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040" firstSheet="6" activeTab="9"/>
  </bookViews>
  <sheets>
    <sheet name="SINAPI" sheetId="7" r:id="rId1"/>
    <sheet name="SEINFRA" sheetId="10" r:id="rId2"/>
    <sheet name="BDI" sheetId="8" r:id="rId3"/>
    <sheet name="BDI (materiais)" sheetId="9" r:id="rId4"/>
    <sheet name="Reajuste Atual" sheetId="11" r:id="rId5"/>
    <sheet name="RECUPERAÇÃO OBRAS" sheetId="17" r:id="rId6"/>
    <sheet name="Orçamento Obras Implantar" sheetId="13" r:id="rId7"/>
    <sheet name="RESUMO" sheetId="14" r:id="rId8"/>
    <sheet name="RESUMO (2)" sheetId="19" r:id="rId9"/>
    <sheet name="RESUMO GERAL" sheetId="15" r:id="rId10"/>
    <sheet name="DESMATAMENTO" sheetId="22" r:id="rId11"/>
    <sheet name="Tomadas Parcelas Isoladas" sheetId="21" r:id="rId12"/>
    <sheet name="Planilha3" sheetId="6" r:id="rId13"/>
  </sheets>
  <definedNames>
    <definedName name="__xlfn_BAHTTEXT">NA()</definedName>
    <definedName name="__xlfn_IFERROR">NA()</definedName>
    <definedName name="_Fill" localSheetId="5" hidden="1">#REF!</definedName>
    <definedName name="_Fill" localSheetId="7" hidden="1">#REF!</definedName>
    <definedName name="_Fill" localSheetId="8" hidden="1">#REF!</definedName>
    <definedName name="_Fill" localSheetId="9" hidden="1">#REF!</definedName>
    <definedName name="_Fill" hidden="1">#REF!</definedName>
    <definedName name="_FilterDatabase" localSheetId="10" hidden="1">DESMATAMENTO!$A$9:$I$13</definedName>
    <definedName name="_FilterDatabase" localSheetId="6" hidden="1">'Orçamento Obras Implantar'!$B$15:$O$1287</definedName>
    <definedName name="_xlnm._FilterDatabase" localSheetId="10" hidden="1">DESMATAMENTO!$A$9:$H$13</definedName>
    <definedName name="_xlnm._FilterDatabase" localSheetId="6" hidden="1">'Orçamento Obras Implantar'!$B$15:$M$1287</definedName>
    <definedName name="_Order1" hidden="1">255</definedName>
    <definedName name="_Order2" hidden="1">0</definedName>
    <definedName name="_xlnm.Print_Area" localSheetId="2">BDI!$I$1:$R$33</definedName>
    <definedName name="_xlnm.Print_Area" localSheetId="3">'BDI (materiais)'!$I$1:$R$33</definedName>
    <definedName name="_xlnm.Print_Area" localSheetId="10">DESMATAMENTO!$A$1:$H$20</definedName>
    <definedName name="_xlnm.Print_Area" localSheetId="6">'Orçamento Obras Implantar'!$B$3:$O$1289</definedName>
    <definedName name="_xlnm.Print_Area" localSheetId="4">'Reajuste Atual'!$A$1:$H$19</definedName>
    <definedName name="_xlnm.Print_Area" localSheetId="5">'RECUPERAÇÃO OBRAS'!$A$1:$F$87</definedName>
    <definedName name="_xlnm.Print_Area" localSheetId="7">RESUMO!$A$1:$G$128</definedName>
    <definedName name="_xlnm.Print_Area" localSheetId="8">'RESUMO (2)'!$A$1:$D$21</definedName>
    <definedName name="_xlnm.Print_Area" localSheetId="9">'RESUMO GERAL'!$A$1:$C$16</definedName>
    <definedName name="_xlnm.Print_Area" localSheetId="11">'Tomadas Parcelas Isoladas'!$A$1:$J$8</definedName>
    <definedName name="_xlnm.Print_Area">#REF!</definedName>
    <definedName name="CFF_Col_Item" localSheetId="5">#REF!</definedName>
    <definedName name="CFF_Col_Item" localSheetId="7">#REF!</definedName>
    <definedName name="CFF_Col_Item" localSheetId="8">#REF!</definedName>
    <definedName name="CFF_Col_Item" localSheetId="9">#REF!</definedName>
    <definedName name="CFF_Col_Item">#REF!</definedName>
    <definedName name="CFF_Dados" localSheetId="5">#REF!</definedName>
    <definedName name="CFF_Dados" localSheetId="7">#REF!</definedName>
    <definedName name="CFF_Dados" localSheetId="8">#REF!</definedName>
    <definedName name="CFF_Dados" localSheetId="9">#REF!</definedName>
    <definedName name="CFF_Dados">#REF!</definedName>
    <definedName name="CFF_LinhaPadrão" localSheetId="8">#REF!</definedName>
    <definedName name="CFF_LinhaPadrão">#REF!</definedName>
    <definedName name="CFF_qtde_itens" localSheetId="5">MAX(OFFSET(#REF!,0,0,#REF!),13)</definedName>
    <definedName name="CFF_qtde_itens" localSheetId="7">MAX(OFFSET(#REF!,0,0,#REF!),13)</definedName>
    <definedName name="CFF_qtde_itens" localSheetId="8">MAX(OFFSET(#REF!,0,0,#REF!),13)</definedName>
    <definedName name="CFF_qtde_itens" localSheetId="9">MAX(OFFSET(#REF!,0,0,#REF!),13)</definedName>
    <definedName name="CFF_qtde_itens">MAX(OFFSET(#REF!,0,0,#REF!),13)</definedName>
    <definedName name="CFF_qtde_itens_atual" localSheetId="8">MAX(#REF!)</definedName>
    <definedName name="CFF_qtde_itens_atual">MAX(#REF!)</definedName>
    <definedName name="CFF_qtde_parcelas" localSheetId="8">MATCH(MAX(#REF!),#REF!,0)</definedName>
    <definedName name="CFF_qtde_parcelas">MATCH(MAX(#REF!),#REF!,0)</definedName>
    <definedName name="CFF_ultima_linha" localSheetId="8">#REF!</definedName>
    <definedName name="CFF_ultima_linha">#REF!</definedName>
    <definedName name="CLIENTE" localSheetId="5">#REF!</definedName>
    <definedName name="CLIENTE" localSheetId="8">#REF!</definedName>
    <definedName name="CLIENTE">#REF!</definedName>
    <definedName name="COMPOR" localSheetId="8">#REF!</definedName>
    <definedName name="COMPOR">#REF!</definedName>
    <definedName name="Dados_Lista_Acompanhamento" localSheetId="8">#REF!</definedName>
    <definedName name="Dados_Lista_Acompanhamento">#REF!</definedName>
    <definedName name="Dados_Lista_BDI" localSheetId="8">#REF!</definedName>
    <definedName name="Dados_Lista_BDI">#REF!</definedName>
    <definedName name="Dados_Lista_Localidade" localSheetId="8">#REF!</definedName>
    <definedName name="Dados_Lista_Localidade">#REF!</definedName>
    <definedName name="Dados_Lista_RegimeExecução" localSheetId="8">#REF!</definedName>
    <definedName name="Dados_Lista_RegimeExecução">#REF!</definedName>
    <definedName name="Dados_Lista_TipoOrç" localSheetId="8">#REF!</definedName>
    <definedName name="Dados_Lista_TipoOrç">#REF!</definedName>
    <definedName name="Dados_Lista_TítuloProf" localSheetId="8">#REF!</definedName>
    <definedName name="Dados_Lista_TítuloProf">#REF!</definedName>
    <definedName name="Database" localSheetId="10">#REF!</definedName>
    <definedName name="Database" localSheetId="6">#REF!</definedName>
    <definedName name="Database" localSheetId="4">#REF!</definedName>
    <definedName name="Database">#REF!</definedName>
    <definedName name="Import_Ação" localSheetId="8">#REF!</definedName>
    <definedName name="Import_Ação">#REF!</definedName>
    <definedName name="Import_BDI" localSheetId="8">#REF!</definedName>
    <definedName name="Import_BDI">#REF!</definedName>
    <definedName name="Import_CNPJ" localSheetId="8">#REF!</definedName>
    <definedName name="Import_CNPJ">#REF!</definedName>
    <definedName name="Import_Código" localSheetId="8">#REF!</definedName>
    <definedName name="Import_Código">#REF!</definedName>
    <definedName name="Import_Convênio" localSheetId="8">#REF!</definedName>
    <definedName name="Import_Convênio">#REF!</definedName>
    <definedName name="Import_CR" localSheetId="8">#REF!</definedName>
    <definedName name="Import_CR">#REF!</definedName>
    <definedName name="Import_CTEF" localSheetId="8">#REF!</definedName>
    <definedName name="Import_CTEF">#REF!</definedName>
    <definedName name="Import_CustoUnitário" localSheetId="8">#REF!</definedName>
    <definedName name="Import_CustoUnitário">#REF!</definedName>
    <definedName name="Import_DataAssinaturaCR" localSheetId="8">#REF!</definedName>
    <definedName name="Import_DataAssinaturaCR">#REF!</definedName>
    <definedName name="Import_DataAssinaturaCTEF" localSheetId="8">#REF!</definedName>
    <definedName name="Import_DataAssinaturaCTEF">#REF!</definedName>
    <definedName name="Import_DataInícioObra" localSheetId="8">#REF!</definedName>
    <definedName name="Import_DataInícioObra">#REF!</definedName>
    <definedName name="Import_Descrição" localSheetId="8">#REF!</definedName>
    <definedName name="Import_Descrição">#REF!</definedName>
    <definedName name="Import_Empresa" localSheetId="8">#REF!</definedName>
    <definedName name="Import_Empresa">#REF!</definedName>
    <definedName name="Import_Fonte" localSheetId="8">#REF!</definedName>
    <definedName name="Import_Fonte">#REF!</definedName>
    <definedName name="Import_FrenteDeObra" localSheetId="8">#REF!</definedName>
    <definedName name="Import_FrenteDeObra">#REF!</definedName>
    <definedName name="Import_Gestor" localSheetId="8">#REF!</definedName>
    <definedName name="Import_Gestor">#REF!</definedName>
    <definedName name="Import_Gigov" localSheetId="8">#REF!</definedName>
    <definedName name="Import_Gigov">#REF!</definedName>
    <definedName name="Import_Item" localSheetId="8">#REF!</definedName>
    <definedName name="Import_Item">#REF!</definedName>
    <definedName name="Import_Localidade" localSheetId="8">#REF!</definedName>
    <definedName name="Import_Localidade">#REF!</definedName>
    <definedName name="Import_Município" localSheetId="8">#REF!</definedName>
    <definedName name="Import_Município">#REF!</definedName>
    <definedName name="Import_Nível" localSheetId="8">#REF!</definedName>
    <definedName name="Import_Nível">#REF!</definedName>
    <definedName name="Import_ObjetoCR" localSheetId="8">#REF!</definedName>
    <definedName name="Import_ObjetoCR">#REF!</definedName>
    <definedName name="Import_ObjetoCTEF" localSheetId="8">#REF!</definedName>
    <definedName name="Import_ObjetoCTEF">#REF!</definedName>
    <definedName name="Import_PLQ" localSheetId="8">#REF!</definedName>
    <definedName name="Import_PLQ">#REF!</definedName>
    <definedName name="Import_PreçoTotal" localSheetId="8">#REF!</definedName>
    <definedName name="Import_PreçoTotal">#REF!</definedName>
    <definedName name="Import_PreçoUnitário" localSheetId="8">#REF!</definedName>
    <definedName name="Import_PreçoUnitário">#REF!</definedName>
    <definedName name="Import_Programa" localSheetId="8">#REF!</definedName>
    <definedName name="Import_Programa">#REF!</definedName>
    <definedName name="Import_Proponente" localSheetId="8">#REF!</definedName>
    <definedName name="Import_Proponente">#REF!</definedName>
    <definedName name="Import_Quantidade" localSheetId="8">#REF!</definedName>
    <definedName name="Import_Quantidade">#REF!</definedName>
    <definedName name="Import_RegimeExecução" localSheetId="8">#REF!</definedName>
    <definedName name="Import_RegimeExecução">#REF!</definedName>
    <definedName name="Import_Unidade" localSheetId="8">#REF!</definedName>
    <definedName name="Import_Unidade">#REF!</definedName>
    <definedName name="Import_Vigência" localSheetId="8">#REF!</definedName>
    <definedName name="Import_Vigência">#REF!</definedName>
    <definedName name="LI_2009_358_EQP.HIDR_Vasos_001_0.xls" localSheetId="10">#REF!</definedName>
    <definedName name="LI_2009_358_EQP.HIDR_Vasos_001_0.xls" localSheetId="6">#REF!</definedName>
    <definedName name="LI_2009_358_EQP.HIDR_Vasos_001_0.xls" localSheetId="4">#REF!</definedName>
    <definedName name="LI_2009_358_EQP.HIDR_Vasos_001_0.xls">#REF!</definedName>
    <definedName name="LinhaAssinaturas" localSheetId="8">#REF!</definedName>
    <definedName name="LinhaAssinaturas">#REF!</definedName>
    <definedName name="LinhaCabeçalho" localSheetId="8">#REF!</definedName>
    <definedName name="LinhaCabeçalho">#REF!</definedName>
    <definedName name="LinhaCabeçalhoDados" localSheetId="8">#REF!</definedName>
    <definedName name="LinhaCabeçalhoDados">#REF!</definedName>
    <definedName name="LinhaEncargosSociais" localSheetId="8">#REF!</definedName>
    <definedName name="LinhaEncargosSociais">#REF!</definedName>
    <definedName name="ListaPreços" localSheetId="8">OFFSET(#REF!,1,0,COUNTA(#REF!)-2,1)</definedName>
    <definedName name="ListaPreços">OFFSET(#REF!,1,0,COUNTA(#REF!)-2,1)</definedName>
    <definedName name="listasit" localSheetId="3">OFFSET(#REF!,0,IF(#REF!=#REF!,0,1),IF(#REF!=#REF!,1,6),1)</definedName>
    <definedName name="listasit" localSheetId="5">OFFSET(#REF!,0,IF(#REF!=#REF!,0,1),IF(#REF!=#REF!,1,6),1)</definedName>
    <definedName name="listasit" localSheetId="7">OFFSET(#REF!,0,IF(#REF!=#REF!,0,1),IF(#REF!=#REF!,1,6),1)</definedName>
    <definedName name="listasit" localSheetId="8">OFFSET(#REF!,0,IF(#REF!=#REF!,0,1),IF(#REF!=#REF!,1,6),1)</definedName>
    <definedName name="listasit" localSheetId="9">OFFSET(#REF!,0,IF(#REF!=#REF!,0,1),IF(#REF!=#REF!,1,6),1)</definedName>
    <definedName name="listasit">OFFSET(#REF!,0,IF(#REF!=#REF!,0,1),IF(#REF!=#REF!,1,6),1)</definedName>
    <definedName name="PLQ_Col_QTD" localSheetId="8">#REF!</definedName>
    <definedName name="PLQ_Col_QTD">#REF!</definedName>
    <definedName name="PLQ_Dados" localSheetId="8">#REF!</definedName>
    <definedName name="PLQ_Dados">#REF!</definedName>
    <definedName name="PLQ_LinhaPadrão" localSheetId="8">#REF!</definedName>
    <definedName name="PLQ_LinhaPadrão">#REF!</definedName>
    <definedName name="PLQ_qtde_frentes">COUNTA(#REF!)</definedName>
    <definedName name="PLQ_ultima_linha" localSheetId="8">#REF!</definedName>
    <definedName name="PLQ_ultima_linha">#REF!</definedName>
    <definedName name="PO_Col_BDI" localSheetId="8">#REF!</definedName>
    <definedName name="PO_Col_BDI">#REF!</definedName>
    <definedName name="PO_Col_Descrição" localSheetId="8">#REF!</definedName>
    <definedName name="PO_Col_Descrição">#REF!</definedName>
    <definedName name="PO_Col_Nível" localSheetId="8">#REF!</definedName>
    <definedName name="PO_Col_Nível">#REF!</definedName>
    <definedName name="PO_Col_QTD" localSheetId="8">#REF!</definedName>
    <definedName name="PO_Col_QTD">#REF!</definedName>
    <definedName name="PO_Col_Tipo" localSheetId="8">#REF!</definedName>
    <definedName name="PO_Col_Tipo">#REF!</definedName>
    <definedName name="PO_Dados" localSheetId="8">#REF!</definedName>
    <definedName name="PO_Dados">#REF!</definedName>
    <definedName name="PO_I_Global" localSheetId="8">#REF!</definedName>
    <definedName name="PO_I_Global">#REF!</definedName>
    <definedName name="PO_I_Lote" localSheetId="8">#REF!</definedName>
    <definedName name="PO_I_Lote">#REF!</definedName>
    <definedName name="PO_LinhaPadrão" localSheetId="8">#REF!</definedName>
    <definedName name="PO_LinhaPadrão">#REF!</definedName>
    <definedName name="PO_Lista_Fonte" localSheetId="8">#REF!</definedName>
    <definedName name="PO_Lista_Fonte">#REF!</definedName>
    <definedName name="PO_NúmeroNível" localSheetId="5">#REF!*1000^4+#REF!*1000^3+#REF!*1000^2+#REF!*1000^1+#REF!*1000^0</definedName>
    <definedName name="PO_NúmeroNível" localSheetId="7">#REF!*1000^4+#REF!*1000^3+#REF!*1000^2+#REF!*1000^1+#REF!*1000^0</definedName>
    <definedName name="PO_NúmeroNível" localSheetId="8">#REF!*1000^4+#REF!*1000^3+#REF!*1000^2+#REF!*1000^1+#REF!*1000^0</definedName>
    <definedName name="PO_NúmeroNível" localSheetId="9">#REF!*1000^4+#REF!*1000^3+#REF!*1000^2+#REF!*1000^1+#REF!*1000^0</definedName>
    <definedName name="PO_NúmeroNível">#REF!*1000^4+#REF!*1000^3+#REF!*1000^2+#REF!*1000^1+#REF!*1000^0</definedName>
    <definedName name="PO_Unitarios" localSheetId="8">#REF!</definedName>
    <definedName name="PO_Unitarios">#REF!</definedName>
    <definedName name="PO_Unitarios_bkp1" localSheetId="8">#REF!</definedName>
    <definedName name="PO_Unitarios_bkp1">#REF!</definedName>
    <definedName name="PO_Unitarios_bkp2" localSheetId="8">#REF!</definedName>
    <definedName name="PO_Unitarios_bkp2">#REF!</definedName>
    <definedName name="Print_Area" localSheetId="10">DESMATAMENTO!$A$3:$H$13</definedName>
    <definedName name="Print_Area" localSheetId="6">'Orçamento Obras Implantar'!$B$3:$M$1290</definedName>
    <definedName name="Print_Area" localSheetId="4">'Reajuste Atual'!$A$2:$H$19</definedName>
    <definedName name="Print_Titles" localSheetId="10">DESMATAMENTO!$3:$9</definedName>
    <definedName name="Print_Titles" localSheetId="6">'Orçamento Obras Implantar'!$3:$15</definedName>
    <definedName name="Rodape1" localSheetId="5">#REF!</definedName>
    <definedName name="Rodape1" localSheetId="7">#REF!</definedName>
    <definedName name="Rodape1" localSheetId="8">#REF!</definedName>
    <definedName name="Rodape1" localSheetId="9">#REF!</definedName>
    <definedName name="Rodape1">#REF!</definedName>
    <definedName name="TipoOrçamento" localSheetId="5">IF(OR(#REF!=#REF!,#REF!=#REF!),"LICITADO","BASE")</definedName>
    <definedName name="TipoOrçamento" localSheetId="7">IF(OR(#REF!=#REF!,#REF!=#REF!),"LICITADO","BASE")</definedName>
    <definedName name="TipoOrçamento" localSheetId="8">IF(OR(#REF!=#REF!,#REF!=#REF!),"LICITADO","BASE")</definedName>
    <definedName name="TipoOrçamento" localSheetId="9">IF(OR(#REF!=#REF!,#REF!=#REF!),"LICITADO","BASE")</definedName>
    <definedName name="TipoOrçamento">IF(OR(#REF!=#REF!,#REF!=#REF!),"LICITADO","BASE")</definedName>
    <definedName name="_xlnm.Print_Titles" localSheetId="10">DESMATAMENTO!$3:$9</definedName>
    <definedName name="_xlnm.Print_Titles" localSheetId="6">'Orçamento Obras Implantar'!$3:$15</definedName>
    <definedName name="_xlnm.Print_Titles" localSheetId="5">'RECUPERAÇÃO OBRAS'!$1:$9</definedName>
    <definedName name="_xlnm.Print_Titles" localSheetId="7">RESUMO!$1:$10</definedName>
    <definedName name="_xlnm.Print_Titles" localSheetId="8">'RESUMO (2)'!$1:$10</definedName>
    <definedName name="_xlnm.Print_Titles" localSheetId="9">'RESUMO GERAL'!$1:$10</definedName>
    <definedName name="_xlnm.Print_Titles">#REF!</definedName>
    <definedName name="Z_00309A2A_F962_439A_9D96_09156C0A1CB4_.wvu.Cols" localSheetId="10" hidden="1">DESMATAMENTO!#REF!</definedName>
    <definedName name="Z_00309A2A_F962_439A_9D96_09156C0A1CB4_.wvu.Cols" localSheetId="6" hidden="1">'Orçamento Obras Implantar'!#REF!</definedName>
    <definedName name="Z_00309A2A_F962_439A_9D96_09156C0A1CB4_.wvu.FilterData" localSheetId="10" hidden="1">DESMATAMENTO!$A$9:$H$13</definedName>
    <definedName name="Z_00309A2A_F962_439A_9D96_09156C0A1CB4_.wvu.FilterData" localSheetId="6" hidden="1">'Orçamento Obras Implantar'!$B$15:$M$1286</definedName>
    <definedName name="Z_00309A2A_F962_439A_9D96_09156C0A1CB4_.wvu.PrintArea" localSheetId="10" hidden="1">DESMATAMENTO!$A$3:$H$13</definedName>
    <definedName name="Z_00309A2A_F962_439A_9D96_09156C0A1CB4_.wvu.PrintArea" localSheetId="6" hidden="1">'Orçamento Obras Implantar'!$B$3:$M$1290</definedName>
    <definedName name="Z_00309A2A_F962_439A_9D96_09156C0A1CB4_.wvu.PrintTitles" localSheetId="10" hidden="1">DESMATAMENTO!$8:$9</definedName>
    <definedName name="Z_00309A2A_F962_439A_9D96_09156C0A1CB4_.wvu.PrintTitles" localSheetId="6" hidden="1">'Orçamento Obras Implantar'!$14:$15</definedName>
    <definedName name="Z_00309A2A_F962_439A_9D96_09156C0A1CB4_.wvu.Rows" localSheetId="10" hidden="1">DESMATAMENTO!#REF!,DESMATAMENTO!#REF!,DESMATAMENTO!#REF!,DESMATAMENTO!#REF!,DESMATAMENTO!#REF!,DESMATAMENTO!#REF!,DESMATAMENTO!#REF!,DESMATAMENTO!#REF!,DESMATAMENTO!#REF!,DESMATAMENTO!#REF!,DESMATAMENTO!#REF!,DESMATAMENTO!$10:$13,DESMATAMENTO!#REF!,DESMATAMENTO!#REF!,DESMATAMENTO!#REF!,DESMATAMENTO!#REF!,DESMATAMENTO!#REF!,DESMATAMENTO!#REF!,DESMATAMENTO!#REF!,DESMATAMENTO!#REF!,DESMATAMENTO!#REF!,DESMATAMENTO!#REF!,DESMATAMENTO!#REF!</definedName>
    <definedName name="Z_00309A2A_F962_439A_9D96_09156C0A1CB4_.wvu.Rows" localSheetId="6" hidden="1">'Orçamento Obras Implantar'!$17:$20,'Orçamento Obras Implantar'!#REF!,'Orçamento Obras Implantar'!$26:$28,'Orçamento Obras Implantar'!$29:$34,'Orçamento Obras Implantar'!$36:$183,'Orçamento Obras Implantar'!$190:$204,'Orçamento Obras Implantar'!$206:$222,'Orçamento Obras Implantar'!$224:$307,'Orçamento Obras Implantar'!$308:$873,'Orçamento Obras Implantar'!#REF!,'Orçamento Obras Implantar'!#REF!,'Orçamento Obras Implantar'!#REF!,'Orçamento Obras Implantar'!#REF!,'Orçamento Obras Implantar'!#REF!,'Orçamento Obras Implantar'!#REF!,'Orçamento Obras Implantar'!#REF!,'Orçamento Obras Implantar'!#REF!,'Orçamento Obras Implantar'!#REF!,'Orçamento Obras Implantar'!$874:$874,'Orçamento Obras Implantar'!$886:$968,'Orçamento Obras Implantar'!$969:$1040,'Orçamento Obras Implantar'!$1041:$1091,'Orçamento Obras Implantar'!$1093:$1123</definedName>
    <definedName name="Z_0096CA02_8D77_4A60_B2BD_5F325D07FA81_.wvu.FilterData" localSheetId="10" hidden="1">DESMATAMENTO!$A$9:$H$13</definedName>
    <definedName name="Z_0096CA02_8D77_4A60_B2BD_5F325D07FA81_.wvu.FilterData" localSheetId="6" hidden="1">'Orçamento Obras Implantar'!$B$15:$M$1286</definedName>
    <definedName name="Z_00D8EA6D_0C77_4526_8751_175A7A7E1061_.wvu.FilterData" localSheetId="10" hidden="1">DESMATAMENTO!$A$9:$H$13</definedName>
    <definedName name="Z_00D8EA6D_0C77_4526_8751_175A7A7E1061_.wvu.FilterData" localSheetId="6" hidden="1">'Orçamento Obras Implantar'!$B$15:$M$1286</definedName>
    <definedName name="Z_039E1BC5_CDF2_468D_BD8B_B28D4EE573FD_.wvu.FilterData" localSheetId="10" hidden="1">DESMATAMENTO!$A$9:$H$13</definedName>
    <definedName name="Z_039E1BC5_CDF2_468D_BD8B_B28D4EE573FD_.wvu.FilterData" localSheetId="6" hidden="1">'Orçamento Obras Implantar'!$B$15:$M$1286</definedName>
    <definedName name="Z_03EF8853_8FE9_4B30_8C3C_F31818DAC50A_.wvu.FilterData" localSheetId="10" hidden="1">DESMATAMENTO!$A$9:$H$13</definedName>
    <definedName name="Z_03EF8853_8FE9_4B30_8C3C_F31818DAC50A_.wvu.FilterData" localSheetId="6" hidden="1">'Orçamento Obras Implantar'!$B$15:$M$1286</definedName>
    <definedName name="Z_05B2A7F7_1E19_4546_B02C_A9C1653E9D18_.wvu.FilterData" localSheetId="10" hidden="1">DESMATAMENTO!$A$9:$H$13</definedName>
    <definedName name="Z_05B2A7F7_1E19_4546_B02C_A9C1653E9D18_.wvu.FilterData" localSheetId="6" hidden="1">'Orçamento Obras Implantar'!$B$15:$M$1286</definedName>
    <definedName name="Z_08EA23E3_E4CC_4CD5_A5A7_243F3C796435_.wvu.FilterData" localSheetId="10" hidden="1">DESMATAMENTO!$A$9:$H$13</definedName>
    <definedName name="Z_08EA23E3_E4CC_4CD5_A5A7_243F3C796435_.wvu.FilterData" localSheetId="6" hidden="1">'Orçamento Obras Implantar'!$B$15:$M$1286</definedName>
    <definedName name="Z_09078148_41B0_4B49_8F1C_16E6124AA022_.wvu.FilterData" localSheetId="10" hidden="1">DESMATAMENTO!$A$9:$H$13</definedName>
    <definedName name="Z_09078148_41B0_4B49_8F1C_16E6124AA022_.wvu.FilterData" localSheetId="6" hidden="1">'Orçamento Obras Implantar'!$B$15:$M$1286</definedName>
    <definedName name="Z_09A2828F_CFF5_420F_9E6C_9E8978DFBC09_.wvu.FilterData" localSheetId="10" hidden="1">DESMATAMENTO!$A$9:$H$13</definedName>
    <definedName name="Z_09A2828F_CFF5_420F_9E6C_9E8978DFBC09_.wvu.FilterData" localSheetId="6" hidden="1">'Orçamento Obras Implantar'!$B$15:$M$1286</definedName>
    <definedName name="Z_0C0EF2A1_C9AC_45DB_8243_4C6BD23F9109_.wvu.FilterData" localSheetId="10" hidden="1">DESMATAMENTO!$A$9:$H$13</definedName>
    <definedName name="Z_0C0EF2A1_C9AC_45DB_8243_4C6BD23F9109_.wvu.FilterData" localSheetId="6" hidden="1">'Orçamento Obras Implantar'!$B$15:$M$1286</definedName>
    <definedName name="Z_10BB919E_4BD7_4A2F_BDDB_BF6D0D406729_.wvu.FilterData" localSheetId="10" hidden="1">DESMATAMENTO!$A$9:$H$13</definedName>
    <definedName name="Z_10BB919E_4BD7_4A2F_BDDB_BF6D0D406729_.wvu.FilterData" localSheetId="6" hidden="1">'Orçamento Obras Implantar'!$B$15:$M$1286</definedName>
    <definedName name="Z_11C0D0C8_B765_4467_8ABB_33065BF3BC0F_.wvu.FilterData" localSheetId="10" hidden="1">DESMATAMENTO!$A$9:$H$13</definedName>
    <definedName name="Z_11C0D0C8_B765_4467_8ABB_33065BF3BC0F_.wvu.FilterData" localSheetId="6" hidden="1">'Orçamento Obras Implantar'!$B$15:$M$1286</definedName>
    <definedName name="Z_122856E6_D0C7_4D23_8CA6_13EECE9BBA06_.wvu.FilterData" localSheetId="10" hidden="1">DESMATAMENTO!$A$9:$H$13</definedName>
    <definedName name="Z_122856E6_D0C7_4D23_8CA6_13EECE9BBA06_.wvu.FilterData" localSheetId="6" hidden="1">'Orçamento Obras Implantar'!$B$15:$M$1286</definedName>
    <definedName name="Z_12DE61B3_F4F6_4E5C_A41C_E6FD5A033F11_.wvu.FilterData" localSheetId="10" hidden="1">DESMATAMENTO!$A$9:$H$13</definedName>
    <definedName name="Z_12DE61B3_F4F6_4E5C_A41C_E6FD5A033F11_.wvu.FilterData" localSheetId="6" hidden="1">'Orçamento Obras Implantar'!$B$15:$M$1286</definedName>
    <definedName name="Z_148A7693_25A5_4AC8_B8A4_CB874FF7424C_.wvu.FilterData" localSheetId="10" hidden="1">DESMATAMENTO!$A$9:$H$13</definedName>
    <definedName name="Z_148A7693_25A5_4AC8_B8A4_CB874FF7424C_.wvu.FilterData" localSheetId="6" hidden="1">'Orçamento Obras Implantar'!$B$15:$M$1286</definedName>
    <definedName name="Z_15BF021A_D460_4987_81D7_B06106BCA2CE_.wvu.FilterData" localSheetId="10" hidden="1">DESMATAMENTO!$A$9:$H$13</definedName>
    <definedName name="Z_15BF021A_D460_4987_81D7_B06106BCA2CE_.wvu.FilterData" localSheetId="6" hidden="1">'Orçamento Obras Implantar'!$B$15:$M$1286</definedName>
    <definedName name="Z_17649EC9_6EF2_4AF6_BE54_2EAB0281F6E3_.wvu.FilterData" localSheetId="10" hidden="1">DESMATAMENTO!$A$9:$H$13</definedName>
    <definedName name="Z_17649EC9_6EF2_4AF6_BE54_2EAB0281F6E3_.wvu.FilterData" localSheetId="6" hidden="1">'Orçamento Obras Implantar'!$B$15:$M$1286</definedName>
    <definedName name="Z_18069210_94DF_4C76_B85E_1DF4DC4A4E48_.wvu.FilterData" localSheetId="10" hidden="1">DESMATAMENTO!$A$9:$H$13</definedName>
    <definedName name="Z_18069210_94DF_4C76_B85E_1DF4DC4A4E48_.wvu.FilterData" localSheetId="6" hidden="1">'Orçamento Obras Implantar'!$B$15:$M$1286</definedName>
    <definedName name="Z_1898A22F_6E73_4912_A5CF_72BE8D9A8ED8_.wvu.FilterData" localSheetId="10" hidden="1">DESMATAMENTO!$A$9:$H$13</definedName>
    <definedName name="Z_1898A22F_6E73_4912_A5CF_72BE8D9A8ED8_.wvu.FilterData" localSheetId="6" hidden="1">'Orçamento Obras Implantar'!$B$15:$M$1286</definedName>
    <definedName name="Z_19F5E7E1_B6F6_4527_A492_B90C93FBEEBF_.wvu.FilterData" localSheetId="10" hidden="1">DESMATAMENTO!$A$9:$H$13</definedName>
    <definedName name="Z_19F5E7E1_B6F6_4527_A492_B90C93FBEEBF_.wvu.FilterData" localSheetId="6" hidden="1">'Orçamento Obras Implantar'!$B$15:$M$1286</definedName>
    <definedName name="Z_1A09C7F4_0077_4100_8B41_4FF2D0FC86BC_.wvu.FilterData" localSheetId="10" hidden="1">DESMATAMENTO!$A$9:$H$13</definedName>
    <definedName name="Z_1A09C7F4_0077_4100_8B41_4FF2D0FC86BC_.wvu.FilterData" localSheetId="6" hidden="1">'Orçamento Obras Implantar'!$B$15:$M$1286</definedName>
    <definedName name="Z_1C27C6BD_9C95_4B0C_9C6F_3C4D9C07D558_.wvu.FilterData" localSheetId="10" hidden="1">DESMATAMENTO!$A$9:$H$13</definedName>
    <definedName name="Z_1C27C6BD_9C95_4B0C_9C6F_3C4D9C07D558_.wvu.FilterData" localSheetId="6" hidden="1">'Orçamento Obras Implantar'!$B$15:$M$1123</definedName>
    <definedName name="Z_1C8BB2B0_D9EA_4CEA_A965_4958C71881E8_.wvu.FilterData" localSheetId="10" hidden="1">DESMATAMENTO!$A$9:$H$13</definedName>
    <definedName name="Z_1C8BB2B0_D9EA_4CEA_A965_4958C71881E8_.wvu.FilterData" localSheetId="6" hidden="1">'Orçamento Obras Implantar'!$B$15:$M$1286</definedName>
    <definedName name="Z_1D2D5EAD_64EA_4B31_99CF_267C2D251C67_.wvu.FilterData" localSheetId="10" hidden="1">DESMATAMENTO!$A$9:$H$13</definedName>
    <definedName name="Z_1D2D5EAD_64EA_4B31_99CF_267C2D251C67_.wvu.FilterData" localSheetId="6" hidden="1">'Orçamento Obras Implantar'!$B$15:$M$1286</definedName>
    <definedName name="Z_1D6FECA7_3F51_4F86_A41C_60186364A1AD_.wvu.FilterData" localSheetId="10" hidden="1">DESMATAMENTO!$A$9:$H$13</definedName>
    <definedName name="Z_1D6FECA7_3F51_4F86_A41C_60186364A1AD_.wvu.FilterData" localSheetId="6" hidden="1">'Orçamento Obras Implantar'!$B$15:$M$1286</definedName>
    <definedName name="Z_1EF64D0D_0CD6_4F21_BA99_2107EDFA625B_.wvu.FilterData" localSheetId="10" hidden="1">DESMATAMENTO!$A$9:$H$13</definedName>
    <definedName name="Z_1EF64D0D_0CD6_4F21_BA99_2107EDFA625B_.wvu.FilterData" localSheetId="6" hidden="1">'Orçamento Obras Implantar'!$B$15:$M$1286</definedName>
    <definedName name="Z_1F30A0C0_F566_4635_9846_D0AFBEFBEDAF_.wvu.FilterData" localSheetId="10" hidden="1">DESMATAMENTO!$A$9:$H$13</definedName>
    <definedName name="Z_1F30A0C0_F566_4635_9846_D0AFBEFBEDAF_.wvu.FilterData" localSheetId="6" hidden="1">'Orçamento Obras Implantar'!$B$15:$M$1123</definedName>
    <definedName name="Z_20D62BC3_C560_450D_B668_C3CE4E1BD49D_.wvu.FilterData" localSheetId="10" hidden="1">DESMATAMENTO!$A$9:$H$13</definedName>
    <definedName name="Z_20D62BC3_C560_450D_B668_C3CE4E1BD49D_.wvu.FilterData" localSheetId="6" hidden="1">'Orçamento Obras Implantar'!$B$15:$M$1123</definedName>
    <definedName name="Z_249C20C4_9309_4E5C_8DC5_F2C6F61F8F19_.wvu.FilterData" localSheetId="10" hidden="1">DESMATAMENTO!$A$9:$H$13</definedName>
    <definedName name="Z_249C20C4_9309_4E5C_8DC5_F2C6F61F8F19_.wvu.FilterData" localSheetId="6" hidden="1">'Orçamento Obras Implantar'!$B$15:$M$1286</definedName>
    <definedName name="Z_24FA97AF_9787_405A_9F0F_E4CB01DC6CB0_.wvu.FilterData" localSheetId="10" hidden="1">DESMATAMENTO!$A$9:$H$13</definedName>
    <definedName name="Z_24FA97AF_9787_405A_9F0F_E4CB01DC6CB0_.wvu.FilterData" localSheetId="6" hidden="1">'Orçamento Obras Implantar'!$B$15:$M$1286</definedName>
    <definedName name="Z_25923952_B461_4AB7_8D7A_CA3ED535D245_.wvu.FilterData" localSheetId="10" hidden="1">DESMATAMENTO!$A$9:$H$13</definedName>
    <definedName name="Z_25923952_B461_4AB7_8D7A_CA3ED535D245_.wvu.FilterData" localSheetId="6" hidden="1">'Orçamento Obras Implantar'!$B$15:$M$1286</definedName>
    <definedName name="Z_271AD616_EB70_4525_95CD_EBF5FD34AA9E_.wvu.FilterData" localSheetId="10" hidden="1">DESMATAMENTO!$A$9:$H$13</definedName>
    <definedName name="Z_271AD616_EB70_4525_95CD_EBF5FD34AA9E_.wvu.FilterData" localSheetId="6" hidden="1">'Orçamento Obras Implantar'!$B$15:$M$1286</definedName>
    <definedName name="Z_2DD5D8FE_DE07_48ED_B1F7_D0E00E10228E_.wvu.FilterData" localSheetId="10" hidden="1">DESMATAMENTO!$A$9:$H$13</definedName>
    <definedName name="Z_2DD5D8FE_DE07_48ED_B1F7_D0E00E10228E_.wvu.FilterData" localSheetId="6" hidden="1">'Orçamento Obras Implantar'!$B$15:$M$1286</definedName>
    <definedName name="Z_2EB062CF_3B01_4955_B001_FB1B4E5F5C9A_.wvu.FilterData" localSheetId="10" hidden="1">DESMATAMENTO!$A$9:$H$13</definedName>
    <definedName name="Z_2EB062CF_3B01_4955_B001_FB1B4E5F5C9A_.wvu.FilterData" localSheetId="6" hidden="1">'Orçamento Obras Implantar'!$B$15:$M$1286</definedName>
    <definedName name="Z_2F0204E7_FE69_440C_9644_30429B68C4EF_.wvu.FilterData" localSheetId="10" hidden="1">DESMATAMENTO!$A$9:$H$13</definedName>
    <definedName name="Z_2F0204E7_FE69_440C_9644_30429B68C4EF_.wvu.FilterData" localSheetId="6" hidden="1">'Orçamento Obras Implantar'!$B$15:$M$1123</definedName>
    <definedName name="Z_300B3C89_EA43_4245_820C_A25682DFA0A8_.wvu.FilterData" localSheetId="10" hidden="1">DESMATAMENTO!$A$9:$H$13</definedName>
    <definedName name="Z_300B3C89_EA43_4245_820C_A25682DFA0A8_.wvu.FilterData" localSheetId="6" hidden="1">'Orçamento Obras Implantar'!$B$15:$M$1286</definedName>
    <definedName name="Z_315D6F33_27D1_4A3B_ABFB_4E4A05CD43C2_.wvu.FilterData" localSheetId="10" hidden="1">DESMATAMENTO!$A$9:$H$13</definedName>
    <definedName name="Z_315D6F33_27D1_4A3B_ABFB_4E4A05CD43C2_.wvu.FilterData" localSheetId="6" hidden="1">'Orçamento Obras Implantar'!$B$15:$M$1286</definedName>
    <definedName name="Z_32424F11_978C_4570_9EBD_53DCED1D1006_.wvu.FilterData" localSheetId="10" hidden="1">DESMATAMENTO!$A$9:$H$13</definedName>
    <definedName name="Z_32424F11_978C_4570_9EBD_53DCED1D1006_.wvu.FilterData" localSheetId="6" hidden="1">'Orçamento Obras Implantar'!$B$15:$M$1286</definedName>
    <definedName name="Z_334EEB19_51DA_4121_8907_2D2C5ED77851_.wvu.FilterData" localSheetId="10" hidden="1">DESMATAMENTO!$A$9:$H$13</definedName>
    <definedName name="Z_334EEB19_51DA_4121_8907_2D2C5ED77851_.wvu.FilterData" localSheetId="6" hidden="1">'Orçamento Obras Implantar'!$B$15:$M$1286</definedName>
    <definedName name="Z_34204212_C526_42B8_85C6_67DF59E6C290_.wvu.FilterData" localSheetId="10" hidden="1">DESMATAMENTO!$A$9:$H$13</definedName>
    <definedName name="Z_34204212_C526_42B8_85C6_67DF59E6C290_.wvu.FilterData" localSheetId="6" hidden="1">'Orçamento Obras Implantar'!$B$15:$M$1286</definedName>
    <definedName name="Z_34BB5CC9_ABEB_4CA9_82E2_D563F82086FA_.wvu.FilterData" localSheetId="10" hidden="1">DESMATAMENTO!$A$9:$H$13</definedName>
    <definedName name="Z_34BB5CC9_ABEB_4CA9_82E2_D563F82086FA_.wvu.FilterData" localSheetId="6" hidden="1">'Orçamento Obras Implantar'!$B$15:$M$1286</definedName>
    <definedName name="Z_35986FD2_72C5_4112_9506_60664EC0B9FE_.wvu.FilterData" localSheetId="10" hidden="1">DESMATAMENTO!$A$9:$H$13</definedName>
    <definedName name="Z_35986FD2_72C5_4112_9506_60664EC0B9FE_.wvu.FilterData" localSheetId="6" hidden="1">'Orçamento Obras Implantar'!$B$15:$M$1286</definedName>
    <definedName name="Z_38438846_B678_49B0_91B7_319FBAEF6509_.wvu.FilterData" localSheetId="10" hidden="1">DESMATAMENTO!$A$9:$H$13</definedName>
    <definedName name="Z_38438846_B678_49B0_91B7_319FBAEF6509_.wvu.FilterData" localSheetId="6" hidden="1">'Orçamento Obras Implantar'!$B$15:$M$1286</definedName>
    <definedName name="Z_39424DE9_75A2_4597_A31A_42A57B7DF473_.wvu.FilterData" localSheetId="10" hidden="1">DESMATAMENTO!$A$9:$H$13</definedName>
    <definedName name="Z_39424DE9_75A2_4597_A31A_42A57B7DF473_.wvu.FilterData" localSheetId="6" hidden="1">'Orçamento Obras Implantar'!$B$15:$M$1286</definedName>
    <definedName name="Z_399882F3_56AB_49C7_9858_63AD2A3C8BEF_.wvu.FilterData" localSheetId="10" hidden="1">DESMATAMENTO!$A$9:$H$13</definedName>
    <definedName name="Z_399882F3_56AB_49C7_9858_63AD2A3C8BEF_.wvu.FilterData" localSheetId="6" hidden="1">'Orçamento Obras Implantar'!$B$15:$M$1286</definedName>
    <definedName name="Z_39B02E40_C118_43BC_9AA8_956BC4C9445F_.wvu.FilterData" localSheetId="10" hidden="1">DESMATAMENTO!$A$9:$H$13</definedName>
    <definedName name="Z_39B02E40_C118_43BC_9AA8_956BC4C9445F_.wvu.FilterData" localSheetId="6" hidden="1">'Orçamento Obras Implantar'!$B$15:$M$1286</definedName>
    <definedName name="Z_3C627CAF_E64E_4C25_8BED_36A9C956E8C1_.wvu.FilterData" localSheetId="10" hidden="1">DESMATAMENTO!$A$9:$H$13</definedName>
    <definedName name="Z_3C627CAF_E64E_4C25_8BED_36A9C956E8C1_.wvu.FilterData" localSheetId="6" hidden="1">'Orçamento Obras Implantar'!$B$15:$M$1286</definedName>
    <definedName name="Z_3DC56E27_103F_4D88_B9AD_F5D7768FBA74_.wvu.FilterData" localSheetId="10" hidden="1">DESMATAMENTO!$A$9:$H$13</definedName>
    <definedName name="Z_3DC56E27_103F_4D88_B9AD_F5D7768FBA74_.wvu.FilterData" localSheetId="6" hidden="1">'Orçamento Obras Implantar'!$B$15:$M$1286</definedName>
    <definedName name="Z_3E42E4FF_2555_4F79_8826_408A3B1A31E2_.wvu.FilterData" localSheetId="10" hidden="1">DESMATAMENTO!$A$9:$H$13</definedName>
    <definedName name="Z_3E42E4FF_2555_4F79_8826_408A3B1A31E2_.wvu.FilterData" localSheetId="6" hidden="1">'Orçamento Obras Implantar'!$B$15:$M$1123</definedName>
    <definedName name="Z_3E69542D_3807_4665_8AA7_B81C1136106E_.wvu.FilterData" localSheetId="10" hidden="1">DESMATAMENTO!$A$9:$H$13</definedName>
    <definedName name="Z_3E69542D_3807_4665_8AA7_B81C1136106E_.wvu.FilterData" localSheetId="6" hidden="1">'Orçamento Obras Implantar'!$B$15:$M$1286</definedName>
    <definedName name="Z_3F900805_7DDC_4EBA_9F04_DF75E846D5AD_.wvu.FilterData" localSheetId="10" hidden="1">DESMATAMENTO!$A$9:$H$13</definedName>
    <definedName name="Z_3F900805_7DDC_4EBA_9F04_DF75E846D5AD_.wvu.FilterData" localSheetId="6" hidden="1">'Orçamento Obras Implantar'!$B$15:$M$1286</definedName>
    <definedName name="Z_4107BB2A_0B6B_4A00_A8A5_1FEA9044E50D_.wvu.FilterData" localSheetId="10" hidden="1">DESMATAMENTO!$A$9:$H$13</definedName>
    <definedName name="Z_4107BB2A_0B6B_4A00_A8A5_1FEA9044E50D_.wvu.FilterData" localSheetId="6" hidden="1">'Orçamento Obras Implantar'!$B$15:$M$1286</definedName>
    <definedName name="Z_432DDFD3_8FAA_41D1_A636_C6C38D159382_.wvu.FilterData" localSheetId="10" hidden="1">DESMATAMENTO!$A$9:$H$13</definedName>
    <definedName name="Z_432DDFD3_8FAA_41D1_A636_C6C38D159382_.wvu.FilterData" localSheetId="6" hidden="1">'Orçamento Obras Implantar'!$B$15:$M$1123</definedName>
    <definedName name="Z_46583E5A_8C9C_4966_8907_688FFE2F54EC_.wvu.FilterData" localSheetId="10" hidden="1">DESMATAMENTO!$A$9:$H$13</definedName>
    <definedName name="Z_46583E5A_8C9C_4966_8907_688FFE2F54EC_.wvu.FilterData" localSheetId="6" hidden="1">'Orçamento Obras Implantar'!$B$15:$M$1286</definedName>
    <definedName name="Z_4A4A7E65_ABB4_444B_A273_159C19DF3F58_.wvu.FilterData" localSheetId="10" hidden="1">DESMATAMENTO!$A$9:$H$13</definedName>
    <definedName name="Z_4A4A7E65_ABB4_444B_A273_159C19DF3F58_.wvu.FilterData" localSheetId="6" hidden="1">'Orçamento Obras Implantar'!$B$15:$M$1286</definedName>
    <definedName name="Z_4D9701C1_DD84_4120_A880_4D7C7A59F296_.wvu.FilterData" localSheetId="10" hidden="1">DESMATAMENTO!$A$9:$H$13</definedName>
    <definedName name="Z_4D9701C1_DD84_4120_A880_4D7C7A59F296_.wvu.FilterData" localSheetId="6" hidden="1">'Orçamento Obras Implantar'!$B$15:$M$1286</definedName>
    <definedName name="Z_51B125D0_4E85_4B05_B8D5_39805DAEBFD5_.wvu.FilterData" localSheetId="10" hidden="1">DESMATAMENTO!$A$9:$H$13</definedName>
    <definedName name="Z_51B125D0_4E85_4B05_B8D5_39805DAEBFD5_.wvu.FilterData" localSheetId="6" hidden="1">'Orçamento Obras Implantar'!$B$15:$M$1286</definedName>
    <definedName name="Z_5426CB54_975C_4BCE_8531_95E7B668F880_.wvu.FilterData" localSheetId="10" hidden="1">DESMATAMENTO!$A$9:$H$13</definedName>
    <definedName name="Z_5426CB54_975C_4BCE_8531_95E7B668F880_.wvu.FilterData" localSheetId="6" hidden="1">'Orçamento Obras Implantar'!$B$15:$M$1286</definedName>
    <definedName name="Z_576F1171_A8FD_40E6_A9C5_DD477E72FF47_.wvu.FilterData" localSheetId="10" hidden="1">DESMATAMENTO!$A$9:$H$13</definedName>
    <definedName name="Z_576F1171_A8FD_40E6_A9C5_DD477E72FF47_.wvu.FilterData" localSheetId="6" hidden="1">'Orçamento Obras Implantar'!$B$15:$M$1286</definedName>
    <definedName name="Z_5B0F28C0_5885_4319_B009_28760982E159_.wvu.FilterData" localSheetId="10" hidden="1">DESMATAMENTO!$A$9:$H$13</definedName>
    <definedName name="Z_5B0F28C0_5885_4319_B009_28760982E159_.wvu.FilterData" localSheetId="6" hidden="1">'Orçamento Obras Implantar'!$B$15:$M$1286</definedName>
    <definedName name="Z_5CBE5677_262C_4837_9260_2372759C3C3D_.wvu.FilterData" localSheetId="10" hidden="1">DESMATAMENTO!$A$9:$H$13</definedName>
    <definedName name="Z_5CBE5677_262C_4837_9260_2372759C3C3D_.wvu.FilterData" localSheetId="6" hidden="1">'Orçamento Obras Implantar'!$B$15:$M$1286</definedName>
    <definedName name="Z_5E9A0929_E2A3_4DC5_9D77_4CB27EB71858_.wvu.FilterData" localSheetId="10" hidden="1">DESMATAMENTO!$A$9:$H$13</definedName>
    <definedName name="Z_5E9A0929_E2A3_4DC5_9D77_4CB27EB71858_.wvu.FilterData" localSheetId="6" hidden="1">'Orçamento Obras Implantar'!$B$15:$M$1286</definedName>
    <definedName name="Z_5F118EFE_5702_4457_A515_32813CA87687_.wvu.FilterData" localSheetId="10" hidden="1">DESMATAMENTO!$A$9:$H$13</definedName>
    <definedName name="Z_5F118EFE_5702_4457_A515_32813CA87687_.wvu.FilterData" localSheetId="6" hidden="1">'Orçamento Obras Implantar'!$B$15:$M$1286</definedName>
    <definedName name="Z_61B5C89B_3A43_440F_829A_D605DFC256FC_.wvu.FilterData" localSheetId="10" hidden="1">DESMATAMENTO!$A$9:$H$13</definedName>
    <definedName name="Z_61B5C89B_3A43_440F_829A_D605DFC256FC_.wvu.FilterData" localSheetId="6" hidden="1">'Orçamento Obras Implantar'!$B$15:$M$1286</definedName>
    <definedName name="Z_62586AD2_491C_4C00_90E7_AAD2E6903194_.wvu.FilterData" localSheetId="10" hidden="1">DESMATAMENTO!$A$9:$H$13</definedName>
    <definedName name="Z_62586AD2_491C_4C00_90E7_AAD2E6903194_.wvu.FilterData" localSheetId="6" hidden="1">'Orçamento Obras Implantar'!$B$15:$M$1286</definedName>
    <definedName name="Z_62707F7C_6C56_4646_80E6_0A90384F1C1D_.wvu.FilterData" localSheetId="10" hidden="1">DESMATAMENTO!$A$9:$H$13</definedName>
    <definedName name="Z_62707F7C_6C56_4646_80E6_0A90384F1C1D_.wvu.FilterData" localSheetId="6" hidden="1">'Orçamento Obras Implantar'!$B$15:$M$1286</definedName>
    <definedName name="Z_62E41B81_89A0_420A_9B5A_2C33152854AE_.wvu.FilterData" localSheetId="10" hidden="1">DESMATAMENTO!$A$9:$H$13</definedName>
    <definedName name="Z_62E41B81_89A0_420A_9B5A_2C33152854AE_.wvu.FilterData" localSheetId="6" hidden="1">'Orçamento Obras Implantar'!$B$15:$M$1123</definedName>
    <definedName name="Z_63E0B1FC_6C1B_467B_93D7_CF0565D981D1_.wvu.FilterData" localSheetId="10" hidden="1">DESMATAMENTO!$A$9:$H$13</definedName>
    <definedName name="Z_63E0B1FC_6C1B_467B_93D7_CF0565D981D1_.wvu.FilterData" localSheetId="6" hidden="1">'Orçamento Obras Implantar'!$B$15:$M$1286</definedName>
    <definedName name="Z_643B042D_3C78_4745_B0CB_772B401DACCC_.wvu.FilterData" localSheetId="10" hidden="1">DESMATAMENTO!$A$9:$H$13</definedName>
    <definedName name="Z_643B042D_3C78_4745_B0CB_772B401DACCC_.wvu.FilterData" localSheetId="6" hidden="1">'Orçamento Obras Implantar'!$B$15:$M$1286</definedName>
    <definedName name="Z_68A25076_0187_4CD2_B471_0827BF715310_.wvu.FilterData" localSheetId="10" hidden="1">DESMATAMENTO!$A$9:$H$13</definedName>
    <definedName name="Z_68A25076_0187_4CD2_B471_0827BF715310_.wvu.FilterData" localSheetId="6" hidden="1">'Orçamento Obras Implantar'!$B$15:$M$1286</definedName>
    <definedName name="Z_6B36A1F0_7A97_4F00_8A1B_B862125C3756_.wvu.FilterData" localSheetId="10" hidden="1">DESMATAMENTO!$A$9:$H$13</definedName>
    <definedName name="Z_6B36A1F0_7A97_4F00_8A1B_B862125C3756_.wvu.FilterData" localSheetId="6" hidden="1">'Orçamento Obras Implantar'!$B$15:$M$1286</definedName>
    <definedName name="Z_6BE0ED41_878C_47B4_BC0D_071271198FD1_.wvu.FilterData" localSheetId="10" hidden="1">DESMATAMENTO!$A$9:$H$13</definedName>
    <definedName name="Z_6BE0ED41_878C_47B4_BC0D_071271198FD1_.wvu.FilterData" localSheetId="6" hidden="1">'Orçamento Obras Implantar'!$B$15:$M$1123</definedName>
    <definedName name="Z_6EA1772F_209F_48CF_9AFE_E1B6B329E482_.wvu.FilterData" localSheetId="10" hidden="1">DESMATAMENTO!$A$9:$H$13</definedName>
    <definedName name="Z_6EA1772F_209F_48CF_9AFE_E1B6B329E482_.wvu.FilterData" localSheetId="6" hidden="1">'Orçamento Obras Implantar'!$B$15:$M$1123</definedName>
    <definedName name="Z_6EF6A0CB_801B_4423_8CE4_B2D16BAEAF60_.wvu.FilterData" localSheetId="10" hidden="1">DESMATAMENTO!$A$9:$H$13</definedName>
    <definedName name="Z_6EF6A0CB_801B_4423_8CE4_B2D16BAEAF60_.wvu.FilterData" localSheetId="6" hidden="1">'Orçamento Obras Implantar'!$B$15:$M$1286</definedName>
    <definedName name="Z_700F32D3_6FC7_466C_853E_DBDAF9E664CB_.wvu.FilterData" localSheetId="10" hidden="1">DESMATAMENTO!$A$9:$H$13</definedName>
    <definedName name="Z_700F32D3_6FC7_466C_853E_DBDAF9E664CB_.wvu.FilterData" localSheetId="6" hidden="1">'Orçamento Obras Implantar'!$B$15:$M$1286</definedName>
    <definedName name="Z_71261BB7_D489_4A4D_8B52_631D74D3B2E1_.wvu.Cols" localSheetId="10" hidden="1">DESMATAMENTO!#REF!</definedName>
    <definedName name="Z_71261BB7_D489_4A4D_8B52_631D74D3B2E1_.wvu.Cols" localSheetId="6" hidden="1">'Orçamento Obras Implantar'!#REF!</definedName>
    <definedName name="Z_71261BB7_D489_4A4D_8B52_631D74D3B2E1_.wvu.FilterData" localSheetId="10" hidden="1">DESMATAMENTO!$A$9:$H$13</definedName>
    <definedName name="Z_71261BB7_D489_4A4D_8B52_631D74D3B2E1_.wvu.FilterData" localSheetId="6" hidden="1">'Orçamento Obras Implantar'!$B$15:$M$1286</definedName>
    <definedName name="Z_71261BB7_D489_4A4D_8B52_631D74D3B2E1_.wvu.PrintArea" localSheetId="10" hidden="1">DESMATAMENTO!$A$3:$H$13</definedName>
    <definedName name="Z_71261BB7_D489_4A4D_8B52_631D74D3B2E1_.wvu.PrintArea" localSheetId="6" hidden="1">'Orçamento Obras Implantar'!$B$3:$M$1290</definedName>
    <definedName name="Z_71261BB7_D489_4A4D_8B52_631D74D3B2E1_.wvu.PrintTitles" localSheetId="10" hidden="1">DESMATAMENTO!$8:$9</definedName>
    <definedName name="Z_71261BB7_D489_4A4D_8B52_631D74D3B2E1_.wvu.PrintTitles" localSheetId="6" hidden="1">'Orçamento Obras Implantar'!$14:$15</definedName>
    <definedName name="Z_71D4EAAC_DFB3_43CA_869D_8591B548909B_.wvu.FilterData" localSheetId="10" hidden="1">DESMATAMENTO!$A$9:$H$13</definedName>
    <definedName name="Z_71D4EAAC_DFB3_43CA_869D_8591B548909B_.wvu.FilterData" localSheetId="6" hidden="1">'Orçamento Obras Implantar'!$B$15:$M$1286</definedName>
    <definedName name="Z_71D4EAAC_DFB3_43CA_869D_8591B548909B_.wvu.PrintArea" localSheetId="10" hidden="1">DESMATAMENTO!$A$3:$H$13</definedName>
    <definedName name="Z_71D4EAAC_DFB3_43CA_869D_8591B548909B_.wvu.PrintArea" localSheetId="6" hidden="1">'Orçamento Obras Implantar'!$B$3:$M$1290</definedName>
    <definedName name="Z_71D4EAAC_DFB3_43CA_869D_8591B548909B_.wvu.PrintTitles" localSheetId="10" hidden="1">DESMATAMENTO!$8:$9</definedName>
    <definedName name="Z_71D4EAAC_DFB3_43CA_869D_8591B548909B_.wvu.PrintTitles" localSheetId="6" hidden="1">'Orçamento Obras Implantar'!$14:$15</definedName>
    <definedName name="Z_73017F64_A019_4C02_8222_4E2B62C2BDFC_.wvu.Cols" localSheetId="10" hidden="1">DESMATAMENTO!#REF!</definedName>
    <definedName name="Z_73017F64_A019_4C02_8222_4E2B62C2BDFC_.wvu.Cols" localSheetId="6" hidden="1">'Orçamento Obras Implantar'!#REF!</definedName>
    <definedName name="Z_73017F64_A019_4C02_8222_4E2B62C2BDFC_.wvu.FilterData" localSheetId="10" hidden="1">DESMATAMENTO!$A$9:$H$13</definedName>
    <definedName name="Z_73017F64_A019_4C02_8222_4E2B62C2BDFC_.wvu.FilterData" localSheetId="6" hidden="1">'Orçamento Obras Implantar'!$B$15:$M$1286</definedName>
    <definedName name="Z_73017F64_A019_4C02_8222_4E2B62C2BDFC_.wvu.PrintArea" localSheetId="10" hidden="1">DESMATAMENTO!$A$3:$H$13</definedName>
    <definedName name="Z_73017F64_A019_4C02_8222_4E2B62C2BDFC_.wvu.PrintArea" localSheetId="6" hidden="1">'Orçamento Obras Implantar'!$B$3:$M$1290</definedName>
    <definedName name="Z_73017F64_A019_4C02_8222_4E2B62C2BDFC_.wvu.PrintTitles" localSheetId="10" hidden="1">DESMATAMENTO!$8:$9</definedName>
    <definedName name="Z_73017F64_A019_4C02_8222_4E2B62C2BDFC_.wvu.PrintTitles" localSheetId="6" hidden="1">'Orçamento Obras Implantar'!$14:$15</definedName>
    <definedName name="Z_7330FB46_BEB1_4B4A_97CD_6B991053B3C0_.wvu.FilterData" localSheetId="10" hidden="1">DESMATAMENTO!$A$9:$H$13</definedName>
    <definedName name="Z_7330FB46_BEB1_4B4A_97CD_6B991053B3C0_.wvu.FilterData" localSheetId="6" hidden="1">'Orçamento Obras Implantar'!$B$15:$M$1123</definedName>
    <definedName name="Z_75293F1A_D11E_4648_BDC6_110E009E20C8_.wvu.FilterData" localSheetId="10" hidden="1">DESMATAMENTO!$A$9:$H$13</definedName>
    <definedName name="Z_75293F1A_D11E_4648_BDC6_110E009E20C8_.wvu.FilterData" localSheetId="6" hidden="1">'Orçamento Obras Implantar'!$B$15:$M$1286</definedName>
    <definedName name="Z_753E99FE_15E1_415C_866E_6DF51E1A796B_.wvu.FilterData" localSheetId="10" hidden="1">DESMATAMENTO!$A$9:$H$13</definedName>
    <definedName name="Z_753E99FE_15E1_415C_866E_6DF51E1A796B_.wvu.FilterData" localSheetId="6" hidden="1">'Orçamento Obras Implantar'!$B$15:$M$1123</definedName>
    <definedName name="Z_75E472F0_E421_4D9D_A5E0_BB9FA5305DB6_.wvu.FilterData" localSheetId="10" hidden="1">DESMATAMENTO!$A$9:$H$13</definedName>
    <definedName name="Z_75E472F0_E421_4D9D_A5E0_BB9FA5305DB6_.wvu.FilterData" localSheetId="6" hidden="1">'Orçamento Obras Implantar'!$B$15:$M$1286</definedName>
    <definedName name="Z_7852383D_5EF2_4778_A10C_1048C857B611_.wvu.FilterData" localSheetId="10" hidden="1">DESMATAMENTO!$A$9:$H$13</definedName>
    <definedName name="Z_7852383D_5EF2_4778_A10C_1048C857B611_.wvu.FilterData" localSheetId="6" hidden="1">'Orçamento Obras Implantar'!$B$15:$M$1286</definedName>
    <definedName name="Z_790A0E88_4B64_4EB8_82B7_F8163B63A21D_.wvu.FilterData" localSheetId="10" hidden="1">DESMATAMENTO!$A$9:$H$13</definedName>
    <definedName name="Z_790A0E88_4B64_4EB8_82B7_F8163B63A21D_.wvu.FilterData" localSheetId="6" hidden="1">'Orçamento Obras Implantar'!$B$15:$M$1286</definedName>
    <definedName name="Z_7A2AD80E_47DD_4099_90D3_88F3B50F763E_.wvu.FilterData" localSheetId="10" hidden="1">DESMATAMENTO!$A$9:$H$13</definedName>
    <definedName name="Z_7A2AD80E_47DD_4099_90D3_88F3B50F763E_.wvu.FilterData" localSheetId="6" hidden="1">'Orçamento Obras Implantar'!$B$15:$M$1286</definedName>
    <definedName name="Z_7A677812_1278_40EB_8CCE_3387279A4FE5_.wvu.FilterData" localSheetId="10" hidden="1">DESMATAMENTO!$A$9:$H$13</definedName>
    <definedName name="Z_7A677812_1278_40EB_8CCE_3387279A4FE5_.wvu.FilterData" localSheetId="6" hidden="1">'Orçamento Obras Implantar'!$B$15:$M$1286</definedName>
    <definedName name="Z_7CB7A5F1_E8FB_4A5C_A779_27510AD166FF_.wvu.FilterData" localSheetId="10" hidden="1">DESMATAMENTO!$A$9:$H$13</definedName>
    <definedName name="Z_7CB7A5F1_E8FB_4A5C_A779_27510AD166FF_.wvu.FilterData" localSheetId="6" hidden="1">'Orçamento Obras Implantar'!$B$15:$M$1286</definedName>
    <definedName name="Z_7CF420B5_9184_48A8_B438_C89C50D9C0C2_.wvu.FilterData" localSheetId="10" hidden="1">DESMATAMENTO!$A$9:$H$13</definedName>
    <definedName name="Z_7CF420B5_9184_48A8_B438_C89C50D9C0C2_.wvu.FilterData" localSheetId="6" hidden="1">'Orçamento Obras Implantar'!$B$15:$M$1286</definedName>
    <definedName name="Z_7E3A3575_C3BA_4886_9C86_976432F7096B_.wvu.FilterData" localSheetId="10" hidden="1">DESMATAMENTO!$A$9:$H$13</definedName>
    <definedName name="Z_7E3A3575_C3BA_4886_9C86_976432F7096B_.wvu.FilterData" localSheetId="6" hidden="1">'Orçamento Obras Implantar'!$B$15:$M$1123</definedName>
    <definedName name="Z_7E3A3575_C3BA_4886_9C86_976432F7096B_.wvu.PrintArea" localSheetId="10" hidden="1">DESMATAMENTO!$A$1:$I$13</definedName>
    <definedName name="Z_7E3A3575_C3BA_4886_9C86_976432F7096B_.wvu.PrintArea" localSheetId="6" hidden="1">'Orçamento Obras Implantar'!$B$1:$O$1291</definedName>
    <definedName name="Z_7EA5CCF1_C0F9_441B_BE91_4A3E7B7A7540_.wvu.FilterData" localSheetId="10" hidden="1">DESMATAMENTO!$A$9:$H$13</definedName>
    <definedName name="Z_7EA5CCF1_C0F9_441B_BE91_4A3E7B7A7540_.wvu.FilterData" localSheetId="6" hidden="1">'Orçamento Obras Implantar'!$B$15:$M$1286</definedName>
    <definedName name="Z_8289D808_0E59_4D88_89C4_266E9514D542_.wvu.FilterData" localSheetId="10" hidden="1">DESMATAMENTO!$A$9:$H$13</definedName>
    <definedName name="Z_8289D808_0E59_4D88_89C4_266E9514D542_.wvu.FilterData" localSheetId="6" hidden="1">'Orçamento Obras Implantar'!$B$15:$M$1123</definedName>
    <definedName name="Z_82BFB59F_CA3E_45C7_BB19_2713EB54D9C9_.wvu.FilterData" localSheetId="10" hidden="1">DESMATAMENTO!$A$9:$H$13</definedName>
    <definedName name="Z_82BFB59F_CA3E_45C7_BB19_2713EB54D9C9_.wvu.FilterData" localSheetId="6" hidden="1">'Orçamento Obras Implantar'!$B$15:$M$1286</definedName>
    <definedName name="Z_82D0BE15_8DF1_411D_9016_77C08AB8DFCD_.wvu.FilterData" localSheetId="10" hidden="1">DESMATAMENTO!$A$9:$H$13</definedName>
    <definedName name="Z_82D0BE15_8DF1_411D_9016_77C08AB8DFCD_.wvu.FilterData" localSheetId="6" hidden="1">'Orçamento Obras Implantar'!$B$15:$M$1286</definedName>
    <definedName name="Z_86A6AC48_0583_4DAE_858C_5E94D9EA5B47_.wvu.FilterData" localSheetId="10" hidden="1">DESMATAMENTO!$A$9:$H$13</definedName>
    <definedName name="Z_86A6AC48_0583_4DAE_858C_5E94D9EA5B47_.wvu.FilterData" localSheetId="6" hidden="1">'Orçamento Obras Implantar'!$B$15:$M$1286</definedName>
    <definedName name="Z_8AF6CD58_5EF7_4F9A_8F4C_0A6B89CCA7B3_.wvu.FilterData" localSheetId="10" hidden="1">DESMATAMENTO!$A$9:$H$13</definedName>
    <definedName name="Z_8AF6CD58_5EF7_4F9A_8F4C_0A6B89CCA7B3_.wvu.FilterData" localSheetId="6" hidden="1">'Orçamento Obras Implantar'!$B$15:$M$1286</definedName>
    <definedName name="Z_8C02800A_5B9C_46E6_A670_6D01FB77358C_.wvu.FilterData" localSheetId="10" hidden="1">DESMATAMENTO!$A$9:$H$13</definedName>
    <definedName name="Z_8C02800A_5B9C_46E6_A670_6D01FB77358C_.wvu.FilterData" localSheetId="6" hidden="1">'Orçamento Obras Implantar'!$B$15:$M$1123</definedName>
    <definedName name="Z_8C3EC7C8_67FE_456F_A5C6_E963414FC8C5_.wvu.FilterData" localSheetId="10" hidden="1">DESMATAMENTO!$A$9:$H$13</definedName>
    <definedName name="Z_8C3EC7C8_67FE_456F_A5C6_E963414FC8C5_.wvu.FilterData" localSheetId="6" hidden="1">'Orçamento Obras Implantar'!$B$15:$M$1286</definedName>
    <definedName name="Z_8D4A322C_45EC_4E25_8769_8D7CA3935AC3_.wvu.Cols" localSheetId="10" hidden="1">DESMATAMENTO!#REF!</definedName>
    <definedName name="Z_8D4A322C_45EC_4E25_8769_8D7CA3935AC3_.wvu.Cols" localSheetId="6" hidden="1">'Orçamento Obras Implantar'!#REF!</definedName>
    <definedName name="Z_8D4A322C_45EC_4E25_8769_8D7CA3935AC3_.wvu.FilterData" localSheetId="10" hidden="1">DESMATAMENTO!$A$9:$H$13</definedName>
    <definedName name="Z_8D4A322C_45EC_4E25_8769_8D7CA3935AC3_.wvu.FilterData" localSheetId="6" hidden="1">'Orçamento Obras Implantar'!$B$15:$M$1286</definedName>
    <definedName name="Z_8D4A322C_45EC_4E25_8769_8D7CA3935AC3_.wvu.PrintArea" localSheetId="10" hidden="1">DESMATAMENTO!$A$3:$H$13</definedName>
    <definedName name="Z_8D4A322C_45EC_4E25_8769_8D7CA3935AC3_.wvu.PrintArea" localSheetId="6" hidden="1">'Orçamento Obras Implantar'!$B$3:$M$1290</definedName>
    <definedName name="Z_8D4A322C_45EC_4E25_8769_8D7CA3935AC3_.wvu.PrintTitles" localSheetId="10" hidden="1">DESMATAMENTO!$8:$9</definedName>
    <definedName name="Z_8D4A322C_45EC_4E25_8769_8D7CA3935AC3_.wvu.PrintTitles" localSheetId="6" hidden="1">'Orçamento Obras Implantar'!$14:$15</definedName>
    <definedName name="Z_8DA692B1_A36F_4C82_B036_69859EE94D5D_.wvu.FilterData" localSheetId="10" hidden="1">DESMATAMENTO!$A$9:$H$13</definedName>
    <definedName name="Z_8DA692B1_A36F_4C82_B036_69859EE94D5D_.wvu.FilterData" localSheetId="6" hidden="1">'Orçamento Obras Implantar'!$B$15:$M$1286</definedName>
    <definedName name="Z_9170EEC0_31FB_4123_BF98_7A5921225B77_.wvu.FilterData" localSheetId="10" hidden="1">DESMATAMENTO!$A$9:$H$13</definedName>
    <definedName name="Z_9170EEC0_31FB_4123_BF98_7A5921225B77_.wvu.FilterData" localSheetId="6" hidden="1">'Orçamento Obras Implantar'!$B$15:$M$1286</definedName>
    <definedName name="Z_935128AA_F004_4902_8D0F_9AC6E406FE9C_.wvu.FilterData" localSheetId="10" hidden="1">DESMATAMENTO!$A$9:$H$13</definedName>
    <definedName name="Z_935128AA_F004_4902_8D0F_9AC6E406FE9C_.wvu.FilterData" localSheetId="6" hidden="1">'Orçamento Obras Implantar'!$B$15:$M$1286</definedName>
    <definedName name="Z_93F66467_0777_4AB8_913C_7EB5C2164CB0_.wvu.FilterData" localSheetId="10" hidden="1">DESMATAMENTO!$A$9:$H$13</definedName>
    <definedName name="Z_93F66467_0777_4AB8_913C_7EB5C2164CB0_.wvu.FilterData" localSheetId="6" hidden="1">'Orçamento Obras Implantar'!$B$15:$M$1286</definedName>
    <definedName name="Z_93F7D24E_558D_43BF_8612_D79345A465D0_.wvu.FilterData" localSheetId="10" hidden="1">DESMATAMENTO!$A$9:$H$13</definedName>
    <definedName name="Z_93F7D24E_558D_43BF_8612_D79345A465D0_.wvu.FilterData" localSheetId="6" hidden="1">'Orçamento Obras Implantar'!$B$15:$M$1123</definedName>
    <definedName name="Z_94C03C7E_1913_4071_AE8B_0B69CC4FCBBC_.wvu.FilterData" localSheetId="10" hidden="1">DESMATAMENTO!$A$9:$H$13</definedName>
    <definedName name="Z_94C03C7E_1913_4071_AE8B_0B69CC4FCBBC_.wvu.FilterData" localSheetId="6" hidden="1">'Orçamento Obras Implantar'!$B$15:$M$1286</definedName>
    <definedName name="Z_9588352A_C6C4_4E9D_BE94_91F8462659F3_.wvu.FilterData" localSheetId="10" hidden="1">DESMATAMENTO!$A$9:$H$13</definedName>
    <definedName name="Z_9588352A_C6C4_4E9D_BE94_91F8462659F3_.wvu.FilterData" localSheetId="6" hidden="1">'Orçamento Obras Implantar'!$B$15:$M$1286</definedName>
    <definedName name="Z_95E25F54_7779_4081_BC9C_A3B4D03EAFD7_.wvu.FilterData" localSheetId="10" hidden="1">DESMATAMENTO!$A$9:$H$13</definedName>
    <definedName name="Z_95E25F54_7779_4081_BC9C_A3B4D03EAFD7_.wvu.FilterData" localSheetId="6" hidden="1">'Orçamento Obras Implantar'!$B$15:$M$1286</definedName>
    <definedName name="Z_99F7DDFA_45A1_4551_8A84_E00A309BE45E_.wvu.FilterData" localSheetId="10" hidden="1">DESMATAMENTO!$A$9:$H$13</definedName>
    <definedName name="Z_99F7DDFA_45A1_4551_8A84_E00A309BE45E_.wvu.FilterData" localSheetId="6" hidden="1">'Orçamento Obras Implantar'!$B$15:$M$1286</definedName>
    <definedName name="Z_9B010AED_4669_411D_83D4_4128D0DBB01C_.wvu.FilterData" localSheetId="10" hidden="1">DESMATAMENTO!$A$9:$H$13</definedName>
    <definedName name="Z_9B010AED_4669_411D_83D4_4128D0DBB01C_.wvu.FilterData" localSheetId="6" hidden="1">'Orçamento Obras Implantar'!$B$15:$M$1286</definedName>
    <definedName name="Z_9C09C304_D963_4BC1_820B_55FCACE43A99_.wvu.FilterData" localSheetId="10" hidden="1">DESMATAMENTO!$A$9:$H$13</definedName>
    <definedName name="Z_9C09C304_D963_4BC1_820B_55FCACE43A99_.wvu.FilterData" localSheetId="6" hidden="1">'Orçamento Obras Implantar'!$B$15:$M$1286</definedName>
    <definedName name="Z_9F9E2880_6809_48A9_8265_05016A1DCC2F_.wvu.FilterData" localSheetId="10" hidden="1">DESMATAMENTO!$A$9:$H$13</definedName>
    <definedName name="Z_9F9E2880_6809_48A9_8265_05016A1DCC2F_.wvu.FilterData" localSheetId="6" hidden="1">'Orçamento Obras Implantar'!$B$15:$M$1286</definedName>
    <definedName name="Z_A2DA9EF1_984A_4753_85FE_B39CC6BC2C1B_.wvu.FilterData" localSheetId="10" hidden="1">DESMATAMENTO!$A$9:$H$13</definedName>
    <definedName name="Z_A2DA9EF1_984A_4753_85FE_B39CC6BC2C1B_.wvu.FilterData" localSheetId="6" hidden="1">'Orçamento Obras Implantar'!$B$15:$M$1286</definedName>
    <definedName name="Z_A49A2F3A_D08B_4A96_8E4B_6FB551C76C0C_.wvu.FilterData" localSheetId="10" hidden="1">DESMATAMENTO!$A$9:$H$13</definedName>
    <definedName name="Z_A49A2F3A_D08B_4A96_8E4B_6FB551C76C0C_.wvu.FilterData" localSheetId="6" hidden="1">'Orçamento Obras Implantar'!$B$15:$M$1286</definedName>
    <definedName name="Z_A4E87C82_32DB_4097_A611_17C0A92D310F_.wvu.FilterData" localSheetId="10" hidden="1">DESMATAMENTO!$A$9:$H$13</definedName>
    <definedName name="Z_A4E87C82_32DB_4097_A611_17C0A92D310F_.wvu.FilterData" localSheetId="6" hidden="1">'Orçamento Obras Implantar'!$B$15:$M$1123</definedName>
    <definedName name="Z_A6B5E9FC_498C_46FF_8B5D_1FAAB6FD56C3_.wvu.FilterData" localSheetId="10" hidden="1">DESMATAMENTO!$A$9:$H$13</definedName>
    <definedName name="Z_A6B5E9FC_498C_46FF_8B5D_1FAAB6FD56C3_.wvu.FilterData" localSheetId="6" hidden="1">'Orçamento Obras Implantar'!$B$15:$M$1286</definedName>
    <definedName name="Z_A9170C89_1DDB_49ED_957C_3E02A8542003_.wvu.FilterData" localSheetId="10" hidden="1">DESMATAMENTO!$A$9:$H$13</definedName>
    <definedName name="Z_A9170C89_1DDB_49ED_957C_3E02A8542003_.wvu.FilterData" localSheetId="6" hidden="1">'Orçamento Obras Implantar'!$B$15:$M$1286</definedName>
    <definedName name="Z_A9D24F17_08C8_4F6B_A1F7_A18E0AA2C806_.wvu.FilterData" localSheetId="10" hidden="1">DESMATAMENTO!$A$9:$H$13</definedName>
    <definedName name="Z_A9D24F17_08C8_4F6B_A1F7_A18E0AA2C806_.wvu.FilterData" localSheetId="6" hidden="1">'Orçamento Obras Implantar'!$B$15:$M$1286</definedName>
    <definedName name="Z_AB1EAE42_97DA_4630_8492_D2856186B825_.wvu.FilterData" localSheetId="10" hidden="1">DESMATAMENTO!$A$9:$H$13</definedName>
    <definedName name="Z_AB1EAE42_97DA_4630_8492_D2856186B825_.wvu.FilterData" localSheetId="6" hidden="1">'Orçamento Obras Implantar'!$B$15:$M$1286</definedName>
    <definedName name="Z_AC163642_9B11_4373_A606_6A41AF99A1A1_.wvu.FilterData" localSheetId="10" hidden="1">DESMATAMENTO!$A$9:$H$13</definedName>
    <definedName name="Z_AC163642_9B11_4373_A606_6A41AF99A1A1_.wvu.FilterData" localSheetId="6" hidden="1">'Orçamento Obras Implantar'!$B$15:$M$1286</definedName>
    <definedName name="Z_B28C4C78_D3E0_4946_B50D_EDD58E76E2D1_.wvu.FilterData" localSheetId="10" hidden="1">DESMATAMENTO!$A$9:$H$13</definedName>
    <definedName name="Z_B28C4C78_D3E0_4946_B50D_EDD58E76E2D1_.wvu.FilterData" localSheetId="6" hidden="1">'Orçamento Obras Implantar'!$B$15:$M$1286</definedName>
    <definedName name="Z_B4E92D24_D8EA_4086_8289_7E2FBEA79DC6_.wvu.FilterData" localSheetId="10" hidden="1">DESMATAMENTO!$A$9:$H$13</definedName>
    <definedName name="Z_B4E92D24_D8EA_4086_8289_7E2FBEA79DC6_.wvu.FilterData" localSheetId="6" hidden="1">'Orçamento Obras Implantar'!$B$15:$M$1286</definedName>
    <definedName name="Z_B6456782_2B26_4D30_B202_34C42E387274_.wvu.FilterData" localSheetId="10" hidden="1">DESMATAMENTO!$A$9:$H$13</definedName>
    <definedName name="Z_B6456782_2B26_4D30_B202_34C42E387274_.wvu.FilterData" localSheetId="6" hidden="1">'Orçamento Obras Implantar'!$B$15:$M$1286</definedName>
    <definedName name="Z_B83A2A7F_6702_4601_BED7_D8B510EDA2E9_.wvu.FilterData" localSheetId="10" hidden="1">DESMATAMENTO!$A$9:$H$13</definedName>
    <definedName name="Z_B83A2A7F_6702_4601_BED7_D8B510EDA2E9_.wvu.FilterData" localSheetId="6" hidden="1">'Orçamento Obras Implantar'!$B$15:$M$1123</definedName>
    <definedName name="Z_B87893DB_3CD4_4C7C_BBA5_8C2322BEE622_.wvu.FilterData" localSheetId="10" hidden="1">DESMATAMENTO!$A$9:$H$13</definedName>
    <definedName name="Z_B87893DB_3CD4_4C7C_BBA5_8C2322BEE622_.wvu.FilterData" localSheetId="6" hidden="1">'Orçamento Obras Implantar'!$B$15:$M$1286</definedName>
    <definedName name="Z_BB3D5C51_23CF_4A75_ABA5_54F6EEEA01DF_.wvu.FilterData" localSheetId="10" hidden="1">DESMATAMENTO!$A$9:$H$13</definedName>
    <definedName name="Z_BB3D5C51_23CF_4A75_ABA5_54F6EEEA01DF_.wvu.FilterData" localSheetId="6" hidden="1">'Orçamento Obras Implantar'!$B$15:$M$1286</definedName>
    <definedName name="Z_BCD42FB1_DE6E_43D7_837B_EB4C1F0D5167_.wvu.FilterData" localSheetId="10" hidden="1">DESMATAMENTO!$A$9:$H$13</definedName>
    <definedName name="Z_BCD42FB1_DE6E_43D7_837B_EB4C1F0D5167_.wvu.FilterData" localSheetId="6" hidden="1">'Orçamento Obras Implantar'!$B$15:$M$1123</definedName>
    <definedName name="Z_C0F71267_071E_48A7_A1AF_78B76BA3C5D5_.wvu.FilterData" localSheetId="10" hidden="1">DESMATAMENTO!$A$9:$H$13</definedName>
    <definedName name="Z_C0F71267_071E_48A7_A1AF_78B76BA3C5D5_.wvu.FilterData" localSheetId="6" hidden="1">'Orçamento Obras Implantar'!$B$15:$M$1286</definedName>
    <definedName name="Z_C2B5C521_DD71_4FD2_ABA7_673C3037436A_.wvu.FilterData" localSheetId="10" hidden="1">DESMATAMENTO!$A$9:$H$13</definedName>
    <definedName name="Z_C2B5C521_DD71_4FD2_ABA7_673C3037436A_.wvu.FilterData" localSheetId="6" hidden="1">'Orçamento Obras Implantar'!$B$15:$M$1286</definedName>
    <definedName name="Z_C522114E_672E_4E9F_B5CB_F079D93BFE53_.wvu.FilterData" localSheetId="10" hidden="1">DESMATAMENTO!$A$9:$H$13</definedName>
    <definedName name="Z_C522114E_672E_4E9F_B5CB_F079D93BFE53_.wvu.FilterData" localSheetId="6" hidden="1">'Orçamento Obras Implantar'!$B$15:$M$1286</definedName>
    <definedName name="Z_C87C4738_8AF1_46B7_958A_B7CCFD0DA724_.wvu.FilterData" localSheetId="10" hidden="1">DESMATAMENTO!$A$9:$H$13</definedName>
    <definedName name="Z_C87C4738_8AF1_46B7_958A_B7CCFD0DA724_.wvu.FilterData" localSheetId="6" hidden="1">'Orçamento Obras Implantar'!$B$15:$M$1286</definedName>
    <definedName name="Z_C9612031_58C5_45E0_AED4_22D0E4CA3702_.wvu.FilterData" localSheetId="10" hidden="1">DESMATAMENTO!$A$9:$H$13</definedName>
    <definedName name="Z_C9612031_58C5_45E0_AED4_22D0E4CA3702_.wvu.FilterData" localSheetId="6" hidden="1">'Orçamento Obras Implantar'!$B$15:$M$1286</definedName>
    <definedName name="Z_C9949187_0F39_421D_A0AE_9042876104FC_.wvu.FilterData" localSheetId="10" hidden="1">DESMATAMENTO!$A$9:$H$13</definedName>
    <definedName name="Z_C9949187_0F39_421D_A0AE_9042876104FC_.wvu.FilterData" localSheetId="6" hidden="1">'Orçamento Obras Implantar'!$B$15:$M$1286</definedName>
    <definedName name="Z_CAEBC7E7_A7AF_413F_AF7C_E13C80A8420F_.wvu.FilterData" localSheetId="10" hidden="1">DESMATAMENTO!$A$9:$H$13</definedName>
    <definedName name="Z_CAEBC7E7_A7AF_413F_AF7C_E13C80A8420F_.wvu.FilterData" localSheetId="6" hidden="1">'Orçamento Obras Implantar'!$B$15:$M$1286</definedName>
    <definedName name="Z_CBA5178F_E477_4750_ABBF_48E6415E75F8_.wvu.FilterData" localSheetId="10" hidden="1">DESMATAMENTO!$A$9:$H$13</definedName>
    <definedName name="Z_CBA5178F_E477_4750_ABBF_48E6415E75F8_.wvu.FilterData" localSheetId="6" hidden="1">'Orçamento Obras Implantar'!$B$15:$M$1286</definedName>
    <definedName name="Z_CC7CA5BE_7001_4BB5_B373_69AE07BF8BA2_.wvu.FilterData" localSheetId="10" hidden="1">DESMATAMENTO!$A$9:$H$13</definedName>
    <definedName name="Z_CC7CA5BE_7001_4BB5_B373_69AE07BF8BA2_.wvu.FilterData" localSheetId="6" hidden="1">'Orçamento Obras Implantar'!$B$15:$M$1286</definedName>
    <definedName name="Z_CD0854F1_9EFB_4815_A4CD_CC18B15FDCE0_.wvu.FilterData" localSheetId="10" hidden="1">DESMATAMENTO!$A$9:$H$13</definedName>
    <definedName name="Z_CD0854F1_9EFB_4815_A4CD_CC18B15FDCE0_.wvu.FilterData" localSheetId="6" hidden="1">'Orçamento Obras Implantar'!$B$15:$M$1286</definedName>
    <definedName name="Z_D356DA2D_069A_4E07_8CD8_EDB8599F6020_.wvu.FilterData" localSheetId="10" hidden="1">DESMATAMENTO!$A$9:$H$13</definedName>
    <definedName name="Z_D356DA2D_069A_4E07_8CD8_EDB8599F6020_.wvu.FilterData" localSheetId="6" hidden="1">'Orçamento Obras Implantar'!$B$15:$M$1123</definedName>
    <definedName name="Z_D356DA2D_069A_4E07_8CD8_EDB8599F6020_.wvu.PrintArea" localSheetId="10" hidden="1">DESMATAMENTO!$A$1:$I$13</definedName>
    <definedName name="Z_D356DA2D_069A_4E07_8CD8_EDB8599F6020_.wvu.PrintArea" localSheetId="6" hidden="1">'Orçamento Obras Implantar'!$B$1:$O$1291</definedName>
    <definedName name="Z_D580B0BC_E869_4531_9C95_7DF755CD5662_.wvu.FilterData" localSheetId="10" hidden="1">DESMATAMENTO!$A$9:$H$13</definedName>
    <definedName name="Z_D580B0BC_E869_4531_9C95_7DF755CD5662_.wvu.FilterData" localSheetId="6" hidden="1">'Orçamento Obras Implantar'!$B$15:$M$1286</definedName>
    <definedName name="Z_D6119D12_27CC_467C_8398_4AA24A5039E9_.wvu.FilterData" localSheetId="10" hidden="1">DESMATAMENTO!$A$9:$H$13</definedName>
    <definedName name="Z_D6119D12_27CC_467C_8398_4AA24A5039E9_.wvu.FilterData" localSheetId="6" hidden="1">'Orçamento Obras Implantar'!$B$15:$M$1286</definedName>
    <definedName name="Z_D64792DF_16CC_40BD_8AF7_1AF4E6E6ACD9_.wvu.FilterData" localSheetId="10" hidden="1">DESMATAMENTO!$A$9:$H$13</definedName>
    <definedName name="Z_D64792DF_16CC_40BD_8AF7_1AF4E6E6ACD9_.wvu.FilterData" localSheetId="6" hidden="1">'Orçamento Obras Implantar'!$B$15:$M$1286</definedName>
    <definedName name="Z_D86EDFD1_74C0_4DC9_8725_C7C138A8C4FA_.wvu.FilterData" localSheetId="10" hidden="1">DESMATAMENTO!$A$9:$H$13</definedName>
    <definedName name="Z_D86EDFD1_74C0_4DC9_8725_C7C138A8C4FA_.wvu.FilterData" localSheetId="6" hidden="1">'Orçamento Obras Implantar'!$B$15:$M$1286</definedName>
    <definedName name="Z_DB8367EC_481A_4BD3_B04E_FDE29704275B_.wvu.FilterData" localSheetId="10" hidden="1">DESMATAMENTO!$A$9:$H$13</definedName>
    <definedName name="Z_DB8367EC_481A_4BD3_B04E_FDE29704275B_.wvu.FilterData" localSheetId="6" hidden="1">'Orçamento Obras Implantar'!$B$15:$M$1286</definedName>
    <definedName name="Z_DCD49CC9_9D51_4EAF_9EB9_C833F2435136_.wvu.FilterData" localSheetId="10" hidden="1">DESMATAMENTO!$A$9:$H$13</definedName>
    <definedName name="Z_DCD49CC9_9D51_4EAF_9EB9_C833F2435136_.wvu.FilterData" localSheetId="6" hidden="1">'Orçamento Obras Implantar'!$B$15:$M$1286</definedName>
    <definedName name="Z_DE21D1AF_5FDC_4D4C_9B66_48AC82E05DF4_.wvu.FilterData" localSheetId="10" hidden="1">DESMATAMENTO!$A$9:$H$13</definedName>
    <definedName name="Z_DE21D1AF_5FDC_4D4C_9B66_48AC82E05DF4_.wvu.FilterData" localSheetId="6" hidden="1">'Orçamento Obras Implantar'!$B$15:$M$1123</definedName>
    <definedName name="Z_DE8067B0_3172_49CF_9D01_885DE38F90E5_.wvu.FilterData" localSheetId="10" hidden="1">DESMATAMENTO!$A$9:$H$13</definedName>
    <definedName name="Z_DE8067B0_3172_49CF_9D01_885DE38F90E5_.wvu.FilterData" localSheetId="6" hidden="1">'Orçamento Obras Implantar'!$B$15:$M$1123</definedName>
    <definedName name="Z_E381B876_2007_4E6A_BBB3_4520420DFB5C_.wvu.FilterData" localSheetId="10" hidden="1">DESMATAMENTO!$A$9:$H$13</definedName>
    <definedName name="Z_E381B876_2007_4E6A_BBB3_4520420DFB5C_.wvu.FilterData" localSheetId="6" hidden="1">'Orçamento Obras Implantar'!$B$15:$M$1286</definedName>
    <definedName name="Z_E706B422_FD55_4E47_8451_BF5AB7441B81_.wvu.FilterData" localSheetId="10" hidden="1">DESMATAMENTO!$A$9:$H$13</definedName>
    <definedName name="Z_E706B422_FD55_4E47_8451_BF5AB7441B81_.wvu.FilterData" localSheetId="6" hidden="1">'Orçamento Obras Implantar'!$B$15:$M$1286</definedName>
    <definedName name="Z_E7896DC9_41E3_46D5_A9C6_A0BD4277EA06_.wvu.FilterData" localSheetId="10" hidden="1">DESMATAMENTO!$A$9:$H$13</definedName>
    <definedName name="Z_E7896DC9_41E3_46D5_A9C6_A0BD4277EA06_.wvu.FilterData" localSheetId="6" hidden="1">'Orçamento Obras Implantar'!$B$15:$M$1286</definedName>
    <definedName name="Z_E93418B8_172B_4306_B333_FD427E091131_.wvu.FilterData" localSheetId="10" hidden="1">DESMATAMENTO!$A$9:$H$13</definedName>
    <definedName name="Z_E93418B8_172B_4306_B333_FD427E091131_.wvu.FilterData" localSheetId="6" hidden="1">'Orçamento Obras Implantar'!$B$15:$M$1286</definedName>
    <definedName name="Z_E9F155C5_DC35_40F6_B991_DAA17852658A_.wvu.FilterData" localSheetId="10" hidden="1">DESMATAMENTO!$A$9:$H$13</definedName>
    <definedName name="Z_E9F155C5_DC35_40F6_B991_DAA17852658A_.wvu.FilterData" localSheetId="6" hidden="1">'Orçamento Obras Implantar'!$B$15:$M$1286</definedName>
    <definedName name="Z_EB3CCC9A_CA8E_4103_9CFD_37A09DE921E6_.wvu.FilterData" localSheetId="10" hidden="1">DESMATAMENTO!$A$9:$H$13</definedName>
    <definedName name="Z_EB3CCC9A_CA8E_4103_9CFD_37A09DE921E6_.wvu.FilterData" localSheetId="6" hidden="1">'Orçamento Obras Implantar'!$B$15:$M$1286</definedName>
    <definedName name="Z_ED97B7E2_E992_4EFF_B2E4_77FAFC1DF6E5_.wvu.FilterData" localSheetId="10" hidden="1">DESMATAMENTO!$A$9:$H$13</definedName>
    <definedName name="Z_ED97B7E2_E992_4EFF_B2E4_77FAFC1DF6E5_.wvu.FilterData" localSheetId="6" hidden="1">'Orçamento Obras Implantar'!$B$15:$M$1123</definedName>
    <definedName name="Z_EF5EBD2A_D2AF_4A51_88C3_1393FF8D63C0_.wvu.FilterData" localSheetId="10" hidden="1">DESMATAMENTO!$A$9:$H$13</definedName>
    <definedName name="Z_EF5EBD2A_D2AF_4A51_88C3_1393FF8D63C0_.wvu.FilterData" localSheetId="6" hidden="1">'Orçamento Obras Implantar'!$B$15:$M$1286</definedName>
    <definedName name="Z_F5D40F70_9901_471E_9EA1_426153924713_.wvu.FilterData" localSheetId="10" hidden="1">DESMATAMENTO!$A$9:$H$13</definedName>
    <definedName name="Z_F5D40F70_9901_471E_9EA1_426153924713_.wvu.FilterData" localSheetId="6" hidden="1">'Orçamento Obras Implantar'!$B$15:$M$1286</definedName>
    <definedName name="Z_F83C378A_5AC9_4F71_8628_C408904E3CE2_.wvu.FilterData" localSheetId="10" hidden="1">DESMATAMENTO!$A$9:$H$13</definedName>
    <definedName name="Z_F83C378A_5AC9_4F71_8628_C408904E3CE2_.wvu.FilterData" localSheetId="6" hidden="1">'Orçamento Obras Implantar'!$B$15:$M$1286</definedName>
    <definedName name="Z_F85DE978_067A_44F1_9444_74C9E8776C3E_.wvu.FilterData" localSheetId="10" hidden="1">DESMATAMENTO!$A$9:$H$13</definedName>
    <definedName name="Z_F85DE978_067A_44F1_9444_74C9E8776C3E_.wvu.FilterData" localSheetId="6" hidden="1">'Orçamento Obras Implantar'!$B$15:$M$1286</definedName>
    <definedName name="Z_FF62FCEF_CD25_461E_846A_B4D44BA613EC_.wvu.FilterData" localSheetId="10" hidden="1">DESMATAMENTO!$A$9:$H$13</definedName>
    <definedName name="Z_FF62FCEF_CD25_461E_846A_B4D44BA613EC_.wvu.FilterData" localSheetId="6" hidden="1">'Orçamento Obras Implantar'!$B$15:$M$1286</definedName>
  </definedNames>
  <calcPr calcId="144525"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 i="14" l="1"/>
  <c r="D24" i="19"/>
  <c r="I131" i="14"/>
  <c r="O22" i="13" l="1"/>
  <c r="O21" i="13"/>
  <c r="E18" i="22"/>
  <c r="F18" i="22" s="1"/>
  <c r="K13" i="22"/>
  <c r="L13" i="22" s="1"/>
  <c r="H1232" i="13"/>
  <c r="H1231" i="13"/>
  <c r="F19" i="22" l="1"/>
  <c r="E13" i="22" s="1"/>
  <c r="F13" i="22" s="1"/>
  <c r="E63" i="17"/>
  <c r="C13" i="15" l="1"/>
  <c r="F12" i="22"/>
  <c r="F11" i="22" s="1"/>
  <c r="F10" i="22" s="1"/>
  <c r="L7" i="21"/>
  <c r="D7" i="21"/>
  <c r="D8" i="21" s="1"/>
  <c r="J8" i="21" s="1"/>
  <c r="H573" i="13" s="1"/>
  <c r="D6" i="21"/>
  <c r="J6" i="21" s="1"/>
  <c r="H571" i="13" s="1"/>
  <c r="J7" i="21" l="1"/>
  <c r="J5" i="21" l="1"/>
  <c r="H572" i="13"/>
  <c r="R556" i="13"/>
  <c r="F45" i="17" l="1"/>
  <c r="F46" i="17"/>
  <c r="H609" i="13"/>
  <c r="H607" i="13"/>
  <c r="H606" i="13"/>
  <c r="H605" i="13"/>
  <c r="H604" i="13"/>
  <c r="H603" i="13"/>
  <c r="H602" i="13"/>
  <c r="H601" i="13"/>
  <c r="H600" i="13"/>
  <c r="H599" i="13"/>
  <c r="H598" i="13"/>
  <c r="H597" i="13"/>
  <c r="H596" i="13"/>
  <c r="H593" i="13"/>
  <c r="H592" i="13"/>
  <c r="H591" i="13"/>
  <c r="H590" i="13"/>
  <c r="H589" i="13"/>
  <c r="H588" i="13"/>
  <c r="H587" i="13"/>
  <c r="H586" i="13"/>
  <c r="H582" i="13"/>
  <c r="H581" i="13"/>
  <c r="H577" i="13"/>
  <c r="H868" i="13"/>
  <c r="H867" i="13"/>
  <c r="H863" i="13"/>
  <c r="H856" i="13"/>
  <c r="F78" i="17"/>
  <c r="H78" i="17" s="1"/>
  <c r="F77" i="17"/>
  <c r="H77" i="17" s="1"/>
  <c r="H79" i="17" l="1"/>
  <c r="S1214" i="13" l="1"/>
  <c r="S1215" i="13"/>
  <c r="S1216" i="13"/>
  <c r="S1217" i="13"/>
  <c r="S1218" i="13"/>
  <c r="S1219" i="13"/>
  <c r="S1220" i="13"/>
  <c r="S1221" i="13"/>
  <c r="S1222" i="13"/>
  <c r="S1223" i="13"/>
  <c r="S1224" i="13"/>
  <c r="S1225" i="13"/>
  <c r="S1226" i="13"/>
  <c r="S1227" i="13"/>
  <c r="S1228" i="13"/>
  <c r="S1229" i="13"/>
  <c r="S1230" i="13"/>
  <c r="S1231" i="13"/>
  <c r="F126" i="14"/>
  <c r="I83" i="17"/>
  <c r="F83" i="17"/>
  <c r="F81" i="17" s="1"/>
  <c r="E126" i="14" s="1"/>
  <c r="G126" i="14" l="1"/>
  <c r="F124" i="14"/>
  <c r="F122" i="14"/>
  <c r="F120" i="14"/>
  <c r="F118" i="14"/>
  <c r="F116" i="14"/>
  <c r="F114" i="14"/>
  <c r="F112" i="14"/>
  <c r="F110" i="14"/>
  <c r="F108" i="14"/>
  <c r="F106" i="14"/>
  <c r="F102" i="14"/>
  <c r="B102" i="14"/>
  <c r="F101" i="14"/>
  <c r="B101" i="14"/>
  <c r="B100" i="14"/>
  <c r="F99" i="14"/>
  <c r="E99" i="14"/>
  <c r="B99" i="14"/>
  <c r="F98" i="14"/>
  <c r="B98" i="14"/>
  <c r="B97" i="14"/>
  <c r="F96" i="14"/>
  <c r="B96" i="14"/>
  <c r="F95" i="14"/>
  <c r="B95" i="14"/>
  <c r="B94" i="14"/>
  <c r="F93" i="14"/>
  <c r="B93" i="14"/>
  <c r="F92" i="14"/>
  <c r="B92" i="14"/>
  <c r="B91" i="14"/>
  <c r="F90" i="14"/>
  <c r="B90" i="14"/>
  <c r="F89" i="14"/>
  <c r="B89" i="14"/>
  <c r="B88" i="14"/>
  <c r="F85" i="14"/>
  <c r="F83" i="14"/>
  <c r="F81" i="14"/>
  <c r="F80" i="14"/>
  <c r="F134" i="14"/>
  <c r="E134" i="14"/>
  <c r="B134" i="14"/>
  <c r="F133" i="14"/>
  <c r="E133" i="14"/>
  <c r="E132" i="14" s="1"/>
  <c r="E130" i="14" s="1"/>
  <c r="E135" i="14" s="1"/>
  <c r="B133" i="14"/>
  <c r="F76" i="14"/>
  <c r="F74" i="14"/>
  <c r="F73" i="14"/>
  <c r="F72" i="14"/>
  <c r="F71" i="14"/>
  <c r="F70" i="14"/>
  <c r="F69" i="14"/>
  <c r="F68" i="14"/>
  <c r="F66" i="14"/>
  <c r="F65" i="14"/>
  <c r="F64" i="14"/>
  <c r="F62" i="14"/>
  <c r="F60" i="14"/>
  <c r="F59" i="14"/>
  <c r="F57" i="14"/>
  <c r="F56" i="14"/>
  <c r="F54" i="14"/>
  <c r="F53" i="14"/>
  <c r="F51" i="14"/>
  <c r="F50" i="14"/>
  <c r="F48" i="14"/>
  <c r="F46" i="14"/>
  <c r="F45" i="14"/>
  <c r="F44" i="14"/>
  <c r="F42" i="14"/>
  <c r="F41" i="14"/>
  <c r="F39" i="14"/>
  <c r="F36" i="14"/>
  <c r="F35" i="14"/>
  <c r="F33" i="14"/>
  <c r="E33" i="14"/>
  <c r="F32" i="14"/>
  <c r="F30" i="14"/>
  <c r="F29" i="14"/>
  <c r="F28" i="14"/>
  <c r="F26" i="14"/>
  <c r="F25" i="14"/>
  <c r="F23" i="14"/>
  <c r="F22" i="14"/>
  <c r="G20" i="14"/>
  <c r="M1286" i="13"/>
  <c r="K1286" i="13"/>
  <c r="T1284" i="13"/>
  <c r="H1284" i="13" s="1"/>
  <c r="T1283" i="13"/>
  <c r="H1283" i="13"/>
  <c r="T1281" i="13"/>
  <c r="H1281" i="13" s="1"/>
  <c r="I1281" i="13" s="1"/>
  <c r="T1280" i="13"/>
  <c r="H1280" i="13" s="1"/>
  <c r="T1278" i="13"/>
  <c r="H1278" i="13" s="1"/>
  <c r="T1277" i="13"/>
  <c r="H1277" i="13" s="1"/>
  <c r="T1275" i="13"/>
  <c r="H1275" i="13" s="1"/>
  <c r="T1274" i="13"/>
  <c r="H1274" i="13"/>
  <c r="E92" i="14" s="1"/>
  <c r="T1272" i="13"/>
  <c r="H1272" i="13" s="1"/>
  <c r="T1271" i="13"/>
  <c r="H1271" i="13" s="1"/>
  <c r="S1269" i="13"/>
  <c r="T1269" i="13" s="1"/>
  <c r="R1269" i="13"/>
  <c r="S1268" i="13"/>
  <c r="T1268" i="13" s="1"/>
  <c r="R1268" i="13"/>
  <c r="S1267" i="13"/>
  <c r="T1267" i="13" s="1"/>
  <c r="R1267" i="13"/>
  <c r="S1266" i="13"/>
  <c r="T1266" i="13" s="1"/>
  <c r="R1266" i="13"/>
  <c r="S1265" i="13"/>
  <c r="T1265" i="13" s="1"/>
  <c r="R1265" i="13"/>
  <c r="S1264" i="13"/>
  <c r="T1264" i="13" s="1"/>
  <c r="R1264" i="13"/>
  <c r="S1263" i="13"/>
  <c r="R1263" i="13"/>
  <c r="T1263" i="13" s="1"/>
  <c r="I1263" i="13"/>
  <c r="S1262" i="13"/>
  <c r="R1262" i="13"/>
  <c r="T1262" i="13" s="1"/>
  <c r="I1262" i="13"/>
  <c r="S1261" i="13"/>
  <c r="R1261" i="13"/>
  <c r="T1261" i="13" s="1"/>
  <c r="I1261" i="13"/>
  <c r="T1260" i="13"/>
  <c r="S1260" i="13"/>
  <c r="R1260" i="13"/>
  <c r="S1259" i="13"/>
  <c r="T1259" i="13" s="1"/>
  <c r="R1259" i="13"/>
  <c r="S1258" i="13"/>
  <c r="T1258" i="13" s="1"/>
  <c r="R1258" i="13"/>
  <c r="S1257" i="13"/>
  <c r="T1257" i="13" s="1"/>
  <c r="R1257" i="13"/>
  <c r="S1256" i="13"/>
  <c r="R1256" i="13"/>
  <c r="T1256" i="13" s="1"/>
  <c r="I1256" i="13"/>
  <c r="S1255" i="13"/>
  <c r="R1255" i="13"/>
  <c r="T1255" i="13" s="1"/>
  <c r="H1255" i="13"/>
  <c r="I1255" i="13" s="1"/>
  <c r="S1254" i="13"/>
  <c r="R1254" i="13"/>
  <c r="T1254" i="13" s="1"/>
  <c r="I1254" i="13"/>
  <c r="S1253" i="13"/>
  <c r="R1253" i="13"/>
  <c r="T1253" i="13" s="1"/>
  <c r="H1253" i="13"/>
  <c r="I1253" i="13" s="1"/>
  <c r="S1252" i="13"/>
  <c r="R1252" i="13"/>
  <c r="T1252" i="13" s="1"/>
  <c r="H1252" i="13"/>
  <c r="I1252" i="13" s="1"/>
  <c r="S1251" i="13"/>
  <c r="T1251" i="13" s="1"/>
  <c r="R1251" i="13"/>
  <c r="S1250" i="13"/>
  <c r="T1250" i="13" s="1"/>
  <c r="R1250" i="13"/>
  <c r="S1249" i="13"/>
  <c r="T1249" i="13" s="1"/>
  <c r="R1249" i="13"/>
  <c r="S1248" i="13"/>
  <c r="R1248" i="13"/>
  <c r="T1248" i="13" s="1"/>
  <c r="H1248" i="13"/>
  <c r="I1248" i="13" s="1"/>
  <c r="S1247" i="13"/>
  <c r="R1247" i="13"/>
  <c r="T1247" i="13" s="1"/>
  <c r="I1247" i="13"/>
  <c r="S1246" i="13"/>
  <c r="R1246" i="13"/>
  <c r="T1246" i="13" s="1"/>
  <c r="H1246" i="13"/>
  <c r="I1246" i="13" s="1"/>
  <c r="S1245" i="13"/>
  <c r="R1245" i="13"/>
  <c r="T1245" i="13" s="1"/>
  <c r="I1245" i="13"/>
  <c r="S1244" i="13"/>
  <c r="R1244" i="13"/>
  <c r="T1244" i="13" s="1"/>
  <c r="I1244" i="13"/>
  <c r="S1243" i="13"/>
  <c r="R1243" i="13"/>
  <c r="T1243" i="13" s="1"/>
  <c r="H1243" i="13"/>
  <c r="I1243" i="13" s="1"/>
  <c r="S1242" i="13"/>
  <c r="R1242" i="13"/>
  <c r="T1242" i="13" s="1"/>
  <c r="I1242" i="13"/>
  <c r="S1241" i="13"/>
  <c r="T1241" i="13" s="1"/>
  <c r="R1241" i="13"/>
  <c r="S1240" i="13"/>
  <c r="R1240" i="13"/>
  <c r="T1240" i="13" s="1"/>
  <c r="I1240" i="13"/>
  <c r="S1239" i="13"/>
  <c r="R1239" i="13"/>
  <c r="T1239" i="13" s="1"/>
  <c r="H1239" i="13"/>
  <c r="I1239" i="13" s="1"/>
  <c r="S1238" i="13"/>
  <c r="R1238" i="13"/>
  <c r="T1238" i="13" s="1"/>
  <c r="I1238" i="13"/>
  <c r="S1237" i="13"/>
  <c r="R1237" i="13"/>
  <c r="T1237" i="13" s="1"/>
  <c r="I1237" i="13"/>
  <c r="S1236" i="13"/>
  <c r="T1236" i="13" s="1"/>
  <c r="R1236" i="13"/>
  <c r="S1235" i="13"/>
  <c r="T1235" i="13" s="1"/>
  <c r="R1235" i="13"/>
  <c r="I1232" i="13"/>
  <c r="T1231" i="13"/>
  <c r="R1231" i="13"/>
  <c r="I1231" i="13"/>
  <c r="T1230" i="13"/>
  <c r="R1230" i="13"/>
  <c r="T1229" i="13"/>
  <c r="R1229" i="13"/>
  <c r="T1228" i="13"/>
  <c r="R1228" i="13"/>
  <c r="I1228" i="13"/>
  <c r="T1227" i="13"/>
  <c r="R1227" i="13"/>
  <c r="T1226" i="13"/>
  <c r="R1226" i="13"/>
  <c r="T1225" i="13"/>
  <c r="R1225" i="13"/>
  <c r="T1224" i="13"/>
  <c r="R1224" i="13"/>
  <c r="T1223" i="13"/>
  <c r="R1223" i="13"/>
  <c r="T1222" i="13"/>
  <c r="R1222" i="13"/>
  <c r="T1221" i="13"/>
  <c r="R1221" i="13"/>
  <c r="T1220" i="13"/>
  <c r="R1220" i="13"/>
  <c r="T1219" i="13"/>
  <c r="R1219" i="13"/>
  <c r="T1218" i="13"/>
  <c r="R1218" i="13"/>
  <c r="T1217" i="13"/>
  <c r="R1217" i="13"/>
  <c r="T1216" i="13"/>
  <c r="R1216" i="13"/>
  <c r="T1215" i="13"/>
  <c r="R1215" i="13"/>
  <c r="T1214" i="13"/>
  <c r="R1214" i="13"/>
  <c r="S1213" i="13"/>
  <c r="T1213" i="13" s="1"/>
  <c r="R1213" i="13"/>
  <c r="S1212" i="13"/>
  <c r="T1212" i="13" s="1"/>
  <c r="R1212" i="13"/>
  <c r="S1211" i="13"/>
  <c r="T1211" i="13" s="1"/>
  <c r="R1211" i="13"/>
  <c r="S1210" i="13"/>
  <c r="T1210" i="13" s="1"/>
  <c r="R1210" i="13"/>
  <c r="S1209" i="13"/>
  <c r="T1209" i="13" s="1"/>
  <c r="R1209" i="13"/>
  <c r="S1208" i="13"/>
  <c r="T1208" i="13" s="1"/>
  <c r="R1208" i="13"/>
  <c r="S1207" i="13"/>
  <c r="T1207" i="13" s="1"/>
  <c r="R1207" i="13"/>
  <c r="S1206" i="13"/>
  <c r="T1206" i="13" s="1"/>
  <c r="R1206" i="13"/>
  <c r="S1205" i="13"/>
  <c r="T1205" i="13" s="1"/>
  <c r="R1205" i="13"/>
  <c r="S1204" i="13"/>
  <c r="R1204" i="13"/>
  <c r="T1204" i="13" s="1"/>
  <c r="S1203" i="13"/>
  <c r="R1203" i="13"/>
  <c r="T1203" i="13" s="1"/>
  <c r="I1203" i="13"/>
  <c r="S1202" i="13"/>
  <c r="R1202" i="13"/>
  <c r="T1202" i="13" s="1"/>
  <c r="S1201" i="13"/>
  <c r="R1201" i="13"/>
  <c r="T1201" i="13" s="1"/>
  <c r="S1200" i="13"/>
  <c r="R1200" i="13"/>
  <c r="T1200" i="13" s="1"/>
  <c r="I1200" i="13"/>
  <c r="T1199" i="13"/>
  <c r="S1199" i="13"/>
  <c r="R1199" i="13"/>
  <c r="I1199" i="13"/>
  <c r="S1198" i="13"/>
  <c r="R1198" i="13"/>
  <c r="T1198" i="13" s="1"/>
  <c r="I1198" i="13"/>
  <c r="S1197" i="13"/>
  <c r="R1197" i="13"/>
  <c r="T1197" i="13" s="1"/>
  <c r="I1197" i="13"/>
  <c r="S1196" i="13"/>
  <c r="R1196" i="13"/>
  <c r="T1196" i="13" s="1"/>
  <c r="S1195" i="13"/>
  <c r="R1195" i="13"/>
  <c r="T1195" i="13" s="1"/>
  <c r="I1195" i="13"/>
  <c r="S1194" i="13"/>
  <c r="R1194" i="13"/>
  <c r="T1194" i="13" s="1"/>
  <c r="I1194" i="13"/>
  <c r="S1193" i="13"/>
  <c r="R1193" i="13"/>
  <c r="T1193" i="13" s="1"/>
  <c r="I1193" i="13"/>
  <c r="S1192" i="13"/>
  <c r="R1192" i="13"/>
  <c r="T1192" i="13" s="1"/>
  <c r="S1191" i="13"/>
  <c r="R1191" i="13"/>
  <c r="T1191" i="13" s="1"/>
  <c r="S1190" i="13"/>
  <c r="R1190" i="13"/>
  <c r="T1190" i="13" s="1"/>
  <c r="S1189" i="13"/>
  <c r="R1189" i="13"/>
  <c r="T1189" i="13" s="1"/>
  <c r="S1188" i="13"/>
  <c r="R1188" i="13"/>
  <c r="T1188" i="13" s="1"/>
  <c r="T1187" i="13"/>
  <c r="S1187" i="13"/>
  <c r="R1187" i="13"/>
  <c r="S1186" i="13"/>
  <c r="R1186" i="13"/>
  <c r="T1186" i="13" s="1"/>
  <c r="S1185" i="13"/>
  <c r="R1185" i="13"/>
  <c r="T1185" i="13" s="1"/>
  <c r="S1184" i="13"/>
  <c r="R1184" i="13"/>
  <c r="T1184" i="13" s="1"/>
  <c r="S1183" i="13"/>
  <c r="R1183" i="13"/>
  <c r="T1183" i="13" s="1"/>
  <c r="S1182" i="13"/>
  <c r="R1182" i="13"/>
  <c r="T1182" i="13" s="1"/>
  <c r="S1181" i="13"/>
  <c r="R1181" i="13"/>
  <c r="T1181" i="13" s="1"/>
  <c r="S1180" i="13"/>
  <c r="R1180" i="13"/>
  <c r="T1180" i="13" s="1"/>
  <c r="S1179" i="13"/>
  <c r="R1179" i="13"/>
  <c r="T1179" i="13" s="1"/>
  <c r="S1178" i="13"/>
  <c r="R1178" i="13"/>
  <c r="T1178" i="13" s="1"/>
  <c r="S1177" i="13"/>
  <c r="R1177" i="13"/>
  <c r="T1177" i="13" s="1"/>
  <c r="S1176" i="13"/>
  <c r="R1176" i="13"/>
  <c r="T1176" i="13" s="1"/>
  <c r="S1175" i="13"/>
  <c r="R1175" i="13"/>
  <c r="T1175" i="13" s="1"/>
  <c r="S1174" i="13"/>
  <c r="R1174" i="13"/>
  <c r="T1174" i="13" s="1"/>
  <c r="S1173" i="13"/>
  <c r="R1173" i="13"/>
  <c r="T1173" i="13" s="1"/>
  <c r="S1172" i="13"/>
  <c r="R1172" i="13"/>
  <c r="T1172" i="13" s="1"/>
  <c r="S1171" i="13"/>
  <c r="R1171" i="13"/>
  <c r="T1171" i="13" s="1"/>
  <c r="S1170" i="13"/>
  <c r="R1170" i="13"/>
  <c r="T1170" i="13" s="1"/>
  <c r="I1170" i="13"/>
  <c r="S1169" i="13"/>
  <c r="R1169" i="13"/>
  <c r="T1169" i="13" s="1"/>
  <c r="I1169" i="13"/>
  <c r="S1168" i="13"/>
  <c r="R1168" i="13"/>
  <c r="T1168" i="13" s="1"/>
  <c r="I1168" i="13"/>
  <c r="S1167" i="13"/>
  <c r="R1167" i="13"/>
  <c r="T1167" i="13" s="1"/>
  <c r="I1167" i="13"/>
  <c r="S1166" i="13"/>
  <c r="R1166" i="13"/>
  <c r="T1166" i="13" s="1"/>
  <c r="I1166" i="13"/>
  <c r="S1165" i="13"/>
  <c r="R1165" i="13"/>
  <c r="T1165" i="13" s="1"/>
  <c r="I1165" i="13"/>
  <c r="S1164" i="13"/>
  <c r="R1164" i="13"/>
  <c r="T1164" i="13" s="1"/>
  <c r="I1164" i="13"/>
  <c r="S1163" i="13"/>
  <c r="R1163" i="13"/>
  <c r="T1163" i="13" s="1"/>
  <c r="I1163" i="13"/>
  <c r="S1162" i="13"/>
  <c r="R1162" i="13"/>
  <c r="T1162" i="13" s="1"/>
  <c r="I1162" i="13"/>
  <c r="S1161" i="13"/>
  <c r="R1161" i="13"/>
  <c r="T1161" i="13" s="1"/>
  <c r="I1161" i="13"/>
  <c r="S1160" i="13"/>
  <c r="R1160" i="13"/>
  <c r="T1160" i="13" s="1"/>
  <c r="I1160" i="13"/>
  <c r="S1159" i="13"/>
  <c r="T1159" i="13" s="1"/>
  <c r="R1159" i="13"/>
  <c r="S1158" i="13"/>
  <c r="T1158" i="13" s="1"/>
  <c r="R1158" i="13"/>
  <c r="S1157" i="13"/>
  <c r="T1157" i="13" s="1"/>
  <c r="R1157" i="13"/>
  <c r="S1156" i="13"/>
  <c r="T1156" i="13" s="1"/>
  <c r="R1156" i="13"/>
  <c r="S1155" i="13"/>
  <c r="T1155" i="13" s="1"/>
  <c r="R1155" i="13"/>
  <c r="S1154" i="13"/>
  <c r="T1154" i="13" s="1"/>
  <c r="R1154" i="13"/>
  <c r="S1153" i="13"/>
  <c r="T1153" i="13" s="1"/>
  <c r="R1153" i="13"/>
  <c r="S1152" i="13"/>
  <c r="T1152" i="13" s="1"/>
  <c r="R1152" i="13"/>
  <c r="S1151" i="13"/>
  <c r="T1151" i="13" s="1"/>
  <c r="R1151" i="13"/>
  <c r="S1150" i="13"/>
  <c r="T1150" i="13" s="1"/>
  <c r="R1150" i="13"/>
  <c r="S1149" i="13"/>
  <c r="T1149" i="13" s="1"/>
  <c r="R1149" i="13"/>
  <c r="S1148" i="13"/>
  <c r="T1148" i="13" s="1"/>
  <c r="R1148" i="13"/>
  <c r="S1147" i="13"/>
  <c r="T1147" i="13" s="1"/>
  <c r="R1147" i="13"/>
  <c r="S1146" i="13"/>
  <c r="T1146" i="13" s="1"/>
  <c r="R1146" i="13"/>
  <c r="S1145" i="13"/>
  <c r="T1145" i="13" s="1"/>
  <c r="R1145" i="13"/>
  <c r="S1144" i="13"/>
  <c r="T1144" i="13" s="1"/>
  <c r="R1144" i="13"/>
  <c r="S1143" i="13"/>
  <c r="T1143" i="13" s="1"/>
  <c r="R1143" i="13"/>
  <c r="S1142" i="13"/>
  <c r="T1142" i="13" s="1"/>
  <c r="R1142" i="13"/>
  <c r="S1141" i="13"/>
  <c r="T1141" i="13" s="1"/>
  <c r="R1141" i="13"/>
  <c r="S1140" i="13"/>
  <c r="T1140" i="13" s="1"/>
  <c r="R1140" i="13"/>
  <c r="S1139" i="13"/>
  <c r="T1139" i="13" s="1"/>
  <c r="R1139" i="13"/>
  <c r="S1138" i="13"/>
  <c r="T1138" i="13" s="1"/>
  <c r="R1138" i="13"/>
  <c r="T1137" i="13"/>
  <c r="S1137" i="13"/>
  <c r="R1137" i="13"/>
  <c r="S1136" i="13"/>
  <c r="R1136" i="13"/>
  <c r="T1136" i="13" s="1"/>
  <c r="S1135" i="13"/>
  <c r="R1135" i="13"/>
  <c r="T1135" i="13" s="1"/>
  <c r="S1134" i="13"/>
  <c r="R1134" i="13"/>
  <c r="T1134" i="13" s="1"/>
  <c r="S1133" i="13"/>
  <c r="R1133" i="13"/>
  <c r="T1133" i="13" s="1"/>
  <c r="S1132" i="13"/>
  <c r="R1132" i="13"/>
  <c r="T1132" i="13" s="1"/>
  <c r="S1131" i="13"/>
  <c r="R1131" i="13"/>
  <c r="T1131" i="13" s="1"/>
  <c r="S1130" i="13"/>
  <c r="R1130" i="13"/>
  <c r="T1130" i="13" s="1"/>
  <c r="S1129" i="13"/>
  <c r="R1129" i="13"/>
  <c r="T1129" i="13" s="1"/>
  <c r="S1128" i="13"/>
  <c r="R1128" i="13"/>
  <c r="T1128" i="13" s="1"/>
  <c r="S1127" i="13"/>
  <c r="R1127" i="13"/>
  <c r="T1127" i="13" s="1"/>
  <c r="S1126" i="13"/>
  <c r="R1126" i="13"/>
  <c r="T1126" i="13" s="1"/>
  <c r="S1125" i="13"/>
  <c r="R1125" i="13"/>
  <c r="T1125" i="13" s="1"/>
  <c r="S1124" i="13"/>
  <c r="R1124" i="13"/>
  <c r="T1124" i="13" s="1"/>
  <c r="T1123" i="13"/>
  <c r="S1123" i="13"/>
  <c r="R1123" i="13"/>
  <c r="S1122" i="13"/>
  <c r="R1122" i="13"/>
  <c r="T1122" i="13" s="1"/>
  <c r="S1121" i="13"/>
  <c r="R1121" i="13"/>
  <c r="T1121" i="13" s="1"/>
  <c r="S1120" i="13"/>
  <c r="R1120" i="13"/>
  <c r="T1120" i="13" s="1"/>
  <c r="S1119" i="13"/>
  <c r="R1119" i="13"/>
  <c r="T1119" i="13" s="1"/>
  <c r="S1118" i="13"/>
  <c r="T1118" i="13" s="1"/>
  <c r="R1118" i="13"/>
  <c r="S1117" i="13"/>
  <c r="T1117" i="13" s="1"/>
  <c r="R1117" i="13"/>
  <c r="S1116" i="13"/>
  <c r="T1116" i="13" s="1"/>
  <c r="R1116" i="13"/>
  <c r="S1115" i="13"/>
  <c r="T1115" i="13" s="1"/>
  <c r="R1115" i="13"/>
  <c r="S1114" i="13"/>
  <c r="T1114" i="13" s="1"/>
  <c r="R1114" i="13"/>
  <c r="S1113" i="13"/>
  <c r="T1113" i="13" s="1"/>
  <c r="R1113" i="13"/>
  <c r="S1112" i="13"/>
  <c r="T1112" i="13" s="1"/>
  <c r="R1112" i="13"/>
  <c r="S1111" i="13"/>
  <c r="T1111" i="13" s="1"/>
  <c r="R1111" i="13"/>
  <c r="S1110" i="13"/>
  <c r="T1110" i="13" s="1"/>
  <c r="R1110" i="13"/>
  <c r="S1109" i="13"/>
  <c r="T1109" i="13" s="1"/>
  <c r="R1109" i="13"/>
  <c r="S1108" i="13"/>
  <c r="T1108" i="13" s="1"/>
  <c r="R1108" i="13"/>
  <c r="S1107" i="13"/>
  <c r="T1107" i="13" s="1"/>
  <c r="R1107" i="13"/>
  <c r="S1106" i="13"/>
  <c r="T1106" i="13" s="1"/>
  <c r="R1106" i="13"/>
  <c r="S1105" i="13"/>
  <c r="T1105" i="13" s="1"/>
  <c r="R1105" i="13"/>
  <c r="S1104" i="13"/>
  <c r="T1104" i="13" s="1"/>
  <c r="R1104" i="13"/>
  <c r="S1103" i="13"/>
  <c r="T1103" i="13" s="1"/>
  <c r="R1103" i="13"/>
  <c r="S1102" i="13"/>
  <c r="T1102" i="13" s="1"/>
  <c r="R1102" i="13"/>
  <c r="S1101" i="13"/>
  <c r="T1101" i="13" s="1"/>
  <c r="R1101" i="13"/>
  <c r="S1100" i="13"/>
  <c r="T1100" i="13" s="1"/>
  <c r="R1100" i="13"/>
  <c r="S1099" i="13"/>
  <c r="T1099" i="13" s="1"/>
  <c r="R1099" i="13"/>
  <c r="S1098" i="13"/>
  <c r="T1098" i="13" s="1"/>
  <c r="R1098" i="13"/>
  <c r="S1097" i="13"/>
  <c r="T1097" i="13" s="1"/>
  <c r="R1097" i="13"/>
  <c r="S1096" i="13"/>
  <c r="T1096" i="13" s="1"/>
  <c r="R1096" i="13"/>
  <c r="S1095" i="13"/>
  <c r="T1095" i="13" s="1"/>
  <c r="R1095" i="13"/>
  <c r="S1094" i="13"/>
  <c r="T1094" i="13" s="1"/>
  <c r="R1094" i="13"/>
  <c r="S1093" i="13"/>
  <c r="T1093" i="13" s="1"/>
  <c r="R1093" i="13"/>
  <c r="S1092" i="13"/>
  <c r="T1092" i="13" s="1"/>
  <c r="R1092" i="13"/>
  <c r="S1091" i="13"/>
  <c r="T1091" i="13" s="1"/>
  <c r="R1091" i="13"/>
  <c r="S1090" i="13"/>
  <c r="T1090" i="13" s="1"/>
  <c r="R1090" i="13"/>
  <c r="S1089" i="13"/>
  <c r="T1089" i="13" s="1"/>
  <c r="R1089" i="13"/>
  <c r="S1088" i="13"/>
  <c r="T1088" i="13" s="1"/>
  <c r="R1088" i="13"/>
  <c r="S1087" i="13"/>
  <c r="T1087" i="13" s="1"/>
  <c r="R1087" i="13"/>
  <c r="S1086" i="13"/>
  <c r="T1086" i="13" s="1"/>
  <c r="R1086" i="13"/>
  <c r="S1085" i="13"/>
  <c r="T1085" i="13" s="1"/>
  <c r="R1085" i="13"/>
  <c r="S1084" i="13"/>
  <c r="R1084" i="13"/>
  <c r="T1084" i="13" s="1"/>
  <c r="S1083" i="13"/>
  <c r="R1083" i="13"/>
  <c r="T1083" i="13" s="1"/>
  <c r="S1082" i="13"/>
  <c r="R1082" i="13"/>
  <c r="T1082" i="13" s="1"/>
  <c r="S1081" i="13"/>
  <c r="R1081" i="13"/>
  <c r="T1081" i="13" s="1"/>
  <c r="S1080" i="13"/>
  <c r="R1080" i="13"/>
  <c r="T1080" i="13" s="1"/>
  <c r="T1079" i="13"/>
  <c r="S1079" i="13"/>
  <c r="R1079" i="13"/>
  <c r="S1078" i="13"/>
  <c r="R1078" i="13"/>
  <c r="T1078" i="13" s="1"/>
  <c r="S1077" i="13"/>
  <c r="R1077" i="13"/>
  <c r="T1077" i="13" s="1"/>
  <c r="S1076" i="13"/>
  <c r="T1076" i="13" s="1"/>
  <c r="R1076" i="13"/>
  <c r="T1075" i="13"/>
  <c r="S1075" i="13"/>
  <c r="R1075" i="13"/>
  <c r="S1074" i="13"/>
  <c r="R1074" i="13"/>
  <c r="T1074" i="13" s="1"/>
  <c r="S1073" i="13"/>
  <c r="R1073" i="13"/>
  <c r="T1073" i="13" s="1"/>
  <c r="S1072" i="13"/>
  <c r="R1072" i="13"/>
  <c r="T1072" i="13" s="1"/>
  <c r="S1071" i="13"/>
  <c r="R1071" i="13"/>
  <c r="T1071" i="13" s="1"/>
  <c r="S1070" i="13"/>
  <c r="T1070" i="13" s="1"/>
  <c r="R1070" i="13"/>
  <c r="S1069" i="13"/>
  <c r="R1069" i="13"/>
  <c r="T1069" i="13" s="1"/>
  <c r="S1068" i="13"/>
  <c r="R1068" i="13"/>
  <c r="T1068" i="13" s="1"/>
  <c r="S1067" i="13"/>
  <c r="R1067" i="13"/>
  <c r="T1067" i="13" s="1"/>
  <c r="S1066" i="13"/>
  <c r="R1066" i="13"/>
  <c r="T1066" i="13" s="1"/>
  <c r="S1065" i="13"/>
  <c r="R1065" i="13"/>
  <c r="T1065" i="13" s="1"/>
  <c r="T1064" i="13"/>
  <c r="S1064" i="13"/>
  <c r="R1064" i="13"/>
  <c r="S1063" i="13"/>
  <c r="R1063" i="13"/>
  <c r="T1063" i="13" s="1"/>
  <c r="S1062" i="13"/>
  <c r="R1062" i="13"/>
  <c r="T1062" i="13" s="1"/>
  <c r="S1061" i="13"/>
  <c r="R1061" i="13"/>
  <c r="T1061" i="13" s="1"/>
  <c r="S1060" i="13"/>
  <c r="R1060" i="13"/>
  <c r="T1060" i="13" s="1"/>
  <c r="S1059" i="13"/>
  <c r="R1059" i="13"/>
  <c r="T1059" i="13" s="1"/>
  <c r="S1058" i="13"/>
  <c r="R1058" i="13"/>
  <c r="T1058" i="13" s="1"/>
  <c r="S1057" i="13"/>
  <c r="R1057" i="13"/>
  <c r="T1057" i="13" s="1"/>
  <c r="S1056" i="13"/>
  <c r="T1056" i="13" s="1"/>
  <c r="R1056" i="13"/>
  <c r="S1055" i="13"/>
  <c r="R1055" i="13"/>
  <c r="T1055" i="13" s="1"/>
  <c r="S1054" i="13"/>
  <c r="R1054" i="13"/>
  <c r="T1054" i="13" s="1"/>
  <c r="S1053" i="13"/>
  <c r="R1053" i="13"/>
  <c r="T1053" i="13" s="1"/>
  <c r="S1052" i="13"/>
  <c r="T1052" i="13" s="1"/>
  <c r="R1052" i="13"/>
  <c r="S1051" i="13"/>
  <c r="T1051" i="13" s="1"/>
  <c r="R1051" i="13"/>
  <c r="S1050" i="13"/>
  <c r="T1050" i="13" s="1"/>
  <c r="R1050" i="13"/>
  <c r="S1049" i="13"/>
  <c r="T1049" i="13" s="1"/>
  <c r="R1049" i="13"/>
  <c r="S1048" i="13"/>
  <c r="T1048" i="13" s="1"/>
  <c r="R1048" i="13"/>
  <c r="S1047" i="13"/>
  <c r="T1047" i="13" s="1"/>
  <c r="R1047" i="13"/>
  <c r="S1046" i="13"/>
  <c r="T1046" i="13" s="1"/>
  <c r="R1046" i="13"/>
  <c r="S1045" i="13"/>
  <c r="T1045" i="13" s="1"/>
  <c r="R1045" i="13"/>
  <c r="S1044" i="13"/>
  <c r="T1044" i="13" s="1"/>
  <c r="R1044" i="13"/>
  <c r="T1043" i="13"/>
  <c r="S1043" i="13"/>
  <c r="R1043" i="13"/>
  <c r="S1042" i="13"/>
  <c r="T1042" i="13" s="1"/>
  <c r="R1042" i="13"/>
  <c r="S1041" i="13"/>
  <c r="T1041" i="13" s="1"/>
  <c r="R1041" i="13"/>
  <c r="S1040" i="13"/>
  <c r="T1040" i="13" s="1"/>
  <c r="R1040" i="13"/>
  <c r="S1039" i="13"/>
  <c r="T1039" i="13" s="1"/>
  <c r="R1039" i="13"/>
  <c r="S1038" i="13"/>
  <c r="T1038" i="13" s="1"/>
  <c r="R1038" i="13"/>
  <c r="S1037" i="13"/>
  <c r="T1037" i="13" s="1"/>
  <c r="R1037" i="13"/>
  <c r="S1036" i="13"/>
  <c r="T1036" i="13" s="1"/>
  <c r="R1036" i="13"/>
  <c r="S1035" i="13"/>
  <c r="T1035" i="13" s="1"/>
  <c r="R1035" i="13"/>
  <c r="S1034" i="13"/>
  <c r="T1034" i="13" s="1"/>
  <c r="R1034" i="13"/>
  <c r="S1033" i="13"/>
  <c r="T1033" i="13" s="1"/>
  <c r="R1033" i="13"/>
  <c r="S1032" i="13"/>
  <c r="T1032" i="13" s="1"/>
  <c r="R1032" i="13"/>
  <c r="S1031" i="13"/>
  <c r="T1031" i="13" s="1"/>
  <c r="R1031" i="13"/>
  <c r="S1030" i="13"/>
  <c r="T1030" i="13" s="1"/>
  <c r="R1030" i="13"/>
  <c r="S1029" i="13"/>
  <c r="T1029" i="13" s="1"/>
  <c r="R1029" i="13"/>
  <c r="S1028" i="13"/>
  <c r="T1028" i="13" s="1"/>
  <c r="R1028" i="13"/>
  <c r="S1027" i="13"/>
  <c r="T1027" i="13" s="1"/>
  <c r="R1027" i="13"/>
  <c r="S1026" i="13"/>
  <c r="T1026" i="13" s="1"/>
  <c r="R1026" i="13"/>
  <c r="S1025" i="13"/>
  <c r="T1025" i="13" s="1"/>
  <c r="R1025" i="13"/>
  <c r="S1024" i="13"/>
  <c r="T1024" i="13" s="1"/>
  <c r="R1024" i="13"/>
  <c r="S1023" i="13"/>
  <c r="T1023" i="13" s="1"/>
  <c r="R1023" i="13"/>
  <c r="S1022" i="13"/>
  <c r="T1022" i="13" s="1"/>
  <c r="R1022" i="13"/>
  <c r="S1021" i="13"/>
  <c r="T1021" i="13" s="1"/>
  <c r="R1021" i="13"/>
  <c r="S1020" i="13"/>
  <c r="T1020" i="13" s="1"/>
  <c r="R1020" i="13"/>
  <c r="S1019" i="13"/>
  <c r="T1019" i="13" s="1"/>
  <c r="R1019" i="13"/>
  <c r="S1018" i="13"/>
  <c r="T1018" i="13" s="1"/>
  <c r="R1018" i="13"/>
  <c r="S1017" i="13"/>
  <c r="T1017" i="13" s="1"/>
  <c r="R1017" i="13"/>
  <c r="S1016" i="13"/>
  <c r="T1016" i="13" s="1"/>
  <c r="R1016" i="13"/>
  <c r="S1015" i="13"/>
  <c r="T1015" i="13" s="1"/>
  <c r="R1015" i="13"/>
  <c r="S1014" i="13"/>
  <c r="T1014" i="13" s="1"/>
  <c r="R1014" i="13"/>
  <c r="T1013" i="13"/>
  <c r="S1013" i="13"/>
  <c r="R1013" i="13"/>
  <c r="S1012" i="13"/>
  <c r="T1012" i="13" s="1"/>
  <c r="R1012" i="13"/>
  <c r="S1011" i="13"/>
  <c r="T1011" i="13" s="1"/>
  <c r="R1011" i="13"/>
  <c r="S1010" i="13"/>
  <c r="T1010" i="13" s="1"/>
  <c r="R1010" i="13"/>
  <c r="S1009" i="13"/>
  <c r="T1009" i="13" s="1"/>
  <c r="R1009" i="13"/>
  <c r="S1008" i="13"/>
  <c r="T1008" i="13" s="1"/>
  <c r="R1008" i="13"/>
  <c r="S1007" i="13"/>
  <c r="T1007" i="13" s="1"/>
  <c r="R1007" i="13"/>
  <c r="S1006" i="13"/>
  <c r="T1006" i="13" s="1"/>
  <c r="R1006" i="13"/>
  <c r="S1005" i="13"/>
  <c r="T1005" i="13" s="1"/>
  <c r="R1005" i="13"/>
  <c r="S1004" i="13"/>
  <c r="T1004" i="13" s="1"/>
  <c r="R1004" i="13"/>
  <c r="S1003" i="13"/>
  <c r="T1003" i="13" s="1"/>
  <c r="R1003" i="13"/>
  <c r="S1002" i="13"/>
  <c r="T1002" i="13" s="1"/>
  <c r="R1002" i="13"/>
  <c r="S1001" i="13"/>
  <c r="T1001" i="13" s="1"/>
  <c r="R1001" i="13"/>
  <c r="S1000" i="13"/>
  <c r="T1000" i="13" s="1"/>
  <c r="R1000" i="13"/>
  <c r="S999" i="13"/>
  <c r="T999" i="13" s="1"/>
  <c r="R999" i="13"/>
  <c r="S998" i="13"/>
  <c r="T998" i="13" s="1"/>
  <c r="R998" i="13"/>
  <c r="S997" i="13"/>
  <c r="T997" i="13" s="1"/>
  <c r="R997" i="13"/>
  <c r="S996" i="13"/>
  <c r="T996" i="13" s="1"/>
  <c r="R996" i="13"/>
  <c r="S995" i="13"/>
  <c r="T995" i="13" s="1"/>
  <c r="R995" i="13"/>
  <c r="S994" i="13"/>
  <c r="T994" i="13" s="1"/>
  <c r="R994" i="13"/>
  <c r="S993" i="13"/>
  <c r="T993" i="13" s="1"/>
  <c r="R993" i="13"/>
  <c r="S992" i="13"/>
  <c r="T992" i="13" s="1"/>
  <c r="R992" i="13"/>
  <c r="S991" i="13"/>
  <c r="T991" i="13" s="1"/>
  <c r="R991" i="13"/>
  <c r="S990" i="13"/>
  <c r="T990" i="13" s="1"/>
  <c r="R990" i="13"/>
  <c r="S989" i="13"/>
  <c r="T989" i="13" s="1"/>
  <c r="R989" i="13"/>
  <c r="S988" i="13"/>
  <c r="T988" i="13" s="1"/>
  <c r="R988" i="13"/>
  <c r="S987" i="13"/>
  <c r="T987" i="13" s="1"/>
  <c r="R987" i="13"/>
  <c r="S986" i="13"/>
  <c r="T986" i="13" s="1"/>
  <c r="R986" i="13"/>
  <c r="S985" i="13"/>
  <c r="T985" i="13" s="1"/>
  <c r="R985" i="13"/>
  <c r="S984" i="13"/>
  <c r="T984" i="13" s="1"/>
  <c r="R984" i="13"/>
  <c r="S983" i="13"/>
  <c r="T983" i="13" s="1"/>
  <c r="R983" i="13"/>
  <c r="S982" i="13"/>
  <c r="T982" i="13" s="1"/>
  <c r="R982" i="13"/>
  <c r="T981" i="13"/>
  <c r="S981" i="13"/>
  <c r="R981" i="13"/>
  <c r="S980" i="13"/>
  <c r="T980" i="13" s="1"/>
  <c r="R980" i="13"/>
  <c r="S979" i="13"/>
  <c r="T979" i="13" s="1"/>
  <c r="R979" i="13"/>
  <c r="S978" i="13"/>
  <c r="T978" i="13" s="1"/>
  <c r="R978" i="13"/>
  <c r="S977" i="13"/>
  <c r="T977" i="13" s="1"/>
  <c r="R977" i="13"/>
  <c r="S976" i="13"/>
  <c r="T976" i="13" s="1"/>
  <c r="R976" i="13"/>
  <c r="S975" i="13"/>
  <c r="T975" i="13" s="1"/>
  <c r="R975" i="13"/>
  <c r="S974" i="13"/>
  <c r="T974" i="13" s="1"/>
  <c r="R974" i="13"/>
  <c r="S973" i="13"/>
  <c r="T973" i="13" s="1"/>
  <c r="R973" i="13"/>
  <c r="S972" i="13"/>
  <c r="T972" i="13" s="1"/>
  <c r="R972" i="13"/>
  <c r="T971" i="13"/>
  <c r="S971" i="13"/>
  <c r="R971" i="13"/>
  <c r="S970" i="13"/>
  <c r="T970" i="13" s="1"/>
  <c r="R970" i="13"/>
  <c r="S969" i="13"/>
  <c r="T969" i="13" s="1"/>
  <c r="R969" i="13"/>
  <c r="S968" i="13"/>
  <c r="T968" i="13" s="1"/>
  <c r="R968" i="13"/>
  <c r="S967" i="13"/>
  <c r="T967" i="13" s="1"/>
  <c r="R967" i="13"/>
  <c r="S966" i="13"/>
  <c r="T966" i="13" s="1"/>
  <c r="R966" i="13"/>
  <c r="S965" i="13"/>
  <c r="T965" i="13" s="1"/>
  <c r="R965" i="13"/>
  <c r="S964" i="13"/>
  <c r="T964" i="13" s="1"/>
  <c r="R964" i="13"/>
  <c r="S963" i="13"/>
  <c r="T963" i="13" s="1"/>
  <c r="R963" i="13"/>
  <c r="S962" i="13"/>
  <c r="T962" i="13" s="1"/>
  <c r="R962" i="13"/>
  <c r="S961" i="13"/>
  <c r="T961" i="13" s="1"/>
  <c r="R961" i="13"/>
  <c r="S960" i="13"/>
  <c r="T960" i="13" s="1"/>
  <c r="R960" i="13"/>
  <c r="S959" i="13"/>
  <c r="T959" i="13" s="1"/>
  <c r="R959" i="13"/>
  <c r="S958" i="13"/>
  <c r="T958" i="13" s="1"/>
  <c r="R958" i="13"/>
  <c r="S957" i="13"/>
  <c r="T957" i="13" s="1"/>
  <c r="R957" i="13"/>
  <c r="S956" i="13"/>
  <c r="T956" i="13" s="1"/>
  <c r="R956" i="13"/>
  <c r="S955" i="13"/>
  <c r="T955" i="13" s="1"/>
  <c r="R955" i="13"/>
  <c r="S954" i="13"/>
  <c r="T954" i="13" s="1"/>
  <c r="R954" i="13"/>
  <c r="S953" i="13"/>
  <c r="T953" i="13" s="1"/>
  <c r="R953" i="13"/>
  <c r="S952" i="13"/>
  <c r="T952" i="13" s="1"/>
  <c r="R952" i="13"/>
  <c r="S951" i="13"/>
  <c r="T951" i="13" s="1"/>
  <c r="R951" i="13"/>
  <c r="S950" i="13"/>
  <c r="T950" i="13" s="1"/>
  <c r="R950" i="13"/>
  <c r="S949" i="13"/>
  <c r="T949" i="13" s="1"/>
  <c r="R949" i="13"/>
  <c r="S948" i="13"/>
  <c r="T948" i="13" s="1"/>
  <c r="R948" i="13"/>
  <c r="S947" i="13"/>
  <c r="T947" i="13" s="1"/>
  <c r="R947" i="13"/>
  <c r="S946" i="13"/>
  <c r="T946" i="13" s="1"/>
  <c r="R946" i="13"/>
  <c r="S945" i="13"/>
  <c r="T945" i="13" s="1"/>
  <c r="R945" i="13"/>
  <c r="T944" i="13"/>
  <c r="S944" i="13"/>
  <c r="R944" i="13"/>
  <c r="S943" i="13"/>
  <c r="T943" i="13" s="1"/>
  <c r="R943" i="13"/>
  <c r="S942" i="13"/>
  <c r="T942" i="13" s="1"/>
  <c r="R942" i="13"/>
  <c r="S941" i="13"/>
  <c r="T941" i="13" s="1"/>
  <c r="R941" i="13"/>
  <c r="S940" i="13"/>
  <c r="T940" i="13" s="1"/>
  <c r="R940" i="13"/>
  <c r="S939" i="13"/>
  <c r="T939" i="13" s="1"/>
  <c r="R939" i="13"/>
  <c r="S938" i="13"/>
  <c r="T938" i="13" s="1"/>
  <c r="R938" i="13"/>
  <c r="S937" i="13"/>
  <c r="T937" i="13" s="1"/>
  <c r="R937" i="13"/>
  <c r="S936" i="13"/>
  <c r="T936" i="13" s="1"/>
  <c r="R936" i="13"/>
  <c r="S935" i="13"/>
  <c r="T935" i="13" s="1"/>
  <c r="R935" i="13"/>
  <c r="S934" i="13"/>
  <c r="T934" i="13" s="1"/>
  <c r="R934" i="13"/>
  <c r="S933" i="13"/>
  <c r="T933" i="13" s="1"/>
  <c r="R933" i="13"/>
  <c r="S932" i="13"/>
  <c r="T932" i="13" s="1"/>
  <c r="R932" i="13"/>
  <c r="S931" i="13"/>
  <c r="T931" i="13" s="1"/>
  <c r="R931" i="13"/>
  <c r="S930" i="13"/>
  <c r="T930" i="13" s="1"/>
  <c r="R930" i="13"/>
  <c r="S929" i="13"/>
  <c r="T929" i="13" s="1"/>
  <c r="R929" i="13"/>
  <c r="S928" i="13"/>
  <c r="T928" i="13" s="1"/>
  <c r="R928" i="13"/>
  <c r="S927" i="13"/>
  <c r="T927" i="13" s="1"/>
  <c r="R927" i="13"/>
  <c r="S926" i="13"/>
  <c r="T926" i="13" s="1"/>
  <c r="R926" i="13"/>
  <c r="S925" i="13"/>
  <c r="T925" i="13" s="1"/>
  <c r="R925" i="13"/>
  <c r="S924" i="13"/>
  <c r="T924" i="13" s="1"/>
  <c r="R924" i="13"/>
  <c r="S923" i="13"/>
  <c r="T923" i="13" s="1"/>
  <c r="R923" i="13"/>
  <c r="S922" i="13"/>
  <c r="T922" i="13" s="1"/>
  <c r="R922" i="13"/>
  <c r="S921" i="13"/>
  <c r="T921" i="13" s="1"/>
  <c r="R921" i="13"/>
  <c r="S920" i="13"/>
  <c r="T920" i="13" s="1"/>
  <c r="R920" i="13"/>
  <c r="S919" i="13"/>
  <c r="T919" i="13" s="1"/>
  <c r="R919" i="13"/>
  <c r="S918" i="13"/>
  <c r="T918" i="13" s="1"/>
  <c r="R918" i="13"/>
  <c r="S917" i="13"/>
  <c r="T917" i="13" s="1"/>
  <c r="R917" i="13"/>
  <c r="S916" i="13"/>
  <c r="T916" i="13" s="1"/>
  <c r="R916" i="13"/>
  <c r="S915" i="13"/>
  <c r="T915" i="13" s="1"/>
  <c r="R915" i="13"/>
  <c r="S914" i="13"/>
  <c r="T914" i="13" s="1"/>
  <c r="R914" i="13"/>
  <c r="S913" i="13"/>
  <c r="T913" i="13" s="1"/>
  <c r="R913" i="13"/>
  <c r="S912" i="13"/>
  <c r="T912" i="13" s="1"/>
  <c r="R912" i="13"/>
  <c r="S911" i="13"/>
  <c r="T911" i="13" s="1"/>
  <c r="R911" i="13"/>
  <c r="S910" i="13"/>
  <c r="T910" i="13" s="1"/>
  <c r="R910" i="13"/>
  <c r="S909" i="13"/>
  <c r="T909" i="13" s="1"/>
  <c r="R909" i="13"/>
  <c r="S908" i="13"/>
  <c r="T908" i="13" s="1"/>
  <c r="R908" i="13"/>
  <c r="S907" i="13"/>
  <c r="T907" i="13" s="1"/>
  <c r="R907" i="13"/>
  <c r="S906" i="13"/>
  <c r="T906" i="13" s="1"/>
  <c r="R906" i="13"/>
  <c r="T905" i="13"/>
  <c r="S905" i="13"/>
  <c r="R905" i="13"/>
  <c r="S904" i="13"/>
  <c r="T904" i="13" s="1"/>
  <c r="R904" i="13"/>
  <c r="S903" i="13"/>
  <c r="T903" i="13" s="1"/>
  <c r="R903" i="13"/>
  <c r="S902" i="13"/>
  <c r="T902" i="13" s="1"/>
  <c r="R902" i="13"/>
  <c r="S901" i="13"/>
  <c r="T901" i="13" s="1"/>
  <c r="R901" i="13"/>
  <c r="S900" i="13"/>
  <c r="T900" i="13" s="1"/>
  <c r="R900" i="13"/>
  <c r="S899" i="13"/>
  <c r="T899" i="13" s="1"/>
  <c r="R899" i="13"/>
  <c r="S898" i="13"/>
  <c r="T898" i="13" s="1"/>
  <c r="R898" i="13"/>
  <c r="S897" i="13"/>
  <c r="T897" i="13" s="1"/>
  <c r="R897" i="13"/>
  <c r="S896" i="13"/>
  <c r="T896" i="13" s="1"/>
  <c r="R896" i="13"/>
  <c r="S895" i="13"/>
  <c r="T895" i="13" s="1"/>
  <c r="R895" i="13"/>
  <c r="S894" i="13"/>
  <c r="T894" i="13" s="1"/>
  <c r="R894" i="13"/>
  <c r="S893" i="13"/>
  <c r="T893" i="13" s="1"/>
  <c r="R893" i="13"/>
  <c r="S892" i="13"/>
  <c r="T892" i="13" s="1"/>
  <c r="R892" i="13"/>
  <c r="S891" i="13"/>
  <c r="T891" i="13" s="1"/>
  <c r="R891" i="13"/>
  <c r="S890" i="13"/>
  <c r="T890" i="13" s="1"/>
  <c r="R890" i="13"/>
  <c r="S889" i="13"/>
  <c r="T889" i="13" s="1"/>
  <c r="R889" i="13"/>
  <c r="S888" i="13"/>
  <c r="T888" i="13" s="1"/>
  <c r="R888" i="13"/>
  <c r="S887" i="13"/>
  <c r="T887" i="13" s="1"/>
  <c r="R887" i="13"/>
  <c r="S886" i="13"/>
  <c r="T886" i="13" s="1"/>
  <c r="R886" i="13"/>
  <c r="T885" i="13"/>
  <c r="H885" i="13" s="1"/>
  <c r="I885" i="13" s="1"/>
  <c r="S885" i="13"/>
  <c r="R885" i="13"/>
  <c r="S884" i="13"/>
  <c r="T884" i="13" s="1"/>
  <c r="H884" i="13" s="1"/>
  <c r="I884" i="13" s="1"/>
  <c r="R884" i="13"/>
  <c r="S883" i="13"/>
  <c r="T883" i="13" s="1"/>
  <c r="H883" i="13" s="1"/>
  <c r="I883" i="13" s="1"/>
  <c r="R883" i="13"/>
  <c r="S882" i="13"/>
  <c r="T882" i="13" s="1"/>
  <c r="H882" i="13" s="1"/>
  <c r="I882" i="13" s="1"/>
  <c r="R882" i="13"/>
  <c r="T881" i="13"/>
  <c r="H881" i="13" s="1"/>
  <c r="I881" i="13" s="1"/>
  <c r="S881" i="13"/>
  <c r="R881" i="13"/>
  <c r="S880" i="13"/>
  <c r="T880" i="13" s="1"/>
  <c r="H880" i="13" s="1"/>
  <c r="I880" i="13" s="1"/>
  <c r="R880" i="13"/>
  <c r="S879" i="13"/>
  <c r="T879" i="13" s="1"/>
  <c r="H879" i="13" s="1"/>
  <c r="I879" i="13" s="1"/>
  <c r="R879" i="13"/>
  <c r="S878" i="13"/>
  <c r="T878" i="13" s="1"/>
  <c r="H878" i="13" s="1"/>
  <c r="I878" i="13" s="1"/>
  <c r="R878" i="13"/>
  <c r="S877" i="13"/>
  <c r="T877" i="13" s="1"/>
  <c r="H877" i="13" s="1"/>
  <c r="I877" i="13" s="1"/>
  <c r="R877" i="13"/>
  <c r="S876" i="13"/>
  <c r="T876" i="13" s="1"/>
  <c r="H876" i="13" s="1"/>
  <c r="I876" i="13" s="1"/>
  <c r="R876" i="13"/>
  <c r="S875" i="13"/>
  <c r="T875" i="13" s="1"/>
  <c r="H875" i="13" s="1"/>
  <c r="I875" i="13" s="1"/>
  <c r="R875" i="13"/>
  <c r="S874" i="13"/>
  <c r="T874" i="13" s="1"/>
  <c r="R874" i="13"/>
  <c r="S873" i="13"/>
  <c r="R873" i="13"/>
  <c r="T873" i="13" s="1"/>
  <c r="S872" i="13"/>
  <c r="R872" i="13"/>
  <c r="T872" i="13" s="1"/>
  <c r="T871" i="13"/>
  <c r="S871" i="13"/>
  <c r="R871" i="13"/>
  <c r="S870" i="13"/>
  <c r="R870" i="13"/>
  <c r="T870" i="13" s="1"/>
  <c r="S869" i="13"/>
  <c r="R869" i="13"/>
  <c r="T869" i="13" s="1"/>
  <c r="S868" i="13"/>
  <c r="R868" i="13"/>
  <c r="T868" i="13" s="1"/>
  <c r="I868" i="13"/>
  <c r="S867" i="13"/>
  <c r="R867" i="13"/>
  <c r="T867" i="13" s="1"/>
  <c r="I867" i="13"/>
  <c r="S866" i="13"/>
  <c r="R866" i="13"/>
  <c r="T866" i="13" s="1"/>
  <c r="S865" i="13"/>
  <c r="R865" i="13"/>
  <c r="T865" i="13" s="1"/>
  <c r="S864" i="13"/>
  <c r="R864" i="13"/>
  <c r="T864" i="13" s="1"/>
  <c r="S863" i="13"/>
  <c r="R863" i="13"/>
  <c r="T863" i="13" s="1"/>
  <c r="I863" i="13"/>
  <c r="S862" i="13"/>
  <c r="R862" i="13"/>
  <c r="T862" i="13" s="1"/>
  <c r="I862" i="13"/>
  <c r="S861" i="13"/>
  <c r="R861" i="13"/>
  <c r="T861" i="13" s="1"/>
  <c r="I861" i="13"/>
  <c r="S860" i="13"/>
  <c r="R860" i="13"/>
  <c r="T860" i="13" s="1"/>
  <c r="S859" i="13"/>
  <c r="R859" i="13"/>
  <c r="T859" i="13" s="1"/>
  <c r="I859" i="13"/>
  <c r="S858" i="13"/>
  <c r="R858" i="13"/>
  <c r="T858" i="13" s="1"/>
  <c r="I858" i="13"/>
  <c r="S857" i="13"/>
  <c r="R857" i="13"/>
  <c r="T857" i="13" s="1"/>
  <c r="I857" i="13"/>
  <c r="S856" i="13"/>
  <c r="R856" i="13"/>
  <c r="T856" i="13" s="1"/>
  <c r="I856" i="13"/>
  <c r="S855" i="13"/>
  <c r="R855" i="13"/>
  <c r="T855" i="13" s="1"/>
  <c r="S854" i="13"/>
  <c r="R854" i="13"/>
  <c r="T854" i="13" s="1"/>
  <c r="S853" i="13"/>
  <c r="R853" i="13"/>
  <c r="T853" i="13" s="1"/>
  <c r="S852" i="13"/>
  <c r="R852" i="13"/>
  <c r="T852" i="13" s="1"/>
  <c r="S851" i="13"/>
  <c r="R851" i="13"/>
  <c r="T851" i="13" s="1"/>
  <c r="S850" i="13"/>
  <c r="R850" i="13"/>
  <c r="T850" i="13" s="1"/>
  <c r="S849" i="13"/>
  <c r="R849" i="13"/>
  <c r="T849" i="13" s="1"/>
  <c r="S848" i="13"/>
  <c r="R848" i="13"/>
  <c r="T848" i="13" s="1"/>
  <c r="S847" i="13"/>
  <c r="R847" i="13"/>
  <c r="T847" i="13" s="1"/>
  <c r="S846" i="13"/>
  <c r="R846" i="13"/>
  <c r="T846" i="13" s="1"/>
  <c r="S845" i="13"/>
  <c r="R845" i="13"/>
  <c r="T845" i="13" s="1"/>
  <c r="S844" i="13"/>
  <c r="R844" i="13"/>
  <c r="T844" i="13" s="1"/>
  <c r="S843" i="13"/>
  <c r="R843" i="13"/>
  <c r="T843" i="13" s="1"/>
  <c r="S842" i="13"/>
  <c r="R842" i="13"/>
  <c r="T842" i="13" s="1"/>
  <c r="S841" i="13"/>
  <c r="R841" i="13"/>
  <c r="T841" i="13" s="1"/>
  <c r="S840" i="13"/>
  <c r="R840" i="13"/>
  <c r="T840" i="13" s="1"/>
  <c r="S839" i="13"/>
  <c r="R839" i="13"/>
  <c r="T839" i="13" s="1"/>
  <c r="S838" i="13"/>
  <c r="R838" i="13"/>
  <c r="T838" i="13" s="1"/>
  <c r="S837" i="13"/>
  <c r="R837" i="13"/>
  <c r="T837" i="13" s="1"/>
  <c r="S836" i="13"/>
  <c r="R836" i="13"/>
  <c r="T836" i="13" s="1"/>
  <c r="S835" i="13"/>
  <c r="R835" i="13"/>
  <c r="T835" i="13" s="1"/>
  <c r="S834" i="13"/>
  <c r="R834" i="13"/>
  <c r="T834" i="13" s="1"/>
  <c r="I834" i="13"/>
  <c r="S833" i="13"/>
  <c r="R833" i="13"/>
  <c r="T833" i="13" s="1"/>
  <c r="I833" i="13"/>
  <c r="S832" i="13"/>
  <c r="R832" i="13"/>
  <c r="T832" i="13" s="1"/>
  <c r="I832" i="13"/>
  <c r="S831" i="13"/>
  <c r="R831" i="13"/>
  <c r="T831" i="13" s="1"/>
  <c r="S830" i="13"/>
  <c r="R830" i="13"/>
  <c r="T830" i="13" s="1"/>
  <c r="S829" i="13"/>
  <c r="R829" i="13"/>
  <c r="T829" i="13" s="1"/>
  <c r="T828" i="13"/>
  <c r="S828" i="13"/>
  <c r="R828" i="13"/>
  <c r="T827" i="13"/>
  <c r="S827" i="13"/>
  <c r="R827" i="13"/>
  <c r="S826" i="13"/>
  <c r="R826" i="13"/>
  <c r="T826" i="13" s="1"/>
  <c r="S825" i="13"/>
  <c r="R825" i="13"/>
  <c r="T825" i="13" s="1"/>
  <c r="S824" i="13"/>
  <c r="R824" i="13"/>
  <c r="T824" i="13" s="1"/>
  <c r="S823" i="13"/>
  <c r="R823" i="13"/>
  <c r="T823" i="13" s="1"/>
  <c r="S822" i="13"/>
  <c r="R822" i="13"/>
  <c r="T822" i="13" s="1"/>
  <c r="S821" i="13"/>
  <c r="R821" i="13"/>
  <c r="T821" i="13" s="1"/>
  <c r="S820" i="13"/>
  <c r="R820" i="13"/>
  <c r="T820" i="13" s="1"/>
  <c r="S819" i="13"/>
  <c r="R819" i="13"/>
  <c r="T819" i="13" s="1"/>
  <c r="S818" i="13"/>
  <c r="R818" i="13"/>
  <c r="T818" i="13" s="1"/>
  <c r="S817" i="13"/>
  <c r="R817" i="13"/>
  <c r="T817" i="13" s="1"/>
  <c r="S816" i="13"/>
  <c r="R816" i="13"/>
  <c r="T816" i="13" s="1"/>
  <c r="S815" i="13"/>
  <c r="R815" i="13"/>
  <c r="T815" i="13" s="1"/>
  <c r="S814" i="13"/>
  <c r="R814" i="13"/>
  <c r="T814" i="13" s="1"/>
  <c r="S813" i="13"/>
  <c r="R813" i="13"/>
  <c r="T813" i="13" s="1"/>
  <c r="S812" i="13"/>
  <c r="R812" i="13"/>
  <c r="T812" i="13" s="1"/>
  <c r="S811" i="13"/>
  <c r="R811" i="13"/>
  <c r="T811" i="13" s="1"/>
  <c r="S810" i="13"/>
  <c r="R810" i="13"/>
  <c r="T810" i="13" s="1"/>
  <c r="S809" i="13"/>
  <c r="R809" i="13"/>
  <c r="T809" i="13" s="1"/>
  <c r="S808" i="13"/>
  <c r="R808" i="13"/>
  <c r="T808" i="13" s="1"/>
  <c r="S807" i="13"/>
  <c r="R807" i="13"/>
  <c r="T807" i="13" s="1"/>
  <c r="S806" i="13"/>
  <c r="R806" i="13"/>
  <c r="T806" i="13" s="1"/>
  <c r="S805" i="13"/>
  <c r="R805" i="13"/>
  <c r="T805" i="13" s="1"/>
  <c r="S804" i="13"/>
  <c r="R804" i="13"/>
  <c r="T804" i="13" s="1"/>
  <c r="S803" i="13"/>
  <c r="R803" i="13"/>
  <c r="T803" i="13" s="1"/>
  <c r="S802" i="13"/>
  <c r="R802" i="13"/>
  <c r="T802" i="13" s="1"/>
  <c r="S801" i="13"/>
  <c r="R801" i="13"/>
  <c r="T801" i="13" s="1"/>
  <c r="S800" i="13"/>
  <c r="R800" i="13"/>
  <c r="T800" i="13" s="1"/>
  <c r="S799" i="13"/>
  <c r="R799" i="13"/>
  <c r="T799" i="13" s="1"/>
  <c r="S798" i="13"/>
  <c r="R798" i="13"/>
  <c r="T798" i="13" s="1"/>
  <c r="S797" i="13"/>
  <c r="R797" i="13"/>
  <c r="T797" i="13" s="1"/>
  <c r="S796" i="13"/>
  <c r="R796" i="13"/>
  <c r="T796" i="13" s="1"/>
  <c r="S795" i="13"/>
  <c r="R795" i="13"/>
  <c r="T795" i="13" s="1"/>
  <c r="S794" i="13"/>
  <c r="R794" i="13"/>
  <c r="T794" i="13" s="1"/>
  <c r="S793" i="13"/>
  <c r="R793" i="13"/>
  <c r="T793" i="13" s="1"/>
  <c r="S792" i="13"/>
  <c r="R792" i="13"/>
  <c r="T792" i="13" s="1"/>
  <c r="S791" i="13"/>
  <c r="R791" i="13"/>
  <c r="T791" i="13" s="1"/>
  <c r="S790" i="13"/>
  <c r="R790" i="13"/>
  <c r="T790" i="13" s="1"/>
  <c r="S789" i="13"/>
  <c r="R789" i="13"/>
  <c r="T789" i="13" s="1"/>
  <c r="T788" i="13"/>
  <c r="S788" i="13"/>
  <c r="R788" i="13"/>
  <c r="S787" i="13"/>
  <c r="R787" i="13"/>
  <c r="T787" i="13" s="1"/>
  <c r="S786" i="13"/>
  <c r="R786" i="13"/>
  <c r="T786" i="13" s="1"/>
  <c r="S785" i="13"/>
  <c r="R785" i="13"/>
  <c r="T785" i="13" s="1"/>
  <c r="S784" i="13"/>
  <c r="R784" i="13"/>
  <c r="T784" i="13" s="1"/>
  <c r="S783" i="13"/>
  <c r="R783" i="13"/>
  <c r="T783" i="13" s="1"/>
  <c r="S782" i="13"/>
  <c r="R782" i="13"/>
  <c r="T782" i="13" s="1"/>
  <c r="S781" i="13"/>
  <c r="R781" i="13"/>
  <c r="T781" i="13" s="1"/>
  <c r="S780" i="13"/>
  <c r="R780" i="13"/>
  <c r="T780" i="13" s="1"/>
  <c r="S779" i="13"/>
  <c r="R779" i="13"/>
  <c r="T779" i="13" s="1"/>
  <c r="S778" i="13"/>
  <c r="R778" i="13"/>
  <c r="T778" i="13" s="1"/>
  <c r="S777" i="13"/>
  <c r="R777" i="13"/>
  <c r="T777" i="13" s="1"/>
  <c r="S776" i="13"/>
  <c r="R776" i="13"/>
  <c r="T776" i="13" s="1"/>
  <c r="S775" i="13"/>
  <c r="R775" i="13"/>
  <c r="T775" i="13" s="1"/>
  <c r="S774" i="13"/>
  <c r="R774" i="13"/>
  <c r="T774" i="13" s="1"/>
  <c r="S773" i="13"/>
  <c r="R773" i="13"/>
  <c r="T773" i="13" s="1"/>
  <c r="S772" i="13"/>
  <c r="R772" i="13"/>
  <c r="T772" i="13" s="1"/>
  <c r="S771" i="13"/>
  <c r="R771" i="13"/>
  <c r="T771" i="13" s="1"/>
  <c r="S770" i="13"/>
  <c r="R770" i="13"/>
  <c r="T770" i="13" s="1"/>
  <c r="T769" i="13"/>
  <c r="S769" i="13"/>
  <c r="R769" i="13"/>
  <c r="S768" i="13"/>
  <c r="R768" i="13"/>
  <c r="T768" i="13" s="1"/>
  <c r="S767" i="13"/>
  <c r="R767" i="13"/>
  <c r="T767" i="13" s="1"/>
  <c r="T766" i="13"/>
  <c r="S766" i="13"/>
  <c r="R766" i="13"/>
  <c r="S765" i="13"/>
  <c r="R765" i="13"/>
  <c r="T765" i="13" s="1"/>
  <c r="S764" i="13"/>
  <c r="R764" i="13"/>
  <c r="T764" i="13" s="1"/>
  <c r="S763" i="13"/>
  <c r="R763" i="13"/>
  <c r="T763" i="13" s="1"/>
  <c r="S762" i="13"/>
  <c r="R762" i="13"/>
  <c r="T762" i="13" s="1"/>
  <c r="S761" i="13"/>
  <c r="R761" i="13"/>
  <c r="T761" i="13" s="1"/>
  <c r="S760" i="13"/>
  <c r="R760" i="13"/>
  <c r="T760" i="13" s="1"/>
  <c r="S759" i="13"/>
  <c r="R759" i="13"/>
  <c r="T759" i="13" s="1"/>
  <c r="S758" i="13"/>
  <c r="R758" i="13"/>
  <c r="T758" i="13" s="1"/>
  <c r="S757" i="13"/>
  <c r="R757" i="13"/>
  <c r="T757" i="13" s="1"/>
  <c r="S756" i="13"/>
  <c r="R756" i="13"/>
  <c r="T756" i="13" s="1"/>
  <c r="S755" i="13"/>
  <c r="R755" i="13"/>
  <c r="T755" i="13" s="1"/>
  <c r="S754" i="13"/>
  <c r="R754" i="13"/>
  <c r="T754" i="13" s="1"/>
  <c r="S753" i="13"/>
  <c r="R753" i="13"/>
  <c r="T753" i="13" s="1"/>
  <c r="S752" i="13"/>
  <c r="R752" i="13"/>
  <c r="T752" i="13" s="1"/>
  <c r="S751" i="13"/>
  <c r="R751" i="13"/>
  <c r="T751" i="13" s="1"/>
  <c r="S750" i="13"/>
  <c r="R750" i="13"/>
  <c r="T750" i="13" s="1"/>
  <c r="S749" i="13"/>
  <c r="R749" i="13"/>
  <c r="T749" i="13" s="1"/>
  <c r="S748" i="13"/>
  <c r="R748" i="13"/>
  <c r="T748" i="13" s="1"/>
  <c r="S747" i="13"/>
  <c r="R747" i="13"/>
  <c r="T747" i="13" s="1"/>
  <c r="S746" i="13"/>
  <c r="R746" i="13"/>
  <c r="T746" i="13" s="1"/>
  <c r="S745" i="13"/>
  <c r="R745" i="13"/>
  <c r="T745" i="13" s="1"/>
  <c r="S744" i="13"/>
  <c r="R744" i="13"/>
  <c r="T744" i="13" s="1"/>
  <c r="S743" i="13"/>
  <c r="R743" i="13"/>
  <c r="T743" i="13" s="1"/>
  <c r="T742" i="13"/>
  <c r="S742" i="13"/>
  <c r="R742" i="13"/>
  <c r="S741" i="13"/>
  <c r="R741" i="13"/>
  <c r="T741" i="13" s="1"/>
  <c r="S740" i="13"/>
  <c r="R740" i="13"/>
  <c r="T740" i="13" s="1"/>
  <c r="T739" i="13"/>
  <c r="S739" i="13"/>
  <c r="R739" i="13"/>
  <c r="S738" i="13"/>
  <c r="R738" i="13"/>
  <c r="T738" i="13" s="1"/>
  <c r="S737" i="13"/>
  <c r="R737" i="13"/>
  <c r="T737" i="13" s="1"/>
  <c r="S736" i="13"/>
  <c r="R736" i="13"/>
  <c r="T736" i="13" s="1"/>
  <c r="S735" i="13"/>
  <c r="R735" i="13"/>
  <c r="T735" i="13" s="1"/>
  <c r="S734" i="13"/>
  <c r="R734" i="13"/>
  <c r="T734" i="13" s="1"/>
  <c r="S733" i="13"/>
  <c r="R733" i="13"/>
  <c r="T733" i="13" s="1"/>
  <c r="S732" i="13"/>
  <c r="R732" i="13"/>
  <c r="T732" i="13" s="1"/>
  <c r="S731" i="13"/>
  <c r="R731" i="13"/>
  <c r="T731" i="13" s="1"/>
  <c r="S730" i="13"/>
  <c r="R730" i="13"/>
  <c r="T730" i="13" s="1"/>
  <c r="S729" i="13"/>
  <c r="R729" i="13"/>
  <c r="T729" i="13" s="1"/>
  <c r="S728" i="13"/>
  <c r="R728" i="13"/>
  <c r="T728" i="13" s="1"/>
  <c r="S727" i="13"/>
  <c r="R727" i="13"/>
  <c r="T727" i="13" s="1"/>
  <c r="T726" i="13"/>
  <c r="S726" i="13"/>
  <c r="R726" i="13"/>
  <c r="S725" i="13"/>
  <c r="R725" i="13"/>
  <c r="T725" i="13" s="1"/>
  <c r="S724" i="13"/>
  <c r="R724" i="13"/>
  <c r="T724" i="13" s="1"/>
  <c r="S723" i="13"/>
  <c r="R723" i="13"/>
  <c r="T723" i="13" s="1"/>
  <c r="S722" i="13"/>
  <c r="R722" i="13"/>
  <c r="T722" i="13" s="1"/>
  <c r="T721" i="13"/>
  <c r="S721" i="13"/>
  <c r="R721" i="13"/>
  <c r="S720" i="13"/>
  <c r="R720" i="13"/>
  <c r="T720" i="13" s="1"/>
  <c r="S719" i="13"/>
  <c r="R719" i="13"/>
  <c r="T719" i="13" s="1"/>
  <c r="S718" i="13"/>
  <c r="R718" i="13"/>
  <c r="T718" i="13" s="1"/>
  <c r="S717" i="13"/>
  <c r="R717" i="13"/>
  <c r="T717" i="13" s="1"/>
  <c r="S716" i="13"/>
  <c r="R716" i="13"/>
  <c r="T716" i="13" s="1"/>
  <c r="S715" i="13"/>
  <c r="R715" i="13"/>
  <c r="T715" i="13" s="1"/>
  <c r="T714" i="13"/>
  <c r="S714" i="13"/>
  <c r="R714" i="13"/>
  <c r="S713" i="13"/>
  <c r="R713" i="13"/>
  <c r="T713" i="13" s="1"/>
  <c r="S712" i="13"/>
  <c r="R712" i="13"/>
  <c r="T712" i="13" s="1"/>
  <c r="S711" i="13"/>
  <c r="R711" i="13"/>
  <c r="T711" i="13" s="1"/>
  <c r="S710" i="13"/>
  <c r="R710" i="13"/>
  <c r="T710" i="13" s="1"/>
  <c r="S709" i="13"/>
  <c r="R709" i="13"/>
  <c r="T709" i="13" s="1"/>
  <c r="T708" i="13"/>
  <c r="S708" i="13"/>
  <c r="R708" i="13"/>
  <c r="S707" i="13"/>
  <c r="R707" i="13"/>
  <c r="T707" i="13" s="1"/>
  <c r="S706" i="13"/>
  <c r="R706" i="13"/>
  <c r="T706" i="13" s="1"/>
  <c r="S705" i="13"/>
  <c r="R705" i="13"/>
  <c r="T705" i="13" s="1"/>
  <c r="S704" i="13"/>
  <c r="R704" i="13"/>
  <c r="T704" i="13" s="1"/>
  <c r="S703" i="13"/>
  <c r="R703" i="13"/>
  <c r="T703" i="13" s="1"/>
  <c r="S702" i="13"/>
  <c r="R702" i="13"/>
  <c r="T702" i="13" s="1"/>
  <c r="S701" i="13"/>
  <c r="R701" i="13"/>
  <c r="T701" i="13" s="1"/>
  <c r="S700" i="13"/>
  <c r="R700" i="13"/>
  <c r="T700" i="13" s="1"/>
  <c r="S699" i="13"/>
  <c r="R699" i="13"/>
  <c r="T699" i="13" s="1"/>
  <c r="S698" i="13"/>
  <c r="R698" i="13"/>
  <c r="T698" i="13" s="1"/>
  <c r="S697" i="13"/>
  <c r="R697" i="13"/>
  <c r="T697" i="13" s="1"/>
  <c r="S696" i="13"/>
  <c r="R696" i="13"/>
  <c r="T696" i="13" s="1"/>
  <c r="S695" i="13"/>
  <c r="R695" i="13"/>
  <c r="T695" i="13" s="1"/>
  <c r="S694" i="13"/>
  <c r="R694" i="13"/>
  <c r="T694" i="13" s="1"/>
  <c r="S693" i="13"/>
  <c r="R693" i="13"/>
  <c r="T693" i="13" s="1"/>
  <c r="S692" i="13"/>
  <c r="R692" i="13"/>
  <c r="T692" i="13" s="1"/>
  <c r="T691" i="13"/>
  <c r="S691" i="13"/>
  <c r="R691" i="13"/>
  <c r="S690" i="13"/>
  <c r="R690" i="13"/>
  <c r="T690" i="13" s="1"/>
  <c r="T689" i="13"/>
  <c r="S689" i="13"/>
  <c r="R689" i="13"/>
  <c r="T688" i="13"/>
  <c r="S688" i="13"/>
  <c r="R688" i="13"/>
  <c r="S687" i="13"/>
  <c r="R687" i="13"/>
  <c r="T687" i="13" s="1"/>
  <c r="S686" i="13"/>
  <c r="R686" i="13"/>
  <c r="T686" i="13" s="1"/>
  <c r="S685" i="13"/>
  <c r="R685" i="13"/>
  <c r="T685" i="13" s="1"/>
  <c r="S684" i="13"/>
  <c r="R684" i="13"/>
  <c r="T684" i="13" s="1"/>
  <c r="S683" i="13"/>
  <c r="R683" i="13"/>
  <c r="T683" i="13" s="1"/>
  <c r="S682" i="13"/>
  <c r="R682" i="13"/>
  <c r="T682" i="13" s="1"/>
  <c r="T681" i="13"/>
  <c r="S681" i="13"/>
  <c r="R681" i="13"/>
  <c r="S680" i="13"/>
  <c r="R680" i="13"/>
  <c r="T680" i="13" s="1"/>
  <c r="S679" i="13"/>
  <c r="R679" i="13"/>
  <c r="T679" i="13" s="1"/>
  <c r="S678" i="13"/>
  <c r="R678" i="13"/>
  <c r="T678" i="13" s="1"/>
  <c r="S677" i="13"/>
  <c r="R677" i="13"/>
  <c r="T677" i="13" s="1"/>
  <c r="S676" i="13"/>
  <c r="R676" i="13"/>
  <c r="T676" i="13" s="1"/>
  <c r="S675" i="13"/>
  <c r="R675" i="13"/>
  <c r="T675" i="13" s="1"/>
  <c r="S674" i="13"/>
  <c r="R674" i="13"/>
  <c r="T674" i="13" s="1"/>
  <c r="S673" i="13"/>
  <c r="R673" i="13"/>
  <c r="T673" i="13" s="1"/>
  <c r="S672" i="13"/>
  <c r="R672" i="13"/>
  <c r="T672" i="13" s="1"/>
  <c r="S671" i="13"/>
  <c r="R671" i="13"/>
  <c r="T671" i="13" s="1"/>
  <c r="S670" i="13"/>
  <c r="R670" i="13"/>
  <c r="T670" i="13" s="1"/>
  <c r="S669" i="13"/>
  <c r="R669" i="13"/>
  <c r="T669" i="13" s="1"/>
  <c r="S668" i="13"/>
  <c r="R668" i="13"/>
  <c r="T668" i="13" s="1"/>
  <c r="S667" i="13"/>
  <c r="R667" i="13"/>
  <c r="T667" i="13" s="1"/>
  <c r="S666" i="13"/>
  <c r="R666" i="13"/>
  <c r="T666" i="13" s="1"/>
  <c r="S665" i="13"/>
  <c r="R665" i="13"/>
  <c r="T665" i="13" s="1"/>
  <c r="S664" i="13"/>
  <c r="R664" i="13"/>
  <c r="T664" i="13" s="1"/>
  <c r="T663" i="13"/>
  <c r="S663" i="13"/>
  <c r="R663" i="13"/>
  <c r="S662" i="13"/>
  <c r="R662" i="13"/>
  <c r="T662" i="13" s="1"/>
  <c r="S661" i="13"/>
  <c r="R661" i="13"/>
  <c r="T661" i="13" s="1"/>
  <c r="S660" i="13"/>
  <c r="R660" i="13"/>
  <c r="T660" i="13" s="1"/>
  <c r="S659" i="13"/>
  <c r="R659" i="13"/>
  <c r="T659" i="13" s="1"/>
  <c r="S658" i="13"/>
  <c r="R658" i="13"/>
  <c r="T658" i="13" s="1"/>
  <c r="S657" i="13"/>
  <c r="R657" i="13"/>
  <c r="T657" i="13" s="1"/>
  <c r="S656" i="13"/>
  <c r="R656" i="13"/>
  <c r="T656" i="13" s="1"/>
  <c r="S655" i="13"/>
  <c r="R655" i="13"/>
  <c r="T655" i="13" s="1"/>
  <c r="S654" i="13"/>
  <c r="R654" i="13"/>
  <c r="T654" i="13" s="1"/>
  <c r="S653" i="13"/>
  <c r="R653" i="13"/>
  <c r="T653" i="13" s="1"/>
  <c r="T652" i="13"/>
  <c r="S652" i="13"/>
  <c r="R652" i="13"/>
  <c r="S651" i="13"/>
  <c r="R651" i="13"/>
  <c r="T651" i="13" s="1"/>
  <c r="S650" i="13"/>
  <c r="R650" i="13"/>
  <c r="T650" i="13" s="1"/>
  <c r="S649" i="13"/>
  <c r="R649" i="13"/>
  <c r="T649" i="13" s="1"/>
  <c r="S648" i="13"/>
  <c r="R648" i="13"/>
  <c r="T648" i="13" s="1"/>
  <c r="S647" i="13"/>
  <c r="R647" i="13"/>
  <c r="T647" i="13" s="1"/>
  <c r="S646" i="13"/>
  <c r="R646" i="13"/>
  <c r="T646" i="13" s="1"/>
  <c r="S645" i="13"/>
  <c r="R645" i="13"/>
  <c r="T645" i="13" s="1"/>
  <c r="S644" i="13"/>
  <c r="R644" i="13"/>
  <c r="T644" i="13" s="1"/>
  <c r="S643" i="13"/>
  <c r="R643" i="13"/>
  <c r="T643" i="13" s="1"/>
  <c r="S642" i="13"/>
  <c r="R642" i="13"/>
  <c r="T642" i="13" s="1"/>
  <c r="S641" i="13"/>
  <c r="R641" i="13"/>
  <c r="T641" i="13" s="1"/>
  <c r="S640" i="13"/>
  <c r="R640" i="13"/>
  <c r="T640" i="13" s="1"/>
  <c r="S639" i="13"/>
  <c r="R639" i="13"/>
  <c r="T639" i="13" s="1"/>
  <c r="S638" i="13"/>
  <c r="R638" i="13"/>
  <c r="T638" i="13" s="1"/>
  <c r="T637" i="13"/>
  <c r="S637" i="13"/>
  <c r="R637" i="13"/>
  <c r="S636" i="13"/>
  <c r="R636" i="13"/>
  <c r="T636" i="13" s="1"/>
  <c r="S635" i="13"/>
  <c r="R635" i="13"/>
  <c r="T635" i="13" s="1"/>
  <c r="S634" i="13"/>
  <c r="R634" i="13"/>
  <c r="T634" i="13" s="1"/>
  <c r="S633" i="13"/>
  <c r="R633" i="13"/>
  <c r="T633" i="13" s="1"/>
  <c r="S632" i="13"/>
  <c r="R632" i="13"/>
  <c r="T632" i="13" s="1"/>
  <c r="S631" i="13"/>
  <c r="R631" i="13"/>
  <c r="T631" i="13" s="1"/>
  <c r="S630" i="13"/>
  <c r="R630" i="13"/>
  <c r="T630" i="13" s="1"/>
  <c r="S629" i="13"/>
  <c r="R629" i="13"/>
  <c r="T629" i="13" s="1"/>
  <c r="S628" i="13"/>
  <c r="R628" i="13"/>
  <c r="T628" i="13" s="1"/>
  <c r="S627" i="13"/>
  <c r="R627" i="13"/>
  <c r="T627" i="13" s="1"/>
  <c r="S626" i="13"/>
  <c r="R626" i="13"/>
  <c r="T626" i="13" s="1"/>
  <c r="S625" i="13"/>
  <c r="R625" i="13"/>
  <c r="T625" i="13" s="1"/>
  <c r="S624" i="13"/>
  <c r="R624" i="13"/>
  <c r="T624" i="13" s="1"/>
  <c r="S623" i="13"/>
  <c r="R623" i="13"/>
  <c r="T623" i="13" s="1"/>
  <c r="S622" i="13"/>
  <c r="R622" i="13"/>
  <c r="T622" i="13" s="1"/>
  <c r="S621" i="13"/>
  <c r="R621" i="13"/>
  <c r="T621" i="13" s="1"/>
  <c r="S620" i="13"/>
  <c r="R620" i="13"/>
  <c r="T620" i="13" s="1"/>
  <c r="S619" i="13"/>
  <c r="R619" i="13"/>
  <c r="T619" i="13" s="1"/>
  <c r="S618" i="13"/>
  <c r="R618" i="13"/>
  <c r="T618" i="13" s="1"/>
  <c r="S617" i="13"/>
  <c r="R617" i="13"/>
  <c r="T617" i="13" s="1"/>
  <c r="S616" i="13"/>
  <c r="R616" i="13"/>
  <c r="T616" i="13" s="1"/>
  <c r="S615" i="13"/>
  <c r="R615" i="13"/>
  <c r="T615" i="13" s="1"/>
  <c r="S614" i="13"/>
  <c r="R614" i="13"/>
  <c r="T614" i="13" s="1"/>
  <c r="S613" i="13"/>
  <c r="R613" i="13"/>
  <c r="T613" i="13" s="1"/>
  <c r="S612" i="13"/>
  <c r="R612" i="13"/>
  <c r="T612" i="13" s="1"/>
  <c r="I612" i="13"/>
  <c r="S611" i="13"/>
  <c r="R611" i="13"/>
  <c r="T611" i="13" s="1"/>
  <c r="I611" i="13"/>
  <c r="S610" i="13"/>
  <c r="R610" i="13"/>
  <c r="T610" i="13" s="1"/>
  <c r="I610" i="13"/>
  <c r="S609" i="13"/>
  <c r="R609" i="13"/>
  <c r="T609" i="13" s="1"/>
  <c r="I609" i="13"/>
  <c r="S608" i="13"/>
  <c r="R608" i="13"/>
  <c r="T608" i="13" s="1"/>
  <c r="I608" i="13"/>
  <c r="S607" i="13"/>
  <c r="R607" i="13"/>
  <c r="T607" i="13" s="1"/>
  <c r="I607" i="13"/>
  <c r="S606" i="13"/>
  <c r="R606" i="13"/>
  <c r="T606" i="13" s="1"/>
  <c r="I606" i="13"/>
  <c r="S605" i="13"/>
  <c r="R605" i="13"/>
  <c r="T605" i="13" s="1"/>
  <c r="I605" i="13"/>
  <c r="S604" i="13"/>
  <c r="R604" i="13"/>
  <c r="T604" i="13" s="1"/>
  <c r="I604" i="13"/>
  <c r="S603" i="13"/>
  <c r="R603" i="13"/>
  <c r="T603" i="13" s="1"/>
  <c r="I603" i="13"/>
  <c r="S602" i="13"/>
  <c r="R602" i="13"/>
  <c r="T602" i="13" s="1"/>
  <c r="I602" i="13"/>
  <c r="T601" i="13"/>
  <c r="S601" i="13"/>
  <c r="R601" i="13"/>
  <c r="I601" i="13"/>
  <c r="S600" i="13"/>
  <c r="R600" i="13"/>
  <c r="T600" i="13" s="1"/>
  <c r="I600" i="13"/>
  <c r="S599" i="13"/>
  <c r="R599" i="13"/>
  <c r="T599" i="13" s="1"/>
  <c r="I599" i="13"/>
  <c r="S598" i="13"/>
  <c r="R598" i="13"/>
  <c r="T598" i="13" s="1"/>
  <c r="I598" i="13"/>
  <c r="S597" i="13"/>
  <c r="R597" i="13"/>
  <c r="T597" i="13" s="1"/>
  <c r="I597" i="13"/>
  <c r="S596" i="13"/>
  <c r="R596" i="13"/>
  <c r="T596" i="13" s="1"/>
  <c r="I596" i="13"/>
  <c r="S595" i="13"/>
  <c r="R595" i="13"/>
  <c r="T595" i="13" s="1"/>
  <c r="I595" i="13"/>
  <c r="S594" i="13"/>
  <c r="R594" i="13"/>
  <c r="T594" i="13" s="1"/>
  <c r="I594" i="13"/>
  <c r="S593" i="13"/>
  <c r="R593" i="13"/>
  <c r="T593" i="13" s="1"/>
  <c r="I593" i="13"/>
  <c r="S592" i="13"/>
  <c r="R592" i="13"/>
  <c r="T592" i="13" s="1"/>
  <c r="I592" i="13"/>
  <c r="S591" i="13"/>
  <c r="R591" i="13"/>
  <c r="T591" i="13" s="1"/>
  <c r="I591" i="13"/>
  <c r="S590" i="13"/>
  <c r="R590" i="13"/>
  <c r="T590" i="13" s="1"/>
  <c r="I590" i="13"/>
  <c r="S589" i="13"/>
  <c r="R589" i="13"/>
  <c r="T589" i="13" s="1"/>
  <c r="I589" i="13"/>
  <c r="S588" i="13"/>
  <c r="R588" i="13"/>
  <c r="T588" i="13" s="1"/>
  <c r="I588" i="13"/>
  <c r="S587" i="13"/>
  <c r="R587" i="13"/>
  <c r="T587" i="13" s="1"/>
  <c r="I587" i="13"/>
  <c r="S586" i="13"/>
  <c r="R586" i="13"/>
  <c r="T586" i="13" s="1"/>
  <c r="I586" i="13"/>
  <c r="S585" i="13"/>
  <c r="R585" i="13"/>
  <c r="T585" i="13" s="1"/>
  <c r="S584" i="13"/>
  <c r="R584" i="13"/>
  <c r="T584" i="13" s="1"/>
  <c r="I584" i="13"/>
  <c r="S583" i="13"/>
  <c r="R583" i="13"/>
  <c r="T583" i="13" s="1"/>
  <c r="I583" i="13"/>
  <c r="S582" i="13"/>
  <c r="R582" i="13"/>
  <c r="T582" i="13" s="1"/>
  <c r="I582" i="13"/>
  <c r="S581" i="13"/>
  <c r="R581" i="13"/>
  <c r="T581" i="13" s="1"/>
  <c r="I581" i="13"/>
  <c r="S580" i="13"/>
  <c r="R580" i="13"/>
  <c r="T580" i="13" s="1"/>
  <c r="I580" i="13"/>
  <c r="S579" i="13"/>
  <c r="R579" i="13"/>
  <c r="T579" i="13" s="1"/>
  <c r="I579" i="13"/>
  <c r="S578" i="13"/>
  <c r="R578" i="13"/>
  <c r="T578" i="13" s="1"/>
  <c r="I578" i="13"/>
  <c r="S577" i="13"/>
  <c r="R577" i="13"/>
  <c r="T577" i="13" s="1"/>
  <c r="I577" i="13"/>
  <c r="S576" i="13"/>
  <c r="T576" i="13" s="1"/>
  <c r="R576" i="13"/>
  <c r="S575" i="13"/>
  <c r="T575" i="13" s="1"/>
  <c r="R575" i="13"/>
  <c r="S574" i="13"/>
  <c r="T574" i="13" s="1"/>
  <c r="R574" i="13"/>
  <c r="I573" i="13"/>
  <c r="E66" i="14" s="1"/>
  <c r="I572" i="13"/>
  <c r="I571" i="13"/>
  <c r="E64" i="14" s="1"/>
  <c r="S569" i="13"/>
  <c r="R569" i="13"/>
  <c r="T569" i="13" s="1"/>
  <c r="I569" i="13"/>
  <c r="S568" i="13"/>
  <c r="R568" i="13"/>
  <c r="T568" i="13" s="1"/>
  <c r="S567" i="13"/>
  <c r="R567" i="13"/>
  <c r="T567" i="13" s="1"/>
  <c r="S566" i="13"/>
  <c r="R566" i="13"/>
  <c r="T566" i="13" s="1"/>
  <c r="I566" i="13"/>
  <c r="S565" i="13"/>
  <c r="R565" i="13"/>
  <c r="T565" i="13" s="1"/>
  <c r="I565" i="13"/>
  <c r="H565" i="13"/>
  <c r="S564" i="13"/>
  <c r="R564" i="13"/>
  <c r="T564" i="13" s="1"/>
  <c r="H564" i="13"/>
  <c r="I564" i="13" s="1"/>
  <c r="S563" i="13"/>
  <c r="T563" i="13" s="1"/>
  <c r="R563" i="13"/>
  <c r="S562" i="13"/>
  <c r="T562" i="13" s="1"/>
  <c r="R562" i="13"/>
  <c r="S561" i="13"/>
  <c r="T561" i="13" s="1"/>
  <c r="R561" i="13"/>
  <c r="S560" i="13"/>
  <c r="T560" i="13" s="1"/>
  <c r="R560" i="13"/>
  <c r="S559" i="13"/>
  <c r="T559" i="13" s="1"/>
  <c r="R559" i="13"/>
  <c r="S558" i="13"/>
  <c r="R558" i="13"/>
  <c r="T558" i="13" s="1"/>
  <c r="I558" i="13"/>
  <c r="S557" i="13"/>
  <c r="R557" i="13"/>
  <c r="T557" i="13" s="1"/>
  <c r="T556" i="13"/>
  <c r="S556" i="13"/>
  <c r="S555" i="13"/>
  <c r="T555" i="13" s="1"/>
  <c r="R555" i="13"/>
  <c r="S554" i="13"/>
  <c r="T554" i="13" s="1"/>
  <c r="R554" i="13"/>
  <c r="S553" i="13"/>
  <c r="T553" i="13" s="1"/>
  <c r="R553" i="13"/>
  <c r="S552" i="13"/>
  <c r="T552" i="13" s="1"/>
  <c r="R552" i="13"/>
  <c r="S551" i="13"/>
  <c r="T551" i="13" s="1"/>
  <c r="R551" i="13"/>
  <c r="S550" i="13"/>
  <c r="T550" i="13" s="1"/>
  <c r="R550" i="13"/>
  <c r="S549" i="13"/>
  <c r="T549" i="13" s="1"/>
  <c r="R549" i="13"/>
  <c r="S548" i="13"/>
  <c r="T548" i="13" s="1"/>
  <c r="R548" i="13"/>
  <c r="S547" i="13"/>
  <c r="T547" i="13" s="1"/>
  <c r="R547" i="13"/>
  <c r="S546" i="13"/>
  <c r="T546" i="13" s="1"/>
  <c r="R546" i="13"/>
  <c r="S545" i="13"/>
  <c r="R545" i="13"/>
  <c r="T545" i="13" s="1"/>
  <c r="S544" i="13"/>
  <c r="R544" i="13"/>
  <c r="T544" i="13" s="1"/>
  <c r="S543" i="13"/>
  <c r="R543" i="13"/>
  <c r="T543" i="13" s="1"/>
  <c r="S542" i="13"/>
  <c r="R542" i="13"/>
  <c r="T542" i="13" s="1"/>
  <c r="S541" i="13"/>
  <c r="R541" i="13"/>
  <c r="T541" i="13" s="1"/>
  <c r="S540" i="13"/>
  <c r="R540" i="13"/>
  <c r="T540" i="13" s="1"/>
  <c r="S539" i="13"/>
  <c r="R539" i="13"/>
  <c r="T539" i="13" s="1"/>
  <c r="S538" i="13"/>
  <c r="R538" i="13"/>
  <c r="T538" i="13" s="1"/>
  <c r="S537" i="13"/>
  <c r="R537" i="13"/>
  <c r="T537" i="13" s="1"/>
  <c r="I537" i="13"/>
  <c r="S536" i="13"/>
  <c r="R536" i="13"/>
  <c r="T536" i="13" s="1"/>
  <c r="I536" i="13"/>
  <c r="S535" i="13"/>
  <c r="R535" i="13"/>
  <c r="T535" i="13" s="1"/>
  <c r="I535" i="13"/>
  <c r="S534" i="13"/>
  <c r="R534" i="13"/>
  <c r="T534" i="13" s="1"/>
  <c r="I534" i="13"/>
  <c r="S533" i="13"/>
  <c r="R533" i="13"/>
  <c r="T533" i="13" s="1"/>
  <c r="I533" i="13"/>
  <c r="S532" i="13"/>
  <c r="R532" i="13"/>
  <c r="T532" i="13" s="1"/>
  <c r="I532" i="13"/>
  <c r="T531" i="13"/>
  <c r="S531" i="13"/>
  <c r="R531" i="13"/>
  <c r="I531" i="13"/>
  <c r="S530" i="13"/>
  <c r="R530" i="13"/>
  <c r="T530" i="13" s="1"/>
  <c r="I530" i="13"/>
  <c r="S529" i="13"/>
  <c r="T529" i="13" s="1"/>
  <c r="R529" i="13"/>
  <c r="S528" i="13"/>
  <c r="T528" i="13" s="1"/>
  <c r="R528" i="13"/>
  <c r="S527" i="13"/>
  <c r="T527" i="13" s="1"/>
  <c r="R527" i="13"/>
  <c r="S526" i="13"/>
  <c r="T526" i="13" s="1"/>
  <c r="R526" i="13"/>
  <c r="S525" i="13"/>
  <c r="T525" i="13" s="1"/>
  <c r="R525" i="13"/>
  <c r="S524" i="13"/>
  <c r="R524" i="13"/>
  <c r="T524" i="13" s="1"/>
  <c r="S523" i="13"/>
  <c r="R523" i="13"/>
  <c r="T523" i="13" s="1"/>
  <c r="S522" i="13"/>
  <c r="R522" i="13"/>
  <c r="T522" i="13" s="1"/>
  <c r="S521" i="13"/>
  <c r="R521" i="13"/>
  <c r="T521" i="13" s="1"/>
  <c r="S520" i="13"/>
  <c r="R520" i="13"/>
  <c r="T520" i="13" s="1"/>
  <c r="I520" i="13"/>
  <c r="S519" i="13"/>
  <c r="R519" i="13"/>
  <c r="T519" i="13" s="1"/>
  <c r="I519" i="13"/>
  <c r="S518" i="13"/>
  <c r="R518" i="13"/>
  <c r="T518" i="13" s="1"/>
  <c r="I518" i="13"/>
  <c r="S517" i="13"/>
  <c r="R517" i="13"/>
  <c r="T517" i="13" s="1"/>
  <c r="I517" i="13"/>
  <c r="S516" i="13"/>
  <c r="R516" i="13"/>
  <c r="T516" i="13" s="1"/>
  <c r="I516" i="13"/>
  <c r="S515" i="13"/>
  <c r="R515" i="13"/>
  <c r="T515" i="13" s="1"/>
  <c r="H515" i="13" s="1"/>
  <c r="I515" i="13" s="1"/>
  <c r="S514" i="13"/>
  <c r="R514" i="13"/>
  <c r="T514" i="13" s="1"/>
  <c r="I514" i="13"/>
  <c r="S513" i="13"/>
  <c r="R513" i="13"/>
  <c r="T513" i="13" s="1"/>
  <c r="H513" i="13" s="1"/>
  <c r="I513" i="13" s="1"/>
  <c r="S512" i="13"/>
  <c r="R512" i="13"/>
  <c r="T512" i="13" s="1"/>
  <c r="I512" i="13"/>
  <c r="S511" i="13"/>
  <c r="T511" i="13" s="1"/>
  <c r="R511" i="13"/>
  <c r="S510" i="13"/>
  <c r="T510" i="13" s="1"/>
  <c r="R510" i="13"/>
  <c r="S509" i="13"/>
  <c r="T509" i="13" s="1"/>
  <c r="R509" i="13"/>
  <c r="S508" i="13"/>
  <c r="T508" i="13" s="1"/>
  <c r="R508" i="13"/>
  <c r="S507" i="13"/>
  <c r="T507" i="13" s="1"/>
  <c r="R507" i="13"/>
  <c r="S506" i="13"/>
  <c r="T506" i="13" s="1"/>
  <c r="R506" i="13"/>
  <c r="S505" i="13"/>
  <c r="T505" i="13" s="1"/>
  <c r="R505" i="13"/>
  <c r="S504" i="13"/>
  <c r="T504" i="13" s="1"/>
  <c r="R504" i="13"/>
  <c r="S503" i="13"/>
  <c r="R503" i="13"/>
  <c r="T503" i="13" s="1"/>
  <c r="S502" i="13"/>
  <c r="R502" i="13"/>
  <c r="T502" i="13" s="1"/>
  <c r="S501" i="13"/>
  <c r="R501" i="13"/>
  <c r="T501" i="13" s="1"/>
  <c r="S500" i="13"/>
  <c r="R500" i="13"/>
  <c r="T500" i="13" s="1"/>
  <c r="S499" i="13"/>
  <c r="R499" i="13"/>
  <c r="T499" i="13" s="1"/>
  <c r="S498" i="13"/>
  <c r="R498" i="13"/>
  <c r="T498" i="13" s="1"/>
  <c r="I498" i="13"/>
  <c r="S497" i="13"/>
  <c r="R497" i="13"/>
  <c r="T497" i="13" s="1"/>
  <c r="I497" i="13"/>
  <c r="S496" i="13"/>
  <c r="R496" i="13"/>
  <c r="T496" i="13" s="1"/>
  <c r="S495" i="13"/>
  <c r="R495" i="13"/>
  <c r="T495" i="13" s="1"/>
  <c r="I495" i="13"/>
  <c r="T494" i="13"/>
  <c r="S494" i="13"/>
  <c r="R494" i="13"/>
  <c r="I494" i="13"/>
  <c r="S493" i="13"/>
  <c r="R493" i="13"/>
  <c r="T493" i="13" s="1"/>
  <c r="I493" i="13"/>
  <c r="S492" i="13"/>
  <c r="R492" i="13"/>
  <c r="T492" i="13" s="1"/>
  <c r="I492" i="13"/>
  <c r="S491" i="13"/>
  <c r="R491" i="13"/>
  <c r="T491" i="13" s="1"/>
  <c r="I491" i="13"/>
  <c r="S490" i="13"/>
  <c r="R490" i="13"/>
  <c r="T490" i="13" s="1"/>
  <c r="I490" i="13"/>
  <c r="S489" i="13"/>
  <c r="T489" i="13" s="1"/>
  <c r="R489" i="13"/>
  <c r="T488" i="13"/>
  <c r="S488" i="13"/>
  <c r="R488" i="13"/>
  <c r="S487" i="13"/>
  <c r="R487" i="13"/>
  <c r="T487" i="13" s="1"/>
  <c r="I487" i="13"/>
  <c r="S486" i="13"/>
  <c r="R486" i="13"/>
  <c r="T486" i="13" s="1"/>
  <c r="I486" i="13"/>
  <c r="S485" i="13"/>
  <c r="R485" i="13"/>
  <c r="T485" i="13" s="1"/>
  <c r="S484" i="13"/>
  <c r="R484" i="13"/>
  <c r="T484" i="13" s="1"/>
  <c r="S483" i="13"/>
  <c r="R483" i="13"/>
  <c r="T483" i="13" s="1"/>
  <c r="I483" i="13"/>
  <c r="S482" i="13"/>
  <c r="R482" i="13"/>
  <c r="T482" i="13" s="1"/>
  <c r="I482" i="13"/>
  <c r="S481" i="13"/>
  <c r="R481" i="13"/>
  <c r="T481" i="13" s="1"/>
  <c r="I481" i="13"/>
  <c r="S480" i="13"/>
  <c r="R480" i="13"/>
  <c r="T480" i="13" s="1"/>
  <c r="S479" i="13"/>
  <c r="R479" i="13"/>
  <c r="T479" i="13" s="1"/>
  <c r="S478" i="13"/>
  <c r="R478" i="13"/>
  <c r="T478" i="13" s="1"/>
  <c r="I478" i="13"/>
  <c r="S477" i="13"/>
  <c r="R477" i="13"/>
  <c r="T477" i="13" s="1"/>
  <c r="I477" i="13"/>
  <c r="S476" i="13"/>
  <c r="R476" i="13"/>
  <c r="T476" i="13" s="1"/>
  <c r="S475" i="13"/>
  <c r="R475" i="13"/>
  <c r="T475" i="13" s="1"/>
  <c r="I475" i="13"/>
  <c r="S474" i="13"/>
  <c r="R474" i="13"/>
  <c r="T474" i="13" s="1"/>
  <c r="I474" i="13"/>
  <c r="S473" i="13"/>
  <c r="R473" i="13"/>
  <c r="T473" i="13" s="1"/>
  <c r="I473" i="13"/>
  <c r="S472" i="13"/>
  <c r="R472" i="13"/>
  <c r="T472" i="13" s="1"/>
  <c r="I472" i="13"/>
  <c r="S471" i="13"/>
  <c r="R471" i="13"/>
  <c r="T471" i="13" s="1"/>
  <c r="S470" i="13"/>
  <c r="T470" i="13" s="1"/>
  <c r="R470" i="13"/>
  <c r="S469" i="13"/>
  <c r="T469" i="13" s="1"/>
  <c r="R469" i="13"/>
  <c r="S468" i="13"/>
  <c r="R468" i="13"/>
  <c r="T468" i="13" s="1"/>
  <c r="S467" i="13"/>
  <c r="R467" i="13"/>
  <c r="T467" i="13" s="1"/>
  <c r="I467" i="13"/>
  <c r="S466" i="13"/>
  <c r="R466" i="13"/>
  <c r="T466" i="13" s="1"/>
  <c r="I466" i="13"/>
  <c r="S465" i="13"/>
  <c r="R465" i="13"/>
  <c r="T465" i="13" s="1"/>
  <c r="I465" i="13"/>
  <c r="S464" i="13"/>
  <c r="R464" i="13"/>
  <c r="T464" i="13" s="1"/>
  <c r="I464" i="13"/>
  <c r="S463" i="13"/>
  <c r="R463" i="13"/>
  <c r="T463" i="13" s="1"/>
  <c r="I463" i="13"/>
  <c r="T462" i="13"/>
  <c r="S462" i="13"/>
  <c r="R462" i="13"/>
  <c r="I462" i="13"/>
  <c r="S461" i="13"/>
  <c r="R461" i="13"/>
  <c r="T461" i="13" s="1"/>
  <c r="I461" i="13"/>
  <c r="S460" i="13"/>
  <c r="T460" i="13" s="1"/>
  <c r="R460" i="13"/>
  <c r="S459" i="13"/>
  <c r="T459" i="13" s="1"/>
  <c r="R459" i="13"/>
  <c r="S458" i="13"/>
  <c r="T458" i="13" s="1"/>
  <c r="R458" i="13"/>
  <c r="S457" i="13"/>
  <c r="T457" i="13" s="1"/>
  <c r="R457" i="13"/>
  <c r="S456" i="13"/>
  <c r="T456" i="13" s="1"/>
  <c r="R456" i="13"/>
  <c r="S455" i="13"/>
  <c r="R455" i="13"/>
  <c r="T455" i="13" s="1"/>
  <c r="H455" i="13"/>
  <c r="I455" i="13" s="1"/>
  <c r="S454" i="13"/>
  <c r="R454" i="13"/>
  <c r="T454" i="13" s="1"/>
  <c r="S453" i="13"/>
  <c r="R453" i="13"/>
  <c r="T453" i="13" s="1"/>
  <c r="I452" i="13"/>
  <c r="I451" i="13"/>
  <c r="S450" i="13"/>
  <c r="R450" i="13"/>
  <c r="T450" i="13" s="1"/>
  <c r="I450" i="13"/>
  <c r="S449" i="13"/>
  <c r="R449" i="13"/>
  <c r="T449" i="13" s="1"/>
  <c r="I449" i="13"/>
  <c r="S448" i="13"/>
  <c r="R448" i="13"/>
  <c r="T448" i="13" s="1"/>
  <c r="I448" i="13"/>
  <c r="S447" i="13"/>
  <c r="R447" i="13"/>
  <c r="T447" i="13" s="1"/>
  <c r="I447" i="13"/>
  <c r="S446" i="13"/>
  <c r="R446" i="13"/>
  <c r="T446" i="13" s="1"/>
  <c r="I446" i="13"/>
  <c r="S445" i="13"/>
  <c r="R445" i="13"/>
  <c r="T445" i="13" s="1"/>
  <c r="I445" i="13"/>
  <c r="S444" i="13"/>
  <c r="R444" i="13"/>
  <c r="T444" i="13" s="1"/>
  <c r="I444" i="13"/>
  <c r="S443" i="13"/>
  <c r="R443" i="13"/>
  <c r="T443" i="13" s="1"/>
  <c r="S442" i="13"/>
  <c r="R442" i="13"/>
  <c r="T442" i="13" s="1"/>
  <c r="S441" i="13"/>
  <c r="R441" i="13"/>
  <c r="T441" i="13" s="1"/>
  <c r="S440" i="13"/>
  <c r="R440" i="13"/>
  <c r="T440" i="13" s="1"/>
  <c r="S439" i="13"/>
  <c r="R439" i="13"/>
  <c r="T439" i="13" s="1"/>
  <c r="S438" i="13"/>
  <c r="R438" i="13"/>
  <c r="T438" i="13" s="1"/>
  <c r="S437" i="13"/>
  <c r="R437" i="13"/>
  <c r="T437" i="13" s="1"/>
  <c r="S436" i="13"/>
  <c r="R436" i="13"/>
  <c r="T436" i="13" s="1"/>
  <c r="I436" i="13"/>
  <c r="S435" i="13"/>
  <c r="R435" i="13"/>
  <c r="T435" i="13" s="1"/>
  <c r="H435" i="13"/>
  <c r="I435" i="13" s="1"/>
  <c r="S434" i="13"/>
  <c r="R434" i="13"/>
  <c r="T434" i="13" s="1"/>
  <c r="I434" i="13"/>
  <c r="S433" i="13"/>
  <c r="R433" i="13"/>
  <c r="T433" i="13" s="1"/>
  <c r="I433" i="13"/>
  <c r="S432" i="13"/>
  <c r="R432" i="13"/>
  <c r="T432" i="13" s="1"/>
  <c r="I432" i="13"/>
  <c r="S431" i="13"/>
  <c r="R431" i="13"/>
  <c r="T431" i="13" s="1"/>
  <c r="I431" i="13"/>
  <c r="S430" i="13"/>
  <c r="R430" i="13"/>
  <c r="T430" i="13" s="1"/>
  <c r="I430" i="13"/>
  <c r="S429" i="13"/>
  <c r="R429" i="13"/>
  <c r="T429" i="13" s="1"/>
  <c r="I429" i="13"/>
  <c r="S428" i="13"/>
  <c r="R428" i="13"/>
  <c r="T428" i="13" s="1"/>
  <c r="S427" i="13"/>
  <c r="R427" i="13"/>
  <c r="T427" i="13" s="1"/>
  <c r="I427" i="13"/>
  <c r="S426" i="13"/>
  <c r="R426" i="13"/>
  <c r="T426" i="13" s="1"/>
  <c r="I426" i="13"/>
  <c r="S425" i="13"/>
  <c r="T425" i="13" s="1"/>
  <c r="R425" i="13"/>
  <c r="S424" i="13"/>
  <c r="T424" i="13" s="1"/>
  <c r="R424" i="13"/>
  <c r="S423" i="13"/>
  <c r="T423" i="13" s="1"/>
  <c r="R423" i="13"/>
  <c r="S422" i="13"/>
  <c r="T422" i="13" s="1"/>
  <c r="R422" i="13"/>
  <c r="S421" i="13"/>
  <c r="T421" i="13" s="1"/>
  <c r="R421" i="13"/>
  <c r="S420" i="13"/>
  <c r="R420" i="13"/>
  <c r="T420" i="13" s="1"/>
  <c r="S419" i="13"/>
  <c r="R419" i="13"/>
  <c r="T419" i="13" s="1"/>
  <c r="H419" i="13"/>
  <c r="I419" i="13" s="1"/>
  <c r="S418" i="13"/>
  <c r="R418" i="13"/>
  <c r="T418" i="13" s="1"/>
  <c r="I418" i="13"/>
  <c r="S417" i="13"/>
  <c r="R417" i="13"/>
  <c r="T417" i="13" s="1"/>
  <c r="I417" i="13"/>
  <c r="S416" i="13"/>
  <c r="R416" i="13"/>
  <c r="T416" i="13" s="1"/>
  <c r="S415" i="13"/>
  <c r="R415" i="13"/>
  <c r="T415" i="13" s="1"/>
  <c r="S414" i="13"/>
  <c r="R414" i="13"/>
  <c r="T414" i="13" s="1"/>
  <c r="S413" i="13"/>
  <c r="R413" i="13"/>
  <c r="T413" i="13" s="1"/>
  <c r="S412" i="13"/>
  <c r="R412" i="13"/>
  <c r="T412" i="13" s="1"/>
  <c r="S411" i="13"/>
  <c r="R411" i="13"/>
  <c r="T411" i="13" s="1"/>
  <c r="S410" i="13"/>
  <c r="R410" i="13"/>
  <c r="T410" i="13" s="1"/>
  <c r="I410" i="13"/>
  <c r="S409" i="13"/>
  <c r="R409" i="13"/>
  <c r="T409" i="13" s="1"/>
  <c r="I409" i="13"/>
  <c r="S408" i="13"/>
  <c r="R408" i="13"/>
  <c r="T408" i="13" s="1"/>
  <c r="I408" i="13"/>
  <c r="S407" i="13"/>
  <c r="R407" i="13"/>
  <c r="T407" i="13" s="1"/>
  <c r="I407" i="13"/>
  <c r="S406" i="13"/>
  <c r="R406" i="13"/>
  <c r="T406" i="13" s="1"/>
  <c r="I406" i="13"/>
  <c r="S405" i="13"/>
  <c r="R405" i="13"/>
  <c r="T405" i="13" s="1"/>
  <c r="I405" i="13"/>
  <c r="S404" i="13"/>
  <c r="R404" i="13"/>
  <c r="T404" i="13" s="1"/>
  <c r="I404" i="13"/>
  <c r="T403" i="13"/>
  <c r="S403" i="13"/>
  <c r="R403" i="13"/>
  <c r="S402" i="13"/>
  <c r="R402" i="13"/>
  <c r="T402" i="13" s="1"/>
  <c r="S401" i="13"/>
  <c r="R401" i="13"/>
  <c r="T401" i="13" s="1"/>
  <c r="S400" i="13"/>
  <c r="R400" i="13"/>
  <c r="T400" i="13" s="1"/>
  <c r="S399" i="13"/>
  <c r="R399" i="13"/>
  <c r="T399" i="13" s="1"/>
  <c r="S398" i="13"/>
  <c r="R398" i="13"/>
  <c r="T398" i="13" s="1"/>
  <c r="I398" i="13"/>
  <c r="S397" i="13"/>
  <c r="R397" i="13"/>
  <c r="T397" i="13" s="1"/>
  <c r="I397" i="13"/>
  <c r="S396" i="13"/>
  <c r="R396" i="13"/>
  <c r="T396" i="13" s="1"/>
  <c r="I396" i="13"/>
  <c r="S395" i="13"/>
  <c r="R395" i="13"/>
  <c r="T395" i="13" s="1"/>
  <c r="I395" i="13"/>
  <c r="S394" i="13"/>
  <c r="R394" i="13"/>
  <c r="T394" i="13" s="1"/>
  <c r="I394" i="13"/>
  <c r="T393" i="13"/>
  <c r="S393" i="13"/>
  <c r="R393" i="13"/>
  <c r="I393" i="13"/>
  <c r="S392" i="13"/>
  <c r="R392" i="13"/>
  <c r="T392" i="13" s="1"/>
  <c r="S391" i="13"/>
  <c r="R391" i="13"/>
  <c r="T391" i="13" s="1"/>
  <c r="I391" i="13"/>
  <c r="S390" i="13"/>
  <c r="R390" i="13"/>
  <c r="T390" i="13" s="1"/>
  <c r="I390" i="13"/>
  <c r="S389" i="13"/>
  <c r="R389" i="13"/>
  <c r="T389" i="13" s="1"/>
  <c r="I389" i="13"/>
  <c r="S388" i="13"/>
  <c r="R388" i="13"/>
  <c r="T388" i="13" s="1"/>
  <c r="I388" i="13"/>
  <c r="S387" i="13"/>
  <c r="R387" i="13"/>
  <c r="T387" i="13" s="1"/>
  <c r="I387" i="13"/>
  <c r="S386" i="13"/>
  <c r="R386" i="13"/>
  <c r="T386" i="13" s="1"/>
  <c r="I386" i="13"/>
  <c r="S385" i="13"/>
  <c r="R385" i="13"/>
  <c r="T385" i="13" s="1"/>
  <c r="I385" i="13"/>
  <c r="S384" i="13"/>
  <c r="R384" i="13"/>
  <c r="T384" i="13" s="1"/>
  <c r="I384" i="13"/>
  <c r="I382" i="13" s="1"/>
  <c r="S383" i="13"/>
  <c r="R383" i="13"/>
  <c r="T383" i="13" s="1"/>
  <c r="I383" i="13"/>
  <c r="S382" i="13"/>
  <c r="R382" i="13"/>
  <c r="T382" i="13" s="1"/>
  <c r="S381" i="13"/>
  <c r="R381" i="13"/>
  <c r="T381" i="13" s="1"/>
  <c r="I381" i="13"/>
  <c r="I380" i="13" s="1"/>
  <c r="S380" i="13"/>
  <c r="R380" i="13"/>
  <c r="T380" i="13" s="1"/>
  <c r="S379" i="13"/>
  <c r="R379" i="13"/>
  <c r="T379" i="13" s="1"/>
  <c r="S378" i="13"/>
  <c r="R378" i="13"/>
  <c r="T378" i="13" s="1"/>
  <c r="I378" i="13"/>
  <c r="T377" i="13"/>
  <c r="S377" i="13"/>
  <c r="R377" i="13"/>
  <c r="I377" i="13"/>
  <c r="S376" i="13"/>
  <c r="R376" i="13"/>
  <c r="T376" i="13" s="1"/>
  <c r="I376" i="13"/>
  <c r="S375" i="13"/>
  <c r="R375" i="13"/>
  <c r="T375" i="13" s="1"/>
  <c r="S374" i="13"/>
  <c r="R374" i="13"/>
  <c r="T374" i="13" s="1"/>
  <c r="T373" i="13"/>
  <c r="S373" i="13"/>
  <c r="R373" i="13"/>
  <c r="I373" i="13"/>
  <c r="S372" i="13"/>
  <c r="R372" i="13"/>
  <c r="T372" i="13" s="1"/>
  <c r="I372" i="13"/>
  <c r="S371" i="13"/>
  <c r="R371" i="13"/>
  <c r="T371" i="13" s="1"/>
  <c r="I371" i="13"/>
  <c r="S370" i="13"/>
  <c r="R370" i="13"/>
  <c r="T370" i="13" s="1"/>
  <c r="S369" i="13"/>
  <c r="R369" i="13"/>
  <c r="T369" i="13" s="1"/>
  <c r="I369" i="13"/>
  <c r="S368" i="13"/>
  <c r="T368" i="13" s="1"/>
  <c r="R368" i="13"/>
  <c r="S367" i="13"/>
  <c r="T367" i="13" s="1"/>
  <c r="R367" i="13"/>
  <c r="S366" i="13"/>
  <c r="T366" i="13" s="1"/>
  <c r="R366" i="13"/>
  <c r="S365" i="13"/>
  <c r="T365" i="13" s="1"/>
  <c r="R365" i="13"/>
  <c r="S364" i="13"/>
  <c r="T364" i="13" s="1"/>
  <c r="R364" i="13"/>
  <c r="S363" i="13"/>
  <c r="T363" i="13" s="1"/>
  <c r="R363" i="13"/>
  <c r="S362" i="13"/>
  <c r="T362" i="13" s="1"/>
  <c r="R362" i="13"/>
  <c r="S361" i="13"/>
  <c r="T361" i="13" s="1"/>
  <c r="R361" i="13"/>
  <c r="T360" i="13"/>
  <c r="S360" i="13"/>
  <c r="R360" i="13"/>
  <c r="S359" i="13"/>
  <c r="T359" i="13" s="1"/>
  <c r="R359" i="13"/>
  <c r="S358" i="13"/>
  <c r="R358" i="13"/>
  <c r="T358" i="13" s="1"/>
  <c r="S357" i="13"/>
  <c r="R357" i="13"/>
  <c r="T357" i="13" s="1"/>
  <c r="S356" i="13"/>
  <c r="R356" i="13"/>
  <c r="T356" i="13" s="1"/>
  <c r="S355" i="13"/>
  <c r="R355" i="13"/>
  <c r="T355" i="13" s="1"/>
  <c r="S354" i="13"/>
  <c r="R354" i="13"/>
  <c r="T354" i="13" s="1"/>
  <c r="S353" i="13"/>
  <c r="R353" i="13"/>
  <c r="T353" i="13" s="1"/>
  <c r="S352" i="13"/>
  <c r="R352" i="13"/>
  <c r="T352" i="13" s="1"/>
  <c r="S351" i="13"/>
  <c r="R351" i="13"/>
  <c r="T351" i="13" s="1"/>
  <c r="S350" i="13"/>
  <c r="R350" i="13"/>
  <c r="T350" i="13" s="1"/>
  <c r="S349" i="13"/>
  <c r="R349" i="13"/>
  <c r="T349" i="13" s="1"/>
  <c r="S348" i="13"/>
  <c r="T348" i="13" s="1"/>
  <c r="R348" i="13"/>
  <c r="S347" i="13"/>
  <c r="T347" i="13" s="1"/>
  <c r="R347" i="13"/>
  <c r="T346" i="13"/>
  <c r="S346" i="13"/>
  <c r="R346" i="13"/>
  <c r="S345" i="13"/>
  <c r="T345" i="13" s="1"/>
  <c r="R345" i="13"/>
  <c r="T344" i="13"/>
  <c r="S344" i="13"/>
  <c r="R344" i="13"/>
  <c r="H344" i="13"/>
  <c r="I344" i="13" s="1"/>
  <c r="S343" i="13"/>
  <c r="R343" i="13"/>
  <c r="T343" i="13" s="1"/>
  <c r="H343" i="13"/>
  <c r="I343" i="13" s="1"/>
  <c r="S342" i="13"/>
  <c r="R342" i="13"/>
  <c r="T342" i="13" s="1"/>
  <c r="I342" i="13"/>
  <c r="S341" i="13"/>
  <c r="R341" i="13"/>
  <c r="T341" i="13" s="1"/>
  <c r="I341" i="13"/>
  <c r="H341" i="13"/>
  <c r="S340" i="13"/>
  <c r="R340" i="13"/>
  <c r="T340" i="13" s="1"/>
  <c r="I340" i="13"/>
  <c r="S339" i="13"/>
  <c r="R339" i="13"/>
  <c r="T339" i="13" s="1"/>
  <c r="H339" i="13"/>
  <c r="I339" i="13" s="1"/>
  <c r="S338" i="13"/>
  <c r="R338" i="13"/>
  <c r="T338" i="13" s="1"/>
  <c r="I338" i="13"/>
  <c r="S337" i="13"/>
  <c r="R337" i="13"/>
  <c r="T337" i="13" s="1"/>
  <c r="I337" i="13"/>
  <c r="S336" i="13"/>
  <c r="T336" i="13" s="1"/>
  <c r="R336" i="13"/>
  <c r="S335" i="13"/>
  <c r="R335" i="13"/>
  <c r="T335" i="13" s="1"/>
  <c r="I335" i="13"/>
  <c r="I334" i="13" s="1"/>
  <c r="S334" i="13"/>
  <c r="T334" i="13" s="1"/>
  <c r="R334" i="13"/>
  <c r="S333" i="13"/>
  <c r="T333" i="13" s="1"/>
  <c r="R333" i="13"/>
  <c r="S332" i="13"/>
  <c r="T332" i="13" s="1"/>
  <c r="R332" i="13"/>
  <c r="S331" i="13"/>
  <c r="T331" i="13" s="1"/>
  <c r="R331" i="13"/>
  <c r="S330" i="13"/>
  <c r="T330" i="13" s="1"/>
  <c r="R330" i="13"/>
  <c r="S329" i="13"/>
  <c r="T329" i="13" s="1"/>
  <c r="R329" i="13"/>
  <c r="S328" i="13"/>
  <c r="T328" i="13" s="1"/>
  <c r="R328" i="13"/>
  <c r="S327" i="13"/>
  <c r="T327" i="13" s="1"/>
  <c r="R327" i="13"/>
  <c r="S326" i="13"/>
  <c r="T326" i="13" s="1"/>
  <c r="R326" i="13"/>
  <c r="S325" i="13"/>
  <c r="T325" i="13" s="1"/>
  <c r="R325" i="13"/>
  <c r="S324" i="13"/>
  <c r="T324" i="13" s="1"/>
  <c r="R324" i="13"/>
  <c r="S323" i="13"/>
  <c r="T323" i="13" s="1"/>
  <c r="R323" i="13"/>
  <c r="S322" i="13"/>
  <c r="T322" i="13" s="1"/>
  <c r="R322" i="13"/>
  <c r="S321" i="13"/>
  <c r="T321" i="13" s="1"/>
  <c r="R321" i="13"/>
  <c r="T320" i="13"/>
  <c r="S320" i="13"/>
  <c r="R320" i="13"/>
  <c r="S319" i="13"/>
  <c r="T319" i="13" s="1"/>
  <c r="R319" i="13"/>
  <c r="S318" i="13"/>
  <c r="T318" i="13" s="1"/>
  <c r="R318" i="13"/>
  <c r="S317" i="13"/>
  <c r="T317" i="13" s="1"/>
  <c r="R317" i="13"/>
  <c r="S316" i="13"/>
  <c r="T316" i="13" s="1"/>
  <c r="R316" i="13"/>
  <c r="S315" i="13"/>
  <c r="T315" i="13" s="1"/>
  <c r="R315" i="13"/>
  <c r="S314" i="13"/>
  <c r="T314" i="13" s="1"/>
  <c r="R314" i="13"/>
  <c r="S313" i="13"/>
  <c r="T313" i="13" s="1"/>
  <c r="R313" i="13"/>
  <c r="S312" i="13"/>
  <c r="T312" i="13" s="1"/>
  <c r="R312" i="13"/>
  <c r="S311" i="13"/>
  <c r="T311" i="13" s="1"/>
  <c r="R311" i="13"/>
  <c r="S310" i="13"/>
  <c r="T310" i="13" s="1"/>
  <c r="R310" i="13"/>
  <c r="S309" i="13"/>
  <c r="T309" i="13" s="1"/>
  <c r="R309" i="13"/>
  <c r="S308" i="13"/>
  <c r="T308" i="13" s="1"/>
  <c r="R308" i="13"/>
  <c r="S307" i="13"/>
  <c r="T307" i="13" s="1"/>
  <c r="R307" i="13"/>
  <c r="S306" i="13"/>
  <c r="T306" i="13" s="1"/>
  <c r="R306" i="13"/>
  <c r="S305" i="13"/>
  <c r="T305" i="13" s="1"/>
  <c r="R305" i="13"/>
  <c r="S304" i="13"/>
  <c r="T304" i="13" s="1"/>
  <c r="R304" i="13"/>
  <c r="S303" i="13"/>
  <c r="T303" i="13" s="1"/>
  <c r="R303" i="13"/>
  <c r="S302" i="13"/>
  <c r="T302" i="13" s="1"/>
  <c r="R302" i="13"/>
  <c r="S301" i="13"/>
  <c r="T301" i="13" s="1"/>
  <c r="R301" i="13"/>
  <c r="S300" i="13"/>
  <c r="T300" i="13" s="1"/>
  <c r="R300" i="13"/>
  <c r="S299" i="13"/>
  <c r="T299" i="13" s="1"/>
  <c r="R299" i="13"/>
  <c r="S298" i="13"/>
  <c r="T298" i="13" s="1"/>
  <c r="R298" i="13"/>
  <c r="S297" i="13"/>
  <c r="T297" i="13" s="1"/>
  <c r="R297" i="13"/>
  <c r="S296" i="13"/>
  <c r="T296" i="13" s="1"/>
  <c r="R296" i="13"/>
  <c r="S295" i="13"/>
  <c r="T295" i="13" s="1"/>
  <c r="R295" i="13"/>
  <c r="S294" i="13"/>
  <c r="T294" i="13" s="1"/>
  <c r="R294" i="13"/>
  <c r="S293" i="13"/>
  <c r="T293" i="13" s="1"/>
  <c r="R293" i="13"/>
  <c r="S292" i="13"/>
  <c r="T292" i="13" s="1"/>
  <c r="R292" i="13"/>
  <c r="S291" i="13"/>
  <c r="T291" i="13" s="1"/>
  <c r="R291" i="13"/>
  <c r="S290" i="13"/>
  <c r="T290" i="13" s="1"/>
  <c r="R290" i="13"/>
  <c r="S289" i="13"/>
  <c r="T289" i="13" s="1"/>
  <c r="R289" i="13"/>
  <c r="S288" i="13"/>
  <c r="T288" i="13" s="1"/>
  <c r="R288" i="13"/>
  <c r="S287" i="13"/>
  <c r="R287" i="13"/>
  <c r="T287" i="13" s="1"/>
  <c r="S286" i="13"/>
  <c r="R286" i="13"/>
  <c r="T286" i="13" s="1"/>
  <c r="S285" i="13"/>
  <c r="R285" i="13"/>
  <c r="T285" i="13" s="1"/>
  <c r="S284" i="13"/>
  <c r="R284" i="13"/>
  <c r="T284" i="13" s="1"/>
  <c r="S283" i="13"/>
  <c r="R283" i="13"/>
  <c r="T283" i="13" s="1"/>
  <c r="S282" i="13"/>
  <c r="R282" i="13"/>
  <c r="T282" i="13" s="1"/>
  <c r="S281" i="13"/>
  <c r="R281" i="13"/>
  <c r="T281" i="13" s="1"/>
  <c r="S280" i="13"/>
  <c r="R280" i="13"/>
  <c r="T280" i="13" s="1"/>
  <c r="S279" i="13"/>
  <c r="R279" i="13"/>
  <c r="T279" i="13" s="1"/>
  <c r="S278" i="13"/>
  <c r="R278" i="13"/>
  <c r="T278" i="13" s="1"/>
  <c r="S277" i="13"/>
  <c r="R277" i="13"/>
  <c r="T277" i="13" s="1"/>
  <c r="S276" i="13"/>
  <c r="R276" i="13"/>
  <c r="T276" i="13" s="1"/>
  <c r="S275" i="13"/>
  <c r="R275" i="13"/>
  <c r="T275" i="13" s="1"/>
  <c r="S274" i="13"/>
  <c r="R274" i="13"/>
  <c r="T274" i="13" s="1"/>
  <c r="S273" i="13"/>
  <c r="R273" i="13"/>
  <c r="T273" i="13" s="1"/>
  <c r="S272" i="13"/>
  <c r="R272" i="13"/>
  <c r="T272" i="13" s="1"/>
  <c r="S271" i="13"/>
  <c r="R271" i="13"/>
  <c r="T271" i="13" s="1"/>
  <c r="S270" i="13"/>
  <c r="R270" i="13"/>
  <c r="T270" i="13" s="1"/>
  <c r="S269" i="13"/>
  <c r="R269" i="13"/>
  <c r="T269" i="13" s="1"/>
  <c r="S268" i="13"/>
  <c r="R268" i="13"/>
  <c r="T268" i="13" s="1"/>
  <c r="O268" i="13"/>
  <c r="T267" i="13"/>
  <c r="S267" i="13"/>
  <c r="R267" i="13"/>
  <c r="S266" i="13"/>
  <c r="R266" i="13"/>
  <c r="T266" i="13" s="1"/>
  <c r="S265" i="13"/>
  <c r="R265" i="13"/>
  <c r="T265" i="13" s="1"/>
  <c r="S264" i="13"/>
  <c r="R264" i="13"/>
  <c r="T264" i="13" s="1"/>
  <c r="S263" i="13"/>
  <c r="R263" i="13"/>
  <c r="T263" i="13" s="1"/>
  <c r="S262" i="13"/>
  <c r="R262" i="13"/>
  <c r="T262" i="13" s="1"/>
  <c r="S261" i="13"/>
  <c r="R261" i="13"/>
  <c r="T261" i="13" s="1"/>
  <c r="S260" i="13"/>
  <c r="R260" i="13"/>
  <c r="T260" i="13" s="1"/>
  <c r="S259" i="13"/>
  <c r="R259" i="13"/>
  <c r="T259" i="13" s="1"/>
  <c r="S258" i="13"/>
  <c r="R258" i="13"/>
  <c r="T258" i="13" s="1"/>
  <c r="S257" i="13"/>
  <c r="R257" i="13"/>
  <c r="T257" i="13" s="1"/>
  <c r="S256" i="13"/>
  <c r="R256" i="13"/>
  <c r="T256" i="13" s="1"/>
  <c r="S255" i="13"/>
  <c r="R255" i="13"/>
  <c r="T255" i="13" s="1"/>
  <c r="S254" i="13"/>
  <c r="R254" i="13"/>
  <c r="T254" i="13" s="1"/>
  <c r="S253" i="13"/>
  <c r="R253" i="13"/>
  <c r="T253" i="13" s="1"/>
  <c r="S252" i="13"/>
  <c r="R252" i="13"/>
  <c r="T252" i="13" s="1"/>
  <c r="S251" i="13"/>
  <c r="R251" i="13"/>
  <c r="T251" i="13" s="1"/>
  <c r="S250" i="13"/>
  <c r="R250" i="13"/>
  <c r="T250" i="13" s="1"/>
  <c r="S249" i="13"/>
  <c r="R249" i="13"/>
  <c r="T249" i="13" s="1"/>
  <c r="S248" i="13"/>
  <c r="R248" i="13"/>
  <c r="T248" i="13" s="1"/>
  <c r="S247" i="13"/>
  <c r="R247" i="13"/>
  <c r="T247" i="13" s="1"/>
  <c r="S246" i="13"/>
  <c r="R246" i="13"/>
  <c r="T246" i="13" s="1"/>
  <c r="S245" i="13"/>
  <c r="R245" i="13"/>
  <c r="T245" i="13" s="1"/>
  <c r="S244" i="13"/>
  <c r="R244" i="13"/>
  <c r="T244" i="13" s="1"/>
  <c r="S243" i="13"/>
  <c r="R243" i="13"/>
  <c r="T243" i="13" s="1"/>
  <c r="S242" i="13"/>
  <c r="R242" i="13"/>
  <c r="T242" i="13" s="1"/>
  <c r="S241" i="13"/>
  <c r="R241" i="13"/>
  <c r="T241" i="13" s="1"/>
  <c r="T240" i="13"/>
  <c r="S240" i="13"/>
  <c r="R240" i="13"/>
  <c r="S239" i="13"/>
  <c r="R239" i="13"/>
  <c r="T239" i="13" s="1"/>
  <c r="S238" i="13"/>
  <c r="R238" i="13"/>
  <c r="T238" i="13" s="1"/>
  <c r="S237" i="13"/>
  <c r="R237" i="13"/>
  <c r="T237" i="13" s="1"/>
  <c r="S236" i="13"/>
  <c r="R236" i="13"/>
  <c r="T236" i="13" s="1"/>
  <c r="S235" i="13"/>
  <c r="R235" i="13"/>
  <c r="T235" i="13" s="1"/>
  <c r="S234" i="13"/>
  <c r="R234" i="13"/>
  <c r="T234" i="13" s="1"/>
  <c r="S233" i="13"/>
  <c r="R233" i="13"/>
  <c r="T233" i="13" s="1"/>
  <c r="T232" i="13"/>
  <c r="S232" i="13"/>
  <c r="R232" i="13"/>
  <c r="S231" i="13"/>
  <c r="R231" i="13"/>
  <c r="T231" i="13" s="1"/>
  <c r="S230" i="13"/>
  <c r="R230" i="13"/>
  <c r="T230" i="13" s="1"/>
  <c r="S229" i="13"/>
  <c r="R229" i="13"/>
  <c r="T229" i="13" s="1"/>
  <c r="S228" i="13"/>
  <c r="R228" i="13"/>
  <c r="T228" i="13" s="1"/>
  <c r="S227" i="13"/>
  <c r="R227" i="13"/>
  <c r="T227" i="13" s="1"/>
  <c r="S226" i="13"/>
  <c r="R226" i="13"/>
  <c r="T226" i="13" s="1"/>
  <c r="S225" i="13"/>
  <c r="R225" i="13"/>
  <c r="T225" i="13" s="1"/>
  <c r="S224" i="13"/>
  <c r="R224" i="13"/>
  <c r="T224" i="13" s="1"/>
  <c r="S223" i="13"/>
  <c r="R223" i="13"/>
  <c r="T223" i="13" s="1"/>
  <c r="T222" i="13"/>
  <c r="S222" i="13"/>
  <c r="R222" i="13"/>
  <c r="S221" i="13"/>
  <c r="R221" i="13"/>
  <c r="T221" i="13" s="1"/>
  <c r="S220" i="13"/>
  <c r="R220" i="13"/>
  <c r="T220" i="13" s="1"/>
  <c r="S219" i="13"/>
  <c r="R219" i="13"/>
  <c r="T219" i="13" s="1"/>
  <c r="S218" i="13"/>
  <c r="R218" i="13"/>
  <c r="T218" i="13" s="1"/>
  <c r="T217" i="13"/>
  <c r="S217" i="13"/>
  <c r="R217" i="13"/>
  <c r="S216" i="13"/>
  <c r="R216" i="13"/>
  <c r="T216" i="13" s="1"/>
  <c r="S215" i="13"/>
  <c r="R215" i="13"/>
  <c r="T215" i="13" s="1"/>
  <c r="S214" i="13"/>
  <c r="R214" i="13"/>
  <c r="T214" i="13" s="1"/>
  <c r="S213" i="13"/>
  <c r="R213" i="13"/>
  <c r="T213" i="13" s="1"/>
  <c r="S212" i="13"/>
  <c r="R212" i="13"/>
  <c r="T212" i="13" s="1"/>
  <c r="S211" i="13"/>
  <c r="R211" i="13"/>
  <c r="T211" i="13" s="1"/>
  <c r="S210" i="13"/>
  <c r="R210" i="13"/>
  <c r="T210" i="13" s="1"/>
  <c r="S209" i="13"/>
  <c r="R209" i="13"/>
  <c r="T209" i="13" s="1"/>
  <c r="S208" i="13"/>
  <c r="R208" i="13"/>
  <c r="T208" i="13" s="1"/>
  <c r="S207" i="13"/>
  <c r="R207" i="13"/>
  <c r="T207" i="13" s="1"/>
  <c r="S206" i="13"/>
  <c r="R206" i="13"/>
  <c r="T206" i="13" s="1"/>
  <c r="S205" i="13"/>
  <c r="R205" i="13"/>
  <c r="T205" i="13" s="1"/>
  <c r="T204" i="13"/>
  <c r="S204" i="13"/>
  <c r="R204" i="13"/>
  <c r="S203" i="13"/>
  <c r="R203" i="13"/>
  <c r="T203" i="13" s="1"/>
  <c r="S202" i="13"/>
  <c r="R202" i="13"/>
  <c r="T202" i="13" s="1"/>
  <c r="S201" i="13"/>
  <c r="R201" i="13"/>
  <c r="T201" i="13" s="1"/>
  <c r="S200" i="13"/>
  <c r="R200" i="13"/>
  <c r="T200" i="13" s="1"/>
  <c r="S199" i="13"/>
  <c r="R199" i="13"/>
  <c r="T199" i="13" s="1"/>
  <c r="S198" i="13"/>
  <c r="R198" i="13"/>
  <c r="T198" i="13" s="1"/>
  <c r="S197" i="13"/>
  <c r="R197" i="13"/>
  <c r="T197" i="13" s="1"/>
  <c r="S196" i="13"/>
  <c r="R196" i="13"/>
  <c r="T196" i="13" s="1"/>
  <c r="S195" i="13"/>
  <c r="R195" i="13"/>
  <c r="T195" i="13" s="1"/>
  <c r="S194" i="13"/>
  <c r="R194" i="13"/>
  <c r="T194" i="13" s="1"/>
  <c r="S193" i="13"/>
  <c r="R193" i="13"/>
  <c r="T193" i="13" s="1"/>
  <c r="S192" i="13"/>
  <c r="R192" i="13"/>
  <c r="T192" i="13" s="1"/>
  <c r="S191" i="13"/>
  <c r="R191" i="13"/>
  <c r="T191" i="13" s="1"/>
  <c r="S190" i="13"/>
  <c r="R190" i="13"/>
  <c r="T190" i="13" s="1"/>
  <c r="S189" i="13"/>
  <c r="R189" i="13"/>
  <c r="T189" i="13" s="1"/>
  <c r="S188" i="13"/>
  <c r="R188" i="13"/>
  <c r="T188" i="13" s="1"/>
  <c r="S187" i="13"/>
  <c r="R187" i="13"/>
  <c r="T187" i="13" s="1"/>
  <c r="S186" i="13"/>
  <c r="R186" i="13"/>
  <c r="T186" i="13" s="1"/>
  <c r="S185" i="13"/>
  <c r="R185" i="13"/>
  <c r="T185" i="13" s="1"/>
  <c r="S184" i="13"/>
  <c r="R184" i="13"/>
  <c r="T184" i="13" s="1"/>
  <c r="S183" i="13"/>
  <c r="R183" i="13"/>
  <c r="T183" i="13" s="1"/>
  <c r="S182" i="13"/>
  <c r="R182" i="13"/>
  <c r="T182" i="13" s="1"/>
  <c r="S181" i="13"/>
  <c r="R181" i="13"/>
  <c r="T181" i="13" s="1"/>
  <c r="S180" i="13"/>
  <c r="R180" i="13"/>
  <c r="T180" i="13" s="1"/>
  <c r="T179" i="13"/>
  <c r="S179" i="13"/>
  <c r="R179" i="13"/>
  <c r="S178" i="13"/>
  <c r="R178" i="13"/>
  <c r="T178" i="13" s="1"/>
  <c r="S177" i="13"/>
  <c r="R177" i="13"/>
  <c r="T177" i="13" s="1"/>
  <c r="S176" i="13"/>
  <c r="R176" i="13"/>
  <c r="T176" i="13" s="1"/>
  <c r="S175" i="13"/>
  <c r="R175" i="13"/>
  <c r="T175" i="13" s="1"/>
  <c r="S174" i="13"/>
  <c r="R174" i="13"/>
  <c r="T174" i="13" s="1"/>
  <c r="S173" i="13"/>
  <c r="R173" i="13"/>
  <c r="T173" i="13" s="1"/>
  <c r="S172" i="13"/>
  <c r="R172" i="13"/>
  <c r="T172" i="13" s="1"/>
  <c r="S171" i="13"/>
  <c r="R171" i="13"/>
  <c r="T171" i="13" s="1"/>
  <c r="S170" i="13"/>
  <c r="R170" i="13"/>
  <c r="T170" i="13" s="1"/>
  <c r="S169" i="13"/>
  <c r="R169" i="13"/>
  <c r="T169" i="13" s="1"/>
  <c r="T168" i="13"/>
  <c r="S168" i="13"/>
  <c r="R168" i="13"/>
  <c r="S167" i="13"/>
  <c r="R167" i="13"/>
  <c r="T167" i="13" s="1"/>
  <c r="O167" i="13"/>
  <c r="T166" i="13"/>
  <c r="S166" i="13"/>
  <c r="R166" i="13"/>
  <c r="S165" i="13"/>
  <c r="R165" i="13"/>
  <c r="T165" i="13" s="1"/>
  <c r="S164" i="13"/>
  <c r="R164" i="13"/>
  <c r="T164" i="13" s="1"/>
  <c r="S163" i="13"/>
  <c r="R163" i="13"/>
  <c r="T163" i="13" s="1"/>
  <c r="S162" i="13"/>
  <c r="R162" i="13"/>
  <c r="T162" i="13" s="1"/>
  <c r="I162" i="13"/>
  <c r="S161" i="13"/>
  <c r="R161" i="13"/>
  <c r="T161" i="13" s="1"/>
  <c r="S160" i="13"/>
  <c r="R160" i="13"/>
  <c r="T160" i="13" s="1"/>
  <c r="S159" i="13"/>
  <c r="R159" i="13"/>
  <c r="T159" i="13" s="1"/>
  <c r="S158" i="13"/>
  <c r="R158" i="13"/>
  <c r="T158" i="13" s="1"/>
  <c r="S157" i="13"/>
  <c r="R157" i="13"/>
  <c r="T157" i="13" s="1"/>
  <c r="S156" i="13"/>
  <c r="R156" i="13"/>
  <c r="T156" i="13" s="1"/>
  <c r="S155" i="13"/>
  <c r="R155" i="13"/>
  <c r="T155" i="13" s="1"/>
  <c r="S154" i="13"/>
  <c r="R154" i="13"/>
  <c r="T154" i="13" s="1"/>
  <c r="S153" i="13"/>
  <c r="R153" i="13"/>
  <c r="T153" i="13" s="1"/>
  <c r="S152" i="13"/>
  <c r="R152" i="13"/>
  <c r="T152" i="13" s="1"/>
  <c r="S151" i="13"/>
  <c r="R151" i="13"/>
  <c r="T151" i="13" s="1"/>
  <c r="S150" i="13"/>
  <c r="R150" i="13"/>
  <c r="T150" i="13" s="1"/>
  <c r="S149" i="13"/>
  <c r="R149" i="13"/>
  <c r="T149" i="13" s="1"/>
  <c r="S148" i="13"/>
  <c r="R148" i="13"/>
  <c r="T148" i="13" s="1"/>
  <c r="S147" i="13"/>
  <c r="R147" i="13"/>
  <c r="T147" i="13" s="1"/>
  <c r="S146" i="13"/>
  <c r="R146" i="13"/>
  <c r="T146" i="13" s="1"/>
  <c r="S145" i="13"/>
  <c r="R145" i="13"/>
  <c r="T145" i="13" s="1"/>
  <c r="S144" i="13"/>
  <c r="R144" i="13"/>
  <c r="T144" i="13" s="1"/>
  <c r="S143" i="13"/>
  <c r="R143" i="13"/>
  <c r="T143" i="13" s="1"/>
  <c r="S142" i="13"/>
  <c r="R142" i="13"/>
  <c r="T142" i="13" s="1"/>
  <c r="S141" i="13"/>
  <c r="R141" i="13"/>
  <c r="T141" i="13" s="1"/>
  <c r="S140" i="13"/>
  <c r="R140" i="13"/>
  <c r="T140" i="13" s="1"/>
  <c r="S139" i="13"/>
  <c r="R139" i="13"/>
  <c r="T139" i="13" s="1"/>
  <c r="S138" i="13"/>
  <c r="R138" i="13"/>
  <c r="T138" i="13" s="1"/>
  <c r="S137" i="13"/>
  <c r="R137" i="13"/>
  <c r="T137" i="13" s="1"/>
  <c r="O137" i="13"/>
  <c r="S136" i="13"/>
  <c r="R136" i="13"/>
  <c r="T136" i="13" s="1"/>
  <c r="S135" i="13"/>
  <c r="R135" i="13"/>
  <c r="T135" i="13" s="1"/>
  <c r="S134" i="13"/>
  <c r="R134" i="13"/>
  <c r="T134" i="13" s="1"/>
  <c r="S133" i="13"/>
  <c r="R133" i="13"/>
  <c r="T133" i="13" s="1"/>
  <c r="S132" i="13"/>
  <c r="R132" i="13"/>
  <c r="T132" i="13" s="1"/>
  <c r="S131" i="13"/>
  <c r="R131" i="13"/>
  <c r="T131" i="13" s="1"/>
  <c r="S130" i="13"/>
  <c r="R130" i="13"/>
  <c r="T130" i="13" s="1"/>
  <c r="S129" i="13"/>
  <c r="R129" i="13"/>
  <c r="T129" i="13" s="1"/>
  <c r="S128" i="13"/>
  <c r="R128" i="13"/>
  <c r="T128" i="13" s="1"/>
  <c r="S127" i="13"/>
  <c r="R127" i="13"/>
  <c r="T127" i="13" s="1"/>
  <c r="S126" i="13"/>
  <c r="R126" i="13"/>
  <c r="T126" i="13" s="1"/>
  <c r="S125" i="13"/>
  <c r="R125" i="13"/>
  <c r="T125" i="13" s="1"/>
  <c r="S124" i="13"/>
  <c r="R124" i="13"/>
  <c r="T124" i="13" s="1"/>
  <c r="S123" i="13"/>
  <c r="R123" i="13"/>
  <c r="T123" i="13" s="1"/>
  <c r="O123" i="13"/>
  <c r="S122" i="13"/>
  <c r="R122" i="13"/>
  <c r="T122" i="13" s="1"/>
  <c r="S121" i="13"/>
  <c r="R121" i="13"/>
  <c r="T121" i="13" s="1"/>
  <c r="S120" i="13"/>
  <c r="R120" i="13"/>
  <c r="T120" i="13" s="1"/>
  <c r="S119" i="13"/>
  <c r="R119" i="13"/>
  <c r="T119" i="13" s="1"/>
  <c r="O119" i="13"/>
  <c r="S118" i="13"/>
  <c r="R118" i="13"/>
  <c r="T118" i="13" s="1"/>
  <c r="I118" i="13"/>
  <c r="S117" i="13"/>
  <c r="R117" i="13"/>
  <c r="T117" i="13" s="1"/>
  <c r="S116" i="13"/>
  <c r="R116" i="13"/>
  <c r="T116" i="13" s="1"/>
  <c r="S115" i="13"/>
  <c r="R115" i="13"/>
  <c r="T115" i="13" s="1"/>
  <c r="S114" i="13"/>
  <c r="R114" i="13"/>
  <c r="T114" i="13" s="1"/>
  <c r="S113" i="13"/>
  <c r="R113" i="13"/>
  <c r="T113" i="13" s="1"/>
  <c r="S112" i="13"/>
  <c r="R112" i="13"/>
  <c r="T112" i="13" s="1"/>
  <c r="S111" i="13"/>
  <c r="R111" i="13"/>
  <c r="T111" i="13" s="1"/>
  <c r="S110" i="13"/>
  <c r="R110" i="13"/>
  <c r="T110" i="13" s="1"/>
  <c r="S109" i="13"/>
  <c r="R109" i="13"/>
  <c r="T109" i="13" s="1"/>
  <c r="S108" i="13"/>
  <c r="R108" i="13"/>
  <c r="T108" i="13" s="1"/>
  <c r="O108" i="13"/>
  <c r="S107" i="13"/>
  <c r="R107" i="13"/>
  <c r="T107" i="13" s="1"/>
  <c r="S106" i="13"/>
  <c r="R106" i="13"/>
  <c r="T106" i="13" s="1"/>
  <c r="S105" i="13"/>
  <c r="R105" i="13"/>
  <c r="T105" i="13" s="1"/>
  <c r="S104" i="13"/>
  <c r="R104" i="13"/>
  <c r="T104" i="13" s="1"/>
  <c r="O104" i="13"/>
  <c r="S103" i="13"/>
  <c r="R103" i="13"/>
  <c r="T103" i="13" s="1"/>
  <c r="T102" i="13"/>
  <c r="S102" i="13"/>
  <c r="R102" i="13"/>
  <c r="O102" i="13"/>
  <c r="S101" i="13"/>
  <c r="R101" i="13"/>
  <c r="T101" i="13" s="1"/>
  <c r="S100" i="13"/>
  <c r="R100" i="13"/>
  <c r="T100" i="13" s="1"/>
  <c r="T99" i="13"/>
  <c r="S99" i="13"/>
  <c r="R99" i="13"/>
  <c r="S98" i="13"/>
  <c r="R98" i="13"/>
  <c r="T98" i="13" s="1"/>
  <c r="O98" i="13"/>
  <c r="S97" i="13"/>
  <c r="R97" i="13"/>
  <c r="T97" i="13" s="1"/>
  <c r="S96" i="13"/>
  <c r="R96" i="13"/>
  <c r="T96" i="13" s="1"/>
  <c r="S95" i="13"/>
  <c r="R95" i="13"/>
  <c r="T95" i="13" s="1"/>
  <c r="S94" i="13"/>
  <c r="R94" i="13"/>
  <c r="T94" i="13" s="1"/>
  <c r="T93" i="13"/>
  <c r="S93" i="13"/>
  <c r="R93" i="13"/>
  <c r="O93" i="13"/>
  <c r="S92" i="13"/>
  <c r="R92" i="13"/>
  <c r="T92" i="13" s="1"/>
  <c r="S91" i="13"/>
  <c r="T91" i="13" s="1"/>
  <c r="R91" i="13"/>
  <c r="T90" i="13"/>
  <c r="S90" i="13"/>
  <c r="R90" i="13"/>
  <c r="S89" i="13"/>
  <c r="R89" i="13"/>
  <c r="T89" i="13" s="1"/>
  <c r="I89" i="13"/>
  <c r="S88" i="13"/>
  <c r="R88" i="13"/>
  <c r="T88" i="13" s="1"/>
  <c r="I88" i="13"/>
  <c r="S87" i="13"/>
  <c r="T87" i="13" s="1"/>
  <c r="R87" i="13"/>
  <c r="S86" i="13"/>
  <c r="R86" i="13"/>
  <c r="T86" i="13" s="1"/>
  <c r="I86" i="13"/>
  <c r="S85" i="13"/>
  <c r="R85" i="13"/>
  <c r="T85" i="13" s="1"/>
  <c r="I85" i="13"/>
  <c r="S84" i="13"/>
  <c r="R84" i="13"/>
  <c r="T84" i="13" s="1"/>
  <c r="S83" i="13"/>
  <c r="R83" i="13"/>
  <c r="T83" i="13" s="1"/>
  <c r="I83" i="13"/>
  <c r="S82" i="13"/>
  <c r="R82" i="13"/>
  <c r="T82" i="13" s="1"/>
  <c r="I82" i="13"/>
  <c r="S81" i="13"/>
  <c r="R81" i="13"/>
  <c r="T81" i="13" s="1"/>
  <c r="I81" i="13"/>
  <c r="S80" i="13"/>
  <c r="T80" i="13" s="1"/>
  <c r="R80" i="13"/>
  <c r="I80" i="13"/>
  <c r="S79" i="13"/>
  <c r="R79" i="13"/>
  <c r="T79" i="13" s="1"/>
  <c r="I79" i="13"/>
  <c r="S78" i="13"/>
  <c r="R78" i="13"/>
  <c r="T78" i="13" s="1"/>
  <c r="I78" i="13"/>
  <c r="S77" i="13"/>
  <c r="R77" i="13"/>
  <c r="T77" i="13" s="1"/>
  <c r="I77" i="13"/>
  <c r="S76" i="13"/>
  <c r="R76" i="13"/>
  <c r="T76" i="13" s="1"/>
  <c r="I76" i="13"/>
  <c r="S75" i="13"/>
  <c r="R75" i="13"/>
  <c r="T75" i="13" s="1"/>
  <c r="I75" i="13"/>
  <c r="S74" i="13"/>
  <c r="R74" i="13"/>
  <c r="T74" i="13" s="1"/>
  <c r="I74" i="13"/>
  <c r="S73" i="13"/>
  <c r="R73" i="13"/>
  <c r="T73" i="13" s="1"/>
  <c r="I73" i="13"/>
  <c r="S72" i="13"/>
  <c r="R72" i="13"/>
  <c r="T72" i="13" s="1"/>
  <c r="I72" i="13"/>
  <c r="S71" i="13"/>
  <c r="R71" i="13"/>
  <c r="T71" i="13" s="1"/>
  <c r="I71" i="13"/>
  <c r="S70" i="13"/>
  <c r="R70" i="13"/>
  <c r="T70" i="13" s="1"/>
  <c r="I70" i="13"/>
  <c r="S69" i="13"/>
  <c r="R69" i="13"/>
  <c r="T69" i="13" s="1"/>
  <c r="I69" i="13"/>
  <c r="S68" i="13"/>
  <c r="R68" i="13"/>
  <c r="T68" i="13" s="1"/>
  <c r="S67" i="13"/>
  <c r="R67" i="13"/>
  <c r="T67" i="13" s="1"/>
  <c r="S66" i="13"/>
  <c r="R66" i="13"/>
  <c r="T66" i="13" s="1"/>
  <c r="I66" i="13"/>
  <c r="S65" i="13"/>
  <c r="R65" i="13"/>
  <c r="T65" i="13" s="1"/>
  <c r="I65" i="13"/>
  <c r="S64" i="13"/>
  <c r="R64" i="13"/>
  <c r="T64" i="13" s="1"/>
  <c r="I64" i="13"/>
  <c r="S63" i="13"/>
  <c r="R63" i="13"/>
  <c r="T63" i="13" s="1"/>
  <c r="I63" i="13"/>
  <c r="S62" i="13"/>
  <c r="R62" i="13"/>
  <c r="T62" i="13" s="1"/>
  <c r="I62" i="13"/>
  <c r="S61" i="13"/>
  <c r="R61" i="13"/>
  <c r="T61" i="13" s="1"/>
  <c r="I61" i="13"/>
  <c r="S60" i="13"/>
  <c r="R60" i="13"/>
  <c r="T60" i="13" s="1"/>
  <c r="I60" i="13"/>
  <c r="S59" i="13"/>
  <c r="R59" i="13"/>
  <c r="T59" i="13" s="1"/>
  <c r="I59" i="13"/>
  <c r="S58" i="13"/>
  <c r="R58" i="13"/>
  <c r="T58" i="13" s="1"/>
  <c r="S57" i="13"/>
  <c r="R57" i="13"/>
  <c r="T57" i="13" s="1"/>
  <c r="I57" i="13"/>
  <c r="S56" i="13"/>
  <c r="R56" i="13"/>
  <c r="T56" i="13" s="1"/>
  <c r="I56" i="13"/>
  <c r="T55" i="13"/>
  <c r="S55" i="13"/>
  <c r="R55" i="13"/>
  <c r="H55" i="13"/>
  <c r="I55" i="13" s="1"/>
  <c r="S54" i="13"/>
  <c r="T54" i="13" s="1"/>
  <c r="R54" i="13"/>
  <c r="S53" i="13"/>
  <c r="T53" i="13" s="1"/>
  <c r="R53" i="13"/>
  <c r="S52" i="13"/>
  <c r="T52" i="13" s="1"/>
  <c r="R52" i="13"/>
  <c r="S51" i="13"/>
  <c r="T51" i="13" s="1"/>
  <c r="R51" i="13"/>
  <c r="S50" i="13"/>
  <c r="T50" i="13" s="1"/>
  <c r="R50" i="13"/>
  <c r="I50" i="13"/>
  <c r="I49" i="13" s="1"/>
  <c r="I46" i="13" s="1"/>
  <c r="E26" i="14" s="1"/>
  <c r="H50" i="13"/>
  <c r="S49" i="13"/>
  <c r="T49" i="13" s="1"/>
  <c r="R49" i="13"/>
  <c r="S48" i="13"/>
  <c r="T48" i="13" s="1"/>
  <c r="R48" i="13"/>
  <c r="S47" i="13"/>
  <c r="T47" i="13" s="1"/>
  <c r="R47" i="13"/>
  <c r="S46" i="13"/>
  <c r="T46" i="13" s="1"/>
  <c r="R46" i="13"/>
  <c r="S45" i="13"/>
  <c r="R45" i="13"/>
  <c r="T45" i="13" s="1"/>
  <c r="S44" i="13"/>
  <c r="R44" i="13"/>
  <c r="T44" i="13" s="1"/>
  <c r="I44" i="13"/>
  <c r="T43" i="13"/>
  <c r="S43" i="13"/>
  <c r="R43" i="13"/>
  <c r="I43" i="13"/>
  <c r="S42" i="13"/>
  <c r="T42" i="13" s="1"/>
  <c r="R42" i="13"/>
  <c r="S41" i="13"/>
  <c r="T41" i="13" s="1"/>
  <c r="R41" i="13"/>
  <c r="S40" i="13"/>
  <c r="T40" i="13" s="1"/>
  <c r="R40" i="13"/>
  <c r="S39" i="13"/>
  <c r="T39" i="13" s="1"/>
  <c r="R39" i="13"/>
  <c r="S38" i="13"/>
  <c r="T38" i="13" s="1"/>
  <c r="R38" i="13"/>
  <c r="T37" i="13"/>
  <c r="S37" i="13"/>
  <c r="R37" i="13"/>
  <c r="S36" i="13"/>
  <c r="T36" i="13" s="1"/>
  <c r="R36" i="13"/>
  <c r="S35" i="13"/>
  <c r="T35" i="13" s="1"/>
  <c r="R35" i="13"/>
  <c r="S34" i="13"/>
  <c r="T34" i="13" s="1"/>
  <c r="R34" i="13"/>
  <c r="S33" i="13"/>
  <c r="R33" i="13"/>
  <c r="T33" i="13" s="1"/>
  <c r="H33" i="13"/>
  <c r="I33" i="13" s="1"/>
  <c r="S32" i="13"/>
  <c r="R32" i="13"/>
  <c r="T32" i="13" s="1"/>
  <c r="I32" i="13"/>
  <c r="S31" i="13"/>
  <c r="R31" i="13"/>
  <c r="T31" i="13" s="1"/>
  <c r="H31" i="13"/>
  <c r="I31" i="13" s="1"/>
  <c r="S30" i="13"/>
  <c r="R30" i="13"/>
  <c r="T30" i="13" s="1"/>
  <c r="I30" i="13"/>
  <c r="S29" i="13"/>
  <c r="R29" i="13"/>
  <c r="T29" i="13" s="1"/>
  <c r="I29" i="13"/>
  <c r="H29" i="13"/>
  <c r="S28" i="13"/>
  <c r="R28" i="13"/>
  <c r="T28" i="13" s="1"/>
  <c r="S27" i="13"/>
  <c r="T27" i="13" s="1"/>
  <c r="R27" i="13"/>
  <c r="S26" i="13"/>
  <c r="T26" i="13" s="1"/>
  <c r="R26" i="13"/>
  <c r="S25" i="13"/>
  <c r="T25" i="13" s="1"/>
  <c r="R25" i="13"/>
  <c r="S24" i="13"/>
  <c r="T24" i="13" s="1"/>
  <c r="R24" i="13"/>
  <c r="S23" i="13"/>
  <c r="T23" i="13" s="1"/>
  <c r="R23" i="13"/>
  <c r="S20" i="13"/>
  <c r="R20" i="13"/>
  <c r="T20" i="13" s="1"/>
  <c r="O18" i="13"/>
  <c r="I78" i="17"/>
  <c r="I77" i="17"/>
  <c r="F75" i="17"/>
  <c r="E124" i="14" s="1"/>
  <c r="E71" i="17"/>
  <c r="F71" i="17" s="1"/>
  <c r="E122" i="14" s="1"/>
  <c r="E67" i="17"/>
  <c r="F67" i="17" s="1"/>
  <c r="E120" i="14" s="1"/>
  <c r="F63" i="17"/>
  <c r="F55" i="17"/>
  <c r="E52" i="17" s="1"/>
  <c r="F52" i="17" s="1"/>
  <c r="E116" i="14" s="1"/>
  <c r="G116" i="14" s="1"/>
  <c r="D47" i="17"/>
  <c r="F47" i="17" s="1"/>
  <c r="F44" i="17"/>
  <c r="F43" i="17"/>
  <c r="F42" i="17"/>
  <c r="F41" i="17"/>
  <c r="F40" i="17"/>
  <c r="F39" i="17"/>
  <c r="F38" i="17"/>
  <c r="F35" i="17" s="1"/>
  <c r="E31" i="17"/>
  <c r="F31" i="17" s="1"/>
  <c r="E112" i="14" s="1"/>
  <c r="E28" i="17"/>
  <c r="F28" i="17" s="1"/>
  <c r="E26" i="17" s="1"/>
  <c r="F26" i="17" s="1"/>
  <c r="E110" i="14" s="1"/>
  <c r="E23" i="17"/>
  <c r="F23" i="17" s="1"/>
  <c r="E24" i="17" s="1"/>
  <c r="F24" i="17" s="1"/>
  <c r="F22" i="17"/>
  <c r="F20" i="17"/>
  <c r="E21" i="17" s="1"/>
  <c r="F21" i="17" s="1"/>
  <c r="E16" i="17"/>
  <c r="F16" i="17" s="1"/>
  <c r="F15" i="17"/>
  <c r="F14" i="17"/>
  <c r="F13" i="17"/>
  <c r="F12" i="17"/>
  <c r="M25" i="11"/>
  <c r="M23" i="11"/>
  <c r="O20" i="13" s="1"/>
  <c r="H20" i="13" s="1"/>
  <c r="I20" i="13" s="1"/>
  <c r="M20" i="11"/>
  <c r="H18" i="11"/>
  <c r="H17" i="11"/>
  <c r="M24" i="11" s="1"/>
  <c r="H16" i="11"/>
  <c r="H13" i="11"/>
  <c r="H15" i="11" s="1"/>
  <c r="M22" i="11" s="1"/>
  <c r="H12" i="11"/>
  <c r="M19" i="11" s="1"/>
  <c r="O357" i="13" s="1"/>
  <c r="A46" i="9"/>
  <c r="A47" i="9" s="1"/>
  <c r="A45" i="9"/>
  <c r="C45" i="9" s="1"/>
  <c r="C44" i="9"/>
  <c r="P39" i="9"/>
  <c r="A39" i="9"/>
  <c r="A40" i="9" s="1"/>
  <c r="C38" i="9"/>
  <c r="I33" i="9"/>
  <c r="M31" i="9"/>
  <c r="M30" i="9"/>
  <c r="L30" i="9"/>
  <c r="A28" i="9"/>
  <c r="A29" i="9" s="1"/>
  <c r="O27" i="9"/>
  <c r="N27" i="9"/>
  <c r="C27" i="9"/>
  <c r="N26" i="9"/>
  <c r="O25" i="9"/>
  <c r="N25" i="9"/>
  <c r="M22" i="9"/>
  <c r="I22" i="9"/>
  <c r="A22" i="9"/>
  <c r="A23" i="9" s="1"/>
  <c r="M21" i="9"/>
  <c r="I21" i="9"/>
  <c r="C21" i="9"/>
  <c r="M20" i="9"/>
  <c r="I20" i="9"/>
  <c r="M19" i="9"/>
  <c r="I19" i="9"/>
  <c r="M18" i="9"/>
  <c r="I18" i="9"/>
  <c r="A15" i="9"/>
  <c r="A17" i="9" s="1"/>
  <c r="C14" i="9"/>
  <c r="C13" i="9"/>
  <c r="C12" i="9"/>
  <c r="C11" i="9"/>
  <c r="C10" i="9"/>
  <c r="C9" i="9"/>
  <c r="C8" i="9"/>
  <c r="A3" i="9"/>
  <c r="A4" i="9" s="1"/>
  <c r="C2" i="9"/>
  <c r="A46" i="8"/>
  <c r="A47" i="8" s="1"/>
  <c r="C45" i="8"/>
  <c r="A45" i="8"/>
  <c r="C44" i="8"/>
  <c r="A40" i="8"/>
  <c r="C40" i="8" s="1"/>
  <c r="P39" i="8"/>
  <c r="C39" i="8"/>
  <c r="A39" i="8"/>
  <c r="C38" i="8"/>
  <c r="I33" i="8"/>
  <c r="M31" i="8"/>
  <c r="M30" i="8"/>
  <c r="L30" i="8"/>
  <c r="A28" i="8"/>
  <c r="C28" i="8" s="1"/>
  <c r="O27" i="8"/>
  <c r="C27" i="8"/>
  <c r="N26" i="8"/>
  <c r="N25" i="8"/>
  <c r="N27" i="8" s="1"/>
  <c r="A23" i="8"/>
  <c r="C23" i="8" s="1"/>
  <c r="M22" i="8"/>
  <c r="I22" i="8"/>
  <c r="C22" i="8"/>
  <c r="A22" i="8"/>
  <c r="M21" i="8"/>
  <c r="I21" i="8"/>
  <c r="C21" i="8"/>
  <c r="M20" i="8"/>
  <c r="I20" i="8"/>
  <c r="M19" i="8"/>
  <c r="I19" i="8"/>
  <c r="M18" i="8"/>
  <c r="I18" i="8"/>
  <c r="A17" i="8"/>
  <c r="C17" i="8" s="1"/>
  <c r="C15" i="8"/>
  <c r="A15" i="8"/>
  <c r="C14" i="8"/>
  <c r="C13" i="8"/>
  <c r="C12" i="8"/>
  <c r="C11" i="8"/>
  <c r="C10" i="8"/>
  <c r="C9" i="8"/>
  <c r="C8" i="8"/>
  <c r="A4" i="8"/>
  <c r="A5" i="8" s="1"/>
  <c r="A6" i="8" s="1"/>
  <c r="C3" i="8"/>
  <c r="A3" i="8"/>
  <c r="C2" i="8"/>
  <c r="E95" i="14" l="1"/>
  <c r="I1277" i="13"/>
  <c r="E90" i="14"/>
  <c r="G90" i="14" s="1"/>
  <c r="I1272" i="13"/>
  <c r="I1284" i="13"/>
  <c r="E102" i="14"/>
  <c r="I1241" i="13"/>
  <c r="E81" i="14" s="1"/>
  <c r="G81" i="14" s="1"/>
  <c r="I1236" i="13"/>
  <c r="E80" i="14" s="1"/>
  <c r="G134" i="14"/>
  <c r="G122" i="14"/>
  <c r="G120" i="14"/>
  <c r="G112" i="14"/>
  <c r="G33" i="14"/>
  <c r="G133" i="14"/>
  <c r="E17" i="14"/>
  <c r="G110" i="14"/>
  <c r="A41" i="9"/>
  <c r="C40" i="9"/>
  <c r="C29" i="9"/>
  <c r="A32" i="9"/>
  <c r="A48" i="9"/>
  <c r="C47" i="9"/>
  <c r="C47" i="8"/>
  <c r="A48" i="8"/>
  <c r="C23" i="9"/>
  <c r="A24" i="9"/>
  <c r="A7" i="8"/>
  <c r="C7" i="8" s="1"/>
  <c r="C6" i="8"/>
  <c r="O374" i="13"/>
  <c r="H374" i="13" s="1"/>
  <c r="I374" i="13" s="1"/>
  <c r="O370" i="13"/>
  <c r="H370" i="13" s="1"/>
  <c r="I370" i="13" s="1"/>
  <c r="O428" i="13"/>
  <c r="O84" i="13"/>
  <c r="O484" i="13"/>
  <c r="O860" i="13"/>
  <c r="O403" i="13"/>
  <c r="H403" i="13" s="1"/>
  <c r="I403" i="13" s="1"/>
  <c r="O402" i="13"/>
  <c r="O471" i="13"/>
  <c r="H471" i="13" s="1"/>
  <c r="I471" i="13" s="1"/>
  <c r="C4" i="9"/>
  <c r="A5" i="9"/>
  <c r="A18" i="9"/>
  <c r="C17" i="9"/>
  <c r="O100" i="13"/>
  <c r="H100" i="13" s="1"/>
  <c r="I100" i="13" s="1"/>
  <c r="H104" i="13"/>
  <c r="I104" i="13" s="1"/>
  <c r="H119" i="13"/>
  <c r="I119" i="13" s="1"/>
  <c r="O249" i="13"/>
  <c r="H268" i="13"/>
  <c r="I268" i="13" s="1"/>
  <c r="C22" i="9"/>
  <c r="H123" i="13"/>
  <c r="I123" i="13" s="1"/>
  <c r="C5" i="8"/>
  <c r="A24" i="8"/>
  <c r="A29" i="8"/>
  <c r="A41" i="8"/>
  <c r="C39" i="9"/>
  <c r="O443" i="13"/>
  <c r="O453" i="13"/>
  <c r="H453" i="13" s="1"/>
  <c r="I453" i="13" s="1"/>
  <c r="O485" i="13"/>
  <c r="H485" i="13" s="1"/>
  <c r="I485" i="13" s="1"/>
  <c r="O829" i="13"/>
  <c r="H829" i="13" s="1"/>
  <c r="I829" i="13" s="1"/>
  <c r="O821" i="13"/>
  <c r="H821" i="13" s="1"/>
  <c r="I821" i="13" s="1"/>
  <c r="O813" i="13"/>
  <c r="H813" i="13" s="1"/>
  <c r="I813" i="13" s="1"/>
  <c r="O805" i="13"/>
  <c r="O797" i="13"/>
  <c r="O789" i="13"/>
  <c r="H789" i="13" s="1"/>
  <c r="I789" i="13" s="1"/>
  <c r="O781" i="13"/>
  <c r="H781" i="13" s="1"/>
  <c r="I781" i="13" s="1"/>
  <c r="O773" i="13"/>
  <c r="H773" i="13" s="1"/>
  <c r="I773" i="13" s="1"/>
  <c r="O765" i="13"/>
  <c r="H765" i="13" s="1"/>
  <c r="I765" i="13" s="1"/>
  <c r="O757" i="13"/>
  <c r="H757" i="13" s="1"/>
  <c r="I757" i="13" s="1"/>
  <c r="O749" i="13"/>
  <c r="H749" i="13" s="1"/>
  <c r="I749" i="13" s="1"/>
  <c r="O741" i="13"/>
  <c r="O733" i="13"/>
  <c r="O725" i="13"/>
  <c r="H725" i="13" s="1"/>
  <c r="I725" i="13" s="1"/>
  <c r="O717" i="13"/>
  <c r="O709" i="13"/>
  <c r="H709" i="13" s="1"/>
  <c r="I709" i="13" s="1"/>
  <c r="O701" i="13"/>
  <c r="H701" i="13" s="1"/>
  <c r="I701" i="13" s="1"/>
  <c r="O693" i="13"/>
  <c r="O685" i="13"/>
  <c r="O677" i="13"/>
  <c r="O669" i="13"/>
  <c r="H669" i="13" s="1"/>
  <c r="I669" i="13" s="1"/>
  <c r="O661" i="13"/>
  <c r="O653" i="13"/>
  <c r="H653" i="13" s="1"/>
  <c r="I653" i="13" s="1"/>
  <c r="O645" i="13"/>
  <c r="H645" i="13" s="1"/>
  <c r="I645" i="13" s="1"/>
  <c r="O637" i="13"/>
  <c r="H637" i="13" s="1"/>
  <c r="I637" i="13" s="1"/>
  <c r="O629" i="13"/>
  <c r="H629" i="13" s="1"/>
  <c r="I629" i="13" s="1"/>
  <c r="O621" i="13"/>
  <c r="O613" i="13"/>
  <c r="O848" i="13"/>
  <c r="O840" i="13"/>
  <c r="H840" i="13" s="1"/>
  <c r="I840" i="13" s="1"/>
  <c r="O865" i="13"/>
  <c r="H865" i="13" s="1"/>
  <c r="I865" i="13" s="1"/>
  <c r="O1224" i="13"/>
  <c r="O1215" i="13"/>
  <c r="O1201" i="13"/>
  <c r="H1201" i="13" s="1"/>
  <c r="I1201" i="13" s="1"/>
  <c r="O1186" i="13"/>
  <c r="O1178" i="13"/>
  <c r="O1107" i="13"/>
  <c r="H1107" i="13" s="1"/>
  <c r="I1107" i="13" s="1"/>
  <c r="O1098" i="13"/>
  <c r="O1089" i="13"/>
  <c r="O712" i="13"/>
  <c r="H712" i="13" s="1"/>
  <c r="I712" i="13" s="1"/>
  <c r="O672" i="13"/>
  <c r="H672" i="13" s="1"/>
  <c r="I672" i="13" s="1"/>
  <c r="O624" i="13"/>
  <c r="O1218" i="13"/>
  <c r="O783" i="13"/>
  <c r="O719" i="13"/>
  <c r="H719" i="13" s="1"/>
  <c r="I719" i="13" s="1"/>
  <c r="O663" i="13"/>
  <c r="O615" i="13"/>
  <c r="H615" i="13" s="1"/>
  <c r="I615" i="13" s="1"/>
  <c r="O1204" i="13"/>
  <c r="O782" i="13"/>
  <c r="H782" i="13" s="1"/>
  <c r="I782" i="13" s="1"/>
  <c r="O726" i="13"/>
  <c r="H726" i="13" s="1"/>
  <c r="I726" i="13" s="1"/>
  <c r="O654" i="13"/>
  <c r="H654" i="13" s="1"/>
  <c r="I654" i="13" s="1"/>
  <c r="O841" i="13"/>
  <c r="O1091" i="13"/>
  <c r="O459" i="13"/>
  <c r="O828" i="13"/>
  <c r="O820" i="13"/>
  <c r="H820" i="13" s="1"/>
  <c r="I820" i="13" s="1"/>
  <c r="O812" i="13"/>
  <c r="H812" i="13" s="1"/>
  <c r="I812" i="13" s="1"/>
  <c r="O804" i="13"/>
  <c r="H804" i="13" s="1"/>
  <c r="I804" i="13" s="1"/>
  <c r="O796" i="13"/>
  <c r="O788" i="13"/>
  <c r="O780" i="13"/>
  <c r="H780" i="13" s="1"/>
  <c r="I780" i="13" s="1"/>
  <c r="O772" i="13"/>
  <c r="O764" i="13"/>
  <c r="H764" i="13" s="1"/>
  <c r="I764" i="13" s="1"/>
  <c r="O756" i="13"/>
  <c r="H756" i="13" s="1"/>
  <c r="I756" i="13" s="1"/>
  <c r="O748" i="13"/>
  <c r="H748" i="13" s="1"/>
  <c r="I748" i="13" s="1"/>
  <c r="O740" i="13"/>
  <c r="H740" i="13" s="1"/>
  <c r="I740" i="13" s="1"/>
  <c r="O732" i="13"/>
  <c r="O724" i="13"/>
  <c r="O716" i="13"/>
  <c r="O708" i="13"/>
  <c r="O700" i="13"/>
  <c r="H700" i="13" s="1"/>
  <c r="I700" i="13" s="1"/>
  <c r="O692" i="13"/>
  <c r="H692" i="13" s="1"/>
  <c r="I692" i="13" s="1"/>
  <c r="O684" i="13"/>
  <c r="H684" i="13" s="1"/>
  <c r="I684" i="13" s="1"/>
  <c r="O676" i="13"/>
  <c r="H676" i="13" s="1"/>
  <c r="I676" i="13" s="1"/>
  <c r="O668" i="13"/>
  <c r="O660" i="13"/>
  <c r="O652" i="13"/>
  <c r="O644" i="13"/>
  <c r="O636" i="13"/>
  <c r="H636" i="13" s="1"/>
  <c r="I636" i="13" s="1"/>
  <c r="O628" i="13"/>
  <c r="H628" i="13" s="1"/>
  <c r="I628" i="13" s="1"/>
  <c r="O620" i="13"/>
  <c r="H620" i="13" s="1"/>
  <c r="I620" i="13" s="1"/>
  <c r="O855" i="13"/>
  <c r="H855" i="13" s="1"/>
  <c r="I855" i="13" s="1"/>
  <c r="O847" i="13"/>
  <c r="O839" i="13"/>
  <c r="O864" i="13"/>
  <c r="O1222" i="13"/>
  <c r="O1214" i="13"/>
  <c r="O1196" i="13"/>
  <c r="O1185" i="13"/>
  <c r="H1185" i="13" s="1"/>
  <c r="I1185" i="13" s="1"/>
  <c r="O1177" i="13"/>
  <c r="H1177" i="13" s="1"/>
  <c r="I1177" i="13" s="1"/>
  <c r="O1106" i="13"/>
  <c r="O1097" i="13"/>
  <c r="O1088" i="13"/>
  <c r="O720" i="13"/>
  <c r="O632" i="13"/>
  <c r="H632" i="13" s="1"/>
  <c r="I632" i="13" s="1"/>
  <c r="O870" i="13"/>
  <c r="H870" i="13" s="1"/>
  <c r="I870" i="13" s="1"/>
  <c r="O1101" i="13"/>
  <c r="H1101" i="13" s="1"/>
  <c r="I1101" i="13" s="1"/>
  <c r="O422" i="13"/>
  <c r="H422" i="13" s="1"/>
  <c r="I422" i="13" s="1"/>
  <c r="O791" i="13"/>
  <c r="O743" i="13"/>
  <c r="O695" i="13"/>
  <c r="O647" i="13"/>
  <c r="O1100" i="13"/>
  <c r="O798" i="13"/>
  <c r="H798" i="13" s="1"/>
  <c r="I798" i="13" s="1"/>
  <c r="O750" i="13"/>
  <c r="H750" i="13" s="1"/>
  <c r="I750" i="13" s="1"/>
  <c r="O702" i="13"/>
  <c r="H702" i="13" s="1"/>
  <c r="I702" i="13" s="1"/>
  <c r="O670" i="13"/>
  <c r="O622" i="13"/>
  <c r="O1216" i="13"/>
  <c r="O1171" i="13"/>
  <c r="O364" i="13"/>
  <c r="H364" i="13" s="1"/>
  <c r="I364" i="13" s="1"/>
  <c r="O399" i="13"/>
  <c r="H399" i="13" s="1"/>
  <c r="I399" i="13" s="1"/>
  <c r="I392" i="13" s="1"/>
  <c r="O458" i="13"/>
  <c r="H458" i="13" s="1"/>
  <c r="I458" i="13" s="1"/>
  <c r="O827" i="13"/>
  <c r="H827" i="13" s="1"/>
  <c r="I827" i="13" s="1"/>
  <c r="O819" i="13"/>
  <c r="O811" i="13"/>
  <c r="H811" i="13" s="1"/>
  <c r="I811" i="13" s="1"/>
  <c r="O803" i="13"/>
  <c r="O795" i="13"/>
  <c r="O787" i="13"/>
  <c r="H787" i="13" s="1"/>
  <c r="I787" i="13" s="1"/>
  <c r="O779" i="13"/>
  <c r="O771" i="13"/>
  <c r="H771" i="13" s="1"/>
  <c r="I771" i="13" s="1"/>
  <c r="O763" i="13"/>
  <c r="H763" i="13" s="1"/>
  <c r="I763" i="13" s="1"/>
  <c r="O755" i="13"/>
  <c r="O747" i="13"/>
  <c r="H747" i="13" s="1"/>
  <c r="I747" i="13" s="1"/>
  <c r="O739" i="13"/>
  <c r="O731" i="13"/>
  <c r="O723" i="13"/>
  <c r="H723" i="13" s="1"/>
  <c r="I723" i="13" s="1"/>
  <c r="O715" i="13"/>
  <c r="O707" i="13"/>
  <c r="H707" i="13" s="1"/>
  <c r="I707" i="13" s="1"/>
  <c r="O699" i="13"/>
  <c r="O691" i="13"/>
  <c r="O683" i="13"/>
  <c r="O675" i="13"/>
  <c r="O667" i="13"/>
  <c r="O659" i="13"/>
  <c r="H659" i="13" s="1"/>
  <c r="I659" i="13" s="1"/>
  <c r="O651" i="13"/>
  <c r="O643" i="13"/>
  <c r="H643" i="13" s="1"/>
  <c r="I643" i="13" s="1"/>
  <c r="O635" i="13"/>
  <c r="H635" i="13" s="1"/>
  <c r="I635" i="13" s="1"/>
  <c r="O627" i="13"/>
  <c r="O619" i="13"/>
  <c r="O854" i="13"/>
  <c r="O846" i="13"/>
  <c r="H846" i="13" s="1"/>
  <c r="I846" i="13" s="1"/>
  <c r="O838" i="13"/>
  <c r="O873" i="13"/>
  <c r="H873" i="13" s="1"/>
  <c r="I873" i="13" s="1"/>
  <c r="O1221" i="13"/>
  <c r="H1221" i="13" s="1"/>
  <c r="I1221" i="13" s="1"/>
  <c r="O1213" i="13"/>
  <c r="H1213" i="13" s="1"/>
  <c r="I1213" i="13" s="1"/>
  <c r="O1192" i="13"/>
  <c r="H1192" i="13" s="1"/>
  <c r="I1192" i="13" s="1"/>
  <c r="O1184" i="13"/>
  <c r="O1176" i="13"/>
  <c r="O1105" i="13"/>
  <c r="O1096" i="13"/>
  <c r="O1087" i="13"/>
  <c r="H1087" i="13" s="1"/>
  <c r="I1087" i="13" s="1"/>
  <c r="O728" i="13"/>
  <c r="H728" i="13" s="1"/>
  <c r="I728" i="13" s="1"/>
  <c r="O640" i="13"/>
  <c r="H640" i="13" s="1"/>
  <c r="I640" i="13" s="1"/>
  <c r="O835" i="13"/>
  <c r="O1173" i="13"/>
  <c r="O799" i="13"/>
  <c r="O751" i="13"/>
  <c r="H751" i="13" s="1"/>
  <c r="I751" i="13" s="1"/>
  <c r="O711" i="13"/>
  <c r="H711" i="13" s="1"/>
  <c r="I711" i="13" s="1"/>
  <c r="O671" i="13"/>
  <c r="O623" i="13"/>
  <c r="H623" i="13" s="1"/>
  <c r="I623" i="13" s="1"/>
  <c r="O869" i="13"/>
  <c r="H869" i="13" s="1"/>
  <c r="I869" i="13" s="1"/>
  <c r="O1172" i="13"/>
  <c r="O774" i="13"/>
  <c r="O734" i="13"/>
  <c r="O678" i="13"/>
  <c r="H678" i="13" s="1"/>
  <c r="I678" i="13" s="1"/>
  <c r="O630" i="13"/>
  <c r="H630" i="13" s="1"/>
  <c r="I630" i="13" s="1"/>
  <c r="O1225" i="13"/>
  <c r="O1099" i="13"/>
  <c r="H1099" i="13" s="1"/>
  <c r="I1099" i="13" s="1"/>
  <c r="O38" i="13"/>
  <c r="O363" i="13"/>
  <c r="H363" i="13" s="1"/>
  <c r="I363" i="13" s="1"/>
  <c r="O457" i="13"/>
  <c r="O568" i="13"/>
  <c r="H568" i="13" s="1"/>
  <c r="I568" i="13" s="1"/>
  <c r="O826" i="13"/>
  <c r="O818" i="13"/>
  <c r="H818" i="13" s="1"/>
  <c r="I818" i="13" s="1"/>
  <c r="O810" i="13"/>
  <c r="O802" i="13"/>
  <c r="H802" i="13" s="1"/>
  <c r="I802" i="13" s="1"/>
  <c r="O794" i="13"/>
  <c r="H794" i="13" s="1"/>
  <c r="I794" i="13" s="1"/>
  <c r="O786" i="13"/>
  <c r="O778" i="13"/>
  <c r="H778" i="13" s="1"/>
  <c r="I778" i="13" s="1"/>
  <c r="O770" i="13"/>
  <c r="O762" i="13"/>
  <c r="O754" i="13"/>
  <c r="H754" i="13" s="1"/>
  <c r="I754" i="13" s="1"/>
  <c r="O746" i="13"/>
  <c r="H746" i="13" s="1"/>
  <c r="I746" i="13" s="1"/>
  <c r="O738" i="13"/>
  <c r="O730" i="13"/>
  <c r="H730" i="13" s="1"/>
  <c r="I730" i="13" s="1"/>
  <c r="O722" i="13"/>
  <c r="O714" i="13"/>
  <c r="O706" i="13"/>
  <c r="O698" i="13"/>
  <c r="H698" i="13" s="1"/>
  <c r="I698" i="13" s="1"/>
  <c r="O690" i="13"/>
  <c r="H690" i="13" s="1"/>
  <c r="I690" i="13" s="1"/>
  <c r="O682" i="13"/>
  <c r="H682" i="13" s="1"/>
  <c r="I682" i="13" s="1"/>
  <c r="O674" i="13"/>
  <c r="H674" i="13" s="1"/>
  <c r="I674" i="13" s="1"/>
  <c r="O666" i="13"/>
  <c r="H666" i="13" s="1"/>
  <c r="I666" i="13" s="1"/>
  <c r="O658" i="13"/>
  <c r="O650" i="13"/>
  <c r="H650" i="13" s="1"/>
  <c r="I650" i="13" s="1"/>
  <c r="O642" i="13"/>
  <c r="O634" i="13"/>
  <c r="O626" i="13"/>
  <c r="H626" i="13" s="1"/>
  <c r="I626" i="13" s="1"/>
  <c r="O618" i="13"/>
  <c r="H618" i="13" s="1"/>
  <c r="I618" i="13" s="1"/>
  <c r="O853" i="13"/>
  <c r="H853" i="13" s="1"/>
  <c r="I853" i="13" s="1"/>
  <c r="O845" i="13"/>
  <c r="H845" i="13" s="1"/>
  <c r="I845" i="13" s="1"/>
  <c r="O837" i="13"/>
  <c r="O872" i="13"/>
  <c r="O1220" i="13"/>
  <c r="O1212" i="13"/>
  <c r="O1191" i="13"/>
  <c r="H1191" i="13" s="1"/>
  <c r="I1191" i="13" s="1"/>
  <c r="O1183" i="13"/>
  <c r="H1183" i="13" s="1"/>
  <c r="I1183" i="13" s="1"/>
  <c r="O1175" i="13"/>
  <c r="H1175" i="13" s="1"/>
  <c r="I1175" i="13" s="1"/>
  <c r="O1104" i="13"/>
  <c r="O1095" i="13"/>
  <c r="O1084" i="13"/>
  <c r="O688" i="13"/>
  <c r="H688" i="13" s="1"/>
  <c r="I688" i="13" s="1"/>
  <c r="O664" i="13"/>
  <c r="O616" i="13"/>
  <c r="O1209" i="13"/>
  <c r="H1209" i="13" s="1"/>
  <c r="I1209" i="13" s="1"/>
  <c r="I1208" i="13" s="1"/>
  <c r="O1082" i="13"/>
  <c r="H1082" i="13" s="1"/>
  <c r="I1082" i="13" s="1"/>
  <c r="O831" i="13"/>
  <c r="H831" i="13" s="1"/>
  <c r="I831" i="13" s="1"/>
  <c r="O807" i="13"/>
  <c r="O759" i="13"/>
  <c r="O703" i="13"/>
  <c r="O631" i="13"/>
  <c r="H631" i="13" s="1"/>
  <c r="I631" i="13" s="1"/>
  <c r="O1217" i="13"/>
  <c r="O1092" i="13"/>
  <c r="H1092" i="13" s="1"/>
  <c r="I1092" i="13" s="1"/>
  <c r="O814" i="13"/>
  <c r="H814" i="13" s="1"/>
  <c r="I814" i="13" s="1"/>
  <c r="O766" i="13"/>
  <c r="O718" i="13"/>
  <c r="O646" i="13"/>
  <c r="O866" i="13"/>
  <c r="O1179" i="13"/>
  <c r="H1179" i="13" s="1"/>
  <c r="I1179" i="13" s="1"/>
  <c r="O37" i="13"/>
  <c r="O362" i="13"/>
  <c r="H362" i="13" s="1"/>
  <c r="I362" i="13" s="1"/>
  <c r="O567" i="13"/>
  <c r="H567" i="13" s="1"/>
  <c r="I567" i="13" s="1"/>
  <c r="O825" i="13"/>
  <c r="H825" i="13" s="1"/>
  <c r="I825" i="13" s="1"/>
  <c r="O817" i="13"/>
  <c r="O809" i="13"/>
  <c r="O801" i="13"/>
  <c r="O793" i="13"/>
  <c r="O785" i="13"/>
  <c r="H785" i="13" s="1"/>
  <c r="I785" i="13" s="1"/>
  <c r="O777" i="13"/>
  <c r="H777" i="13" s="1"/>
  <c r="I777" i="13" s="1"/>
  <c r="O769" i="13"/>
  <c r="H769" i="13" s="1"/>
  <c r="I769" i="13" s="1"/>
  <c r="O761" i="13"/>
  <c r="O753" i="13"/>
  <c r="O745" i="13"/>
  <c r="O737" i="13"/>
  <c r="O729" i="13"/>
  <c r="O721" i="13"/>
  <c r="H721" i="13" s="1"/>
  <c r="I721" i="13" s="1"/>
  <c r="O713" i="13"/>
  <c r="O705" i="13"/>
  <c r="H705" i="13" s="1"/>
  <c r="I705" i="13" s="1"/>
  <c r="O697" i="13"/>
  <c r="O689" i="13"/>
  <c r="O681" i="13"/>
  <c r="H681" i="13" s="1"/>
  <c r="I681" i="13" s="1"/>
  <c r="O673" i="13"/>
  <c r="O665" i="13"/>
  <c r="O657" i="13"/>
  <c r="H657" i="13" s="1"/>
  <c r="I657" i="13" s="1"/>
  <c r="O649" i="13"/>
  <c r="H649" i="13" s="1"/>
  <c r="I649" i="13" s="1"/>
  <c r="O641" i="13"/>
  <c r="H641" i="13" s="1"/>
  <c r="I641" i="13" s="1"/>
  <c r="O633" i="13"/>
  <c r="H633" i="13" s="1"/>
  <c r="I633" i="13" s="1"/>
  <c r="O625" i="13"/>
  <c r="O617" i="13"/>
  <c r="O852" i="13"/>
  <c r="O844" i="13"/>
  <c r="O836" i="13"/>
  <c r="H836" i="13" s="1"/>
  <c r="I836" i="13" s="1"/>
  <c r="O871" i="13"/>
  <c r="H871" i="13" s="1"/>
  <c r="I871" i="13" s="1"/>
  <c r="O1219" i="13"/>
  <c r="H1219" i="13" s="1"/>
  <c r="I1219" i="13" s="1"/>
  <c r="O1211" i="13"/>
  <c r="H1211" i="13" s="1"/>
  <c r="I1211" i="13" s="1"/>
  <c r="O1190" i="13"/>
  <c r="O1182" i="13"/>
  <c r="O1174" i="13"/>
  <c r="O1103" i="13"/>
  <c r="O1094" i="13"/>
  <c r="H1094" i="13" s="1"/>
  <c r="I1094" i="13" s="1"/>
  <c r="O1083" i="13"/>
  <c r="H1083" i="13" s="1"/>
  <c r="I1083" i="13" s="1"/>
  <c r="O696" i="13"/>
  <c r="H696" i="13" s="1"/>
  <c r="I696" i="13" s="1"/>
  <c r="O648" i="13"/>
  <c r="H648" i="13" s="1"/>
  <c r="I648" i="13" s="1"/>
  <c r="O843" i="13"/>
  <c r="O1181" i="13"/>
  <c r="O1093" i="13"/>
  <c r="O823" i="13"/>
  <c r="O775" i="13"/>
  <c r="H775" i="13" s="1"/>
  <c r="I775" i="13" s="1"/>
  <c r="O735" i="13"/>
  <c r="H735" i="13" s="1"/>
  <c r="I735" i="13" s="1"/>
  <c r="O679" i="13"/>
  <c r="H679" i="13" s="1"/>
  <c r="I679" i="13" s="1"/>
  <c r="O639" i="13"/>
  <c r="O842" i="13"/>
  <c r="O1180" i="13"/>
  <c r="O1080" i="13"/>
  <c r="H1080" i="13" s="1"/>
  <c r="I1080" i="13" s="1"/>
  <c r="O822" i="13"/>
  <c r="H822" i="13" s="1"/>
  <c r="I822" i="13" s="1"/>
  <c r="O790" i="13"/>
  <c r="O742" i="13"/>
  <c r="H742" i="13" s="1"/>
  <c r="I742" i="13" s="1"/>
  <c r="O686" i="13"/>
  <c r="H686" i="13" s="1"/>
  <c r="I686" i="13" s="1"/>
  <c r="O638" i="13"/>
  <c r="O849" i="13"/>
  <c r="O1187" i="13"/>
  <c r="O45" i="13"/>
  <c r="H45" i="13" s="1"/>
  <c r="I45" i="13" s="1"/>
  <c r="I42" i="13" s="1"/>
  <c r="I41" i="13" s="1"/>
  <c r="O361" i="13"/>
  <c r="H361" i="13" s="1"/>
  <c r="I361" i="13" s="1"/>
  <c r="O423" i="13"/>
  <c r="H423" i="13" s="1"/>
  <c r="I423" i="13" s="1"/>
  <c r="O824" i="13"/>
  <c r="O816" i="13"/>
  <c r="H816" i="13" s="1"/>
  <c r="I816" i="13" s="1"/>
  <c r="O808" i="13"/>
  <c r="H808" i="13" s="1"/>
  <c r="I808" i="13" s="1"/>
  <c r="O800" i="13"/>
  <c r="H800" i="13" s="1"/>
  <c r="I800" i="13" s="1"/>
  <c r="O792" i="13"/>
  <c r="O784" i="13"/>
  <c r="O776" i="13"/>
  <c r="H776" i="13" s="1"/>
  <c r="I776" i="13" s="1"/>
  <c r="O768" i="13"/>
  <c r="H768" i="13" s="1"/>
  <c r="I768" i="13" s="1"/>
  <c r="O760" i="13"/>
  <c r="H760" i="13" s="1"/>
  <c r="I760" i="13" s="1"/>
  <c r="O752" i="13"/>
  <c r="H752" i="13" s="1"/>
  <c r="I752" i="13" s="1"/>
  <c r="O744" i="13"/>
  <c r="H744" i="13" s="1"/>
  <c r="I744" i="13" s="1"/>
  <c r="O736" i="13"/>
  <c r="H736" i="13" s="1"/>
  <c r="I736" i="13" s="1"/>
  <c r="O704" i="13"/>
  <c r="O680" i="13"/>
  <c r="H680" i="13" s="1"/>
  <c r="I680" i="13" s="1"/>
  <c r="O656" i="13"/>
  <c r="O851" i="13"/>
  <c r="H851" i="13" s="1"/>
  <c r="I851" i="13" s="1"/>
  <c r="O1189" i="13"/>
  <c r="O815" i="13"/>
  <c r="H815" i="13" s="1"/>
  <c r="I815" i="13" s="1"/>
  <c r="O767" i="13"/>
  <c r="H767" i="13" s="1"/>
  <c r="I767" i="13" s="1"/>
  <c r="O727" i="13"/>
  <c r="O687" i="13"/>
  <c r="O655" i="13"/>
  <c r="H655" i="13" s="1"/>
  <c r="I655" i="13" s="1"/>
  <c r="O850" i="13"/>
  <c r="O1188" i="13"/>
  <c r="H1188" i="13" s="1"/>
  <c r="I1188" i="13" s="1"/>
  <c r="O806" i="13"/>
  <c r="H806" i="13" s="1"/>
  <c r="I806" i="13" s="1"/>
  <c r="O758" i="13"/>
  <c r="H758" i="13" s="1"/>
  <c r="I758" i="13" s="1"/>
  <c r="O694" i="13"/>
  <c r="H694" i="13" s="1"/>
  <c r="I694" i="13" s="1"/>
  <c r="O662" i="13"/>
  <c r="O614" i="13"/>
  <c r="O1202" i="13"/>
  <c r="O1079" i="13"/>
  <c r="H1079" i="13" s="1"/>
  <c r="I1079" i="13" s="1"/>
  <c r="O830" i="13"/>
  <c r="O710" i="13"/>
  <c r="O1150" i="13"/>
  <c r="H1150" i="13" s="1"/>
  <c r="I1150" i="13" s="1"/>
  <c r="O1134" i="13"/>
  <c r="H1134" i="13" s="1"/>
  <c r="I1134" i="13" s="1"/>
  <c r="O1130" i="13"/>
  <c r="O1126" i="13"/>
  <c r="O1122" i="13"/>
  <c r="O1115" i="13"/>
  <c r="H1115" i="13" s="1"/>
  <c r="I1115" i="13" s="1"/>
  <c r="O1077" i="13"/>
  <c r="H1077" i="13" s="1"/>
  <c r="I1077" i="13" s="1"/>
  <c r="O1048" i="13"/>
  <c r="H1048" i="13" s="1"/>
  <c r="I1048" i="13" s="1"/>
  <c r="O1041" i="13"/>
  <c r="H1041" i="13" s="1"/>
  <c r="I1041" i="13" s="1"/>
  <c r="O1039" i="13"/>
  <c r="H1039" i="13" s="1"/>
  <c r="I1039" i="13" s="1"/>
  <c r="O1032" i="13"/>
  <c r="H1032" i="13" s="1"/>
  <c r="I1032" i="13" s="1"/>
  <c r="O1030" i="13"/>
  <c r="O1023" i="13"/>
  <c r="H1023" i="13" s="1"/>
  <c r="I1023" i="13" s="1"/>
  <c r="O1016" i="13"/>
  <c r="H1016" i="13" s="1"/>
  <c r="I1016" i="13" s="1"/>
  <c r="O1154" i="13"/>
  <c r="O1141" i="13"/>
  <c r="H1141" i="13" s="1"/>
  <c r="I1141" i="13" s="1"/>
  <c r="O1109" i="13"/>
  <c r="H1109" i="13" s="1"/>
  <c r="I1109" i="13" s="1"/>
  <c r="O1075" i="13"/>
  <c r="H1075" i="13" s="1"/>
  <c r="I1075" i="13" s="1"/>
  <c r="O1071" i="13"/>
  <c r="H1071" i="13" s="1"/>
  <c r="I1071" i="13" s="1"/>
  <c r="O1068" i="13"/>
  <c r="H1068" i="13" s="1"/>
  <c r="I1068" i="13" s="1"/>
  <c r="O1064" i="13"/>
  <c r="O1060" i="13"/>
  <c r="H1060" i="13" s="1"/>
  <c r="I1060" i="13" s="1"/>
  <c r="O1053" i="13"/>
  <c r="H1053" i="13" s="1"/>
  <c r="I1053" i="13" s="1"/>
  <c r="O1046" i="13"/>
  <c r="O1037" i="13"/>
  <c r="H1037" i="13" s="1"/>
  <c r="I1037" i="13" s="1"/>
  <c r="O1021" i="13"/>
  <c r="H1021" i="13" s="1"/>
  <c r="I1021" i="13" s="1"/>
  <c r="O1151" i="13"/>
  <c r="H1151" i="13" s="1"/>
  <c r="I1151" i="13" s="1"/>
  <c r="O1146" i="13"/>
  <c r="H1146" i="13" s="1"/>
  <c r="I1146" i="13" s="1"/>
  <c r="O1069" i="13"/>
  <c r="O1061" i="13"/>
  <c r="O1036" i="13"/>
  <c r="H1036" i="13" s="1"/>
  <c r="I1036" i="13" s="1"/>
  <c r="O1034" i="13"/>
  <c r="H1034" i="13" s="1"/>
  <c r="I1034" i="13" s="1"/>
  <c r="O1001" i="13"/>
  <c r="H1001" i="13" s="1"/>
  <c r="I1001" i="13" s="1"/>
  <c r="O985" i="13"/>
  <c r="H985" i="13" s="1"/>
  <c r="I985" i="13" s="1"/>
  <c r="O969" i="13"/>
  <c r="H969" i="13" s="1"/>
  <c r="I969" i="13" s="1"/>
  <c r="O953" i="13"/>
  <c r="H953" i="13" s="1"/>
  <c r="I953" i="13" s="1"/>
  <c r="O937" i="13"/>
  <c r="O921" i="13"/>
  <c r="O1144" i="13"/>
  <c r="H1144" i="13" s="1"/>
  <c r="I1144" i="13" s="1"/>
  <c r="O1139" i="13"/>
  <c r="H1139" i="13" s="1"/>
  <c r="I1139" i="13" s="1"/>
  <c r="O1137" i="13"/>
  <c r="H1137" i="13" s="1"/>
  <c r="I1137" i="13" s="1"/>
  <c r="O1132" i="13"/>
  <c r="H1132" i="13" s="1"/>
  <c r="I1132" i="13" s="1"/>
  <c r="O1129" i="13"/>
  <c r="O1124" i="13"/>
  <c r="H1124" i="13" s="1"/>
  <c r="I1124" i="13" s="1"/>
  <c r="O1121" i="13"/>
  <c r="O1116" i="13"/>
  <c r="O1074" i="13"/>
  <c r="H1074" i="13" s="1"/>
  <c r="I1074" i="13" s="1"/>
  <c r="O1040" i="13"/>
  <c r="H1040" i="13" s="1"/>
  <c r="I1040" i="13" s="1"/>
  <c r="O1152" i="13"/>
  <c r="H1152" i="13" s="1"/>
  <c r="I1152" i="13" s="1"/>
  <c r="O1149" i="13"/>
  <c r="H1149" i="13" s="1"/>
  <c r="I1149" i="13" s="1"/>
  <c r="O1142" i="13"/>
  <c r="H1142" i="13" s="1"/>
  <c r="I1142" i="13" s="1"/>
  <c r="O1112" i="13"/>
  <c r="O1072" i="13"/>
  <c r="O1054" i="13"/>
  <c r="O1044" i="13"/>
  <c r="H1044" i="13" s="1"/>
  <c r="I1044" i="13" s="1"/>
  <c r="O1042" i="13"/>
  <c r="H1042" i="13" s="1"/>
  <c r="I1042" i="13" s="1"/>
  <c r="O1029" i="13"/>
  <c r="H1029" i="13" s="1"/>
  <c r="I1029" i="13" s="1"/>
  <c r="O1019" i="13"/>
  <c r="H1019" i="13" s="1"/>
  <c r="I1019" i="13" s="1"/>
  <c r="O1017" i="13"/>
  <c r="H1017" i="13" s="1"/>
  <c r="I1017" i="13" s="1"/>
  <c r="O1013" i="13"/>
  <c r="O997" i="13"/>
  <c r="O981" i="13"/>
  <c r="O965" i="13"/>
  <c r="H965" i="13" s="1"/>
  <c r="I965" i="13" s="1"/>
  <c r="O949" i="13"/>
  <c r="O933" i="13"/>
  <c r="H933" i="13" s="1"/>
  <c r="I933" i="13" s="1"/>
  <c r="O917" i="13"/>
  <c r="H917" i="13" s="1"/>
  <c r="I917" i="13" s="1"/>
  <c r="O1135" i="13"/>
  <c r="O1127" i="13"/>
  <c r="H1127" i="13" s="1"/>
  <c r="I1127" i="13" s="1"/>
  <c r="O1119" i="13"/>
  <c r="H1119" i="13" s="1"/>
  <c r="I1119" i="13" s="1"/>
  <c r="O1117" i="13"/>
  <c r="O1114" i="13"/>
  <c r="H1114" i="13" s="1"/>
  <c r="I1114" i="13" s="1"/>
  <c r="O1067" i="13"/>
  <c r="O1062" i="13"/>
  <c r="H1062" i="13" s="1"/>
  <c r="I1062" i="13" s="1"/>
  <c r="O1059" i="13"/>
  <c r="H1059" i="13" s="1"/>
  <c r="I1059" i="13" s="1"/>
  <c r="O1050" i="13"/>
  <c r="O1031" i="13"/>
  <c r="H1031" i="13" s="1"/>
  <c r="I1031" i="13" s="1"/>
  <c r="O1027" i="13"/>
  <c r="H1027" i="13" s="1"/>
  <c r="I1027" i="13" s="1"/>
  <c r="O1011" i="13"/>
  <c r="H1011" i="13" s="1"/>
  <c r="I1011" i="13" s="1"/>
  <c r="O1004" i="13"/>
  <c r="H1004" i="13" s="1"/>
  <c r="I1004" i="13" s="1"/>
  <c r="O1002" i="13"/>
  <c r="H1002" i="13" s="1"/>
  <c r="I1002" i="13" s="1"/>
  <c r="O995" i="13"/>
  <c r="H995" i="13" s="1"/>
  <c r="I995" i="13" s="1"/>
  <c r="O988" i="13"/>
  <c r="H988" i="13" s="1"/>
  <c r="I988" i="13" s="1"/>
  <c r="O986" i="13"/>
  <c r="O979" i="13"/>
  <c r="H979" i="13" s="1"/>
  <c r="I979" i="13" s="1"/>
  <c r="O972" i="13"/>
  <c r="H972" i="13" s="1"/>
  <c r="I972" i="13" s="1"/>
  <c r="O970" i="13"/>
  <c r="O963" i="13"/>
  <c r="H963" i="13" s="1"/>
  <c r="I963" i="13" s="1"/>
  <c r="O956" i="13"/>
  <c r="H956" i="13" s="1"/>
  <c r="I956" i="13" s="1"/>
  <c r="O954" i="13"/>
  <c r="H954" i="13" s="1"/>
  <c r="I954" i="13" s="1"/>
  <c r="O947" i="13"/>
  <c r="H947" i="13" s="1"/>
  <c r="I947" i="13" s="1"/>
  <c r="O940" i="13"/>
  <c r="H940" i="13" s="1"/>
  <c r="I940" i="13" s="1"/>
  <c r="O938" i="13"/>
  <c r="O1155" i="13"/>
  <c r="H1155" i="13" s="1"/>
  <c r="I1155" i="13" s="1"/>
  <c r="O1147" i="13"/>
  <c r="H1147" i="13" s="1"/>
  <c r="I1147" i="13" s="1"/>
  <c r="O1145" i="13"/>
  <c r="O1110" i="13"/>
  <c r="H1110" i="13" s="1"/>
  <c r="I1110" i="13" s="1"/>
  <c r="O1065" i="13"/>
  <c r="H1065" i="13" s="1"/>
  <c r="I1065" i="13" s="1"/>
  <c r="O1057" i="13"/>
  <c r="H1057" i="13" s="1"/>
  <c r="I1057" i="13" s="1"/>
  <c r="O1035" i="13"/>
  <c r="H1035" i="13" s="1"/>
  <c r="I1035" i="13" s="1"/>
  <c r="O1033" i="13"/>
  <c r="O1025" i="13"/>
  <c r="O1009" i="13"/>
  <c r="O993" i="13"/>
  <c r="H993" i="13" s="1"/>
  <c r="I993" i="13" s="1"/>
  <c r="O977" i="13"/>
  <c r="H977" i="13" s="1"/>
  <c r="I977" i="13" s="1"/>
  <c r="O961" i="13"/>
  <c r="H961" i="13" s="1"/>
  <c r="I961" i="13" s="1"/>
  <c r="O1143" i="13"/>
  <c r="H1143" i="13" s="1"/>
  <c r="I1143" i="13" s="1"/>
  <c r="O1140" i="13"/>
  <c r="O1136" i="13"/>
  <c r="H1136" i="13" s="1"/>
  <c r="I1136" i="13" s="1"/>
  <c r="O1133" i="13"/>
  <c r="O1128" i="13"/>
  <c r="H1128" i="13" s="1"/>
  <c r="I1128" i="13" s="1"/>
  <c r="O1125" i="13"/>
  <c r="H1125" i="13" s="1"/>
  <c r="I1125" i="13" s="1"/>
  <c r="O1120" i="13"/>
  <c r="H1120" i="13" s="1"/>
  <c r="I1120" i="13" s="1"/>
  <c r="O1073" i="13"/>
  <c r="H1073" i="13" s="1"/>
  <c r="I1073" i="13" s="1"/>
  <c r="O1055" i="13"/>
  <c r="H1055" i="13" s="1"/>
  <c r="I1055" i="13" s="1"/>
  <c r="O1022" i="13"/>
  <c r="H1022" i="13" s="1"/>
  <c r="I1022" i="13" s="1"/>
  <c r="O1014" i="13"/>
  <c r="O1007" i="13"/>
  <c r="H1007" i="13" s="1"/>
  <c r="I1007" i="13" s="1"/>
  <c r="O1000" i="13"/>
  <c r="H1000" i="13" s="1"/>
  <c r="I1000" i="13" s="1"/>
  <c r="O998" i="13"/>
  <c r="H998" i="13" s="1"/>
  <c r="I998" i="13" s="1"/>
  <c r="O991" i="13"/>
  <c r="H991" i="13" s="1"/>
  <c r="I991" i="13" s="1"/>
  <c r="O984" i="13"/>
  <c r="H984" i="13" s="1"/>
  <c r="I984" i="13" s="1"/>
  <c r="O982" i="13"/>
  <c r="H982" i="13" s="1"/>
  <c r="I982" i="13" s="1"/>
  <c r="O975" i="13"/>
  <c r="H975" i="13" s="1"/>
  <c r="I975" i="13" s="1"/>
  <c r="O968" i="13"/>
  <c r="H968" i="13" s="1"/>
  <c r="I968" i="13" s="1"/>
  <c r="O966" i="13"/>
  <c r="O959" i="13"/>
  <c r="H959" i="13" s="1"/>
  <c r="I959" i="13" s="1"/>
  <c r="O952" i="13"/>
  <c r="H952" i="13" s="1"/>
  <c r="I952" i="13" s="1"/>
  <c r="O950" i="13"/>
  <c r="H950" i="13" s="1"/>
  <c r="I950" i="13" s="1"/>
  <c r="O943" i="13"/>
  <c r="H943" i="13" s="1"/>
  <c r="I943" i="13" s="1"/>
  <c r="O936" i="13"/>
  <c r="H936" i="13" s="1"/>
  <c r="I936" i="13" s="1"/>
  <c r="O934" i="13"/>
  <c r="H934" i="13" s="1"/>
  <c r="I934" i="13" s="1"/>
  <c r="O927" i="13"/>
  <c r="H927" i="13" s="1"/>
  <c r="I927" i="13" s="1"/>
  <c r="O920" i="13"/>
  <c r="H920" i="13" s="1"/>
  <c r="I920" i="13" s="1"/>
  <c r="O918" i="13"/>
  <c r="H918" i="13" s="1"/>
  <c r="I918" i="13" s="1"/>
  <c r="O1066" i="13"/>
  <c r="H1066" i="13" s="1"/>
  <c r="I1066" i="13" s="1"/>
  <c r="O1058" i="13"/>
  <c r="H1058" i="13" s="1"/>
  <c r="I1058" i="13" s="1"/>
  <c r="O1049" i="13"/>
  <c r="H1049" i="13" s="1"/>
  <c r="I1049" i="13" s="1"/>
  <c r="O1020" i="13"/>
  <c r="H1020" i="13" s="1"/>
  <c r="I1020" i="13" s="1"/>
  <c r="O992" i="13"/>
  <c r="H992" i="13" s="1"/>
  <c r="I992" i="13" s="1"/>
  <c r="O987" i="13"/>
  <c r="H987" i="13" s="1"/>
  <c r="I987" i="13" s="1"/>
  <c r="O974" i="13"/>
  <c r="O941" i="13"/>
  <c r="H941" i="13" s="1"/>
  <c r="I941" i="13" s="1"/>
  <c r="O931" i="13"/>
  <c r="H931" i="13" s="1"/>
  <c r="I931" i="13" s="1"/>
  <c r="O929" i="13"/>
  <c r="H929" i="13" s="1"/>
  <c r="I929" i="13" s="1"/>
  <c r="O897" i="13"/>
  <c r="O892" i="13"/>
  <c r="H892" i="13" s="1"/>
  <c r="I892" i="13" s="1"/>
  <c r="O1043" i="13"/>
  <c r="H1043" i="13" s="1"/>
  <c r="I1043" i="13" s="1"/>
  <c r="O976" i="13"/>
  <c r="H976" i="13" s="1"/>
  <c r="I976" i="13" s="1"/>
  <c r="O971" i="13"/>
  <c r="H971" i="13" s="1"/>
  <c r="I971" i="13" s="1"/>
  <c r="O958" i="13"/>
  <c r="O926" i="13"/>
  <c r="O924" i="13"/>
  <c r="H924" i="13" s="1"/>
  <c r="I924" i="13" s="1"/>
  <c r="O911" i="13"/>
  <c r="H911" i="13" s="1"/>
  <c r="I911" i="13" s="1"/>
  <c r="O895" i="13"/>
  <c r="H895" i="13" s="1"/>
  <c r="I895" i="13" s="1"/>
  <c r="O1045" i="13"/>
  <c r="H1045" i="13" s="1"/>
  <c r="I1045" i="13" s="1"/>
  <c r="O996" i="13"/>
  <c r="H996" i="13" s="1"/>
  <c r="I996" i="13" s="1"/>
  <c r="O983" i="13"/>
  <c r="H983" i="13" s="1"/>
  <c r="I983" i="13" s="1"/>
  <c r="O978" i="13"/>
  <c r="O973" i="13"/>
  <c r="H973" i="13" s="1"/>
  <c r="I973" i="13" s="1"/>
  <c r="O945" i="13"/>
  <c r="O935" i="13"/>
  <c r="H935" i="13" s="1"/>
  <c r="I935" i="13" s="1"/>
  <c r="O919" i="13"/>
  <c r="H919" i="13" s="1"/>
  <c r="I919" i="13" s="1"/>
  <c r="O909" i="13"/>
  <c r="H909" i="13" s="1"/>
  <c r="I909" i="13" s="1"/>
  <c r="O907" i="13"/>
  <c r="H907" i="13" s="1"/>
  <c r="I907" i="13" s="1"/>
  <c r="O900" i="13"/>
  <c r="H900" i="13" s="1"/>
  <c r="I900" i="13" s="1"/>
  <c r="O898" i="13"/>
  <c r="O893" i="13"/>
  <c r="H893" i="13" s="1"/>
  <c r="I893" i="13" s="1"/>
  <c r="O888" i="13"/>
  <c r="H888" i="13" s="1"/>
  <c r="I888" i="13" s="1"/>
  <c r="O886" i="13"/>
  <c r="H886" i="13" s="1"/>
  <c r="I886" i="13" s="1"/>
  <c r="O1111" i="13"/>
  <c r="O1006" i="13"/>
  <c r="O960" i="13"/>
  <c r="H960" i="13" s="1"/>
  <c r="I960" i="13" s="1"/>
  <c r="O955" i="13"/>
  <c r="H955" i="13" s="1"/>
  <c r="I955" i="13" s="1"/>
  <c r="O930" i="13"/>
  <c r="O928" i="13"/>
  <c r="H928" i="13" s="1"/>
  <c r="I928" i="13" s="1"/>
  <c r="O905" i="13"/>
  <c r="O1047" i="13"/>
  <c r="H1047" i="13" s="1"/>
  <c r="I1047" i="13" s="1"/>
  <c r="O1024" i="13"/>
  <c r="H1024" i="13" s="1"/>
  <c r="I1024" i="13" s="1"/>
  <c r="O980" i="13"/>
  <c r="H980" i="13" s="1"/>
  <c r="I980" i="13" s="1"/>
  <c r="O967" i="13"/>
  <c r="H967" i="13" s="1"/>
  <c r="I967" i="13" s="1"/>
  <c r="O962" i="13"/>
  <c r="O957" i="13"/>
  <c r="H957" i="13" s="1"/>
  <c r="I957" i="13" s="1"/>
  <c r="O942" i="13"/>
  <c r="H942" i="13" s="1"/>
  <c r="I942" i="13" s="1"/>
  <c r="O932" i="13"/>
  <c r="H932" i="13" s="1"/>
  <c r="I932" i="13" s="1"/>
  <c r="O914" i="13"/>
  <c r="H914" i="13" s="1"/>
  <c r="I914" i="13" s="1"/>
  <c r="O903" i="13"/>
  <c r="H903" i="13" s="1"/>
  <c r="I903" i="13" s="1"/>
  <c r="O896" i="13"/>
  <c r="H896" i="13" s="1"/>
  <c r="I896" i="13" s="1"/>
  <c r="O891" i="13"/>
  <c r="H891" i="13" s="1"/>
  <c r="I891" i="13" s="1"/>
  <c r="O1148" i="13"/>
  <c r="O1131" i="13"/>
  <c r="H1131" i="13" s="1"/>
  <c r="I1131" i="13" s="1"/>
  <c r="O1018" i="13"/>
  <c r="H1018" i="13" s="1"/>
  <c r="I1018" i="13" s="1"/>
  <c r="O1010" i="13"/>
  <c r="H1010" i="13" s="1"/>
  <c r="I1010" i="13" s="1"/>
  <c r="O944" i="13"/>
  <c r="H944" i="13" s="1"/>
  <c r="I944" i="13" s="1"/>
  <c r="O923" i="13"/>
  <c r="H923" i="13" s="1"/>
  <c r="I923" i="13" s="1"/>
  <c r="O904" i="13"/>
  <c r="H904" i="13" s="1"/>
  <c r="I904" i="13" s="1"/>
  <c r="O899" i="13"/>
  <c r="H899" i="13" s="1"/>
  <c r="I899" i="13" s="1"/>
  <c r="O1015" i="13"/>
  <c r="H1015" i="13" s="1"/>
  <c r="I1015" i="13" s="1"/>
  <c r="O989" i="13"/>
  <c r="O946" i="13"/>
  <c r="H946" i="13" s="1"/>
  <c r="I946" i="13" s="1"/>
  <c r="O925" i="13"/>
  <c r="H925" i="13" s="1"/>
  <c r="I925" i="13" s="1"/>
  <c r="O906" i="13"/>
  <c r="H906" i="13" s="1"/>
  <c r="I906" i="13" s="1"/>
  <c r="O901" i="13"/>
  <c r="H901" i="13" s="1"/>
  <c r="I901" i="13" s="1"/>
  <c r="O553" i="13"/>
  <c r="H553" i="13" s="1"/>
  <c r="I553" i="13" s="1"/>
  <c r="O1156" i="13"/>
  <c r="H1156" i="13" s="1"/>
  <c r="I1156" i="13" s="1"/>
  <c r="O1078" i="13"/>
  <c r="H1078" i="13" s="1"/>
  <c r="I1078" i="13" s="1"/>
  <c r="O1012" i="13"/>
  <c r="H1012" i="13" s="1"/>
  <c r="I1012" i="13" s="1"/>
  <c r="O951" i="13"/>
  <c r="H951" i="13" s="1"/>
  <c r="I951" i="13" s="1"/>
  <c r="O916" i="13"/>
  <c r="H916" i="13" s="1"/>
  <c r="I916" i="13" s="1"/>
  <c r="O890" i="13"/>
  <c r="H890" i="13" s="1"/>
  <c r="I890" i="13" s="1"/>
  <c r="O1153" i="13"/>
  <c r="H1153" i="13" s="1"/>
  <c r="I1153" i="13" s="1"/>
  <c r="O948" i="13"/>
  <c r="H948" i="13" s="1"/>
  <c r="I948" i="13" s="1"/>
  <c r="O922" i="13"/>
  <c r="O913" i="13"/>
  <c r="O908" i="13"/>
  <c r="H908" i="13" s="1"/>
  <c r="I908" i="13" s="1"/>
  <c r="O543" i="13"/>
  <c r="H543" i="13" s="1"/>
  <c r="I543" i="13" s="1"/>
  <c r="O939" i="13"/>
  <c r="H939" i="13" s="1"/>
  <c r="I939" i="13" s="1"/>
  <c r="O915" i="13"/>
  <c r="H915" i="13" s="1"/>
  <c r="I915" i="13" s="1"/>
  <c r="O889" i="13"/>
  <c r="H889" i="13" s="1"/>
  <c r="I889" i="13" s="1"/>
  <c r="O1123" i="13"/>
  <c r="H1123" i="13" s="1"/>
  <c r="I1123" i="13" s="1"/>
  <c r="O1028" i="13"/>
  <c r="H1028" i="13" s="1"/>
  <c r="I1028" i="13" s="1"/>
  <c r="O1008" i="13"/>
  <c r="H1008" i="13" s="1"/>
  <c r="I1008" i="13" s="1"/>
  <c r="O1005" i="13"/>
  <c r="H1005" i="13" s="1"/>
  <c r="I1005" i="13" s="1"/>
  <c r="O999" i="13"/>
  <c r="H999" i="13" s="1"/>
  <c r="I999" i="13" s="1"/>
  <c r="O990" i="13"/>
  <c r="O912" i="13"/>
  <c r="H912" i="13" s="1"/>
  <c r="I912" i="13" s="1"/>
  <c r="O902" i="13"/>
  <c r="H902" i="13" s="1"/>
  <c r="I902" i="13" s="1"/>
  <c r="O894" i="13"/>
  <c r="O547" i="13"/>
  <c r="H547" i="13" s="1"/>
  <c r="I547" i="13" s="1"/>
  <c r="O527" i="13"/>
  <c r="H527" i="13" s="1"/>
  <c r="I527" i="13" s="1"/>
  <c r="O1026" i="13"/>
  <c r="O561" i="13"/>
  <c r="H561" i="13" s="1"/>
  <c r="I561" i="13" s="1"/>
  <c r="O550" i="13"/>
  <c r="H550" i="13" s="1"/>
  <c r="I550" i="13" s="1"/>
  <c r="O358" i="13"/>
  <c r="O354" i="13"/>
  <c r="O350" i="13"/>
  <c r="O1038" i="13"/>
  <c r="O1003" i="13"/>
  <c r="H1003" i="13" s="1"/>
  <c r="I1003" i="13" s="1"/>
  <c r="O544" i="13"/>
  <c r="O506" i="13"/>
  <c r="O416" i="13"/>
  <c r="H416" i="13" s="1"/>
  <c r="I416" i="13" s="1"/>
  <c r="O412" i="13"/>
  <c r="H412" i="13" s="1"/>
  <c r="I412" i="13" s="1"/>
  <c r="O556" i="13"/>
  <c r="H556" i="13" s="1"/>
  <c r="I556" i="13" s="1"/>
  <c r="O542" i="13"/>
  <c r="O539" i="13"/>
  <c r="O522" i="13"/>
  <c r="O355" i="13"/>
  <c r="O351" i="13"/>
  <c r="H351" i="13" s="1"/>
  <c r="I351" i="13" s="1"/>
  <c r="O560" i="13"/>
  <c r="H560" i="13" s="1"/>
  <c r="I560" i="13" s="1"/>
  <c r="O551" i="13"/>
  <c r="H551" i="13" s="1"/>
  <c r="I551" i="13" s="1"/>
  <c r="O545" i="13"/>
  <c r="H545" i="13" s="1"/>
  <c r="I545" i="13" s="1"/>
  <c r="O509" i="13"/>
  <c r="H509" i="13" s="1"/>
  <c r="I509" i="13" s="1"/>
  <c r="O413" i="13"/>
  <c r="H413" i="13" s="1"/>
  <c r="I413" i="13" s="1"/>
  <c r="O327" i="13"/>
  <c r="O323" i="13"/>
  <c r="H323" i="13" s="1"/>
  <c r="I323" i="13" s="1"/>
  <c r="O319" i="13"/>
  <c r="H319" i="13" s="1"/>
  <c r="I319" i="13" s="1"/>
  <c r="O298" i="13"/>
  <c r="H298" i="13" s="1"/>
  <c r="I298" i="13" s="1"/>
  <c r="O294" i="13"/>
  <c r="H294" i="13" s="1"/>
  <c r="I294" i="13" s="1"/>
  <c r="O286" i="13"/>
  <c r="H286" i="13" s="1"/>
  <c r="I286" i="13" s="1"/>
  <c r="O282" i="13"/>
  <c r="O278" i="13"/>
  <c r="H278" i="13" s="1"/>
  <c r="I278" i="13" s="1"/>
  <c r="O274" i="13"/>
  <c r="O270" i="13"/>
  <c r="H270" i="13" s="1"/>
  <c r="I270" i="13" s="1"/>
  <c r="O266" i="13"/>
  <c r="H266" i="13" s="1"/>
  <c r="I266" i="13" s="1"/>
  <c r="O262" i="13"/>
  <c r="H262" i="13" s="1"/>
  <c r="I262" i="13" s="1"/>
  <c r="O258" i="13"/>
  <c r="H258" i="13" s="1"/>
  <c r="I258" i="13" s="1"/>
  <c r="O254" i="13"/>
  <c r="H254" i="13" s="1"/>
  <c r="I254" i="13" s="1"/>
  <c r="O250" i="13"/>
  <c r="O246" i="13"/>
  <c r="H246" i="13" s="1"/>
  <c r="I246" i="13" s="1"/>
  <c r="O212" i="13"/>
  <c r="O208" i="13"/>
  <c r="O204" i="13"/>
  <c r="H204" i="13" s="1"/>
  <c r="I204" i="13" s="1"/>
  <c r="O195" i="13"/>
  <c r="H195" i="13" s="1"/>
  <c r="I195" i="13" s="1"/>
  <c r="O191" i="13"/>
  <c r="H191" i="13" s="1"/>
  <c r="I191" i="13" s="1"/>
  <c r="O135" i="13"/>
  <c r="H135" i="13" s="1"/>
  <c r="I135" i="13" s="1"/>
  <c r="O131" i="13"/>
  <c r="O1063" i="13"/>
  <c r="O910" i="13"/>
  <c r="H910" i="13" s="1"/>
  <c r="I910" i="13" s="1"/>
  <c r="O887" i="13"/>
  <c r="H887" i="13" s="1"/>
  <c r="I887" i="13" s="1"/>
  <c r="O549" i="13"/>
  <c r="H549" i="13" s="1"/>
  <c r="I549" i="13" s="1"/>
  <c r="O507" i="13"/>
  <c r="H507" i="13" s="1"/>
  <c r="I507" i="13" s="1"/>
  <c r="O356" i="13"/>
  <c r="H356" i="13" s="1"/>
  <c r="I356" i="13" s="1"/>
  <c r="O352" i="13"/>
  <c r="H352" i="13" s="1"/>
  <c r="I352" i="13" s="1"/>
  <c r="O321" i="13"/>
  <c r="H321" i="13" s="1"/>
  <c r="I321" i="13" s="1"/>
  <c r="O317" i="13"/>
  <c r="O312" i="13"/>
  <c r="O309" i="13"/>
  <c r="H309" i="13" s="1"/>
  <c r="I309" i="13" s="1"/>
  <c r="O305" i="13"/>
  <c r="H305" i="13" s="1"/>
  <c r="I305" i="13" s="1"/>
  <c r="O240" i="13"/>
  <c r="H240" i="13" s="1"/>
  <c r="I240" i="13" s="1"/>
  <c r="O236" i="13"/>
  <c r="H236" i="13" s="1"/>
  <c r="I236" i="13" s="1"/>
  <c r="O232" i="13"/>
  <c r="H232" i="13" s="1"/>
  <c r="I232" i="13" s="1"/>
  <c r="O228" i="13"/>
  <c r="O224" i="13"/>
  <c r="H224" i="13" s="1"/>
  <c r="I224" i="13" s="1"/>
  <c r="O220" i="13"/>
  <c r="O215" i="13"/>
  <c r="H215" i="13" s="1"/>
  <c r="I215" i="13" s="1"/>
  <c r="O189" i="13"/>
  <c r="H189" i="13" s="1"/>
  <c r="I189" i="13" s="1"/>
  <c r="O184" i="13"/>
  <c r="H184" i="13" s="1"/>
  <c r="I184" i="13" s="1"/>
  <c r="O180" i="13"/>
  <c r="H180" i="13" s="1"/>
  <c r="I180" i="13" s="1"/>
  <c r="O176" i="13"/>
  <c r="H176" i="13" s="1"/>
  <c r="I176" i="13" s="1"/>
  <c r="O172" i="13"/>
  <c r="H172" i="13" s="1"/>
  <c r="I172" i="13" s="1"/>
  <c r="O168" i="13"/>
  <c r="O164" i="13"/>
  <c r="H164" i="13" s="1"/>
  <c r="I164" i="13" s="1"/>
  <c r="O161" i="13"/>
  <c r="H161" i="13" s="1"/>
  <c r="I161" i="13" s="1"/>
  <c r="O157" i="13"/>
  <c r="H157" i="13" s="1"/>
  <c r="I157" i="13" s="1"/>
  <c r="O153" i="13"/>
  <c r="H153" i="13" s="1"/>
  <c r="I153" i="13" s="1"/>
  <c r="O149" i="13"/>
  <c r="H149" i="13" s="1"/>
  <c r="I149" i="13" s="1"/>
  <c r="O145" i="13"/>
  <c r="H145" i="13" s="1"/>
  <c r="I145" i="13" s="1"/>
  <c r="O141" i="13"/>
  <c r="O540" i="13"/>
  <c r="H540" i="13" s="1"/>
  <c r="I540" i="13" s="1"/>
  <c r="O548" i="13"/>
  <c r="O316" i="13"/>
  <c r="O295" i="13"/>
  <c r="H295" i="13" s="1"/>
  <c r="I295" i="13" s="1"/>
  <c r="O239" i="13"/>
  <c r="H239" i="13" s="1"/>
  <c r="I239" i="13" s="1"/>
  <c r="O234" i="13"/>
  <c r="H234" i="13" s="1"/>
  <c r="I234" i="13" s="1"/>
  <c r="O231" i="13"/>
  <c r="H231" i="13" s="1"/>
  <c r="I231" i="13" s="1"/>
  <c r="O226" i="13"/>
  <c r="O223" i="13"/>
  <c r="O181" i="13"/>
  <c r="O173" i="13"/>
  <c r="O165" i="13"/>
  <c r="H165" i="13" s="1"/>
  <c r="I165" i="13" s="1"/>
  <c r="O160" i="13"/>
  <c r="O155" i="13"/>
  <c r="H155" i="13" s="1"/>
  <c r="I155" i="13" s="1"/>
  <c r="O152" i="13"/>
  <c r="H152" i="13" s="1"/>
  <c r="I152" i="13" s="1"/>
  <c r="O324" i="13"/>
  <c r="O322" i="13"/>
  <c r="O313" i="13"/>
  <c r="O291" i="13"/>
  <c r="H291" i="13" s="1"/>
  <c r="I291" i="13" s="1"/>
  <c r="O287" i="13"/>
  <c r="H287" i="13" s="1"/>
  <c r="I287" i="13" s="1"/>
  <c r="O279" i="13"/>
  <c r="O271" i="13"/>
  <c r="H271" i="13" s="1"/>
  <c r="I271" i="13" s="1"/>
  <c r="O263" i="13"/>
  <c r="H263" i="13" s="1"/>
  <c r="I263" i="13" s="1"/>
  <c r="O255" i="13"/>
  <c r="O247" i="13"/>
  <c r="O237" i="13"/>
  <c r="O229" i="13"/>
  <c r="O221" i="13"/>
  <c r="H221" i="13" s="1"/>
  <c r="I221" i="13" s="1"/>
  <c r="O210" i="13"/>
  <c r="H210" i="13" s="1"/>
  <c r="I210" i="13" s="1"/>
  <c r="O207" i="13"/>
  <c r="H207" i="13" s="1"/>
  <c r="I207" i="13" s="1"/>
  <c r="O202" i="13"/>
  <c r="H202" i="13" s="1"/>
  <c r="I202" i="13" s="1"/>
  <c r="O192" i="13"/>
  <c r="H192" i="13" s="1"/>
  <c r="I192" i="13" s="1"/>
  <c r="O158" i="13"/>
  <c r="H158" i="13" s="1"/>
  <c r="I158" i="13" s="1"/>
  <c r="O150" i="13"/>
  <c r="H150" i="13" s="1"/>
  <c r="I150" i="13" s="1"/>
  <c r="O142" i="13"/>
  <c r="H142" i="13" s="1"/>
  <c r="I142" i="13" s="1"/>
  <c r="O420" i="13"/>
  <c r="O411" i="13"/>
  <c r="H411" i="13" s="1"/>
  <c r="I411" i="13" s="1"/>
  <c r="O308" i="13"/>
  <c r="H308" i="13" s="1"/>
  <c r="I308" i="13" s="1"/>
  <c r="O303" i="13"/>
  <c r="H303" i="13" s="1"/>
  <c r="I303" i="13" s="1"/>
  <c r="O301" i="13"/>
  <c r="O296" i="13"/>
  <c r="H296" i="13" s="1"/>
  <c r="I296" i="13" s="1"/>
  <c r="O293" i="13"/>
  <c r="O200" i="13"/>
  <c r="O140" i="13"/>
  <c r="H140" i="13" s="1"/>
  <c r="I140" i="13" s="1"/>
  <c r="O468" i="13"/>
  <c r="H468" i="13" s="1"/>
  <c r="I468" i="13" s="1"/>
  <c r="I460" i="13" s="1"/>
  <c r="E46" i="14" s="1"/>
  <c r="G46" i="14" s="1"/>
  <c r="O415" i="13"/>
  <c r="H415" i="13" s="1"/>
  <c r="I415" i="13" s="1"/>
  <c r="O330" i="13"/>
  <c r="H330" i="13" s="1"/>
  <c r="I330" i="13" s="1"/>
  <c r="O325" i="13"/>
  <c r="H325" i="13" s="1"/>
  <c r="I325" i="13" s="1"/>
  <c r="O306" i="13"/>
  <c r="H306" i="13" s="1"/>
  <c r="I306" i="13" s="1"/>
  <c r="O285" i="13"/>
  <c r="O280" i="13"/>
  <c r="O277" i="13"/>
  <c r="H277" i="13" s="1"/>
  <c r="I277" i="13" s="1"/>
  <c r="O272" i="13"/>
  <c r="H272" i="13" s="1"/>
  <c r="I272" i="13" s="1"/>
  <c r="O269" i="13"/>
  <c r="O264" i="13"/>
  <c r="O261" i="13"/>
  <c r="O256" i="13"/>
  <c r="O253" i="13"/>
  <c r="O248" i="13"/>
  <c r="O245" i="13"/>
  <c r="H245" i="13" s="1"/>
  <c r="I245" i="13" s="1"/>
  <c r="O213" i="13"/>
  <c r="H213" i="13" s="1"/>
  <c r="I213" i="13" s="1"/>
  <c r="O205" i="13"/>
  <c r="H205" i="13" s="1"/>
  <c r="I205" i="13" s="1"/>
  <c r="O193" i="13"/>
  <c r="H193" i="13" s="1"/>
  <c r="I193" i="13" s="1"/>
  <c r="O188" i="13"/>
  <c r="O182" i="13"/>
  <c r="H182" i="13" s="1"/>
  <c r="I182" i="13" s="1"/>
  <c r="O179" i="13"/>
  <c r="O174" i="13"/>
  <c r="O171" i="13"/>
  <c r="O166" i="13"/>
  <c r="O552" i="13"/>
  <c r="H552" i="13" s="1"/>
  <c r="I552" i="13" s="1"/>
  <c r="O541" i="13"/>
  <c r="H541" i="13" s="1"/>
  <c r="I541" i="13" s="1"/>
  <c r="O311" i="13"/>
  <c r="H311" i="13" s="1"/>
  <c r="I311" i="13" s="1"/>
  <c r="O299" i="13"/>
  <c r="H299" i="13" s="1"/>
  <c r="I299" i="13" s="1"/>
  <c r="O238" i="13"/>
  <c r="H238" i="13" s="1"/>
  <c r="I238" i="13" s="1"/>
  <c r="O235" i="13"/>
  <c r="O230" i="13"/>
  <c r="H230" i="13" s="1"/>
  <c r="I230" i="13" s="1"/>
  <c r="O227" i="13"/>
  <c r="H227" i="13" s="1"/>
  <c r="I227" i="13" s="1"/>
  <c r="O222" i="13"/>
  <c r="H222" i="13" s="1"/>
  <c r="I222" i="13" s="1"/>
  <c r="O219" i="13"/>
  <c r="H219" i="13" s="1"/>
  <c r="I219" i="13" s="1"/>
  <c r="O177" i="13"/>
  <c r="H177" i="13" s="1"/>
  <c r="I177" i="13" s="1"/>
  <c r="O169" i="13"/>
  <c r="H169" i="13" s="1"/>
  <c r="I169" i="13" s="1"/>
  <c r="O159" i="13"/>
  <c r="O156" i="13"/>
  <c r="O557" i="13"/>
  <c r="H557" i="13" s="1"/>
  <c r="I557" i="13" s="1"/>
  <c r="O524" i="13"/>
  <c r="H524" i="13" s="1"/>
  <c r="I524" i="13" s="1"/>
  <c r="O353" i="13"/>
  <c r="H353" i="13" s="1"/>
  <c r="I353" i="13" s="1"/>
  <c r="O328" i="13"/>
  <c r="H328" i="13" s="1"/>
  <c r="I328" i="13" s="1"/>
  <c r="O290" i="13"/>
  <c r="H290" i="13" s="1"/>
  <c r="I290" i="13" s="1"/>
  <c r="O283" i="13"/>
  <c r="H283" i="13" s="1"/>
  <c r="I283" i="13" s="1"/>
  <c r="O275" i="13"/>
  <c r="H275" i="13" s="1"/>
  <c r="I275" i="13" s="1"/>
  <c r="O267" i="13"/>
  <c r="H267" i="13" s="1"/>
  <c r="I267" i="13" s="1"/>
  <c r="O259" i="13"/>
  <c r="H259" i="13" s="1"/>
  <c r="I259" i="13" s="1"/>
  <c r="O251" i="13"/>
  <c r="H251" i="13" s="1"/>
  <c r="I251" i="13" s="1"/>
  <c r="O243" i="13"/>
  <c r="H243" i="13" s="1"/>
  <c r="I243" i="13" s="1"/>
  <c r="O241" i="13"/>
  <c r="H241" i="13" s="1"/>
  <c r="I241" i="13" s="1"/>
  <c r="O233" i="13"/>
  <c r="H233" i="13" s="1"/>
  <c r="I233" i="13" s="1"/>
  <c r="O225" i="13"/>
  <c r="H225" i="13" s="1"/>
  <c r="I225" i="13" s="1"/>
  <c r="O216" i="13"/>
  <c r="H216" i="13" s="1"/>
  <c r="I216" i="13" s="1"/>
  <c r="O211" i="13"/>
  <c r="H211" i="13" s="1"/>
  <c r="I211" i="13" s="1"/>
  <c r="O206" i="13"/>
  <c r="H206" i="13" s="1"/>
  <c r="I206" i="13" s="1"/>
  <c r="O203" i="13"/>
  <c r="H203" i="13" s="1"/>
  <c r="I203" i="13" s="1"/>
  <c r="O196" i="13"/>
  <c r="H196" i="13" s="1"/>
  <c r="I196" i="13" s="1"/>
  <c r="O154" i="13"/>
  <c r="H154" i="13" s="1"/>
  <c r="I154" i="13" s="1"/>
  <c r="O146" i="13"/>
  <c r="O138" i="13"/>
  <c r="H138" i="13" s="1"/>
  <c r="I138" i="13" s="1"/>
  <c r="O276" i="13"/>
  <c r="O257" i="13"/>
  <c r="O128" i="13"/>
  <c r="H128" i="13" s="1"/>
  <c r="I128" i="13" s="1"/>
  <c r="O124" i="13"/>
  <c r="H124" i="13" s="1"/>
  <c r="I124" i="13" s="1"/>
  <c r="O120" i="13"/>
  <c r="H120" i="13" s="1"/>
  <c r="I120" i="13" s="1"/>
  <c r="O117" i="13"/>
  <c r="H117" i="13" s="1"/>
  <c r="I117" i="13" s="1"/>
  <c r="O113" i="13"/>
  <c r="H113" i="13" s="1"/>
  <c r="I113" i="13" s="1"/>
  <c r="O109" i="13"/>
  <c r="H109" i="13" s="1"/>
  <c r="I109" i="13" s="1"/>
  <c r="O105" i="13"/>
  <c r="H105" i="13" s="1"/>
  <c r="I105" i="13" s="1"/>
  <c r="O101" i="13"/>
  <c r="H101" i="13" s="1"/>
  <c r="I101" i="13" s="1"/>
  <c r="O97" i="13"/>
  <c r="H97" i="13" s="1"/>
  <c r="I97" i="13" s="1"/>
  <c r="O92" i="13"/>
  <c r="H92" i="13" s="1"/>
  <c r="I92" i="13" s="1"/>
  <c r="O508" i="13"/>
  <c r="H508" i="13" s="1"/>
  <c r="I508" i="13" s="1"/>
  <c r="O505" i="13"/>
  <c r="H505" i="13" s="1"/>
  <c r="I505" i="13" s="1"/>
  <c r="O300" i="13"/>
  <c r="H300" i="13" s="1"/>
  <c r="I300" i="13" s="1"/>
  <c r="O284" i="13"/>
  <c r="O265" i="13"/>
  <c r="O197" i="13"/>
  <c r="O151" i="13"/>
  <c r="H151" i="13" s="1"/>
  <c r="I151" i="13" s="1"/>
  <c r="O964" i="13"/>
  <c r="H964" i="13" s="1"/>
  <c r="I964" i="13" s="1"/>
  <c r="O281" i="13"/>
  <c r="H281" i="13" s="1"/>
  <c r="I281" i="13" s="1"/>
  <c r="O199" i="13"/>
  <c r="H199" i="13" s="1"/>
  <c r="I199" i="13" s="1"/>
  <c r="O144" i="13"/>
  <c r="H144" i="13" s="1"/>
  <c r="I144" i="13" s="1"/>
  <c r="O134" i="13"/>
  <c r="O994" i="13"/>
  <c r="O526" i="13"/>
  <c r="H526" i="13" s="1"/>
  <c r="I526" i="13" s="1"/>
  <c r="O310" i="13"/>
  <c r="H310" i="13" s="1"/>
  <c r="I310" i="13" s="1"/>
  <c r="O297" i="13"/>
  <c r="H297" i="13" s="1"/>
  <c r="I297" i="13" s="1"/>
  <c r="O244" i="13"/>
  <c r="H244" i="13" s="1"/>
  <c r="I244" i="13" s="1"/>
  <c r="O194" i="13"/>
  <c r="H194" i="13" s="1"/>
  <c r="I194" i="13" s="1"/>
  <c r="O183" i="13"/>
  <c r="O178" i="13"/>
  <c r="O163" i="13"/>
  <c r="O148" i="13"/>
  <c r="O132" i="13"/>
  <c r="H132" i="13" s="1"/>
  <c r="I132" i="13" s="1"/>
  <c r="O126" i="13"/>
  <c r="H126" i="13" s="1"/>
  <c r="I126" i="13" s="1"/>
  <c r="O122" i="13"/>
  <c r="H122" i="13" s="1"/>
  <c r="I122" i="13" s="1"/>
  <c r="O115" i="13"/>
  <c r="H115" i="13" s="1"/>
  <c r="I115" i="13" s="1"/>
  <c r="O111" i="13"/>
  <c r="H111" i="13" s="1"/>
  <c r="I111" i="13" s="1"/>
  <c r="O107" i="13"/>
  <c r="H107" i="13" s="1"/>
  <c r="I107" i="13" s="1"/>
  <c r="O103" i="13"/>
  <c r="H103" i="13" s="1"/>
  <c r="I103" i="13" s="1"/>
  <c r="O99" i="13"/>
  <c r="H99" i="13" s="1"/>
  <c r="I99" i="13" s="1"/>
  <c r="O414" i="13"/>
  <c r="H414" i="13" s="1"/>
  <c r="I414" i="13" s="1"/>
  <c r="O307" i="13"/>
  <c r="H307" i="13" s="1"/>
  <c r="I307" i="13" s="1"/>
  <c r="O252" i="13"/>
  <c r="H252" i="13" s="1"/>
  <c r="I252" i="13" s="1"/>
  <c r="O175" i="13"/>
  <c r="H175" i="13" s="1"/>
  <c r="I175" i="13" s="1"/>
  <c r="O170" i="13"/>
  <c r="H170" i="13" s="1"/>
  <c r="I170" i="13" s="1"/>
  <c r="O139" i="13"/>
  <c r="O130" i="13"/>
  <c r="O17" i="13"/>
  <c r="H38" i="13"/>
  <c r="I38" i="13" s="1"/>
  <c r="H93" i="13"/>
  <c r="I93" i="13" s="1"/>
  <c r="O96" i="13"/>
  <c r="H96" i="13" s="1"/>
  <c r="I96" i="13" s="1"/>
  <c r="H102" i="13"/>
  <c r="I102" i="13" s="1"/>
  <c r="O147" i="13"/>
  <c r="H147" i="13" s="1"/>
  <c r="I147" i="13" s="1"/>
  <c r="H159" i="13"/>
  <c r="I159" i="13" s="1"/>
  <c r="H173" i="13"/>
  <c r="I173" i="13" s="1"/>
  <c r="O209" i="13"/>
  <c r="H237" i="13"/>
  <c r="I237" i="13" s="1"/>
  <c r="H249" i="13"/>
  <c r="I249" i="13" s="1"/>
  <c r="H285" i="13"/>
  <c r="I285" i="13" s="1"/>
  <c r="H350" i="13"/>
  <c r="I350" i="13" s="1"/>
  <c r="O94" i="13"/>
  <c r="H94" i="13" s="1"/>
  <c r="I94" i="13" s="1"/>
  <c r="H98" i="13"/>
  <c r="I98" i="13" s="1"/>
  <c r="H130" i="13"/>
  <c r="I130" i="13" s="1"/>
  <c r="H137" i="13"/>
  <c r="I137" i="13" s="1"/>
  <c r="H200" i="13"/>
  <c r="I200" i="13" s="1"/>
  <c r="H229" i="13"/>
  <c r="I229" i="13" s="1"/>
  <c r="H256" i="13"/>
  <c r="I256" i="13" s="1"/>
  <c r="O304" i="13"/>
  <c r="H304" i="13" s="1"/>
  <c r="I304" i="13" s="1"/>
  <c r="H37" i="13"/>
  <c r="I37" i="13" s="1"/>
  <c r="I36" i="13" s="1"/>
  <c r="I34" i="13" s="1"/>
  <c r="H166" i="13"/>
  <c r="I166" i="13" s="1"/>
  <c r="C4" i="8"/>
  <c r="Q20" i="8" s="1"/>
  <c r="A18" i="8"/>
  <c r="C46" i="8"/>
  <c r="C3" i="9"/>
  <c r="C15" i="9"/>
  <c r="H14" i="11"/>
  <c r="M21" i="11" s="1"/>
  <c r="O28" i="13" s="1"/>
  <c r="H28" i="13" s="1"/>
  <c r="O67" i="13"/>
  <c r="O379" i="13"/>
  <c r="H379" i="13" s="1"/>
  <c r="I379" i="13" s="1"/>
  <c r="O442" i="13"/>
  <c r="H442" i="13" s="1"/>
  <c r="I442" i="13" s="1"/>
  <c r="O479" i="13"/>
  <c r="H479" i="13" s="1"/>
  <c r="I479" i="13" s="1"/>
  <c r="O441" i="13"/>
  <c r="O496" i="13"/>
  <c r="H496" i="13" s="1"/>
  <c r="I496" i="13" s="1"/>
  <c r="O437" i="13"/>
  <c r="H437" i="13" s="1"/>
  <c r="I437" i="13" s="1"/>
  <c r="O440" i="13"/>
  <c r="H440" i="13" s="1"/>
  <c r="I440" i="13" s="1"/>
  <c r="O439" i="13"/>
  <c r="H439" i="13" s="1"/>
  <c r="I439" i="13" s="1"/>
  <c r="O480" i="13"/>
  <c r="O438" i="13"/>
  <c r="H438" i="13" s="1"/>
  <c r="I438" i="13" s="1"/>
  <c r="O476" i="13"/>
  <c r="H476" i="13" s="1"/>
  <c r="I476" i="13" s="1"/>
  <c r="O58" i="13"/>
  <c r="H58" i="13" s="1"/>
  <c r="I58" i="13" s="1"/>
  <c r="O375" i="13"/>
  <c r="O68" i="13"/>
  <c r="H68" i="13" s="1"/>
  <c r="I68" i="13" s="1"/>
  <c r="O521" i="13"/>
  <c r="H521" i="13" s="1"/>
  <c r="I521" i="13" s="1"/>
  <c r="O501" i="13"/>
  <c r="H501" i="13" s="1"/>
  <c r="I501" i="13" s="1"/>
  <c r="O502" i="13"/>
  <c r="H502" i="13" s="1"/>
  <c r="I502" i="13" s="1"/>
  <c r="O523" i="13"/>
  <c r="H523" i="13" s="1"/>
  <c r="I523" i="13" s="1"/>
  <c r="O503" i="13"/>
  <c r="H503" i="13" s="1"/>
  <c r="I503" i="13" s="1"/>
  <c r="O499" i="13"/>
  <c r="O538" i="13"/>
  <c r="O500" i="13"/>
  <c r="H500" i="13" s="1"/>
  <c r="I500" i="13" s="1"/>
  <c r="O90" i="13"/>
  <c r="H90" i="13" s="1"/>
  <c r="I90" i="13" s="1"/>
  <c r="I87" i="13" s="1"/>
  <c r="O19" i="13"/>
  <c r="H67" i="13"/>
  <c r="I67" i="13" s="1"/>
  <c r="O114" i="13"/>
  <c r="H114" i="13" s="1"/>
  <c r="I114" i="13" s="1"/>
  <c r="O129" i="13"/>
  <c r="H129" i="13" s="1"/>
  <c r="I129" i="13" s="1"/>
  <c r="O133" i="13"/>
  <c r="H253" i="13"/>
  <c r="I253" i="13" s="1"/>
  <c r="O326" i="13"/>
  <c r="H848" i="13"/>
  <c r="I848" i="13" s="1"/>
  <c r="H293" i="13"/>
  <c r="I293" i="13" s="1"/>
  <c r="H317" i="13"/>
  <c r="I317" i="13" s="1"/>
  <c r="C28" i="9"/>
  <c r="C46" i="9"/>
  <c r="H84" i="13"/>
  <c r="I84" i="13" s="1"/>
  <c r="O110" i="13"/>
  <c r="H110" i="13" s="1"/>
  <c r="I110" i="13" s="1"/>
  <c r="O116" i="13"/>
  <c r="H116" i="13" s="1"/>
  <c r="I116" i="13" s="1"/>
  <c r="O125" i="13"/>
  <c r="H125" i="13" s="1"/>
  <c r="I125" i="13" s="1"/>
  <c r="H133" i="13"/>
  <c r="I133" i="13" s="1"/>
  <c r="H257" i="13"/>
  <c r="I257" i="13" s="1"/>
  <c r="O260" i="13"/>
  <c r="O273" i="13"/>
  <c r="H276" i="13"/>
  <c r="I276" i="13" s="1"/>
  <c r="H279" i="13"/>
  <c r="I279" i="13" s="1"/>
  <c r="O329" i="13"/>
  <c r="H134" i="13"/>
  <c r="I134" i="13" s="1"/>
  <c r="H108" i="13"/>
  <c r="I108" i="13" s="1"/>
  <c r="H146" i="13"/>
  <c r="I146" i="13" s="1"/>
  <c r="H274" i="13"/>
  <c r="I274" i="13" s="1"/>
  <c r="P18" i="8"/>
  <c r="O25" i="8"/>
  <c r="O454" i="13"/>
  <c r="H454" i="13" s="1"/>
  <c r="I454" i="13" s="1"/>
  <c r="O585" i="13"/>
  <c r="H585" i="13" s="1"/>
  <c r="I585" i="13" s="1"/>
  <c r="O349" i="13"/>
  <c r="H349" i="13" s="1"/>
  <c r="I349" i="13" s="1"/>
  <c r="O95" i="13"/>
  <c r="H95" i="13" s="1"/>
  <c r="I95" i="13" s="1"/>
  <c r="O106" i="13"/>
  <c r="H106" i="13" s="1"/>
  <c r="I106" i="13" s="1"/>
  <c r="O112" i="13"/>
  <c r="H112" i="13" s="1"/>
  <c r="I112" i="13" s="1"/>
  <c r="O121" i="13"/>
  <c r="H121" i="13" s="1"/>
  <c r="I121" i="13" s="1"/>
  <c r="O127" i="13"/>
  <c r="H127" i="13" s="1"/>
  <c r="I127" i="13" s="1"/>
  <c r="H131" i="13"/>
  <c r="I131" i="13" s="1"/>
  <c r="O143" i="13"/>
  <c r="H143" i="13" s="1"/>
  <c r="I143" i="13" s="1"/>
  <c r="H174" i="13"/>
  <c r="I174" i="13" s="1"/>
  <c r="O187" i="13"/>
  <c r="H187" i="13" s="1"/>
  <c r="I187" i="13" s="1"/>
  <c r="H247" i="13"/>
  <c r="I247" i="13" s="1"/>
  <c r="H715" i="13"/>
  <c r="I715" i="13" s="1"/>
  <c r="H160" i="13"/>
  <c r="I160" i="13" s="1"/>
  <c r="H167" i="13"/>
  <c r="I167" i="13" s="1"/>
  <c r="H260" i="13"/>
  <c r="I260" i="13" s="1"/>
  <c r="H280" i="13"/>
  <c r="I280" i="13" s="1"/>
  <c r="H324" i="13"/>
  <c r="I324" i="13" s="1"/>
  <c r="H327" i="13"/>
  <c r="I327" i="13" s="1"/>
  <c r="H329" i="13"/>
  <c r="I329" i="13" s="1"/>
  <c r="H790" i="13"/>
  <c r="I790" i="13" s="1"/>
  <c r="H139" i="13"/>
  <c r="I139" i="13" s="1"/>
  <c r="H223" i="13"/>
  <c r="I223" i="13" s="1"/>
  <c r="H250" i="13"/>
  <c r="I250" i="13" s="1"/>
  <c r="H269" i="13"/>
  <c r="I269" i="13" s="1"/>
  <c r="H301" i="13"/>
  <c r="I301" i="13" s="1"/>
  <c r="H625" i="13"/>
  <c r="I625" i="13" s="1"/>
  <c r="H753" i="13"/>
  <c r="I753" i="13" s="1"/>
  <c r="H990" i="13"/>
  <c r="I990" i="13" s="1"/>
  <c r="H1196" i="13"/>
  <c r="I1196" i="13" s="1"/>
  <c r="H1212" i="13"/>
  <c r="I1212" i="13" s="1"/>
  <c r="H148" i="13"/>
  <c r="I148" i="13" s="1"/>
  <c r="H178" i="13"/>
  <c r="I178" i="13" s="1"/>
  <c r="H183" i="13"/>
  <c r="I183" i="13" s="1"/>
  <c r="H209" i="13"/>
  <c r="I209" i="13" s="1"/>
  <c r="H212" i="13"/>
  <c r="I212" i="13" s="1"/>
  <c r="H220" i="13"/>
  <c r="I220" i="13" s="1"/>
  <c r="H226" i="13"/>
  <c r="I226" i="13" s="1"/>
  <c r="H228" i="13"/>
  <c r="I228" i="13" s="1"/>
  <c r="H255" i="13"/>
  <c r="I255" i="13" s="1"/>
  <c r="H261" i="13"/>
  <c r="I261" i="13" s="1"/>
  <c r="H264" i="13"/>
  <c r="I264" i="13" s="1"/>
  <c r="H312" i="13"/>
  <c r="I312" i="13" s="1"/>
  <c r="H322" i="13"/>
  <c r="I322" i="13" s="1"/>
  <c r="H402" i="13"/>
  <c r="I402" i="13" s="1"/>
  <c r="H459" i="13"/>
  <c r="I459" i="13" s="1"/>
  <c r="H966" i="13"/>
  <c r="I966" i="13" s="1"/>
  <c r="H156" i="13"/>
  <c r="I156" i="13" s="1"/>
  <c r="H168" i="13"/>
  <c r="I168" i="13" s="1"/>
  <c r="H181" i="13"/>
  <c r="I181" i="13" s="1"/>
  <c r="H248" i="13"/>
  <c r="I248" i="13" s="1"/>
  <c r="H273" i="13"/>
  <c r="I273" i="13" s="1"/>
  <c r="H313" i="13"/>
  <c r="I313" i="13" s="1"/>
  <c r="H316" i="13"/>
  <c r="I316" i="13" s="1"/>
  <c r="H354" i="13"/>
  <c r="I354" i="13" s="1"/>
  <c r="H357" i="13"/>
  <c r="I357" i="13" s="1"/>
  <c r="H499" i="13"/>
  <c r="I499" i="13" s="1"/>
  <c r="H699" i="13"/>
  <c r="I699" i="13" s="1"/>
  <c r="H722" i="13"/>
  <c r="I722" i="13" s="1"/>
  <c r="H841" i="13"/>
  <c r="I841" i="13" s="1"/>
  <c r="H197" i="13"/>
  <c r="I197" i="13" s="1"/>
  <c r="H208" i="13"/>
  <c r="I208" i="13" s="1"/>
  <c r="H265" i="13"/>
  <c r="I265" i="13" s="1"/>
  <c r="H282" i="13"/>
  <c r="I282" i="13" s="1"/>
  <c r="H284" i="13"/>
  <c r="I284" i="13" s="1"/>
  <c r="H375" i="13"/>
  <c r="I375" i="13" s="1"/>
  <c r="H358" i="13"/>
  <c r="I358" i="13" s="1"/>
  <c r="H548" i="13"/>
  <c r="I548" i="13" s="1"/>
  <c r="H661" i="13"/>
  <c r="I661" i="13" s="1"/>
  <c r="H809" i="13"/>
  <c r="I809" i="13" s="1"/>
  <c r="H355" i="13"/>
  <c r="I355" i="13" s="1"/>
  <c r="H443" i="13"/>
  <c r="I443" i="13" s="1"/>
  <c r="H480" i="13"/>
  <c r="I480" i="13" s="1"/>
  <c r="H621" i="13"/>
  <c r="I621" i="13" s="1"/>
  <c r="H638" i="13"/>
  <c r="I638" i="13" s="1"/>
  <c r="H658" i="13"/>
  <c r="I658" i="13" s="1"/>
  <c r="H662" i="13"/>
  <c r="I662" i="13" s="1"/>
  <c r="H1180" i="13"/>
  <c r="I1180" i="13" s="1"/>
  <c r="H326" i="13"/>
  <c r="I326" i="13" s="1"/>
  <c r="H441" i="13"/>
  <c r="I441" i="13" s="1"/>
  <c r="H457" i="13"/>
  <c r="I457" i="13" s="1"/>
  <c r="H538" i="13"/>
  <c r="I538" i="13" s="1"/>
  <c r="H622" i="13"/>
  <c r="I622" i="13" s="1"/>
  <c r="H693" i="13"/>
  <c r="I693" i="13" s="1"/>
  <c r="H732" i="13"/>
  <c r="I732" i="13" s="1"/>
  <c r="H894" i="13"/>
  <c r="I894" i="13" s="1"/>
  <c r="H1095" i="13"/>
  <c r="I1095" i="13" s="1"/>
  <c r="H1098" i="13"/>
  <c r="I1098" i="13" s="1"/>
  <c r="H1105" i="13"/>
  <c r="I1105" i="13" s="1"/>
  <c r="H616" i="13"/>
  <c r="I616" i="13" s="1"/>
  <c r="H652" i="13"/>
  <c r="I652" i="13" s="1"/>
  <c r="H522" i="13"/>
  <c r="I522" i="13" s="1"/>
  <c r="H617" i="13"/>
  <c r="I617" i="13" s="1"/>
  <c r="H634" i="13"/>
  <c r="I634" i="13" s="1"/>
  <c r="H647" i="13"/>
  <c r="I647" i="13" s="1"/>
  <c r="H656" i="13"/>
  <c r="I656" i="13" s="1"/>
  <c r="H685" i="13"/>
  <c r="I685" i="13" s="1"/>
  <c r="H235" i="13"/>
  <c r="I235" i="13" s="1"/>
  <c r="I336" i="13"/>
  <c r="I333" i="13" s="1"/>
  <c r="I332" i="13" s="1"/>
  <c r="H420" i="13"/>
  <c r="I420" i="13" s="1"/>
  <c r="H506" i="13"/>
  <c r="I506" i="13" s="1"/>
  <c r="H660" i="13"/>
  <c r="I660" i="13" s="1"/>
  <c r="H663" i="13"/>
  <c r="I663" i="13" s="1"/>
  <c r="H667" i="13"/>
  <c r="I667" i="13" s="1"/>
  <c r="H761" i="13"/>
  <c r="I761" i="13" s="1"/>
  <c r="H163" i="13"/>
  <c r="I163" i="13" s="1"/>
  <c r="H171" i="13"/>
  <c r="I171" i="13" s="1"/>
  <c r="H179" i="13"/>
  <c r="I179" i="13" s="1"/>
  <c r="H188" i="13"/>
  <c r="I188" i="13" s="1"/>
  <c r="H428" i="13"/>
  <c r="I428" i="13" s="1"/>
  <c r="H484" i="13"/>
  <c r="I484" i="13" s="1"/>
  <c r="H539" i="13"/>
  <c r="I539" i="13" s="1"/>
  <c r="H544" i="13"/>
  <c r="I544" i="13" s="1"/>
  <c r="H614" i="13"/>
  <c r="I614" i="13" s="1"/>
  <c r="H664" i="13"/>
  <c r="I664" i="13" s="1"/>
  <c r="H714" i="13"/>
  <c r="I714" i="13" s="1"/>
  <c r="H718" i="13"/>
  <c r="I718" i="13" s="1"/>
  <c r="H755" i="13"/>
  <c r="I755" i="13" s="1"/>
  <c r="H796" i="13"/>
  <c r="I796" i="13" s="1"/>
  <c r="H872" i="13"/>
  <c r="I872" i="13" s="1"/>
  <c r="H642" i="13"/>
  <c r="I642" i="13" s="1"/>
  <c r="H703" i="13"/>
  <c r="I703" i="13" s="1"/>
  <c r="H819" i="13"/>
  <c r="I819" i="13" s="1"/>
  <c r="H830" i="13"/>
  <c r="I830" i="13" s="1"/>
  <c r="H842" i="13"/>
  <c r="I842" i="13" s="1"/>
  <c r="H854" i="13"/>
  <c r="I854" i="13" s="1"/>
  <c r="H639" i="13"/>
  <c r="I639" i="13" s="1"/>
  <c r="H651" i="13"/>
  <c r="I651" i="13" s="1"/>
  <c r="H665" i="13"/>
  <c r="I665" i="13" s="1"/>
  <c r="H670" i="13"/>
  <c r="I670" i="13" s="1"/>
  <c r="H697" i="13"/>
  <c r="I697" i="13" s="1"/>
  <c r="H706" i="13"/>
  <c r="I706" i="13" s="1"/>
  <c r="H727" i="13"/>
  <c r="I727" i="13" s="1"/>
  <c r="H759" i="13"/>
  <c r="I759" i="13" s="1"/>
  <c r="H762" i="13"/>
  <c r="I762" i="13" s="1"/>
  <c r="H779" i="13"/>
  <c r="I779" i="13" s="1"/>
  <c r="H828" i="13"/>
  <c r="I828" i="13" s="1"/>
  <c r="H849" i="13"/>
  <c r="I849" i="13" s="1"/>
  <c r="H926" i="13"/>
  <c r="I926" i="13" s="1"/>
  <c r="H1033" i="13"/>
  <c r="I1033" i="13" s="1"/>
  <c r="H1176" i="13"/>
  <c r="I1176" i="13" s="1"/>
  <c r="H613" i="13"/>
  <c r="I613" i="13" s="1"/>
  <c r="H646" i="13"/>
  <c r="I646" i="13" s="1"/>
  <c r="H668" i="13"/>
  <c r="I668" i="13" s="1"/>
  <c r="H675" i="13"/>
  <c r="I675" i="13" s="1"/>
  <c r="H683" i="13"/>
  <c r="I683" i="13" s="1"/>
  <c r="H713" i="13"/>
  <c r="I713" i="13" s="1"/>
  <c r="H734" i="13"/>
  <c r="I734" i="13" s="1"/>
  <c r="H797" i="13"/>
  <c r="I797" i="13" s="1"/>
  <c r="H805" i="13"/>
  <c r="I805" i="13" s="1"/>
  <c r="H823" i="13"/>
  <c r="I823" i="13" s="1"/>
  <c r="H826" i="13"/>
  <c r="I826" i="13" s="1"/>
  <c r="H1096" i="13"/>
  <c r="I1096" i="13" s="1"/>
  <c r="H1202" i="13"/>
  <c r="I1202" i="13" s="1"/>
  <c r="H627" i="13"/>
  <c r="I627" i="13" s="1"/>
  <c r="H745" i="13"/>
  <c r="I745" i="13" s="1"/>
  <c r="H783" i="13"/>
  <c r="I783" i="13" s="1"/>
  <c r="H792" i="13"/>
  <c r="I792" i="13" s="1"/>
  <c r="H803" i="13"/>
  <c r="I803" i="13" s="1"/>
  <c r="H866" i="13"/>
  <c r="I866" i="13" s="1"/>
  <c r="H542" i="13"/>
  <c r="I542" i="13" s="1"/>
  <c r="H619" i="13"/>
  <c r="I619" i="13" s="1"/>
  <c r="H624" i="13"/>
  <c r="I624" i="13" s="1"/>
  <c r="H689" i="13"/>
  <c r="I689" i="13" s="1"/>
  <c r="H704" i="13"/>
  <c r="I704" i="13" s="1"/>
  <c r="H717" i="13"/>
  <c r="I717" i="13" s="1"/>
  <c r="H720" i="13"/>
  <c r="I720" i="13" s="1"/>
  <c r="H743" i="13"/>
  <c r="I743" i="13" s="1"/>
  <c r="H774" i="13"/>
  <c r="I774" i="13" s="1"/>
  <c r="H897" i="13"/>
  <c r="I897" i="13" s="1"/>
  <c r="H989" i="13"/>
  <c r="I989" i="13" s="1"/>
  <c r="H644" i="13"/>
  <c r="I644" i="13" s="1"/>
  <c r="H695" i="13"/>
  <c r="I695" i="13" s="1"/>
  <c r="H729" i="13"/>
  <c r="I729" i="13" s="1"/>
  <c r="H738" i="13"/>
  <c r="I738" i="13" s="1"/>
  <c r="H772" i="13"/>
  <c r="I772" i="13" s="1"/>
  <c r="H786" i="13"/>
  <c r="I786" i="13" s="1"/>
  <c r="H795" i="13"/>
  <c r="I795" i="13" s="1"/>
  <c r="H801" i="13"/>
  <c r="I801" i="13" s="1"/>
  <c r="H807" i="13"/>
  <c r="I807" i="13" s="1"/>
  <c r="H810" i="13"/>
  <c r="I810" i="13" s="1"/>
  <c r="H838" i="13"/>
  <c r="I838" i="13" s="1"/>
  <c r="H844" i="13"/>
  <c r="I844" i="13" s="1"/>
  <c r="H847" i="13"/>
  <c r="I847" i="13" s="1"/>
  <c r="H921" i="13"/>
  <c r="I921" i="13" s="1"/>
  <c r="H986" i="13"/>
  <c r="I986" i="13" s="1"/>
  <c r="H1126" i="13"/>
  <c r="I1126" i="13" s="1"/>
  <c r="H708" i="13"/>
  <c r="I708" i="13" s="1"/>
  <c r="H716" i="13"/>
  <c r="I716" i="13" s="1"/>
  <c r="H731" i="13"/>
  <c r="I731" i="13" s="1"/>
  <c r="H770" i="13"/>
  <c r="I770" i="13" s="1"/>
  <c r="H817" i="13"/>
  <c r="I817" i="13" s="1"/>
  <c r="H843" i="13"/>
  <c r="I843" i="13" s="1"/>
  <c r="H938" i="13"/>
  <c r="I938" i="13" s="1"/>
  <c r="H1046" i="13"/>
  <c r="I1046" i="13" s="1"/>
  <c r="H1173" i="13"/>
  <c r="I1173" i="13" s="1"/>
  <c r="H673" i="13"/>
  <c r="I673" i="13" s="1"/>
  <c r="H691" i="13"/>
  <c r="I691" i="13" s="1"/>
  <c r="H741" i="13"/>
  <c r="I741" i="13" s="1"/>
  <c r="H784" i="13"/>
  <c r="I784" i="13" s="1"/>
  <c r="H799" i="13"/>
  <c r="I799" i="13" s="1"/>
  <c r="H824" i="13"/>
  <c r="I824" i="13" s="1"/>
  <c r="H958" i="13"/>
  <c r="I958" i="13" s="1"/>
  <c r="H974" i="13"/>
  <c r="I974" i="13" s="1"/>
  <c r="H1084" i="13"/>
  <c r="I1084" i="13" s="1"/>
  <c r="H1088" i="13"/>
  <c r="I1088" i="13" s="1"/>
  <c r="H1111" i="13"/>
  <c r="I1111" i="13" s="1"/>
  <c r="H1117" i="13"/>
  <c r="I1117" i="13" s="1"/>
  <c r="H1184" i="13"/>
  <c r="I1184" i="13" s="1"/>
  <c r="H1187" i="13"/>
  <c r="I1187" i="13" s="1"/>
  <c r="H1225" i="13"/>
  <c r="I1225" i="13" s="1"/>
  <c r="I1235" i="13"/>
  <c r="H671" i="13"/>
  <c r="I671" i="13" s="1"/>
  <c r="H687" i="13"/>
  <c r="I687" i="13" s="1"/>
  <c r="H724" i="13"/>
  <c r="I724" i="13" s="1"/>
  <c r="H739" i="13"/>
  <c r="I739" i="13" s="1"/>
  <c r="H766" i="13"/>
  <c r="I766" i="13" s="1"/>
  <c r="H837" i="13"/>
  <c r="I837" i="13" s="1"/>
  <c r="H839" i="13"/>
  <c r="I839" i="13" s="1"/>
  <c r="H864" i="13"/>
  <c r="I864" i="13" s="1"/>
  <c r="H1089" i="13"/>
  <c r="I1089" i="13" s="1"/>
  <c r="H1093" i="13"/>
  <c r="I1093" i="13" s="1"/>
  <c r="H1171" i="13"/>
  <c r="I1171" i="13" s="1"/>
  <c r="H852" i="13"/>
  <c r="I852" i="13" s="1"/>
  <c r="H905" i="13"/>
  <c r="I905" i="13" s="1"/>
  <c r="H981" i="13"/>
  <c r="I981" i="13" s="1"/>
  <c r="H1014" i="13"/>
  <c r="I1014" i="13" s="1"/>
  <c r="H1112" i="13"/>
  <c r="I1112" i="13" s="1"/>
  <c r="H677" i="13"/>
  <c r="I677" i="13" s="1"/>
  <c r="H737" i="13"/>
  <c r="I737" i="13" s="1"/>
  <c r="H788" i="13"/>
  <c r="I788" i="13" s="1"/>
  <c r="H835" i="13"/>
  <c r="I835" i="13" s="1"/>
  <c r="H898" i="13"/>
  <c r="I898" i="13" s="1"/>
  <c r="H922" i="13"/>
  <c r="I922" i="13" s="1"/>
  <c r="H930" i="13"/>
  <c r="I930" i="13" s="1"/>
  <c r="H994" i="13"/>
  <c r="I994" i="13" s="1"/>
  <c r="H1006" i="13"/>
  <c r="I1006" i="13" s="1"/>
  <c r="H1072" i="13"/>
  <c r="I1072" i="13" s="1"/>
  <c r="I570" i="13"/>
  <c r="H710" i="13"/>
  <c r="I710" i="13" s="1"/>
  <c r="H733" i="13"/>
  <c r="I733" i="13" s="1"/>
  <c r="H791" i="13"/>
  <c r="I791" i="13" s="1"/>
  <c r="H793" i="13"/>
  <c r="I793" i="13" s="1"/>
  <c r="H850" i="13"/>
  <c r="I850" i="13" s="1"/>
  <c r="H860" i="13"/>
  <c r="I860" i="13" s="1"/>
  <c r="H913" i="13"/>
  <c r="I913" i="13" s="1"/>
  <c r="H937" i="13"/>
  <c r="I937" i="13" s="1"/>
  <c r="H1069" i="13"/>
  <c r="I1069" i="13" s="1"/>
  <c r="H997" i="13"/>
  <c r="I997" i="13" s="1"/>
  <c r="H1061" i="13"/>
  <c r="I1061" i="13" s="1"/>
  <c r="H1067" i="13"/>
  <c r="I1067" i="13" s="1"/>
  <c r="H1145" i="13"/>
  <c r="I1145" i="13" s="1"/>
  <c r="H1174" i="13"/>
  <c r="I1174" i="13" s="1"/>
  <c r="H1026" i="13"/>
  <c r="I1026" i="13" s="1"/>
  <c r="H1038" i="13"/>
  <c r="I1038" i="13" s="1"/>
  <c r="H1050" i="13"/>
  <c r="I1050" i="13" s="1"/>
  <c r="H1054" i="13"/>
  <c r="I1054" i="13" s="1"/>
  <c r="H1064" i="13"/>
  <c r="I1064" i="13" s="1"/>
  <c r="H1121" i="13"/>
  <c r="I1121" i="13" s="1"/>
  <c r="H1129" i="13"/>
  <c r="I1129" i="13" s="1"/>
  <c r="H1148" i="13"/>
  <c r="I1148" i="13" s="1"/>
  <c r="H1222" i="13"/>
  <c r="I1222" i="13" s="1"/>
  <c r="H949" i="13"/>
  <c r="I949" i="13" s="1"/>
  <c r="H970" i="13"/>
  <c r="I970" i="13" s="1"/>
  <c r="H1013" i="13"/>
  <c r="I1013" i="13" s="1"/>
  <c r="H1091" i="13"/>
  <c r="I1091" i="13" s="1"/>
  <c r="H1097" i="13"/>
  <c r="I1097" i="13" s="1"/>
  <c r="H1100" i="13"/>
  <c r="I1100" i="13" s="1"/>
  <c r="H1116" i="13"/>
  <c r="I1116" i="13" s="1"/>
  <c r="H1122" i="13"/>
  <c r="I1122" i="13" s="1"/>
  <c r="H1130" i="13"/>
  <c r="I1130" i="13" s="1"/>
  <c r="H1135" i="13"/>
  <c r="I1135" i="13" s="1"/>
  <c r="H1182" i="13"/>
  <c r="I1182" i="13" s="1"/>
  <c r="H1186" i="13"/>
  <c r="I1186" i="13" s="1"/>
  <c r="H1215" i="13"/>
  <c r="I1215" i="13" s="1"/>
  <c r="H962" i="13"/>
  <c r="I962" i="13" s="1"/>
  <c r="H1103" i="13"/>
  <c r="I1103" i="13" s="1"/>
  <c r="H1133" i="13"/>
  <c r="I1133" i="13" s="1"/>
  <c r="H1154" i="13"/>
  <c r="I1154" i="13" s="1"/>
  <c r="H1172" i="13"/>
  <c r="I1172" i="13" s="1"/>
  <c r="H945" i="13"/>
  <c r="I945" i="13" s="1"/>
  <c r="H978" i="13"/>
  <c r="I978" i="13" s="1"/>
  <c r="H1009" i="13"/>
  <c r="I1009" i="13" s="1"/>
  <c r="H1063" i="13"/>
  <c r="I1063" i="13" s="1"/>
  <c r="H1104" i="13"/>
  <c r="I1104" i="13" s="1"/>
  <c r="H1178" i="13"/>
  <c r="I1178" i="13" s="1"/>
  <c r="H1190" i="13"/>
  <c r="I1190" i="13" s="1"/>
  <c r="H1204" i="13"/>
  <c r="I1204" i="13" s="1"/>
  <c r="H1224" i="13"/>
  <c r="I1224" i="13" s="1"/>
  <c r="E89" i="14"/>
  <c r="G89" i="14" s="1"/>
  <c r="I1271" i="13"/>
  <c r="I1270" i="13" s="1"/>
  <c r="H1030" i="13"/>
  <c r="I1030" i="13" s="1"/>
  <c r="H1106" i="13"/>
  <c r="I1106" i="13" s="1"/>
  <c r="I1278" i="13"/>
  <c r="I1276" i="13" s="1"/>
  <c r="E96" i="14"/>
  <c r="G96" i="14" s="1"/>
  <c r="H1181" i="13"/>
  <c r="I1181" i="13" s="1"/>
  <c r="H1220" i="13"/>
  <c r="I1220" i="13" s="1"/>
  <c r="H1140" i="13"/>
  <c r="I1140" i="13" s="1"/>
  <c r="H1217" i="13"/>
  <c r="I1217" i="13" s="1"/>
  <c r="I1251" i="13"/>
  <c r="E98" i="14"/>
  <c r="E97" i="14" s="1"/>
  <c r="I1280" i="13"/>
  <c r="I1279" i="13" s="1"/>
  <c r="H1025" i="13"/>
  <c r="I1025" i="13" s="1"/>
  <c r="H1189" i="13"/>
  <c r="I1189" i="13" s="1"/>
  <c r="H1214" i="13"/>
  <c r="I1214" i="13" s="1"/>
  <c r="H1218" i="13"/>
  <c r="I1218" i="13" s="1"/>
  <c r="I1275" i="13"/>
  <c r="E93" i="14"/>
  <c r="E91" i="14" s="1"/>
  <c r="E101" i="14"/>
  <c r="I1283" i="13"/>
  <c r="I1282" i="13" s="1"/>
  <c r="G99" i="14"/>
  <c r="H1216" i="13"/>
  <c r="I1216" i="13" s="1"/>
  <c r="I1274" i="13"/>
  <c r="I1230" i="13"/>
  <c r="G124" i="14"/>
  <c r="G80" i="14"/>
  <c r="G102" i="14"/>
  <c r="G95" i="14"/>
  <c r="I525" i="13"/>
  <c r="E65" i="14"/>
  <c r="G65" i="14" s="1"/>
  <c r="G66" i="14"/>
  <c r="E118" i="14"/>
  <c r="G26" i="14"/>
  <c r="G92" i="14"/>
  <c r="G64" i="14"/>
  <c r="F10" i="17"/>
  <c r="E106" i="14" s="1"/>
  <c r="G106" i="14" s="1"/>
  <c r="E114" i="14"/>
  <c r="G114" i="14" s="1"/>
  <c r="E18" i="17"/>
  <c r="F18" i="17" s="1"/>
  <c r="E108" i="14" s="1"/>
  <c r="I1260" i="13"/>
  <c r="I1259" i="13" s="1"/>
  <c r="I1258" i="13" s="1"/>
  <c r="E85" i="14" s="1"/>
  <c r="I456" i="13" l="1"/>
  <c r="I28" i="13"/>
  <c r="I27" i="13" s="1"/>
  <c r="E22" i="14" s="1"/>
  <c r="G22" i="14" s="1"/>
  <c r="E100" i="14"/>
  <c r="E79" i="14"/>
  <c r="I563" i="13"/>
  <c r="E62" i="14" s="1"/>
  <c r="E61" i="14" s="1"/>
  <c r="G88" i="14"/>
  <c r="G132" i="14"/>
  <c r="E88" i="14"/>
  <c r="G93" i="14"/>
  <c r="I1223" i="13"/>
  <c r="I54" i="13"/>
  <c r="I53" i="13" s="1"/>
  <c r="E28" i="14" s="1"/>
  <c r="G28" i="14" s="1"/>
  <c r="I1086" i="13"/>
  <c r="I511" i="13"/>
  <c r="E53" i="14" s="1"/>
  <c r="G53" i="14" s="1"/>
  <c r="I421" i="13"/>
  <c r="E42" i="14" s="1"/>
  <c r="G42" i="14" s="1"/>
  <c r="I1090" i="13"/>
  <c r="I1085" i="13" s="1"/>
  <c r="E72" i="14" s="1"/>
  <c r="G72" i="14" s="1"/>
  <c r="I320" i="13"/>
  <c r="I1138" i="13"/>
  <c r="E74" i="14" s="1"/>
  <c r="G74" i="14" s="1"/>
  <c r="I1159" i="13"/>
  <c r="E76" i="14" s="1"/>
  <c r="G76" i="14" s="1"/>
  <c r="I562" i="13"/>
  <c r="I368" i="13"/>
  <c r="I367" i="13" s="1"/>
  <c r="E39" i="14" s="1"/>
  <c r="I425" i="13"/>
  <c r="E44" i="14" s="1"/>
  <c r="G44" i="14" s="1"/>
  <c r="I504" i="13"/>
  <c r="E51" i="14" s="1"/>
  <c r="G51" i="14" s="1"/>
  <c r="I1210" i="13"/>
  <c r="I1205" i="13" s="1"/>
  <c r="I1158" i="13" s="1"/>
  <c r="I96" i="14"/>
  <c r="G79" i="14"/>
  <c r="G17" i="14"/>
  <c r="G62" i="14"/>
  <c r="G101" i="14"/>
  <c r="I470" i="13"/>
  <c r="I469" i="13" s="1"/>
  <c r="E48" i="14" s="1"/>
  <c r="I555" i="13"/>
  <c r="I874" i="13"/>
  <c r="E70" i="14" s="1"/>
  <c r="G70" i="14" s="1"/>
  <c r="I91" i="13"/>
  <c r="E29" i="14" s="1"/>
  <c r="G29" i="14" s="1"/>
  <c r="I26" i="13"/>
  <c r="E23" i="14"/>
  <c r="E21" i="14" s="1"/>
  <c r="I348" i="13"/>
  <c r="I40" i="13"/>
  <c r="E25" i="14"/>
  <c r="G25" i="14" s="1"/>
  <c r="E68" i="14"/>
  <c r="G68" i="14" s="1"/>
  <c r="I576" i="13"/>
  <c r="I1108" i="13"/>
  <c r="I1273" i="13"/>
  <c r="I1102" i="13"/>
  <c r="P20" i="8"/>
  <c r="Q19" i="8"/>
  <c r="A19" i="9"/>
  <c r="C18" i="9"/>
  <c r="I1056" i="13"/>
  <c r="A49" i="9"/>
  <c r="C49" i="9" s="1"/>
  <c r="C48" i="9"/>
  <c r="E32" i="14"/>
  <c r="E31" i="14" s="1"/>
  <c r="G98" i="14"/>
  <c r="E83" i="14"/>
  <c r="I1250" i="13"/>
  <c r="I559" i="13"/>
  <c r="E60" i="14" s="1"/>
  <c r="G60" i="14" s="1"/>
  <c r="C5" i="9"/>
  <c r="A6" i="9"/>
  <c r="I1076" i="13"/>
  <c r="I359" i="13"/>
  <c r="E36" i="14" s="1"/>
  <c r="G36" i="14" s="1"/>
  <c r="C29" i="8"/>
  <c r="A32" i="8"/>
  <c r="Q18" i="8"/>
  <c r="A33" i="9"/>
  <c r="C32" i="9"/>
  <c r="I1269" i="13"/>
  <c r="E94" i="14"/>
  <c r="I489" i="13"/>
  <c r="R18" i="8"/>
  <c r="I1118" i="13"/>
  <c r="E73" i="14" s="1"/>
  <c r="G73" i="14" s="1"/>
  <c r="A25" i="8"/>
  <c r="C24" i="8"/>
  <c r="R20" i="8"/>
  <c r="A49" i="8"/>
  <c r="C49" i="8" s="1"/>
  <c r="C48" i="8"/>
  <c r="P19" i="8"/>
  <c r="A19" i="8"/>
  <c r="C18" i="8"/>
  <c r="I1052" i="13"/>
  <c r="A42" i="8"/>
  <c r="C41" i="8"/>
  <c r="C24" i="9"/>
  <c r="A25" i="9"/>
  <c r="G94" i="14"/>
  <c r="I529" i="13"/>
  <c r="I401" i="13"/>
  <c r="R19" i="8"/>
  <c r="I546" i="13"/>
  <c r="E57" i="14" s="1"/>
  <c r="G57" i="14" s="1"/>
  <c r="I289" i="13"/>
  <c r="I292" i="13"/>
  <c r="I1070" i="13"/>
  <c r="A42" i="9"/>
  <c r="C41" i="9"/>
  <c r="E54" i="14"/>
  <c r="G63" i="14"/>
  <c r="E63" i="14"/>
  <c r="E45" i="14"/>
  <c r="F86" i="17"/>
  <c r="E104" i="14"/>
  <c r="G118" i="14"/>
  <c r="G108" i="14"/>
  <c r="G85" i="14"/>
  <c r="G84" i="14" s="1"/>
  <c r="E84" i="14"/>
  <c r="G24" i="14" l="1"/>
  <c r="G130" i="14"/>
  <c r="C17" i="15"/>
  <c r="I95" i="14"/>
  <c r="G100" i="14"/>
  <c r="E38" i="14"/>
  <c r="G39" i="14"/>
  <c r="G61" i="14"/>
  <c r="G91" i="14"/>
  <c r="I31" i="14"/>
  <c r="G32" i="14"/>
  <c r="E87" i="14"/>
  <c r="G97" i="14"/>
  <c r="I288" i="13"/>
  <c r="E30" i="14" s="1"/>
  <c r="G30" i="14" s="1"/>
  <c r="I510" i="13"/>
  <c r="G38" i="14"/>
  <c r="I424" i="13"/>
  <c r="E69" i="14"/>
  <c r="G69" i="14" s="1"/>
  <c r="J26" i="14" s="1"/>
  <c r="G87" i="14"/>
  <c r="C17" i="19" s="1"/>
  <c r="G104" i="14"/>
  <c r="C12" i="15" s="1"/>
  <c r="G23" i="14"/>
  <c r="C42" i="9"/>
  <c r="A43" i="9"/>
  <c r="C43" i="9" s="1"/>
  <c r="P21" i="8"/>
  <c r="R21" i="8"/>
  <c r="A34" i="9"/>
  <c r="C34" i="9" s="1"/>
  <c r="C33" i="9"/>
  <c r="A20" i="8"/>
  <c r="C20" i="8" s="1"/>
  <c r="C19" i="8"/>
  <c r="P22" i="8" s="1"/>
  <c r="I488" i="13"/>
  <c r="E50" i="14"/>
  <c r="E56" i="14"/>
  <c r="I528" i="13"/>
  <c r="Q21" i="8"/>
  <c r="C6" i="9"/>
  <c r="A7" i="9"/>
  <c r="C7" i="9" s="1"/>
  <c r="Q22" i="9" s="1"/>
  <c r="E82" i="14"/>
  <c r="G83" i="14"/>
  <c r="C19" i="9"/>
  <c r="A20" i="9"/>
  <c r="C20" i="9" s="1"/>
  <c r="C32" i="8"/>
  <c r="A33" i="8"/>
  <c r="E24" i="14"/>
  <c r="A43" i="8"/>
  <c r="C43" i="8" s="1"/>
  <c r="C42" i="8"/>
  <c r="I1051" i="13"/>
  <c r="E35" i="14"/>
  <c r="I347" i="13"/>
  <c r="E59" i="14"/>
  <c r="I554" i="13"/>
  <c r="C25" i="9"/>
  <c r="A26" i="9"/>
  <c r="C26" i="9" s="1"/>
  <c r="R22" i="9" s="1"/>
  <c r="E41" i="14"/>
  <c r="I400" i="13"/>
  <c r="C25" i="8"/>
  <c r="A26" i="8"/>
  <c r="C26" i="8" s="1"/>
  <c r="G54" i="14"/>
  <c r="E52" i="14"/>
  <c r="G45" i="14"/>
  <c r="E43" i="14"/>
  <c r="E77" i="14"/>
  <c r="E75" i="14" s="1"/>
  <c r="I69" i="14"/>
  <c r="G31" i="14"/>
  <c r="G48" i="14"/>
  <c r="E47" i="14"/>
  <c r="I12" i="14" l="1"/>
  <c r="G82" i="14"/>
  <c r="J24" i="14" s="1"/>
  <c r="G21" i="14"/>
  <c r="I130" i="14"/>
  <c r="J131" i="14" s="1"/>
  <c r="K131" i="14" s="1"/>
  <c r="C23" i="19"/>
  <c r="C24" i="19" s="1"/>
  <c r="G135" i="14"/>
  <c r="G27" i="14"/>
  <c r="G52" i="14"/>
  <c r="C19" i="19"/>
  <c r="E27" i="14"/>
  <c r="I32" i="14"/>
  <c r="I52" i="13"/>
  <c r="I366" i="13"/>
  <c r="G77" i="14"/>
  <c r="Q18" i="9"/>
  <c r="R26" i="9"/>
  <c r="R20" i="9"/>
  <c r="R18" i="9"/>
  <c r="Q20" i="9"/>
  <c r="G56" i="14"/>
  <c r="E55" i="14"/>
  <c r="P26" i="9"/>
  <c r="O26" i="9" s="1"/>
  <c r="P20" i="9"/>
  <c r="Q22" i="8"/>
  <c r="R19" i="9"/>
  <c r="Q26" i="9"/>
  <c r="P21" i="9"/>
  <c r="P22" i="9"/>
  <c r="G50" i="14"/>
  <c r="E49" i="14"/>
  <c r="Q21" i="9"/>
  <c r="E58" i="14"/>
  <c r="G59" i="14"/>
  <c r="P26" i="8"/>
  <c r="O26" i="8" s="1"/>
  <c r="P19" i="9"/>
  <c r="R22" i="8"/>
  <c r="C33" i="8"/>
  <c r="A34" i="8"/>
  <c r="C34" i="8" s="1"/>
  <c r="R26" i="8"/>
  <c r="G35" i="14"/>
  <c r="E34" i="14"/>
  <c r="G41" i="14"/>
  <c r="E40" i="14"/>
  <c r="E71" i="14"/>
  <c r="I575" i="13"/>
  <c r="R21" i="9"/>
  <c r="Q19" i="9"/>
  <c r="Q26" i="8"/>
  <c r="P18" i="9"/>
  <c r="I42" i="14"/>
  <c r="G43" i="14"/>
  <c r="G47" i="14"/>
  <c r="G49" i="14" l="1"/>
  <c r="G75" i="14"/>
  <c r="G55" i="14"/>
  <c r="G58" i="14"/>
  <c r="J28" i="14"/>
  <c r="C15" i="19" s="1"/>
  <c r="V11" i="13"/>
  <c r="E37" i="14"/>
  <c r="I39" i="14"/>
  <c r="G40" i="14"/>
  <c r="I41" i="14"/>
  <c r="G34" i="14"/>
  <c r="J21" i="14"/>
  <c r="G71" i="14"/>
  <c r="E67" i="14"/>
  <c r="G37" i="14" l="1"/>
  <c r="H19" i="13"/>
  <c r="I19" i="13" s="1"/>
  <c r="E16" i="14" s="1"/>
  <c r="G16" i="14" s="1"/>
  <c r="H21" i="13"/>
  <c r="I21" i="13" s="1"/>
  <c r="E18" i="14" s="1"/>
  <c r="G18" i="14" s="1"/>
  <c r="H18" i="13"/>
  <c r="I18" i="13" s="1"/>
  <c r="E15" i="14" s="1"/>
  <c r="G15" i="14" s="1"/>
  <c r="H17" i="13"/>
  <c r="I17" i="13" s="1"/>
  <c r="H22" i="13"/>
  <c r="I22" i="13" s="1"/>
  <c r="E19" i="14" s="1"/>
  <c r="G19" i="14" s="1"/>
  <c r="I68" i="14"/>
  <c r="G67" i="14"/>
  <c r="J29" i="14"/>
  <c r="C16" i="19"/>
  <c r="J22" i="14"/>
  <c r="J25" i="14" s="1"/>
  <c r="J23" i="14"/>
  <c r="E14" i="14" l="1"/>
  <c r="I16" i="13"/>
  <c r="I1286" i="13" s="1"/>
  <c r="J27" i="14"/>
  <c r="C14" i="19"/>
  <c r="G14" i="14" l="1"/>
  <c r="E13" i="14"/>
  <c r="E11" i="14" s="1"/>
  <c r="E128" i="14" s="1"/>
  <c r="E137" i="14" s="1"/>
  <c r="G13" i="14" l="1"/>
  <c r="C13" i="19" l="1"/>
  <c r="G11" i="14"/>
  <c r="C11" i="15" l="1"/>
  <c r="I11" i="14"/>
  <c r="J12" i="14" s="1"/>
  <c r="K12" i="14" s="1"/>
  <c r="G128" i="14"/>
  <c r="C11" i="19"/>
  <c r="G137" i="14" l="1"/>
  <c r="C15" i="15"/>
  <c r="C21" i="19"/>
  <c r="C26" i="19" l="1"/>
  <c r="D15" i="19"/>
  <c r="D17" i="19"/>
  <c r="D14" i="19"/>
  <c r="D19" i="19"/>
  <c r="D21" i="19" s="1"/>
  <c r="D16" i="19"/>
  <c r="D13" i="19"/>
  <c r="C16" i="15"/>
  <c r="C18" i="15" s="1"/>
  <c r="D11" i="19"/>
</calcChain>
</file>

<file path=xl/sharedStrings.xml><?xml version="1.0" encoding="utf-8"?>
<sst xmlns="http://schemas.openxmlformats.org/spreadsheetml/2006/main" count="82034" uniqueCount="54008">
  <si>
    <t>02 - IGP-DI</t>
  </si>
  <si>
    <t>MINISTÉRIO DA INTEGRAÇÃO E DESENVOLVIMENTO REGIONAL</t>
  </si>
  <si>
    <t>272 - Produtos siderurgicos</t>
  </si>
  <si>
    <t>DEPARTAMENTO NACIONAL DE OBRAS CONTRA AS SECAS</t>
  </si>
  <si>
    <t>273 - Tubos de ferro e aço</t>
  </si>
  <si>
    <t>DIRETORIA DE INFRA-ESTRUTURA HÍDRICA DNOCS</t>
  </si>
  <si>
    <t>35 - Edificações</t>
  </si>
  <si>
    <t>38 - Terraplenagem</t>
  </si>
  <si>
    <t>40 - Estr.obras-conc.armado</t>
  </si>
  <si>
    <t>PROJETO:</t>
  </si>
  <si>
    <t>Tabuleiros Litorâneos de Parnaíba - 2ª Etapa</t>
  </si>
  <si>
    <t>OBRA:</t>
  </si>
  <si>
    <t>UNID.</t>
  </si>
  <si>
    <t>MEDIDO ACUMULADO ATE 73ª MED</t>
  </si>
  <si>
    <t>MEDIDO ACUMULADO 74ª e 75ª MED</t>
  </si>
  <si>
    <t>REAJUSTE NO PERÍODO</t>
  </si>
  <si>
    <t>ITEM</t>
  </si>
  <si>
    <t>S  E  R  V  I  Ç  O  S</t>
  </si>
  <si>
    <t>QUANT.</t>
  </si>
  <si>
    <t xml:space="preserve">MEDIDO ACUMULADO </t>
  </si>
  <si>
    <t>VALOR (A)</t>
  </si>
  <si>
    <t>VALOR (B)</t>
  </si>
  <si>
    <t>COLUNA</t>
  </si>
  <si>
    <t>FATOR</t>
  </si>
  <si>
    <t>1.</t>
  </si>
  <si>
    <t>1 - SERVIÇOS PRELIMINARES</t>
  </si>
  <si>
    <t>1.1</t>
  </si>
  <si>
    <t>%</t>
  </si>
  <si>
    <t>1.2</t>
  </si>
  <si>
    <t>1.3</t>
  </si>
  <si>
    <t>Instalação Do Canteiro</t>
  </si>
  <si>
    <t>1.4</t>
  </si>
  <si>
    <t>mês</t>
  </si>
  <si>
    <t>2.</t>
  </si>
  <si>
    <t>2- CANAL DE APROXIMAÇÃO</t>
  </si>
  <si>
    <t>2.1</t>
  </si>
  <si>
    <t>m³</t>
  </si>
  <si>
    <t>2.2</t>
  </si>
  <si>
    <t>3.</t>
  </si>
  <si>
    <t>3 - EBP 1</t>
  </si>
  <si>
    <t>3.1</t>
  </si>
  <si>
    <t>MONTAGEM</t>
  </si>
  <si>
    <t>3.1.1</t>
  </si>
  <si>
    <t>un</t>
  </si>
  <si>
    <t>3.1.2</t>
  </si>
  <si>
    <t>3.1.3</t>
  </si>
  <si>
    <t>Ligação Bombas - Barrilete</t>
  </si>
  <si>
    <t>3.1.4</t>
  </si>
  <si>
    <t>3.1.5</t>
  </si>
  <si>
    <t>Comporta Ensecadeira, Aço Com Vedação De Borracha De 2,5 M X 1,5 M (Pos 18)</t>
  </si>
  <si>
    <t>3.1.6</t>
  </si>
  <si>
    <t>Graute Fgk=30 Mpa; Traço 1:0,02:0,8:1,1 (Cimento/Cal/Areia Grossa/Brita 0) - Preparo Mecânico Com Betoneira</t>
  </si>
  <si>
    <t>Demolição De Concreto Armado</t>
  </si>
  <si>
    <t>Demolição De Concreto Simples</t>
  </si>
  <si>
    <t>Serviços De Rejuvenescimento E Manutenção Preventiva Dos Motores De 1.000 Cv</t>
  </si>
  <si>
    <t>Cobogó De Concreto</t>
  </si>
  <si>
    <t>m²</t>
  </si>
  <si>
    <t>Cobertura Com Telha Tipo Kanalete 90</t>
  </si>
  <si>
    <t>Andaime</t>
  </si>
  <si>
    <t>Carga manual de entulho em caminhão basculante</t>
  </si>
  <si>
    <t>Momento Extraordinário De Transporte Para Material De 1ª Categoria</t>
  </si>
  <si>
    <t>m³xkm</t>
  </si>
  <si>
    <t>3.2</t>
  </si>
  <si>
    <t>3.2.1</t>
  </si>
  <si>
    <t>Conjuntos Motobombas</t>
  </si>
  <si>
    <t>3.2.2</t>
  </si>
  <si>
    <t>3.2.2.1</t>
  </si>
  <si>
    <t>3.2.2.2</t>
  </si>
  <si>
    <t>Registro De Gaveta , Chato, Com Bolsas, Junta Elástica, Cabeçote, Ferro Dúctil, Ø150 Mm</t>
  </si>
  <si>
    <t>Acessório Para Flange, Ø150 Mm</t>
  </si>
  <si>
    <t>4.</t>
  </si>
  <si>
    <t>4 - ADUTORA PRINCIPAL 1</t>
  </si>
  <si>
    <t>4.1</t>
  </si>
  <si>
    <t>OBRAS CIVIS  E MONTAGEM</t>
  </si>
  <si>
    <t>4.1.1</t>
  </si>
  <si>
    <t>Adutora e One Ways</t>
  </si>
  <si>
    <t>4.1.1.1</t>
  </si>
  <si>
    <t>ha</t>
  </si>
  <si>
    <t>4.1.1.2</t>
  </si>
  <si>
    <t>Escavação Mecânica Em Material De 1ª Categoria, Dmt &lt;= 300 M</t>
  </si>
  <si>
    <t>4.1.1.3</t>
  </si>
  <si>
    <t>Reaterro Compactado Com Reaproveitamento Do Material Escavado</t>
  </si>
  <si>
    <t>Escada De Marinheiro Com Guarda - Corpo Metálico</t>
  </si>
  <si>
    <t>m</t>
  </si>
  <si>
    <t xml:space="preserve">Guarda - Corpo Metálico </t>
  </si>
  <si>
    <t>Grade De Fechamento</t>
  </si>
  <si>
    <t>cj</t>
  </si>
  <si>
    <t>Escav. Manual  Em Material De  1ª Cat. Com Dmt&lt;= 100 M. (Até 1,5M)</t>
  </si>
  <si>
    <t>4.2</t>
  </si>
  <si>
    <t>4.2.1</t>
  </si>
  <si>
    <t>Adutora</t>
  </si>
  <si>
    <t>4.2.2</t>
  </si>
  <si>
    <t>One ways</t>
  </si>
  <si>
    <t>4.2.3</t>
  </si>
  <si>
    <t xml:space="preserve"> CHAMINÉ DE EQUILÍBRIO</t>
  </si>
  <si>
    <t>4.2.3.1</t>
  </si>
  <si>
    <t>Impermeabilização Com Sikatop 100</t>
  </si>
  <si>
    <t>Carga Manual De Entulho Em Caminhão Basculante</t>
  </si>
  <si>
    <t>5.</t>
  </si>
  <si>
    <t>5 - EBP 2</t>
  </si>
  <si>
    <t>5.1</t>
  </si>
  <si>
    <t>OBRAS CIVIS</t>
  </si>
  <si>
    <t>5.1.1</t>
  </si>
  <si>
    <t>EBP</t>
  </si>
  <si>
    <t>5.1.1.1</t>
  </si>
  <si>
    <t>Desmatamento, Destocamento E Limpeza Do Terreno</t>
  </si>
  <si>
    <t>5.1.1.2</t>
  </si>
  <si>
    <t>5.1.1.3</t>
  </si>
  <si>
    <t>5.1.1.4</t>
  </si>
  <si>
    <t>5.1.1.5</t>
  </si>
  <si>
    <t>5.1.1.6</t>
  </si>
  <si>
    <t>5.1.1.7</t>
  </si>
  <si>
    <t>5.1.1.8</t>
  </si>
  <si>
    <t>5.1.1.9</t>
  </si>
  <si>
    <t>Reboco Interno Ou Externo, Argamassa De Cal Hidratada 1:3</t>
  </si>
  <si>
    <t>Emboço Para Revestimento De Azuleijo, Argamassa Cal Hidratada 1:4 Com 130 Kg De Cimento</t>
  </si>
  <si>
    <t>Chapisco</t>
  </si>
  <si>
    <t>Pintura Em Parede Com Tinta Hidrocor</t>
  </si>
  <si>
    <t>Piso Ladrilho Hidráulico</t>
  </si>
  <si>
    <t>Piso Cerâmica Esmaltada, Com Cimento Colante</t>
  </si>
  <si>
    <t>Revestimento Primário Com Laterita, Espes.= De 15 Cm</t>
  </si>
  <si>
    <t>Colchão De Brita</t>
  </si>
  <si>
    <t>Tubulação Ponta E Bolsa De Concreto Armado Ø 600 Mm</t>
  </si>
  <si>
    <t>Alvenaria De Pedra</t>
  </si>
  <si>
    <t>Porta De Ferro Para Acesso</t>
  </si>
  <si>
    <t>Geomembrana Impermeável</t>
  </si>
  <si>
    <t>Passeio Cimentado (Calçada), Sob Base Concreto</t>
  </si>
  <si>
    <t>Espalhamento de material em bota fora</t>
  </si>
  <si>
    <t>5.2</t>
  </si>
  <si>
    <t>Ligação Bomba - Barrilete</t>
  </si>
  <si>
    <t>5.2.1</t>
  </si>
  <si>
    <t>5.2.2</t>
  </si>
  <si>
    <t>5.2.3</t>
  </si>
  <si>
    <t>5.2.4</t>
  </si>
  <si>
    <t>5.2.5</t>
  </si>
  <si>
    <t>5.2.6</t>
  </si>
  <si>
    <t>Guarda - Corpo Metálico</t>
  </si>
  <si>
    <t>5.2.7</t>
  </si>
  <si>
    <t>5.3</t>
  </si>
  <si>
    <t>5.3.1</t>
  </si>
  <si>
    <t>5.3.2</t>
  </si>
  <si>
    <t>5.3.3</t>
  </si>
  <si>
    <t>Conjunto Moto-Bomba Tipo Submersa Para Drenagem Com 1/3 Cv (Pos 2)</t>
  </si>
  <si>
    <t>5.3.4</t>
  </si>
  <si>
    <t xml:space="preserve">Conjunto Moto-Bomba Tipo Submersa Para Drenagem Dos Poços De Sucção E Enchimento Da Adutora, 30 Cv (Pos 3) </t>
  </si>
  <si>
    <t>5.3.5</t>
  </si>
  <si>
    <t>5.3.6</t>
  </si>
  <si>
    <t>5.3.7</t>
  </si>
  <si>
    <t>Guias Para Comporta Ensecadeira Em Aço ( Pos 19 )</t>
  </si>
  <si>
    <t>5.3.8</t>
  </si>
  <si>
    <t>Guias Em Aço Inoxidável Para As Grades ( Pos 21 )</t>
  </si>
  <si>
    <t>Talha Elétrica Com Capacidade De 2,0 Ton (Pos 23)</t>
  </si>
  <si>
    <t>Talha Elétrica Com Capacidade De 1,0 Ton (Pos 24_)</t>
  </si>
  <si>
    <t>Cubículo De Proteção E Medição Em Alta Tensão Padrão Cepisa, Instalação Ao Tempo, Sobre Base, Incluindo Transformadores De Instrumentação, Disjuntor, Reles E Medidores.</t>
  </si>
  <si>
    <t>Resistor De Aterramento Montado Sobre Base, 2400 V, 400 A, 10 Segundos</t>
  </si>
  <si>
    <t>Poste De Concreto Armado, Seção Duplo Tê Comprimento Total 11 M, Diâmetro Externo No Topo 110 X 140 Mm E Na Base 330 X 448 Mm, Carga Nominal 400 Kg, De Acordo Com A Norma Abnt. (Pos 04) Ref.: Tipo "B" Cavan Ou Similar.</t>
  </si>
  <si>
    <t>Torre Treliçada Para Suporte De Para-Raios, Em Estrutura Metálica Galvanizada Auto-Suportada Com 15 M De Altura. (Pos 10) Ref.: Nortec Ou Similar</t>
  </si>
  <si>
    <t>Para-Raios Contra Descarga Atmosférica Tipo Ionizante, Raio De Ação 40 M, Área Protegida Em Círculo 5.000 M2. (Pos 11) Ref.: Tipo "Prmc - 1" Da Nortec Ou Similar.</t>
  </si>
  <si>
    <t>Tubo De Pvc 2" C/Parede Reforçada, Para Descida De Cabo Terra. (Pos 14)</t>
  </si>
  <si>
    <t>Eletroduto Rígido De Aço Galvanizado Com Costura, 4" Em Varas De 3 Metros, Rosca Bsp. (Pos 17) Ref.: Apolo Ou Similar</t>
  </si>
  <si>
    <t>vara</t>
  </si>
  <si>
    <t>Eletroduto Rígido De Aço Galvanizado Com Costura 1.1/2" Em Varas De 3 Metros, Rosca Bsp. (Pos 18) . Ref.: Apolo Ou Similar</t>
  </si>
  <si>
    <t>Eletroduto Rígido De Aço Galvanizado Com Costura, 3" Em Varas De 3 Metros, Rosca Bsp. (Pos 19) Ref.: Apolo Ou Similar.</t>
  </si>
  <si>
    <t>Condulete Tipo "T", Alumínio À Prova De Tempo, Gases, Vapores E Pó Para Entrada De Eletroduto 1.1/2" Rosca Bsp. (Pos 23) Ref.: Blinda Cat. Nº T-50 Ou Similar.</t>
  </si>
  <si>
    <t>Eletroduto Flexível A Prova De Tempo Em Tubo Metálico Flexível Revestido De Polivinyl Clorídrico, Extremidades Com Terminais De Latão Rosca Bsp Para Eletroduto 3" (L = 1,00 M). (Pos 24) Ref.: Blinda Cat. Nº 7000 Mm-6 Ou Similar</t>
  </si>
  <si>
    <t>Eletroduto Flexível A Prova De Tempo Em Tubo Metálico Flexível Revestido De Polivinyl Clorídrico, Extremidades Com Terminais De Latão Rosca Bsp Para Eletroduto 3/4" (L = 1,00 M). (Pos 25) Ref.: Blinda Cat. Nº 7000 Mm-2 Ou Similar</t>
  </si>
  <si>
    <t>Haste De Aterramento, C/Núcleo De Aço Carbono Sae 1045 Revestido De Cobre Eletrolítico 3/4" E 3 M Comprimento. (Pos 44) Ref.: Burndy Cat. Nº Gcwr 19L30 Ou Similar.</t>
  </si>
  <si>
    <t>Manilha De Barro Vidrado, Tipo Ponta E Bolsa De Comprimento Total 600 Mm E 300 Mm, Para Proteção Da Hastes De  Aterramento. (Pos 47)</t>
  </si>
  <si>
    <t>Eletroduto Rígido De Aço Galvanizado, Com Costura, Classe Pesada, Rosca Bsp 2", Em Varas De 3 Metros, Com Uma Luva Em Uma Das Extremidades E Um Protetor Para Rosca Na Outra. (Pos 68) Ref.: Apolo Ou Similar.</t>
  </si>
  <si>
    <t>Prateleira Para Cabos Comprimento Por Peça De 3,0 M. (Pos 79) Ref.: Tipo Srs-500-3 Da Sisa Ou Similar.</t>
  </si>
  <si>
    <t>Aparelho De Iluminação, Pescoço De Alumínio Fundido, Refletor Estampado Em Chapa De Alumínio, Para Lâmpada Mista De 500 W, 220 V. Ref.: Peterco X-21/5 Ou Similar.</t>
  </si>
  <si>
    <t>Eletroduto Rígido, Aço Galvanizado Com Costura Classe Pesada, Rosca Bsp, 3/4", Fornecido Em Varas No Comprimento De 3 (Três) M Com Uma Luva Em Uma Das Extremidades E Um Protetor Para Rosca Na Outra. Ref.: Apolo Ou Similar.</t>
  </si>
  <si>
    <t>Eletroduto Rígido, Aço Galvanizado Com Costura Classe Pesada, Rosca Bsp, 1", Fornecido Em Varas No Comprimento De 3 (Três) M Com Uma Luva Em Uma Das Extremidades E Um Protetor Para Rosca Na Outra. Ref.: Apolo Ou Similar.</t>
  </si>
  <si>
    <t>Relé Fotoelétrico-Magnético, 220 V, Estabilizador Contra As Radiações Ultravioletas, Resistentes Às Intempéries, Choques Térmicos E Mecânicos. Ref.; Tecnowatt Rm-10 Ou Similar.</t>
  </si>
  <si>
    <t>Barra Chata De Cobre Eletrolítico, Estanhado De 2" X 1/4" X 23 Cm, Conforme Detalhe "C" Do Desenho Rgu-024-218. Ref.: Burndy Ou Similar.</t>
  </si>
  <si>
    <t>Manilha De Barro Vidrado, Tipo Ponta E Bolsa, De Comprimento Total 600 Mm E Diâmetro 300 Mm Para Proteção Da Haste De Aterramento. Ref.: Sano Ou Similar.</t>
  </si>
  <si>
    <t>Caixa De Ligação Tipo Condulete, A Prova De Tempo, Gases, Vapores E Pó, Em Liga De Alumínio Fundido Com Tampa Estampada De Alumínio, Fixada Por Parafusos, Com Vedação De Juinta De Borracha, Nos Seguintes Tipos E Diâmetros:</t>
  </si>
  <si>
    <t>Lr - 1.1/2"</t>
  </si>
  <si>
    <t>Ll - 1.1/2"</t>
  </si>
  <si>
    <t>T - 1.1/2"</t>
  </si>
  <si>
    <t>X - 1.1/2"</t>
  </si>
  <si>
    <t>T - 1"</t>
  </si>
  <si>
    <t>X - 1"</t>
  </si>
  <si>
    <t>Lr - 3/4"</t>
  </si>
  <si>
    <t>Ll - 3/4"</t>
  </si>
  <si>
    <t>T - 3/4"</t>
  </si>
  <si>
    <t>X - 3/4"</t>
  </si>
  <si>
    <t>Tampa Para Equipamento Montada Em Petrolet Tipo R 15 - E 22, Com Os Seguintes Equipamentos.</t>
  </si>
  <si>
    <t>1 Interruptor E 1 Tomada 2 Polos 10 A</t>
  </si>
  <si>
    <t>1 Tomada 2 Polos 10 A</t>
  </si>
  <si>
    <t>Tomada Trifásica, 4 Polos Tipo R -20Tr/430 Montada Em Caixa De Alumínio Fundido, A Prova De Tempo, Da Peterco Ou Similar</t>
  </si>
  <si>
    <t>Aparelho P/ Iluminação Tipo Projetor, Corpo Refletor Chapa Alumínio, Lente Abaulada Transparente, S/Base E Fixada Em Caixa R-10 P_T22, Com Tampa Especial E Prensa Cabo. Ref.: 2 - 30/3 Da Peterco Ou Similar, Com Lâmpada De 200 W, Incandescente, 220 V.</t>
  </si>
  <si>
    <t>Aparelho Para Iluminação, Tipo Refletor, Estampado Em Chapa De Aço, Soqueteria De Alumínio Fundido, Para Lâmpada Mista 250 W, 220 V Com Entrada 3/4" (Com Lâmpada).</t>
  </si>
  <si>
    <t>Tubo Flexível Sealtite, De Fita De Aço E Revestido Externamente Com Polivinil Cloridrico, Terminais Externos( Machos) Tipo Cp-10B/22, Da Peterco Ou Similar, Com Comprimento De 1,5 M.</t>
  </si>
  <si>
    <t>Cabo  Cobre, Unipolar, C/ Isolamento Termoplástico 600 V, Anti-Chama, 70º Preta, Nas Seguintes Bitolas:</t>
  </si>
  <si>
    <t>16 Mm2</t>
  </si>
  <si>
    <t>10 Mm2</t>
  </si>
  <si>
    <t>6 Mm2</t>
  </si>
  <si>
    <t>4 Mm2</t>
  </si>
  <si>
    <t>Eletroduto Rígido, De Ferro Galvanizado, Pesado, Com Costura, Rosca Na Extremidade (L=3M) Diâmetros</t>
  </si>
  <si>
    <t>1.1/2"</t>
  </si>
  <si>
    <t>1"</t>
  </si>
  <si>
    <t>3/4"</t>
  </si>
  <si>
    <t>1/2"</t>
  </si>
  <si>
    <t>Cabo De Cobre Nú, Meio Duro, Seção 70Mm2, Formação 19 Fios, Conforme Abnt Eb-12. (Pos 48) Ref.: Pirelli Ou Similar</t>
  </si>
  <si>
    <t>Cabo De Cobre Nú, Tempera Meio Dura, Bitola 25 Mm2, Formação 7 Fios (Pireli Ou Similar)</t>
  </si>
  <si>
    <t>Cabo De Cobre Nú, Têmpera Meio Dura, Bitola 95 Mm2, Formação 7 Fios (Pos 57)</t>
  </si>
  <si>
    <t>Cabo Elétrico De Força, 3,6/6 Kv, 1 Condutor De Cobre Nú, Têmpera Mole, Concêntrico Redondo, Seção Nominal 70 Mm2, Com Blindagem Semincondutora, Isolamento De Polietileno Reticulado, Blindagem Com Fita De Cobre,  Capa Pvc Anti-Chama Preta (Pos 20) Ref.: Voltalene Da Pirelli Ou Similar.</t>
  </si>
  <si>
    <t>Cabo Elétrico De Força, 3,6/6 Kv, 1 Condutor De Cobre Nú, Têmpera Mole, Concêntrico Redondo, Seção Nominal 16 Mm2, Com Blindagem Semincondutora, Isolamento De Polietileno Reticulado, Blindagem Com Fita De Cobre,  Capa Pvc Anti-Chama Preta (Pos 61) Ref.: Voltalene Da Pirelli Ou Similar.</t>
  </si>
  <si>
    <t>Cabo Elétrico De Força, 0,6/1 Kv, 1 Condutor De Cobre Nú, Têmpera Mole, Concêntrico Redondo, Seção Nominal 50 Mm2, Com Blindagem Semincondutora, Isolamento De Polietileno Reticulado, Blindagem Com Fita De Cobre,  Capa Pvc Anti-Chama Preta (Pos 62) Ref.: Sintenax Da Pirelli Ou Similar.</t>
  </si>
  <si>
    <t>Cabo Elétrico De Controle, 19 Condutores, Cobre, Têmpera Mole, Seção Nominal, 1,5 Mm2, Formação 7 Fios, Isolamento De Pvc, Capa De Pvc Anti-Chama, Cor Preta, 0,6/1 Kv, Blindado. (Pos 63)  Ref.: Sintenax Da Pirelli Ou Similar</t>
  </si>
  <si>
    <t>Cabo Elétrico De Controle, 7 Condutores, Cobre, Têmpera Mole, Seção Nominal, 4,0 Mm2, Formação 7 Fios, Isolamento De Pvc, Capa De Pvc Anti-Chama, Cor Preta, 0,6/1 Kv, Blindado. (Pos 64)  Ref.: Sintenax Da Pirelli Ou Similar</t>
  </si>
  <si>
    <t>Cabo Elétrico De Controle, 4 Condutores, Cobre, Têmpera Mole, Seção Nominal, 4,0 Mm2, Formação 7 Fios, Isolamento De Pvc, Capa De Pvc Anti-Chama, Cor Preta, 0,6/1 Kv, Blindado. (Pos 65)  Ref.: Sintenax Da Pirelli Ou Similar</t>
  </si>
  <si>
    <t>Cabo Elétrico De Controle, 4 Condutores, Cobre, Têmpera Mole, Seção Nominal, 1,5 Mm2, Formação 7 Fios, Isolamento De Pvc, Capa De Pvc Anti-Chama, Cor Preta, 0,6/1 Kv, Blindado. (Pos 66)  Ref.: Sintenax Da Pirelli Ou Similar</t>
  </si>
  <si>
    <t>Cabo Elétrico De Controle, 3 Condutores, Cobre, Têmpera Mole, Seção Nominal, 1,5 Mm2, Formação 7 Fios, Isolamento De Pvc, Anti-Chama, Cor Preta, 0,6/1 Kv, Blindado. (Pos 67)  Ref.: Sintenax Da Pirelli Ou Similar</t>
  </si>
  <si>
    <t>Eletroduto Rígido De Aço Galvanizado, Com Costura, Classe Pesada, Rosca Bsp 2", Em Varas De 3 Metros, Com Uma Luva Em Uma Das  Extremidades E Um Protetor Para Rosca Na Outra, Apolo Ou Similar</t>
  </si>
  <si>
    <t>Cabo De Cobre Nú Meio Duro, Seção 16 Mm2, Formação 7 Fios, 'Conforme Norma Da Abnt Eb-12., Pirelli Ou Similar</t>
  </si>
  <si>
    <t>Cabo De Cobre Nú Meio Duro, Seção 10 Mm2, Formação 7 Fios, Conforme Norma Da Abnt Eb-12., Pirelli Ou Similar</t>
  </si>
  <si>
    <t>Cabo De Cobre Nú Meio Duro, Seção 4 Mm2, Formação 7 Fios,  Conforme Norma Da Abnt Eb-12., Pirelli Ou Similar</t>
  </si>
  <si>
    <t>Cabo De Cobre Nú Meio Duro, Seção 6 Mm2, Formação 7 Fios,  Conforme Norma Da Abnt Eb-12., Pirelli Ou Similar</t>
  </si>
  <si>
    <t>Cabo  De Cobre, Unipolar, Com Isolamento Termoplástico Para 600 V, Anti-Chama, 70º Na Cor Preta, Nas Seguintes Bitolas:</t>
  </si>
  <si>
    <t>Grupo Gerador Diesel De Emergência 50 Kva, 380/220 V, 60Hz, Partida Normal, Completo Com Baterias E Acessórios</t>
  </si>
  <si>
    <t>Montagem - Curva 26,52º Com Extremidade Biseladas Para Soldagem, Aço Carbono, Dn=1500 Mm, Esp. = 3/8" - L = 3,32 M, Incluindo Controle De Qualidade.</t>
  </si>
  <si>
    <t>Montagem De Cabo De Cobre Nú, Tempera Meio Dura, Seção De 70Mm2</t>
  </si>
  <si>
    <t>Montagem De Cabo De Cobre Nú,Tempera Meio Dura, Seção De 35Mm2</t>
  </si>
  <si>
    <t>Terminal Aereo Em Aço Galvanizado Com Base De Fixaçao H - 30Cm</t>
  </si>
  <si>
    <t>Terminal A Compressao Em Cobre Estanhado P/ Cabo 35Mm2</t>
  </si>
  <si>
    <t>Terminal Ou Conector De Pressão Para Cabo De 35Mm2</t>
  </si>
  <si>
    <t>Caixa De Equalização De Terra Embutir Com 9 Terminais</t>
  </si>
  <si>
    <t>Transformador De Serviços Auxiliares. 112,5Kva. 4160/380/220 V. À Seco.</t>
  </si>
  <si>
    <t>Serviços Auxiliares Em Corrente Contínua</t>
  </si>
  <si>
    <t>Painél De Serviços Auxiliares Em Corrente Alternada</t>
  </si>
  <si>
    <t>Quadro De Seccionamento Alimentação Para Serviços Auxiliares ( 4,16Kv )</t>
  </si>
  <si>
    <t>Quadro De Serviços Auxiliares</t>
  </si>
  <si>
    <t>Quadro De Transferência ( Gerador X Transformador De Serviços Auxiliares )</t>
  </si>
  <si>
    <t>Centro De Comando De Motores De Média Tensão, Para Operação De 08 Motores De 1000 Cv / 4,16Kv.</t>
  </si>
  <si>
    <t>Painél De Comando De Válvulas</t>
  </si>
  <si>
    <t>Carregador / Retificador De Baterias Equipado Com Duas Unidades Retificadoras Trifásicas 380 V, 60Hz, Corrente De Saída De 25 A, Tensão De Saída 125 Vcc, Com Comando Automático, Com Os Seguintes Acessórios: Estrutura Autoportante Para Instalação Sobre Canaleta, Entrada E Saída De Cabos Pela Parte Inferior; Conector De Aterramento Em Liga De Cobre Para Cabo De Cobre 70 A 95 Mm²; Relé De Subtensão  E Sobretensão (27,59); Voltímetro.</t>
  </si>
  <si>
    <t>Bateria  De Acumuladores Estacionária, Tipo Chumbo-Ácida, Ciclo De Emergência 10Horas Com Ausência Total De Corrente Alternada, Tensão Nominal Do Sistema 125 Vcc, Capacidade 100 Ah, Composta De 60 Elementos, Tensão Final Miníma De 1,75 V/Elemento, Com Os Seguintes Acessórios: Estante Métalica Com Acabamento Em Epóxi Eletrostático, Para Montagen Dos Elementos Em Desnível (Referência 2N4F); Recepientes Plásticos; Caixa Blindada Com 2 Saídas Para Eletrodutos 1.1/2" Na Face Inferior, Completa Com Fusíveis Nh, Adequadamente Dimensionados.</t>
  </si>
  <si>
    <t>Ebp-Elétrica</t>
  </si>
  <si>
    <t>Entrada De Energia</t>
  </si>
  <si>
    <t>Dutos Flexíveis Em Pead (Polietileno De Alta Densidade) - D=6", Inclusive Conexões</t>
  </si>
  <si>
    <t>Dutos Flexíveis Em Pead (Polietileno De Alta Densidade) - D=4", Inclusive Conexões</t>
  </si>
  <si>
    <t>Dutos Flexíveis Em Pead (Polietileno De Alta Densidade) - D=2", Inclusive Conexões</t>
  </si>
  <si>
    <t>Cabos</t>
  </si>
  <si>
    <t>Cabo Elétrico Unipolar,Isolado, De Cobre, Especificação Padrão Abnt Nbr-6880, Com Blindagem Semicondutora, Isolação Epr, Abnt Nbr-7286, Com Blindagem Semicondutora, Cobertura Pvc, Temperatura De Operação 105°C, Tensão De Isolação De 6/10Kv.  Seção : 185Mm²</t>
  </si>
  <si>
    <t xml:space="preserve">Cabo Elétrico Unipolar,Isolado, De Cobre, Especificação Padrão Abnt Nbr-6880, Com Blindagem Semicondutora, Isolação Epr, Abnt Nbr-7286, Com Blindagem Semicondutora, Cobertura Pvc Na Cor Verde, Temperatura De Operação 105°C, Tensão De Isolação De 6/10Kv.  Seção : 95Mm² </t>
  </si>
  <si>
    <t>Mufla Terminal Primaria Unipolar Uso Interno Para Cabo 240Mm2, Isolacao 6/10Kv Em Epr - Borracha De Silicone..</t>
  </si>
  <si>
    <t>Mufla Terminal Primaria Unipolar Uso Externo, Termocontratil, Para Cabo 240Mm2 Isol. 6/10Kv Em Epr - Borracha De Silicone</t>
  </si>
  <si>
    <t>Mufla Terminal Primaria Unipolar Uso Externo, Termocontratil, Para Cabo 185Mm2 Isol. 6/10Kv Em Epr - Borracha De Silicone</t>
  </si>
  <si>
    <t>Mufla Terminal Primaria Unipolar Uso Externo, Termocontratil, Para Cabo 95Mm2 Isol. 6/10Kv Em Epr - Borracha De Silicone</t>
  </si>
  <si>
    <t>Mufla Terminal Primaria Unipolar Uso Externo, Termocontratil, Para Cabo 25Mm2 Isol. 6/10Kv Em Epr - Borracha De Silicone</t>
  </si>
  <si>
    <t>Proteção Secundária De Média Tensão - Interligação Ao Aterramento</t>
  </si>
  <si>
    <t>Cabo De Cobre Nú Tempera Meio Dura  #25Mm² - 7 Fios X Ø1,7Mm - Nbr 6524 - Referência: Termotécnica Ou Equivalente</t>
  </si>
  <si>
    <t>Terminal A Compressao Em Cobre Estanhado P/ Cabo 25Mm2</t>
  </si>
  <si>
    <t>Cabos De Interligação</t>
  </si>
  <si>
    <t>Montagem De Cabo Elétrico Unipolar,Isolado, De Cobre, Especificação Padrão Abnt Nbr-6880, Com Blindagem Semicondutora, Isolação Epr, Abnt Nbr-7286, Com Blindagem Semicondutora, Cobertura Pvc, Temperatura De Operação 105°C, Tensão De Isolação De 6/10Kv.  Seção : 185Mm²</t>
  </si>
  <si>
    <t>Montagem De Cabo Elétrico Unipolar,Isolado, De Cobre, Especificação Padrão Abnt Nbr-6880, Com Blindagem Semicondutora, Isolação Epr, Abnt Nbr-7286, Com Blindagem Semicondutora, Cobertura Pvc Na Cor Preto, Temperatura De Operação 105°C, Tensão De Isolação De 6/10Kv.  Seção : 95Mm²</t>
  </si>
  <si>
    <t>Montagem De Cabo Elétrico Unipolar,Isolado, De Cobre, Especificação Padrão Abnt Nbr-6880, Com Blindagem Semicondutora, Isolação Epr, Abnt Nbr-7286, Com Blindagem Semicondutora, Cobertura Pvc, Temperatura De Operação 105°C, Tensão De Isolação De 6/10Kv.  Seção : 25Mm²</t>
  </si>
  <si>
    <t>Montagem De Cabo Elétrico De Força, 0,6/1 Kv, 1 Condutor De Cobre Nú, Têmpera Mole, Concêntrico Redondo, Seção Nominal 240 Mm2, Com Blindagem Semincondutora, Isolamento De Polietileno Reticulado, Blindagem Com Fita De Cobre,  Capa Pvc Anti-Chama Preta. Ref.: Sintenax Da Pirelli Ou Similar.</t>
  </si>
  <si>
    <t>Montagem De Cabo Elétrico De Força, 0,6/1 Kv, 1 Condutor De Cobre Nú, Têmpera Mole, Concêntrico Redondo, Seção Nominal 120 Mm2, Com Blindagem Semincondutora, Isolamento De Polietileno Reticulado, Blindagem Com Fita De Cobre,  Capa Pvc Anti-Chama Preta. Ref.: Sintenax Da Pirelli Ou Similar.</t>
  </si>
  <si>
    <t>Montagem De Cabo Elétrico De Força, 0,6/1 Kv, 1 Condutor De Cobre Nú, Têmpera Mole, Concêntrico Redondo, Seção Nominal 95 Mm2, Com Blindagem Semincondutora, Isolamento De Polietileno Reticulado, Blindagem Com Fita De Cobre,  Capa Pvc Anti-Chama Preta. Ref.: Sintenax Da Pirelli Ou Similar.</t>
  </si>
  <si>
    <t>Montagem De Cabo Elétrico De Força, 0,6/1 Kv, 1 Condutor De Cobre Nú, Têmpera Mole, Concêntrico Redondo, Seção Nominal 50 Mm2, Com Blindagem Semincondutora, Isolamento De Polietileno Reticulado, Blindagem Com Fita De Cobre,  Capa Pvc Anti-Chama Preta. Ref.: Sintenax Da Pirelli Ou Similar.</t>
  </si>
  <si>
    <t>Montagem De Cabo Elétrico De Força, 0,6/1 Kv, 1 Condutor De Cobre Nú, Têmpera Mole, Concêntrico Redondo, Seção Nominal 35 Mm2, Com Blindagem Semincondutora, Isolamento De Polietileno Reticulado, Blindagem Com Fita De Cobre,  Capa Pvc Anti-Chama Preta. Ref.: Sintenax Da Pirelli Ou Similar.</t>
  </si>
  <si>
    <t>Montagem De Cabo Elétrico De Força, 0,6/1 Kv, 1 Condutor De Cobre Nú, Têmpera Mole, Concêntrico Redondo, Seção Nominal 25 Mm2, Com Blindagem Semincondutora, Isolamento De Polietileno Reticulado, Blindagem Com Fita De Cobre,  Capa Pvc Anti-Chama Preta. Ref.: Sintenax Da Pirelli Ou Similar.</t>
  </si>
  <si>
    <t>Montagem De Cabo De Controle, Condutores De Cobre Estanhados, Tentos Coloridos, Com Blindagem, Isolamento Epr, 750V, Seção 4 X 1,5 Mm²</t>
  </si>
  <si>
    <t>Cabo De Cobre Isolado XLPE 20/35 KV #35 Mm²</t>
  </si>
  <si>
    <t>Cabo De Cobre Isolado XLPE 20/35 KV #70 Mm²</t>
  </si>
  <si>
    <t>Interligação Ao Aterramento</t>
  </si>
  <si>
    <t>Serviços Auxiliares</t>
  </si>
  <si>
    <t>Iluminação Interna</t>
  </si>
  <si>
    <t>Luminária Fluorescente Completa (2 X 32)W</t>
  </si>
  <si>
    <t>Caixa Metalica Octogonal 4X4" Fundo Movel</t>
  </si>
  <si>
    <t>Luminaria Tipo Spot Para 1 Lampada Incandescente/Fluorescente Compacta</t>
  </si>
  <si>
    <t>Lâmpada Incandescente 60W</t>
  </si>
  <si>
    <t>Lampada De Vapor De Metalico De 150Wx220V</t>
  </si>
  <si>
    <t>Projetor Externo Com Ângulo Elev Regulável</t>
  </si>
  <si>
    <t>Reator / Ignitor</t>
  </si>
  <si>
    <t>Lampada De Vapor De Metalico De 250Wx220V</t>
  </si>
  <si>
    <t>Celula Fotoeletrica P/ Até Lampada 250W, C/ Suporte</t>
  </si>
  <si>
    <t>1 Interruptor E Três Vias 10 A</t>
  </si>
  <si>
    <t>Ll - 1"</t>
  </si>
  <si>
    <t>Montagem De Eletroduto De Pvc Rígido, Diam 3/4"X 3,00M,Com1 Luva</t>
  </si>
  <si>
    <t>pç</t>
  </si>
  <si>
    <t>Montagem De Eletroduto De Pvc Rígido Diam 1" X 3,00M Com 1 Luva</t>
  </si>
  <si>
    <t>Montagem De Cabo De Cobre Singelo, Isolamento Pvc,750V,70Oc,Seção 2,5 Mm2</t>
  </si>
  <si>
    <t>Montagem De Cabo De Cobre ,Singelo, Isolamento De Pvc,750V,70 Oc ,Seção 4 Mm2</t>
  </si>
  <si>
    <t>Instalação De Caminhos De Cabos Com Perfilado De 38X38X6000 Mm</t>
  </si>
  <si>
    <t xml:space="preserve">Barra Rosqueada De Ø 1/4" X 3000 Mm </t>
  </si>
  <si>
    <t xml:space="preserve">Chumbador Tipo Parabolt Para Concreto Ø 1/4" X 2" Com Porca, Arruela Liza E Pressão </t>
  </si>
  <si>
    <t>Suporte Tipo "C" Referencia Jea Jdu01</t>
  </si>
  <si>
    <t>Iluminação Externa</t>
  </si>
  <si>
    <t>Aparelho De Iluminação, Refletor Estampado Em Chapa De Alumínio, Para Lâmpada Let De 20 W, 220 V.</t>
  </si>
  <si>
    <t>Montagem De Eletroduto De Pvc Rígido, Diam 1 1/4"X 3,00M,Com1 Luva</t>
  </si>
  <si>
    <t>Poste De Concreto Armado, Seção Duplo Tê Comprimento Total 11 M, Diâmetro Externo No Topo 110 X 140 Mm E Na Base 330 X 448 Mm, Carga Nominal 400 Kg, De Acordo Com A Norma Abnt (Pos 4) Ref.: Tipo "B" Cavan Ou Similar.</t>
  </si>
  <si>
    <t>U - 3/4"</t>
  </si>
  <si>
    <t>Abraçadeira Tupo Unha Para Fixação De Eletroducto - 3/4"</t>
  </si>
  <si>
    <t>Cubículo De Manobra De Motores E Interligação (Ebp I), Instalação Abrigada, Tipo Metal-Clad 4,16 Kv, Com Medidores, Reles, Disjuntor De Entrada, Disjuntor De Saida Ts, Disjuntores E Contatores E Barramento Saida Para 5 Motores, Conforme Diagrama Unipolar.</t>
  </si>
  <si>
    <t xml:space="preserve"> Cubículo Manobra De Motores (Ebp II), Instalação Abrigada, Tipo Metal-Clad 4,16 Kv, Com Medidores, Reles, Disjuntor De Entrada, Contatores, Fusíveis E Barramento, Saida Para 3 Motores, Conforme Diagrama Unipolar.</t>
  </si>
  <si>
    <t>Painel De Partida Para Os Motores (08 Motores) Das Válvulas Borboletas.</t>
  </si>
  <si>
    <t>Para-Raios Tipo Válvula 6 Kv, 5 Ka Com Desligador Automático, Instalação Ao Tempo, Fornecido Com Terminais Adequados Para Cabos De Cobre Nú 95 Mm2 (Pos 03). Ref.: Tipo Hv Hitachi Ou Similar.</t>
  </si>
  <si>
    <t>Botoeira Liga/(Desliga Com Bloqueio), Para 10 A, 500 V, Montada Em Caixa De Alumínio Fundido À Prova De Tempo, Unidade, Gases, Vapores, E Pós (Nec-Classes Ii E Iii) Entrada Rosqueada 3/4" Bsp. (Pos 33) Ref.: Tipo R-80 Peterco Ou Similar.</t>
  </si>
  <si>
    <t>Aparelho De Iluminação, Pescoço De Alumínio Fundido, Refletor Estampado Em Chapa De Alumínio, Para Lâmpada Led 100 W, 220 V. Ref.: Peterco X-21/5 Ou Similar.</t>
  </si>
  <si>
    <t>Luminária De Sobrepor Para 2 Lâmpadas Fluorescentes Tubulares De 32W. Corpo/Refletor Em Chapa De Aço Tratada Com Acabamento Em Pintura Eletrostática Epóxi-Pó Na Cor Branca. Alojamento Do Reator No Próprio Corpo. Equipada Com Porta-Lâmpada Antivibratório Em Policarbonato, Com Trava De Segurança E Proteção Contra Aquecimento Nos Contatos. Pertencente Ao Circuito "X", Acionado Pelo Interruptor "A".</t>
  </si>
  <si>
    <t>Aparelho Para Iluminação, Corpo Em Chapa De Aço Esmaltado A Fogo Para Duas Lâmpadas Fluorescente De 26 W, 220 V, Com Lâmpadas E Reator Duplo De Partida Rápida, Alto Fator De Potência E Soquetes Antivibratório.</t>
  </si>
  <si>
    <t>Prateleira Ou Eletrocalha Para Cabo Dimensões 100X100X3000 Mm. (Pos 79) Ref.: Tipo Srs-500-3 Da Sisa Ou Similar Com Acessórios (2 Talas; 16 Parafusos, Porca, Arruela Lisa E Arruela De Pressão).</t>
  </si>
  <si>
    <t>Prateleira Ou Eletrocalha Para Cabo Dimensões 200X100X3000 Mm. (Pos 79) Ref.: Tipo Srs-500-3 Da Sisa Ou Similar Com Acessórios (2 Talas; 16 Parafusos, Porca, Arruela Lisa E Arruela De Pressão).</t>
  </si>
  <si>
    <t>Serviços de manutenção corretiva da ponte rolante</t>
  </si>
  <si>
    <t>Montagem De Quadro Geral De Baixa Tensão</t>
  </si>
  <si>
    <t xml:space="preserve">Cubículo de proteção e medição em média tensão, dos transformadores, TR3 e TR4, classe de isolamento 36KV,  instalação abrigada, sobre base, c/ transf. instrumentação, disjuntor, reles e medidores. </t>
  </si>
  <si>
    <t>Cubículo para proteção e seccionamento, em média tensão, classe de isolamento 36KV, instalação abrigada, sobre base, com/ transformadores de instrumentação, fusíveis e seccionadoras.</t>
  </si>
  <si>
    <t>Poste De Concreto Armado, Seção Duplo "T", 12 / 1000</t>
  </si>
  <si>
    <t>Fita metálica perfurada, L=*18*mm, rolo de 30m, carga recomendada= *30*KGF</t>
  </si>
  <si>
    <t xml:space="preserve">Conector estribo de alumínio 1/0-4/0AWG (70mm2) </t>
  </si>
  <si>
    <t>Grampo De Linha Viva Para Cabo de 35mm²</t>
  </si>
  <si>
    <t>Chave Fusível Unipolar Distribuição Porcelana 36,2Kv 100 A 10 KA com ferragem</t>
  </si>
  <si>
    <t xml:space="preserve">Elo Fusível Corrente nominal: 25 A. Curva tipo K. Comprimento: 500 mm. Capacidade de interrupção máxima: 5kA assimétrica/3,6 kA simétrica. </t>
  </si>
  <si>
    <t>Para-Raios De Distribuição - Zno 36Kv; 31,5Ka</t>
  </si>
  <si>
    <t>Mufla Externa Para cabos de 70 mm²</t>
  </si>
  <si>
    <t>Cruzeta De Concreto Tipo "T", 1.900 Mm</t>
  </si>
  <si>
    <t>Isolador de ancoragem e suspensão tensão nominal 35kV NBR-6323</t>
  </si>
  <si>
    <t>Manilha Sapatilha Em Aço Zincado A Quente</t>
  </si>
  <si>
    <t xml:space="preserve">Gancho Olhal Galvanizado </t>
  </si>
  <si>
    <t>Olhal Para Parafuso M16 Em Aço Zincado A Quente, Carga De Ruptura 5000 Dan</t>
  </si>
  <si>
    <t>Parafuso De Máquina, Cabeça Quadrada, Em Aço Zincado, Rosca M16 X 2, Comprimento Total A = 400, Parte Rosqueada B = 320 Mm, Completo Com Duas Porcas Quadrada</t>
  </si>
  <si>
    <t>Parafuso De Máquina, Cabeça Quadrada, Em Aço Zincado, Rosca M16 X 2, Comprimento Total A = 300, Parte Rosqueada B = 220 Mm, Completo Com Duas Porcas Quadrada</t>
  </si>
  <si>
    <t>Alça pré-formada distribuição Para cabo de aluminio CAA 4/0 AWG</t>
  </si>
  <si>
    <t>Conectores Para Haste De Aterramento</t>
  </si>
  <si>
    <t>Pino autotravante M16</t>
  </si>
  <si>
    <t>5.4</t>
  </si>
  <si>
    <t>5.4.1</t>
  </si>
  <si>
    <t xml:space="preserve">Conjuntos Moto-Bombas </t>
  </si>
  <si>
    <t xml:space="preserve">Conjunto Moto-Bomba Submerso P/ Drenagem Poços Sucção Enchimento Da Adutora, 30 Cv (Pos 3) </t>
  </si>
  <si>
    <t>5.4.2</t>
  </si>
  <si>
    <t>5.4.3</t>
  </si>
  <si>
    <t>Materiais E Equipamentos Elétricos</t>
  </si>
  <si>
    <t>Braçadeira Galvanizada C/Rosca Mecânica Para Tubo De Pvc 2" Conforme Det. "G" Do Des. Nº Rgu-024-216. (Pos 13) Ref.: Tipo "Gt-P4" Da Nortec Ou Similar.</t>
  </si>
  <si>
    <t>Suporte Metálico Para Montagem De Botoeira De Comando Das Bombas Conforme Detalhe "G" Do Des. (Pos 31)</t>
  </si>
  <si>
    <t>Curva 90º De Aço Galvanizado Sem Costura, Raio Longo, Para Ligação Em Eletroduto 4" Rosca Bsp. (Pos 35) Ref.: Blinda Ou Similar</t>
  </si>
  <si>
    <t>Manilha De Barro Vidrado, Tipo Ponta E Bolsa De Comprimento Total 600Mm E 300Mm P/Proteção Haste</t>
  </si>
  <si>
    <t>Terminal Enfaixado 15 Kv. (Pos 69) Ref.: Tipo Tx-20.150 E Da Pirelli Ou Similar.</t>
  </si>
  <si>
    <t>Cantoneira 2"/2" X 280 Mm De Aço Galvanizado. (Pos 70) Ref.: Siderúrgica Nacional Ou Similar.</t>
  </si>
  <si>
    <t>Terminal Enfaixado 15 Kv. (Pos 78) Ref.: Tipo Tx 20.70 E Da Pirelli Ou Similar.</t>
  </si>
  <si>
    <t>Parafuso Latão, Cabeça Redonda, Rosca Soberba 1/4" X 45 Mm. Ref.: Sisa Tipo Srs-520-8 Ou Similar.</t>
  </si>
  <si>
    <t>Arruela Lisa De Latão Para Parafuso, Rosca Soberba 1/4". Ref.: Sisa Cat. Srs-575-3-Lt Ou Similar.</t>
  </si>
  <si>
    <t>Caixa De Ligação Tipo Condulete, A Prova De Tempo, Gases, Vapores E Pó, Em Liga De Alumínio Fundido Com Tampa Estampada De Alumínio, Fixada Por Parafusos, Com Vedação De Junta De Borracha, Nos Seguintes Tipos E Diâmetros:</t>
  </si>
  <si>
    <t>Cabo De Cobre Nú, Meio Duro, Seção 70Mm2, Formação 19 Fios, (Pos 48) Ref.: Pirelli Ou Similar</t>
  </si>
  <si>
    <t>Cabo De Cobre Nú, Tempera Meio Dura, Bitola 25 Mm2, Formação 7 Fios (Pos 49) Ref.: Pirelli Ou Similar.</t>
  </si>
  <si>
    <t>Cabo Elétrico De Controle, 4 Condutores, Cobre, Têmpera Mole,Seção Nominal, 1,5 Mm2, Formação 7 Fios, Isolamento De Pvc, Capa De Pvc Anti-Chama, Cor Preta, 0,6/1 Kv, Blindado. (Pos 66) Ref.: Sintenax Da Pirelli Ou Similar.</t>
  </si>
  <si>
    <t>Cabo De Cobre Nú,Tempera Meio Dura, Seção De 35Mm2</t>
  </si>
  <si>
    <t>Cabo De Controle, Condutores De Cobre Estanhados, Tentos Coloridos, Com Blindagem, Isolamento Epr, 750V, Seção 4 X 1,5 Mm²</t>
  </si>
  <si>
    <t>Split System Completo C/ Controle Remoto - Cap. 4,00 Tr (Fornecimento E Montagem)</t>
  </si>
  <si>
    <t>5.4.4</t>
  </si>
  <si>
    <t>Toco Ponta/Flange Em Aço Carbono A-36, Chapa De 3/8", Com Colarinho De Reforço. Pn10, Ø150 Mm. Comprimento De 150Mm.</t>
  </si>
  <si>
    <t>Quadro Geral De Baixa Tensão</t>
  </si>
  <si>
    <t>6.</t>
  </si>
  <si>
    <t>6 - ADUTORA PRINCIPAL  2</t>
  </si>
  <si>
    <t>6.1</t>
  </si>
  <si>
    <t>OBRAS CIVIS E MONTAGEM</t>
  </si>
  <si>
    <t>6.1.1</t>
  </si>
  <si>
    <t>6.1.2</t>
  </si>
  <si>
    <t>6.1.3</t>
  </si>
  <si>
    <t>6.1.4</t>
  </si>
  <si>
    <t>6.1.5</t>
  </si>
  <si>
    <t>6.1.6</t>
  </si>
  <si>
    <t>6.1.7</t>
  </si>
  <si>
    <t>6.1.8</t>
  </si>
  <si>
    <t>6.1.9</t>
  </si>
  <si>
    <t>6.1.10</t>
  </si>
  <si>
    <t>6.1.11</t>
  </si>
  <si>
    <t>6.1.12</t>
  </si>
  <si>
    <t>6.2</t>
  </si>
  <si>
    <t>6.2.1</t>
  </si>
  <si>
    <t>6.2.2</t>
  </si>
  <si>
    <t>6.2.3</t>
  </si>
  <si>
    <t>7.</t>
  </si>
  <si>
    <t>7 - PROTEÇÃO CATÓDICA</t>
  </si>
  <si>
    <t>7.1</t>
  </si>
  <si>
    <t>7.1.1</t>
  </si>
  <si>
    <t xml:space="preserve"> Concreto, Formas, Etc.</t>
  </si>
  <si>
    <t>7.1.2</t>
  </si>
  <si>
    <t xml:space="preserve"> Montagem De Retificadores</t>
  </si>
  <si>
    <t>7.1.3</t>
  </si>
  <si>
    <t xml:space="preserve"> Montagem De Anodos</t>
  </si>
  <si>
    <t>7.1.4</t>
  </si>
  <si>
    <t xml:space="preserve"> Montagem De Muflas De Isolamento Elétrico</t>
  </si>
  <si>
    <t>7.1.5</t>
  </si>
  <si>
    <t xml:space="preserve"> Montagem De Cabos Elétricos Enterrados</t>
  </si>
  <si>
    <t>7.1.6</t>
  </si>
  <si>
    <t xml:space="preserve"> Montagem De Caixas De Ligações / Pontos De Teste</t>
  </si>
  <si>
    <t>7.1.7</t>
  </si>
  <si>
    <t>Supervisão na implantação dos sistemas de proteção catódica</t>
  </si>
  <si>
    <t>vb</t>
  </si>
  <si>
    <t>7.1.8</t>
  </si>
  <si>
    <t>Testes e emissão de relatório final</t>
  </si>
  <si>
    <t>7.1.9</t>
  </si>
  <si>
    <t xml:space="preserve">Montagem De Cabo  De Cobre Singelo, Isolamento Epr, 0,6/1 Kv, 90 Graus Centígrados, Seção Do Condutor = 16 Mm² </t>
  </si>
  <si>
    <t>7.1.10</t>
  </si>
  <si>
    <t xml:space="preserve">Montagem de Poste De Ferro Galvanizado,Curvo,Com Base 300 X 300 Mm, Com 4 Chumbadores, Diam. 3/4" X 700 Mm, Altura = 8 M </t>
  </si>
  <si>
    <t>7.2</t>
  </si>
  <si>
    <t>7.2.1</t>
  </si>
  <si>
    <t>7.2.2</t>
  </si>
  <si>
    <t>7.2.3</t>
  </si>
  <si>
    <t>Cabo Elétrico Singelo Com Condutor De Cobre Eletrolítico Recozido, Têmpera Mole, Classe 0,6/1 Kv, Com Isolamento E Capa Externa De Pvc Na Cor Preta:</t>
  </si>
  <si>
    <t># 16 Mm2</t>
  </si>
  <si>
    <t># 10 Mm2</t>
  </si>
  <si>
    <t>-</t>
  </si>
  <si>
    <t>Conjunto de retificadores para o sistema de proteção catódica</t>
  </si>
  <si>
    <t xml:space="preserve">Poste De Ferro Galvanizado,Curvo,Com Base 300 X 300 Mm, Com 4 Chumbadores, Diam. 3/4" X 700 Mm, Altura = 8 M </t>
  </si>
  <si>
    <t>8.</t>
  </si>
  <si>
    <t>8 - CANAIS</t>
  </si>
  <si>
    <t>8.1</t>
  </si>
  <si>
    <t>8.1.1</t>
  </si>
  <si>
    <t>8.1.1.1</t>
  </si>
  <si>
    <t>8.1.1.2</t>
  </si>
  <si>
    <t>Raspagem Da Camada Vegetal, Espes.= De 15Cm, Com Dmt &lt;= 100 M</t>
  </si>
  <si>
    <t>8.1.1.3</t>
  </si>
  <si>
    <t>8.1.1.4</t>
  </si>
  <si>
    <t>8.1.1.5</t>
  </si>
  <si>
    <t>8.1.1.6</t>
  </si>
  <si>
    <t>8.1.1.7</t>
  </si>
  <si>
    <t>8.1.1.8</t>
  </si>
  <si>
    <t>8.1.1.9</t>
  </si>
  <si>
    <t>8.1.1.10</t>
  </si>
  <si>
    <t>Junta Com Mastique Elástico</t>
  </si>
  <si>
    <t>Regularização E Compactação De Subleito Nas Pistas De Rolamento</t>
  </si>
  <si>
    <t>8.1.2</t>
  </si>
  <si>
    <t>8.1.2.1</t>
  </si>
  <si>
    <t>8.1.3</t>
  </si>
  <si>
    <t>8.1.4</t>
  </si>
  <si>
    <t>Material Para Fixação Do  Geosintético</t>
  </si>
  <si>
    <t>8.2</t>
  </si>
  <si>
    <t>8.2.1</t>
  </si>
  <si>
    <t>8.2.1.1</t>
  </si>
  <si>
    <t>8.2.1.2</t>
  </si>
  <si>
    <t>8.2.1.3</t>
  </si>
  <si>
    <t>Montagem De Comporta Plana = 300 X 300  Mm</t>
  </si>
  <si>
    <t>Montagem De Sifão De Segurança Tipo Si-1400</t>
  </si>
  <si>
    <t>Fornecimento E Instalação De Caixa Pré-Moldada De Concreto Com Dimensões Internas = 50 X 50 X 50 Cm Com Tampa Em Concreto Pré-Moldado</t>
  </si>
  <si>
    <t>Fornecimento E Instalação De Tubulação Para Instalação Dos Sensores De Alarme</t>
  </si>
  <si>
    <t>Instalação De Guia Para Stop-Log, 0,63 X7,04 M</t>
  </si>
  <si>
    <t>Material Para Fixação Do  Geossintético</t>
  </si>
  <si>
    <t>Enrocamento Com Pedra Arrumada  Com Dmt &lt;= 100 M</t>
  </si>
  <si>
    <t>Montagem - Stop-Log, 630 X 1.450  Mm - Tipo I.</t>
  </si>
  <si>
    <t>8.2.2</t>
  </si>
  <si>
    <t>8.2.2.1</t>
  </si>
  <si>
    <t>Guia Para Stop-Log, Dimensões = 0,63 X 7,04 M</t>
  </si>
  <si>
    <t>Stop-Log, 630 X 1.450  Mm - Tipo I.</t>
  </si>
  <si>
    <t>8.3</t>
  </si>
  <si>
    <t>8.3.1</t>
  </si>
  <si>
    <t>8.3.1.1</t>
  </si>
  <si>
    <t>8.3.1.2</t>
  </si>
  <si>
    <t>8.3.1.3</t>
  </si>
  <si>
    <t>8.3.1.4</t>
  </si>
  <si>
    <t>8.3.1.5</t>
  </si>
  <si>
    <t>Fornecimento E Instalação De Cabo De Segurança</t>
  </si>
  <si>
    <t>Fabricação, Montagem, Acabamento E Pintura De Guarda-Corpo Em Tubo Galvanizado, Ø 2"</t>
  </si>
  <si>
    <t>Montagem - Comporta Ensecadeira De L X H = 2,50 M X 2,60 M X Hs = 2,40 Mca X Hconcreto = 2,80 M No Sifão Sob A Br 343.</t>
  </si>
  <si>
    <t>Recuperação das paredes de concreto do sifão invertido sob a linha de transmissão</t>
  </si>
  <si>
    <t>8.3.2</t>
  </si>
  <si>
    <t>8.3.2.1</t>
  </si>
  <si>
    <t>8.3.2.2</t>
  </si>
  <si>
    <t>8.3.2.3</t>
  </si>
  <si>
    <t>8.3.3</t>
  </si>
  <si>
    <t>GALERIA CONCRETO - SIFÃO ESTACA 503 A 515</t>
  </si>
  <si>
    <t>Montagem - Grade Inclinada Fixa De L X H = 2,50 M X 3,70 M Na Galeria Sob A Rede Elétrica Da Cepisa/Cemar.</t>
  </si>
  <si>
    <t>8.3.4</t>
  </si>
  <si>
    <t>8.4</t>
  </si>
  <si>
    <t>8.4.1</t>
  </si>
  <si>
    <t>8.4.1.1</t>
  </si>
  <si>
    <t>8.4.1.2</t>
  </si>
  <si>
    <t>8.4.1.3</t>
  </si>
  <si>
    <t>8.4.1.4</t>
  </si>
  <si>
    <t>8.5</t>
  </si>
  <si>
    <t>8.5.1</t>
  </si>
  <si>
    <t>8.5.1.1</t>
  </si>
  <si>
    <t>8.5.1.2</t>
  </si>
  <si>
    <t>8.5.1.3</t>
  </si>
  <si>
    <t>8.5.1.4</t>
  </si>
  <si>
    <t>8.5.1.5</t>
  </si>
  <si>
    <t>8.5.1.6</t>
  </si>
  <si>
    <t>8.5.1.7</t>
  </si>
  <si>
    <t>8.5.1.8</t>
  </si>
  <si>
    <t>Montagem De Comporta Automática Tipo Avio 71/80</t>
  </si>
  <si>
    <t>Montagem De Comporta Plana Deslizante - Vg 125 X 220</t>
  </si>
  <si>
    <t>Montagem Comporta Plana Deslizante, L X H = 1,80 X 2,72 M</t>
  </si>
  <si>
    <t>Montagem Grade metálica Vertical com viga pescadora L X H = 1,80 X 2,72 M</t>
  </si>
  <si>
    <t>8.5.2</t>
  </si>
  <si>
    <t>8.5.2.1</t>
  </si>
  <si>
    <t>Guia Para    Stop-Log/Grades 2,00 X 2,32 M</t>
  </si>
  <si>
    <t>8.5.2.2</t>
  </si>
  <si>
    <t>Guia Para    Stop-Log/Grades 2,00 X 1,70 M</t>
  </si>
  <si>
    <t>Comporta Plana Deslizante, Vg 125 X 220</t>
  </si>
  <si>
    <t>Comporta Plana Deslizante, L X H = 1,80 X 2,72 M</t>
  </si>
  <si>
    <t>Grade metálica Vertical com viga pescadora L X H = 1,80 X 2,72 M</t>
  </si>
  <si>
    <t>8.6</t>
  </si>
  <si>
    <t>8.6.1</t>
  </si>
  <si>
    <t>8.6.1.1</t>
  </si>
  <si>
    <t>8.6.1.2</t>
  </si>
  <si>
    <t>8.6.1.3</t>
  </si>
  <si>
    <t>Preparo, Lançamento E Adensamento De Concreto   (Ca-4 E)</t>
  </si>
  <si>
    <t>Instalação De Guia Para Stop-Log/Grade 0,48 X 3,51 M</t>
  </si>
  <si>
    <t>Montagem De Tubulação Ferro Dúctil Ø 250 Mm</t>
  </si>
  <si>
    <t>Montagem - Comporta Avio® 71/40, Incluindo Instalação De Guias, Stop-Log Montante, Stop-Log Jusante E Grade Metálica-Transição Cs2 Para Ct2-4.</t>
  </si>
  <si>
    <t>8.6.2</t>
  </si>
  <si>
    <t>8.6.2.1</t>
  </si>
  <si>
    <t>8.6.2.2</t>
  </si>
  <si>
    <t>Stop-Log 480 X 500 Mm - Tipo 1</t>
  </si>
  <si>
    <t>Fornecimento De Grade 480 X 500 Mm - Tipo 1</t>
  </si>
  <si>
    <t>8.7</t>
  </si>
  <si>
    <t>8.7.1</t>
  </si>
  <si>
    <t>8.7.1.1</t>
  </si>
  <si>
    <t>8.7.1.2</t>
  </si>
  <si>
    <t>8.7.1.3</t>
  </si>
  <si>
    <t>Montagem - Stop-Log 2.420 X 1.300 Mm - Tipo 3.</t>
  </si>
  <si>
    <t>Montagem - Stop-Log 2.220 X 1.300 Mm - Tipo 3.</t>
  </si>
  <si>
    <t>Montagem - Stop log 600 x 300 mm (comporta deslizante)</t>
  </si>
  <si>
    <t xml:space="preserve">Montagem - Stop log 1000 x 300 mm (comporta deslizante) </t>
  </si>
  <si>
    <t xml:space="preserve">Montagem - Stop log 150 x 150 mm (Comporta Deslizante VGSF) </t>
  </si>
  <si>
    <t xml:space="preserve">Montagem - Stop log 650 x 420 mm (comporta deslizante) </t>
  </si>
  <si>
    <t>Montagem - Comporta Gaveta DN 50/60</t>
  </si>
  <si>
    <t>8.7.2</t>
  </si>
  <si>
    <t>Stop-Log 2.420 X 1.300 Mm - Tipo 3.</t>
  </si>
  <si>
    <t>Stop-Log 2.220 X 1.300 Mm - Tipo 3.</t>
  </si>
  <si>
    <t>Stop log 600 x 300 mm (comporta deslizante)</t>
  </si>
  <si>
    <t xml:space="preserve">Stop log 1000 x 300 mm (comporta deslizante) </t>
  </si>
  <si>
    <t xml:space="preserve">Stop log 150 x 150 mm (Comporta Deslizante VGSF) </t>
  </si>
  <si>
    <t xml:space="preserve">Stop log 650 x 420 mm (comporta deslizante) </t>
  </si>
  <si>
    <t>Comporta Gaveta DN 50/60</t>
  </si>
  <si>
    <t>8.8</t>
  </si>
  <si>
    <t>8.8.1</t>
  </si>
  <si>
    <t>8.8.2</t>
  </si>
  <si>
    <t>8.8.3</t>
  </si>
  <si>
    <t>8.8.4</t>
  </si>
  <si>
    <t>8.8.5</t>
  </si>
  <si>
    <t>8.8.6</t>
  </si>
  <si>
    <t>8.8.7</t>
  </si>
  <si>
    <t>RESERVATÓRIO PULMÃO - CANAL PRINCIPAL</t>
  </si>
  <si>
    <t>Montagem comporta AVIO 140/160</t>
  </si>
  <si>
    <t>Montagem Comporta Plana - Vg 125 X 125</t>
  </si>
  <si>
    <t>FORNECIMENTO</t>
  </si>
  <si>
    <t>Comporta Avio 140/160</t>
  </si>
  <si>
    <t>Comporta Plana Deslizante, Vg 125 X 125</t>
  </si>
  <si>
    <t xml:space="preserve"> Escavação Mecânica Vala De Assentamento Dmt&lt;= 100 M (Até 2M)</t>
  </si>
  <si>
    <t xml:space="preserve"> Reaterro Manual De Vala, Com Reaproveitamento Do  Material Escavado . </t>
  </si>
  <si>
    <t>Desmatamento, Destocamento E Limpeza De Terreno.</t>
  </si>
  <si>
    <t>Ferro Dúctil Ø 400 Mm</t>
  </si>
  <si>
    <t>Ferro Dúctil Ø 600 Mm</t>
  </si>
  <si>
    <t>9.1</t>
  </si>
  <si>
    <t>9.1.1</t>
  </si>
  <si>
    <t>Cercas Com Estacas De Concreto Armado, Com 9 (Nove) Fios  De Arame Farpado</t>
  </si>
  <si>
    <t>9.1.2</t>
  </si>
  <si>
    <t>9.1.3</t>
  </si>
  <si>
    <t>9.1.4</t>
  </si>
  <si>
    <t>9.1.5</t>
  </si>
  <si>
    <t>9.1.6</t>
  </si>
  <si>
    <t>9.1.7</t>
  </si>
  <si>
    <t>9.1.8</t>
  </si>
  <si>
    <t>9.1.9</t>
  </si>
  <si>
    <t>9.1.10</t>
  </si>
  <si>
    <t>9.1.11</t>
  </si>
  <si>
    <t>9.1.12</t>
  </si>
  <si>
    <t>9.1.13</t>
  </si>
  <si>
    <t>9.1.14</t>
  </si>
  <si>
    <t>9.1.15</t>
  </si>
  <si>
    <t>9.1.16</t>
  </si>
  <si>
    <t>9.1.17</t>
  </si>
  <si>
    <t>9.1.18</t>
  </si>
  <si>
    <t>Piso Tipo Plurigoma Cor Preta</t>
  </si>
  <si>
    <t>9.1.19</t>
  </si>
  <si>
    <t>Piso Cimentado</t>
  </si>
  <si>
    <t>9.1.20</t>
  </si>
  <si>
    <t>9.1.21</t>
  </si>
  <si>
    <t>9.1.22</t>
  </si>
  <si>
    <t>9.1.23</t>
  </si>
  <si>
    <t>Fabricação E Instalação De Escada Tipo Marinheiro, Com Chapa , Espes.= ¼"</t>
  </si>
  <si>
    <t>9.1.24</t>
  </si>
  <si>
    <t>Porta Em Esquadria De Madeira, Pintura Acrílica Cor Cinza</t>
  </si>
  <si>
    <t>9.1.25</t>
  </si>
  <si>
    <t>Porta,  2 Folhas, Em Chapa Galvanizada Nº 16, Lisa, Com Proteção Contra Oxidação E Anti-Corrosivo</t>
  </si>
  <si>
    <t>9.1.26</t>
  </si>
  <si>
    <t>Janela Em Esquadria Alumínio Anodizado Natural, Vidro Liso</t>
  </si>
  <si>
    <t>9.1.27</t>
  </si>
  <si>
    <t>Veneziana Horizontal Em Alumínio Anodizado Natural</t>
  </si>
  <si>
    <t>9.1.28</t>
  </si>
  <si>
    <t>9.1.29</t>
  </si>
  <si>
    <t xml:space="preserve">Painel De Vidro Liso Fixo </t>
  </si>
  <si>
    <t>9.1.30</t>
  </si>
  <si>
    <t>Vaso Sanitário Com Caixa Acoplada</t>
  </si>
  <si>
    <t>9.1.31</t>
  </si>
  <si>
    <t>Lavatório Para Sanitário</t>
  </si>
  <si>
    <t>9.1.32</t>
  </si>
  <si>
    <t>Chuveiro Para Sanitário</t>
  </si>
  <si>
    <t>9.1.33</t>
  </si>
  <si>
    <t>Pia Para Copa (1,20 Mx0,60 M)</t>
  </si>
  <si>
    <t>9.1.34</t>
  </si>
  <si>
    <t>Caixa D'Água (1,612 Mx1,062 Mx0,74 M) - Capac. 1000L</t>
  </si>
  <si>
    <t>9.1.35</t>
  </si>
  <si>
    <t>Azulejo Branco 0,15X0,15 M</t>
  </si>
  <si>
    <t>9.1.36</t>
  </si>
  <si>
    <t>Escada Metálica, Chapa ¼", Com Corrimão 0,85 M Altura</t>
  </si>
  <si>
    <t>9.1.37</t>
  </si>
  <si>
    <t>Plantio De Grama E Jardinagem</t>
  </si>
  <si>
    <t>9.1.38</t>
  </si>
  <si>
    <t>Chapa Xadrez 0,50 Mx0,50 Mx¼"</t>
  </si>
  <si>
    <t>9.1.39</t>
  </si>
  <si>
    <t>Grade De Piso 1,00X2,50X‘¼"</t>
  </si>
  <si>
    <t>9.1.40</t>
  </si>
  <si>
    <t>Cobertura Com Telha Tipo Canelete 90</t>
  </si>
  <si>
    <t>9.1.41</t>
  </si>
  <si>
    <t>Montagem De Conj. Motobomba Horizontal Com Motor De Indução, Tipo Gaiola, Trifásico, 380V , Inst. Abrigada Q=275L/S H=61,8 M</t>
  </si>
  <si>
    <t>9.1.42</t>
  </si>
  <si>
    <t>Montagem De Conj. Motobomba Horizontal Com Motor De Indução, Tipo Gaiola, Trifásico, 380V , Inst. Abrigada Q=138L/S H=61,8 M</t>
  </si>
  <si>
    <t>9.1.43</t>
  </si>
  <si>
    <t>Montagem De Conj. Motobomba Horizontal Com Motor De Indução, Tipo Gaiola, Trifásico, 380V , Inst. Abrigada Q=69L/S H=61,8 M</t>
  </si>
  <si>
    <t>9.1.44</t>
  </si>
  <si>
    <t>Montagem De Conj. Motobomba De Drenagem, Motor Trifásico 380V, Q=5 M³/H, H=10 M</t>
  </si>
  <si>
    <t>9.1.45</t>
  </si>
  <si>
    <t>Montagem De Conj. Motobomba De Drenagem, Motor Trifásico 380V, Q=40 M³/H, H=6 M</t>
  </si>
  <si>
    <t>9.1.46</t>
  </si>
  <si>
    <t>Montagem Ponte Rolante Mecânica, Vão De 5,7 M, Capacidade 5 Ton, Talha 8,5 M</t>
  </si>
  <si>
    <t>9.1.47</t>
  </si>
  <si>
    <t>Montagem Conj. Filtro Rotativo, Completo, Motobomba, 380V, Mecanismo Comando D/L=2400/3350</t>
  </si>
  <si>
    <t>9.1.48</t>
  </si>
  <si>
    <t>Montagem Redução Concêntrica Aço Carbono, Esp. ¼", Ø450 Mm Flange, Ø 300 Mm, Peso ±  201 Kg</t>
  </si>
  <si>
    <t>9.1.49</t>
  </si>
  <si>
    <t>Montagem Redução Concêntrica Aço Carbono, Esp. ¼", Ø350 Mm Flange, Ø200 Mm, Peso ± 59 Kg</t>
  </si>
  <si>
    <t>9.1.50</t>
  </si>
  <si>
    <t>Montagem Redução Concêntrica Aço Carbono, Esp. ¼", Ø200 Mm Flange, Ø150 Mm, Peso ±  32,5 Kg</t>
  </si>
  <si>
    <t>9.1.51</t>
  </si>
  <si>
    <t>Montagem Redução Excêntrica Aço Carbono, Esp. ¼", Ø500 Mm Flange, Ø350 Mm, L=0,9 M, Peso  78 Kg</t>
  </si>
  <si>
    <t>9.1.52</t>
  </si>
  <si>
    <t>Montagem Redução Excêntrica Aço Carbono, Esp. ¼", Ø350 Mm Flange, Ø200 Mm, L=0,9 M, Peso  52 Kg</t>
  </si>
  <si>
    <t>9.1.53</t>
  </si>
  <si>
    <t>Montagem Redução Excêntrica Aço Carbono, Esp. ¼", Ø250 Mm Flange, Ø200 Mm, L=0,9 M, Peso  43 Kg</t>
  </si>
  <si>
    <t>9.1.54</t>
  </si>
  <si>
    <t>Montagem Toco Flangeado Aba De Vedação Aço Carbono, Esp. ¼", Ø700 Mm, L=0,70 M, Peso ±  154 Kg</t>
  </si>
  <si>
    <t>9.1.55</t>
  </si>
  <si>
    <t>Montagem Toco Flangeado Com Aba Vedação Aço Carbono Esp. ¼", Ø500 Mm, L=0,70 M, Peso ±110 Kg</t>
  </si>
  <si>
    <t>9.1.56</t>
  </si>
  <si>
    <t>Montagem Toco Flangeado Com Aba Vedação Aço Carbono Esp. ¼", Ø350 Mm, L=0,70 M, Peso ±  73 Kg</t>
  </si>
  <si>
    <t>9.1.57</t>
  </si>
  <si>
    <t>Montagem Toco Flangeado Com Aba  Vedação Aço Carbono Esp. ¼", Ø250 Mm, L=0,70 M, Peso ±  48 Kg</t>
  </si>
  <si>
    <t>9.1.58</t>
  </si>
  <si>
    <t>Montagem Curva 90º Flange/Ponta, Em Aço Carbono, Esp. ¼", Ø500 Mm, Peso ±  158 Kg</t>
  </si>
  <si>
    <t>9.1.59</t>
  </si>
  <si>
    <t>Montagem Curva 90º Flange/Ponta, Em Aço Carbono, Esp. ¼", Ø350 Mm, Peso ±  102 Kg</t>
  </si>
  <si>
    <t>9.1.60</t>
  </si>
  <si>
    <t>Montagem Curva 90º Flange/Ponta, Em Aço Carbono, Esp. ¼", Ø250 Mm, Peso ±  66 Kg</t>
  </si>
  <si>
    <t>9.1.61</t>
  </si>
  <si>
    <t>Montagem Curva 45º Flange/Ponta, Em Aço Carbono, Esp. ¼", Ø700 Mm, Peso ±  110 Kg</t>
  </si>
  <si>
    <t>9.1.62</t>
  </si>
  <si>
    <t>Montagem Curva 90º Flange/Ponta, Em Aço Carbono, Esp. ¼", Ø450 Mm, Peso ±  110 Kg</t>
  </si>
  <si>
    <t>9.1.63</t>
  </si>
  <si>
    <t>Montagem Curva 90º Flange/Ponta, Em Aço Carbono, Esp. ¼", Ø350 Mm, Peso ±  63 Kg</t>
  </si>
  <si>
    <t>9.1.64</t>
  </si>
  <si>
    <t>Montagem Curva 90º Flange/Ponta, Em Aço Carbono, Esp. ¼", Ø200 Mm, Peso ±  31 Kg</t>
  </si>
  <si>
    <t>9.1.65</t>
  </si>
  <si>
    <t>Montagem Junta De Expansão Metálica Ø1000 Mm, C/Deslocamento Máximo De 50 Mm</t>
  </si>
  <si>
    <t>9.1.66</t>
  </si>
  <si>
    <t>Montagem Junta Dresser Ø700 Mm</t>
  </si>
  <si>
    <t>9.1.67</t>
  </si>
  <si>
    <t xml:space="preserve">Montagem Redução Concêntrica Ø1000 Mm/700 Mm Aço Carbono, Esp. 3/8", L=3,1 M, Peso ±  595 Kg    </t>
  </si>
  <si>
    <t>9.1.68</t>
  </si>
  <si>
    <t>Montagem Junta Dresser Ø200 Mm</t>
  </si>
  <si>
    <t>9.1.69</t>
  </si>
  <si>
    <t>Montagem Junta Dresser Ø200 Mm, Atirantada</t>
  </si>
  <si>
    <t>9.1.70</t>
  </si>
  <si>
    <t>Montagem Junta Dresser Ø350 Mm</t>
  </si>
  <si>
    <t>9.1.71</t>
  </si>
  <si>
    <t>Montagem Junta Dresser Ø350 Mm, Atirantada</t>
  </si>
  <si>
    <t>9.1.72</t>
  </si>
  <si>
    <t>Montagem Junta Dresser Ø450 Mm, Atirantada</t>
  </si>
  <si>
    <t>9.1.73</t>
  </si>
  <si>
    <t>Montagem Válvula Borboleta Ø450 Mm</t>
  </si>
  <si>
    <t>9.1.74</t>
  </si>
  <si>
    <t>Montagem Válvula Borboleta Ø350 Mm</t>
  </si>
  <si>
    <t>9.1.75</t>
  </si>
  <si>
    <t>Montagem Válvula Borboleta Ø300 Mm</t>
  </si>
  <si>
    <t>9.1.76</t>
  </si>
  <si>
    <t>Montagem Válvula Borboleta Ø200 Mm</t>
  </si>
  <si>
    <t>9.1.77</t>
  </si>
  <si>
    <t>Montagem Válvula Borboleta Ø1000 Mm</t>
  </si>
  <si>
    <t>9.1.78</t>
  </si>
  <si>
    <t>Montagem Válvula Retenção De Portinhola Dupla Ø450 Mm</t>
  </si>
  <si>
    <t>9.1.79</t>
  </si>
  <si>
    <t>Montagem Válvula Retenção De Portinhola Dupla Ø350 Mm</t>
  </si>
  <si>
    <t>9.1.80</t>
  </si>
  <si>
    <t>Montagem Válvula Retenção De Portinhola Dupla Ø200 Mm</t>
  </si>
  <si>
    <t>9.1.81</t>
  </si>
  <si>
    <t>Montagem Toco Com Flanges Em Aço Carbono, Ø350 Mm, L=0,90 M, Peso ±  73 Kg</t>
  </si>
  <si>
    <t>9.1.82</t>
  </si>
  <si>
    <t>Montagem Toco Com Flanges Em Aço Carbono, Ø200 Mm, L=0,90 M, Peso ±  50 Kg</t>
  </si>
  <si>
    <t>9.1.83</t>
  </si>
  <si>
    <t>Montagem Toco, Flange/Ponta Em Aço Carbono, Ø700 Mm, L=0,85 M, Peso ±  141,5 Kg</t>
  </si>
  <si>
    <t>9.1.84</t>
  </si>
  <si>
    <t>Montagem Tubo Astm-A 283C ¼"X1596X3171 Mm, Ø1000 Mm, Peso ±  252 Kg</t>
  </si>
  <si>
    <t>Montagem Tubo Astm-A 283C ¼"X2000X3171 Mm, Ø1000 Mm, Peso ±  316 Kg</t>
  </si>
  <si>
    <t>Montagem Tubo Astm-A 283C ¼"X1000X1600 Mm, Ø500 Mm, Peso ±  80 Kg</t>
  </si>
  <si>
    <t>Montagem Tubo Astm-A 283C ¼"X2500X3171 Mm, Ø1000 Mm, Peso ±  395 Kg</t>
  </si>
  <si>
    <t>Montagem Colarinho Astm-A 283C ¼"X600X1600 Mm, Peso ±  48 Kg</t>
  </si>
  <si>
    <t>9.1.85</t>
  </si>
  <si>
    <t>Montagem Curva 15,54º,  ± 20 Kg</t>
  </si>
  <si>
    <t>9.1.86</t>
  </si>
  <si>
    <t>Montagem Tubo Em Aço Carbono, Flange/Ponta, Ø1000 Mm, Esp. 3/8", L=3.100 M, Peso 734 Kg</t>
  </si>
  <si>
    <t>9.1.87</t>
  </si>
  <si>
    <t>Montagem Toco Em Aço Carbono Com Flange, Esp.=3/8", Ø700 Mm, L =0,895 M, Peso ± 183 Kg</t>
  </si>
  <si>
    <t>9.1.88</t>
  </si>
  <si>
    <t>Montagem Toco Em Aço Carbono Com Flange, Esp.=1/4", Ø450  Mm, Peso ±  43 Kg, L = 0,40 M</t>
  </si>
  <si>
    <t>9.1.89</t>
  </si>
  <si>
    <t>Montagem Toco Em Aço Carbono Com Flange, Esp.=1/4", Ø350 Mm, Peso ±  30 Kg, L = 0,36 M</t>
  </si>
  <si>
    <t>9.1.90</t>
  </si>
  <si>
    <t>Montagem Toco Em Aço Carbono Com Flange, Esp.=1/4", Ø200 Mm, Peso ±  17 Kg, L = 0,35 M</t>
  </si>
  <si>
    <t>9.1.91</t>
  </si>
  <si>
    <t>Montagem Curva 90º Com Flanges, Aço Carbono, Esp.=3/8", Ø700 Mm, Peso ±  203 Kg</t>
  </si>
  <si>
    <t>9.1.92</t>
  </si>
  <si>
    <t xml:space="preserve">Montagem Toco Com Flanges E Aba De Vedação, Ø300 Mm, Fofo, L = 0,70 M </t>
  </si>
  <si>
    <t>9.1.93</t>
  </si>
  <si>
    <t>Montagem Curva 90º,  Com Flanges Em Fofo -Ø100 Mm</t>
  </si>
  <si>
    <t>9.1.94</t>
  </si>
  <si>
    <t>Montagem Curva 90º Com Flanges Em Fofo, Ø300 Mm</t>
  </si>
  <si>
    <t>9.1.95</t>
  </si>
  <si>
    <t>Montagem Tubo, Fofo, Ø 100 Mm - L= 6,60 M</t>
  </si>
  <si>
    <t>9.1.96</t>
  </si>
  <si>
    <t>Montagem Curva 45º Com Pontas, Aço Carbono, Ø1000 Mm Esp=3/8", Peso ± 248 Kg</t>
  </si>
  <si>
    <t>9.1.97</t>
  </si>
  <si>
    <t>Montagem De Toco Ponta/Ponta Com Anel De Engaste, Aço-Carbono, Peso ± 282 Kg, L=1,19 M, Ø1000 Mm</t>
  </si>
  <si>
    <t>9.1.98</t>
  </si>
  <si>
    <t>Montagem Toco Ponta/Flange, Aço-Carbono, L=0,79 M, Ø1000 Mm, Peso ± 187 Kg</t>
  </si>
  <si>
    <t>9.1.99</t>
  </si>
  <si>
    <t>Montagem Toco Com Flange, Anel De Engaste, Aço Carbono, L=1,30 M, Ø1000 Mm, Peso ±  308 Kg</t>
  </si>
  <si>
    <t>9.1.100</t>
  </si>
  <si>
    <t>Montagem Tubo Em Aço Carbono, L=2020 Mm, Ø500 Mm, Peso ±  161 Kg</t>
  </si>
  <si>
    <t>9.1.101</t>
  </si>
  <si>
    <t>Montagem Tubo Em Aço Carbono, L=5420 Mm, Ø500 Mm, Peso ±  365,5 Kg</t>
  </si>
  <si>
    <t>9.1.102</t>
  </si>
  <si>
    <t>Montagem Curva 90º, Aço Carbono, Ø500 Mm, Espes.= 1/4", Peso ±  126 Kg</t>
  </si>
  <si>
    <t>9.1.103</t>
  </si>
  <si>
    <t>Montagem Junta Dresser Ø1000 Mm</t>
  </si>
  <si>
    <t>9.1.104</t>
  </si>
  <si>
    <t>Montagem Curva 90º, Aço-Carbono, Ø500 Mm, Esp.=1/4", Peso ± 113 Kg</t>
  </si>
  <si>
    <t>9.1.105</t>
  </si>
  <si>
    <t>Montagem Curva 90º, Aço-Carbono, Ø500 Mm, Esp.=1/4", Peso ± 330 Kg</t>
  </si>
  <si>
    <t>9.1.106</t>
  </si>
  <si>
    <t>9.1.107</t>
  </si>
  <si>
    <t>Montagem Tubo 3/8"X1400X2229 Mm, Ø700 Mm, Peso ± 308 Kg</t>
  </si>
  <si>
    <t>9.1.108</t>
  </si>
  <si>
    <t>Montagem Redução Excêntrica  3/8"X2100 Mm, Ø1000 Mm/700 Mm, Peso ± 423 Kg</t>
  </si>
  <si>
    <t>9.1.109</t>
  </si>
  <si>
    <t>Montagem Tubo 3/8"X1100X1444 Mm, Ø450 Mm, Peso ± 119 Kg</t>
  </si>
  <si>
    <t>9.1.110</t>
  </si>
  <si>
    <t>Montagem Tubo 3/8"X2055X3171 Mm, Ø1000 Mm, Peso ± 486 Kg</t>
  </si>
  <si>
    <t>9.1.111</t>
  </si>
  <si>
    <t>Montagem Curva-Tubo 3/8"X550X344 Mm, Ø100 Mm, Peso ± 29 Kg</t>
  </si>
  <si>
    <t>9.1.112</t>
  </si>
  <si>
    <t>Montagem Tubo 3/8"X700X1129 Mm, Ø350 Mm, Peso ± 59 Kg</t>
  </si>
  <si>
    <t>9.1.113</t>
  </si>
  <si>
    <t>Montagem Tubo 3/8"X2600X3171 Mm, Ø1000 Mm, Peso ± 615,5 Kg</t>
  </si>
  <si>
    <t>9.1.114</t>
  </si>
  <si>
    <t>Montagem Tubo 3/8"X500X658 Mm, Ø200 Mm, Peso ± 24,5 Kg</t>
  </si>
  <si>
    <t>9.1.115</t>
  </si>
  <si>
    <t>Montagem Tubo 3/8"X1645X3171 Mm, Ø1000 Mm, Peso ± 389,5 Kg</t>
  </si>
  <si>
    <t>9.1.116</t>
  </si>
  <si>
    <t>Montagem Redução Concêntrica 3/8"X1258 Mm, Ø1000 Mm/700 Mm, Peso ± 197 Kg</t>
  </si>
  <si>
    <t>9.1.117</t>
  </si>
  <si>
    <t>Montagem Tubo 3/8"X750X2229 Mm, Ø700 Mm, Peso ± 125 Kg</t>
  </si>
  <si>
    <t>9.1.118</t>
  </si>
  <si>
    <t>Montagem Colarinho 3/8"X600X1444 Mm, Peso ± 65 Kg</t>
  </si>
  <si>
    <t>9.1.119</t>
  </si>
  <si>
    <t>Montagem Colarinho 3/8"X500X1129 Mm, Peso ± 42 Kg</t>
  </si>
  <si>
    <t>9.1.120</t>
  </si>
  <si>
    <t>Montagem Colarinho 3/8"X350X658 Mm, Peso ± 17 Kg</t>
  </si>
  <si>
    <t>9.1.121</t>
  </si>
  <si>
    <t>Montagem Colarinho 3/8"X255X344 Mm, Peso ± 6,5 Kg</t>
  </si>
  <si>
    <t>9.1.122</t>
  </si>
  <si>
    <t>Montagem Flange Ø 18"X150 Mm - Astm-Aibi-Gri, Peso ± 10,5 Kg</t>
  </si>
  <si>
    <t>9.1.123</t>
  </si>
  <si>
    <t>Montagem Flange Ø 14"X150 Mm - Astm-Aibi-Gri, Peso ± 17 Kg</t>
  </si>
  <si>
    <t>9.1.124</t>
  </si>
  <si>
    <t>Montagem Flange Ø 8"X150 Mm - Astm-Aibi-Gri, Peso ± 4 Kg</t>
  </si>
  <si>
    <t>9.1.125</t>
  </si>
  <si>
    <t>Montagem Flange Ø 4"X150 Mm - Astm-Aibi-Gri, Peso ± 3,5 Kg</t>
  </si>
  <si>
    <t>9.1.126</t>
  </si>
  <si>
    <t>Montagem Flange Ø 12"X150 Mm - Astm-Aibi-Gri, Peso ± 13 Kg</t>
  </si>
  <si>
    <t>9.1.127</t>
  </si>
  <si>
    <t>Montagem Tubo 3/8"X420X972 Mm, Ø300 Mm, Peso ± 30,5 Kg</t>
  </si>
  <si>
    <t>9.1.128</t>
  </si>
  <si>
    <t>Montagem De Medidor Eletromagnético De Vazões Para Água Bruta Ø 700  Mm</t>
  </si>
  <si>
    <t>9.1.129</t>
  </si>
  <si>
    <t>Montagem Tanque Hidropneumático, Mont. Vertical, Com Balão Interno De Borracha Para Separação Água/Ar, Em Aço Carbono Esp. 3/8", Indic. Nível, Saídas Flangeadas, V= 20 M³</t>
  </si>
  <si>
    <t>9.1.130</t>
  </si>
  <si>
    <t>Montagem Tanque Hidropneumático, Mont. Vertical, Com Balão Interno De Borracha Para Separação Água/Ar, Em Aço Carbono Esp. 3/8", Indic. Nível, Saídas Flangeadas, V= 25 M³</t>
  </si>
  <si>
    <t>9.1.131</t>
  </si>
  <si>
    <t>Montagem De Monovia</t>
  </si>
  <si>
    <t>9.1.132</t>
  </si>
  <si>
    <t>Montagem De Turco, H = 4,10 M</t>
  </si>
  <si>
    <t>9.1.133</t>
  </si>
  <si>
    <t>Montagem De Guia De Deslizamento Dos Stop-Log'S, Completa, Com Peça De Ancoragem</t>
  </si>
  <si>
    <t>9.1.134</t>
  </si>
  <si>
    <t>Montagem De Guia De Deslizamento Das Grades, Em Viga "U", 3"X3", Completa, Com Peça De Ancoragem</t>
  </si>
  <si>
    <t>9.1.135</t>
  </si>
  <si>
    <t>Montagem De Ventosa De Tríplice Função. Ø100 Mm</t>
  </si>
  <si>
    <t>9.1.136</t>
  </si>
  <si>
    <t>Montagem De Válvula De Retenção C/Portinhola Dupla, Ø700 Mm</t>
  </si>
  <si>
    <t>9.1.137</t>
  </si>
  <si>
    <t>Montagem De Flange Cego, Fofo, P/Manutenção Das Bombas, Ø300 Mm</t>
  </si>
  <si>
    <t>9.1.138</t>
  </si>
  <si>
    <t>Montagem De Flange Cego, Fofo, P/Manutenção Das Bombas, Ø200 Mm</t>
  </si>
  <si>
    <t>9.1.139</t>
  </si>
  <si>
    <t>Montagem De Flange Cego, Fofo, P/Manutenção Das Bombas, Ø150 Mm</t>
  </si>
  <si>
    <t>9.1.140</t>
  </si>
  <si>
    <t>Montagem De Tubo, Fogo, Roscável, Ø1/2", L = 1,85 M</t>
  </si>
  <si>
    <t>9.1.141</t>
  </si>
  <si>
    <t>Montagem De Registro De Gaveta, Fofo,  Roscável, Ø1/2"</t>
  </si>
  <si>
    <t>9.1.142</t>
  </si>
  <si>
    <t>Montagem De Te, Fogo,  Roscável, Ø1/2"</t>
  </si>
  <si>
    <t>9.1.143</t>
  </si>
  <si>
    <t>Montagem De Ventosa Simples, C/Rosca, Ø1/2"</t>
  </si>
  <si>
    <t>9.1.144</t>
  </si>
  <si>
    <t>Montagem De Medidor De Pressão Com Emissão De Sinal De 4-20 Ma, Roscável, Ø1/2"</t>
  </si>
  <si>
    <t>9.1.145</t>
  </si>
  <si>
    <t>Montagem De Luva, Fogo, Ø1/2"</t>
  </si>
  <si>
    <t>9.1.146</t>
  </si>
  <si>
    <t>Montagem De Válvula De Retenção, Portinhola Dupla Perfurada, Ø500 Mm, P/Tanque Hidropneumático</t>
  </si>
  <si>
    <t>9.1.147</t>
  </si>
  <si>
    <t>Montagem De Junta Dresser Ø500 Mm</t>
  </si>
  <si>
    <t>9.1.148</t>
  </si>
  <si>
    <t>Montagem De Curva 45º, Fºfº, C/Flanges, Dn = 300 Mm</t>
  </si>
  <si>
    <t>9.1.149</t>
  </si>
  <si>
    <t>Montagem De  Válvula De Gaveta, Fºfº, Dn = 100 Mm</t>
  </si>
  <si>
    <t>9.1.150</t>
  </si>
  <si>
    <t>Montagem De Ventilador Axial</t>
  </si>
  <si>
    <t>9.1.151</t>
  </si>
  <si>
    <t>Montagem De Para-Raios Monopolares 12 Kv,  5 Ka</t>
  </si>
  <si>
    <t>9.1.152</t>
  </si>
  <si>
    <t>Montagem De Chaves Fusíveis Indicadora Monopolar,15Kv-100A-5Ka,Elos 40 K</t>
  </si>
  <si>
    <t>9.1.153</t>
  </si>
  <si>
    <t>Montagem De Transformador  De Corrente,15 Kv, Relação 400/5A</t>
  </si>
  <si>
    <t>9.1.154</t>
  </si>
  <si>
    <t>Montagem De Chave Secionadora Tripolar ,15 Kv-400A</t>
  </si>
  <si>
    <t>9.1.155</t>
  </si>
  <si>
    <t>Montagem De Disjuntor Tripolar,15 Kv-630A,350 Mva De Ruptura</t>
  </si>
  <si>
    <t>9.1.156</t>
  </si>
  <si>
    <t>9.1.157</t>
  </si>
  <si>
    <t>Montagem De Painel De Relés De Proteção Da Subestação</t>
  </si>
  <si>
    <t>9.1.158</t>
  </si>
  <si>
    <t>Montagem De Poste De Concreto Duplo T, 7,00 M De Altura</t>
  </si>
  <si>
    <t>9.1.159</t>
  </si>
  <si>
    <t>Montagem De Tubo De Ferro Galvanizado Diam 4"X 3,00M ,Para Mourão De Cerca</t>
  </si>
  <si>
    <t>9.1.160</t>
  </si>
  <si>
    <t>Montagem De Painel Para Cerca Em Perfis, Ferro Chato E Tela De Arame Galv. 2,00 X 2,50M</t>
  </si>
  <si>
    <t>9.1.161</t>
  </si>
  <si>
    <t>Montagem De Painel Para Cerca Em Perfis, Ferro Chato E Tela De Arame Galv. 2,50 X 2,50M</t>
  </si>
  <si>
    <t>9.1.162</t>
  </si>
  <si>
    <t>Montagem De Painel Para Cerca Em Perfis, Ferro Chato E Tela De Arame Galv. 2,30 X 2,50M</t>
  </si>
  <si>
    <t>9.1.163</t>
  </si>
  <si>
    <t>Montagem De Portão Em Perfis, Ferro Chato E Tela De Arame Galv. 1,20 X 2,20M</t>
  </si>
  <si>
    <t>9.1.164</t>
  </si>
  <si>
    <t>9.1.165</t>
  </si>
  <si>
    <t>9.1.166</t>
  </si>
  <si>
    <t>Montagem De Cabo De Cobre Nú, Tempera Meio Dura, Seção 16Mm2</t>
  </si>
  <si>
    <t>9.1.167</t>
  </si>
  <si>
    <t>Montagem De Luminária Com Lâmpada Mista 250W-220V</t>
  </si>
  <si>
    <t>9.1.168</t>
  </si>
  <si>
    <t>Montagem De Eletroduto De Pvc Rígido ,Diam 4"X 3,0M Com 1 Luva</t>
  </si>
  <si>
    <t>9.1.169</t>
  </si>
  <si>
    <t>Montagem De Eletroduto De Pvc Rígido ,Diam 1"X 3,0M Com 1 Luva</t>
  </si>
  <si>
    <t>9.1.170</t>
  </si>
  <si>
    <t>Montagem De Caixa  De Ligação ,4'X 4" Com Espelho Cego</t>
  </si>
  <si>
    <t>9.1.171</t>
  </si>
  <si>
    <t>Montagem De Caixa Padronizada Para Medição De Energia Ativa E Reativa , Para Embutir Em Parede, Padrão Cepisa</t>
  </si>
  <si>
    <t>9.1.172</t>
  </si>
  <si>
    <t>Mc Calha De Madeira  Com 3,00 M De Comprimento, Para Proteção Do  Cabo Terra</t>
  </si>
  <si>
    <t>9.1.173</t>
  </si>
  <si>
    <t>Montagem De Poste De Ferro Galvanizado Duplo, Curvo, Com Base  300X300Mm Com 4 Chumbadores, Diam. 3/4" X 700 Mm, Altura De 8,00 M, Tipo 222B Da Aço Poste, Ou Similar</t>
  </si>
  <si>
    <t>9.1.174</t>
  </si>
  <si>
    <t xml:space="preserve">Montagem De Poste De Ferro Galvanizado,Curvo,Com Base 300 X 300 Mm, Com 4 Chumbadores, Diam. 3/4" X 700 Mm, Altura = 8 M </t>
  </si>
  <si>
    <t>9.1.175</t>
  </si>
  <si>
    <t>Montagem De Luminária Para Lâmpada Vapor De Mercúrio 250W,Com Reator Afp Embutido Na Montagem De Luminária Com Base E Relé Fotoelétrico Instalado Na Parte Superior, Inclusive Lâmpada.</t>
  </si>
  <si>
    <t>9.1.176</t>
  </si>
  <si>
    <t xml:space="preserve">Montagem De Eletroduto De Pvc Rígido Diam 3/4"X3,00M Com 1 Luva </t>
  </si>
  <si>
    <t>9.1.177</t>
  </si>
  <si>
    <t>Montagem De Eletroduto De Pvc Rígido Diam 1 "X 3,00M Com 1 Luva</t>
  </si>
  <si>
    <t>9.1.178</t>
  </si>
  <si>
    <t>9.1.179</t>
  </si>
  <si>
    <t>Montagem De Cabo De Cobre ,Singelo, Isolamento De Pvc,750V,70 Oc ,Seção 6 Mm2</t>
  </si>
  <si>
    <t>9.1.180</t>
  </si>
  <si>
    <t>Montagem De Cabo De Cobre ,Singelo, Isolamento De Pvc,750V,70 Oc ,Seção 10 Mm2</t>
  </si>
  <si>
    <t>9.1.181</t>
  </si>
  <si>
    <t>Fio De Cobre ,Isolamento De Pvc,750V,70 Oc, Seção 2,5 Mm 2</t>
  </si>
  <si>
    <t>9.1.182</t>
  </si>
  <si>
    <t>Montagem Painel Distribuição Luz, Para Sobrepor Em Parede,Sem Disjuntor Geral E Contendo 1 Disjunt. Tripolar Para 15 A E 16 Disjuntores Monopolares Para 15A Para Sistema De 380/220V-60Hz, 10Ka</t>
  </si>
  <si>
    <t>9.1.183</t>
  </si>
  <si>
    <t>Montagem De Quadro De Comando De Bomba, Para Operação Manual E Automática, Com 2 Chaves De Bóia, Cisterna E Caixa D'Água, Para Motor De 1/4 Cv</t>
  </si>
  <si>
    <t>9.1.184</t>
  </si>
  <si>
    <t>Montagem De Chave De Nível Tipo Bóia, De Pvc, Contato Normalmente Aberto Para 5 A - 220V,  Montagem De Cabo Condutor Com 10,0 M De Comprimento</t>
  </si>
  <si>
    <t>9.1.185</t>
  </si>
  <si>
    <t>Montagem De Luminária Tipo Projetor, Com Lâmpada Halógena De 300W-220V</t>
  </si>
  <si>
    <t>9.1.186</t>
  </si>
  <si>
    <t>Montagem De Luminária Tipo Drops, Com Lâmpada Incandescente 100W-220V</t>
  </si>
  <si>
    <t>9.1.187</t>
  </si>
  <si>
    <t>Montagem De Luminária Com Lâmpada Incandescente 200W-220V</t>
  </si>
  <si>
    <t>9.1.188</t>
  </si>
  <si>
    <t xml:space="preserve">Montagem De Equipamento Para Iluminação De Emergência, Sistema Monofásico, Entrada Para 220/60Hz, Autonomia Para 90 Min, Com 2 Lâmpadas De 75W, </t>
  </si>
  <si>
    <t>9.1.189</t>
  </si>
  <si>
    <t>Montagem De Eletroduto De Pvc Rígido Diam 3/4"X3,00M,Com 1 Luva</t>
  </si>
  <si>
    <t>9.1.190</t>
  </si>
  <si>
    <t>Montagem De Tubo Sealtite Com 850Mm De Comprimento</t>
  </si>
  <si>
    <t>9.1.191</t>
  </si>
  <si>
    <t>Montagem De Petrolete Em Liga De Alumínio Fundida R-15/Lr-22</t>
  </si>
  <si>
    <t>9.1.192</t>
  </si>
  <si>
    <t>Montagem De Petrolete Em Liga De Alumínio Fundida R-15/Ll-22</t>
  </si>
  <si>
    <t>9.1.193</t>
  </si>
  <si>
    <t>Montagem De Petrolete Em Liga De Alumínio Fundida R-15/ T-22</t>
  </si>
  <si>
    <t>9.1.194</t>
  </si>
  <si>
    <t>Montagem De Petrolete Em Liga De Alumínio Fundida R-15/Lb-22</t>
  </si>
  <si>
    <t>9.1.195</t>
  </si>
  <si>
    <t>Montagem De Petrolete C Em Liga De Alumínio Fundida ,Para Tubo Diam 3/4",Com Tampa ,Com Tomada 2 Pinos Para 250V-10A</t>
  </si>
  <si>
    <t>9.1.196</t>
  </si>
  <si>
    <t>Montagem De Petrolete E Em Liga De Alumínio Fundida ,Para Tubo Diam 3/4",Com Tampa ,Com Tomada 2 Pinos Para 250V-10A</t>
  </si>
  <si>
    <t>9.1.197</t>
  </si>
  <si>
    <t>Montagem De Petrolete T Em Liga De Alumínio Fundida ,Para Tubo Diam 3/4",Com Tampa ,Com Tomada 2 Pinos Para 250V-10A</t>
  </si>
  <si>
    <t>9.1.198</t>
  </si>
  <si>
    <t>Montagem De Petrolete Lr Em Liga De Alumínio Fundida ,Para Tubo Diam 3/4",Com Tampa ,Com Tomada 2 Pinos Para 250V-10A</t>
  </si>
  <si>
    <t>9.1.199</t>
  </si>
  <si>
    <t>Montagem De Petrolete E Em Liga De Alumínio Fundida ,Para Tubo Diam 3/4",Com Tampa ,Com Interruptor De Uma Seção Para 250V-10A</t>
  </si>
  <si>
    <t>9.1.200</t>
  </si>
  <si>
    <t>Montagem De Tomada Trifásica ,Três Fases Mais Terra ,Para Uso Ao Tempo ,Para 380V</t>
  </si>
  <si>
    <t>9.1.201</t>
  </si>
  <si>
    <t>Montagem De Plug Para Tomada  R-20Tr/415</t>
  </si>
  <si>
    <t>9.1.202</t>
  </si>
  <si>
    <t>Montagem De Caixa De Ferro Esmaltado  4"X2"</t>
  </si>
  <si>
    <t>9.1.203</t>
  </si>
  <si>
    <t>Montagem De Espelho  4"X 2",Com Um Interruptor De Uma Seção</t>
  </si>
  <si>
    <t>9.1.204</t>
  </si>
  <si>
    <t>9.1.205</t>
  </si>
  <si>
    <t>9.1.206</t>
  </si>
  <si>
    <t>Montagem De Quadro De Serviços Auxiliares</t>
  </si>
  <si>
    <t>9.1.207</t>
  </si>
  <si>
    <t>9.1.208</t>
  </si>
  <si>
    <t>Montagem De Quadro De Partida  De Motor Por Tensão Reduzida, Transistorizada, Para Motor Trifásico De 250 Kw, 380 V/60Hz</t>
  </si>
  <si>
    <t>9.1.209</t>
  </si>
  <si>
    <t>9.1.210</t>
  </si>
  <si>
    <t>9.1.211</t>
  </si>
  <si>
    <t>9.1.212</t>
  </si>
  <si>
    <t>Montagem De Retificador Carregador Da Bateria,Monofasico,220V-60Hz,Saida 25A-48Vcc</t>
  </si>
  <si>
    <t>9.1.213</t>
  </si>
  <si>
    <t>Montagem De Prateleira De Chapa Dobrada E Galvanizada, Tipo Srs 300, Comprimento De 2000 Mm</t>
  </si>
  <si>
    <t>9.1.214</t>
  </si>
  <si>
    <t xml:space="preserve">Montagem De Prateleira De Chapa Dobrada E Galvanizada, Tipo Srs 300, Comprimento De 2500 Mm </t>
  </si>
  <si>
    <t>9.1.215</t>
  </si>
  <si>
    <t xml:space="preserve">Montagem De Prateleira De Chapa Dobrada E Galvanizada, Tipo Srs 300, Comprimento De 3000 Mm </t>
  </si>
  <si>
    <t>9.1.216</t>
  </si>
  <si>
    <t xml:space="preserve">Montagem De Prateleira De Chapa Dobrada E Galvanizada, Tipo Srs 300, Comprimento De 3500 Mm </t>
  </si>
  <si>
    <t>9.1.217</t>
  </si>
  <si>
    <t>Montagem De Mensola Simples Para Montagem De Prateleira, Comprimento De 300Mm,Tipo Srs-553</t>
  </si>
  <si>
    <t>9.1.218</t>
  </si>
  <si>
    <t>Montagem De Curva Horizontal, Galvanizada, Tipo Srs-301</t>
  </si>
  <si>
    <t>9.1.219</t>
  </si>
  <si>
    <t>Montagem De Junção Articulada ,Galvanizada, Tipo Srs-325</t>
  </si>
  <si>
    <t>9.1.220</t>
  </si>
  <si>
    <t>Montagem De Junção Simples, Galvanizada, Tipo Srs-326</t>
  </si>
  <si>
    <t>9.1.221</t>
  </si>
  <si>
    <t>Montagem De Grapa Galvanizada Para Montagem De Prateleira</t>
  </si>
  <si>
    <t>9.1.222</t>
  </si>
  <si>
    <t>Montagem De Eletroduto De Pvc Rígido, Diam 3"X 3,00M,Com1 Luva</t>
  </si>
  <si>
    <t>9.1.223</t>
  </si>
  <si>
    <t>Montagem De Eletroduto De Pvc Rígido, Diam 2 1/2"X 3,00M,Com1 Luva</t>
  </si>
  <si>
    <t>9.1.224</t>
  </si>
  <si>
    <t>Montagem De Eletroduto De Pvc Rígido, Diam 2"X 3,00M,Com1 Luva</t>
  </si>
  <si>
    <t>9.1.225</t>
  </si>
  <si>
    <t>Montagem De Eletroduto De Pvc Rígido, Diam 1 1/2"X 3,00M,Com1 Luva</t>
  </si>
  <si>
    <t>9.1.226</t>
  </si>
  <si>
    <t>9.1.227</t>
  </si>
  <si>
    <t>Montagem De Eletroduto De Pvc Rígido, Diam 1"X 3,00M,Com1 Luva</t>
  </si>
  <si>
    <t>9.1.228</t>
  </si>
  <si>
    <t>9.1.229</t>
  </si>
  <si>
    <t>Tubo Sealtaite Diam 3/4"X 1,2M,Tipo Cp-B/22</t>
  </si>
  <si>
    <t>9.1.230</t>
  </si>
  <si>
    <t>9.1.231</t>
  </si>
  <si>
    <t>9.1.232</t>
  </si>
  <si>
    <t>9.1.233</t>
  </si>
  <si>
    <t>9.1.234</t>
  </si>
  <si>
    <t>Montagem De Petrolete Em Liga De Alumínio Fundida R-15/Lr-33</t>
  </si>
  <si>
    <t>9.1.235</t>
  </si>
  <si>
    <t>Montagem De Petrolete Em Liga De Alumínio Fundida R-15/Ll-33</t>
  </si>
  <si>
    <t>9.1.236</t>
  </si>
  <si>
    <t>Montagem De Petrolete Em Liga De Alumínio Fundida R-15/ T-33</t>
  </si>
  <si>
    <t>9.1.237</t>
  </si>
  <si>
    <t>Montagem De Petrolete Em Liga De Alumínio Fundida R-15/Lb-33</t>
  </si>
  <si>
    <t>9.1.238</t>
  </si>
  <si>
    <t>Montagem De Tomada Trifásica ,Três Fases Mais Terra ,Para Uso Ao Tempo ,Para 380V, R-20Tr/415</t>
  </si>
  <si>
    <t>9.1.239</t>
  </si>
  <si>
    <t>Montagem De Plug Para Tomada  R-20Tr/415,Tipo R-40T/415</t>
  </si>
  <si>
    <t>9.1.240</t>
  </si>
  <si>
    <t xml:space="preserve">Montagem De Tomada Bifásica ,Com Fase Mais Terra ,Para Uso Ao Tempo , Para 220V, Tipo R-20Tr/415 </t>
  </si>
  <si>
    <t>9.1.241</t>
  </si>
  <si>
    <t>Montagem De Plug Para Tomada  R-20Tr/210, Tipo R-40T/210</t>
  </si>
  <si>
    <t>9.1.242</t>
  </si>
  <si>
    <t>Montagem De Caixa Em Liga De Alumínio Fundida, Com Tampa ,Para Fixação Em Parede, Com Furos Lisos</t>
  </si>
  <si>
    <t>9.1.243</t>
  </si>
  <si>
    <t xml:space="preserve">Montagem De Caixa Em Liga De Alumínio Fundida, Com Tampa ,Para Fixação Em Parede, Com Furos Lisos </t>
  </si>
  <si>
    <t>9.1.244</t>
  </si>
  <si>
    <t>9.1.245</t>
  </si>
  <si>
    <t>Montagem De Caixa Em Liga De Alumínio Fundida, Com Tampa , Para Fixação No Piso, Com Furos Lisos</t>
  </si>
  <si>
    <t>9.1.246</t>
  </si>
  <si>
    <t xml:space="preserve">Montagem De Caixa Em Liga De Alumínio Fundida, Com Tampa , Para Fixação No Piso, Com Furos Lisos </t>
  </si>
  <si>
    <t>9.1.247</t>
  </si>
  <si>
    <t xml:space="preserve">Montagem De Cabo  De Cobre Singelo, Isolamento Epr, 0,6/1 Kv, 90 Graus Centígrados, Seção Do Condutor = 185 Mm² </t>
  </si>
  <si>
    <t>9.1.248</t>
  </si>
  <si>
    <t xml:space="preserve">Montagem De Cabo  De Cobre Singelo, Isolamento Epr, 0,6/1 Kv, 90 Graus Centígrados, Seção Do Condutor = 120 Mm² </t>
  </si>
  <si>
    <t>9.1.249</t>
  </si>
  <si>
    <t xml:space="preserve">Montagem De Cabo  De Cobre Singelo, Isolamento Epr, 0,6/1 Kv, 90 Graus Centígrados, Seção Do Condutor = 70 Mm² </t>
  </si>
  <si>
    <t>9.1.250</t>
  </si>
  <si>
    <t>9.1.251</t>
  </si>
  <si>
    <t>Montagem De Cabo  De Cobre Singelo, Isolamento Epr, 0,6/1 Kv, 90 Graus Centígrados, Seção Do Condutor = 4 Mm²</t>
  </si>
  <si>
    <t>9.1.252</t>
  </si>
  <si>
    <t xml:space="preserve">Montagem De Cabo  De Cobre Singelo, Isolamento Epr, 0,6/1 Kv, 90 Graus Centígrados, Seção Do Condutor = 2,5 Mm² </t>
  </si>
  <si>
    <t>9.1.253</t>
  </si>
  <si>
    <t>9.1.254</t>
  </si>
  <si>
    <t>9.1.255</t>
  </si>
  <si>
    <t>Montagem De Cabo De Controle, Condutores De Cobre Estanhados, Tentos Coloridos, Com Blindagem, Isolamento Epr, 750V, Seção 6 X 1,5 Mm²</t>
  </si>
  <si>
    <t>9.1.256</t>
  </si>
  <si>
    <t>Montagem De Cabo De Controle, Condutores De Cobre Estanhados, Tentos Coloridos, Com Blindagem, Isolamento Epr, 750V, Seção 8 X 1,5 Mm²</t>
  </si>
  <si>
    <t>9.1.257</t>
  </si>
  <si>
    <t>Montagem De Cabo De Controle, Condutores De Cobre Estanhados, Tentos Coloridos, Com Blindagem, Isolamento Epr, 750V, Seção 2 X 4 Mm²</t>
  </si>
  <si>
    <t>9.1.258</t>
  </si>
  <si>
    <t>Montagem De Cabo De Controle, Condutores De Cobre Estanhados, Tentos Coloridos, Com Blindagem, Isolamento Epr, 750V, Seção 4 X 4 Mm²</t>
  </si>
  <si>
    <t>9.1.259</t>
  </si>
  <si>
    <t>Montagem De Cabo De Cobre Nú, Tempera Mio Duro, Seção 70Mm2,Formação 7 Fios</t>
  </si>
  <si>
    <t>9.1.260</t>
  </si>
  <si>
    <t>Montagem De Cabo De Cobre Nú, Tempera Macia, Seção De 35Mm2,Formação 7 Fios</t>
  </si>
  <si>
    <t>9.1.261</t>
  </si>
  <si>
    <t>Montagem De Haste De Aterramento Cobreada, Diam 3/4"X 2,50M</t>
  </si>
  <si>
    <t>9.1.262</t>
  </si>
  <si>
    <t>9.1.263</t>
  </si>
  <si>
    <t>9.1.264</t>
  </si>
  <si>
    <t>9.1.265</t>
  </si>
  <si>
    <t>9.1.266</t>
  </si>
  <si>
    <t>Montagem - Curva 90º Com Flanges 450 Mm, Esp 1/4", Aço Carbono.</t>
  </si>
  <si>
    <t>9.1.267</t>
  </si>
  <si>
    <t>Montagem - Tubo Ponta/Flange Com Aba De Vedação Esp. 1/4", 450 Mm, Localizado A 35Cm Do Flange - L = 847 Mm, Aço Carbono.</t>
  </si>
  <si>
    <t>9.1.268</t>
  </si>
  <si>
    <t>Montagem - Tubo Flange/Ponta Esp. 1/4", 450 Mm - L = 350 Mm, Aço Carbono.</t>
  </si>
  <si>
    <t>9.1.269</t>
  </si>
  <si>
    <t>Montagem - Tubo Flange/Ponta Esp. 1/4", 450 Mm - L = 339 Mm, Aço Carbono.</t>
  </si>
  <si>
    <t>9.1.270</t>
  </si>
  <si>
    <t>Montagem - Tê Com Flanges Esp. 1/4" - 450 X 50 Mm - L = 250 Mm, Aço Carbono.</t>
  </si>
  <si>
    <t>9.1.271</t>
  </si>
  <si>
    <t>Montagem - Tubo Flangeado Esp. 1/4", 450 Mm - L = 600 Mm, Aço Carbono.</t>
  </si>
  <si>
    <t>9.1.272</t>
  </si>
  <si>
    <t>Montagem - Curva 90° Com Flange E Pé 450 Mm Esp. 1/4", Aço Carbono.</t>
  </si>
  <si>
    <t>9.1.273</t>
  </si>
  <si>
    <t>Montagem - Tubo Dn=1.000 Mm Com 04 Derivações 450 Mm E Duas 500 Mm, Esp. 3/8" - L = 10.450 Mm, Aço Carbono.</t>
  </si>
  <si>
    <t>9.1.274</t>
  </si>
  <si>
    <t>Montagem - Tubo Flange/Ponta Esp. 1/4", 450 Mm - L = 2.000 Mm, Aço Carbono.</t>
  </si>
  <si>
    <t>9.1.275</t>
  </si>
  <si>
    <t>Montagem - Calota Torisférica Esp. 3/8",  1.000 Mm, Aço Carbono.</t>
  </si>
  <si>
    <t>9.1.276</t>
  </si>
  <si>
    <t>Montagem - Derivação Com Pontas Esp. 1/4",  450 Mm - L = 425 Mm, Aço Carbono.</t>
  </si>
  <si>
    <t>9.1.277</t>
  </si>
  <si>
    <t>Montagem - Colarinho  Esp. 1/4", 450 Mm, Aço Carbono.</t>
  </si>
  <si>
    <t>9.1.278</t>
  </si>
  <si>
    <t>Montagem - Derivação Flangeada Com Ponta Esp. 1/4",  500 Mm - L = 425 Mm, Aço Carbono.</t>
  </si>
  <si>
    <t>9.1.279</t>
  </si>
  <si>
    <t>Montagem - Colarinho Esp. 1/4", 500 Mm, Aço Carbono.</t>
  </si>
  <si>
    <t>9.1.280</t>
  </si>
  <si>
    <t>Montagem - Tubo Ponta/Ponta Esp. 1/4", 500 Mm - L = 1.640 Mm, Aço Carbono.</t>
  </si>
  <si>
    <t>9.1.281</t>
  </si>
  <si>
    <t>Montagem - Tubo Flange/Ponta Esp. 1/4" 500 Mm - L = 800 Mm, Aço Carbono.</t>
  </si>
  <si>
    <t>9.1.282</t>
  </si>
  <si>
    <t>Montagem - Válvula Borboleta Flangeada Esp. 1/4" Awwa  500 Mm, Aço Carbono.</t>
  </si>
  <si>
    <t>9.1.283</t>
  </si>
  <si>
    <t>Montagem - Tubo Flangeado Esp. 1/4", 500 Mm - L = 800 Mm, Aço Carbono.</t>
  </si>
  <si>
    <t>9.1.284</t>
  </si>
  <si>
    <t>Montagem - Curva 90º Com Flange E Pé Esp. 1/4", 500 Mm, Aço Carbono.</t>
  </si>
  <si>
    <t>9.1.285</t>
  </si>
  <si>
    <t>Montagem - Tubo Com Flange E Ponta Esp. 1/4", 450 Mm - L = 600 Mm, Aço Carbono.</t>
  </si>
  <si>
    <t>Montagem - Tubo Ponta Flange Esp. 5/16", 700 Mm - L = 7.000 Mm, Aço Carbono.</t>
  </si>
  <si>
    <t>Pedra Argamassada</t>
  </si>
  <si>
    <t>Aterro Compactado, Compreendendo Escavação, Carga, Descarga E Transporte Até 300 M, Umedecimento, Espalhamento, Homogenização E Compactação</t>
  </si>
  <si>
    <t>Colchão De Areia</t>
  </si>
  <si>
    <t>Tubulação Ponta E Bolsa De Concreto Armado, Ø 600  Mm</t>
  </si>
  <si>
    <t>Serviços De Rejuvenescimento E Manutenção Preventiva Dos Motores De 300 Cv</t>
  </si>
  <si>
    <t>Montagem de ventosa Ø 50 mm</t>
  </si>
  <si>
    <t>Suporte para Tubulação de Descarga das Bombas</t>
  </si>
  <si>
    <t>Forro PVC em placas com largura de 10 cm</t>
  </si>
  <si>
    <t>Fornecimento e instalação de tubo de concreto CA-2, Ø 1,500  mm</t>
  </si>
  <si>
    <t>Montagem redução concêntrica aço carbono, esp. ¼", Ø450 mm flange, Ø 250 mm.</t>
  </si>
  <si>
    <t>Montagem redução excêntrica aço carbono, esp. ¼", Ø450 mm flange, Ø 250 mm.</t>
  </si>
  <si>
    <t>Serviços de manutenção corretiva dos tanques hidropneumáticos</t>
  </si>
  <si>
    <t>9.2</t>
  </si>
  <si>
    <t>9.2.1</t>
  </si>
  <si>
    <t>9.2.2</t>
  </si>
  <si>
    <t>9.2.3</t>
  </si>
  <si>
    <t>9.2.4</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</si>
  <si>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</si>
  <si>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</si>
  <si>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</si>
  <si>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</si>
  <si>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</si>
  <si>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</si>
  <si>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</si>
  <si>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</si>
  <si>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</si>
  <si>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</si>
  <si>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</si>
  <si>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</si>
  <si>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</si>
  <si>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</si>
  <si>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</si>
  <si>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</si>
  <si>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</si>
  <si>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</si>
  <si>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</si>
  <si>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</si>
  <si>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</si>
  <si>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</si>
  <si>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</si>
  <si>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</si>
  <si>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</si>
  <si>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</si>
  <si>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</si>
  <si>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</si>
  <si>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</si>
  <si>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</si>
  <si>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</si>
  <si>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</si>
  <si>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</si>
  <si>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</si>
  <si>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</si>
  <si>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</si>
  <si>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</si>
  <si>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</si>
  <si>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</si>
  <si>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</si>
  <si>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</si>
  <si>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</si>
  <si>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</si>
  <si>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</si>
  <si>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</si>
  <si>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</si>
  <si>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</si>
  <si>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</si>
  <si>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</si>
  <si>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</si>
  <si>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</si>
  <si>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</si>
  <si>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</si>
  <si>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</si>
  <si>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</si>
  <si>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</si>
  <si>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</si>
  <si>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</si>
  <si>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</si>
  <si>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</si>
  <si>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</si>
  <si>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</si>
  <si>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</si>
  <si>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</si>
  <si>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</si>
  <si>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</si>
  <si>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</si>
  <si>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</si>
  <si>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</si>
  <si>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</si>
  <si>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</si>
  <si>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</si>
  <si>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</si>
  <si>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</si>
  <si>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</si>
  <si>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</si>
  <si>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</si>
  <si>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</si>
  <si>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</si>
  <si>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</si>
  <si>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</si>
  <si>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</si>
  <si>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</si>
  <si>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</si>
  <si>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</si>
  <si>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</si>
  <si>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</si>
  <si>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</si>
  <si>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</si>
  <si>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</si>
  <si>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</si>
  <si>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</si>
  <si>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</si>
  <si>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</si>
  <si>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</si>
  <si>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</si>
  <si>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</si>
  <si>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</si>
  <si>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</si>
  <si>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</si>
  <si>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</si>
  <si>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</si>
  <si>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</si>
  <si>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</si>
  <si>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</si>
  <si>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</si>
  <si>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</si>
  <si>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</si>
  <si>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</si>
  <si>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</si>
  <si>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</si>
  <si>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</si>
  <si>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</si>
  <si>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</si>
  <si>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</si>
  <si>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</si>
  <si>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</si>
  <si>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</si>
  <si>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</si>
  <si>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</si>
  <si>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9.2.125</t>
  </si>
  <si>
    <t>9.2.126</t>
  </si>
  <si>
    <t>9.2.127</t>
  </si>
  <si>
    <t>9.2.128</t>
  </si>
  <si>
    <t>Para-Raios Monopolares 12 Kv,  5 Ka</t>
  </si>
  <si>
    <t>9.2.129</t>
  </si>
  <si>
    <t>9.2.130</t>
  </si>
  <si>
    <t>9.2.131</t>
  </si>
  <si>
    <t>9.2.132</t>
  </si>
  <si>
    <t>9.2.133</t>
  </si>
  <si>
    <t>9.2.134</t>
  </si>
  <si>
    <t>Painel De Relés De Proteção Da Subestação</t>
  </si>
  <si>
    <t>9.2.135</t>
  </si>
  <si>
    <t>9.2.136</t>
  </si>
  <si>
    <t>9.2.137</t>
  </si>
  <si>
    <t>9.2.138</t>
  </si>
  <si>
    <t>9.2.139</t>
  </si>
  <si>
    <t>9.2.140</t>
  </si>
  <si>
    <t>9.2.141</t>
  </si>
  <si>
    <t>9.2.142</t>
  </si>
  <si>
    <t>9.2.143</t>
  </si>
  <si>
    <t>9.2.144</t>
  </si>
  <si>
    <t>Tubo De Ferro Galvanizado Diam 4"X 3,00M ,Para Mourão De Cerca</t>
  </si>
  <si>
    <t>9.2.145</t>
  </si>
  <si>
    <t>Cap Para Tubo Diam 4 ", Ferro Galvanizado</t>
  </si>
  <si>
    <t>9.2.146</t>
  </si>
  <si>
    <t>Painel Para Cerca Em Perfis, Ferro Chato E Tela De Arame Galv. 2,00 X 2,50M</t>
  </si>
  <si>
    <t>9.2.147</t>
  </si>
  <si>
    <t>Painel Para Cerca Em Perfis, Ferro Chato E Tela De Arame Galv. 2,50 X 2,50M</t>
  </si>
  <si>
    <t>9.2.148</t>
  </si>
  <si>
    <t>Painel Para Cerca Em Perfis, Ferro Chato E Tela De Arame Galv. 2,30 X 2,50M</t>
  </si>
  <si>
    <t>9.2.149</t>
  </si>
  <si>
    <t>Portão Em Perfis, Ferro Chato E Tela De Arame Galv. 1,20 X 2,20M</t>
  </si>
  <si>
    <t>9.2.150</t>
  </si>
  <si>
    <t>Cinta Para Poste Duplo T ,130 X 170Mm ,Galvanizado</t>
  </si>
  <si>
    <t>9.2.151</t>
  </si>
  <si>
    <t>Parafuso De Máquina Diam 5/8 "X 350Mm,Cabeça Quadrada,2 Porcas E 2 Arruelas</t>
  </si>
  <si>
    <t>9.2.152</t>
  </si>
  <si>
    <t>Parafuso De Máquina Diam. 5/8"X 200 Mm ,Com Porca ,Arruela Lisa E De Pressão</t>
  </si>
  <si>
    <t>9.2.153</t>
  </si>
  <si>
    <t>Porca Olhal ,Ferro Fundido Nodular, Para Parafuso Diam 5/8",Tipo Ad-1522 Wetzel</t>
  </si>
  <si>
    <t>9.2.154</t>
  </si>
  <si>
    <t>9.2.155</t>
  </si>
  <si>
    <t>Grampo De Ancoragem Universal,Ferro Fundido Nodular</t>
  </si>
  <si>
    <t>9.2.156</t>
  </si>
  <si>
    <t>Isolador De Disco ,Vidro Temperado, Garfo-Olhal</t>
  </si>
  <si>
    <t>9.2.157</t>
  </si>
  <si>
    <t>Isolador Pedestal Para 15 Kv</t>
  </si>
  <si>
    <t>9.2.158</t>
  </si>
  <si>
    <t>Isolador De Passagem 15Kv-160A</t>
  </si>
  <si>
    <t>9.2.159</t>
  </si>
  <si>
    <t>Conector Para 2 Cabos De Cobre 35Mm2</t>
  </si>
  <si>
    <t>9.2.160</t>
  </si>
  <si>
    <t>Conector Para Isolador Pedestal E Cabo 35Mm2 Ou Vergalhão 6,5Mm2</t>
  </si>
  <si>
    <t>9.2.161</t>
  </si>
  <si>
    <t>Conector Barra Chata 4 Furos Nema E 2 Cabos 185Mm2</t>
  </si>
  <si>
    <t>9.2.162</t>
  </si>
  <si>
    <t>Conector Para 2 Cabos De Cobre 16Mm2</t>
  </si>
  <si>
    <t>9.2.163</t>
  </si>
  <si>
    <t xml:space="preserve">Vergalhão De Cobre Têmpera Dura ,Diam De 6,5Mm2 X 10,0 M  </t>
  </si>
  <si>
    <t>9.2.164</t>
  </si>
  <si>
    <t>Cabo De Cobre Nú, Tempera Meio Dura, Seção De 70Mm2</t>
  </si>
  <si>
    <t>9.2.165</t>
  </si>
  <si>
    <t>Cabo De Cobre Nú, Tempera Meio Dura, Seção 16Mm2</t>
  </si>
  <si>
    <t>Luminária Com Lâmpada Mista 250W-220V</t>
  </si>
  <si>
    <t>Eletroduto De Pvc Rígido ,Diam 4"X 3,0M Com 1 Luva</t>
  </si>
  <si>
    <t>Eletroduto De Pvc Rígido ,Diam 1"X 3,0M Com 1 Luva</t>
  </si>
  <si>
    <t>Curva  90 Graus De Pvc Rígido ,Diam 4",Com 2 Luvas</t>
  </si>
  <si>
    <t>Caixa  De Ligação ,4'X 4" Com Espelho Cego</t>
  </si>
  <si>
    <t>Caixa Padronizada Para Medição De Energia Ativa E Reativa , Para Embutir Em Parede, Conforme Padão Cepisa</t>
  </si>
  <si>
    <t>Calha De Madeira  Com 3,00 M De Comprimento, Para Proteção Do Cabo Terra</t>
  </si>
  <si>
    <t>Poste De Ferro Galvanizado Duplo, Curvo, Com Base  300X300Mm Com 4 Chumbadores Diam. 3/4"X 700 Mm, Altura De 8,00 M, Tipo 222B Da Aço Poste, Ou Simil;Ar</t>
  </si>
  <si>
    <t>Luminária Para Lâmpada Vapor De Mercúrio 250W,Com Reator Afp Embutido Na Luminária Com Base E Relé Fotoelétrico Instalado Na Parte Superior, Inclusive Lâmpada.</t>
  </si>
  <si>
    <t xml:space="preserve">Eletroduto De Pvc Rígido Diam 3/4"X3,00M Com 1 Luva </t>
  </si>
  <si>
    <t>Eletroduto De Pvc Rígido Diam 1 "X 3,00M Com 1 Luva</t>
  </si>
  <si>
    <t>Curva 90 Graus De Pvc Rígido, Diam 3/4 "Com 2 Luvas</t>
  </si>
  <si>
    <t>Curva 90 Graus De Pvc Rígido, Diam 1 " Com 2 Luvas</t>
  </si>
  <si>
    <t>Cabo De Cobre ,Singelo, Isolamento De Pvc,750V,70 Oc ,Seção 4 Mm2</t>
  </si>
  <si>
    <t>Cabo De Cobre ,Singelo, Isolamento De Pvc,750V,70 Oc ,Seção 6 Mm2</t>
  </si>
  <si>
    <t>Cabo De Cobre ,Singelo, Isolamento De Pvc,750V,70 Oc ,Seção 10 Mm2</t>
  </si>
  <si>
    <t>Painel De Distribuição  De Luz, Para Sobrepor Em Parede,Sem Disjuntor Geral E Contendo 1 Disjuntor Tripolar Para 15 A E 16 Disjuntores Monopolares Para 15A Para Sistema De 380/220V-60Hz, 10Ka</t>
  </si>
  <si>
    <t>Quadro De Comando De Bomba, Para Operação Manual E Automática, Com 2 Chaves De Bóia, Cisterna E Caixa D'Água, Para Motor De 1/4 Cv</t>
  </si>
  <si>
    <t>Chave De Nível Tipo Bóia, De Pvc, Contato Normalmente Aberto Para 5 A - 220V,  Cabo Condutor Com 10,0 M De Comprimento</t>
  </si>
  <si>
    <t>Luminária Tipo Projetor, Com Lâmpada Halógena De 300W-220V</t>
  </si>
  <si>
    <t>Luminária Tipo Drops, Com Lâmpada Incandescente 100W-220V</t>
  </si>
  <si>
    <t>Luminária Com Lâmpada Incandescente 200W-220V</t>
  </si>
  <si>
    <t>Equipamento Para Iluminação De Emergência, Sistema Monofásico, Entrada Para 220/60Hz, Autonomia Para 90 Min, Com 2 Lâmpadas De 75W</t>
  </si>
  <si>
    <t>Eletroduto De Pvc Rígido Diam 3/4"X3,00M,Com 1 Luva</t>
  </si>
  <si>
    <t>Curva 45 Graus, De Pvc Rígido , Diam 3/4",Com 2 Luvas</t>
  </si>
  <si>
    <t>Curva 90 Graus De Pvc Rígido, Diam 3/4"Com 2 Luvas</t>
  </si>
  <si>
    <t xml:space="preserve">União De Pvc Para Tubo Rígido Diam 3/4 </t>
  </si>
  <si>
    <t>Tubo Sealtite Com 850Mm De Comprimento</t>
  </si>
  <si>
    <t>Suporte Para Tubo Diam 3/4"</t>
  </si>
  <si>
    <t>Petrolete Em Liga De Alumínio Fundida R-15/Lr-22</t>
  </si>
  <si>
    <t>Petrolete Em Liga De Alumínio Fundida R-15/Ll-22</t>
  </si>
  <si>
    <t>Petrolete Em Liga De Alumínio Fundida R-15/ T-22</t>
  </si>
  <si>
    <t>Petrolete Em Liga De Alumínio Fundida R-15/Lb-22</t>
  </si>
  <si>
    <t>Petrolete C Em Liga De Alumínio Fundida ,Para Tubo Diam 3/4",Com Tampa ,Com Tomada 2 Pinos Para 250V-10A</t>
  </si>
  <si>
    <t>Petrolete E Em Liga De Alumínio Fundida ,Para Tubo Diam 3/4",Com Tampa ,Com Tomada 2 Pinos Para 250V-10A</t>
  </si>
  <si>
    <t>Petrolete T Em Liga De Alumínio Fundida ,Para Tubo Diam 3/4",Com Tampa ,Com Tomada 2 Pinos Para 250V-10A</t>
  </si>
  <si>
    <t>Petrolete Lr Em Liga De Alumínio Fundida ,Para Tubo Diam 3/4",Com Tampa ,Com Tomada 2 Pinos Para 250V-10A</t>
  </si>
  <si>
    <t>Petrolete E Em Liga De Alumínio Fundida ,Para Tubo Diam 3/4",Com Tampa ,Com Interruptor De Uma Seção Para 250V-10A</t>
  </si>
  <si>
    <t>Tomada Trifásica ,Três Fases Mais Terra ,Para Uso Ao Tempo ,Para 380V</t>
  </si>
  <si>
    <t>Plug Para Tomada  R-20Tr/415</t>
  </si>
  <si>
    <t>Caixa De Ferro Esmaltado  4"X2"</t>
  </si>
  <si>
    <t>Espelho  4"X 2",Com Um Interruptor De Uma Seção</t>
  </si>
  <si>
    <t xml:space="preserve">Bucha Plástica Tipo S-10 </t>
  </si>
  <si>
    <t>Parafuso De Rosca Soberba Diam 10 X 60 Mm</t>
  </si>
  <si>
    <t>Bucha Plástica S-6</t>
  </si>
  <si>
    <t>Parafuso De Rosca Soberba Diam 6 X 50 Mm</t>
  </si>
  <si>
    <t>Cabo De Cobre Singelo, Isolamento Pvc,750V,70Oc,Seção 2,5 Mm2</t>
  </si>
  <si>
    <t>Quadro De Comando Dos Motores Dos Exaustores</t>
  </si>
  <si>
    <t>Quadro De Partida  De Motor Por Tensão Reduzida, Transistorizada, Para Motor Trifásico De 250 Kw, 380 V/60Hz</t>
  </si>
  <si>
    <t>Quadro De Partida  De Motor Por Tensão Reduzida, Transistorizada, Para Motor Trifásico De 150 Kw, 380 V/60Hz</t>
  </si>
  <si>
    <t>Quadro De Partida  De Motor Por Tensão Reduzida, Transistorizada, Para Motor Trifásico De 75 Kw, 380 V/60Hz</t>
  </si>
  <si>
    <t>Mesa De Comando E Medição</t>
  </si>
  <si>
    <t>Retificador Carregador Da Bateria,Monofasico,220V-60Hz,Saida 25A-48Vcc</t>
  </si>
  <si>
    <t>Bateria De Acumuladores Chumbo-Ácido, Para 48Vcc,75Ah Para 10H</t>
  </si>
  <si>
    <t>Curva Horizontal, Galvanizada, Tipo Srs-301</t>
  </si>
  <si>
    <t>Junção Articulada ,Galvanizada, Tipo Srs-325</t>
  </si>
  <si>
    <t>Junção Simples, Galvanizada, Tipo Srs-326</t>
  </si>
  <si>
    <t>Eletroduto De Pvc Rígido, Diam 3"X 3,00M,Com1 Luva</t>
  </si>
  <si>
    <t>Eletroduto De Pvc Rígido, Diam 2 1/2"X 3,00M,Com1 Luva</t>
  </si>
  <si>
    <t>Eletroduto De Pvc Rígido, Diam 2"X 3,00M,Com1 Luva</t>
  </si>
  <si>
    <t>Eletroduto De Pvc Rígido, Diam 1 1/2"X 3,00M,Com1 Luva</t>
  </si>
  <si>
    <t>Eletroduto De Pvc Rígido, Diam 1 1/4"X 3,00M,Com1 Luva</t>
  </si>
  <si>
    <t>Eletroduto De Pvc Rígido, Diam 1"X 3,00M,Com1 Luva</t>
  </si>
  <si>
    <t>Eletroduto De Pvc Rígido, Diam 3/4"X 3,00M,Com1 Luva</t>
  </si>
  <si>
    <t>Curva 90 Graus De Pvc Rígido, Diam 2 1/2 "Com 2 Luvas</t>
  </si>
  <si>
    <t>Curva 90 Graus De Pvc Rígido, Diam 2 "Com 2 Luvas</t>
  </si>
  <si>
    <t>Curva 90 Graus De Pvc Rígido, Diam  1 1/2 "Com 2 Luvas</t>
  </si>
  <si>
    <t>Curva 90 Graus De Pvc Rígido, Diam 1 1/4 "Com 2 Luvas</t>
  </si>
  <si>
    <t>Curva 90 Graus De Pvc Rígido, Diam 1 "Com 2 Luvas</t>
  </si>
  <si>
    <t xml:space="preserve">União De Pvc Para Tubo Rígido Diam 2 1/2" </t>
  </si>
  <si>
    <t xml:space="preserve">União De Pvc Para Tubo Rígido Diam 2 " </t>
  </si>
  <si>
    <t>União De Pvc Para Tubo Rígido Diam 1 1/2 "</t>
  </si>
  <si>
    <t>União De Pvc Para Tubo Rígido Diam  1 1/4 "</t>
  </si>
  <si>
    <t xml:space="preserve">União De Pvc Para Tubo Rígido Diam  1" </t>
  </si>
  <si>
    <t xml:space="preserve">União De Pvc Para Tubo Rígido Diam 3/4" </t>
  </si>
  <si>
    <t>Suporte P/ Tubo Diam 2 1/2"Tipo Cp-17A/77,Com Base Cp-17S/77</t>
  </si>
  <si>
    <t>Suporte P/ Tubo Diam 2" Tipo Cp-17A/66,Com Base Cp-17S/66</t>
  </si>
  <si>
    <t>Suporte P/ Tubo Diam 1 1/2" Tipo Cp-17A/55,Com Base Cp-17S/55</t>
  </si>
  <si>
    <t>Suporte P/ Tubo Diam 1 1/4" Tipo Cp-17A/44,Com Base Cp-17S/44</t>
  </si>
  <si>
    <t>Suporte P/ Tubo Diam 1" Tipo Cp-17A/33,Com Base Cp-17S/33</t>
  </si>
  <si>
    <t>Suporte P/ Tubo Diam 3/4" Tipo Cp-17A/22,Com Base Cp-17S/22</t>
  </si>
  <si>
    <t>Petrolete Em Liga De Alumínio Fundida R-15/Lr-33</t>
  </si>
  <si>
    <t>Petrolete Em Liga De Alumínio Fundida R-15/Ll-33</t>
  </si>
  <si>
    <t>Petrolete Em Liga De Alumínio Fundida R-15/ T-33</t>
  </si>
  <si>
    <t>Petrolete Em Liga De Alumínio Fundida R-15/Lb-33</t>
  </si>
  <si>
    <t>Tomada Trifásica ,Três Fases Mais Terra ,Para Uso Ao Tempo ,Para 380V, R-20Tr/415</t>
  </si>
  <si>
    <t>Plug Para Tomada  R-20Tr/415,Tipo R-40T/415</t>
  </si>
  <si>
    <t xml:space="preserve">Tomada Bifásica ,Com Fase Mais Terra ,Para Uso Ao Tempo , Para 220V, Tipo R-20Tr/415 </t>
  </si>
  <si>
    <t>Plug Para Tomada  R-20Tr/210, Tipo R-40T/210</t>
  </si>
  <si>
    <t>Caixa Em Liga De Alumínio Fundida, Com Tampa ,Para Fixação Em Parede, Com Furos Lisos</t>
  </si>
  <si>
    <t xml:space="preserve">Caixa Em Liga De Alumínio Fundida, Com Tampa ,Para Fixação Em Parede, Com Furos Lisos </t>
  </si>
  <si>
    <t>Caixa Em Liga De Alumínio Fundida, Com Tampa , Para Fixação No Piso, Com Furos Lisos</t>
  </si>
  <si>
    <t xml:space="preserve">Caixa Em Liga De Alumínio Fundida, Com Tampa , Para Fixação No Piso, Com Furos Lisos </t>
  </si>
  <si>
    <t xml:space="preserve">Cabo Cobre Singelo, Isolamento Epr, 0,6/1 Kv, 90 Graus Centígrados, Seção Do Condutor = 185 Mm² </t>
  </si>
  <si>
    <t xml:space="preserve">Cabo Cobre Singelo, Isolamento Epr, 0,6/1 Kv, 90 Graus Centígrados, Seção Do Condutor = 120 Mm² </t>
  </si>
  <si>
    <t xml:space="preserve">Cabo Cobre Singelo, Isolamento Epr, 0,6/1 Kv, 90 Graus Centígrados, Seção Do Condutor = 70 Mm² </t>
  </si>
  <si>
    <t xml:space="preserve">Cabo Cobre Singelo, Isolamento Epr, 0,6/1 Kv, 90 Graus Centígrados, Seção Do Condutor = 16 Mm² </t>
  </si>
  <si>
    <t>Cabo Cobre Singelo, Isolamento Epr, 0,6/1 Kv, 90 Graus Centígrados, Seção Do Condutor = 4 Mm²</t>
  </si>
  <si>
    <t xml:space="preserve">Cabo Cobre Singelo, Isolamento Epr, 0,6/1 Kv, 90 Graus Centígrados, Seção Do Condutor = 2,5 Mm² </t>
  </si>
  <si>
    <t>Cabo De Controle, Condutores De Cobre Estanhados, Tentos Coloridos, Com Blindagem, Isolamento Epr, 750V, Seção 6 X 1,5 Mm²</t>
  </si>
  <si>
    <t>Cabo De Controle, Condutores De Cobre Estanhados, Tentos Coloridos, Com Blindagem, Isolamento Epr, 750V, Seção 8 X 1,5 Mm²</t>
  </si>
  <si>
    <t>Cabo De Controle, Condutores De Cobre Estanhados, Tentos Coloridos, Com Blindagem, Isolamento Epr, 750V, Seção 2 X 4 Mm²</t>
  </si>
  <si>
    <t>Cabo De Controle, Condutores De Cobre Estanhados, Tentos Coloridos, Com Blindagem, Isolamento Epr, 750V, Seção 4 X 4 Mm²</t>
  </si>
  <si>
    <t>Cabo De Cobre Nú, Tempera Mio Duro, Seção 70Mm2, Formação 7 Fios</t>
  </si>
  <si>
    <t>Cabo De Cobre Nú, Tempera Macia, Seção De 35Mm2,Formação 7 Fios</t>
  </si>
  <si>
    <t>Haste De Aterramento Cobreada, Diam 3/4"X 2,50M</t>
  </si>
  <si>
    <t>Solda "X", Para 2 Cabos Seção 70Mm2,Cartucho Número 200</t>
  </si>
  <si>
    <t xml:space="preserve">Solda "T", Para 2 Cabos  Seção 70Mm2,Cartucho Número 90 </t>
  </si>
  <si>
    <t xml:space="preserve">Solda Para Um Cabo De Seção De 70Mm2 Passante E Haste De Terra Diam De 3/4", </t>
  </si>
  <si>
    <t>Solda ' T ' Para Um Cabo 70Mm2 Passante E 35Mm2 Na Derivação</t>
  </si>
  <si>
    <t>Molde Para Ligação  "X ", 2 X 70Mm2,Tipo  Xbm.Y4Y4</t>
  </si>
  <si>
    <t>Molde  Para Ligação"T",2 Cabos 70Mm2,Tipo Tac.Y4Y4</t>
  </si>
  <si>
    <t>Molde Para Cabo Passante 70Mm2 E Haste De Terra Diam 3/4"</t>
  </si>
  <si>
    <t>Molde Para Cabo 70Mm2 Passante E 35Mm2 Derivação</t>
  </si>
  <si>
    <t>Conector Barra Chata ,Com 1 Furo Nema,E Cabo 35Mm2</t>
  </si>
  <si>
    <t>Conector Barra Chata ,Com 1 Furo Nema,E Cabo 70Mm2,Tipo Qa26-B</t>
  </si>
  <si>
    <t>Conector Para Cabo 35Mm2 Passante E Barra Chata</t>
  </si>
  <si>
    <t>Tubo Com Flange E Ponta Esp. 1/4", 450 Mm - L = 600 Mm, Aço Carbono.</t>
  </si>
  <si>
    <t>Tubo Ponta Flange Esp. 5/16", 700 Mm - L = 7.000 Mm, Aço Carbono.</t>
  </si>
  <si>
    <t>Bexiga de poliuretano, de cap. 25.000 Lts para o reservatório antigolpe de aríete</t>
  </si>
  <si>
    <t>Bexiga de poliuretano, de cap. 20.000 Lts para o reservatório antigolpe de aríete</t>
  </si>
  <si>
    <t>Ventosa de tríplice função , com flanges, FoFo, PN10, Ø50 mm.</t>
  </si>
  <si>
    <t>Registro de gaveta chato FoFo com flanges e cabeçote, PN 10, Ø50 mm.</t>
  </si>
  <si>
    <t>Redução concêntrica em aço carbono, esp. ¼", Ø450 mm com flange, Ø250 mm</t>
  </si>
  <si>
    <t>Redução excêntrica em aço carbono, esp. ¼", Ø450 mm com flange, Ø250 mm</t>
  </si>
  <si>
    <t>Curva 45° com pontas, aço carbono 5/16" PN 10 Ø700mm</t>
  </si>
  <si>
    <t>9.3</t>
  </si>
  <si>
    <t>MONTAGEM ELÉTRICA</t>
  </si>
  <si>
    <t>9.3.1</t>
  </si>
  <si>
    <t>ATERRAMENTO</t>
  </si>
  <si>
    <t>9.3.1.1</t>
  </si>
  <si>
    <t>Caixa Inspeção Do Terra</t>
  </si>
  <si>
    <t>9.3.1.2</t>
  </si>
  <si>
    <t>9.3.1.3</t>
  </si>
  <si>
    <t>9.3.2</t>
  </si>
  <si>
    <t>SPDA</t>
  </si>
  <si>
    <t>9.3.2.1</t>
  </si>
  <si>
    <t>Poste De Concreto Duplo T, 300Kg, H = 12M</t>
  </si>
  <si>
    <t>9.3.2.2</t>
  </si>
  <si>
    <t>9.3.2.3</t>
  </si>
  <si>
    <t>Para-Raios Tipo Franklin</t>
  </si>
  <si>
    <t>9.3.2.4</t>
  </si>
  <si>
    <t>Mastro Simples De Ferro Galvanizado P/ Para-Raios H=3,00M Incluindo Base - E Instalacao</t>
  </si>
  <si>
    <t>9.3.2.5</t>
  </si>
  <si>
    <t>9.3.2.6</t>
  </si>
  <si>
    <t>Abraçadeira Guia Reforçada em aço galvanizado a fogo Para Mastros 2"</t>
  </si>
  <si>
    <t>9.3.2.7</t>
  </si>
  <si>
    <t>Abraçadeira Guia Simples em aço galvanizado a fogo Para Mastros 2"</t>
  </si>
  <si>
    <t>9.3.2.8</t>
  </si>
  <si>
    <t>Abraçadeira Tipo Porta Bandeira Simples em aço galvanizado a fogo Para Mastros 2" .</t>
  </si>
  <si>
    <t>9.3.2.9</t>
  </si>
  <si>
    <t>9.3.2.10</t>
  </si>
  <si>
    <t>Montagem De Condulete Dn 50Mm Tipo Lr</t>
  </si>
  <si>
    <t>9.3.2.11</t>
  </si>
  <si>
    <t>Abraçadeira Tipo D em aço galvanizado a fogo Com Cunha 2"</t>
  </si>
  <si>
    <t>9.3.2.12</t>
  </si>
  <si>
    <t>Suporte Guia Base  Cabo 35mm²</t>
  </si>
  <si>
    <t>9.3.2.13</t>
  </si>
  <si>
    <t>Conector De Aterramento Em Bronze Estanhado, Para Um Cabo De Cobre De 16 A 70 Mm2, Com O Corpo Constitído Por Duas Peças, Fixação A Chapa De Aço De Espessura Até 10 Mm, Com Parafuso, Porca E Arruela De Pressão Em Bronze Silício</t>
  </si>
  <si>
    <t>9.3.3</t>
  </si>
  <si>
    <t>9.3.3.1</t>
  </si>
  <si>
    <t>9.3.3.2</t>
  </si>
  <si>
    <t>9.3.3.3</t>
  </si>
  <si>
    <t>9.3.3.4</t>
  </si>
  <si>
    <t>9.3.3.5</t>
  </si>
  <si>
    <t>9.3.4</t>
  </si>
  <si>
    <t>ALIMENTAÇÃO DE MOTORES E DAS BÓIAS DE NIVEL</t>
  </si>
  <si>
    <t>9.3.4.1</t>
  </si>
  <si>
    <t>Eletroduto Rígido De Aço Galvanizado Com Costura, 4" Em Varas De 3 Metros, Rosca Bsp. Ref.: Apolo Ou Similar</t>
  </si>
  <si>
    <t>9.3.4.2</t>
  </si>
  <si>
    <t>9.3.4.3</t>
  </si>
  <si>
    <t>Montagem De Cabo De Cobre Múltiplo 4X2,5Mm² Pvc 1Kv</t>
  </si>
  <si>
    <t>9.3.4.4</t>
  </si>
  <si>
    <t xml:space="preserve">Cabo De Cobre Isolado XLPE 0,6/1 KV  300 Mm² </t>
  </si>
  <si>
    <t>9.3.4.5</t>
  </si>
  <si>
    <t>Cabo De Cobre Isolado XLPE 0,6/1 KV 150Mm²</t>
  </si>
  <si>
    <t>9.3.5</t>
  </si>
  <si>
    <t>ILUMINAÇÃO E TOMADAS</t>
  </si>
  <si>
    <t>Montagem De Interruptor De Luz Seção Dupla 10A/250V</t>
  </si>
  <si>
    <t>9.4</t>
  </si>
  <si>
    <t>FORNECIMENTO ELÉTRICA</t>
  </si>
  <si>
    <t>9.4.1</t>
  </si>
  <si>
    <t>9.4.1.1</t>
  </si>
  <si>
    <t>9.4.1.2</t>
  </si>
  <si>
    <t>9.4.1.3</t>
  </si>
  <si>
    <t>9.4.2</t>
  </si>
  <si>
    <t>9.4.2.1</t>
  </si>
  <si>
    <t>9.4.2.2</t>
  </si>
  <si>
    <t>9.4.2.3</t>
  </si>
  <si>
    <t>9.4.2.4</t>
  </si>
  <si>
    <t>9.4.2.5</t>
  </si>
  <si>
    <t>9.4.2.6</t>
  </si>
  <si>
    <t>9.4.2.7</t>
  </si>
  <si>
    <t>9.4.2.8</t>
  </si>
  <si>
    <t>9.4.2.10</t>
  </si>
  <si>
    <t>Condulete Dn 50Mm Tipo Ll</t>
  </si>
  <si>
    <t>9.4.2.11</t>
  </si>
  <si>
    <t>9.4.3</t>
  </si>
  <si>
    <t>9.4.3.1</t>
  </si>
  <si>
    <t>9.4.3.2</t>
  </si>
  <si>
    <t>9.4.3.3</t>
  </si>
  <si>
    <t>9.4.3.4</t>
  </si>
  <si>
    <t>9.4.3.5</t>
  </si>
  <si>
    <t>9.4.4</t>
  </si>
  <si>
    <t>9.4.4.1</t>
  </si>
  <si>
    <t>Cabo De Cobre Múltiplo 4X2,5Mm² Pvc 1Kv</t>
  </si>
  <si>
    <t>9.4.5</t>
  </si>
  <si>
    <t>9.4.5.2</t>
  </si>
  <si>
    <t>9.4.5.3</t>
  </si>
  <si>
    <t>Interruptor De Luz Seção Dupla 10A/250V</t>
  </si>
  <si>
    <t>9.4.5.4</t>
  </si>
  <si>
    <t>9.4.5.5</t>
  </si>
  <si>
    <t>9.4.5.5.1</t>
  </si>
  <si>
    <t>9.4.5.5.2</t>
  </si>
  <si>
    <t>9.4.5.5.3</t>
  </si>
  <si>
    <t>9.4.5.6</t>
  </si>
  <si>
    <t>9.5</t>
  </si>
  <si>
    <t>MONTAGEM E AUTOMAÇÃO</t>
  </si>
  <si>
    <t>9.5.1</t>
  </si>
  <si>
    <t>Painel Da Utr-1</t>
  </si>
  <si>
    <t>9.5.2</t>
  </si>
  <si>
    <t>Controlador Lógico Programável Modular</t>
  </si>
  <si>
    <t>9.5.3</t>
  </si>
  <si>
    <t>Software De Programação De Plcs, Cd - Instalado</t>
  </si>
  <si>
    <t>9.5.4</t>
  </si>
  <si>
    <t xml:space="preserve">Transmissor Eletrônico De Pressão Tipo Inserção, Com Indicador Incorporado, Range 0-12 Kgf/Cm² </t>
  </si>
  <si>
    <t>9.5.5</t>
  </si>
  <si>
    <t xml:space="preserve">Sensor De Temperatura P/ Mancais </t>
  </si>
  <si>
    <t>9.5.6</t>
  </si>
  <si>
    <t>Cabo De Cobre Isolado 750V Multipolar 2 X 1,00Mm²</t>
  </si>
  <si>
    <t>9.5.7</t>
  </si>
  <si>
    <t>Cabo De Cobre Múltiplo 2X2,5Mm² Pvc 1Kv</t>
  </si>
  <si>
    <t>9.5.8</t>
  </si>
  <si>
    <t>PÇ</t>
  </si>
  <si>
    <t>9.5.9</t>
  </si>
  <si>
    <t>9.5.10</t>
  </si>
  <si>
    <t>Cabo Coaxial Rgc 213</t>
  </si>
  <si>
    <t>9.5.11</t>
  </si>
  <si>
    <t>Antena Yagidirecional 14 Dbi 902-928 Mhz</t>
  </si>
  <si>
    <t>9.5.12</t>
  </si>
  <si>
    <t>9.5.13</t>
  </si>
  <si>
    <t>9.5.14</t>
  </si>
  <si>
    <t>9.5.15</t>
  </si>
  <si>
    <t>Haste Coperweld 3/4" X 3,00M Com Conector</t>
  </si>
  <si>
    <t>9.5.16</t>
  </si>
  <si>
    <t>Cordoalha De Cobre Nú, Inclusive Isoladores - 25,00 Mm2</t>
  </si>
  <si>
    <t>9.5.17</t>
  </si>
  <si>
    <t>9.5.18</t>
  </si>
  <si>
    <t>9.5.19</t>
  </si>
  <si>
    <t>9.6</t>
  </si>
  <si>
    <t>FORNECIMENTO E AUTOMAÇÃO</t>
  </si>
  <si>
    <t>9.6.1</t>
  </si>
  <si>
    <t>9.6.2</t>
  </si>
  <si>
    <t>9.6.3</t>
  </si>
  <si>
    <t>9.6.4</t>
  </si>
  <si>
    <t>9.6.5</t>
  </si>
  <si>
    <t>9.6.6</t>
  </si>
  <si>
    <t>9.6.7</t>
  </si>
  <si>
    <t>9.6.8</t>
  </si>
  <si>
    <t>9.6.9</t>
  </si>
  <si>
    <t>9.6.10</t>
  </si>
  <si>
    <t>9.6.11</t>
  </si>
  <si>
    <t>9.6.12</t>
  </si>
  <si>
    <t>9.6.13</t>
  </si>
  <si>
    <t>9.6.14</t>
  </si>
  <si>
    <t>9.6.15</t>
  </si>
  <si>
    <t>9.6.16</t>
  </si>
  <si>
    <t>9.6.17</t>
  </si>
  <si>
    <t>9.6.18</t>
  </si>
  <si>
    <t>UN</t>
  </si>
  <si>
    <t>10.</t>
  </si>
  <si>
    <t>10 - REDE PRESSURIZADA</t>
  </si>
  <si>
    <t>10.1</t>
  </si>
  <si>
    <t>10.1.1</t>
  </si>
  <si>
    <t>10.1.2</t>
  </si>
  <si>
    <t>10.1.3</t>
  </si>
  <si>
    <t>10.1.4</t>
  </si>
  <si>
    <t>10.1.5</t>
  </si>
  <si>
    <t>10.1.6</t>
  </si>
  <si>
    <t>10.1.7</t>
  </si>
  <si>
    <t>10.1.8</t>
  </si>
  <si>
    <t>10.2</t>
  </si>
  <si>
    <t>10.2.1</t>
  </si>
  <si>
    <t>10.2.2</t>
  </si>
  <si>
    <t>10.2.3</t>
  </si>
  <si>
    <t>10.2.4</t>
  </si>
  <si>
    <t>10.2.5</t>
  </si>
  <si>
    <t>11.</t>
  </si>
  <si>
    <t>11 - REDE BAIXA PRESSÃO</t>
  </si>
  <si>
    <t>11.1</t>
  </si>
  <si>
    <t>11.1.1</t>
  </si>
  <si>
    <t>11.1.2</t>
  </si>
  <si>
    <t>11.1.3</t>
  </si>
  <si>
    <t>11.1.4</t>
  </si>
  <si>
    <t>11.1.5</t>
  </si>
  <si>
    <t>11.1.6</t>
  </si>
  <si>
    <t>11.1.7</t>
  </si>
  <si>
    <t>11.1.8</t>
  </si>
  <si>
    <t>11.1.9</t>
  </si>
  <si>
    <t>11.1.10</t>
  </si>
  <si>
    <t>11.2</t>
  </si>
  <si>
    <t>11.2.1</t>
  </si>
  <si>
    <t>11.3</t>
  </si>
  <si>
    <t>11.3.1</t>
  </si>
  <si>
    <t>11.3.2</t>
  </si>
  <si>
    <t>11.3.3</t>
  </si>
  <si>
    <t>11.3.4</t>
  </si>
  <si>
    <t>11.3.5</t>
  </si>
  <si>
    <t>11.3.6</t>
  </si>
  <si>
    <t>11.3.7</t>
  </si>
  <si>
    <t>11.3.8</t>
  </si>
  <si>
    <t>11.3.9</t>
  </si>
  <si>
    <t>12.</t>
  </si>
  <si>
    <t>12.1</t>
  </si>
  <si>
    <t>12.1.1</t>
  </si>
  <si>
    <t>13.</t>
  </si>
  <si>
    <t>13.1</t>
  </si>
  <si>
    <t>13.1.1</t>
  </si>
  <si>
    <t>13.1.2</t>
  </si>
  <si>
    <t>13.1.3</t>
  </si>
  <si>
    <t>13.1.4</t>
  </si>
  <si>
    <t>13.2</t>
  </si>
  <si>
    <t>13.2.1</t>
  </si>
  <si>
    <t>13.2.2</t>
  </si>
  <si>
    <t>13.2.3</t>
  </si>
  <si>
    <t>13.2.4</t>
  </si>
  <si>
    <t>13.2.5</t>
  </si>
  <si>
    <t>13.2.6</t>
  </si>
  <si>
    <t>14.</t>
  </si>
  <si>
    <t>14.1</t>
  </si>
  <si>
    <t>DRENOS E QUEDAS</t>
  </si>
  <si>
    <t>14.1.1</t>
  </si>
  <si>
    <t>14.1.2</t>
  </si>
  <si>
    <t>14.1.3</t>
  </si>
  <si>
    <t>14.1.4</t>
  </si>
  <si>
    <t>14.1.5</t>
  </si>
  <si>
    <t>Preparo, Lançamento E Adensamento Concreto Ciclópico</t>
  </si>
  <si>
    <t>14.1.6</t>
  </si>
  <si>
    <t>14.1.7</t>
  </si>
  <si>
    <t>14.1.8</t>
  </si>
  <si>
    <t>14.1.9</t>
  </si>
  <si>
    <t>14.1.10</t>
  </si>
  <si>
    <t>14.1.11</t>
  </si>
  <si>
    <t>14.2</t>
  </si>
  <si>
    <t>BUEIROS</t>
  </si>
  <si>
    <t>14.2.1</t>
  </si>
  <si>
    <t>14.2.2</t>
  </si>
  <si>
    <t>14.2.3</t>
  </si>
  <si>
    <t>14.2.4</t>
  </si>
  <si>
    <t>14.2.5</t>
  </si>
  <si>
    <t>14.2.6</t>
  </si>
  <si>
    <t>14.2.7</t>
  </si>
  <si>
    <t>14.2.8</t>
  </si>
  <si>
    <t>14.2.9</t>
  </si>
  <si>
    <t>14.2.10</t>
  </si>
  <si>
    <t>14.2.11</t>
  </si>
  <si>
    <t>14.2.12</t>
  </si>
  <si>
    <t>14.2.13</t>
  </si>
  <si>
    <t>14.2.14</t>
  </si>
  <si>
    <t>Momento Extraordinário De Transporte Para Material De 2ª Categoria</t>
  </si>
  <si>
    <t>14.2.15</t>
  </si>
  <si>
    <t>14.2.16</t>
  </si>
  <si>
    <t>15.</t>
  </si>
  <si>
    <t>15.1</t>
  </si>
  <si>
    <t>15.2</t>
  </si>
  <si>
    <t>Revestimento Das Pistas Com Laterita.</t>
  </si>
  <si>
    <t xml:space="preserve"> m³</t>
  </si>
  <si>
    <t>16.</t>
  </si>
  <si>
    <t>16.1</t>
  </si>
  <si>
    <t>16.1.1</t>
  </si>
  <si>
    <t>16.2</t>
  </si>
  <si>
    <t>16.2.1</t>
  </si>
  <si>
    <t>16.2.2</t>
  </si>
  <si>
    <t>16.3</t>
  </si>
  <si>
    <t>16.3.1</t>
  </si>
  <si>
    <t>16.3.2</t>
  </si>
  <si>
    <t>16.4</t>
  </si>
  <si>
    <t>16.4.1</t>
  </si>
  <si>
    <t>16.4.2</t>
  </si>
  <si>
    <t>16.5</t>
  </si>
  <si>
    <t>16.5.1</t>
  </si>
  <si>
    <t>16.5.2</t>
  </si>
  <si>
    <t>16.6</t>
  </si>
  <si>
    <t>16.6.1</t>
  </si>
  <si>
    <t>16.6.2</t>
  </si>
  <si>
    <t>16.7</t>
  </si>
  <si>
    <t>16.7.1</t>
  </si>
  <si>
    <t>16.7.2</t>
  </si>
  <si>
    <t>16.8</t>
  </si>
  <si>
    <t>16.8.1</t>
  </si>
  <si>
    <t>16.8.2</t>
  </si>
  <si>
    <t>16.9</t>
  </si>
  <si>
    <t>16.9.1</t>
  </si>
  <si>
    <t>16.9.2</t>
  </si>
  <si>
    <t>16.10</t>
  </si>
  <si>
    <t>16.10.1</t>
  </si>
  <si>
    <t>16.11</t>
  </si>
  <si>
    <t>16.11.1</t>
  </si>
  <si>
    <t>16.12</t>
  </si>
  <si>
    <t>16.12.1</t>
  </si>
  <si>
    <t>17.1</t>
  </si>
  <si>
    <t>OBRAS CIVIS (ANOS I, II e III)</t>
  </si>
  <si>
    <t>18.1</t>
  </si>
  <si>
    <t>Desmobilização De Equipamento</t>
  </si>
  <si>
    <t>18.2</t>
  </si>
  <si>
    <t>19</t>
  </si>
  <si>
    <t>19.1</t>
  </si>
  <si>
    <t>19.1.1</t>
  </si>
  <si>
    <t>19.1.2</t>
  </si>
  <si>
    <t>19.2</t>
  </si>
  <si>
    <t>19.2.1</t>
  </si>
  <si>
    <t>19.2.2</t>
  </si>
  <si>
    <t>19.4</t>
  </si>
  <si>
    <t>ESTRUTURAS</t>
  </si>
  <si>
    <t>19.4.1</t>
  </si>
  <si>
    <t>19.4.2</t>
  </si>
  <si>
    <t>20</t>
  </si>
  <si>
    <t>20.1</t>
  </si>
  <si>
    <t>20.1.1</t>
  </si>
  <si>
    <t>20.2</t>
  </si>
  <si>
    <t>20.2.1</t>
  </si>
  <si>
    <t>20.2.2</t>
  </si>
  <si>
    <t>20.3</t>
  </si>
  <si>
    <t>20.3.1</t>
  </si>
  <si>
    <t>20.3.2</t>
  </si>
  <si>
    <t>20.4</t>
  </si>
  <si>
    <t>20.4.1</t>
  </si>
  <si>
    <t>20.5</t>
  </si>
  <si>
    <t>20.5.1</t>
  </si>
  <si>
    <t>20.6</t>
  </si>
  <si>
    <t>20.6.1</t>
  </si>
  <si>
    <t>20.6.2</t>
  </si>
  <si>
    <t>21</t>
  </si>
  <si>
    <t>21.1</t>
  </si>
  <si>
    <t>21.1.1</t>
  </si>
  <si>
    <t>21.1.2</t>
  </si>
  <si>
    <t>21.2</t>
  </si>
  <si>
    <t>21.2.1</t>
  </si>
  <si>
    <t>21.2.2</t>
  </si>
  <si>
    <t>21.3</t>
  </si>
  <si>
    <t>21.3.1</t>
  </si>
  <si>
    <t>22</t>
  </si>
  <si>
    <t>22.1</t>
  </si>
  <si>
    <t>22.1.1</t>
  </si>
  <si>
    <t>22.1.2</t>
  </si>
  <si>
    <t>22.1.3</t>
  </si>
  <si>
    <t>22.2</t>
  </si>
  <si>
    <t>22.2.1</t>
  </si>
  <si>
    <t>22.2.2</t>
  </si>
  <si>
    <t>23</t>
  </si>
  <si>
    <t>23.1</t>
  </si>
  <si>
    <t>23.1.1</t>
  </si>
  <si>
    <t>23.1.2</t>
  </si>
  <si>
    <t>23.2</t>
  </si>
  <si>
    <t>23.2.1</t>
  </si>
  <si>
    <t>23.2.2</t>
  </si>
  <si>
    <t>23.3</t>
  </si>
  <si>
    <t>23.3.1</t>
  </si>
  <si>
    <t>23.3.2</t>
  </si>
  <si>
    <t>TOTAL GERAL</t>
  </si>
  <si>
    <t>ORÇAMENTO</t>
  </si>
  <si>
    <t>9.</t>
  </si>
  <si>
    <t>19.3</t>
  </si>
  <si>
    <t>19.3.1</t>
  </si>
  <si>
    <t>19.3.2</t>
  </si>
  <si>
    <t>7.2.1.1</t>
  </si>
  <si>
    <t>7.2.1.2</t>
  </si>
  <si>
    <t>9.4.2.9</t>
  </si>
  <si>
    <t>15.1.1</t>
  </si>
  <si>
    <t>15.1.2</t>
  </si>
  <si>
    <t>15.1.3</t>
  </si>
  <si>
    <t>15.1.4</t>
  </si>
  <si>
    <t>15.1.5</t>
  </si>
  <si>
    <t>15.1.6</t>
  </si>
  <si>
    <t>ADUTORA PARA ALIMENTAÇÃO DOS LOTES EMPRESARIAIS - ÁREA INCRA - ANTIGO CANAL CT-2.2</t>
  </si>
  <si>
    <t>9.1.</t>
  </si>
  <si>
    <t>PREÇO TOTAL (R$)</t>
  </si>
  <si>
    <t>CÓDIGO</t>
  </si>
  <si>
    <t>FONTE</t>
  </si>
  <si>
    <t>FORNECIMENTO EQUIPAMENTOS (O BDI do foi reduzido de 40% para 37,2%)</t>
  </si>
  <si>
    <t xml:space="preserve">PCI.817.01 - CUSTO DE COMPOSIÇÕES - SINTÉTICO                                               </t>
  </si>
  <si>
    <t>ENCARGOS SOCIAIS SOBRE PREÇOS DA MÃO-DE-OBRA: 113,05%(HORA)   70,90%(MÊS)</t>
  </si>
  <si>
    <t>ABRANGÊNCIA : NACIONAL                                              LOCALIDADE  : TERESINA                                                                                                            DATA DE PREÇO   : 06/2023 REFERÊNCIA COLETA : MEDIANO</t>
  </si>
  <si>
    <t>DATA DE EMISSÃO: 13/07/2023 23:54:33            DATA DE RT: 13/07/2023</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</si>
  <si>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</si>
  <si>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</si>
  <si>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</si>
  <si>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</si>
  <si>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</si>
  <si>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</si>
  <si>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M</t>
  </si>
  <si>
    <t>7,92</t>
  </si>
  <si>
    <t>97142</t>
  </si>
  <si>
    <t>ASSENTAMENTO DE TUBO DE FERRO FUNDIDO PARA REDE DE ÁGUA, DN 100 MM, JUNTA ELÁSTICA, INSTALADO EM LOCAL COM NÍVEL ALTO DE INTERFERÊNCIAS (NÃO INCLUI FORNECIMENTO). AF_11/2017</t>
  </si>
  <si>
    <t>8,82</t>
  </si>
  <si>
    <t>97143</t>
  </si>
  <si>
    <t>ASSENTAMENTO DE TUBO DE FERRO FUNDIDO PARA REDE DE ÁGUA, DN 150 MM, JUNTA ELÁSTICA, INSTALADO EM LOCAL COM NÍVEL ALTO DE INTERFERÊNCIAS (NÃO INCLUI FORNECIMENTO). AF_11/2017</t>
  </si>
  <si>
    <t>11,10</t>
  </si>
  <si>
    <t>97144</t>
  </si>
  <si>
    <t>ASSENTAMENTO DE TUBO DE FERRO FUNDIDO PARA REDE DE ÁGUA, DN 200 MM, JUNTA ELÁSTICA, INSTALADO EM LOCAL COM NÍVEL ALTO DE INTERFERÊNCIAS (NÃO INCLUI FORNECIMENTO). AF_11/2017</t>
  </si>
  <si>
    <t>13,36</t>
  </si>
  <si>
    <t>97145</t>
  </si>
  <si>
    <t>ASSENTAMENTO DE TUBO DE FERRO FUNDIDO PARA REDE DE ÁGUA, DN 250 MM, JUNTA ELÁSTICA, INSTALADO EM LOCAL COM NÍVEL ALTO DE INTERFERÊNCIAS (NÃO INCLUI FORNECIMENTO). AF_11/2017</t>
  </si>
  <si>
    <t>15,65</t>
  </si>
  <si>
    <t>97146</t>
  </si>
  <si>
    <t>ASSENTAMENTO DE TUBO DE FERRO FUNDIDO PARA REDE DE ÁGUA, DN 300 MM, JUNTA ELÁSTICA, INSTALADO EM LOCAL COM NÍVEL ALTO DE INTERFERÊNCIAS (NÃO INCLUI FORNECIMENTO). AF_11/2017</t>
  </si>
  <si>
    <t>17,92</t>
  </si>
  <si>
    <t>97147</t>
  </si>
  <si>
    <t>ASSENTAMENTO DE TUBO DE FERRO FUNDIDO PARA REDE DE ÁGUA, DN 350 MM, JUNTA ELÁSTICA, INSTALADO EM LOCAL COM NÍVEL ALTO DE INTERFERÊNCIAS (NÃO INCLUI FORNECIMENTO). AF_11/2017</t>
  </si>
  <si>
    <t>20,24</t>
  </si>
  <si>
    <t>97148</t>
  </si>
  <si>
    <t>ASSENTAMENTO DE TUBO DE FERRO FUNDIDO PARA REDE DE ÁGUA, DN 400 MM, JUNTA ELÁSTICA, INSTALADO EM LOCAL COM NÍVEL ALTO DE INTERFERÊNCIAS (NÃO INCLUI FORNECIMENTO). AF_11/2017</t>
  </si>
  <si>
    <t>22,52</t>
  </si>
  <si>
    <t>97149</t>
  </si>
  <si>
    <t>ASSENTAMENTO DE TUBO DE FERRO FUNDIDO PARA REDE DE ÁGUA, DN 450 MM, JUNTA ELÁSTICA, INSTALADO EM LOCAL COM NÍVEL ALTO DE INTERFERÊNCIAS (NÃO INCLUI FORNECIMENTO). AF_11/2017</t>
  </si>
  <si>
    <t>24,84</t>
  </si>
  <si>
    <t>97150</t>
  </si>
  <si>
    <t>ASSENTAMENTO DE TUBO DE FERRO FUNDIDO PARA REDE DE ÁGUA, DN 500 MM, JUNTA ELÁSTICA, INSTALADO EM LOCAL COM NÍVEL ALTO DE INTERFERÊNCIAS (NÃO INCLUI FORNECIMENTO). AF_11/2017</t>
  </si>
  <si>
    <t>31,56</t>
  </si>
  <si>
    <t>97151</t>
  </si>
  <si>
    <t>ASSENTAMENTO DE TUBO DE FERRO FUNDIDO PARA REDE DE ÁGUA, DN 600 MM, JUNTA ELÁSTICA, INSTALADO EM LOCAL COM NÍVEL ALTO DE INTERFERÊNCIAS (NÃO INCLUI FORNECIMENTO). AF_11/2017</t>
  </si>
  <si>
    <t>36,81</t>
  </si>
  <si>
    <t>97152</t>
  </si>
  <si>
    <t>ASSENTAMENTO DE TUBO DE FERRO FUNDIDO PARA REDE DE ÁGUA, DN 700 MM, JUNTA ELÁSTICA, INSTALADO EM LOCAL COM NÍVEL ALTO DE INTERFERÊNCIAS (NÃO INCLUI FORNECIMENTO). AF_11/2017</t>
  </si>
  <si>
    <t>41,80</t>
  </si>
  <si>
    <t>97153</t>
  </si>
  <si>
    <t>ASSENTAMENTO DE TUBO DE FERRO FUNDIDO PARA REDE DE ÁGUA, DN 800 MM, JUNTA ELÁSTICA, INSTALADO EM LOCAL COM NÍVEL ALTO DE INTERFERÊNCIAS (NÃO INCLUI FORNECIMENTO). AF_11/2017</t>
  </si>
  <si>
    <t>46,93</t>
  </si>
  <si>
    <t>97154</t>
  </si>
  <si>
    <t>ASSENTAMENTO DE TUBO DE FERRO FUNDIDO PARA REDE DE ÁGUA, DN 900 MM, JUNTA ELÁSTICA, INSTALADO EM LOCAL COM NÍVEL ALTO DE INTERFERÊNCIAS (NÃO INCLUI FORNECIMENTO). AF_11/2017</t>
  </si>
  <si>
    <t>52,13</t>
  </si>
  <si>
    <t>97155</t>
  </si>
  <si>
    <t>ASSENTAMENTO DE TUBO DE FERRO FUNDIDO PARA REDE DE ÁGUA, DN 1000 MM, JUNTA ELÁSTICA, INSTALADO EM LOCAL COM NÍVEL ALTO DE INTERFERÊNCIAS (NÃO INCLUI FORNECIMENTO). AF_11/2017</t>
  </si>
  <si>
    <t>57,32</t>
  </si>
  <si>
    <t>97156</t>
  </si>
  <si>
    <t>ASSENTAMENTO DE TUBO DE FERRO FUNDIDO PARA REDE DE ÁGUA, DN 1200 MM, JUNTA ELÁSTICA, INSTALADO EM LOCAL COM NÍVEL ALTO DE INTERFERÊNCIAS (NÃO INCLUI FORNECIMENTO). AF_11/2017</t>
  </si>
  <si>
    <t>68,14</t>
  </si>
  <si>
    <t>97157</t>
  </si>
  <si>
    <t>ASSENTAMENTO DE TUBO DE FERRO FUNDIDO PARA REDE DE ÁGUA, DN 80 MM, JUNTA ELÁSTICA, INSTALADO EM LOCAL COM NÍVEL BAIXO DE INTERFERÊNCIAS (NÃO INCLUI FORNECIMENTO). AF_11/2017</t>
  </si>
  <si>
    <t>4,79</t>
  </si>
  <si>
    <t>97158</t>
  </si>
  <si>
    <t>ASSENTAMENTO DE TUBO DE FERRO FUNDIDO PARA REDE DE ÁGUA, DN 100 MM, JUNTA ELÁSTICA, INSTALADO EM LOCAL COM NÍVEL BAIXO DE INTERFERÊNCIAS (NÃO INCLUI FORNECIMENTO). AF_11/2017</t>
  </si>
  <si>
    <t>5,35</t>
  </si>
  <si>
    <t>97159</t>
  </si>
  <si>
    <t>ASSENTAMENTO DE TUBO DE FERRO FUNDIDO PARA REDE DE ÁGUA, DN 150 MM, JUNTA ELÁSTICA, INSTALADO EM LOCAL COM NÍVEL BAIXO DE INTERFERÊNCIAS (NÃO INCLUI FORNECIMENTO). AF_11/2017</t>
  </si>
  <si>
    <t>6,74</t>
  </si>
  <si>
    <t>97160</t>
  </si>
  <si>
    <t>ASSENTAMENTO DE TUBO DE FERRO FUNDIDO PARA REDE DE ÁGUA, DN 200 MM, JUNTA ELÁSTICA, INSTALADO EM LOCAL COM NÍVEL BAIXO DE INTERFERÊNCIAS (NÃO INCLUI FORNECIMENTO). AF_11/2017</t>
  </si>
  <si>
    <t>8,11</t>
  </si>
  <si>
    <t>97161</t>
  </si>
  <si>
    <t>ASSENTAMENTO DE TUBO DE FERRO FUNDIDO PARA REDE DE ÁGUA, DN 250 MM, JUNTA ELÁSTICA, INSTALADO EM LOCAL COM NÍVEL BAIXO DE INTERFERÊNCIAS (NÃO INCLUI FORNECIMENTO). AF_11/2017</t>
  </si>
  <si>
    <t>9,52</t>
  </si>
  <si>
    <t>97162</t>
  </si>
  <si>
    <t>ASSENTAMENTO DE TUBO DE FERRO FUNDIDO PARA REDE DE ÁGUA, DN 300 MM, JUNTA ELÁSTICA, INSTALADO EM LOCAL COM NÍVEL BAIXO DE INTERFERÊNCIAS (NÃO INCLUI FORNECIMENTO). AF_11/2017</t>
  </si>
  <si>
    <t>10,91</t>
  </si>
  <si>
    <t>97163</t>
  </si>
  <si>
    <t>ASSENTAMENTO DE TUBO DE FERRO FUNDIDO PARA REDE DE ÁGUA, DN 350 MM, JUNTA ELÁSTICA, INSTALADO EM LOCAL COM NÍVEL BAIXO DE INTERFERÊNCIAS (NÃO INCLUI FORNECIMENTO). AF_11/2017</t>
  </si>
  <si>
    <t>12,34</t>
  </si>
  <si>
    <t>97164</t>
  </si>
  <si>
    <t>ASSENTAMENTO DE TUBO DE FERRO FUNDIDO PARA REDE DE ÁGUA, DN 400 MM, JUNTA ELÁSTICA, INSTALADO EM LOCAL COM NÍVEL BAIXO DE INTERFERÊNCIAS (NÃO INCLUI FORNECIMENTO). AF_11/2017</t>
  </si>
  <si>
    <t>13,74</t>
  </si>
  <si>
    <t>97165</t>
  </si>
  <si>
    <t>ASSENTAMENTO DE TUBO DE FERRO FUNDIDO PARA REDE DE ÁGUA, DN 450 MM, JUNTA ELÁSTICA, INSTALADO EM LOCAL COM NÍVEL BAIXO DE INTERFERÊNCIAS (NÃO INCLUI FORNECIMENTO). AF_11/2017</t>
  </si>
  <si>
    <t>15,17</t>
  </si>
  <si>
    <t>97166</t>
  </si>
  <si>
    <t>ASSENTAMENTO DE TUBO DE FERRO FUNDIDO PARA REDE DE ÁGUA, DN 500 MM, JUNTA ELÁSTICA, INSTALADO EM LOCAL COM NÍVEL BAIXO DE INTERFERÊNCIAS (NÃO INCLUI FORNECIMENTO). AF_11/2017</t>
  </si>
  <si>
    <t>19,26</t>
  </si>
  <si>
    <t>97167</t>
  </si>
  <si>
    <t>ASSENTAMENTO DE TUBO DE FERRO FUNDIDO PARA REDE DE ÁGUA, DN 600 MM, JUNTA ELÁSTICA, INSTALADO EM LOCAL COM NÍVEL BAIXO DE INTERFERÊNCIAS (NÃO INCLUI FORNECIMENTO). AF_11/2017</t>
  </si>
  <si>
    <t>22,50</t>
  </si>
  <si>
    <t>97168</t>
  </si>
  <si>
    <t>ASSENTAMENTO DE TUBO DE FERRO FUNDIDO PARA REDE DE ÁGUA, DN 700 MM, JUNTA ELÁSTICA, INSTALADO EM LOCAL COM NÍVEL BAIXO DE INTERFERÊNCIAS (NÃO INCLUI FORNECIMENTO). AF_11/2017</t>
  </si>
  <si>
    <t>25,48</t>
  </si>
  <si>
    <t>97169</t>
  </si>
  <si>
    <t>ASSENTAMENTO DE TUBO DE FERRO FUNDIDO PARA REDE DE ÁGUA, DN 800 MM, JUNTA ELÁSTICA, INSTALADO EM LOCAL COM NÍVEL BAIXO DE INTERFERÊNCIAS (NÃO INCLUI FORNECIMENTO). AF_11/2017</t>
  </si>
  <si>
    <t>28,60</t>
  </si>
  <si>
    <t>97170</t>
  </si>
  <si>
    <t>ASSENTAMENTO DE TUBO DE FERRO FUNDIDO PARA REDE DE ÁGUA, DN 900 MM, JUNTA ELÁSTICA, INSTALADO EM LOCAL COM NÍVEL BAIXO DE INTERFERÊNCIAS (NÃO INCLUI FORNECIMENTO). AF_11/2017</t>
  </si>
  <si>
    <t>31,77</t>
  </si>
  <si>
    <t>97171</t>
  </si>
  <si>
    <t>ASSENTAMENTO DE TUBO DE FERRO FUNDIDO PARA REDE DE ÁGUA, DN 1000 MM, JUNTA ELÁSTICA, INSTALADO EM LOCAL COM NÍVEL BAIXO DE INTERFERÊNCIAS (NÃO INCLUI FORNECIMENTO). AF_11/2017</t>
  </si>
  <si>
    <t>34,96</t>
  </si>
  <si>
    <t>97172</t>
  </si>
  <si>
    <t>ASSENTAMENTO DE TUBO DE FERRO FUNDIDO PARA REDE DE ÁGUA, DN 1200 MM, JUNTA ELÁSTICA, INSTALADO EM LOCAL COM NÍVEL BAIXO DE INTERFERÊNCIAS (NÃO INCLUI FORNECIMENTO). AF_11/2017</t>
  </si>
  <si>
    <t>41,75</t>
  </si>
  <si>
    <t>97173</t>
  </si>
  <si>
    <t>ASSENTAMENTO DE TUBO DE AÇO CARBONO PARA REDE DE ÁGUA, DN 600 MM (24), JUNTA SOLDADA, INSTALADO EM LOCAL COM NÍVEL ALTO DE INTERFERÊNCIAS (NÃO INCLUI FORNECIMENTO). AF_11/2017</t>
  </si>
  <si>
    <t>34,05</t>
  </si>
  <si>
    <t>97174</t>
  </si>
  <si>
    <t>ASSENTAMENTO DE TUBO DE AÇO CARBONO PARA REDE DE ÁGUA, DN 700 MM (28), JUNTA SOLDADA, INSTALADO EM LOCAL COM NÍVEL ALTO DE INTERFERÊNCIAS (NÃO INCLUI FORNECIMENTO). AF_11/2017</t>
  </si>
  <si>
    <t>39,39</t>
  </si>
  <si>
    <t>97175</t>
  </si>
  <si>
    <t>ASSENTAMENTO DE TUBO DE AÇO CARBONO PARA REDE DE ÁGUA, DN 800 MM (32), JUNTA SOLDADA, INSTALADO EM LOCAL COM NÍVEL ALTO DE INTERFERÊNCIAS (NÃO INCLUI FORNECIMENTO). AF_11/2017</t>
  </si>
  <si>
    <t>44,73</t>
  </si>
  <si>
    <t>97176</t>
  </si>
  <si>
    <t>ASSENTAMENTO DE TUBO DE AÇO CARBONO PARA REDE DE ÁGUA, DN 900 MM (36), JUNTA SOLDADA, INSTALADO EM LOCAL COM NÍVEL ALTO DE INTERFERÊNCIAS (NÃO INCLUI FORNECIMENTO). AF_11/2017</t>
  </si>
  <si>
    <t>50,07</t>
  </si>
  <si>
    <t>97177</t>
  </si>
  <si>
    <t>ASSENTAMENTO DE TUBO DE AÇO CARBONO PARA REDE DE ÁGUA, DN 1000 MM (40) OU DN 1100 MM (44), JUNTA SOLDADA, INSTALADO EM LOCAL COM NÍVEL ALTO DE INTERFERÊNCIAS (NÃO INCLUI FORNECIMENTO). AF_11/2017</t>
  </si>
  <si>
    <t>60,76</t>
  </si>
  <si>
    <t>97178</t>
  </si>
  <si>
    <t>ASSENTAMENTO DE TUBO DE AÇO CARBONO PARA REDE DE ÁGUA, DN 1200 MM (48) OU DN 1300 MM (52), JUNTA SOLDADA, INSTALADO EM LOCAL COM NÍVEL ALTO DE INTERFERÊNCIAS (NÃO INCLUI FORNECIMENTO). AF_11/2017</t>
  </si>
  <si>
    <t>71,47</t>
  </si>
  <si>
    <t>97179</t>
  </si>
  <si>
    <t>ASSENTAMENTO DE TUBO DE AÇO CARBONO PARA REDE DE ÁGUA, DN 1400 MM (56'') OU DN 1500 MM (60), JUNTA SOLDADA, INSTALADO EM LOCAL COM NÍVEL ALTO DE INTERFERÊNCIAS (NÃO INCLUI FORNECIMENTO). AF_11/2017</t>
  </si>
  <si>
    <t>82,16</t>
  </si>
  <si>
    <t>97180</t>
  </si>
  <si>
    <t>ASSENTAMENTO DE TUBO DE AÇO CARBONO PARA REDE DE ÁGUA, DN 1600 MM (64) OU DN 1700 MM (68), JUNTA SOLDADA, INSTALADO EM LOCAL COM NÍVEL ALTO DE INTERFERÊNCIAS (NÃO INCLUI FORNECIMENTO). AF_11/2017</t>
  </si>
  <si>
    <t>92,83</t>
  </si>
  <si>
    <t>97181</t>
  </si>
  <si>
    <t>ASSENTAMENTO DE TUBO DE AÇO CARBONO PARA REDE DE ÁGUA, DN 1800 MM (72) OU DN 1900 MM (76), JUNTA SOLDADA, INSTALADO EM LOCAL COM NÍVEL ALTO DE INTERFERÊNCIAS (NÃO INCLUI FORNECIMENTO). AF_11/2017</t>
  </si>
  <si>
    <t>107,55</t>
  </si>
  <si>
    <t>97182</t>
  </si>
  <si>
    <t>ASSENTAMENTO DE TUBO DE AÇO CARBONO PARA REDE DE ÁGUA, DN 2000 MM (80) OU DN 2100 MM (84), JUNTA SOLDADA, INSTALADO EM LOCAL COM NÍVEL ALTO DE INTERFERÊNCIAS (NÃO INCLUI FORNECIMENTO). AF_11/2017</t>
  </si>
  <si>
    <t>118,66</t>
  </si>
  <si>
    <t>97183</t>
  </si>
  <si>
    <t>ASSENTAMENTO DE TUBO DE AÇO CARBONO PARA REDE DE ÁGUA, DN 600 MM (24), JUNTA SOLDADA, INSTALADO EM LOCAL COM NÍVEL BAIXO DE INTERFERÊNCIAS (NÃO INCLUI FORNECIMENTO). AF_11/2017</t>
  </si>
  <si>
    <t>27,37</t>
  </si>
  <si>
    <t>97184</t>
  </si>
  <si>
    <t>ASSENTAMENTO DE TUBO DE AÇO CARBONO PARA REDE DE ÁGUA, DN 700 MM (28), JUNTA SOLDADA, INSTALADO EM LOCAL COM NÍVEL BAIXO DE INTERFERÊNCIAS (NÃO INCLUI FORNECIMENTO). AF_11/2017</t>
  </si>
  <si>
    <t>31,72</t>
  </si>
  <si>
    <t>97185</t>
  </si>
  <si>
    <t>ASSENTAMENTO DE TUBO DE AÇO CARBONO PARA REDE DE ÁGUA, DN 800 MM (32), JUNTA SOLDADA, INSTALADO EM LOCAL COM NÍVEL BAIXO DE INTERFERÊNCIAS (NÃO INCLUI FORNECIMENTO). AF_11/2017</t>
  </si>
  <si>
    <t>36,09</t>
  </si>
  <si>
    <t>97186</t>
  </si>
  <si>
    <t>ASSENTAMENTO DE TUBO DE AÇO CARBONO PARA REDE DE ÁGUA, DN 900 MM (36), JUNTA SOLDADA, INSTALADO EM LOCAL COM NÍVEL BAIXO DE INTERFERÊNCIAS (NÃO INCLUI FORNECIMENTO). AF_11/2017</t>
  </si>
  <si>
    <t>40,46</t>
  </si>
  <si>
    <t>97187</t>
  </si>
  <si>
    <t>ASSENTAMENTO DE TUBO DE AÇO CARBONO PARA REDE DE ÁGUA, DN 1000 MM (40  ) OU DN 1100 MM (44  ), JUNTA SOLDADA, INSTALADO EM LOCAL COM NÍVEL BAIXO DE INTERFERÊNCIAS (NÃO INCLUI FORNECIMENTO). AF_11/2017</t>
  </si>
  <si>
    <t>49,18</t>
  </si>
  <si>
    <t>97188</t>
  </si>
  <si>
    <t>ASSENTAMENTO DE TUBO DE AÇO CARBONO PARA REDE DE ÁGUA, DN 1200 MM (48) OU DN 1300 MM (52), JUNTA SOLDADA, INSTALADO EM LOCAL COM NÍVEL BAIXO DE INTERFERÊNCIAS (NÃO INCLUI FORNECIMENTO). AF_11/2017</t>
  </si>
  <si>
    <t>57,91</t>
  </si>
  <si>
    <t>97189</t>
  </si>
  <si>
    <t>ASSENTAMENTO DE TUBO DE AÇO CARBONO PARA REDE DE ÁGUA, DN 1400 MM (56'') OU DN 1500 MM (60), JUNTA SOLDADA, INSTALADO EM LOCAL COM NÍVEL BAIXO DE INTERFERÊNCIAS (NÃO INCLUI FORNECIMENTO). AF_11/2017</t>
  </si>
  <si>
    <t>66,64</t>
  </si>
  <si>
    <t>97190</t>
  </si>
  <si>
    <t>ASSENTAMENTO DE TUBO DE AÇO CARBONO PARA REDE DE ÁGUA, DN 1600 MM (64) OU DN 1700 MM (68), JUNTA SOLDADA, INSTALADO EM LOCAL COM NÍVEL BAIXO DE INTERFERÊNCIAS (NÃO INCLUI FORNECIMENTO). AF_11/2017</t>
  </si>
  <si>
    <t>75,35</t>
  </si>
  <si>
    <t>97191</t>
  </si>
  <si>
    <t>ASSENTAMENTO DE TUBO DE AÇO CARBONO PARA REDE DE ÁGUA, DN 1800 MM (72) OU DN 1900 MM (76), JUNTA SOLDADA, INSTALADO EM LOCAL COM NÍVEL BAIXO DE INTERFERÊNCIAS (NÃO INCLUI FORNECIMENTO). AF_11/2017</t>
  </si>
  <si>
    <t>87,00</t>
  </si>
  <si>
    <t>97192</t>
  </si>
  <si>
    <t>ASSENTAMENTO DE TUBO DE AÇO CARBONO PARA REDE DE ÁGUA, DN 2000 MM (80) OU DN 2100 MM (84), JUNTA SOLDADA, INSTALADO EM LOCAL COM NÍVEL BAIXO DE INTERFERÊNCIAS (NÃO INCLUI FORNECIMENTO). AF_11/2017</t>
  </si>
  <si>
    <t>96,01</t>
  </si>
  <si>
    <t>90694</t>
  </si>
  <si>
    <t>TUBO DE PVC PARA REDE COLETORA DE ESGOTO DE PAREDE MACIÇA, DN 100 MM, JUNTA ELÁSTICA - FORNECIMENTO E ASSENTAMENTO. AF_01/2021</t>
  </si>
  <si>
    <t>41,73</t>
  </si>
  <si>
    <t>90695</t>
  </si>
  <si>
    <t>TUBO DE PVC PARA REDE COLETORA DE ESGOTO DE PAREDE MACIÇA, DN 150 MM, JUNTA ELÁSTICA  - FORNECIMENTO E ASSENTAMENTO. AF_01/2021</t>
  </si>
  <si>
    <t>79,13</t>
  </si>
  <si>
    <t>90696</t>
  </si>
  <si>
    <t>TUBO DE PVC PARA REDE COLETORA DE ESGOTO DE PAREDE MACIÇA, DN 200 MM, JUNTA ELÁSTICA - FORNECIMENTO E ASSENTAMENTO. AF_01/2021</t>
  </si>
  <si>
    <t>132,04</t>
  </si>
  <si>
    <t>90697</t>
  </si>
  <si>
    <t>TUBO DE PVC PARA REDE COLETORA DE ESGOTO DE PAREDE MACIÇA, DN 250 MM, JUNTA ELÁSTICA  - FORNECIMENTO E ASSENTAMENTO. AF_01/2021</t>
  </si>
  <si>
    <t>204,71</t>
  </si>
  <si>
    <t>90698</t>
  </si>
  <si>
    <t>TUBO DE PVC PARA REDE COLETORA DE ESGOTO DE PAREDE MACIÇA, DN 300 MM, JUNTA ELÁSTICA,  FORNECIMENTO E ASSENTAMENTO. AF_01/2021</t>
  </si>
  <si>
    <t>312,72</t>
  </si>
  <si>
    <t>90699</t>
  </si>
  <si>
    <t>TUBO DE PVC PARA REDE COLETORA DE ESGOTO DE PAREDE MACIÇA, DN 350 MM, JUNTA ELÁSTICA  - FORNECIMENTO E ASSENTAMENTO. AF_01/2021</t>
  </si>
  <si>
    <t>440,04</t>
  </si>
  <si>
    <t>90700</t>
  </si>
  <si>
    <t>TUBO DE PVC PARA REDE COLETORA DE ESGOTO DE PAREDE MACIÇA, DN 400 MM, JUNTA ELÁSTICA  FORNECIMENTO E ASSENTAMENTO. AF_01/2021</t>
  </si>
  <si>
    <t>513,39</t>
  </si>
  <si>
    <t>90701</t>
  </si>
  <si>
    <t>TUBO DE PVC CORRUGADO DE DUPLA PAREDE PARA REDE COLETORA DE ESGOTO, DN 150 MM, JUNTA ELÁSTICA - FORNECIMENTO E ASSENTAMENTO. AF_01/2021</t>
  </si>
  <si>
    <t>62,92</t>
  </si>
  <si>
    <t>90702</t>
  </si>
  <si>
    <t>TUBO DE PVC CORRUGADO DE DUPLA PAREDE PARA REDE COLETORA DE ESGOTO, DN 200 MM, JUNTA ELÁSTICA - FORNECIMENTO E ASSENTAMENTO. AF_01/2021</t>
  </si>
  <si>
    <t>103,90</t>
  </si>
  <si>
    <t>90703</t>
  </si>
  <si>
    <t>TUBO DE PVC CORRUGADO DE DUPLA PAREDE PARA REDE COLETORA DE ESGOTO, DN 250 MM, JUNTA ELÁSTICA - FORNECIMENTO E ASSENTAMENTO. AF_01/2021</t>
  </si>
  <si>
    <t>163,56</t>
  </si>
  <si>
    <t>90704</t>
  </si>
  <si>
    <t>TUBO DE PVC CORRUGADO DE DUPLA PAREDE PARA REDE COLETORA DE ESGOTO, DN 300 MM, JUNTA ELÁSTICA - FORNECIMENTO E ASSENTAMENTO. AF_01/2021</t>
  </si>
  <si>
    <t>244,84</t>
  </si>
  <si>
    <t>90705</t>
  </si>
  <si>
    <t>TUBO DE PVC CORRUGADO DE DUPLA PAREDE PARA REDE COLETORA DE ESGOTO, DN 350 MM, JUNTA ELÁSTICA - FORNECIMENTO E ASSENTAMENTO. AF_01/2021</t>
  </si>
  <si>
    <t>316,60</t>
  </si>
  <si>
    <t>90706</t>
  </si>
  <si>
    <t>TUBO DE PVC CORRUGADO DE DUPLA PAREDE PARA REDE COLETORA DE ESGOTO, DN 400 MM, JUNTA ELÁSTICA - FORNECIMENTO E ASSENTAMENTO. AF_01/2021</t>
  </si>
  <si>
    <t>419,27</t>
  </si>
  <si>
    <t>90708</t>
  </si>
  <si>
    <t>TUBO DE PEAD CORRUGADO DE DUPLA PAREDE PARA REDE COLETORA DE ESGOTO, DN 600 MM, JUNTA ELÁSTICA INTEGRADA - FORNECIMENTO E ASSENTAMENTO. AF_01/2021</t>
  </si>
  <si>
    <t>1.367,89</t>
  </si>
  <si>
    <t>90724</t>
  </si>
  <si>
    <t>JUNTA ARGAMASSADA ENTRE TUBO DN 100 MM E O POÇO DE VISITA/ CAIXA DE CONCRETO OU ALVENARIA EM REDES DE ESGOTO. AF_01/2021</t>
  </si>
  <si>
    <t>23,64</t>
  </si>
  <si>
    <t>90725</t>
  </si>
  <si>
    <t>JUNTA ARGAMASSADA ENTRE TUBO DN 150 MM E O POÇO DE VISITA/ CAIXA DE CONCRETO OU ALVENARIA EM REDES DE ESGOTO. AF_01/2021</t>
  </si>
  <si>
    <t>29,13</t>
  </si>
  <si>
    <t>90726</t>
  </si>
  <si>
    <t>JUNTA ARGAMASSADA ENTRE TUBO DN 200 MM E O POÇO/ CAIXA DE CONCRETO OU ALVENARIA EM REDES DE ESGOTO. AF_01/2021</t>
  </si>
  <si>
    <t>34,68</t>
  </si>
  <si>
    <t>90727</t>
  </si>
  <si>
    <t>JUNTA ARGAMASSADA ENTRE TUBO DN 250 MM E O POÇO DE VISITA/ CAIXA DE CONCRETO OU ALVENARIA EM REDES DE ESGOTO. AF_01/2021</t>
  </si>
  <si>
    <t>40,17</t>
  </si>
  <si>
    <t>90728</t>
  </si>
  <si>
    <t>JUNTA ARGAMASSADA ENTRE TUBO DN 300 MM E O POÇO DE VISITA/ CAIXA DE CONCRETO OU ALVENARIA EM REDES DE ESGOTO. AF_01/2021</t>
  </si>
  <si>
    <t>45,64</t>
  </si>
  <si>
    <t>90729</t>
  </si>
  <si>
    <t>JUNTA ARGAMASSADA ENTRE TUBO DN 350 MM E O POÇO DE VISITA/ CAIXA DE CONCRETO OU ALVENARIA EM REDES DE ESGOTO. AF_01/2021</t>
  </si>
  <si>
    <t>51,12</t>
  </si>
  <si>
    <t>90730</t>
  </si>
  <si>
    <t>JUNTA ARGAMASSADA ENTRE TUBO DN 400 MM E O POÇO DE VISITA/ CAIXA DE CONCRETO OU ALVENARIA EM REDES DE ESGOTO. AF_01/2021</t>
  </si>
  <si>
    <t>56,61</t>
  </si>
  <si>
    <t>90731</t>
  </si>
  <si>
    <t>JUNTA ARGAMASSADA ENTRE TUBO DN 450 MM E O POÇO DE VISITA/ CAIXA DE CONCRETO OU ALVENARIA EM REDES DE ESGOTO. AF_01/2021</t>
  </si>
  <si>
    <t>62,10</t>
  </si>
  <si>
    <t>90732</t>
  </si>
  <si>
    <t>JUNTA ARGAMASSADA ENTRE TUBO DN 600 MM E O POÇO DE VISITA/ CAIXA DE CONCRETO OU ALVENARIA EM REDES DE ESGOTO. AF_01/2021</t>
  </si>
  <si>
    <t>78,54</t>
  </si>
  <si>
    <t>90733</t>
  </si>
  <si>
    <t>ASSENTAMENTO DE TUBO DE PVC PARA REDE COLETORA DE ESGOTO DE PAREDE MACIÇA, DN 100 MM, JUNTA ELÁSTICA (NÃO INCLUI FORNECIMENTO). AF_01/2021</t>
  </si>
  <si>
    <t>3,30</t>
  </si>
  <si>
    <t>90734</t>
  </si>
  <si>
    <t>ASSENTAMENTO DE TUBO DE PVC PARA REDE COLETORA DE ESGOTO DE PAREDE MACIÇA, DN 150 MM, JUNTA ELÁSTICA,  (NÃO INCLUI FORNECIMENTO). AF_01/2021</t>
  </si>
  <si>
    <t>3,91</t>
  </si>
  <si>
    <t>90735</t>
  </si>
  <si>
    <t>ASSENTAMENTO DE TUBO DE PVC PARA REDE COLETORA DE ESGOTO DE PAREDE MACIÇA, DN 200 MM, JUNTA ELÁSTICA (NÃO INCLUI FORNECIMENTO). AF_01/2021</t>
  </si>
  <si>
    <t>4,51</t>
  </si>
  <si>
    <t>90736</t>
  </si>
  <si>
    <t>ASSENTAMENTO DE TUBO DE PVC PARA REDE COLETORA DE ESGOTO DE PAREDE MACIÇA, DN 250 MM, JUNTA ELÁSTICA (NÃO INCLUI FORNECIMENTO). AF_01/2021</t>
  </si>
  <si>
    <t>5,13</t>
  </si>
  <si>
    <t>90737</t>
  </si>
  <si>
    <t>ASSENTAMENTO DE TUBO DE PVC PARA REDE COLETORA DE ESGOTO DE PAREDE MACIÇA, DN 300 MM, JUNTA ELÁSTICA  (NÃO INCLUI FORNECIMENTO). AF_01/2021</t>
  </si>
  <si>
    <t>5,73</t>
  </si>
  <si>
    <t>90738</t>
  </si>
  <si>
    <t>ASSENTAMENTO DE TUBO DE PVC PARA REDE COLETORA DE ESGOTO DE PAREDE MACIÇA, DN 350 MM, JUNTA ELÁSTICA (NÃO INCLUI FORNECIMENTO). AF_01/2021</t>
  </si>
  <si>
    <t>6,35</t>
  </si>
  <si>
    <t>90739</t>
  </si>
  <si>
    <t>ASSENTAMENTO DE TUBO DE PVC PARA REDE COLETORA DE ESGOTO DE PAREDE MACIÇA, DN 400 MM, JUNTA ELÁSTICA (NÃO INCLUI FORNECIMENTO). AF_01/2021</t>
  </si>
  <si>
    <t>8,32</t>
  </si>
  <si>
    <t>90740</t>
  </si>
  <si>
    <t>ASSENTAMENTO DE TUBO DE PVC CORRUGADO DE DUPLA PAREDE PARA REDE COLETORA DE ESGOTO, DN 150 MM, JUNTA ELÁSTICA (NÃO INCLUI FORNECIMENTO). AF_01/2021</t>
  </si>
  <si>
    <t>4,35</t>
  </si>
  <si>
    <t>90741</t>
  </si>
  <si>
    <t>ASSENTAMENTO DE TUBO DE PVC CORRUGADO DE DUPLA PAREDE PARA REDE COLETORA DE ESGOTO, DN 200 MM, JUNTA ELÁSTICA (NÃO INCLUI FORNECIMENTO). AF_01/2021</t>
  </si>
  <si>
    <t>4,96</t>
  </si>
  <si>
    <t>90742</t>
  </si>
  <si>
    <t>ASSENTAMENTO DE TUBO DE PVC CORRUGADO DE DUPLA PAREDE PARA REDE COLETORA DE ESGOTO, DN 250 MM, JUNTA ELÁSTICA (NÃO INCLUI FORNECIMENTO). AF_01/2021</t>
  </si>
  <si>
    <t>5,57</t>
  </si>
  <si>
    <t>90743</t>
  </si>
  <si>
    <t>ASSENTAMENTO DE TUBO DE PVC CORRUGADO DE DUPLA PAREDE PARA REDE COLETORA DE ESGOTO, DN 300 MM, JUNTA ELÁSTICA (NÃO INCLUI FORNECIMENTO). AF_01/2021</t>
  </si>
  <si>
    <t>6,19</t>
  </si>
  <si>
    <t>90744</t>
  </si>
  <si>
    <t>ASSENTAMENTO DE TUBO DE PVC CORRUGADO DE DUPLA PAREDE PARA REDE COLETORA DE ESGOTO, DN 350 MM, JUNTA ELÁSTICA (NÃO INCLUI FORNECIMENTO). AF_01/2021</t>
  </si>
  <si>
    <t>6,79</t>
  </si>
  <si>
    <t>90745</t>
  </si>
  <si>
    <t>ASSENTAMENTO DE TUBO DE PVC CORRUGADO DE DUPLA PAREDE PARA REDE COLETORA DE ESGOTO, DN 400 MM, JUNTA ELÁSTICA  (NÃO INCLUI FORNECIMENTO). AF_01/2021</t>
  </si>
  <si>
    <t>9,29</t>
  </si>
  <si>
    <t>90746</t>
  </si>
  <si>
    <t>ASSENTAMENTO DE TUBO DE PEAD CORRUGADO DE DUPLA PAREDE PARA REDE COLETORA DE ESGOTO, DN 450 MM, JUNTA ELÁSTICA INTEGRADA (NÃO INCLUI FORNECIMENTO). AF_01/2021</t>
  </si>
  <si>
    <t>3,56</t>
  </si>
  <si>
    <t>90747</t>
  </si>
  <si>
    <t>ASSENTAMENTO DE TUBO DE PEAD CORRUGADO DE DUPLA PAREDE PARA REDE COLETORA DE ESGOTO, DN 600 MM, JUNTA ELÁSTICA INTEGRADA (NÃO INCLUI FORNECIMENTO). AF_01/2021</t>
  </si>
  <si>
    <t>15,70</t>
  </si>
  <si>
    <t>94869</t>
  </si>
  <si>
    <t>TUBO DE PEAD CORRUGADO DE DUPLA PAREDE PARA REDE COLETORA DE ESGOTO, DN 250 MM, JUNTA ELÁSTICA INTEGRADA - FORNECIMENTO E ASSENTAMENTO. AF_01/2021</t>
  </si>
  <si>
    <t>242,52</t>
  </si>
  <si>
    <t>94870</t>
  </si>
  <si>
    <t>ASSENTAMENTO DE TUBO DE PEAD CORRUGADO DE DUPLA PAREDE PARA REDE COLETORA DE ESGOTO, DN 250 MM, JUNTA ELÁSTICA INTEGRADA (NÃO INCLUI FORNECIMENTO). AF_01/2021</t>
  </si>
  <si>
    <t>1,94</t>
  </si>
  <si>
    <t>94871</t>
  </si>
  <si>
    <t>TUBO DE PEAD CORRUGADO DE DUPLA PAREDE PARA REDE COLETORA DE ESGOTO, DN 300 MM, JUNTA ELÁSTICA INTEGRADA - FORNECIMENTO E ASSENTAMENTO. AF_01/2021</t>
  </si>
  <si>
    <t>379,61</t>
  </si>
  <si>
    <t>94872</t>
  </si>
  <si>
    <t>ASSENTAMENTO DE TUBO DE PEAD CORRUGADO DE DUPLA PAREDE PARA REDE COLETORA DE ESGOTO, DN 300 MM, JUNTA ELÁSTICA INTEGRADA  (NÃO INCLUI FORNECIMENTO). AF_01/2021</t>
  </si>
  <si>
    <t>2,69</t>
  </si>
  <si>
    <t>94875</t>
  </si>
  <si>
    <t>TUBO DE PEAD CORRUGADO DE DUPLA PAREDE PARA REDE COLETORA DE ESGOTO, DN 800 MM, JUNTA ELÁSTICA INTEGRADA - FORNECIMENTO E ASSENTAMENTO. AF_01/2021</t>
  </si>
  <si>
    <t>2.222,88</t>
  </si>
  <si>
    <t>94876</t>
  </si>
  <si>
    <t>ASSENTAMENTO DE TUBO DE PEAD CORRUGADO DE DUPLA PAREDE PARA REDE COLETORA DE ESGOTO, DN 800 MM, JUNTA ELÁSTICA INTEGRADA  (NÃO INCLUI FORNECIMENTO). AF_01/2021</t>
  </si>
  <si>
    <t>26,68</t>
  </si>
  <si>
    <t>94878</t>
  </si>
  <si>
    <t>ASSENTAMENTO DE TUBO DE PEAD CORRUGADO DE DUPLA PAREDE PARA REDE COLETORA DE ESGOTO, DN 900 MM, JUNTA ELÁSTICA INTEGRADA (NÃO INCLUI FORNECIMENTO). AF_01/2021</t>
  </si>
  <si>
    <t>30,82</t>
  </si>
  <si>
    <t>94879</t>
  </si>
  <si>
    <t>TUBO DE PEAD CORRUGADO DE DUPLA PAREDE PARA REDE COLETORA DE ESGOTO, DN 1000 MM, JUNTA ELÁSTICA INTEGRADA - FORNECIMENTO E ASSENTAMENTO. AF_01/2021</t>
  </si>
  <si>
    <t>3.423,21</t>
  </si>
  <si>
    <t>94880</t>
  </si>
  <si>
    <t>ASSENTAMENTO DE TUBO DE PEAD CORRUGADO DE DUPLA PAREDE PARA REDE COLETORA DE ESGOTO, DN 1000 MM, JUNTA ELÁSTICA INTEGRADA (NÃO INCLUI FORNECIMENTO). AF_01/2021</t>
  </si>
  <si>
    <t>40,01</t>
  </si>
  <si>
    <t>94881</t>
  </si>
  <si>
    <t>TUBO DE PEAD CORRUGADO DE DUPLA PAREDE PARA REDE COLETORA DE ESGOTO, DN 1200 MM, JUNTA ELÁSTICA INTEGRADA - FORNECIMENTO E ASSENTAMENTO. AF_01/2021</t>
  </si>
  <si>
    <t>4.722,16</t>
  </si>
  <si>
    <t>94882</t>
  </si>
  <si>
    <t>ASSENTAMENTO DE TUBO DE PEAD CORRUGADO DE DUPLA PAREDE PARA REDE COLETORA DE ESGOTO, DN 1200 MM, JUNTA ELÁSTICA INTEGRADA (NÃO INCLUI FORNECIMENTO). AF_01/2021</t>
  </si>
  <si>
    <t>46,37</t>
  </si>
  <si>
    <t>94884</t>
  </si>
  <si>
    <t>ASSENTAMENTO DE TUBO DE PEAD CORRUGADO DE DUPLA PAREDE PARA REDE COLETORA DE ESGOTO, DN 1500 MM, JUNTA ELÁSTICA INTEGRADA (NÃO INCLUI FORNECIMENTO). AF_01/2021</t>
  </si>
  <si>
    <t>59,27</t>
  </si>
  <si>
    <t>97121</t>
  </si>
  <si>
    <t>ASSENTAMENTO DE TUBO DE PVC PBA PARA REDE DE ÁGUA, DN 50 MM, JUNTA ELÁSTICA INTEGRADA, INSTALADO EM LOCAL COM NÍVEL ALTO DE INTERFERÊNCIAS (NÃO INCLUI FORNECIMENTO). AF_11/2017</t>
  </si>
  <si>
    <t>1,99</t>
  </si>
  <si>
    <t>97122</t>
  </si>
  <si>
    <t>ASSENTAMENTO DE TUBO DE PVC PBA PARA REDE DE ÁGUA, DN 75 MM, JUNTA ELÁSTICA INTEGRADA, INSTALADO EM LOCAL COM NÍVEL ALTO DE INTERFERÊNCIAS (NÃO INCLUI FORNECIMENTO). AF_11/2017</t>
  </si>
  <si>
    <t>2,75</t>
  </si>
  <si>
    <t>97123</t>
  </si>
  <si>
    <t>ASSENTAMENTO DE TUBO DE PVC PBA PARA REDE DE ÁGUA, DN 100 MM, JUNTA ELÁSTICA INTEGRADA, INSTALADO EM LOCAL COM NÍVEL ALTO DE INTERFERÊNCIAS (NÃO INCLUI FORNECIMENTO). AF_11/2017</t>
  </si>
  <si>
    <t>3,50</t>
  </si>
  <si>
    <t>97124</t>
  </si>
  <si>
    <t>ASSENTAMENTO DE TUBO DE PVC PBA PARA REDE DE ÁGUA, DN 50 MM, JUNTA ELÁSTICA INTEGRADA, INSTALADO EM LOCAL COM NÍVEL BAIXO DE INTERFERÊNCIAS (NÃO INCLUI FORNECIMENTO). AF_11/2017</t>
  </si>
  <si>
    <t>0,88</t>
  </si>
  <si>
    <t>97125</t>
  </si>
  <si>
    <t>ASSENTAMENTO DE TUBO DE PVC PBA PARA REDE DE ÁGUA, DN 75 MM, JUNTA ELÁSTICA INTEGRADA, INSTALADO EM LOCAL COM NÍVEL BAIXO DE INTERFERÊNCIAS (NÃO INCLUI FORNECIMENTO). AF_11/2017</t>
  </si>
  <si>
    <t>1,26</t>
  </si>
  <si>
    <t>97126</t>
  </si>
  <si>
    <t>ASSENTAMENTO DE TUBO DE PVC PBA PARA REDE DE ÁGUA, DN 100 MM, JUNTA ELÁSTICA INTEGRADA, INSTALADO EM LOCAL COM NÍVEL BAIXO DE INTERFERÊNCIAS (NÃO INCLUI FORNECIMENTO). AF_11/2017</t>
  </si>
  <si>
    <t>1,60</t>
  </si>
  <si>
    <t>102264</t>
  </si>
  <si>
    <t>TUBO DE PVC BRANCO PARA REDE COLETORA DE ESGOTO CONDOMINIAL DE PAREDE MACIÇA, DN 100 MM, JUNTA ELÁSTICA - FORNECIMENTO E ASSENTAMENTO. AF_01/2021</t>
  </si>
  <si>
    <t>18,45</t>
  </si>
  <si>
    <t>102265</t>
  </si>
  <si>
    <t>JUNTA ARGAMASSADA ENTRE TUBO DN 800 MM E O POÇO DE VISITA/ CAIXA DE CONCRETO OU ALVENARIA EM REDES DE ESGOTO. AF_01/2021</t>
  </si>
  <si>
    <t>100,46</t>
  </si>
  <si>
    <t>102266</t>
  </si>
  <si>
    <t>JUNTA ARGAMASSADA ENTRE TUBO DN 900 MM E O POÇO DE VISITA/ CAIXA DE CONCRETO OU ALVENARIA EM REDES DE ESGOTO. AF_01/2021</t>
  </si>
  <si>
    <t>111,42</t>
  </si>
  <si>
    <t>102267</t>
  </si>
  <si>
    <t>JUNTA ARGAMASSADA ENTRE TUBO DN 1000 MM E O POÇO DE VISITA/ CAIXA DE CONCRETO OU ALVENARIA EM REDES DE ESGOTO. AF_01/2021</t>
  </si>
  <si>
    <t>127,93</t>
  </si>
  <si>
    <t>102268</t>
  </si>
  <si>
    <t>JUNTA ARGAMASSADA ENTRE TUBO DN 1200 MM E O POÇO DE VISITA/ CAIXA DE CONCRETO OU ALVENARIA EM REDES DE ESGOTO. AF_01/2021</t>
  </si>
  <si>
    <t>144,38</t>
  </si>
  <si>
    <t>102269</t>
  </si>
  <si>
    <t>JUNTA ARGAMASSADA ENTRE TUBO DN 1500 MM E O POÇO DE VISITA/ CAIXA DE CONCRETO OU ALVENARIA EM REDES DE ESGOTO. AF_01/2021</t>
  </si>
  <si>
    <t>177,27</t>
  </si>
  <si>
    <t>92833</t>
  </si>
  <si>
    <t>TUBO DE CONCRETO PARA REDES COLETORAS DE ESGOTO SANITÁRIO, DIÂMETRO DE 300 MM, JUNTA ELÁSTICA, INSTALADO EM LOCAL COM BAIXO NÍVEL DE INTERFERÊNCIAS - FORNECIMENTO E ASSENTAMENTO. AF_12/2015</t>
  </si>
  <si>
    <t>203,80</t>
  </si>
  <si>
    <t>92834</t>
  </si>
  <si>
    <t>ASSENTAMENTO DE TUBO DE CONCRETO PARA REDES COLETORAS DE ESGOTO SANITÁRIO, DIÂMETRO DE 300 MM, JUNTA ELÁSTICA, INSTALADO EM LOCAL COM BAIXO NÍVEL DE INTERFERÊNCIAS (NÃO INCLUI FORNECIMENTO). AF_12/2015</t>
  </si>
  <si>
    <t>8,49</t>
  </si>
  <si>
    <t>92835</t>
  </si>
  <si>
    <t>TUBO DE CONCRETO PARA REDES COLETORAS DE ESGOTO SANITÁRIO, DIÂMETRO DE 400 MM, JUNTA ELÁSTICA, INSTALADO EM LOCAL COM BAIXO NÍVEL DE INTERFERÊNCIAS - FORNECIMENTO E ASSENTAMENTO. AF_12/2015</t>
  </si>
  <si>
    <t>213,50</t>
  </si>
  <si>
    <t>92836</t>
  </si>
  <si>
    <t>ASSENTAMENTO DE TUBO DE CONCRETO PARA REDES COLETORAS DE ESGOTO SANITÁRIO, DIÂMETRO DE 400 MM, JUNTA ELÁSTICA, INSTALADO EM LOCAL COM BAIXO NÍVEL DE INTERFERÊNCIAS (NÃO INCLUI FORNECIMENTO). AF_12/2015</t>
  </si>
  <si>
    <t>10,85</t>
  </si>
  <si>
    <t>92837</t>
  </si>
  <si>
    <t>TUBO DE CONCRETO PARA REDES COLETORAS DE ESGOTO SANITÁRIO, DIÂMETRO DE 500 MM, JUNTA ELÁSTICA, INSTALADO EM LOCAL COM BAIXO NÍVEL DE INTERFERÊNCIAS - FORNECIMENTO E ASSENTAMENTO. AF_12/2015</t>
  </si>
  <si>
    <t>377,01</t>
  </si>
  <si>
    <t>92838</t>
  </si>
  <si>
    <t>ASSENTAMENTO DE TUBO DE CONCRETO PARA REDES COLETORAS DE ESGOTO SANITÁRIO, DIÂMETRO DE 500 MM, JUNTA ELÁSTICA, INSTALADO EM LOCAL COM BAIXO NÍVEL DE INTERFERÊNCIAS (NÃO INCLUI FORNECIMENTO). AF_12/2015</t>
  </si>
  <si>
    <t>13,02</t>
  </si>
  <si>
    <t>92839</t>
  </si>
  <si>
    <t>TUBO DE CONCRETO PARA REDES COLETORAS DE ESGOTO SANITÁRIO, DIÂMETRO DE 600 MM, JUNTA ELÁSTICA, INSTALADO EM LOCAL COM BAIXO NÍVEL DE INTERFERÊNCIAS - FORNECIMENTO E ASSENTAMENTO. AF_12/2015</t>
  </si>
  <si>
    <t>461,24</t>
  </si>
  <si>
    <t>92840</t>
  </si>
  <si>
    <t>ASSENTAMENTO DE TUBO DE CONCRETO PARA REDES COLETORAS DE ESGOTO SANITÁRIO, DIÂMETRO DE 600 MM, JUNTA ELÁSTICA, INSTALADO EM LOCAL COM BAIXO NÍVEL DE INTERFERÊNCIAS (NÃO INCLUI FORNECIMENTO). AF_12/2015</t>
  </si>
  <si>
    <t>15,43</t>
  </si>
  <si>
    <t>92841</t>
  </si>
  <si>
    <t>TUBO DE CONCRETO PARA REDES COLETORAS DE ESGOTO SANITÁRIO, DIÂMETRO DE 700 MM, JUNTA ELÁSTICA, INSTALADO EM LOCAL COM BAIXO NÍVEL DE INTERFERÊNCIAS - FORNECIMENTO E ASSENTAMENTO. AF_12/2015</t>
  </si>
  <si>
    <t>601,25</t>
  </si>
  <si>
    <t>92842</t>
  </si>
  <si>
    <t>ASSENTAMENTO DE TUBO DE CONCRETO PARA REDES COLETORAS DE ESGOTO SANITÁRIO, DIÂMETRO DE 700 MM, JUNTA ELÁSTICA, INSTALADO EM LOCAL COM BAIXO NÍVEL DE INTERFERÊNCIAS (NÃO INCLUI FORNECIMENTO). AF_12/2015</t>
  </si>
  <si>
    <t>17,60</t>
  </si>
  <si>
    <t>92843</t>
  </si>
  <si>
    <t>TUBO DE CONCRETO PARA REDES COLETORAS DE ESGOTO SANITÁRIO, DIÂMETRO DE 800 MM, JUNTA ELÁSTICA, INSTALADO EM LOCAL COM BAIXO NÍVEL DE INTERFERÊNCIAS - FORNECIMENTO E ASSENTAMENTO. AF_12/2015</t>
  </si>
  <si>
    <t>623,30</t>
  </si>
  <si>
    <t>92844</t>
  </si>
  <si>
    <t>ASSENTAMENTO DE TUBO DE CONCRETO PARA REDES COLETORAS DE ESGOTO SANITÁRIO, DIÂMETRO DE 800 MM, JUNTA ELÁSTICA, INSTALADO EM LOCAL COM BAIXO NÍVEL DE INTERFERÊNCIAS (NÃO INCLUI FORNECIMENTO). AF_12/2015</t>
  </si>
  <si>
    <t>20,01</t>
  </si>
  <si>
    <t>92845</t>
  </si>
  <si>
    <t>TUBO DE CONCRETO PARA REDES COLETORAS DE ESGOTO SANITÁRIO, DIÂMETRO DE 900 MM, JUNTA ELÁSTICA, INSTALADO EM LOCAL COM BAIXO NÍVEL DE INTERFERÊNCIAS - FORNECIMENTO E ASSENTAMENTO. AF_12/2015</t>
  </si>
  <si>
    <t>922,85</t>
  </si>
  <si>
    <t>92846</t>
  </si>
  <si>
    <t>ASSENTAMENTO DE TUBO DE CONCRETO PARA REDES COLETORAS DE ESGOTO SANITÁRIO, DIÂMETRO DE 900 MM, JUNTA ELÁSTICA, INSTALADO EM LOCAL COM BAIXO NÍVEL DE INTERFERÊNCIAS (NÃO INCLUI FORNECIMENTO). AF_12/2015</t>
  </si>
  <si>
    <t>22,20</t>
  </si>
  <si>
    <t>92847</t>
  </si>
  <si>
    <t>TUBO DE CONCRETO PARA REDES COLETORAS DE ESGOTO SANITÁRIO, DIÂMETRO DE 1000 MM, JUNTA ELÁSTICA, INSTALADO EM LOCAL COM BAIXO NÍVEL DE INTERFERÊNCIAS - FORNECIMENTO E ASSENTAMENTO. AF_12/2015</t>
  </si>
  <si>
    <t>949,13</t>
  </si>
  <si>
    <t>92848</t>
  </si>
  <si>
    <t>ASSENTAMENTO DE TUBO DE CONCRETO PARA REDES COLETORAS DE ESGOTO SANITÁRIO, DIÂMETRO DE 1000 MM, JUNTA ELÁSTICA, INSTALADO EM LOCAL COM BAIXO NÍVEL DE INTERFERÊNCIAS (NÃO INCLUI FORNECIMENTO). AF_12/2015</t>
  </si>
  <si>
    <t>24,63</t>
  </si>
  <si>
    <t>92849</t>
  </si>
  <si>
    <t>TUBO DE CONCRETO PARA REDES COLETORAS DE ESGOTO SANITÁRIO, DIÂMETRO DE 300 MM, JUNTA ELÁSTICA, INSTALADO EM LOCAL COM ALTO NÍVEL DE INTERFERÊNCIAS - FORNECIMENTO E ASSENTAMENTO. AF_12/2015</t>
  </si>
  <si>
    <t>211,38</t>
  </si>
  <si>
    <t>92850</t>
  </si>
  <si>
    <t>ASSENTAMENTO DE TUBO DE CONCRETO PARA REDES COLETORAS DE ESGOTO SANITÁRIO, DIÂMETRO DE 300 MM, JUNTA ELÁSTICA, INSTALADO EM LOCAL COM ALTO NÍVEL DE INTERFERÊNCIAS (NÃO INCLUI FORNECIMENTO). AF_12/2015</t>
  </si>
  <si>
    <t>16,07</t>
  </si>
  <si>
    <t>92851</t>
  </si>
  <si>
    <t>TUBO DE CONCRETO PARA REDES COLETORAS DE ESGOTO SANITÁRIO, DIÂMETRO DE 400 MM, JUNTA ELÁSTICA, INSTALADO EM LOCAL COM ALTO NÍVEL DE INTERFERÊNCIAS - FORNECIMENTO E ASSENTAMENTO. AF_12/2015</t>
  </si>
  <si>
    <t>222,94</t>
  </si>
  <si>
    <t>92852</t>
  </si>
  <si>
    <t>ASSENTAMENTO DE TUBO DE CONCRETO PARA REDES COLETORAS DE ESGOTO SANITÁRIO, DIÂMETRO DE 400 MM, JUNTA ELÁSTICA, INSTALADO EM LOCAL COM ALTO NÍVEL DE INTERFERÊNCIAS (NÃO INCLUI FORNECIMENTO). AF_12/2015</t>
  </si>
  <si>
    <t>20,29</t>
  </si>
  <si>
    <t>92853</t>
  </si>
  <si>
    <t>TUBO DE CONCRETO PARA REDES COLETORAS DE ESGOTO SANITÁRIO, DIÂMETRO DE 500 MM, JUNTA ELÁSTICA, INSTALADO EM LOCAL COM ALTO NÍVEL DE INTERFERÊNCIAS - FORNECIMENTO E ASSENTAMENTO. AF_12/2015</t>
  </si>
  <si>
    <t>388,69</t>
  </si>
  <si>
    <t>92854</t>
  </si>
  <si>
    <t>ASSENTAMENTO DE TUBO DE CONCRETO PARA REDES COLETORAS DE ESGOTO SANITÁRIO, DIÂMETRO DE 500 MM, JUNTA ELÁSTICA, INSTALADO EM LOCAL COM ALTO NÍVEL DE INTERFERÊNCIAS (NÃO INCLUI FORNECIMENTO). AF_12/2015</t>
  </si>
  <si>
    <t>24,70</t>
  </si>
  <si>
    <t>92855</t>
  </si>
  <si>
    <t>TUBO DE CONCRETO PARA REDES COLETORAS DE ESGOTO SANITÁRIO, DIÂMETRO DE 600 MM, JUNTA ELÁSTICA, INSTALADO EM LOCAL COM ALTO NÍVEL DE INTERFERÊNCIAS - FORNECIMENTO E ASSENTAMENTO. AF_12/2015</t>
  </si>
  <si>
    <t>474,93</t>
  </si>
  <si>
    <t>92856</t>
  </si>
  <si>
    <t>ASSENTAMENTO DE TUBO DE CONCRETO PARA REDES COLETORAS DE ESGOTO SANITÁRIO, DIÂMETRO DE 600 MM, JUNTA ELÁSTICA, INSTALADO EM LOCAL COM ALTO NÍVEL DE INTERFERÊNCIAS (NÃO INCLUI FORNECIMENTO). AF_12/2015</t>
  </si>
  <si>
    <t>29,12</t>
  </si>
  <si>
    <t>92857</t>
  </si>
  <si>
    <t>TUBO DE CONCRETO PARA REDES COLETORAS DE ESGOTO SANITÁRIO, DIÂMETRO DE 700 MM, JUNTA ELÁSTICA, INSTALADO EM LOCAL COM ALTO NÍVEL DE INTERFERÊNCIAS - FORNECIMENTO E ASSENTAMENTO. AF_12/2015</t>
  </si>
  <si>
    <t>616,97</t>
  </si>
  <si>
    <t>92858</t>
  </si>
  <si>
    <t>ASSENTAMENTO DE TUBO DE CONCRETO PARA REDES COLETORAS DE ESGOTO SANITÁRIO, DIÂMETRO DE 700 MM, JUNTA ELÁSTICA, INSTALADO EM LOCAL COM ALTO NÍVEL DE INTERFERÊNCIAS (NÃO INCLUI FORNECIMENTO). AF_12/2015</t>
  </si>
  <si>
    <t>33,32</t>
  </si>
  <si>
    <t>92859</t>
  </si>
  <si>
    <t>TUBO DE CONCRETO PARA REDES COLETORAS DE ESGOTO SANITÁRIO, DIÂMETRO DE 800 MM, JUNTA ELÁSTICA, INSTALADO EM LOCAL COM ALTO NÍVEL DE INTERFERÊNCIAS - FORNECIMENTO E ASSENTAMENTO. AF_12/2015</t>
  </si>
  <si>
    <t>641,13</t>
  </si>
  <si>
    <t>92860</t>
  </si>
  <si>
    <t>ASSENTAMENTO DE TUBO DE CONCRETO PARA REDES COLETORAS DE ESGOTO SANITÁRIO, DIÂMETRO DE 800 MM, JUNTA ELÁSTICA, INSTALADO EM LOCAL COM ALTO NÍVEL DE INTERFERÊNCIAS (NÃO INCLUI FORNECIMENTO). AF_12/2015</t>
  </si>
  <si>
    <t>37,84</t>
  </si>
  <si>
    <t>92861</t>
  </si>
  <si>
    <t>TUBO DE CONCRETO PARA REDES COLETORAS DE ESGOTO SANITÁRIO, DIÂMETRO DE 900 MM, JUNTA ELÁSTICA, INSTALADO EM LOCAL COM ALTO NÍVEL DE INTERFERÊNCIAS - FORNECIMENTO E ASSENTAMENTO. AF_12/2015</t>
  </si>
  <si>
    <t>942,88</t>
  </si>
  <si>
    <t>92862</t>
  </si>
  <si>
    <t>ASSENTAMENTO DE TUBO DE CONCRETO PARA REDES COLETORAS DE ESGOTO SANITÁRIO, DIÂMETRO DE 900 MM, JUNTA ELÁSTICA, INSTALADO EM LOCAL COM ALTO NÍVEL DE INTERFERÊNCIAS (NÃO INCLUI FORNECIMENTO). AF_12/2015</t>
  </si>
  <si>
    <t>42,23</t>
  </si>
  <si>
    <t>92863</t>
  </si>
  <si>
    <t>TUBO DE CONCRETO PARA REDES COLETORAS DE ESGOTO SANITÁRIO, DIÂMETRO DE 1000 MM, JUNTA ELÁSTICA, INSTALADO EM LOCAL COM ALTO NÍVEL DE INTERFERÊNCIAS - FORNECIMENTO E ASSENTAMENTO. AF_12/2015</t>
  </si>
  <si>
    <t>971,14</t>
  </si>
  <si>
    <t>92864</t>
  </si>
  <si>
    <t>ASSENTAMENTO DE TUBO DE CONCRETO PARA REDES COLETORAS DE ESGOTO SANITÁRIO, DIÂMETRO DE 1000 MM, JUNTA ELÁSTICA, INSTALADO EM LOCAL COM ALTO NÍVEL DE INTERFERÊNCIAS (NÃO INCLUI FORNECIMENTO). AF_12/2015</t>
  </si>
  <si>
    <t>46,64</t>
  </si>
  <si>
    <t>92210</t>
  </si>
  <si>
    <t>TUBO DE CONCRETO PARA REDES COLETORAS DE ÁGUAS PLUVIAIS, DIÂMETRO DE 400 MM, JUNTA RÍGIDA, INSTALADO EM LOCAL COM BAIXO NÍVEL DE INTERFERÊNCIAS - FORNECIMENTO E ASSENTAMENTO. AF_12/2015</t>
  </si>
  <si>
    <t>163,77</t>
  </si>
  <si>
    <t>92211</t>
  </si>
  <si>
    <t>TUBO DE CONCRETO PARA REDES COLETORAS DE ÁGUAS PLUVIAIS, DIÂMETRO DE 500 MM, JUNTA RÍGIDA, INSTALADO EM LOCAL COM BAIXO NÍVEL DE INTERFERÊNCIAS - FORNECIMENTO E ASSENTAMENTO. AF_12/2015</t>
  </si>
  <si>
    <t>196,89</t>
  </si>
  <si>
    <t>92212</t>
  </si>
  <si>
    <t>TUBO DE CONCRETO PARA REDES COLETORAS DE ÁGUAS PLUVIAIS, DIÂMETRO DE 600 MM, JUNTA RÍGIDA, INSTALADO EM LOCAL COM BAIXO NÍVEL DE INTERFERÊNCIAS - FORNECIMENTO E ASSENTAMENTO. AF_12/2015</t>
  </si>
  <si>
    <t>293,24</t>
  </si>
  <si>
    <t>92213</t>
  </si>
  <si>
    <t>TUBO DE CONCRETO PARA REDES COLETORAS DE ÁGUAS PLUVIAIS, DIÂMETRO DE 700 MM, JUNTA RÍGIDA, INSTALADO EM LOCAL COM BAIXO NÍVEL DE INTERFERÊNCIAS - FORNECIMENTO E ASSENTAMENTO. AF_12/2015</t>
  </si>
  <si>
    <t>385,10</t>
  </si>
  <si>
    <t>92214</t>
  </si>
  <si>
    <t>TUBO DE CONCRETO PARA REDES COLETORAS DE ÁGUAS PLUVIAIS, DIÂMETRO DE 800 MM, JUNTA RÍGIDA, INSTALADO EM LOCAL COM BAIXO NÍVEL DE INTERFERÊNCIAS - FORNECIMENTO E ASSENTAMENTO. AF_12/2015</t>
  </si>
  <si>
    <t>465,61</t>
  </si>
  <si>
    <t>92215</t>
  </si>
  <si>
    <t>TUBO DE CONCRETO PARA REDES COLETORAS DE ÁGUAS PLUVIAIS, DIÂMETRO DE 900 MM, JUNTA RÍGIDA, INSTALADO EM LOCAL COM BAIXO NÍVEL DE INTERFERÊNCIAS - FORNECIMENTO E ASSENTAMENTO. AF_12/2015</t>
  </si>
  <si>
    <t>535,13</t>
  </si>
  <si>
    <t>92216</t>
  </si>
  <si>
    <t>TUBO DE CONCRETO PARA REDES COLETORAS DE ÁGUAS PLUVIAIS, DIÂMETRO DE 1000 MM, JUNTA RÍGIDA, INSTALADO EM LOCAL COM BAIXO NÍVEL DE INTERFERÊNCIAS - FORNECIMENTO E ASSENTAMENTO. AF_12/2015</t>
  </si>
  <si>
    <t>560,80</t>
  </si>
  <si>
    <t>92219</t>
  </si>
  <si>
    <t>TUBO DE CONCRETO PARA REDES COLETORAS DE ÁGUAS PLUVIAIS, DIÂMETRO DE 400 MM, JUNTA RÍGIDA, INSTALADO EM LOCAL COM ALTO NÍVEL DE INTERFERÊNCIAS - FORNECIMENTO E ASSENTAMENTO. AF_12/2015</t>
  </si>
  <si>
    <t>173,21</t>
  </si>
  <si>
    <t>92220</t>
  </si>
  <si>
    <t>TUBO DE CONCRETO PARA REDES COLETORAS DE ÁGUAS PLUVIAIS, DIÂMETRO DE 500 MM, JUNTA RÍGIDA, INSTALADO EM LOCAL COM ALTO NÍVEL DE INTERFERÊNCIAS - FORNECIMENTO E ASSENTAMENTO. AF_12/2015</t>
  </si>
  <si>
    <t>208,58</t>
  </si>
  <si>
    <t>92221</t>
  </si>
  <si>
    <t>TUBO DE CONCRETO PARA REDES COLETORAS DE ÁGUAS PLUVIAIS, DIÂMETRO DE 600 MM, JUNTA RÍGIDA, INSTALADO EM LOCAL COM ALTO NÍVEL DE INTERFERÊNCIAS - FORNECIMENTO E ASSENTAMENTO. AF_12/2015</t>
  </si>
  <si>
    <t>306,92</t>
  </si>
  <si>
    <t>92222</t>
  </si>
  <si>
    <t>TUBO DE CONCRETO PARA REDES COLETORAS DE ÁGUAS PLUVIAIS, DIÂMETRO DE 700 MM, JUNTA RÍGIDA, INSTALADO EM LOCAL COM ALTO NÍVEL DE INTERFERÊNCIAS - FORNECIMENTO E ASSENTAMENTO. AF_12/2015</t>
  </si>
  <si>
    <t>401,04</t>
  </si>
  <si>
    <t>92223</t>
  </si>
  <si>
    <t>TUBO DE CONCRETO PARA REDES COLETORAS DE ÁGUAS PLUVIAIS, DIÂMETRO DE 800 MM, JUNTA RÍGIDA, INSTALADO EM LOCAL COM ALTO NÍVEL DE INTERFERÊNCIAS - FORNECIMENTO E ASSENTAMENTO. AF_12/2015</t>
  </si>
  <si>
    <t>483,44</t>
  </si>
  <si>
    <t>92224</t>
  </si>
  <si>
    <t>TUBO DE CONCRETO PARA REDES COLETORAS DE ÁGUAS PLUVIAIS, DIÂMETRO DE 900 MM, JUNTA RÍGIDA, INSTALADO EM LOCAL COM ALTO NÍVEL DE INTERFERÊNCIAS - FORNECIMENTO E ASSENTAMENTO. AF_12/2015</t>
  </si>
  <si>
    <t>554,90</t>
  </si>
  <si>
    <t>92226</t>
  </si>
  <si>
    <t>TUBO DE CONCRETO PARA REDES COLETORAS DE ÁGUAS PLUVIAIS, DIÂMETRO DE 1000 MM, JUNTA RÍGIDA, INSTALADO EM LOCAL COM ALTO NÍVEL DE INTERFERÊNCIAS - FORNECIMENTO E ASSENTAMENTO. AF_12/2015</t>
  </si>
  <si>
    <t>582,92</t>
  </si>
  <si>
    <t>92808</t>
  </si>
  <si>
    <t>ASSENTAMENTO DE TUBO DE CONCRETO PARA REDES COLETORAS DE ÁGUAS PLUVIAIS, DIÂMETRO DE 300 MM, JUNTA RÍGIDA, INSTALADO EM LOCAL COM BAIXO NÍVEL DE INTERFERÊNCIAS (NÃO INCLUI FORNECIMENTO). AF_12/2015</t>
  </si>
  <si>
    <t>38,41</t>
  </si>
  <si>
    <t>92809</t>
  </si>
  <si>
    <t>ASSENTAMENTO DE TUBO DE CONCRETO PARA REDES COLETORAS DE ÁGUAS PLUVIAIS, DIÂMETRO DE 400 MM, JUNTA RÍGIDA, INSTALADO EM LOCAL COM BAIXO NÍVEL DE INTERFERÊNCIAS (NÃO INCLUI FORNECIMENTO). AF_12/2015</t>
  </si>
  <si>
    <t>49,37</t>
  </si>
  <si>
    <t>92810</t>
  </si>
  <si>
    <t>ASSENTAMENTO DE TUBO DE CONCRETO PARA REDES COLETORAS DE ÁGUAS PLUVIAIS, DIÂMETRO DE 500 MM, JUNTA RÍGIDA, INSTALADO EM LOCAL COM BAIXO NÍVEL DE INTERFERÊNCIAS (NÃO INCLUI FORNECIMENTO). AF_12/2015</t>
  </si>
  <si>
    <t>60,16</t>
  </si>
  <si>
    <t>92811</t>
  </si>
  <si>
    <t>ASSENTAMENTO DE TUBO DE CONCRETO PARA REDES COLETORAS DE ÁGUAS PLUVIAIS, DIÂMETRO DE 600 MM, JUNTA RÍGIDA, INSTALADO EM LOCAL COM BAIXO NÍVEL DE INTERFERÊNCIAS (NÃO INCLUI FORNECIMENTO). AF_12/2015</t>
  </si>
  <si>
    <t>71,87</t>
  </si>
  <si>
    <t>92812</t>
  </si>
  <si>
    <t>ASSENTAMENTO DE TUBO DE CONCRETO PARA REDES COLETORAS DE ÁGUAS PLUVIAIS, DIÂMETRO DE 700 MM, JUNTA RÍGIDA, INSTALADO EM LOCAL COM BAIXO NÍVEL DE INTERFERÊNCIAS (NÃO INCLUI FORNECIMENTO). AF_12/2015</t>
  </si>
  <si>
    <t>83,37</t>
  </si>
  <si>
    <t>92813</t>
  </si>
  <si>
    <t>ASSENTAMENTO DE TUBO DE CONCRETO PARA REDES COLETORAS DE ÁGUAS PLUVIAIS, DIÂMETRO DE 800 MM, JUNTA RÍGIDA, INSTALADO EM LOCAL COM BAIXO NÍVEL DE INTERFERÊNCIAS (NÃO INCLUI FORNECIMENTO). AF_12/2015</t>
  </si>
  <si>
    <t>97,28</t>
  </si>
  <si>
    <t>92814</t>
  </si>
  <si>
    <t>ASSENTAMENTO DE TUBO DE CONCRETO PARA REDES COLETORAS DE ÁGUAS PLUVIAIS, DIÂMETRO DE 900 MM, JUNTA RÍGIDA, INSTALADO EM LOCAL COM BAIXO NÍVEL DE INTERFERÊNCIAS (NÃO INCLUI FORNECIMENTO). AF_12/2015</t>
  </si>
  <si>
    <t>111,92</t>
  </si>
  <si>
    <t>92815</t>
  </si>
  <si>
    <t>ASSENTAMENTO DE TUBO DE CONCRETO PARA REDES COLETORAS DE ÁGUAS PLUVIAIS, DIÂMETRO DE 1000 MM, JUNTA RÍGIDA, INSTALADO EM LOCAL COM BAIXO NÍVEL DE INTERFERÊNCIAS (NÃO INCLUI FORNECIMENTO). AF_12/2015</t>
  </si>
  <si>
    <t>129,21</t>
  </si>
  <si>
    <t>92816</t>
  </si>
  <si>
    <t>TUBO DE CONCRETO PARA REDES COLETORAS DE ÁGUAS PLUVIAIS, DIÂMETRO DE 1200 MM, JUNTA RÍGIDA, INSTALADO EM LOCAL COM BAIXO NÍVEL DE INTERFERÊNCIAS - FORNECIMENTO E ASSENTAMENTO. AF_12/2015</t>
  </si>
  <si>
    <t>806,27</t>
  </si>
  <si>
    <t>92817</t>
  </si>
  <si>
    <t>ASSENTAMENTO DE TUBO DE CONCRETO PARA REDES COLETORAS DE ÁGUAS PLUVIAIS, DIÂMETRO DE 1200 MM, JUNTA RÍGIDA, INSTALADO EM LOCAL COM BAIXO NÍVEL DE INTERFERÊNCIAS (NÃO INCLUI FORNECIMENTO). AF_12/2015</t>
  </si>
  <si>
    <t>161,68</t>
  </si>
  <si>
    <t>92818</t>
  </si>
  <si>
    <t>TUBO DE CONCRETO PARA REDES COLETORAS DE ÁGUAS PLUVIAIS, DIÂMETRO DE 1500 MM, JUNTA RÍGIDA, INSTALADO EM LOCAL COM BAIXO NÍVEL DE INTERFERÊNCIAS - FORNECIMENTO E ASSENTAMENTO. AF_12/2015</t>
  </si>
  <si>
    <t>1.151,51</t>
  </si>
  <si>
    <t>92819</t>
  </si>
  <si>
    <t>ASSENTAMENTO DE TUBO DE CONCRETO PARA REDES COLETORAS DE ÁGUAS PLUVIAIS, DIÂMETRO DE 1500 MM, JUNTA RÍGIDA, INSTALADO EM LOCAL COM BAIXO NÍVEL DE INTERFERÊNCIAS (NÃO INCLUI FORNECIMENTO). AF_12/2015</t>
  </si>
  <si>
    <t>217,64</t>
  </si>
  <si>
    <t>92820</t>
  </si>
  <si>
    <t>ASSENTAMENTO DE TUBO DE CONCRETO PARA REDES COLETORAS DE ÁGUAS PLUVIAIS, DIÂMETRO DE 300 MM, JUNTA RÍGIDA, INSTALADO EM LOCAL COM ALTO NÍVEL DE INTERFERÊNCIAS (NÃO INCLUI FORNECIMENTO). AF_12/2015</t>
  </si>
  <si>
    <t>45,79</t>
  </si>
  <si>
    <t>92821</t>
  </si>
  <si>
    <t>ASSENTAMENTO DE TUBO DE CONCRETO PARA REDES COLETORAS DE ÁGUAS PLUVIAIS, DIÂMETRO DE 400 MM, JUNTA RÍGIDA, INSTALADO EM LOCAL COM ALTO NÍVEL DE INTERFERÊNCIAS (NÃO INCLUI FORNECIMENTO). AF_12/2015</t>
  </si>
  <si>
    <t>58,81</t>
  </si>
  <si>
    <t>92822</t>
  </si>
  <si>
    <t>ASSENTAMENTO DE TUBO DE CONCRETO PARA REDES COLETORAS DE ÁGUAS PLUVIAIS, DIÂMETRO DE 500 MM, JUNTA RÍGIDA, INSTALADO EM LOCAL COM ALTO NÍVEL DE INTERFERÊNCIAS (NÃO INCLUI FORNECIMENTO). AF_12/2015</t>
  </si>
  <si>
    <t>71,85</t>
  </si>
  <si>
    <t>92824</t>
  </si>
  <si>
    <t>ASSENTAMENTO DE TUBO DE CONCRETO PARA REDES COLETORAS DE ÁGUAS PLUVIAIS, DIÂMETRO DE 600 MM, JUNTA RÍGIDA, INSTALADO EM LOCAL COM ALTO NÍVEL DE INTERFERÊNCIAS (NÃO INCLUI FORNECIMENTO). AF_12/2015</t>
  </si>
  <si>
    <t>85,55</t>
  </si>
  <si>
    <t>92825</t>
  </si>
  <si>
    <t>ASSENTAMENTO DE TUBO DE CONCRETO PARA REDES COLETORAS DE ÁGUAS PLUVIAIS, DIÂMETRO DE 700 MM, JUNTA RÍGIDA, INSTALADO EM LOCAL COM ALTO NÍVEL DE INTERFERÊNCIAS (NÃO INCLUI FORNECIMENTO). AF_12/2015</t>
  </si>
  <si>
    <t>99,31</t>
  </si>
  <si>
    <t>92826</t>
  </si>
  <si>
    <t>ASSENTAMENTO DE TUBO DE CONCRETO PARA REDES COLETORAS DE ÁGUAS PLUVIAIS, DIÂMETRO DE 800 MM, JUNTA RÍGIDA, INSTALADO EM LOCAL COM ALTO NÍVEL DE INTERFERÊNCIAS (NÃO INCLUI FORNECIMENTO). AF_12/2015</t>
  </si>
  <si>
    <t>115,11</t>
  </si>
  <si>
    <t>92827</t>
  </si>
  <si>
    <t>ASSENTAMENTO DE TUBO DE CONCRETO PARA REDES COLETORAS DE ÁGUAS PLUVIAIS, DIÂMETRO DE 900 MM, JUNTA RÍGIDA, INSTALADO EM LOCAL COM ALTO NÍVEL DE INTERFERÊNCIAS (NÃO INCLUI FORNECIMENTO). AF_12/2015</t>
  </si>
  <si>
    <t>131,69</t>
  </si>
  <si>
    <t>92828</t>
  </si>
  <si>
    <t>ASSENTAMENTO DE TUBO DE CONCRETO PARA REDES COLETORAS DE ÁGUAS PLUVIAIS, DIÂMETRO DE 1000 MM, JUNTA RÍGIDA, INSTALADO EM LOCAL COM ALTO NÍVEL DE INTERFERÊNCIAS (NÃO INCLUI FORNECIMENTO). AF_12/2015</t>
  </si>
  <si>
    <t>151,33</t>
  </si>
  <si>
    <t>92829</t>
  </si>
  <si>
    <t>TUBO DE CONCRETO PARA REDES COLETORAS DE ÁGUAS PLUVIAIS, DIÂMETRO DE 1200 MM, JUNTA RÍGIDA, INSTALADO EM LOCAL COM ALTO NÍVEL DE INTERFERÊNCIAS - FORNECIMENTO E ASSENTAMENTO. AF_12/2015</t>
  </si>
  <si>
    <t>832,33</t>
  </si>
  <si>
    <t>92830</t>
  </si>
  <si>
    <t>ASSENTAMENTO DE TUBO DE CONCRETO PARA REDES COLETORAS DE ÁGUAS PLUVIAIS, DIÂMETRO DE 1200 MM, JUNTA RÍGIDA, INSTALADO EM LOCAL COM ALTO NÍVEL DE INTERFERÊNCIAS (NÃO INCLUI FORNECIMENTO). AF_12/2015</t>
  </si>
  <si>
    <t>187,74</t>
  </si>
  <si>
    <t>92831</t>
  </si>
  <si>
    <t>TUBO DE CONCRETO PARA REDES COLETORAS DE ÁGUAS PLUVIAIS, DIÂMETRO DE 1500 MM, JUNTA RÍGIDA, INSTALADO EM LOCAL COM ALTO NÍVEL DE INTERFERÊNCIAS - FORNECIMENTO E ASSENTAMENTO. AF_12/2015</t>
  </si>
  <si>
    <t>1.183,43</t>
  </si>
  <si>
    <t>92832</t>
  </si>
  <si>
    <t>ASSENTAMENTO DE TUBO DE CONCRETO PARA REDES COLETORAS DE ÁGUAS PLUVIAIS, DIÂMETRO DE 1500 MM, JUNTA RÍGIDA, INSTALADO EM LOCAL COM ALTO NÍVEL DE INTERFERÊNCIAS (NÃO INCLUI FORNECIMENTO). AF_12/2015</t>
  </si>
  <si>
    <t>249,56</t>
  </si>
  <si>
    <t>95565</t>
  </si>
  <si>
    <t>TUBO DE CONCRETO PARA REDES COLETORAS DE ÁGUAS PLUVIAIS, DIÂMETRO DE 300MM, JUNTA RÍGIDA, INSTALADO EM LOCAL COM BAIXO NÍVEL DE INTERFERÊNCIAS - FORNECIMENTO E ASSENTAMENTO. AF_12/2015</t>
  </si>
  <si>
    <t>139,79</t>
  </si>
  <si>
    <t>95566</t>
  </si>
  <si>
    <t>TUBO DE CONCRETO PARA REDES COLETORAS DE ÁGUAS PLUVIAIS, DIÂMETRO DE 300MM, JUNTA RÍGIDA, INSTALADO EM LOCAL COM ALTO NÍVEL DE INTERFERÊNCIAS - FORNECIMENTO E ASSENTAMENTO. AF_12/2015</t>
  </si>
  <si>
    <t>147,17</t>
  </si>
  <si>
    <t>95567</t>
  </si>
  <si>
    <t>TUBO DE CONCRETO (SIMPLES) PARA REDES COLETORAS DE ÁGUAS PLUVIAIS, DIÂMETRO DE 300 MM, JUNTA RÍGIDA, INSTALADO EM LOCAL COM BAIXO NÍVEL DE INTERFERÊNCIAS - FORNECIMENTO E ASSENTAMENTO. AF_12/2015</t>
  </si>
  <si>
    <t>100,21</t>
  </si>
  <si>
    <t>95568</t>
  </si>
  <si>
    <t>TUBO DE CONCRETO (SIMPLES) PARA REDES COLETORAS DE ÁGUAS PLUVIAIS, DIÂMETRO DE 400 MM, JUNTA RÍGIDA, INSTALADO EM LOCAL COM BAIXO NÍVEL DE INTERFERÊNCIAS - FORNECIMENTO E ASSENTAMENTO. AF_12/2015</t>
  </si>
  <si>
    <t>122,39</t>
  </si>
  <si>
    <t>95569</t>
  </si>
  <si>
    <t>TUBO DE CONCRETO (SIMPLES) PARA REDES COLETORAS DE ÁGUAS PLUVIAIS, DIÂMETRO DE 500 MM, JUNTA RÍGIDA, INSTALADO EM LOCAL COM BAIXO NÍVEL DE INTERFERÊNCIAS - FORNECIMENTO E ASSENTAMENTO. AF_12/2015</t>
  </si>
  <si>
    <t>168,84</t>
  </si>
  <si>
    <t>95570</t>
  </si>
  <si>
    <t>TUBO DE CONCRETO (SIMPLES) PARA REDES COLETORAS DE ÁGUAS PLUVIAIS, DIÂMETRO DE 300 MM, JUNTA RÍGIDA, INSTALADO EM LOCAL COM ALTO NÍVEL DE INTERFERÊNCIAS - FORNECIMENTO E ASSENTAMENTO. AF_12/2015</t>
  </si>
  <si>
    <t>107,59</t>
  </si>
  <si>
    <t>95571</t>
  </si>
  <si>
    <t>TUBO DE CONCRETO (SIMPLES) PARA REDES COLETORAS DE ÁGUAS PLUVIAIS, DIÂMETRO DE 400 MM, JUNTA RÍGIDA, INSTALADO EM LOCAL COM ALTO NÍVEL DE INTERFERÊNCIAS - FORNECIMENTO E ASSENTAMENTO. AF_12/2015</t>
  </si>
  <si>
    <t>131,83</t>
  </si>
  <si>
    <t>95572</t>
  </si>
  <si>
    <t>TUBO DE CONCRETO (SIMPLES) PARA REDES COLETORAS DE ÁGUAS PLUVIAIS, DIÂMETRO DE 500 MM, JUNTA RÍGIDA, INSTALADO EM LOCAL COM ALTO NÍVEL DE INTERFERÊNCIAS - FORNECIMENTO E ASSENTAMENTO. AF_12/2015</t>
  </si>
  <si>
    <t>180,53</t>
  </si>
  <si>
    <t>97127</t>
  </si>
  <si>
    <t>ASSENTAMENTO DE TUBO DE PVC DEFOFO OU PRFV OU RPVC PARA REDE DE ÁGUA, DN 150 MM, JUNTA ELÁSTICA INTEGRADA, INSTALADO EM LOCAL COM NÍVEL ALTO DE INTERFERÊNCIAS (NÃO INCLUI FORNECIMENTO). AF_11/2017</t>
  </si>
  <si>
    <t>5,02</t>
  </si>
  <si>
    <t>97128</t>
  </si>
  <si>
    <t>ASSENTAMENTO DE TUBO DE PVC DEFOFO OU PRFV OU RPVC PARA REDE DE ÁGUA, DN 200 MM, JUNTA ELÁSTICA INTEGRADA, INSTALADO EM LOCAL COM NÍVEL ALTO DE INTERFERÊNCIAS (NÃO INCLUI FORNECIMENTO). AF_11/2017</t>
  </si>
  <si>
    <t>9,83</t>
  </si>
  <si>
    <t>97129</t>
  </si>
  <si>
    <t>ASSENTAMENTO DE TUBO DE PVC DEFOFO OU PRFV OU RPVC PARA REDE DE ÁGUA, DN 250 MM, JUNTA ELÁSTICA INTEGRADA, INSTALADO EM LOCAL COM NÍVEL ALTO DE INTERFERÊNCIAS (NÃO INCLUI FORNECIMENTO). AF_11/2017</t>
  </si>
  <si>
    <t>12,08</t>
  </si>
  <si>
    <t>97130</t>
  </si>
  <si>
    <t>ASSENTAMENTO DE TUBO DE PVC DEFOFO OU PRFV OU RPVC PARA REDE DE ÁGUA, DN 300 MM, JUNTA ELÁSTICA INTEGRADA, INSTALADO EM LOCAL COM NÍVEL ALTO DE INTERFERÊNCIAS (NÃO INCLUI FORNECIMENTO). AF_11/2017</t>
  </si>
  <si>
    <t>14,35</t>
  </si>
  <si>
    <t>97131</t>
  </si>
  <si>
    <t>ASSENTAMENTO DE TUBO DE PVC DEFOFO OU PRFV OU RPVC PARA REDE DE ÁGUA, DN 350 MM, JUNTA ELÁSTICA INTEGRADA, INSTALADO EM LOCAL COM NÍVEL ALTO DE INTERFERÊNCIAS (NÃO INCLUI FORNECIMENTO). AF_11/2017</t>
  </si>
  <si>
    <t>16,59</t>
  </si>
  <si>
    <t>97132</t>
  </si>
  <si>
    <t>ASSENTAMENTO DE TUBO DE PVC DEFOFO OU PRFV OU RPVC PARA REDE DE ÁGUA, DN 400 MM, JUNTA ELÁSTICA INTEGRADA, INSTALADO EM LOCAL COM NÍVEL ALTO DE INTERFERÊNCIAS (NÃO INCLUI FORNECIMENTO). AF_11/2017</t>
  </si>
  <si>
    <t>18,85</t>
  </si>
  <si>
    <t>97133</t>
  </si>
  <si>
    <t>ASSENTAMENTO DE TUBO DE PVC DEFOFO OU PRFV OU RPVC PARA REDE DE ÁGUA, DN 500 MM, JUNTA ELÁSTICA INTEGRADA, INSTALADO EM LOCAL COM NÍVEL ALTO DE INTERFERÊNCIAS (NÃO INCLUI FORNECIMENTO). AF_11/2017</t>
  </si>
  <si>
    <t>23,37</t>
  </si>
  <si>
    <t>97134</t>
  </si>
  <si>
    <t>ASSENTAMENTO DE TUBO DE PVC DEFOFO OU PRFV OU RPVC PARA REDE DE ÁGUA, DN 150 MM, JUNTA ELÁSTICA INTEGRADA, INSTALADO EM LOCAL COM NÍVEL BAIXO DE INTERFERÊNCIAS (NÃO INCLUI FORNECIMENTO). AF_11/2017</t>
  </si>
  <si>
    <t>2,31</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</si>
  <si>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</si>
  <si>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</si>
  <si>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</si>
  <si>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</si>
  <si>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6,11</t>
  </si>
  <si>
    <t>97137</t>
  </si>
  <si>
    <t>ASSENTAMENTO DE TUBO DE PVC DEFOFO OU PRFV OU RPVC PARA REDE DE ÁGUA, DN 300 MM, JUNTA ELÁSTICA INTEGRADA, INSTALADO EM LOCAL COM NÍVEL BAIXO DE INTERFERÊNCIAS (NÃO INCLUI FORNECIMENTO). AF_11/2017</t>
  </si>
  <si>
    <t>7,27</t>
  </si>
  <si>
    <t>97138</t>
  </si>
  <si>
    <t>ASSENTAMENTO DE TUBO DE PVC DEFOFO OU PRFV OU RPVC PARA REDE DE ÁGUA, DN 350 MM, JUNTA ELÁSTICA INTEGRADA, INSTALADO EM LOCAL COM NÍVEL BAIXO DE INTERFERÊNCIAS (NÃO INCLUI FORNECIMENTO). AF_11/2017</t>
  </si>
  <si>
    <t>8,40</t>
  </si>
  <si>
    <t>97139</t>
  </si>
  <si>
    <t>ASSENTAMENTO DE TUBO DE PVC DEFOFO OU PRFV OU RPVC PARA REDE DE ÁGUA, DN 400 MM, JUNTA ELÁSTICA INTEGRADA, INSTALADO EM LOCAL COM NÍVEL BAIXO DE INTERFERÊNCIAS (NÃO INCLUI FORNECIMENTO). AF_11/2017</t>
  </si>
  <si>
    <t>9,55</t>
  </si>
  <si>
    <t>97140</t>
  </si>
  <si>
    <t>ASSENTAMENTO DE TUBO DE PVC DEFOFO OU PRFV OU RPVC PARA REDE DE ÁGUA, DN 500 MM, JUNTA ELÁSTICA INTEGRADA, INSTALADO EM LOCAL COM NÍVEL BAIXO DE INTERFERÊNCIAS (NÃO INCLUI FORNECIMENTO). AF_11/2017</t>
  </si>
  <si>
    <t>11,84</t>
  </si>
  <si>
    <t>103089</t>
  </si>
  <si>
    <t>ASSENTAMENTO DE TUBO DE FERRO FUNDIDO PARA REDE DE ÁGUA, DN 80 MM, JUNTA FLANGEADA (NÃO INCLUI O FORNECIMENTO). AF_09/2021</t>
  </si>
  <si>
    <t>9,97</t>
  </si>
  <si>
    <t>103090</t>
  </si>
  <si>
    <t>ASSENTAMENTO DE TUBO DE FERRO FUNDIDO PARA REDE DE ÁGUA, DN 100 MM, JUNTA FLANGEADA (NÃO INCLUI O FORNECIMENTO). AF_09/2021</t>
  </si>
  <si>
    <t>11,92</t>
  </si>
  <si>
    <t>103091</t>
  </si>
  <si>
    <t>ASSENTAMENTO DE TUBO DE FERRO FUNDIDO PARA REDE DE ÁGUA, DN 150 MM, JUNTA FLANGEADA (NÃO INCLUI O FORNECIMENTO). AF_09/2021</t>
  </si>
  <si>
    <t>16,76</t>
  </si>
  <si>
    <t>103092</t>
  </si>
  <si>
    <t>ASSENTAMENTO DE TUBO DE FERRO FUNDIDO PARA REDE DE ÁGUA, DN 200 MM, JUNTA FLANGEADA (NÃO INCLUI O FORNECIMENTO). AF_09/2021</t>
  </si>
  <si>
    <t>21,60</t>
  </si>
  <si>
    <t>103093</t>
  </si>
  <si>
    <t>ASSENTAMENTO DE TUBO DE FERRO FUNDIDO PARA REDE DE ÁGUA, DN 250 MM, JUNTA FLANGEADA (NÃO INCLUI O FORNECIMENTO). AF_09/2021</t>
  </si>
  <si>
    <t>33,04</t>
  </si>
  <si>
    <t>103094</t>
  </si>
  <si>
    <t>ASSENTAMENTO DE TUBO DE FERRO FUNDIDO PARA REDE DE ÁGUA, DN 300 MM, JUNTA FLANGEADA (NÃO INCLUI O FORNECIMENTO). AF_09/2021</t>
  </si>
  <si>
    <t>37,91</t>
  </si>
  <si>
    <t>103095</t>
  </si>
  <si>
    <t>ASSENTAMENTO DE TUBO DE FERRO FUNDIDO PARA REDE DE ÁGUA, DN 350 MM, JUNTA FLANGEADA (NÃO INCLUI O FORNECIMENTO). AF_09/2021</t>
  </si>
  <si>
    <t>49,32</t>
  </si>
  <si>
    <t>103096</t>
  </si>
  <si>
    <t>ASSENTAMENTO DE TUBO DE FERRO FUNDIDO PARA REDE DE ÁGUA, DN 400 MM, JUNTA FLANGEADA (NÃO INCLUI O FORNECIMENTO). AF_09/2021</t>
  </si>
  <si>
    <t>54,19</t>
  </si>
  <si>
    <t>103097</t>
  </si>
  <si>
    <t>ASSENTAMENTO DE TUBO DE FERRO FUNDIDO PARA REDE DE ÁGUA, DN 450 MM, JUNTA FLANGEADA (NÃO INCLUI O FORNECIMENTO). AF_09/2021</t>
  </si>
  <si>
    <t>65,61</t>
  </si>
  <si>
    <t>103098</t>
  </si>
  <si>
    <t>ASSENTAMENTO DE TUBO DE FERRO FUNDIDO PARA REDE DE ÁGUA, DN 500 MM, JUNTA FLANGEADA (NÃO INCLUI O FORNECIMENTO). AF_09/2021</t>
  </si>
  <si>
    <t>70,47</t>
  </si>
  <si>
    <t>103099</t>
  </si>
  <si>
    <t>ASSENTAMENTO DE TUBO DE FERRO FUNDIDO PARA REDE DE ÁGUA, DN 600 MM, JUNTA FLANGEADA (NÃO INCLUI O FORNECIMENTO). AF_09/2021</t>
  </si>
  <si>
    <t>80,16</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</si>
  <si>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</si>
  <si>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</si>
  <si>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</si>
  <si>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</si>
  <si>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94,23</t>
  </si>
  <si>
    <t>103102</t>
  </si>
  <si>
    <t>ASSENTAMENTO DE TUBO DE FERRO FUNDIDO PARA REDE DE ÁGUA, DN 900 MM, JUNTA FLANGEADA (NÃO INCLUI O FORNECIMENTO). AF_09/2021</t>
  </si>
  <si>
    <t>108,52</t>
  </si>
  <si>
    <t>103103</t>
  </si>
  <si>
    <t>ASSENTAMENTO DE TUBO DE FERRO FUNDIDO PARA REDE DE ÁGUA, DN 1000 MM, JUNTA FLANGEADA (NÃO INCLUI O FORNECIMENTO). AF_09/2021</t>
  </si>
  <si>
    <t>117,19</t>
  </si>
  <si>
    <t>103104</t>
  </si>
  <si>
    <t>ASSENTAMENTO DE TUBO DE FERRO FUNDIDO PARA REDE DE ÁGUA, DN 1200 MM, JUNTA FLANGEADA (NÃO INCLUI O FORNECIMENTO). AF_09/2021</t>
  </si>
  <si>
    <t>140,15</t>
  </si>
  <si>
    <t>103105</t>
  </si>
  <si>
    <t>ASSENTAMENTO DE CONEXÃO COM 2 ACESSOS, FERRO FUNDIDO PARA REDE DE ÁGUA, DN  80 MM, JUNTA FLANGEADA (NÃO INCLUI O FORNECIMENTO). AF_09/2021</t>
  </si>
  <si>
    <t>41,92</t>
  </si>
  <si>
    <t>103106</t>
  </si>
  <si>
    <t>ASSENTAMENTO DE CONEXÃO COM 2 ACESSOS, FERRO FUNDIDO PARA REDE DE ÁGUA, DN  100 MM, JUNTA FLANGEADA (NÃO INCLUI O FORNECIMENTO). AF_09/2021</t>
  </si>
  <si>
    <t>50,05</t>
  </si>
  <si>
    <t>103107</t>
  </si>
  <si>
    <t>ASSENTAMENTO DE CONEXÃO COM 2 ACESSOS, FERRO FUNDIDO PARA REDE DE ÁGUA, DN  150 MM, JUNTA FLANGEADA (NÃO INCLUI O FORNECIMENTO). AF_09/2021</t>
  </si>
  <si>
    <t>70,35</t>
  </si>
  <si>
    <t>103108</t>
  </si>
  <si>
    <t>ASSENTAMENTO DE CONEXÃO COM 2 ACESSOS, FERRO FUNDIDO PARA REDE DE ÁGUA, DN  200 MM, JUNTA FLANGEADA (NÃO INCLUI O FORNECIMENTO). AF_09/2021</t>
  </si>
  <si>
    <t>90,64</t>
  </si>
  <si>
    <t>103109</t>
  </si>
  <si>
    <t>ASSENTAMENTO DE CONEXÃO COM 2 ACESSOS, FERRO FUNDIDO PARA REDE DE ÁGUA, DN  250 MM, JUNTA FLANGEADA (NÃO INCLUI O FORNECIMENTO). AF_09/2021</t>
  </si>
  <si>
    <t>149,07</t>
  </si>
  <si>
    <t>103110</t>
  </si>
  <si>
    <t>ASSENTAMENTO DE CONEXÃO COM 2 ACESSOS, FERRO FUNDIDO PARA REDE DE ÁGUA, DN  300 MM, JUNTA FLANGEADA (NÃO INCLUI O FORNECIMENTO). AF_09/2021</t>
  </si>
  <si>
    <t>169,36</t>
  </si>
  <si>
    <t>103111</t>
  </si>
  <si>
    <t>ASSENTAMENTO DE CONEXÃO COM 2 ACESSOS, FERRO FUNDIDO PARA REDE DE ÁGUA, DN  350 MM, JUNTA FLANGEADA (NÃO INCLUI O FORNECIMENTO). AF_09/2021</t>
  </si>
  <si>
    <t>227,81</t>
  </si>
  <si>
    <t>103112</t>
  </si>
  <si>
    <t>ASSENTAMENTO DE CONEXÃO COM 2 ACESSOS, FERRO FUNDIDO PARA REDE DE ÁGUA, DN  400 MM, JUNTA FLANGEADA (NÃO INCLUI O FORNECIMENTO). AF_09/2021</t>
  </si>
  <si>
    <t>248,10</t>
  </si>
  <si>
    <t>103113</t>
  </si>
  <si>
    <t>ASSENTAMENTO DE CONEXÃO COM 2 ACESSOS, FERRO FUNDIDO PARA REDE DE ÁGUA, DN  450 MM, JUNTA FLANGEADA (NÃO INCLUI O FORNECIMENTO). AF_09/2021</t>
  </si>
  <si>
    <t>306,52</t>
  </si>
  <si>
    <t>103114</t>
  </si>
  <si>
    <t>ASSENTAMENTO DE CONEXÃO COM 2 ACESSOS, FERRO FUNDIDO PARA REDE DE ÁGUA, DN  500 MM, JUNTA FLANGEADA (NÃO INCLUI O FORNECIMENTO). AF_09/2021</t>
  </si>
  <si>
    <t>326,83</t>
  </si>
  <si>
    <t>103115</t>
  </si>
  <si>
    <t>ASSENTAMENTO DE CONEXÃO COM 2 ACESSOS, FERRO FUNDIDO PARA REDE DE ÁGUA, DN  600 MM, JUNTA FLANGEADA (NÃO INCLUI O FORNECIMENTO). AF_09/2021</t>
  </si>
  <si>
    <t>367,42</t>
  </si>
  <si>
    <t>103116</t>
  </si>
  <si>
    <t>ASSENTAMENTO DE CONEXÃO COM 2 ACESSOS, FERRO FUNDIDO PARA REDE DE ÁGUA, DN  700 MM, JUNTA FLANGEADA (NÃO INCLUI O FORNECIMENTO). AF_09/2021</t>
  </si>
  <si>
    <t>446,16</t>
  </si>
  <si>
    <t>103117</t>
  </si>
  <si>
    <t>ASSENTAMENTO DE CONEXÃO COM 2 ACESSOS, FERRO FUNDIDO PARA REDE DE ÁGUA, DN  800 MM, JUNTA FLANGEADA (NÃO INCLUI O FORNECIMENTO). AF_09/2021</t>
  </si>
  <si>
    <t>486,75</t>
  </si>
  <si>
    <t>103118</t>
  </si>
  <si>
    <t>ASSENTAMENTO DE CONEXÃO COM 2 ACESSOS, FERRO FUNDIDO PARA REDE DE ÁGUA, DN  900 MM, JUNTA FLANGEADA (NÃO INCLUI O FORNECIMENTO). AF_09/2021</t>
  </si>
  <si>
    <t>565,46</t>
  </si>
  <si>
    <t>103119</t>
  </si>
  <si>
    <t>ASSENTAMENTO DE CONEXÃO COM 2 ACESSOS, FERRO FUNDIDO PARA REDE DE ÁGUA, DN  1000 MM, JUNTA FLANGEADA (NÃO INCLUI O FORNECIMENTO). AF_09/2021</t>
  </si>
  <si>
    <t>606,06</t>
  </si>
  <si>
    <t>103120</t>
  </si>
  <si>
    <t>ASSENTAMENTO DE CONEXÃO COM 2 ACESSOS, FERRO FUNDIDO PARA REDE DE ÁGUA, DN  1200 MM, JUNTA FLANGEADA (NÃO INCLUI O FORNECIMENTO). AF_09/2021</t>
  </si>
  <si>
    <t>725,39</t>
  </si>
  <si>
    <t>103121</t>
  </si>
  <si>
    <t>ASSENTAMENTO DE CONEXÃO COM 3 ACESSOS, FERRO FUNDIDO PARA REDE DE ÁGUA, DN  80 MM, JUNTA FLANGEADA (NÃO INCLUI O FORNECIMENTO). AF_09/2021</t>
  </si>
  <si>
    <t>55,08</t>
  </si>
  <si>
    <t>103122</t>
  </si>
  <si>
    <t>ASSENTAMENTO DE CONEXÃO COM 3 ACESSOS, FERRO FUNDIDO PARA REDE DE ÁGUA, DN  100 MM, JUNTA FLANGEADA (NÃO INCLUI O FORNECIMENTO). AF_09/2021</t>
  </si>
  <si>
    <t>67,25</t>
  </si>
  <si>
    <t>103123</t>
  </si>
  <si>
    <t>ASSENTAMENTO DE CONEXÃO COM 3 ACESSOS, FERRO FUNDIDO PARA REDE DE ÁGUA, DN  150 MM, JUNTA FLANGEADA (NÃO INCLUI O FORNECIMENTO). AF_09/2021</t>
  </si>
  <si>
    <t>97,71</t>
  </si>
  <si>
    <t>103124</t>
  </si>
  <si>
    <t>ASSENTAMENTO DE CONEXÃO COM 3 ACESSOS, FERRO FUNDIDO PARA REDE DE ÁGUA, DN  200 MM, JUNTA FLANGEADA (NÃO INCLUI O FORNECIMENTO). AF_09/2021</t>
  </si>
  <si>
    <t>128,14</t>
  </si>
  <si>
    <t>103125</t>
  </si>
  <si>
    <t>ASSENTAMENTO DE CONEXÃO COM 3 ACESSOS, FERRO FUNDIDO PARA REDE DE ÁGUA, DN  250 MM, JUNTA FLANGEADA (NÃO INCLUI O FORNECIMENTO). AF_09/2021</t>
  </si>
  <si>
    <t>215,79</t>
  </si>
  <si>
    <t>103126</t>
  </si>
  <si>
    <t>ASSENTAMENTO DE CONEXÃO COM 3 ACESSOS, FERRO FUNDIDO PARA REDE DE ÁGUA, DN  300 MM, JUNTA FLANGEADA (NÃO INCLUI O FORNECIMENTO). AF_09/2021</t>
  </si>
  <si>
    <t>246,22</t>
  </si>
  <si>
    <t>103127</t>
  </si>
  <si>
    <t>ASSENTAMENTO DE CONEXÃO COM 3 ACESSOS, FERRO FUNDIDO PARA REDE DE ÁGUA, DN  350 MM, JUNTA FLANGEADA (NÃO INCLUI O FORNECIMENTO). AF_09/2021</t>
  </si>
  <si>
    <t>333,90</t>
  </si>
  <si>
    <t>103128</t>
  </si>
  <si>
    <t>ASSENTAMENTO DE CONEXÃO COM 3 ACESSOS, FERRO FUNDIDO PARA REDE DE ÁGUA, DN  400 MM, JUNTA FLANGEADA (NÃO INCLUI O FORNECIMENTO). AF_09/2021</t>
  </si>
  <si>
    <t>364,32</t>
  </si>
  <si>
    <t>103129</t>
  </si>
  <si>
    <t>ASSENTAMENTO DE CONEXÃO COM 3 ACESSOS, FERRO FUNDIDO PARA REDE DE ÁGUA, DN  450 MM, JUNTA FLANGEADA (NÃO INCLUI O FORNECIMENTO). AF_09/2021</t>
  </si>
  <si>
    <t>451,98</t>
  </si>
  <si>
    <t>103130</t>
  </si>
  <si>
    <t>ASSENTAMENTO DE CONEXÃO COM 3 ACESSOS, FERRO FUNDIDO PARA REDE DE ÁGUA, DN  500 MM, JUNTA FLANGEADA (NÃO INCLUI O FORNECIMENTO). AF_09/2021</t>
  </si>
  <si>
    <t>482,42</t>
  </si>
  <si>
    <t>103131</t>
  </si>
  <si>
    <t>ASSENTAMENTO DE CONEXÃO COM 3 ACESSOS, FERRO FUNDIDO PARA REDE DE ÁGUA, DN  600 MM, JUNTA FLANGEADA (NÃO INCLUI O FORNECIMENTO). AF_09/2021</t>
  </si>
  <si>
    <t>543,30</t>
  </si>
  <si>
    <t>103132</t>
  </si>
  <si>
    <t>ASSENTAMENTO DE CONEXÃO COM 3 ACESSOS, FERRO FUNDIDO PARA REDE DE ÁGUA, DN  700 MM, JUNTA FLANGEADA (NÃO INCLUI O FORNECIMENTO). AF_09/2021</t>
  </si>
  <si>
    <t>661,38</t>
  </si>
  <si>
    <t>103133</t>
  </si>
  <si>
    <t>ASSENTAMENTO DE CONEXÃO COM 3 ACESSOS, FERRO FUNDIDO PARA REDE DE ÁGUA, DN  800 MM, JUNTA FLANGEADA (NÃO INCLUI O FORNECIMENTO). AF_09/2021</t>
  </si>
  <si>
    <t>722,27</t>
  </si>
  <si>
    <t>103134</t>
  </si>
  <si>
    <t>ASSENTAMENTO DE CONEXÃO COM 3 ACESSOS, FERRO FUNDIDO PARA REDE DE ÁGUA, DN  900 MM, JUNTA FLANGEADA (NÃO INCLUI O FORNECIMENTO). AF_09/2021</t>
  </si>
  <si>
    <t>840,38</t>
  </si>
  <si>
    <t>103135</t>
  </si>
  <si>
    <t>ASSENTAMENTO DE CONEXÃO COM 3 ACESSOS, FERRO FUNDIDO PARA REDE DE ÁGUA, DN  1000 MM, JUNTA FLANGEADA (NÃO INCLUI O FORNECIMENTO). AF_09/2021</t>
  </si>
  <si>
    <t>901,27</t>
  </si>
  <si>
    <t>103136</t>
  </si>
  <si>
    <t>ASSENTAMENTO DE CONEXÃO COM 3 ACESSOS, FERRO FUNDIDO PARA REDE DE ÁGUA, DN  1200 MM, JUNTA FLANGEADA (NÃO INCLUI O FORNECIMENTO). AF_09/2021</t>
  </si>
  <si>
    <t>1.080,24</t>
  </si>
  <si>
    <t>103137</t>
  </si>
  <si>
    <t>ASSENTAMENTO DE CONEXÃO COM 1 ACESSO, FERRO FUNDIDO PARA REDE DE ÁGUA, DN  80 MM, JUNTA FLANGEADA (NÃO INCLUI O FORNECIMENTO). AF_09/2021</t>
  </si>
  <si>
    <t>28,81</t>
  </si>
  <si>
    <t>103138</t>
  </si>
  <si>
    <t>ASSENTAMENTO DE CONEXÃO COM 1 ACESSO, FERRO FUNDIDO PARA REDE DE ÁGUA, DN  100 MM, JUNTA FLANGEADA (NÃO INCLUI O FORNECIMENTO). AF_09/2021</t>
  </si>
  <si>
    <t>32,85</t>
  </si>
  <si>
    <t>103139</t>
  </si>
  <si>
    <t>ASSENTAMENTO DE CONEXÃO COM 1 ACESSO, FERRO FUNDIDO PARA REDE DE ÁGUA, DN  150 MM, JUNTA FLANGEADA (NÃO INCLUI O FORNECIMENTO). AF_09/2021</t>
  </si>
  <si>
    <t>43,02</t>
  </si>
  <si>
    <t>103140</t>
  </si>
  <si>
    <t>ASSENTAMENTO DE CONEXÃO COM 1 ACESSO, FERRO FUNDIDO PARA REDE DE ÁGUA, DN  200 MM, JUNTA FLANGEADA (NÃO INCLUI O FORNECIMENTO). AF_09/2021</t>
  </si>
  <si>
    <t>53,15</t>
  </si>
  <si>
    <t>103141</t>
  </si>
  <si>
    <t>ASSENTAMENTO DE CONEXÃO COM 1 ACESSO, FERRO FUNDIDO PARA REDE DE ÁGUA, DN  250 MM, JUNTA FLANGEADA (NÃO INCLUI O FORNECIMENTO). AF_09/2021</t>
  </si>
  <si>
    <t>82,39</t>
  </si>
  <si>
    <t>103142</t>
  </si>
  <si>
    <t>ASSENTAMENTO DE CONEXÃO COM 1 ACESSO, FERRO FUNDIDO PARA REDE DE ÁGUA, DN  300 MM, JUNTA FLANGEADA (NÃO INCLUI O FORNECIMENTO). AF_09/2021</t>
  </si>
  <si>
    <t>92,52</t>
  </si>
  <si>
    <t>103143</t>
  </si>
  <si>
    <t>ASSENTAMENTO DE CONEXÃO COM 1 ACESSO, FERRO FUNDIDO PARA REDE DE ÁGUA, DN  350 MM, JUNTA FLANGEADA (NÃO INCLUI O FORNECIMENTO). AF_09/2021</t>
  </si>
  <si>
    <t>121,74</t>
  </si>
  <si>
    <t>103144</t>
  </si>
  <si>
    <t>ASSENTAMENTO DE CONEXÃO COM 1 ACESSO, FERRO FUNDIDO PARA REDE DE ÁGUA, DN  400 MM, JUNTA FLANGEADA (NÃO INCLUI O FORNECIMENTO). AF_09/2021</t>
  </si>
  <si>
    <t>131,88</t>
  </si>
  <si>
    <t>103145</t>
  </si>
  <si>
    <t>ASSENTAMENTO DE CONEXÃO COM 1 ACESSO, FERRO FUNDIDO PARA REDE DE ÁGUA, DN  450 MM, JUNTA FLANGEADA (NÃO INCLUI O FORNECIMENTO). AF_09/2021</t>
  </si>
  <si>
    <t>161,11</t>
  </si>
  <si>
    <t>103146</t>
  </si>
  <si>
    <t>ASSENTAMENTO DE CONEXÃO COM 1 ACESSO, FERRO FUNDIDO PARA REDE DE ÁGUA, DN  500 MM, JUNTA FLANGEADA (NÃO INCLUI O FORNECIMENTO). AF_09/2021</t>
  </si>
  <si>
    <t>171,24</t>
  </si>
  <si>
    <t>103147</t>
  </si>
  <si>
    <t>ASSENTAMENTO DE CONEXÃO COM 1 ACESSO, FERRO FUNDIDO PARA REDE DE ÁGUA, DN  600 MM, JUNTA FLANGEADA (NÃO INCLUI O FORNECIMENTO). AF_09/2021</t>
  </si>
  <si>
    <t>191,54</t>
  </si>
  <si>
    <t>103148</t>
  </si>
  <si>
    <t>ASSENTAMENTO DE CONEXÃO COM 1 ACESSO, FERRO FUNDIDO PARA REDE DE ÁGUA, DN  700 MM, JUNTA FLANGEADA (NÃO INCLUI O FORNECIMENTO). AF_09/2021</t>
  </si>
  <si>
    <t>230,89</t>
  </si>
  <si>
    <t>103149</t>
  </si>
  <si>
    <t>ASSENTAMENTO DE CONEXÃO COM 1 ACESSO, FERRO FUNDIDO PARA REDE DE ÁGUA, DN  800 MM, JUNTA FLANGEADA (NÃO INCLUI O FORNECIMENTO). AF_09/2021</t>
  </si>
  <si>
    <t>251,20</t>
  </si>
  <si>
    <t>103150</t>
  </si>
  <si>
    <t>ASSENTAMENTO DE CONEXÃO COM 1 ACESSO, FERRO FUNDIDO PARA REDE DE ÁGUA, DN  900 MM, JUNTA FLANGEADA (NÃO INCLUI O FORNECIMENTO). AF_09/2021</t>
  </si>
  <si>
    <t>290,52</t>
  </si>
  <si>
    <t>103151</t>
  </si>
  <si>
    <t>ASSENTAMENTO DE CONEXÃO COM 1 ACESSO, FERRO FUNDIDO PARA REDE DE ÁGUA, DN  1000 MM, JUNTA FLANGEADA (NÃO INCLUI O FORNECIMENTO). AF_09/2021</t>
  </si>
  <si>
    <t>310,87</t>
  </si>
  <si>
    <t>103152</t>
  </si>
  <si>
    <t>ASSENTAMENTO DE CONEXÃO COM 1 ACESSO, FERRO FUNDIDO PARA REDE DE ÁGUA, DN  1200 MM, JUNTA FLANGEADA (NÃO INCLUI O FORNECIMENTO). AF_09/2021</t>
  </si>
  <si>
    <t>370,53</t>
  </si>
  <si>
    <t>103372</t>
  </si>
  <si>
    <t>TUBO PEAD LISO PARA REDE DE ÁGUA OU ESGOTO, DIÂMETRO DE 20 MM, JUNTA SOLDADA (NÃO INCLUI A EXECUÇÃO DE SOLDA) - FORNECIMENTO E ASSENTAMENTO. AF_12/2021</t>
  </si>
  <si>
    <t>5,65</t>
  </si>
  <si>
    <t>103373</t>
  </si>
  <si>
    <t>TUBO PEAD LISO PARA REDE DE ÁGUA OU ESGOTO, DIÂMETRO DE 32 MM, JUNTA SOLDADA (NÃO INCLUI A EXECUÇÃO DE SOLDA) - FORNECIMENTO E ASSENTAMENTO. AF_12/2021</t>
  </si>
  <si>
    <t>11,09</t>
  </si>
  <si>
    <t>103376</t>
  </si>
  <si>
    <t>TUBO PEAD LISO PARA REDE DE ÁGUA OU ESGOTO, DIÂMETRO DE 110 MM, JUNTA SOLDADA (NÃO INCLUI A EXECUÇÃO DE SOLDA) - FORNECIMENTO E ASSENTAMENTO. AF_12/2021</t>
  </si>
  <si>
    <t>132,42</t>
  </si>
  <si>
    <t>103377</t>
  </si>
  <si>
    <t>TUBO PEAD LISO PARA REDE DE ÁGUA OU ESGOTO, DIÂMETRO DE 160 MM, JUNTA SOLDADA (NÃO INCLUI A EXECUÇÃO DE SOLDA) - FORNECIMENTO E ASSENTAMENTO. AF_12/2021</t>
  </si>
  <si>
    <t>283,43</t>
  </si>
  <si>
    <t>103379</t>
  </si>
  <si>
    <t>TUBO PEAD LISO PARA REDE DE ÁGUA OU ESGOTO, DIÂMETRO DE 200 MM, JUNTA SOLDADA (NÃO INCLUI A EXECUÇÃO DE SOLDA) - FORNECIMENTO E ASSENTAMENTO. AF_12/2021</t>
  </si>
  <si>
    <t>441,32</t>
  </si>
  <si>
    <t>103383</t>
  </si>
  <si>
    <t>TUBO PEAD LISO PARA REDE DE ÁGUA OU ESGOTO, DIÂMETRO DE 315 MM, JUNTA SOLDADA (NÃO INCLUI A EXECUÇÃO DE SOLDA) - FORNECIMENTO E ASSENTAMENTO. AF_12/2021</t>
  </si>
  <si>
    <t>1.081,49</t>
  </si>
  <si>
    <t>103385</t>
  </si>
  <si>
    <t>TUBO PEAD LISO PARA REDE DE ÁGUA OU ESGOTO, DIÂMETRO DE 400 MM, JUNTA SOLDADA (NÃO INCLUI A EXECUÇÃO DE SOLDA) - FORNECIMENTO E ASSENTAMENTO. AF_12/2021</t>
  </si>
  <si>
    <t>1.743,54</t>
  </si>
  <si>
    <t>103387</t>
  </si>
  <si>
    <t>TUBO PEAD LISO PARA REDE DE ÁGUA OU ESGOTO, DIÂMETRO DE 500 MM, JUNTA SOLDADA (NÃO INCLUI A EXECUÇÃO DE SOLDA) - FORNECIMENTO E ASSENTAMENTO. AF_12/2021</t>
  </si>
  <si>
    <t>3.059,04</t>
  </si>
  <si>
    <t>103389</t>
  </si>
  <si>
    <t>TUBO PEAD LISO PARA REDE DE ÁGUA OU ESGOTO, DIÂMETRO DE 630 MM, JUNTA SOLDADA (NÃO INCLUI A EXECUÇÃO DE SOLDA) - FORNECIMENTO E ASSENTAMENTO. AF_12/2021</t>
  </si>
  <si>
    <t>4.549,33</t>
  </si>
  <si>
    <t>103391</t>
  </si>
  <si>
    <t>TUBO PEAD LISO PARA REDE DE ÁGUA OU ESGOTO, DIÂMETRO DE 800 MM, JUNTA SOLDADA (NÃO INCLUI A EXECUÇÃO DE SOLDA) - FORNECIMENTO E ASSENTAMENTO. AF_12/2021</t>
  </si>
  <si>
    <t>2.994,34</t>
  </si>
  <si>
    <t>103392</t>
  </si>
  <si>
    <t>TUBO PEAD LISO PARA REDE DE ÁGUA OU ESGOTO, DIÂMETRO DE 900 MM, JUNTA SOLDADA (NÃO INCLUI A EXECUÇÃO DE SOLDA) - FORNECIMENTO E ASSENTAMENTO. AF_12/2021</t>
  </si>
  <si>
    <t>4.896,46</t>
  </si>
  <si>
    <t>103393</t>
  </si>
  <si>
    <t>TUBO PEAD LISO PARA REDE DE ÁGUA OU ESGOTO, DIÂMETRO DE 1000 MM, JUNTA SOLDADA (NÃO INCLUI A EXECUÇÃO DE SOLDA) - FORNECIMENTO E ASSENTAMENTO. AF_12/2021</t>
  </si>
  <si>
    <t>5.400,31</t>
  </si>
  <si>
    <t>103394</t>
  </si>
  <si>
    <t>TUBO PEAD LISO PARA REDE DE ÁGUA OU ESGOTO, DIÂMETRO DE 1200 MM, JUNTA SOLDADA (NÃO INCLUI A EXECUÇÃO DE SOLDA) - FORNECIMENTO E ASSENTAMENTO. AF_12/2021</t>
  </si>
  <si>
    <t>3.999,08</t>
  </si>
  <si>
    <t>103395</t>
  </si>
  <si>
    <t>TUBO PEAD LISO PARA REDE DE ÁGUA OU ESGOTO, DIÂMETRO DE 1400 MM, JUNTA SOLDADA (NÃO INCLUI A EXECUÇÃO DE SOLDA) - FORNECIMENTO E ASSENTAMENTO. AF_12/2021</t>
  </si>
  <si>
    <t>1.984,63</t>
  </si>
  <si>
    <t>103396</t>
  </si>
  <si>
    <t>TUBO PEAD LISO PARA REDE DE ÁGUA OU ESGOTO, DIÂMETRO DE 1600 MM, JUNTA SOLDADA (NÃO INCLUI A EXECUÇÃO DE SOLDA) - FORNECIMENTO E ASSENTAMENTO. AF_12/2021</t>
  </si>
  <si>
    <t>1.337,61</t>
  </si>
  <si>
    <t>103397</t>
  </si>
  <si>
    <t>ASSENTAMENTO DE CONEXÃO COM 2 ACESSOS, EM PEAD LISO PARA REDE DE ÁGUA OU ESGOTO, DIÂMETRO DE 20 MM, JUNTA SOLDADA (NÃO INCLUI O FORNECIMENTO E EXECUÇÃO DE SOLDA). AF_12/2021</t>
  </si>
  <si>
    <t>3,62</t>
  </si>
  <si>
    <t>103398</t>
  </si>
  <si>
    <t>ASSENTAMENTO DE CONEXÃO COM 2 ACESSOS, EM PEAD LISO PARA REDE DE ÁGUA OU ESGOTO, DIÂMETRO DE 32 MM, JUNTA SOLDADA (NÃO INCLUI O FORNECIMENTO E EXECUÇÃO DE SOLDA). AF_12/2021</t>
  </si>
  <si>
    <t>5,81</t>
  </si>
  <si>
    <t>103399</t>
  </si>
  <si>
    <t>ASSENTAMENTO DE CONEXÃO COM 2 ACESSOS, EM PEAD LISO PARA REDE DE ÁGUA OU ESGOTO, DIÂMETRO DE 63 MM, JUNTA SOLDADA (NÃO INCLUI O FORNECIMENTO E EXECUÇÃO DE SOLDA). AF_12/2021</t>
  </si>
  <si>
    <t>11,44</t>
  </si>
  <si>
    <t>103400</t>
  </si>
  <si>
    <t>ASSENTAMENTO DE CONEXÃO COM 2 ACESSOS, EM PEAD LISO PARA REDE DE ÁGUA OU ESGOTO, DIÂMETRO DE 90 MM, JUNTA SOLDADA (NÃO INCLUI O FORNECIMENTO E EXECUÇÃO DE SOLDA). AF_12/2021</t>
  </si>
  <si>
    <t>16,35</t>
  </si>
  <si>
    <t>103401</t>
  </si>
  <si>
    <t>ASSENTAMENTO DE CONEXÃO COM 2 ACESSOS, EM PEAD LISO PARA REDE DE ÁGUA OU ESGOTO, DIÂMETRO DE 110 MM, JUNTA SOLDADA (NÃO INCLUI O FORNECIMENTO E EXECUÇÃO DE SOLDA). AF_12/2021</t>
  </si>
  <si>
    <t>19,98</t>
  </si>
  <si>
    <t>103402</t>
  </si>
  <si>
    <t>ASSENTAMENTO DE CONEXÃO COM 2 ACESSOS, EM PEAD LISO PARA REDE DE ÁGUA OU ESGOTO, DIÂMETRO DE 160 MM, JUNTA SOLDADA (NÃO INCLUI O FORNECIMENTO E EXECUÇÃO DE SOLDA). AF_12/2021</t>
  </si>
  <si>
    <t>29,07</t>
  </si>
  <si>
    <t>103403</t>
  </si>
  <si>
    <t>ASSENTAMENTO DE CONEXÃO COM 2 ACESSOS, EM PEAD LISO PARA REDE DE ÁGUA OU ESGOTO, DIÂMETRO DE 180 MM, JUNTA SOLDADA (NÃO INCLUI O FORNECIMENTO E EXECUÇÃO DE SOLDA). AF_12/2021</t>
  </si>
  <si>
    <t>32,70</t>
  </si>
  <si>
    <t>103404</t>
  </si>
  <si>
    <t>ASSENTAMENTO DE CONEXÃO COM 2 ACESSOS, EM PEAD LISO PARA REDE DE ÁGUA OU ESGOTO, DIÂMETRO DE 200 MM, JUNTA SOLDADA (NÃO INCLUI O FORNECIMENTO E EXECUÇÃO DE SOLDA). AF_12/2021</t>
  </si>
  <si>
    <t>36,34</t>
  </si>
  <si>
    <t>103405</t>
  </si>
  <si>
    <t>ASSENTAMENTO DE CONEXÃO COM 2 ACESSOS, EM PEAD LISO PARA REDE DE ÁGUA OU ESGOTO, DIÂMETRO DE 225 MM, JUNTA SOLDADA (NÃO INCLUI O FORNECIMENTO E EXECUÇÃO DE SOLDA). AF_12/2021</t>
  </si>
  <si>
    <t>40,87</t>
  </si>
  <si>
    <t>103406</t>
  </si>
  <si>
    <t>ASSENTAMENTO DE CONEXÃO COM 2 ACESSOS, EM PEAD LISO PARA REDE DE ÁGUA OU ESGOTO, DIÂMETRO DE 250 MM, JUNTA SOLDADA (NÃO INCLUI O FORNECIMENTO E EXECUÇÃO DE SOLDA). AF_12/2021</t>
  </si>
  <si>
    <t>45,42</t>
  </si>
  <si>
    <t>103407</t>
  </si>
  <si>
    <t>ASSENTAMENTO DE CONEXÃO COM 2 ACESSOS, EM PEAD LISO PARA REDE DE ÁGUA OU ESGOTO, DIÂMETRO DE 280 MM, JUNTA SOLDADA (NÃO INCLUI O FORNECIMENTO E EXECUÇÃO DE SOLDA). AF_12/2021</t>
  </si>
  <si>
    <t>50,87</t>
  </si>
  <si>
    <t>103408</t>
  </si>
  <si>
    <t>ASSENTAMENTO DE CONEXÃO COM 2 ACESSOS, EM PEAD LISO PARA REDE DE ÁGUA OU ESGOTO, DIÂMETRO DE 315 MM, JUNTA SOLDADA (NÃO INCLUI O FORNECIMENTO E EXECUÇÃO DE SOLDA). AF_12/2021</t>
  </si>
  <si>
    <t>57,24</t>
  </si>
  <si>
    <t>103409</t>
  </si>
  <si>
    <t>ASSENTAMENTO DE CONEXÃO COM 2 ACESSOS, EM PEAD LISO PARA REDE DE ÁGUA OU ESGOTO, DIÂMETRO DE 355 MM, JUNTA SOLDADA (NÃO INCLUI O FORNECIMENTO E EXECUÇÃO DE SOLDA). AF_12/2021</t>
  </si>
  <si>
    <t>64,50</t>
  </si>
  <si>
    <t>103410</t>
  </si>
  <si>
    <t>ASSENTAMENTO DE CONEXÃO COM 2 ACESSOS, EM PEAD LISO PARA REDE DE ÁGUA OU ESGOTO, DIÂMETRO DE 400 MM, JUNTA SOLDADA (NÃO INCLUI O FORNECIMENTO E EXECUÇÃO DE SOLDA). AF_12/2021</t>
  </si>
  <si>
    <t>72,68</t>
  </si>
  <si>
    <t>103411</t>
  </si>
  <si>
    <t>ASSENTAMENTO DE CONEXÃO COM 3 ACESSOS, EM PEAD LISO PARA REDE DE ÁGUA OU ESGOTO, DIÂMETRO DE 20 MM, JUNTA SOLDADA (NÃO INCLUI O FORNECIMENTO E EXECUÇÃO DE SOLDA). AF_12/2021</t>
  </si>
  <si>
    <t>7,26</t>
  </si>
  <si>
    <t>103412</t>
  </si>
  <si>
    <t>ASSENTAMENTO DE CONEXÃO COM 3 ACESSOS, EM PEAD LISO PARA REDE DE ÁGUA OU ESGOTO, DIÂMETRO DE 32 MM, JUNTA SOLDADA (NÃO INCLUI O FORNECIMENTO E EXECUÇÃO DE SOLDA). AF_12/2021</t>
  </si>
  <si>
    <t>11,62</t>
  </si>
  <si>
    <t>103413</t>
  </si>
  <si>
    <t>ASSENTAMENTO DE CONEXÃO COM 3 ACESSOS, EM PEAD LISO PARA REDE DE ÁGUA OU ESGOTO, DIÂMETRO DE 63 MM, JUNTA SOLDADA (NÃO INCLUI O FORNECIMENTO E EXECUÇÃO DE SOLDA). AF_12/2021</t>
  </si>
  <si>
    <t>22,88</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</si>
  <si>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</si>
  <si>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</si>
  <si>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</si>
  <si>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</si>
  <si>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39,97</t>
  </si>
  <si>
    <t>103416</t>
  </si>
  <si>
    <t>ASSENTAMENTO DE CONEXÃO COM 3 ACESSOS, EM PEAD LISO PARA REDE DE ÁGUA OU ESGOTO, DIÂMETRO DE 160 MM, JUNTA SOLDADA (NÃO INCLUI O FORNECIMENTO E EXECUÇÃO DE SOLDA). AF_12/2021</t>
  </si>
  <si>
    <t>58,15</t>
  </si>
  <si>
    <t>103417</t>
  </si>
  <si>
    <t>ASSENTAMENTO DE CONEXÃO COM 3 ACESSOS, EM PEAD LISO PARA REDE DE ÁGUA OU ESGOTO, DIÂMETRO DE 180 MM, JUNTA SOLDADA (NÃO INCLUI O FORNECIMENTO E EXECUÇÃO DE SOLDA). AF_12/2021</t>
  </si>
  <si>
    <t>65,41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</si>
  <si>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</si>
  <si>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</si>
  <si>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</si>
  <si>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</si>
  <si>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81,77</t>
  </si>
  <si>
    <t>103420</t>
  </si>
  <si>
    <t>ASSENTAMENTO DE CONEXÃO COM 3 ACESSOS, EM PEAD LISO PARA REDE DE ÁGUA OU ESGOTO, DIÂMETRO DE 250 MM, JUNTA SOLDADA (NÃO INCLUI O FORNECIMENTO E EXECUÇÃO DE SOLDA). AF_12/2021</t>
  </si>
  <si>
    <t>90,85</t>
  </si>
  <si>
    <t>103421</t>
  </si>
  <si>
    <t>ASSENTAMENTO DE CONEXÃO COM 3 ACESSOS, EM PEAD LISO PARA REDE DE ÁGUA OU ESGOTO, DIÂMETRO DE 280 MM, JUNTA SOLDADA (NÃO INCLUI O FORNECIMENTO E EXECUÇÃO DE SOLDA). AF_12/2021</t>
  </si>
  <si>
    <t>101,75</t>
  </si>
  <si>
    <t>103422</t>
  </si>
  <si>
    <t>ASSENTAMENTO DE CONEXÃO COM 3 ACESSOS, EM PEAD LISO PARA REDE DE ÁGUA OU ESGOTO, DIÂMETRO DE 315 MM, JUNTA SOLDADA (NÃO INCLUI O FORNECIMENTO E EXECUÇÃO DE SOLDA). AF_12/2021</t>
  </si>
  <si>
    <t>114,48</t>
  </si>
  <si>
    <t>103423</t>
  </si>
  <si>
    <t>ASSENTAMENTO DE CONEXÃO COM 3 ACESSOS, EM PEAD LISO PARA REDE DE ÁGUA OU ESGOTO, DIÂMETRO DE 355 MM, JUNTA SOLDADA (NÃO INCLUI O FORNECIMENTO E EXECUÇÃO DE SOLDA). AF_12/2021</t>
  </si>
  <si>
    <t>129,01</t>
  </si>
  <si>
    <t>103424</t>
  </si>
  <si>
    <t>ASSENTAMENTO DE CONEXÃO COM 3 ACESSOS, EM PEAD LISO PARA REDE DE ÁGUA OU ESGOTO, DIÂMETRO DE 400 MM, JUNTA SOLDADA (NÃO INCLUI O FORNECIMENTO E EXECUÇÃO DE SOLDA). AF_12/2021</t>
  </si>
  <si>
    <t>145,37</t>
  </si>
  <si>
    <t>103425</t>
  </si>
  <si>
    <t>LUVA, EM PEAD LISO PARA REDE DE ÁGUA OU ESGOTO, DIÂMETRO DE 20 MM, JUNTA SOLDADA POR ELETROFUSÃO (NÃO INCLUI A EXECUÇÃO DE SOLDA). AF_12/2021</t>
  </si>
  <si>
    <t>15,97</t>
  </si>
  <si>
    <t>103426</t>
  </si>
  <si>
    <t>LUVA, EM PEAD LISO PARA REDE DE ÁGUA OU ESGOTO, DIÂMETRO DE 32 MM, JUNTA SOLDADA POR ELETROFUSÃO (NÃO INCLUI A EXECUÇÃO DE SOLDA). AF_12/2021</t>
  </si>
  <si>
    <t>19,12</t>
  </si>
  <si>
    <t>103427</t>
  </si>
  <si>
    <t>LUVA, EM PEAD LISO PARA REDE DE ÁGUA OU ESGOTO, DIÂMETRO DE 63 MM, JUNTA SOLDADA POR ELETROFUSÃO (NÃO INCLUI A EXECUÇÃO DE SOLDA). AF_12/2021</t>
  </si>
  <si>
    <t>38,32</t>
  </si>
  <si>
    <t>103428</t>
  </si>
  <si>
    <t>LUVA, EM PEAD LISO PARA REDE DE ÁGUA OU ESGOTO, DIÂMETRO DE 200 MM, JUNTA SOLDADA POR ELETROFUSÃO (NÃO INCLUI A EXECUÇÃO DE SOLDA). AF_12/2021</t>
  </si>
  <si>
    <t>257,29</t>
  </si>
  <si>
    <t>103429</t>
  </si>
  <si>
    <t>LUVA, EM PEAD LISO PARA REDE DE ÁGUA OU ESGOTO, DIÂMETRO DE 400 MM, JUNTA SOLDADA POR ELETROFUSÃO (NÃO INCLUI A EXECUÇÃO DE SOLDA). AF_12/2021</t>
  </si>
  <si>
    <t>2.866,81</t>
  </si>
  <si>
    <t>103430</t>
  </si>
  <si>
    <t>COTOVELO 45 GRAUS, EM PEAD LISO PARA REDE DE ÁGUA OU ESGOTO, DIÂMETRO DE 32 MM, JUNTA SOLDADA POR ELETROFUSÃO (NÃO INCLUI A EXECUÇÃO DE SOLDA). AF_12/2021</t>
  </si>
  <si>
    <t>34,41</t>
  </si>
  <si>
    <t>103431</t>
  </si>
  <si>
    <t>COTOVELO 45 GRAUS, EM PEAD LISO PARA REDE DE ÁGUA OU ESGOTO, DIÂMETRO DE 63 MM, JUNTA SOLDADA POR ELETROFUSÃO (NÃO INCLUI A EXECUÇÃO DE SOLDA). AF_12/2021</t>
  </si>
  <si>
    <t>60,26</t>
  </si>
  <si>
    <t>103432</t>
  </si>
  <si>
    <t>COTOVELO 45 GRAUS, EM PEAD LISO PARA REDE DE ÁGUA OU ESGOTO, DIÂMETRO DE 200 MM, JUNTA SOLDADA POR ELETROFUSÃO (NÃO INCLUI A EXECUÇÃO DE SOLDA). AF_12/2021</t>
  </si>
  <si>
    <t>1.627,66</t>
  </si>
  <si>
    <t>103433</t>
  </si>
  <si>
    <t>COTOVELO 90 GRAUS, EM PEAD LISO PARA REDE DE ÁGUA OU ESGOTO, DIÂMETRO DE 20 MM, JUNTA SOLDADA POR ELETROFUSÃO (NÃO INCLUI A EXECUÇÃO DE SOLDA). AF_12/2021</t>
  </si>
  <si>
    <t>34,12</t>
  </si>
  <si>
    <t>103434</t>
  </si>
  <si>
    <t>COTOVELO 90 GRAUS, EM PEAD LISO PARA REDE DE ÁGUA OU ESGOTO, DIÂMETRO DE 32 MM, JUNTA SOLDADA POR ELETROFUSÃO (NÃO INCLUI A EXECUÇÃO DE SOLDA). AF_12/2021</t>
  </si>
  <si>
    <t>47,19</t>
  </si>
  <si>
    <t>103435</t>
  </si>
  <si>
    <t>COTOVELO 90 GRAUS, EM PEAD LISO PARA REDE DE ÁGUA OU ESGOTO, DIÂMETRO DE 63 MM, JUNTA SOLDADA POR ELETROFUSÃO (NÃO INCLUI A EXECUÇÃO DE SOLDA). AF_12/2021</t>
  </si>
  <si>
    <t>87,76</t>
  </si>
  <si>
    <t>103436</t>
  </si>
  <si>
    <t>COTOVELO 90 GRAUS, POLIETILENO DE ALTA DENSIDADE (PEAD) PARA REDE DE ÁGUA OU ESGOTO, DIÂMETRO DE 200 MM, JUNTA SOLDADA POR ELETROFUSÃO (NÃO INCLUI A EXECUÇÃO DE SOLDA). AF_12/2021</t>
  </si>
  <si>
    <t>2.305,78</t>
  </si>
  <si>
    <t>103437</t>
  </si>
  <si>
    <t>TÊ DE SERVIÇO, EM PEAD LISO PARA REDE DE ÁGUA OU ESGOTO, DIÂMETRO DE 63 X 20 MM, JUNTA SOLDADA POR ELETROFUSÃO (NÃO INCLUI A EXECUÇÃO DE SOLDA). AF_12/2021</t>
  </si>
  <si>
    <t>182,11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</si>
  <si>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</si>
  <si>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</si>
  <si>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</si>
  <si>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</si>
  <si>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214,66</t>
  </si>
  <si>
    <t>103440</t>
  </si>
  <si>
    <t>TÊ DE SERVIÇO, EM PEAD LISO PARA REDE DE ÁGUA OU ESGOTO, DIÂMETRO DE 200 X 20 MM, JUNTA SOLDADA POR ELETROFUSÃO (NÃO INCLUI A EXECUÇÃO DE SOLDA). AF_12/2021</t>
  </si>
  <si>
    <t>409,79</t>
  </si>
  <si>
    <t>103441</t>
  </si>
  <si>
    <t>TÊ DE SERVIÇO, EM PEAD LISO PARA REDE DE ÁGUA OU ESGOTO, DIÂMETRO DE 200 X 32 MM, JUNTA SOLDADA POR ELETROFUSÃO (NÃO INCLUI A EXECUÇÃO DE SOLDA). AF_12/2021</t>
  </si>
  <si>
    <t>415,06</t>
  </si>
  <si>
    <t>103442</t>
  </si>
  <si>
    <t>TÊ DE SERVIÇO, EM PEAD LISO PARA REDE DE ÁGUA OU ESGOTO, DIÂMETRO DE 200 X 63 MM, JUNTA SOLDADA POR ELETROFUSÃO (NÃO INCLUI A EXECUÇÃO DE SOLDA). AF_12/2021</t>
  </si>
  <si>
    <t>542,31</t>
  </si>
  <si>
    <t>93206</t>
  </si>
  <si>
    <t>EXECUÇÃO DE ESCRITÓRIO EM CANTEIRO DE OBRA EM ALVENARIA, NÃO INCLUSO MOBILIÁRIO E EQUIPAMENTOS. AF_02/2016</t>
  </si>
  <si>
    <t>M2</t>
  </si>
  <si>
    <t>1.130,03</t>
  </si>
  <si>
    <t>93207</t>
  </si>
  <si>
    <t>EXECUÇÃO DE ESCRITÓRIO EM CANTEIRO DE OBRA EM CHAPA DE MADEIRA COMPENSADA, NÃO INCLUSO MOBILIÁRIO E EQUIPAMENTOS. AF_02/2016</t>
  </si>
  <si>
    <t>1.043,73</t>
  </si>
  <si>
    <t>93208</t>
  </si>
  <si>
    <t>EXECUÇÃO DE ALMOXARIFADO EM CANTEIRO DE OBRA EM CHAPA DE MADEIRA COMPENSADA, INCLUSO PRATELEIRAS. AF_02/2016</t>
  </si>
  <si>
    <t>787,35</t>
  </si>
  <si>
    <t>93209</t>
  </si>
  <si>
    <t>EXECUÇÃO DE ALMOXARIFADO EM CANTEIRO DE OBRA EM ALVENARIA, INCLUSO PRATELEIRAS. AF_02/2016</t>
  </si>
  <si>
    <t>881,33</t>
  </si>
  <si>
    <t>93210</t>
  </si>
  <si>
    <t>EXECUÇÃO DE REFEITÓRIO EM CANTEIRO DE OBRA EM CHAPA DE MADEIRA COMPENSADA, NÃO INCLUSO MOBILIÁRIO E EQUIPAMENTOS. AF_02/2016</t>
  </si>
  <si>
    <t>563,15</t>
  </si>
  <si>
    <t>93211</t>
  </si>
  <si>
    <t>EXECUÇÃO DE REFEITÓRIO EM CANTEIRO DE OBRA EM ALVENARIA, NÃO INCLUSO MOBILIÁRIO E EQUIPAMENTOS. AF_02/2016</t>
  </si>
  <si>
    <t>570,79</t>
  </si>
  <si>
    <t>93212</t>
  </si>
  <si>
    <t>EXECUÇÃO DE SANITÁRIO E VESTIÁRIO EM CANTEIRO DE OBRA EM CHAPA DE MADEIRA COMPENSADA, NÃO INCLUSO MOBILIÁRIO. AF_02/2016</t>
  </si>
  <si>
    <t>920,41</t>
  </si>
  <si>
    <t>93213</t>
  </si>
  <si>
    <t>EXECUÇÃO DE SANITÁRIO E VESTIÁRIO EM CANTEIRO DE OBRA EM ALVENARIA, NÃO INCLUSO MOBILIÁRIO. AF_02/2016</t>
  </si>
  <si>
    <t>1.000,04</t>
  </si>
  <si>
    <t>93214</t>
  </si>
  <si>
    <t>EXECUÇÃO DE RESERVATÓRIO ELEVADO DE ÁGUA (1000 LITROS) EM CANTEIRO DE OBRA, APOIADO EM ESTRUTURA DE MADEIRA. AF_02/2016_PA</t>
  </si>
  <si>
    <t>4.365,14</t>
  </si>
  <si>
    <t>93243</t>
  </si>
  <si>
    <t>EXECUÇÃO DE RESERVATÓRIO ELEVADO DE ÁGUA (2000 LITROS) EM CANTEIRO DE OBRA, APOIADO EM ESTRUTURA DE MADEIRA. AF_02/2016_PA</t>
  </si>
  <si>
    <t>7.034,70</t>
  </si>
  <si>
    <t>93582</t>
  </si>
  <si>
    <t>EXECUÇÃO DE CENTRAL DE ARMADURA EM CANTEIRO DE OBRA, NÃO INCLUSO MOBILIÁRIO E EQUIPAMENTOS. AF_04/2016</t>
  </si>
  <si>
    <t>274,13</t>
  </si>
  <si>
    <t>93583</t>
  </si>
  <si>
    <t>EXECUÇÃO DE CENTRAL DE FÔRMAS, PRODUÇÃO DE ARGAMASSA OU CONCRETO EM CANTEIRO DE OBRA, NÃO INCLUSO MOBILIÁRIO E EQUIPAMENTOS. AF_04/2016</t>
  </si>
  <si>
    <t>460,15</t>
  </si>
  <si>
    <t>93584</t>
  </si>
  <si>
    <t>EXECUÇÃO DE DEPÓSITO EM CANTEIRO DE OBRA EM CHAPA DE MADEIRA COMPENSADA, NÃO INCLUSO MOBILIÁRIO. AF_04/2016</t>
  </si>
  <si>
    <t>786,56</t>
  </si>
  <si>
    <t>93585</t>
  </si>
  <si>
    <t>EXECUÇÃO DE GUARITA EM CANTEIRO DE OBRA EM CHAPA DE MADEIRA COMPENSADA, NÃO INCLUSO MOBILIÁRIO. AF_04/2016</t>
  </si>
  <si>
    <t>1.101,91</t>
  </si>
  <si>
    <t>98441</t>
  </si>
  <si>
    <t>PAREDE DE MADEIRA COMPENSADA PARA CONSTRUÇÃO TEMPORÁRIA EM CHAPA SIMPLES, EXTERNA, COM ÁREA LÍQUIDA MAIOR OU IGUAL A 6 M², SEM VÃO. AF_05/2018</t>
  </si>
  <si>
    <t>114,63</t>
  </si>
  <si>
    <t>98442</t>
  </si>
  <si>
    <t>PAREDE DE MADEIRA COMPENSADA PARA CONSTRUÇÃO TEMPORÁRIA EM CHAPA SIMPLES, EXTERNA, COM ÁREA LÍQUIDA MENOR QUE 6 M², SEM VÃO. AF_05/2018</t>
  </si>
  <si>
    <t>117,58</t>
  </si>
  <si>
    <t>98443</t>
  </si>
  <si>
    <t>PAREDE DE MADEIRA COMPENSADA PARA CONSTRUÇÃO TEMPORÁRIA EM CHAPA SIMPLES, INTERNA, COM ÁREA LÍQUIDA MAIOR OU IGUAL A 6 M², SEM VÃO. AF_05/2018</t>
  </si>
  <si>
    <t>99,69</t>
  </si>
  <si>
    <t>98444</t>
  </si>
  <si>
    <t>PAREDE DE MADEIRA COMPENSADA PARA CONSTRUÇÃO TEMPORÁRIA EM CHAPA SIMPLES, INTERNA, COM ÁREA LÍQUIDA MENOR QUE 6 M², SEM VÃO. AF_05/2018</t>
  </si>
  <si>
    <t>101,78</t>
  </si>
  <si>
    <t>98445</t>
  </si>
  <si>
    <t>PAREDE DE MADEIRA COMPENSADA PARA CONSTRUÇÃO TEMPORÁRIA EM CHAPA SIMPLES, EXTERNA, COM ÁREA LÍQUIDA MAIOR OU IGUAL A 6 M², COM VÃO. AF_05/2018</t>
  </si>
  <si>
    <t>135,69</t>
  </si>
  <si>
    <t>98446</t>
  </si>
  <si>
    <t>PAREDE DE MADEIRA COMPENSADA PARA CONSTRUÇÃO TEMPORÁRIA EM CHAPA SIMPLES, EXTERNA, COM ÁREA LÍQUIDA MENOR QUE 6 M², COM VÃO. AF_05/2018</t>
  </si>
  <si>
    <t>172,56</t>
  </si>
  <si>
    <t>98447</t>
  </si>
  <si>
    <t>PAREDE DE MADEIRA COMPENSADA PARA CONSTRUÇÃO TEMPORÁRIA EM CHAPA SIMPLES, INTERNA, COM ÁREA LÍQUIDA MAIOR OU IGUAL A 6 M², COM VÃO. AF_05/2018</t>
  </si>
  <si>
    <t>115,04</t>
  </si>
  <si>
    <t>98448</t>
  </si>
  <si>
    <t>PAREDE DE MADEIRA COMPENSADA PARA CONSTRUÇÃO TEMPORÁRIA EM CHAPA SIMPLES, INTERNA, COM ÁREA LÍQUIDA MENOR QUE 6 M², COM VÃO. AF_05/2018</t>
  </si>
  <si>
    <t>142,86</t>
  </si>
  <si>
    <t>98449</t>
  </si>
  <si>
    <t>PAREDE DE MADEIRA COMPENSADA PARA CONSTRUÇÃO TEMPORÁRIA EM CHAPA DUPLA, EXTERNA, COM ÁREA LÍQUIDA MAIOR OU IGUAL A 6 M², SEM VÃO. AF_05/2018</t>
  </si>
  <si>
    <t>164,43</t>
  </si>
  <si>
    <t>98450</t>
  </si>
  <si>
    <t>PAREDE DE MADEIRA COMPENSADA PARA CONSTRUÇÃO TEMPORÁRIA EM CHAPA DUPLA, EXTERNA, COM ÁREA LÍQUIDA MENOR QUE 6 M², SEM VÃO. AF_05/2018</t>
  </si>
  <si>
    <t>168,74</t>
  </si>
  <si>
    <t>98451</t>
  </si>
  <si>
    <t>PAREDE DE MADEIRA COMPENSADA PARA CONSTRUÇÃO TEMPORÁRIA EM CHAPA DUPLA, INTERNA, COM ÁREA LÍQUIDA MAIOR OU IGUAL A 6 M², SEM VÃO. AF_05/2018</t>
  </si>
  <si>
    <t>146,95</t>
  </si>
  <si>
    <t>98452</t>
  </si>
  <si>
    <t>PAREDE DE MADEIRA COMPENSADA PARA CONSTRUÇÃO TEMPORÁRIA EM CHAPA DUPLA, INTERNA, COM ÁREA LÍQUIDA MENOR QUE 6 M², SEM VÃO. AF_05/2018</t>
  </si>
  <si>
    <t>149,56</t>
  </si>
  <si>
    <t>98453</t>
  </si>
  <si>
    <t>PAREDE DE MADEIRA COMPENSADA PARA CONSTRUÇÃO TEMPORÁRIA EM CHAPA DUPLA, EXTERNA, COM ÁREA LÍQUIDA MAIOR OU IGUAL A QUE 6 M², COM VÃO. AF_05/2018</t>
  </si>
  <si>
    <t>190,63</t>
  </si>
  <si>
    <t>98454</t>
  </si>
  <si>
    <t>PAREDE DE MADEIRA COMPENSADA PARA CONSTRUÇÃO TEMPORÁRIA EM CHAPA DUPLA, EXTERNA, COM ÁREA LÍQUIDA MENOR QUE 6 M², COM VÃO. AF_05/2018</t>
  </si>
  <si>
    <t>239,90</t>
  </si>
  <si>
    <t>98455</t>
  </si>
  <si>
    <t>PAREDE DE MADEIRA COMPENSADA PARA CONSTRUÇÃO TEMPORÁRIA EM CHAPA DUPLA, INTERNA, COM ÁREA LÍQUIDA MAIOR OU IGUAL A 6 M², COM VÃO. AF_05/2018</t>
  </si>
  <si>
    <t>167,42</t>
  </si>
  <si>
    <t>98456</t>
  </si>
  <si>
    <t>PAREDE DE MADEIRA COMPENSADA PARA CONSTRUÇÃO TEMPORÁRIA EM CHAPA DUPLA, INTERNA, COM ÁREA LÍQUIDA MENOR QUE 6 M², COM VÃO. AF_05/2018</t>
  </si>
  <si>
    <t>206,82</t>
  </si>
  <si>
    <t>98458</t>
  </si>
  <si>
    <t>TAPUME COM COMPENSADO DE MADEIRA. AF_05/2018</t>
  </si>
  <si>
    <t>109,58</t>
  </si>
  <si>
    <t>98459</t>
  </si>
  <si>
    <t>TAPUME COM TELHA METÁLICA. AF_05/2018</t>
  </si>
  <si>
    <t>84,34</t>
  </si>
  <si>
    <t>98460</t>
  </si>
  <si>
    <t>PISO PARA CONSTRUÇÃO TEMPORÁRIA EM MADEIRA, SEM REAPROVEITAMENTO. AF_05/2018</t>
  </si>
  <si>
    <t>146,05</t>
  </si>
  <si>
    <t>98461</t>
  </si>
  <si>
    <t>ESTRUTURA DE MADEIRA PROVISÓRIA PARA SUPORTE DE CAIXA D ÁGUA ELEVADA DE 1000 LITROS. AF_05/2018_PS</t>
  </si>
  <si>
    <t>3.573,07</t>
  </si>
  <si>
    <t>98462</t>
  </si>
  <si>
    <t>ESTRUTURA DE MADEIRA PROVISÓRIA PARA SUPORTE DE CAIXA D ÁGUA ELEVADA DE 3000 LITROS. AF_05/2018_PS</t>
  </si>
  <si>
    <t>5.506,34</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</si>
  <si>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</si>
  <si>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</si>
  <si>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</si>
  <si>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</si>
  <si>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</si>
  <si>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125,33</t>
  </si>
  <si>
    <t>5680</t>
  </si>
  <si>
    <t>RETROESCAVADEIRA SOBRE RODAS COM CARREGADEIRA, TRAÇÃO 4X2, POTÊNCIA LÍQ. 79 HP, CAÇAMBA CARREG. CAP. MÍN. 1 M3, CAÇAMBA RETRO CAP. 0,20 M3, PESO OPERACIONAL MÍN. 6.570 KG, PROFUNDIDADE ESCAVAÇÃO MÁX. 4,37 M - CHP DIURNO. AF_06/2014</t>
  </si>
  <si>
    <t>114,87</t>
  </si>
  <si>
    <t>5684</t>
  </si>
  <si>
    <t>ROLO COMPACTADOR VIBRATÓRIO DE UM CILINDRO AÇO LISO, POTÊNCIA 80 HP, PESO OPERACIONAL MÁXIMO 8,1 T, IMPACTO DINÂMICO 16,15 / 9,5 T, LARGURA DE TRABALHO 1,68 M - CHP DIURNO. AF_06/2014</t>
  </si>
  <si>
    <t>145,20</t>
  </si>
  <si>
    <t>5689</t>
  </si>
  <si>
    <t>GRADE DE DISCO CONTROLE REMOTO REBOCÁVEL, COM 24 DISCOS 24 X 6 MM COM PNEUS PARA TRANSPORTE - CHP DIURNO. AF_06/2014</t>
  </si>
  <si>
    <t>5795</t>
  </si>
  <si>
    <t>MARTELETE OU ROMPEDOR PNEUMÁTICO MANUAL, 28 KG, COM SILENCIADOR - CHP DIURNO. AF_07/2016</t>
  </si>
  <si>
    <t>27,77</t>
  </si>
  <si>
    <t>5811</t>
  </si>
  <si>
    <t>CAMINHÃO BASCULANTE 6 M3, PESO BRUTO TOTAL 16.000 KG, CARGA ÚTIL MÁXIMA 13.071 KG, DISTÂNCIA ENTRE EIXOS 4,80 M, POTÊNCIA 230 CV INCLUSIVE CAÇAMBA METÁLICA - CHP DIURNO. AF_06/2014</t>
  </si>
  <si>
    <t>176,95</t>
  </si>
  <si>
    <t>5823</t>
  </si>
  <si>
    <t>USINA DE CONCRETO FIXA, CAPACIDADE NOMINAL DE 90 A 120 M3/H, SEM SILO - CHP DIURNO. AF_07/2016</t>
  </si>
  <si>
    <t>197,78</t>
  </si>
  <si>
    <t>5824</t>
  </si>
  <si>
    <t>CAMINHÃO TOCO, PBT 16.000 KG, CARGA ÚTIL MÁX. 10.685 KG, DIST. ENTRE EIXOS 4,8 M, POTÊNCIA 189 CV, INCLUSIVE CARROCERIA FIXA ABERTA DE MADEIRA P/ TRANSPORTE GERAL DE CARGA SECA, DIMEN. APROX. 2,5 X 7,00 X 0,50 M - CHP DIURNO. AF_06/2014</t>
  </si>
  <si>
    <t>186,28</t>
  </si>
  <si>
    <t>5835</t>
  </si>
  <si>
    <t>VIBROACABADORA DE ASFALTO SOBRE ESTEIRAS, LARGURA DE PAVIMENTAÇÃO 1,90 M A 5,30 M, POTÊNCIA 105 HP CAPACIDADE 450 T/H - CHP DIURNO. AF_11/2014</t>
  </si>
  <si>
    <t>357,46</t>
  </si>
  <si>
    <t>5839</t>
  </si>
  <si>
    <t>VASSOURA MECÂNICA REBOCÁVEL COM ESCOVA CILÍNDRICA, LARGURA ÚTIL DE VARRIMENTO DE 2,44 M - CHP DIURNO. AF_06/2014</t>
  </si>
  <si>
    <t>10,13</t>
  </si>
  <si>
    <t>5843</t>
  </si>
  <si>
    <t>TRATOR DE PNEUS, POTÊNCIA 122 CV, TRAÇÃO 4X4, PESO COM LASTRO DE 4.510 KG - CHP DIURNO. AF_06/2014</t>
  </si>
  <si>
    <t>151,03</t>
  </si>
  <si>
    <t>5847</t>
  </si>
  <si>
    <t>TRATOR DE ESTEIRAS, POTÊNCIA 170 HP, PESO OPERACIONAL 19 T, CAÇAMBA 5,2 M3 - CHP DIURNO. AF_06/2014</t>
  </si>
  <si>
    <t>221,19</t>
  </si>
  <si>
    <t>5851</t>
  </si>
  <si>
    <t>TRATOR DE ESTEIRAS, POTÊNCIA 150 HP, PESO OPERACIONAL 16,7 T, COM RODA MOTRIZ ELEVADA E LÂMINA 3,18 M3 - CHP DIURNO. AF_06/2014</t>
  </si>
  <si>
    <t>211,78</t>
  </si>
  <si>
    <t>5855</t>
  </si>
  <si>
    <t>TRATOR DE ESTEIRAS, POTÊNCIA 347 HP, PESO OPERACIONAL 38,5 T, COM LÂMINA 8,70 M3 - CHP DIURNO. AF_06/2014</t>
  </si>
  <si>
    <t>556,12</t>
  </si>
  <si>
    <t>5863</t>
  </si>
  <si>
    <t>ROLO COMPACTADOR VIBRATÓRIO REBOCÁVEL, CILINDRO DE AÇO LISO, POTÊNCIA DE TRAÇÃO DE 65 CV, PESO 4,7 T, IMPACTO DINÂMICO 18,3 T, LARGURA DE TRABALHO 1,67 M - CHP DIURNO. AF_02/2016</t>
  </si>
  <si>
    <t>22,63</t>
  </si>
  <si>
    <t>5867</t>
  </si>
  <si>
    <t>ROLO COMPACTADOR VIBRATÓRIO TANDEM AÇO LISO, POTÊNCIA 58 HP, PESO SEM/COM LASTRO 6,5 / 9,4 T, LARGURA DE TRABALHO 1,2 M - CHP DIURNO. AF_06/2014</t>
  </si>
  <si>
    <t>149,18</t>
  </si>
  <si>
    <t>5875</t>
  </si>
  <si>
    <t>RETROESCAVADEIRA SOBRE RODAS COM CARREGADEIRA, TRAÇÃO 4X4, POTÊNCIA LÍQ. 72 HP, CAÇAMBA CARREG. CAP. MÍN. 0,79 M3, CAÇAMBA RETRO CAP. 0,18 M3, PESO OPERACIONAL MÍN. 7.140 KG, PROFUNDIDADE ESCAVAÇÃO MÁX. 4,50 M - CHP DIURNO. AF_06/2014</t>
  </si>
  <si>
    <t>115,88</t>
  </si>
  <si>
    <t>5879</t>
  </si>
  <si>
    <t>ROLO COMPACTADOR VIBRATÓRIO PÉ DE CARNEIRO, OPERADO POR CONTROLE REMOTO, POTÊNCIA 12,5 KW, PESO OPERACIONAL 1,675 T, LARGURA DE TRABALHO 0,85 M - CHP DIURNO. AF_02/2016</t>
  </si>
  <si>
    <t>136,29</t>
  </si>
  <si>
    <t>5882</t>
  </si>
  <si>
    <t>USINA DE LAMA ASFÁLTICA, PROD 30 A 50 T/H, SILO DE AGREGADO 7 M3, RESERVATÓRIOS PARA EMULSÃO E ÁGUA DE 2,3 M3 CADA, MISTURADOR TIPO PUG MILL A SER MONTADO SOBRE CAMINHÃO - CHP DIURNO. AF_10/2014</t>
  </si>
  <si>
    <t>111,63</t>
  </si>
  <si>
    <t>5890</t>
  </si>
  <si>
    <t>CAMINHÃO TOCO, PESO BRUTO TOTAL 14.300 KG, CARGA ÚTIL MÁXIMA 9590 KG, DISTÂNCIA ENTRE EIXOS 4,76 M, POTÊNCIA 185 CV (NÃO INCLUI CARROCERIA) - CHP DIURNO. AF_06/2014</t>
  </si>
  <si>
    <t>174,38</t>
  </si>
  <si>
    <t>5894</t>
  </si>
  <si>
    <t>CAMINHÃO TOCO, PESO BRUTO TOTAL 16.000 KG, CARGA ÚTIL MÁXIMA DE 10.685 KG, DISTÂNCIA ENTRE EIXOS 4,80 M, POTÊNCIA 189 CV EXCLUSIVE CARROCERIA - CHP DIURNO. AF_06/2014</t>
  </si>
  <si>
    <t>182,22</t>
  </si>
  <si>
    <t>5901</t>
  </si>
  <si>
    <t>CAMINHÃO PIPA 10.000 L TRUCADO, PESO BRUTO TOTAL 23.000 KG, CARGA ÚTIL MÁXIMA 15.935 KG, DISTÂNCIA ENTRE EIXOS 4,8 M, POTÊNCIA 230 CV, INCLUSIVE TANQUE DE AÇO PARA TRANSPORTE DE ÁGUA - CHP DIURNO. AF_06/2014</t>
  </si>
  <si>
    <t>273,12</t>
  </si>
  <si>
    <t>5909</t>
  </si>
  <si>
    <t>ESPARGIDOR DE ASFALTO PRESSURIZADO COM TANQUE DE 2500 L, REBOCÁVEL COM MOTOR A GASOLINA POTÊNCIA 3,4 HP - CHP DIURNO. AF_07/2014</t>
  </si>
  <si>
    <t>30,80</t>
  </si>
  <si>
    <t>5921</t>
  </si>
  <si>
    <t>GRADE DE DISCO REBOCÁVEL COM 20 DISCOS 24" X 6 MM COM PNEUS PARA TRANSPORTE - CHP DIURNO. AF_06/2014</t>
  </si>
  <si>
    <t>5,28</t>
  </si>
  <si>
    <t>5928</t>
  </si>
  <si>
    <t>GUINDAUTO HIDRÁULICO, CAPACIDADE MÁXIMA DE CARGA 6200 KG, MOMENTO MÁXIMO DE CARGA 11,7 TM, ALCANCE MÁXIMO HORIZONTAL 9,70 M, INCLUSIVE CAMINHÃO TOCO PBT 16.000 KG, POTÊNCIA DE 189 CV - CHP DIURNO. AF_06/2014</t>
  </si>
  <si>
    <t>237,27</t>
  </si>
  <si>
    <t>5932</t>
  </si>
  <si>
    <t>MOTONIVELADORA POTÊNCIA BÁSICA LÍQUIDA (PRIMEIRA MARCHA) 125 HP, PESO BRUTO 13032 KG, LARGURA DA LÂMINA DE 3,7 M - CHP DIURNO. AF_06/2014</t>
  </si>
  <si>
    <t>221,71</t>
  </si>
  <si>
    <t>5940</t>
  </si>
  <si>
    <t>PÁ CARREGADEIRA SOBRE RODAS, POTÊNCIA LÍQUIDA 128 HP, CAPACIDADE DA CAÇAMBA 1,7 A 2,8 M3, PESO OPERACIONAL 11632 KG - CHP DIURNO. AF_06/2014</t>
  </si>
  <si>
    <t>168,06</t>
  </si>
  <si>
    <t>5944</t>
  </si>
  <si>
    <t>PÁ CARREGADEIRA SOBRE RODAS, POTÊNCIA 197 HP, CAPACIDADE DA CAÇAMBA 2,5 A 3,5 M3, PESO OPERACIONAL 18338 KG - CHP DIURNO. AF_06/2014</t>
  </si>
  <si>
    <t>201,44</t>
  </si>
  <si>
    <t>5953</t>
  </si>
  <si>
    <t>COMPRESSOR DE AR REBOCÁVEL, VAZÃO 189 PCM, PRESSÃO EFETIVA DE TRABALHO 102 PSI, MOTOR DIESEL, POTÊNCIA 63 CV - CHP DIURNO. AF_06/2015</t>
  </si>
  <si>
    <t>48,86</t>
  </si>
  <si>
    <t>6259</t>
  </si>
  <si>
    <t>CAMINHÃO PIPA 6.000 L, PESO BRUTO TOTAL 13.000 KG, DISTÂNCIA ENTRE EIXOS 4,80 M, POTÊNCIA 189 CV INCLUSIVE TANQUE DE AÇO PARA TRANSPORTE DE ÁGUA, CAPACIDADE 6 M3 - CHP DIURNO. AF_06/2014</t>
  </si>
  <si>
    <t>218,51</t>
  </si>
  <si>
    <t>6879</t>
  </si>
  <si>
    <t>ROLO COMPACTADOR DE PNEUS ESTÁTICO, PRESSÃO VARIÁVEL, POTÊNCIA 111 HP, PESO SEM/COM LASTRO 9,5 / 26 T, LARGURA DE TRABALHO 1,90 M - CHP DIURNO. AF_07/2014</t>
  </si>
  <si>
    <t>193,29</t>
  </si>
  <si>
    <t>7030</t>
  </si>
  <si>
    <t>TANQUE DE ASFALTO ESTACIONÁRIO COM SERPENTINA, CAPACIDADE 30.000 L - CHP DIURNO. AF_05/2023</t>
  </si>
  <si>
    <t>219,23</t>
  </si>
  <si>
    <t>7042</t>
  </si>
  <si>
    <t>MOTOBOMBA TRASH (PARA ÁGUA SUJA) AUTO ESCORVANTE, MOTOR GASOLINA DE 6,41 HP, DIÂMETROS DE SUCÇÃO X RECALQUE: 3" X 3", HM/Q = 10 MCA / 60 M3/H A 23 MCA / 0 M3/H - CHP DIURNO. AF_10/2014</t>
  </si>
  <si>
    <t>22,05</t>
  </si>
  <si>
    <t>7049</t>
  </si>
  <si>
    <t>ROLO COMPACTADOR PE DE CARNEIRO VIBRATORIO, POTENCIA 125 HP, PESO OPERACIONAL SEM/COM LASTRO 11,95 / 13,30 T, IMPACTO DINAMICO 38,5 / 22,5 T, LARGURA DE TRABALHO 2,15 M - CHP DIURNO. AF_06/2014</t>
  </si>
  <si>
    <t>200,04</t>
  </si>
  <si>
    <t>67826</t>
  </si>
  <si>
    <t>CAMINHÃO BASCULANTE 6 M3 TOCO, PESO BRUTO TOTAL 16.000 KG, CARGA ÚTIL MÁXIMA 11.130 KG, DISTÂNCIA ENTRE EIXOS 5,36 M, POTÊNCIA 185 CV, INCLUSIVE CAÇAMBA METÁLICA - CHP DIURNO. AF_06/2014</t>
  </si>
  <si>
    <t>163,53</t>
  </si>
  <si>
    <t>73417</t>
  </si>
  <si>
    <t>GRUPO GERADOR ESTACIONÁRIO, MOTOR DIESEL POTÊNCIA 170 KVA - CHP DIURNO. AF_02/2016</t>
  </si>
  <si>
    <t>155,96</t>
  </si>
  <si>
    <t>73436</t>
  </si>
  <si>
    <t>ROLO COMPACTADOR VIBRATÓRIO PÉ DE CARNEIRO PARA SOLOS, POTÊNCIA 80 HP, PESO OPERACIONAL SEM/COM LASTRO 7,4 / 8,8 T, LARGURA DE TRABALHO 1,68 M - CHP DIURNO. AF_02/2016</t>
  </si>
  <si>
    <t>196,56</t>
  </si>
  <si>
    <t>73467</t>
  </si>
  <si>
    <t>CAMINHÃO TOCO, PBT 14.300 KG, CARGA ÚTIL MÁX. 9.710 KG, DIST. ENTRE EIXOS 3,56 M, POTÊNCIA 185 CV, INCLUSIVE CARROCERIA FIXA ABERTA DE MADEIRA P/ TRANSPORTE GERAL DE CARGA SECA, DIMEN. APROX. 2,50 X 6,50 X 0,50 M - CHP DIURNO. AF_06/2014</t>
  </si>
  <si>
    <t>211,01</t>
  </si>
  <si>
    <t>73536</t>
  </si>
  <si>
    <t>MOTOBOMBA CENTRÍFUGA, MOTOR A GASOLINA, POTÊNCIA 5,42 HP, BOCAIS 1 1/2" X 1", DIÂMETRO ROTOR 143 MM HM/Q = 6 MCA / 16,8 M3/H A 38 MCA / 6,6 M3/H - CHP DIURNO. AF_06/2014</t>
  </si>
  <si>
    <t>18,64</t>
  </si>
  <si>
    <t>83362</t>
  </si>
  <si>
    <t>ESPARGIDOR DE ASFALTO PRESSURIZADO, TANQUE 6 M3 COM ISOLAÇÃO TÉRMICA, AQUECIDO COM 2 MAÇARICOS, COM BARRA ESPARGIDORA 3,60 M, MONTADO SOBRE CAMINHÃO  TOCO, PBT 14.300 KG, POTÊNCIA 185 CV - CHP DIURNO. AF_05/2023</t>
  </si>
  <si>
    <t>237,56</t>
  </si>
  <si>
    <t>83765</t>
  </si>
  <si>
    <t>GRUPO DE SOLDAGEM COM GERADOR A DIESEL 60 CV PARA SOLDA ELÉTRICA, SOBRE 04 RODAS, COM MOTOR 4 CILINDROS 600 A - CHP DIURNO. AF_02/2016</t>
  </si>
  <si>
    <t>83,52</t>
  </si>
  <si>
    <t>87445</t>
  </si>
  <si>
    <t>BETONEIRA CAPACIDADE NOMINAL 400 L, CAPACIDADE DE MISTURA 310 L, MOTOR A DIESEL POTÊNCIA 5,0 HP, SEM CARREGADOR - CHP DIURNO. AF_05/2023</t>
  </si>
  <si>
    <t>4,63</t>
  </si>
  <si>
    <t>88386</t>
  </si>
  <si>
    <t>MISTURADOR DE ARGAMASSA, EIXO HORIZONTAL, CAPACIDADE DE MISTURA 300 KG, MOTOR ELÉTRICO POTÊNCIA 5 CV - CHP DIURNO. AF_05/2023</t>
  </si>
  <si>
    <t>5,52</t>
  </si>
  <si>
    <t>88393</t>
  </si>
  <si>
    <t>MISTURADOR DE ARGAMASSA, EIXO HORIZONTAL, CAPACIDADE DE MISTURA 600 KG, MOTOR ELÉTRICO POTÊNCIA 7,5 CV - CHP DIURNO. AF_05/2023</t>
  </si>
  <si>
    <t>7,58</t>
  </si>
  <si>
    <t>88399</t>
  </si>
  <si>
    <t>MISTURADOR DE ARGAMASSA, EIXO HORIZONTAL, CAPACIDADE DE MISTURA 160 KG, MOTOR ELÉTRICO POTÊNCIA 3 CV - CHP DIURNO. AF_05/2023</t>
  </si>
  <si>
    <t>4,08</t>
  </si>
  <si>
    <t>88418</t>
  </si>
  <si>
    <t>PROJETOR DE ARGAMASSA, CAPACIDADE DE PROJEÇÃO 1,5 M3/H, ALCANCE DE 30 ATÉ 60 M, MOTOR ELÉTRICO POTÊNCIA 7,5 HP - CHP DIURNO. AF_06/2014</t>
  </si>
  <si>
    <t>16,03</t>
  </si>
  <si>
    <t>88433</t>
  </si>
  <si>
    <t>PROJETOR DE ARGAMASSA, CAPACIDADE DE PROJEÇÃO 2 M3/H, ALCANCE ATÉ 50 M, MOTOR ELÉTRICO POTÊNCIA 7,5 HP - CHP DIURNO. AF_06/2014</t>
  </si>
  <si>
    <t>20,91</t>
  </si>
  <si>
    <t>88830</t>
  </si>
  <si>
    <t>BETONEIRA CAPACIDADE NOMINAL DE 400 L, CAPACIDADE DE MISTURA 280 L, MOTOR ELÉTRICO TRIFÁSICO POTÊNCIA DE 2 CV, SEM CARREGADOR - CHP DIURNO. AF_05/2023</t>
  </si>
  <si>
    <t>2,15</t>
  </si>
  <si>
    <t>88843</t>
  </si>
  <si>
    <t>TRATOR DE ESTEIRAS, POTÊNCIA 125 HP, PESO OPERACIONAL 12,9 T, COM LÂMINA 2,7 M3 - CHP DIURNO. AF_10/2014</t>
  </si>
  <si>
    <t>178,43</t>
  </si>
  <si>
    <t>88907</t>
  </si>
  <si>
    <t>ESCAVADEIRA HIDRÁULICA SOBRE ESTEIRAS, CAÇAMBA 1,20 M3, PESO OPERACIONAL 21 T, POTÊNCIA BRUTA 155 HP - CHP DIURNO. AF_06/2014</t>
  </si>
  <si>
    <t>220,47</t>
  </si>
  <si>
    <t>89021</t>
  </si>
  <si>
    <t>BOMBA SUBMERSÍVEL ELÉTRICA TRIFÁSICA, POTÊNCIA 2,96 HP, Ø ROTOR 144 MM SEMI-ABERTO, BOCAL DE SAÍDA Ø 2, HM/Q = 2 MCA / 38,8 M3/H A 28 MCA / 5 M3/H - CHP DIURNO. AF_06/2014</t>
  </si>
  <si>
    <t>2,86</t>
  </si>
  <si>
    <t>89028</t>
  </si>
  <si>
    <t>TANQUE DE ASFALTO ESTACIONÁRIO COM MAÇARICO, CAPACIDADE 20.000 L - CHP DIURNO. AF_05/2023</t>
  </si>
  <si>
    <t>148,00</t>
  </si>
  <si>
    <t>89032</t>
  </si>
  <si>
    <t>TRATOR DE ESTEIRAS, POTÊNCIA 100 HP, PESO OPERACIONAL 9,4 T, COM LÂMINA 2,19 M3 - CHP DIURNO. AF_06/2014</t>
  </si>
  <si>
    <t>161,93</t>
  </si>
  <si>
    <t>89035</t>
  </si>
  <si>
    <t>TRATOR DE PNEUS, POTÊNCIA 85 CV, TRAÇÃO 4X4, PESO COM LASTRO DE 4.675 KG - CHP DIURNO. AF_06/2014</t>
  </si>
  <si>
    <t>115,49</t>
  </si>
  <si>
    <t>89225</t>
  </si>
  <si>
    <t>BETONEIRA CAPACIDADE NOMINAL DE 600 L, CAPACIDADE DE MISTURA 360 L, MOTOR ELÉTRICO TRIFÁSICO POTÊNCIA DE 4 CV, SEM CARREGADOR - CHP DIURNO. AF_05/2023</t>
  </si>
  <si>
    <t>6,05</t>
  </si>
  <si>
    <t>89234</t>
  </si>
  <si>
    <t>FRESADORA DE ASFALTO A FRIO SOBRE RODAS, LARGURA FRESAGEM DE 1,0 M, POTÊNCIA 208 HP - CHP DIURNO. AF_11/2014</t>
  </si>
  <si>
    <t>542,84</t>
  </si>
  <si>
    <t>89242</t>
  </si>
  <si>
    <t>FRESADORA DE ASFALTO A FRIO SOBRE RODAS, LARGURA FRESAGEM DE 2,0 M, POTÊNCIA 550 HP - CHP DIURNO. AF_11/2014</t>
  </si>
  <si>
    <t>1.274,28</t>
  </si>
  <si>
    <t>89250</t>
  </si>
  <si>
    <t>RECICLADORA DE ASFALTO A FRIO SOBRE RODAS, LARGURA FRESAGEM DE 2,0 M, POTÊNCIA 422 HP - CHP DIURNO. AF_11/2014</t>
  </si>
  <si>
    <t>1.104,85</t>
  </si>
  <si>
    <t>89257</t>
  </si>
  <si>
    <t>VIBROACABADORA DE ASFALTO SOBRE ESTEIRAS, LARGURA DE PAVIMENTAÇÃO 2,13 M A 4,55 M, POTÊNCIA 100 HP CAPACIDADE 400 T/H - CHP DIURNO. AF_11/2014</t>
  </si>
  <si>
    <t>307,23</t>
  </si>
  <si>
    <t>89272</t>
  </si>
  <si>
    <t>GUINDASTE HIDRÁULICO AUTOPROPELIDO, COM LANÇA TELESCÓPICA 28,80 M, CAPACIDADE MÁXIMA 30 T, POTÊNCIA 97 KW, TRAÇÃO 4 X 4 - CHP DIURNO. AF_11/2014</t>
  </si>
  <si>
    <t>195,75</t>
  </si>
  <si>
    <t>89278</t>
  </si>
  <si>
    <t>BETONEIRA CAPACIDADE NOMINAL DE 600 L, CAPACIDADE DE MISTURA 440 L, MOTOR A DIESEL POTÊNCIA 10 HP, COM CARREGADOR - CHP DIURNO. AF_05/2023</t>
  </si>
  <si>
    <t>11,30</t>
  </si>
  <si>
    <t>89843</t>
  </si>
  <si>
    <t>BATE-ESTACAS POR GRAVIDADE, POTÊNCIA DE 160 HP, PESO DO MARTELO ATÉ 3 TONELADAS - CHP DIURNO. AF_11/2014</t>
  </si>
  <si>
    <t>194,16</t>
  </si>
  <si>
    <t>89876</t>
  </si>
  <si>
    <t>CAMINHÃO BASCULANTE 14 M3, COM CAVALO MECÂNICO DE CAPACIDADE MÁXIMA DE TRAÇÃO COMBINADO DE 36000 KG, POTÊNCIA 286 CV, INCLUSIVE SEMIREBOQUE COM CAÇAMBA METÁLICA - CHP DIURNO. AF_12/2014</t>
  </si>
  <si>
    <t>280,92</t>
  </si>
  <si>
    <t>89883</t>
  </si>
  <si>
    <t>CAMINHÃO BASCULANTE 18 M3, COM CAVALO MECÂNICO DE CAPACIDADE MÁXIMA DE TRAÇÃO COMBINADO DE 45000 KG, POTÊNCIA 330 CV, INCLUSIVE SEMIREBOQUE COM CAÇAMBA METÁLICA - CHP DIURNO. AF_12/2014</t>
  </si>
  <si>
    <t>309,88</t>
  </si>
  <si>
    <t>90586</t>
  </si>
  <si>
    <t>VIBRADOR DE IMERSÃO, DIÂMETRO DE PONTEIRA 45MM, MOTOR ELÉTRICO TRIFÁSICO POTÊNCIA DE 2 CV - CHP DIURNO. AF_06/2015</t>
  </si>
  <si>
    <t>1,44</t>
  </si>
  <si>
    <t>90625</t>
  </si>
  <si>
    <t>PERFURATRIZ MANUAL, TORQUE MÁXIMO 83 N.M, POTÊNCIA 5 CV, COM DIÂMETRO MÁXIMO 4" - CHP DIURNO. AF_06/2015</t>
  </si>
  <si>
    <t>8,05</t>
  </si>
  <si>
    <t>90631</t>
  </si>
  <si>
    <t>PERFURATRIZ SOBRE ESTEIRA, TORQUE MÁXIMO 600 KGF, PESO MÉDIO 1000 KG, POTÊNCIA 20 HP, DIÂMETRO MÁXIMO 10" - CHP DIURNO. AF_06/2015</t>
  </si>
  <si>
    <t>138,28</t>
  </si>
  <si>
    <t>90637</t>
  </si>
  <si>
    <t>MISTURADOR DUPLO HORIZONTAL DE ALTA TURBULÊNCIA, CAPACIDADE / VOLUME 2 X 500 LITROS, MOTORES ELÉTRICOS MÍNIMO 5 CV CADA, PARA NATA CIMENTO, ARGAMASSA E OUTROS - CHP DIURNO. AF_06/2015</t>
  </si>
  <si>
    <t>17,29</t>
  </si>
  <si>
    <t>90643</t>
  </si>
  <si>
    <t>BOMBA TRIPLEX, PARA INJEÇÃO DE NATA DE CIMENTO, VAZÃO MÁXIMA DE 100 LITROS/MINUTO, PRESSÃO MÁXIMA DE 70 BAR - CHP DIURNO. AF_06/2015</t>
  </si>
  <si>
    <t>26,14</t>
  </si>
  <si>
    <t>90650</t>
  </si>
  <si>
    <t>BOMBA CENTRÍFUGA MONOESTÁGIO COM MOTOR ELÉTRICO MONOFÁSICO, POTÊNCIA 15 HP, DIÂMETRO DO ROTOR 173 MM, HM/Q = 30 MCA / 90 M3/H A 45 MCA / 55 M3/H - CHP DIURNO. AF_06/2015</t>
  </si>
  <si>
    <t>12,05</t>
  </si>
  <si>
    <t>90656</t>
  </si>
  <si>
    <t>BOMBA DE PROJEÇÃO DE CONCRETO SECO, POTÊNCIA 10 CV, VAZÃO 3 M3/H - CHP DIURNO. AF_06/2015</t>
  </si>
  <si>
    <t>17,11</t>
  </si>
  <si>
    <t>90662</t>
  </si>
  <si>
    <t>BOMBA DE PROJEÇÃO DE CONCRETO SECO, POTÊNCIA 10 CV, VAZÃO 6 M3/H - CHP DIURNO. AF_06/2015</t>
  </si>
  <si>
    <t>17,85</t>
  </si>
  <si>
    <t>90668</t>
  </si>
  <si>
    <t>PROJETOR PNEUMÁTICO DE ARGAMASSA PARA CHAPISCO E REBOCO COM RECIPIENTE ACOPLADO, TIPO CANEQUINHA, COM COMPRESSOR DE AR REBOCÁVEL VAZÃO 89 PCM E MOTOR DIESEL DE 20 CV - CHP DIURNO. AF_05/2023</t>
  </si>
  <si>
    <t>27,38</t>
  </si>
  <si>
    <t>90674</t>
  </si>
  <si>
    <t>PERFURATRIZ COM TORRE METÁLICA PARA EXECUÇÃO DE ESTACA HÉLICE CONTÍNUA, PROFUNDIDADE MÁXIMA DE 30 M, DIÂMETRO MÁXIMO DE 800 MM, POTÊNCIA INSTALADA DE 268 HP, MESA ROTATIVA COM TORQUE MÁXIMO DE 170 KNM - CHP DIURNO. AF_06/2015</t>
  </si>
  <si>
    <t>629,87</t>
  </si>
  <si>
    <t>90680</t>
  </si>
  <si>
    <t>PERFURATRIZ HIDRÁULICA SOBRE CAMINHÃO COM TRADO CURTO ACOPLADO, PROFUNDIDADE MÁXIMA DE 20 M, DIÂMETRO MÁXIMO DE 1500 MM, POTÊNCIA INSTALADA DE 137 HP, MESA ROTATIVA COM TORQUE MÁXIMO DE 30 KNM - CHP DIURNO. AF_06/2015</t>
  </si>
  <si>
    <t>380,35</t>
  </si>
  <si>
    <t>90686</t>
  </si>
  <si>
    <t>MANIPULADOR TELESCÓPICO, POTÊNCIA DE 85 HP, CAPACIDADE DE CARGA DE 3.500 KG, ALTURA MÁXIMA DE ELEVAÇÃO DE 12,3 M - CHP DIURNO. AF_05/2023</t>
  </si>
  <si>
    <t>147,63</t>
  </si>
  <si>
    <t>90692</t>
  </si>
  <si>
    <t>MINICARREGADEIRA SOBRE RODAS, POTÊNCIA LÍQUIDA DE 47 HP, CAPACIDADE NOMINAL DE OPERAÇÃO DE 646 KG - CHP DIURNO. AF_06/2015</t>
  </si>
  <si>
    <t>132,66</t>
  </si>
  <si>
    <t>90964</t>
  </si>
  <si>
    <t>COMPRESSOR DE AR REBOCÁVEL, VAZÃO 89 PCM, PRESSÃO EFETIVA DE TRABALHO 102 PSI, MOTOR DIESEL, POTÊNCIA 20 CV - CHP DIURNO. AF_06/2015</t>
  </si>
  <si>
    <t>26,58</t>
  </si>
  <si>
    <t>90972</t>
  </si>
  <si>
    <t>COMPRESSOR DE AR REBOCAVEL, VAZÃO 250 PCM, PRESSAO DE TRABALHO 102 PSI, MOTOR A DIESEL POTÊNCIA 81 CV - CHP DIURNO. AF_06/2015</t>
  </si>
  <si>
    <t>63,39</t>
  </si>
  <si>
    <t>90979</t>
  </si>
  <si>
    <t>COMPRESSOR DE AR REBOCÁVEL, VAZÃO 748 PCM, PRESSÃO EFETIVA DE TRABALHO 102 PSI, MOTOR DIESEL, POTÊNCIA 210 CV - CHP DIURNO. AF_06/2015</t>
  </si>
  <si>
    <t>163,68</t>
  </si>
  <si>
    <t>90991</t>
  </si>
  <si>
    <t>ESCAVADEIRA HIDRÁULICA SOBRE ESTEIRAS, CAÇAMBA 0,80 M3, PESO OPERACIONAL 17,8 T, POTÊNCIA LÍQUIDA 110 HP - CHP DIURNO. AF_10/2014</t>
  </si>
  <si>
    <t>182,29</t>
  </si>
  <si>
    <t>90999</t>
  </si>
  <si>
    <t>COMPRESSOR DE AR REBOCAVEL, VAZÃO 400 PCM, PRESSAO DE TRABALHO 102 PSI, MOTOR A DIESEL POTÊNCIA 110 CV - CHP DIURNO. AF_06/2015</t>
  </si>
  <si>
    <t>83,60</t>
  </si>
  <si>
    <t>91031</t>
  </si>
  <si>
    <t>CAMINHÃO TRUCADO (C/ TERCEIRO EIXO) ELETRÔNICO - POTÊNCIA 231CV - PBT = 22000KG - DIST. ENTRE EIXOS 5170 MM - INCLUI CARROCERIA FIXA ABERTA DE MADEIRA - CHP DIURNO. AF_06/2015</t>
  </si>
  <si>
    <t>223,18</t>
  </si>
  <si>
    <t>91277</t>
  </si>
  <si>
    <t>PLACA VIBRATÓRIA REVERSÍVEL COM MOTOR 4 TEMPOS A GASOLINA, FORÇA CENTRÍFUGA DE 25 KN (2500 KGF), POTÊNCIA 5,5 CV - CHP DIURNO. AF_08/2015</t>
  </si>
  <si>
    <t>8,66</t>
  </si>
  <si>
    <t>91283</t>
  </si>
  <si>
    <t>CORTADORA DE PISO COM MOTOR 4 TEMPOS A GASOLINA, POTÊNCIA DE 13 HP, COM DISCO DE CORTE DIAMANTADO SEGMENTADO PARA CONCRETO, DIÂMETRO DE 350 MM, FURO DE 1" (14 X 1") - CHP DIURNO. AF_08/2015</t>
  </si>
  <si>
    <t>9,79</t>
  </si>
  <si>
    <t>91386</t>
  </si>
  <si>
    <t>CAMINHÃO BASCULANTE 10 M3, TRUCADO CABINE SIMPLES, PESO BRUTO TOTAL 23.000 KG, CARGA ÚTIL MÁXIMA 15.935 KG, DISTÂNCIA ENTRE EIXOS 4,80 M, POTÊNCIA 230 CV INCLUSIVE CAÇAMBA METÁLICA - CHP DIURNO. AF_06/2014</t>
  </si>
  <si>
    <t>232,15</t>
  </si>
  <si>
    <t>91533</t>
  </si>
  <si>
    <t>COMPACTADOR DE SOLOS DE PERCUSSÃO (SOQUETE) COM MOTOR A GASOLINA 4 TEMPOS, POTÊNCIA 4 CV - CHP DIURNO. AF_08/2015</t>
  </si>
  <si>
    <t>33,31</t>
  </si>
  <si>
    <t>91634</t>
  </si>
  <si>
    <t>GUINDAUTO HIDRÁULICO, CAPACIDADE MÁXIMA DE CARGA 6500 KG, MOMENTO MÁXIMO DE CARGA 5,8 TM, ALCANCE MÁXIMO HORIZONTAL 7,60 M, INCLUSIVE CAMINHÃO TOCO PBT 9.700 KG, POTÊNCIA DE 160 CV - CHP DIURNO. AF_08/2015</t>
  </si>
  <si>
    <t>200,69</t>
  </si>
  <si>
    <t>91645</t>
  </si>
  <si>
    <t>CAMINHÃO DE TRANSPORTE DE MATERIAL ASFÁLTICO 30.000 L, COM CAVALO MECÂNICO DE CAPACIDADE MÁXIMA DE TRAÇÃO COMBINADO DE 66.000 KG, POTÊNCIA 360 CV, INCLUSIVE TANQUE DE ASFALTO COM SERPENTINA - CHP DIURNO. AF_08/2015</t>
  </si>
  <si>
    <t>396,68</t>
  </si>
  <si>
    <t>91692</t>
  </si>
  <si>
    <t>SERRA CIRCULAR DE BANCADA COM MOTOR ELÉTRICO POTÊNCIA DE 5HP, COM COIFA PARA DISCO 10" - CHP DIURNO. AF_08/2015</t>
  </si>
  <si>
    <t>27,89</t>
  </si>
  <si>
    <t>92043</t>
  </si>
  <si>
    <t>DISTRIBUIDOR DE AGREGADOS REBOCAVEL, CAPACIDADE 1,9 M³, LARGURA DE TRABALHO 3,66 M - CHP DIURNO. AF_11/2015</t>
  </si>
  <si>
    <t>12,54</t>
  </si>
  <si>
    <t>92106</t>
  </si>
  <si>
    <t>CAMINHÃO PARA EQUIPAMENTO DE LIMPEZA A SUCÇÃO, COM CAMINHÃO TRUCADO DE PESO BRUTO TOTAL 23000 KG, CARGA ÚTIL MÁXIMA 15935 KG, DISTÂNCIA ENTRE EIXOS 4,80 M, POTÊNCIA 230 CV, INCLUSIVE LIMPADORA A SUCÇÃO, TANQUE 12000 L - CHP DIURNO. AF_05/2023</t>
  </si>
  <si>
    <t>286,01</t>
  </si>
  <si>
    <t>92112</t>
  </si>
  <si>
    <t>PENEIRA ROTATIVA COM MOTOR ELÉTRICO TRIFÁSICO DE 2 CV, CILINDRO DE 1 M X 0,60 M, COM FUROS DE 3,17 MM - CHP DIURNO. AF_05/2023</t>
  </si>
  <si>
    <t>3,95</t>
  </si>
  <si>
    <t>92118</t>
  </si>
  <si>
    <t>DOSADOR DE AREIA, CAPACIDADE DE 26 LITROS - CHP DIURNO. AF_05/2023</t>
  </si>
  <si>
    <t>0,52</t>
  </si>
  <si>
    <t>92138</t>
  </si>
  <si>
    <t>CAMINHONETE COM MOTOR A DIESEL, POTÊNCIA 180 CV, CABINE DUPLA, 4X4 - CHP DIURNO. AF_11/2015</t>
  </si>
  <si>
    <t>82,94</t>
  </si>
  <si>
    <t>92145</t>
  </si>
  <si>
    <t>CAMINHONETE CABINE SIMPLES COM MOTOR 1.6 FLEX, CÂMBIO MANUAL, POTÊNCIA 101/104 CV, 2 PORTAS - CHP DIURNO. AF_11/2015</t>
  </si>
  <si>
    <t>68,44</t>
  </si>
  <si>
    <t>92242</t>
  </si>
  <si>
    <t>CAMINHÃO DE TRANSPORTE DE MATERIAL ASFÁLTICO 20.000 L, COM CAVALO MECÂNICO DE CAPACIDADE MÁXIMA DE TRAÇÃO COMBINADO DE 45.000 KG, POTÊNCIA 330 CV, INCLUSIVE TANQUE DE ASFALTO COM MAÇARICO - CHP DIURNO. AF_12/2015</t>
  </si>
  <si>
    <t>341,84</t>
  </si>
  <si>
    <t>92716</t>
  </si>
  <si>
    <t>APARELHO PARA CORTE E SOLDA OXI-ACETILENO SOBRE RODAS, INCLUSIVE CILINDROS E MAÇARICOS - CHP DIURNO. AF_05/2023</t>
  </si>
  <si>
    <t>82,19</t>
  </si>
  <si>
    <t>92960</t>
  </si>
  <si>
    <t>MÁQUINA EXTRUSORA DE CONCRETO PARA GUIAS E SARJETAS, MOTOR A DIESEL, POTÊNCIA 14 CV - CHP DIURNO. AF_12/2015</t>
  </si>
  <si>
    <t>17,12</t>
  </si>
  <si>
    <t>92966</t>
  </si>
  <si>
    <t>MARTELO PERFURADOR PNEUMÁTICO MANUAL, HASTE 25 X 75 MM, 21 KG - CHP DIURNO. AF_12/2015</t>
  </si>
  <si>
    <t>27,88</t>
  </si>
  <si>
    <t>93224</t>
  </si>
  <si>
    <t>PERFURATRIZ COM TORRE METÁLICA PARA EXECUÇÃO DE ESTACA HÉLICE CONTÍNUA, PROFUNDIDADE MÁXIMA DE 32 M, DIÂMETRO MÁXIMO DE 1000 MM, POTÊNCIA INSTALADA DE 350 HP, MESA ROTATIVA COM TORQUE MÁXIMO DE 263 KNM - CHP DIURNO. AF_01/2016</t>
  </si>
  <si>
    <t>940,87</t>
  </si>
  <si>
    <t>93233</t>
  </si>
  <si>
    <t>BETONEIRA CAPACIDADE NOMINAL 400 L, CAPACIDADE DE MISTURA 310 L, MOTOR A GASOLINA POTÊNCIA 5,5 HP, SEM CARREGADOR - CHP DIURNO. AF_02/2016</t>
  </si>
  <si>
    <t>5,18</t>
  </si>
  <si>
    <t>93272</t>
  </si>
  <si>
    <t>GRUA ASCENSIONAL, LANCA DE 30 M, CAPACIDADE DE 1,0 T A 30 M, ALTURA ATE 39 M - CHP DIURNO. AF_05/2023</t>
  </si>
  <si>
    <t>99,50</t>
  </si>
  <si>
    <t>93281</t>
  </si>
  <si>
    <t>GUINCHO ELÉTRICO DE COLUNA, CAPACIDADE 400 KG, COM MOTO FREIO, MOTOR TRIFÁSICO DE 1,25 CV - CHP DIURNO. AF_03/2016</t>
  </si>
  <si>
    <t>25,77</t>
  </si>
  <si>
    <t>93287</t>
  </si>
  <si>
    <t>GUINDASTE HIDRÁULICO AUTOPROPELIDO, COM LANÇA TELESCÓPICA 40 M, CAPACIDADE MÁXIMA 60 T, POTÊNCIA 260 KW - CHP DIURNO. AF_03/2016</t>
  </si>
  <si>
    <t>322,15</t>
  </si>
  <si>
    <t>93402</t>
  </si>
  <si>
    <t>GUINDAUTO HIDRÁULICO, CAPACIDADE MÁXIMA DE CARGA 3300 KG, MOMENTO MÁXIMO DE CARGA 5,8 TM, ALCANCE MÁXIMO HORIZONTAL 7,60 M, INCLUSIVE CAMINHÃO TOCO PBT 16.000 KG, POTÊNCIA DE 189 CV - CHP DIURNO. AF_03/2016</t>
  </si>
  <si>
    <t>231,73</t>
  </si>
  <si>
    <t>93408</t>
  </si>
  <si>
    <t>MÁQUINA JATO DE PRESSAO PORTÁTIL, CAMARA DE 1 SAIDA, CAPACIDADE 280 L, DIAMETRO 670 MM, BICO DE JATO CURTO VENTURI DE 5/16 , MANGUEIRA DE 1 COM COMPRESSOR DE AR REBOCÁVEL 189 PCM E MOTOR DIESEL 63 CV - CHP DIURNO. AF_05/2023</t>
  </si>
  <si>
    <t>78,91</t>
  </si>
  <si>
    <t>93415</t>
  </si>
  <si>
    <t>GERADOR PORTÁTIL MONOFÁSICO, POTÊNCIA 5500 VA, MOTOR A GASOLINA, POTÊNCIA DO MOTOR 13 CV - CHP DIURNO. AF_03/2016</t>
  </si>
  <si>
    <t>13,76</t>
  </si>
  <si>
    <t>93421</t>
  </si>
  <si>
    <t>GRUPO GERADOR REBOCÁVEL, POTÊNCIA 66 KVA, MOTOR A DIESEL - CHP DIURNO. AF_03/2016</t>
  </si>
  <si>
    <t>62,61</t>
  </si>
  <si>
    <t>93427</t>
  </si>
  <si>
    <t>GRUPO GERADOR ESTACIONÁRIO, POTÊNCIA 150 KVA, MOTOR A DIESEL- CHP DIURNO. AF_03/2016</t>
  </si>
  <si>
    <t>141,26</t>
  </si>
  <si>
    <t>93433</t>
  </si>
  <si>
    <t>USINA DE MISTURA ASFÁLTICA À QUENTE, TIPO CONTRA FLUXO, PROD 40 A 80 TON/HORA - CHP DIURNO. AF_05/2023</t>
  </si>
  <si>
    <t>2.185,01</t>
  </si>
  <si>
    <t>93439</t>
  </si>
  <si>
    <t>USINA DE ASFALTO À FRIO, CAPACIDADE DE 40 A 60 TON/HORA, ELÉTRICA POTÊNCIA 30 CV - CHP DIURNO. AF_05/2023</t>
  </si>
  <si>
    <t>210,23</t>
  </si>
  <si>
    <t>95121</t>
  </si>
  <si>
    <t>USINA MISTURADORA DE SOLOS, CAPACIDADE DE 200 A 500 TON/H, POTENCIA 75KW - CHP DIURNO. AF_07/2016</t>
  </si>
  <si>
    <t>321,38</t>
  </si>
  <si>
    <t>95127</t>
  </si>
  <si>
    <t>DISTRIBUIDOR DE AGREGADOS AUTOPROPELIDO, CAP 3 M3, A DIESEL, POTÊNCIA 176CV - CHP DIURNO. AF_07/2016</t>
  </si>
  <si>
    <t>185,15</t>
  </si>
  <si>
    <t>95133</t>
  </si>
  <si>
    <t>MÁQUINA DEMARCADORA DE FAIXA DE TRÁFEGO À FRIO, AUTOPROPELIDA, POTÊNCIA 38 HP - CHP DIURNO. AF_07/2016</t>
  </si>
  <si>
    <t>164,55</t>
  </si>
  <si>
    <t>95139</t>
  </si>
  <si>
    <t>TALHA MANUAL DE CORRENTE, CAPACIDADE DE 2 TON. COM ELEVAÇÃO DE 3 M - CHP DIURNO. AF_07/2016</t>
  </si>
  <si>
    <t>0,06</t>
  </si>
  <si>
    <t>95212</t>
  </si>
  <si>
    <t>GRUA ASCENCIONAL, LANCA DE 42 M, CAPACIDADE DE 1,5 T A 30 M, ALTURA ATE 39 M - CHP DIURNO. AF_05/2023</t>
  </si>
  <si>
    <t>108,10</t>
  </si>
  <si>
    <t>95258</t>
  </si>
  <si>
    <t>MARTELO DEMOLIDOR PNEUMÁTICO MANUAL, 32 KG - CHP DIURNO. AF_09/2016</t>
  </si>
  <si>
    <t>95264</t>
  </si>
  <si>
    <t>COMPACTADOR DE SOLOS DE PERCUSÃO (SOQUETE) COM MOTOR A GASOLINA, POTÊNCIA 3 CV - CHP DIURNO. AF_09/2016</t>
  </si>
  <si>
    <t>6,20</t>
  </si>
  <si>
    <t>95270</t>
  </si>
  <si>
    <t>RÉGUA VIBRATÓRIA DUPLA PARA CONCRETO, PESO DE 60KG, COMPRIMENTO 4 M, COM MOTOR A GASOLINA, POTÊNCIA 5,5 HP - CHP DIURNO. AF_09/2016</t>
  </si>
  <si>
    <t>8,60</t>
  </si>
  <si>
    <t>95276</t>
  </si>
  <si>
    <t>POLIDORA DE PISO (POLITRIZ), PESO DE 100KG, DIÂMETRO 450 MM, MOTOR ELÉTRICO, POTÊNCIA 4 HP - CHP DIURNO. AF_05/2023</t>
  </si>
  <si>
    <t>3,55</t>
  </si>
  <si>
    <t>95282</t>
  </si>
  <si>
    <t>DESEMPENADEIRA DE CONCRETO, PESO DE 78 KG, 4 PÁS, MOTOR A GASOLINA, POTÊNCIA 5,5 HP - CHP DIURNO. AF_05/2023</t>
  </si>
  <si>
    <t>8,78</t>
  </si>
  <si>
    <t>95620</t>
  </si>
  <si>
    <t>PERFURATRIZ PNEUMATICA MANUAL DE PESO MEDIO, MARTELETE, 18KG, COMPRIMENTO MÁXIMO DE CURSO DE 6 M, DIAMETRO DO PISTAO DE 5,5 CM - CHP DIURNO. AF_11/2016</t>
  </si>
  <si>
    <t>26,80</t>
  </si>
  <si>
    <t>95631</t>
  </si>
  <si>
    <t>ROLO COMPACTADOR VIBRATORIO TANDEM, ACO LISO, POTENCIA 125 HP, PESO SEM/COM LASTRO 10,20/11,65 T, LARGURA DE TRABALHO 1,73 M - CHP DIURNO. AF_11/2016</t>
  </si>
  <si>
    <t>208,27</t>
  </si>
  <si>
    <t>95702</t>
  </si>
  <si>
    <t>PERFURATRIZ MANUAL, TORQUE MAXIMO 55 KGF.M, POTENCIA 5 CV, COM DIAMETRO MAXIMO 8 1/2" - CHP DIURNO. AF_11/2016</t>
  </si>
  <si>
    <t>40,16</t>
  </si>
  <si>
    <t>95708</t>
  </si>
  <si>
    <t>PERFURATRIZ SOBRE ESTEIRA, TORQUE MÁXIMO 600 KGF, POTÊNCIA ENTRE 50 E 60 HP, DIÂMETRO MÁXIMO 10 - CHP DIURNO. AF_11/2016</t>
  </si>
  <si>
    <t>136,44</t>
  </si>
  <si>
    <t>95714</t>
  </si>
  <si>
    <t>ESCAVADEIRA HIDRAULICA SOBRE ESTEIRA, COM GARRA GIRATORIA DE MANDIBULAS, PESO OPERACIONAL ENTRE 22,00 E 25,50 TON, POTENCIA LIQUIDA ENTRE 150 E 160 HP - CHP DIURNO. AF_11/2016</t>
  </si>
  <si>
    <t>226,97</t>
  </si>
  <si>
    <t>95720</t>
  </si>
  <si>
    <t>ESCAVADEIRA HIDRAULICA SOBRE ESTEIRA, EQUIPADA COM CLAMSHELL, COM CAPACIDADE DA CAÇAMBA ENTRE 1,20 E 1,50 M3, PESO OPERACIONAL ENTRE 20,00 E 22,00 TON, POTENCIA LIQUIDA ENTRE 150 E 160 HP - CHP DIURNO. AF_11/2016</t>
  </si>
  <si>
    <t>222,24</t>
  </si>
  <si>
    <t>95872</t>
  </si>
  <si>
    <t>GRUPO GERADOR COM CARENAGEM, MOTOR DIESEL POTÊNCIA STANDART ENTRE 250 E 260 KVA - CHP DIURNO. AF_12/2016</t>
  </si>
  <si>
    <t>239,40</t>
  </si>
  <si>
    <t>96013</t>
  </si>
  <si>
    <t>TRATOR DE PNEUS COM POTÊNCIA DE 122 CV, TRAÇÃO 4X4, COM VASSOURA MECÂNICA ACOPLADA - CHP DIURNO. AF_02/2017</t>
  </si>
  <si>
    <t>160,05</t>
  </si>
  <si>
    <t>96020</t>
  </si>
  <si>
    <t>TRATOR DE PNEUS COM POTÊNCIA DE 122 CV, TRAÇÃO 4X4, COM GRADE DE DISCOS ACOPLADA - CHP DIURNO. AF_02/2017</t>
  </si>
  <si>
    <t>159,55</t>
  </si>
  <si>
    <t>96028</t>
  </si>
  <si>
    <t>TRATOR DE PNEUS COM POTÊNCIA DE 85 CV, TRAÇÃO 4X4, COM GRADE DE DISCOS ACOPLADA - CHP DIURNO. AF_02/2017</t>
  </si>
  <si>
    <t>124,01</t>
  </si>
  <si>
    <t>96035</t>
  </si>
  <si>
    <t>CAMINHÃO BASCULANTE 10 M3, TRUCADO, POTÊNCIA 230 CV, INCLUSIVE CAÇAMBA METÁLICA, COM DISTRIBUIDOR DE AGREGADOS ACOPLADO - CHP DIURNO. AF_02/2017</t>
  </si>
  <si>
    <t>241,90</t>
  </si>
  <si>
    <t>96157</t>
  </si>
  <si>
    <t>TRATOR DE PNEUS COM POTÊNCIA DE 85 CV, TRAÇÃO 4X4, COM VASSOURA MECÂNICA ACOPLADA - CHP DIURNO. AF_03/2017</t>
  </si>
  <si>
    <t>124,51</t>
  </si>
  <si>
    <t>96158</t>
  </si>
  <si>
    <t>MINICARREGADEIRA SOBRE RODAS POTENCIA 47HP CAPACIDADE OPERACAO 646 KG, COM VASSOURA MECÂNICA ACOPLADA - CHP DIURNO. AF_03/2017</t>
  </si>
  <si>
    <t>146,93</t>
  </si>
  <si>
    <t>96245</t>
  </si>
  <si>
    <t>MINIESCAVADEIRA SOBRE ESTEIRAS, POTENCIA LIQUIDA DE *30* HP, PESO OPERACIONAL DE *3.500* KG - CHP DIURNO. AF_04/2017</t>
  </si>
  <si>
    <t>118,64</t>
  </si>
  <si>
    <t>96463</t>
  </si>
  <si>
    <t>ROLO COMPACTADOR DE PNEUS, ESTATICO, PRESSAO VARIAVEL, POTENCIA 110 HP, PESO SEM/COM LASTRO 10,8/27 T, LARGURA DE ROLAGEM 2,30 M - CHP DIURNO. AF_06/2017</t>
  </si>
  <si>
    <t>200,01</t>
  </si>
  <si>
    <t>98764</t>
  </si>
  <si>
    <t>INVERSOR DE SOLDA MONOFÁSICO DE 160 A, POTÊNCIA DE 5400 W, TENSÃO DE 220 V, PARA SOLDA COM ELETRODOS DE 2,0 A 4,0 MM E PROCESSO TIG - CHP DIURNO. AF_06/2018</t>
  </si>
  <si>
    <t>4,92</t>
  </si>
  <si>
    <t>99833</t>
  </si>
  <si>
    <t>LAVADORA DE ALTA PRESSAO (LAVA-JATO) PARA AGUA FRIA, PRESSAO DE OPERACAO ENTRE 1400 E 1900 LIB/POL2, VAZAO MAXIMA ENTRE 400 E 700 L/H - CHP DIURNO. AF_05/2023</t>
  </si>
  <si>
    <t>2,20</t>
  </si>
  <si>
    <t>100641</t>
  </si>
  <si>
    <t>USINA DE MISTURA ASFÁLTICA À QUENTE, TIPO CONTRA FLUXO, PROD 100 A 140 TON/HORA - CHP DIURNO. AF_12/2019</t>
  </si>
  <si>
    <t>3.937,74</t>
  </si>
  <si>
    <t>100647</t>
  </si>
  <si>
    <t>USINA DE ASFALTO, TIPO GRAVIMÉTRICA, PROD 150 TON/HORA - CHP DIURNO. AF_12/2019</t>
  </si>
  <si>
    <t>5.414,14</t>
  </si>
  <si>
    <t>102275</t>
  </si>
  <si>
    <t>MARTELO DEMOLIDOR ELÉTRICO, COM POTÊNCIA DE 2.000 W, 1.000 IMPACTOS POR MINUTO, PESO DE 30 KG - CHP DIURNO. AF_01/2021</t>
  </si>
  <si>
    <t>27,53</t>
  </si>
  <si>
    <t>104091</t>
  </si>
  <si>
    <t>TERMOFUSORA PARA TUBOS E CONEXÕES EM PPR COM DIÂMETROS DE 20 A 63 MM, POTÊNCIA DE 800 W, TENSAO 220 V - CHP DIURNO. AF_05/2022</t>
  </si>
  <si>
    <t>0,94</t>
  </si>
  <si>
    <t>104097</t>
  </si>
  <si>
    <t>TERMOFUSORA PARA TUBOS E CONEXÕES EM PPR COM DIÂMETROS DE 75 A 110 MM, POTÊNCIA DE *1100* W, TENSÃO 220 V - CHP DIURNO. AF_05/2022</t>
  </si>
  <si>
    <t>1,30</t>
  </si>
  <si>
    <t>5632</t>
  </si>
  <si>
    <t>ESCAVADEIRA HIDRÁULICA SOBRE ESTEIRAS, CAÇAMBA 0,80 M3, PESO OPERACIONAL 17 T, POTENCIA BRUTA 111 HP - CHI DIURNO. AF_06/2014</t>
  </si>
  <si>
    <t>CHI</t>
  </si>
  <si>
    <t>79,05</t>
  </si>
  <si>
    <t>5679</t>
  </si>
  <si>
    <t>RETROESCAVADEIRA SOBRE RODAS COM CARREGADEIRA, TRAÇÃO 4X4, POTÊNCIA LÍQ. 88 HP, CAÇAMBA CARREG. CAP. MÍN. 1 M3, CAÇAMBA RETRO CAP. 0,26 M3, PESO OPERACIONAL MÍN. 6.674 KG, PROFUNDIDADE ESCAVAÇÃO MÁX. 4,37 M - CHI DIURNO. AF_06/2014</t>
  </si>
  <si>
    <t>54,48</t>
  </si>
  <si>
    <t>5681</t>
  </si>
  <si>
    <t>RETROESCAVADEIRA SOBRE RODAS COM CARREGADEIRA, TRAÇÃO 4X2, POTÊNCIA LÍQ. 79 HP, CAÇAMBA CARREG. CAP. MÍN. 1 M3, CAÇAMBA RETRO CAP. 0,20 M3, PESO OPERACIONAL MÍN. 6.570 KG, PROFUNDIDADE ESCAVAÇÃO MÁX. 4,37 M - CHI DIURNO. AF_06/2014</t>
  </si>
  <si>
    <t>51,50</t>
  </si>
  <si>
    <t>5685</t>
  </si>
  <si>
    <t>ROLO COMPACTADOR VIBRATÓRIO DE UM CILINDRO AÇO LISO, POTÊNCIA 80 HP, PESO OPERACIONAL MÁXIMO 8,1 T, IMPACTO DINÂMICO 16,15 / 9,5 T, LARGURA DE TRABALHO 1,68 M - CHI DIURNO. AF_06/2014</t>
  </si>
  <si>
    <t>59,91</t>
  </si>
  <si>
    <t>5690</t>
  </si>
  <si>
    <t>GRADE DE DISCO CONTROLE REMOTO REBOCÁVEL, COM 24 DISCOS 24 X 6 MM COM PNEUS PARA TRANSPORTE - CHI DIURNO. AF_06/2014</t>
  </si>
  <si>
    <t>4,19</t>
  </si>
  <si>
    <t>5806</t>
  </si>
  <si>
    <t>MOTOBOMBA CENTRÍFUGA, MOTOR A GASOLINA, POTÊNCIA 5,42 HP, BOCAIS 1 1/2" X 1", DIÂMETRO ROTOR 143 MM HM/Q = 6 MCA / 16,8 M3/H A 38 MCA / 6,6 M3/H - CHI DIURNO. AF_06/2014</t>
  </si>
  <si>
    <t>0,26</t>
  </si>
  <si>
    <t>5826</t>
  </si>
  <si>
    <t>CAMINHÃO TOCO, PBT 16.000 KG, CARGA ÚTIL MÁX. 10.685 KG, DIST. ENTRE EIXOS 4,8 M, POTÊNCIA 189 CV, INCLUSIVE CARROCERIA FIXA ABERTA DE MADEIRA P/ TRANSPORTE GERAL DE CARGA SECA, DIMEN. APROX. 2,5 X 7,00 X 0,50 M - CHI DIURNO. AF_06/2014</t>
  </si>
  <si>
    <t>52,54</t>
  </si>
  <si>
    <t>5829</t>
  </si>
  <si>
    <t>USINA DE CONCRETO FIXA, CAPACIDADE NOMINAL DE 90 A 120 M3/H, SEM SILO - CHI DIURNO. AF_07/2016</t>
  </si>
  <si>
    <t>137,17</t>
  </si>
  <si>
    <t>5837</t>
  </si>
  <si>
    <t>VIBROACABADORA DE ASFALTO SOBRE ESTEIRAS, LARGURA DE PAVIMENTAÇÃO 1,90 M A 5,30 M, POTÊNCIA 105 HP CAPACIDADE 450 T/H - CHI DIURNO. AF_11/2014</t>
  </si>
  <si>
    <t>136,21</t>
  </si>
  <si>
    <t>5841</t>
  </si>
  <si>
    <t>VASSOURA MECÂNICA REBOCÁVEL COM ESCOVA CILÍNDRICA, LARGURA ÚTIL DE VARRIMENTO DE 2,44 M - CHI DIURNO. AF_06/2014</t>
  </si>
  <si>
    <t>4,82</t>
  </si>
  <si>
    <t>5845</t>
  </si>
  <si>
    <t>TRATOR DE PNEUS, POTÊNCIA 122 CV, TRAÇÃO 4X4, PESO COM LASTRO DE 4.510 KG - CHI DIURNO. AF_06/2014</t>
  </si>
  <si>
    <t>51,27</t>
  </si>
  <si>
    <t>5849</t>
  </si>
  <si>
    <t>TRATOR DE ESTEIRAS, POTÊNCIA 170 HP, PESO OPERACIONAL 19 T, CAÇAMBA 5,2 M3 - CHI DIURNO. AF_06/2014</t>
  </si>
  <si>
    <t>72,05</t>
  </si>
  <si>
    <t>5853</t>
  </si>
  <si>
    <t>TRATOR DE ESTEIRAS, POTÊNCIA 150 HP, PESO OPERACIONAL 16,7 T, COM RODA MOTRIZ ELEVADA E LÂMINA 3,18 M3 - CHI DIURNO. AF_06/2014</t>
  </si>
  <si>
    <t>72,32</t>
  </si>
  <si>
    <t>5857</t>
  </si>
  <si>
    <t>TRATOR DE ESTEIRAS, POTÊNCIA 347 HP, PESO OPERACIONAL 38,5 T, COM LÂMINA 8,70 M3 - CHI DIURNO. AF_06/2014</t>
  </si>
  <si>
    <t>172,02</t>
  </si>
  <si>
    <t>5865</t>
  </si>
  <si>
    <t>ROLO COMPACTADOR VIBRATÓRIO REBOCÁVEL, CILINDRO DE AÇO LISO, POTÊNCIA DE TRAÇÃO DE 65 CV, PESO 4,7 T, IMPACTO DINÂMICO 18,3 T, LARGURA DE TRABALHO 1,67 M - CHI DIURNO. AF_02/2016</t>
  </si>
  <si>
    <t>10,78</t>
  </si>
  <si>
    <t>5869</t>
  </si>
  <si>
    <t>ROLO COMPACTADOR VIBRATÓRIO TANDEM AÇO LISO, POTÊNCIA 58 HP, PESO SEM/COM LASTRO 6,5 / 9,4 T, LARGURA DE TRABALHO 1,2 M - CHI DIURNO. AF_06/2014</t>
  </si>
  <si>
    <t>68,05</t>
  </si>
  <si>
    <t>5877</t>
  </si>
  <si>
    <t>RETROESCAVADEIRA SOBRE RODAS COM CARREGADEIRA, TRAÇÃO 4X4, POTÊNCIA LÍQ. 72 HP, CAÇAMBA CARREG. CAP. MÍN. 0,79 M3, CAÇAMBA RETRO CAP. 0,18 M3, PESO OPERACIONAL MÍN. 7.140 KG, PROFUNDIDADE ESCAVAÇÃO MÁX. 4,50 M - CHI DIURNO. AF_06/2014</t>
  </si>
  <si>
    <t>53,54</t>
  </si>
  <si>
    <t>5881</t>
  </si>
  <si>
    <t>ROLO COMPACTADOR VIBRATÓRIO PÉ DE CARNEIRO, OPERADO POR CONTROLE REMOTO, POTÊNCIA 12,5 KW, PESO OPERACIONAL 1,675 T, LARGURA DE TRABALHO 0,85 M - CHI DIURNO. AF_02/2016</t>
  </si>
  <si>
    <t>73,01</t>
  </si>
  <si>
    <t>5884</t>
  </si>
  <si>
    <t>USINA DE LAMA ASFÁLTICA, PROD 30 A 50 T/H, SILO DE AGREGADO 7 M3, RESERVATÓRIOS PARA EMULSÃO E ÁGUA DE 2,3 M3 CADA, MISTURADOR TIPO PUG MILL A SER MONTADO SOBRE CAMINHÃO - CHI DIURNO. AF_10/2014</t>
  </si>
  <si>
    <t>46,63</t>
  </si>
  <si>
    <t>5892</t>
  </si>
  <si>
    <t>CAMINHÃO TOCO, PESO BRUTO TOTAL 14.300 KG, CARGA ÚTIL MÁXIMA 9590 KG, DISTÂNCIA ENTRE EIXOS 4,76 M, POTÊNCIA 185 CV (NÃO INCLUI CARROCERIA) - CHI DIURNO. AF_06/2014</t>
  </si>
  <si>
    <t>48,05</t>
  </si>
  <si>
    <t>5896</t>
  </si>
  <si>
    <t>CAMINHÃO TOCO, PESO BRUTO TOTAL 16.000 KG, CARGA ÚTIL MÁXIMA DE 10.685 KG, DISTÂNCIA ENTRE EIXOS 4,80 M, POTÊNCIA 189 CV EXCLUSIVE CARROCERIA - CHI DIURNO. AF_06/2014</t>
  </si>
  <si>
    <t>50,53</t>
  </si>
  <si>
    <t>5903</t>
  </si>
  <si>
    <t>CAMINHÃO PIPA 10.000 L TRUCADO, PESO BRUTO TOTAL 23.000 KG, CARGA ÚTIL MÁXIMA 15.935 KG, DISTÂNCIA ENTRE EIXOS 4,8 M, POTÊNCIA 230 CV, INCLUSIVE TANQUE DE AÇO PARA TRANSPORTE DE ÁGUA - CHI DIURNO. AF_06/2014</t>
  </si>
  <si>
    <t>64,05</t>
  </si>
  <si>
    <t>5911</t>
  </si>
  <si>
    <t>ESPARGIDOR DE ASFALTO PRESSURIZADO COM TANQUE DE 2500 L, REBOCÁVEL COM MOTOR A GASOLINA POTÊNCIA 3,4 HP - CHI DIURNO. AF_07/2014</t>
  </si>
  <si>
    <t>5923</t>
  </si>
  <si>
    <t>GRADE DE DISCO REBOCÁVEL COM 20 DISCOS 24" X 6 MM COM PNEUS PARA TRANSPORTE - CHI DIURNO. AF_06/2014</t>
  </si>
  <si>
    <t>3,28</t>
  </si>
  <si>
    <t>5930</t>
  </si>
  <si>
    <t>GUINDAUTO HIDRÁULICO, CAPACIDADE MÁXIMA DE CARGA 6200 KG, MOMENTO MÁXIMO DE CARGA 11,7 TM, ALCANCE MÁXIMO HORIZONTAL 9,70 M, INCLUSIVE CAMINHÃO TOCO PBT 16.000 KG, POTÊNCIA DE 189 CV - CHI DIURNO. AF_06/2014</t>
  </si>
  <si>
    <t>62,41</t>
  </si>
  <si>
    <t>5934</t>
  </si>
  <si>
    <t>MOTONIVELADORA POTÊNCIA BÁSICA LÍQUIDA (PRIMEIRA MARCHA) 125 HP, PESO BRUTO 13032 KG, LARGURA DA LÂMINA DE 3,7 M - CHI DIURNO. AF_06/2014</t>
  </si>
  <si>
    <t>82,91</t>
  </si>
  <si>
    <t>5942</t>
  </si>
  <si>
    <t>PÁ CARREGADEIRA SOBRE RODAS, POTÊNCIA LÍQUIDA 128 HP, CAPACIDADE DA CAÇAMBA 1,7 A 2,8 M3, PESO OPERACIONAL 11632 KG - CHI DIURNO. AF_06/2014</t>
  </si>
  <si>
    <t>68,74</t>
  </si>
  <si>
    <t>5946</t>
  </si>
  <si>
    <t>PÁ CARREGADEIRA SOBRE RODAS, POTÊNCIA 197 HP, CAPACIDADE DA CAÇAMBA 2,5 A 3,5 M3, PESO OPERACIONAL 18338 KG - CHI DIURNO. AF_06/2014</t>
  </si>
  <si>
    <t>84,10</t>
  </si>
  <si>
    <t>5952</t>
  </si>
  <si>
    <t>MARTELETE OU ROMPEDOR PNEUMÁTICO MANUAL, 28 KG, COM SILENCIADOR - CHI DIURNO. AF_07/2016</t>
  </si>
  <si>
    <t>25,88</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</si>
  <si>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</si>
  <si>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</si>
  <si>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</si>
  <si>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</si>
  <si>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54,21</t>
  </si>
  <si>
    <t>6260</t>
  </si>
  <si>
    <t>CAMINHÃO PIPA 6.000 L, PESO BRUTO TOTAL 13.000 KG, DISTÂNCIA ENTRE EIXOS 4,80 M, POTÊNCIA 189 CV INCLUSIVE TANQUE DE AÇO PARA TRANSPORTE DE ÁGUA, CAPACIDADE 6 M3 - CHI DIURNO. AF_06/2014</t>
  </si>
  <si>
    <t>52,47</t>
  </si>
  <si>
    <t>6880</t>
  </si>
  <si>
    <t>ROLO COMPACTADOR DE PNEUS ESTÁTICO, PRESSÃO VARIÁVEL, POTÊNCIA 111 HP, PESO SEM/COM LASTRO 9,5 / 26 T, LARGURA DE TRABALHO 1,90 M - CHI DIURNO. AF_07/2014</t>
  </si>
  <si>
    <t>80,02</t>
  </si>
  <si>
    <t>7031</t>
  </si>
  <si>
    <t>TANQUE DE ASFALTO ESTACIONÁRIO COM SERPENTINA, CAPACIDADE 30.000 L - CHI DIURNO. AF_05/2023</t>
  </si>
  <si>
    <t>6,32</t>
  </si>
  <si>
    <t>7043</t>
  </si>
  <si>
    <t>MOTOBOMBA TRASH (PARA ÁGUA SUJA) AUTO ESCORVANTE, MOTOR GASOLINA DE 6,41 HP, DIÂMETROS DE SUCÇÃO X RECALQUE: 3" X 3", HM/Q = 10 MCA / 60 M3/H A 23 MCA / 0 M3/H - CHI DIURNO. AF_10/2014</t>
  </si>
  <si>
    <t>0,33</t>
  </si>
  <si>
    <t>7050</t>
  </si>
  <si>
    <t>ROLO COMPACTADOR PE DE CARNEIRO VIBRATORIO, POTENCIA 125 HP, PESO OPERACIONAL SEM/COM LASTRO 11,95 / 13,30 T, IMPACTO DINAMICO 38,5 / 22,5 T, LARGURA DE TRABALHO 2,15 M - CHI DIURNO. AF_06/2014</t>
  </si>
  <si>
    <t>73,71</t>
  </si>
  <si>
    <t>67827</t>
  </si>
  <si>
    <t>CAMINHÃO BASCULANTE 6 M3 TOCO, PESO BRUTO TOTAL 16.000 KG, CARGA ÚTIL MÁXIMA 11.130 KG, DISTÂNCIA ENTRE EIXOS 5,36 M, POTÊNCIA 185 CV, INCLUSIVE CAÇAMBA METÁLICA - CHI DIURNO. AF_06/2014</t>
  </si>
  <si>
    <t>55,30</t>
  </si>
  <si>
    <t>73395</t>
  </si>
  <si>
    <t>GRUPO GERADOR ESTACIONÁRIO, MOTOR DIESEL POTÊNCIA 170 KVA - CHI DIURNO. AF_02/2016</t>
  </si>
  <si>
    <t>7,77</t>
  </si>
  <si>
    <t>83766</t>
  </si>
  <si>
    <t>GRUPO DE SOLDAGEM COM GERADOR A DIESEL 60 CV PARA SOLDA ELÉTRICA, SOBRE 04 RODAS, COM MOTOR 4 CILINDROS 600 A - CHI DIURNO. AF_02/2016</t>
  </si>
  <si>
    <t>35,26</t>
  </si>
  <si>
    <t>84013</t>
  </si>
  <si>
    <t>ESCAVADEIRA HIDRÁULICA SOBRE ESTEIRAS, CAÇAMBA 0,80 M3, PESO OPERACIONAL 17,8 T, POTÊNCIA LÍQUIDA 110 HP - CHI DIURNO. AF_10/2014</t>
  </si>
  <si>
    <t>76,69</t>
  </si>
  <si>
    <t>87446</t>
  </si>
  <si>
    <t>BETONEIRA CAPACIDADE NOMINAL 400 L, CAPACIDADE DE MISTURA 310 L, MOTOR A DIESEL POTÊNCIA 5,0 HP, SEM CARREGADOR - CHI DIURNO. AF_05/2023</t>
  </si>
  <si>
    <t>0,57</t>
  </si>
  <si>
    <t>88392</t>
  </si>
  <si>
    <t>MISTURADOR DE ARGAMASSA, EIXO HORIZONTAL, CAPACIDADE DE MISTURA 300 KG, MOTOR ELÉTRICO POTÊNCIA 5 CV - CHI DIURNO. AF_05/2023</t>
  </si>
  <si>
    <t>1,12</t>
  </si>
  <si>
    <t>88398</t>
  </si>
  <si>
    <t>MISTURADOR DE ARGAMASSA, EIXO HORIZONTAL, CAPACIDADE DE MISTURA 600 KG, MOTOR ELÉTRICO POTÊNCIA 7,5 CV - CHI DIURNO. AF_05/2023</t>
  </si>
  <si>
    <t>1,33</t>
  </si>
  <si>
    <t>88404</t>
  </si>
  <si>
    <t>MISTURADOR DE ARGAMASSA, EIXO HORIZONTAL, CAPACIDADE DE MISTURA 160 KG, MOTOR ELÉTRICO POTÊNCIA 3 CV - CHI DIURNO. AF_05/2023</t>
  </si>
  <si>
    <t>1,05</t>
  </si>
  <si>
    <t>88430</t>
  </si>
  <si>
    <t>PROJETOR DE ARGAMASSA, CAPACIDADE DE PROJEÇÃO 1,5 M3/H, ALCANCE DE 30 ATÉ 60 M, MOTOR ELÉTRICO POTÊNCIA 7,5 HP - CHI DIURNO. AF_06/2014</t>
  </si>
  <si>
    <t>7,04</t>
  </si>
  <si>
    <t>88438</t>
  </si>
  <si>
    <t>PROJETOR DE ARGAMASSA, CAPACIDADE DE PROJEÇÃO 2 M3/H, ALCANCE ATÉ 50 M, MOTOR ELÉTRICO POTÊNCIA 7,5 HP - CHI DIURNO. AF_06/2014</t>
  </si>
  <si>
    <t>9,35</t>
  </si>
  <si>
    <t>88831</t>
  </si>
  <si>
    <t>BETONEIRA CAPACIDADE NOMINAL DE 400 L, CAPACIDADE DE MISTURA 280 L, MOTOR ELÉTRICO TRIFÁSICO POTÊNCIA DE 2 CV, SEM CARREGADOR - CHI DIURNO. AF_05/2023</t>
  </si>
  <si>
    <t>0,42</t>
  </si>
  <si>
    <t>88844</t>
  </si>
  <si>
    <t>TRATOR DE ESTEIRAS, POTÊNCIA 125 HP, PESO OPERACIONAL 12,9 T, COM LÂMINA 2,7 M3 - CHI DIURNO. AF_10/2014</t>
  </si>
  <si>
    <t>63,87</t>
  </si>
  <si>
    <t>88908</t>
  </si>
  <si>
    <t>ESCAVADEIRA HIDRÁULICA SOBRE ESTEIRAS, CAÇAMBA 1,20 M3, PESO OPERACIONAL 21 T, POTÊNCIA BRUTA 155 HP - CHI DIURNO. AF_06/2014</t>
  </si>
  <si>
    <t>84,86</t>
  </si>
  <si>
    <t>89022</t>
  </si>
  <si>
    <t>BOMBA SUBMERSÍVEL ELÉTRICA TRIFÁSICA, POTÊNCIA 2,96 HP, Ø ROTOR 144 MM SEMI-ABERTO, BOCAL DE SAÍDA Ø 2, HM/Q = 2 MCA / 38,8 M3/H A 28 MCA / 5 M3/H - CHI DIURNO. AF_06/2014</t>
  </si>
  <si>
    <t>0,43</t>
  </si>
  <si>
    <t>89027</t>
  </si>
  <si>
    <t>TANQUE DE ASFALTO ESTACIONÁRIO COM MAÇARICO, CAPACIDADE 20.000 L - CHI DIURNO. AF_05/2023</t>
  </si>
  <si>
    <t>89031</t>
  </si>
  <si>
    <t>TRATOR DE ESTEIRAS, POTÊNCIA 100 HP, PESO OPERACIONAL 9,4 T, COM LÂMINA 2,19 M3 - CHI DIURNO. AF_06/2014</t>
  </si>
  <si>
    <t>62,29</t>
  </si>
  <si>
    <t>89036</t>
  </si>
  <si>
    <t>TRATOR DE PNEUS, POTÊNCIA 85 CV, TRAÇÃO 4X4, PESO COM LASTRO DE 4.675 KG - CHI DIURNO. AF_06/2014</t>
  </si>
  <si>
    <t>45,19</t>
  </si>
  <si>
    <t>89218</t>
  </si>
  <si>
    <t>BATE-ESTACAS POR GRAVIDADE, POTÊNCIA DE 160 HP, PESO DO MARTELO ATÉ 3 TONELADAS - CHI DIURNO. AF_11/2014</t>
  </si>
  <si>
    <t>92,22</t>
  </si>
  <si>
    <t>89226</t>
  </si>
  <si>
    <t>BETONEIRA CAPACIDADE NOMINAL DE 600 L, CAPACIDADE DE MISTURA 360 L, MOTOR ELÉTRICO TRIFÁSICO POTÊNCIA DE 4 CV, SEM CARREGADOR - CHI DIURNO. AF_05/2023</t>
  </si>
  <si>
    <t>1,71</t>
  </si>
  <si>
    <t>89235</t>
  </si>
  <si>
    <t>FRESADORA DE ASFALTO A FRIO SOBRE RODAS, LARGURA FRESAGEM DE 1,0 M, POTÊNCIA 208 HP - CHI DIURNO. AF_11/2014</t>
  </si>
  <si>
    <t>176,77</t>
  </si>
  <si>
    <t>89243</t>
  </si>
  <si>
    <t>FRESADORA DE ASFALTO A FRIO SOBRE RODAS, LARGURA FRESAGEM DE 2,0 M, POTÊNCIA 550 HP - CHI DIURNO. AF_11/2014</t>
  </si>
  <si>
    <t>377,60</t>
  </si>
  <si>
    <t>89251</t>
  </si>
  <si>
    <t>RECICLADORA DE ASFALTO A FRIO SOBRE RODAS, LARGURA FRESAGEM DE 2,0 M, POTÊNCIA 422 HP - CHI DIURNO. AF_11/2014</t>
  </si>
  <si>
    <t>331,57</t>
  </si>
  <si>
    <t>89258</t>
  </si>
  <si>
    <t>VIBROACABADORA DE ASFALTO SOBRE ESTEIRAS, LARGURA DE PAVIMENTAÇÃO 2,13 M A 4,55 M, POTÊNCIA 100 HP, CAPACIDADE 400 T/H - CHI DIURNO. AF_11/2014</t>
  </si>
  <si>
    <t>116,40</t>
  </si>
  <si>
    <t>89273</t>
  </si>
  <si>
    <t>GUINDASTE HIDRÁULICO AUTOPROPELIDO, COM LANÇA TELESCÓPICA 28,80 M, CAPACIDADE MÁXIMA 30 T, POTÊNCIA 97 KW, TRAÇÃO 4 X 4 - CHI DIURNO. AF_11/2014</t>
  </si>
  <si>
    <t>91,48</t>
  </si>
  <si>
    <t>89279</t>
  </si>
  <si>
    <t>BETONEIRA CAPACIDADE NOMINAL DE 600 L, CAPACIDADE DE MISTURA 440 L, MOTOR A DIESEL POTÊNCIA 10 HP, COM CARREGADOR - CHI DIURNO. AF_05/2023</t>
  </si>
  <si>
    <t>2,08</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</si>
  <si>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</si>
  <si>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</si>
  <si>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</si>
  <si>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</si>
  <si>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76,99</t>
  </si>
  <si>
    <t>90587</t>
  </si>
  <si>
    <t>VIBRADOR DE IMERSÃO, DIÂMETRO DE PONTEIRA 45MM, MOTOR ELÉTRICO TRIFÁSICO POTÊNCIA DE 2 CV - CHI DIURNO. AF_06/2015</t>
  </si>
  <si>
    <t>0,53</t>
  </si>
  <si>
    <t>90626</t>
  </si>
  <si>
    <t>PERFURATRIZ MANUAL, TORQUE MÁXIMO 83 N.M, POTÊNCIA 5 CV, COM DIÂMETRO MÁXIMO 4" - CHI DIURNO. AF_06/2015</t>
  </si>
  <si>
    <t>2,25</t>
  </si>
  <si>
    <t>90632</t>
  </si>
  <si>
    <t>PERFURATRIZ SOBRE ESTEIRA, TORQUE MÁXIMO 600 KGF, PESO MÉDIO 1000 KG, POTÊNCIA 20 HP, DIÂMETRO MÁXIMO 10" - CHI DIURNO. AF_06/2015</t>
  </si>
  <si>
    <t>78,86</t>
  </si>
  <si>
    <t>90638</t>
  </si>
  <si>
    <t>MISTURADOR DUPLO HORIZONTAL DE ALTA TURBULÊNCIA, CAPACIDADE / VOLUME 2 X 500 LITROS, MOTORES ELÉTRICOS MÍNIMO 5 CV CADA, PARA NATA CIMENTO, ARGAMASSA E OUTROS - CHI DIURNO. AF_06/2015</t>
  </si>
  <si>
    <t>5,42</t>
  </si>
  <si>
    <t>90644</t>
  </si>
  <si>
    <t>BOMBA TRIPLEX, PARA INJEÇÃO DE NATA DE CIMENTO, VAZÃO MÁXIMA DE 100 LITROS/MINUTO, PRESSÃO MÁXIMA DE 70 BAR - CHI DIURNO. AF_06/2015</t>
  </si>
  <si>
    <t>8,10</t>
  </si>
  <si>
    <t>90651</t>
  </si>
  <si>
    <t>BOMBA CENTRÍFUGA MONOESTÁGIO COM MOTOR ELÉTRICO MONOFÁSICO, POTÊNCIA 15 HP, DIÂMETRO DO ROTOR 173 MM, HM/Q = 30 MCA / 90 M3/H A 45 MCA / 55 M3/H - CHI DIURNO. AF_06/2015</t>
  </si>
  <si>
    <t>0,95</t>
  </si>
  <si>
    <t>90657</t>
  </si>
  <si>
    <t>BOMBA DE PROJEÇÃO DE CONCRETO SECO, POTÊNCIA 10 CV, VAZÃO 3 M3/H - CHI DIURNO. AF_06/2015</t>
  </si>
  <si>
    <t>5,27</t>
  </si>
  <si>
    <t>90663</t>
  </si>
  <si>
    <t>BOMBA DE PROJEÇÃO DE CONCRETO SECO, POTÊNCIA 10 CV, VAZÃO 6 M3/H - CHI DIURNO. AF_06/2015</t>
  </si>
  <si>
    <t>5,64</t>
  </si>
  <si>
    <t>90669</t>
  </si>
  <si>
    <t>PROJETOR PNEUMÁTICO DE ARGAMASSA PARA CHAPISCO E REBOCO COM RECIPIENTE ACOPLADO, TIPO CANEQUINHA, COM COMPRESSOR DE AR REBOCÁVEL VAZÃO 89 PCM E MOTOR DIESEL DE 20 CV - CHI DIURNO. AF_05/2023</t>
  </si>
  <si>
    <t>90675</t>
  </si>
  <si>
    <t>PERFURATRIZ COM TORRE METÁLICA PARA EXECUÇÃO DE ESTACA HÉLICE CONTÍNUA, PROFUNDIDADE MÁXIMA DE 30 M, DIÂMETRO MÁXIMO DE 800 MM, POTÊNCIA INSTALADA DE 268 HP, MESA ROTATIVA COM TORQUE MÁXIMO DE 170 KNM - CHI DIURNO. AF_06/2015</t>
  </si>
  <si>
    <t>267,96</t>
  </si>
  <si>
    <t>90681</t>
  </si>
  <si>
    <t>PERFURATRIZ HIDRÁULICA SOBRE CAMINHÃO COM TRADO CURTO ACOPLADO, PROFUNDIDADE MÁXIMA DE 20 M, DIÂMETRO MÁXIMO DE 1500 MM, POTÊNCIA INSTALADA DE 137 HP, MESA ROTATIVA COM TORQUE MÁXIMO DE 30 KNM - CHI DIURNO. AF_06/2015</t>
  </si>
  <si>
    <t>160,20</t>
  </si>
  <si>
    <t>90687</t>
  </si>
  <si>
    <t>MANIPULADOR TELESCÓPICO, POTÊNCIA DE 85 HP, CAPACIDADE DE CARGA DE 3.500 KG, ALTURA MÁXIMA DE ELEVAÇÃO DE 12,3 M - CHI DIURNO. AF_05/2023</t>
  </si>
  <si>
    <t>65,39</t>
  </si>
  <si>
    <t>90693</t>
  </si>
  <si>
    <t>MINICARREGADEIRA SOBRE RODAS, POTÊNCIA LÍQUIDA DE 47 HP, CAPACIDADE NOMINAL DE OPERAÇÃO DE 646 KG - CHI DIURNO. AF_06/2015</t>
  </si>
  <si>
    <t>62,51</t>
  </si>
  <si>
    <t>90965</t>
  </si>
  <si>
    <t>COMPRESSOR DE AR REBOCÁVEL, VAZÃO 89 PCM, PRESSÃO EFETIVA DE TRABALHO 102 PSI, MOTOR DIESEL, POTÊNCIA 20 CV - CHI DIURNO. AF_06/2015</t>
  </si>
  <si>
    <t>6,92</t>
  </si>
  <si>
    <t>90973</t>
  </si>
  <si>
    <t>COMPRESSOR DE AR REBOCAVEL, VAZÃO 250 PCM, PRESSAO DE TRABALHO 102 PSI, MOTOR A DIESEL POTÊNCIA 81 CV - CHI DIURNO. AF_06/2015</t>
  </si>
  <si>
    <t>6,94</t>
  </si>
  <si>
    <t>90982</t>
  </si>
  <si>
    <t>COMPRESSOR DE AR REBOCÁVEL, VAZÃO 748 PCM, PRESSÃO EFETIVA DE TRABALHO 102 PSI, MOTOR DIESEL, POTÊNCIA 210 CV - CHI DIURNO. AF_06/2015</t>
  </si>
  <si>
    <t>17,64</t>
  </si>
  <si>
    <t>91001</t>
  </si>
  <si>
    <t>COMPRESSOR DE AR REBOCAVEL, VAZÃO 400 PCM, PRESSAO DE TRABALHO 102 PSI, MOTOR A DIESEL POTÊNCIA 110 CV - CHI DIURNO. AF_06/2015</t>
  </si>
  <si>
    <t>8,23</t>
  </si>
  <si>
    <t>91032</t>
  </si>
  <si>
    <t>CAMINHÃO TRUCADO (C/ TERCEIRO EIXO) ELETRÔNICO - POTÊNCIA 231CV - PBT = 22000KG - DIST. ENTRE EIXOS 5170 MM - INCLUI CARROCERIA FIXA ABERTA DE MADEIRA - CHI DIURNO. AF_06/2015</t>
  </si>
  <si>
    <t>57,85</t>
  </si>
  <si>
    <t>91278</t>
  </si>
  <si>
    <t>PLACA VIBRATÓRIA REVERSÍVEL COM MOTOR 4 TEMPOS A GASOLINA, FORÇA CENTRÍFUGA DE 25 KN (2500 KGF), POTÊNCIA 5,5 CV - CHI DIURNO. AF_08/2015</t>
  </si>
  <si>
    <t>0,51</t>
  </si>
  <si>
    <t>91285</t>
  </si>
  <si>
    <t>CORTADORA DE PISO COM MOTOR 4 TEMPOS A GASOLINA, POTÊNCIA DE 13 HP, COM DISCO DE CORTE DIAMANTADO SEGMENTADO PARA CONCRETO, DIÂMETRO DE 350 MM, FURO DE 1" (14 X 1") - CHI DIURNO. AF_08/2015</t>
  </si>
  <si>
    <t>1,01</t>
  </si>
  <si>
    <t>91387</t>
  </si>
  <si>
    <t>CAMINHÃO BASCULANTE 10 M3, TRUCADO CABINE SIMPLES, PESO BRUTO TOTAL 23.000 KG, CARGA ÚTIL MÁXIMA 15.935 KG, DISTÂNCIA ENTRE EIXOS 4,80 M, POTÊNCIA 230 CV INCLUSIVE CAÇAMBA METÁLICA - CHI DIURNO. AF_06/2014</t>
  </si>
  <si>
    <t>63,90</t>
  </si>
  <si>
    <t>91395</t>
  </si>
  <si>
    <t>CAMINHÃO TOCO, PBT 14.300 KG, CARGA ÚTIL MÁX. 9.710 KG, DIST. ENTRE EIXOS 3,56 M, POTÊNCIA 185 CV, INCLUSIVE CARROCERIA FIXA ABERTA DE MADEIRA P/ TRANSPORTE GERAL DE CARGA SECA, DIMEN. APROX. 2,50 X 6,50 X 0,50 M - CHI DIURNO. AF_06/2014</t>
  </si>
  <si>
    <t>49,94</t>
  </si>
  <si>
    <t>91486</t>
  </si>
  <si>
    <t>ESPARGIDOR DE ASFALTO PRESSURIZADO, TANQUE 6 M3 COM ISOLAÇÃO TÉRMICA, AQUECIDO COM 2 MAÇARICOS, COM BARRA ESPARGIDORA 3,60 M, MONTADO SOBRE CAMINHÃO  TOCO, PBT 14.300 KG, POTÊNCIA 185 CV - CHI DIURNO. AF_05/2023</t>
  </si>
  <si>
    <t>61,86</t>
  </si>
  <si>
    <t>91534</t>
  </si>
  <si>
    <t>COMPACTADOR DE SOLOS DE PERCUSSÃO (SOQUETE) COM MOTOR A GASOLINA 4 TEMPOS, POTÊNCIA 4 CV - CHI DIURNO. AF_08/2015</t>
  </si>
  <si>
    <t>27,05</t>
  </si>
  <si>
    <t>91635</t>
  </si>
  <si>
    <t>GUINDAUTO HIDRÁULICO, CAPACIDADE MÁXIMA DE CARGA 6500 KG, MOMENTO MÁXIMO DE CARGA 5,8 TM, ALCANCE MÁXIMO HORIZONTAL 7,60 M, INCLUSIVE CAMINHÃO TOCO PBT 9.700 KG, POTÊNCIA DE 160 CV - CHI DIURNO. AF_08/2015</t>
  </si>
  <si>
    <t>54,80</t>
  </si>
  <si>
    <t>91646</t>
  </si>
  <si>
    <t>CAMINHÃO DE TRANSPORTE DE MATERIAL ASFÁLTICO 30.000 L, COM CAVALO MECÂNICO DE CAPACIDADE MÁXIMA DE TRAÇÃO COMBINADO DE 66.000 KG, POTÊNCIA 360 CV, INCLUSIVE TANQUE DE ASFALTO COM SERPENTINA - CHI DIURNO. AF_08/2015</t>
  </si>
  <si>
    <t>81,98</t>
  </si>
  <si>
    <t>91693</t>
  </si>
  <si>
    <t>SERRA CIRCULAR DE BANCADA COM MOTOR ELÉTRICO POTÊNCIA DE 5HP, COM COIFA PARA DISCO 10" - CHI DIURNO. AF_08/2015</t>
  </si>
  <si>
    <t>26,40</t>
  </si>
  <si>
    <t>92044</t>
  </si>
  <si>
    <t>DISTRIBUIDOR DE AGREGADOS REBOCAVEL, CAPACIDADE 1,9 M³, LARGURA DE TRABALHO 3,66 M - CHI DIURNO. AF_11/2015</t>
  </si>
  <si>
    <t>7,15</t>
  </si>
  <si>
    <t>92107</t>
  </si>
  <si>
    <t>CAMINHÃO PARA EQUIPAMENTO DE LIMPEZA A SUCÇÃO COM CAMINHÃO TRUCADO DE PESO BRUTO TOTAL 23000 KG, CARGA ÚTIL MÁXIMA 15935 KG, DISTÂNCIA ENTRE EIXOS 4,80 M, POTÊNCIA 230 CV, INCLUSIVE LIMPADORA A SUCÇÃO, TANQUE 12000 L - CHI DIURNO. AF_05/2023</t>
  </si>
  <si>
    <t>79,77</t>
  </si>
  <si>
    <t>92113</t>
  </si>
  <si>
    <t>PENEIRA ROTATIVA COM MOTOR ELÉTRICO TRIFÁSICO DE 2 CV, CILINDRO DE 1 M X 0,60 M, COM FUROS DE 3,17 MM - CHI DIURNO. AF_05/2023</t>
  </si>
  <si>
    <t>1,23</t>
  </si>
  <si>
    <t>92119</t>
  </si>
  <si>
    <t>DOSADOR DE AREIA, CAPACIDADE DE 26 LITROS - CHI DIURNO. AF_05/2023</t>
  </si>
  <si>
    <t>0,32</t>
  </si>
  <si>
    <t>92139</t>
  </si>
  <si>
    <t>CAMINHONETE COM MOTOR A DIESEL, POTÊNCIA 180 CV, CABINE DUPLA, 4X4 - CHI DIURNO. AF_11/2015</t>
  </si>
  <si>
    <t>92146</t>
  </si>
  <si>
    <t>CAMINHONETE CABINE SIMPLES COM MOTOR 1.6 FLEX, CÂMBIO MANUAL, POTÊNCIA 101/104 CV, 2 PORTAS - CHI DIURNO. AF_11/2015</t>
  </si>
  <si>
    <t>27,09</t>
  </si>
  <si>
    <t>92243</t>
  </si>
  <si>
    <t>CAMINHÃO DE TRANSPORTE DE MATERIAL ASFÁLTICO 20.000 L, COM CAVALO MECÂNICO DE CAPACIDADE MÁXIMA DE TRAÇÃO COMBINADO DE 45.000 KG, POTÊNCIA 330 CV, INCLUSIVE TANQUE DE ASFALTO COM MAÇARICO - CHI DIURNO. AF_12/2015</t>
  </si>
  <si>
    <t>67,09</t>
  </si>
  <si>
    <t>92717</t>
  </si>
  <si>
    <t>APARELHO PARA CORTE E SOLDA OXI-ACETILENO SOBRE RODAS, INCLUSIVE CILINDROS E MAÇARICOS - CHI DIURNO. AF_05/2023</t>
  </si>
  <si>
    <t>0,14</t>
  </si>
  <si>
    <t>92961</t>
  </si>
  <si>
    <t>MÁQUINA EXTRUSORA DE CONCRETO PARA GUIAS E SARJETAS, MOTOR A DIESEL, POTÊNCIA 14 CV - CHI DIURNO. AF_12/2015</t>
  </si>
  <si>
    <t>4,88</t>
  </si>
  <si>
    <t>92967</t>
  </si>
  <si>
    <t>MARTELO PERFURADOR PNEUMÁTICO MANUAL, HASTE 25 X 75 MM, 21 KG - CHI DIURNO. AF_12/2015</t>
  </si>
  <si>
    <t>25,93</t>
  </si>
  <si>
    <t>93225</t>
  </si>
  <si>
    <t>PERFURATRIZ COM TORRE METÁLICA PARA EXECUÇÃO DE ESTACA HÉLICE CONTÍNUA, PROFUNDIDADE MÁXIMA DE 32 M, DIÂMETRO MÁXIMO DE 1000 MM, POTÊNCIA INSTALADA DE 350 HP, MESA ROTATIVA COM TORQUE MÁXIMO DE 263 KNM - CHI DIURNO. AF_01/2016</t>
  </si>
  <si>
    <t>402,08</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</si>
  <si>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</si>
  <si>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</si>
  <si>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</si>
  <si>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</si>
  <si>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61,33</t>
  </si>
  <si>
    <t>93274</t>
  </si>
  <si>
    <t>GRUA ASCENSIONAL, LANÇA DE 30 M, CAPACIDADE DE 1,0 T A 30 M, ALTURA ATÉ 39 M - CHI DIURNO. AF_05/2023</t>
  </si>
  <si>
    <t>60,91</t>
  </si>
  <si>
    <t>93282</t>
  </si>
  <si>
    <t>GUINCHO ELÉTRICO DE COLUNA, CAPACIDADE 400 KG, COM MOTO FREIO, MOTOR TRIFÁSICO DE 1,25 CV - CHI DIURNO. AF_03/2016</t>
  </si>
  <si>
    <t>24,68</t>
  </si>
  <si>
    <t>93288</t>
  </si>
  <si>
    <t>GUINDASTE HIDRÁULICO AUTOPROPELIDO, COM LANÇA TELESCÓPICA 40 M, CAPACIDADE MÁXIMA 60 T, POTÊNCIA 260 KW - CHI DIURNO. AF_03/2016</t>
  </si>
  <si>
    <t>152,93</t>
  </si>
  <si>
    <t>93403</t>
  </si>
  <si>
    <t>GUINDAUTO HIDRÁULICO, CAPACIDADE MÁXIMA DE CARGA 3300 KG, MOMENTO MÁXIMO DE CARGA 5,8 TM, ALCANCE MÁXIMO HORIZONTAL 7,60 M, INCLUSIVE CAMINHÃO TOCO PBT 16.000 KG, POTÊNCIA DE 189 CV - CHI DIURNO. AF_03/2016</t>
  </si>
  <si>
    <t>59,66</t>
  </si>
  <si>
    <t>93409</t>
  </si>
  <si>
    <t>MÁQUINA JATO DE PRESSAO PORTÁTIL, CAMARA DE 1 SAIDA, CAPACIDADE 280 L, DIAMETRO 670 MM, BICO DE JATO CURTO VENTURI DE 5/16 , MANGUEIRA DE 1 COM COMPRESSOR DE AR REBOCÁVEL 189 PCM E MOTOR DIESEL 63 CV - CHI DIURNO. AF_05/2023</t>
  </si>
  <si>
    <t>32,58</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</si>
  <si>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</si>
  <si>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</si>
  <si>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</si>
  <si>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</si>
  <si>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</si>
  <si>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</si>
  <si>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</si>
  <si>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6,91</t>
  </si>
  <si>
    <t>93434</t>
  </si>
  <si>
    <t>USINA DE MISTURA ASFÁLTICA À QUENTE, TIPO CONTRA FLUXO, PROD 40 A 80 TON/HORA - CHI DIURNO. AF_05/2023</t>
  </si>
  <si>
    <t>274,65</t>
  </si>
  <si>
    <t>93440</t>
  </si>
  <si>
    <t>USINA DE ASFALTO À FRIO, CAPACIDADE DE 40 A 60 TON/HORA, ELÉTRICA POTÊNCIA 30 CV - CHI DIURNO. AF_05/2023</t>
  </si>
  <si>
    <t>110,55</t>
  </si>
  <si>
    <t>95122</t>
  </si>
  <si>
    <t>USINA MISTURADORA DE SOLOS, CAPACIDADE DE 200 A 500 TON/H, POTENCIA 75KW - CHI DIURNO. AF_07/2016</t>
  </si>
  <si>
    <t>179,16</t>
  </si>
  <si>
    <t>95128</t>
  </si>
  <si>
    <t>DISTRIBUIDOR DE AGREGADOS AUTOPROPELIDO, CAP 3 M3, A DIESEL, POTÊNCIA 176CV - CHI DIURNO. AF_07/2016</t>
  </si>
  <si>
    <t>46,97</t>
  </si>
  <si>
    <t>95140</t>
  </si>
  <si>
    <t>TALHA MANUAL DE CORRENTE, CAPACIDADE DE 2 TON. COM ELEVAÇÃO DE 3 M - CHI DIURNO. AF_07/2016</t>
  </si>
  <si>
    <t>0,04</t>
  </si>
  <si>
    <t>95213</t>
  </si>
  <si>
    <t>GRUA ASCENCIONAL, LANÇA DE 42 M, CAPACIDADE DE 1,5 T A 30 M, ALTURA ATÉ 39 M - CHI DIURNO. AF_05/2023</t>
  </si>
  <si>
    <t>65,69</t>
  </si>
  <si>
    <t>95259</t>
  </si>
  <si>
    <t>MARTELO DEMOLIDOR PNEUMÁTICO MANUAL, 32 KG - CHI DIURNO. AF_09/2016</t>
  </si>
  <si>
    <t>25,69</t>
  </si>
  <si>
    <t>95265</t>
  </si>
  <si>
    <t>COMPACTADOR DE SOLOS DE PERCUSÃO (SOQUETE) COM MOTOR A GASOLINA, POTÊNCIA 3 CV - CHI DIURNO. AF_09/2016</t>
  </si>
  <si>
    <t>0,69</t>
  </si>
  <si>
    <t>95271</t>
  </si>
  <si>
    <t>RÉGUA VIBRATÓRIA DUPLA PARA CONCRETO, PESO DE 60KG, COMPRIMENTO 4 M, COM MOTOR A GASOLINA, POTÊNCIA 5,5 HP - CHI DIURNO. AF_09/2016</t>
  </si>
  <si>
    <t>0,54</t>
  </si>
  <si>
    <t>95277</t>
  </si>
  <si>
    <t>POLIDORA DE PISO (POLITRIZ), PESO DE 100KG, DIÂMETRO 450 MM, MOTOR ELÉTRICO, POTÊNCIA 4 HP - CHI DIURNO. AF_05/2023</t>
  </si>
  <si>
    <t>95283</t>
  </si>
  <si>
    <t>DESEMPENADEIRA DE CONCRETO, PESO DE 78 KG, 4 PÁS, MOTOR A GASOLINA, POTÊNCIA 5,5 HP - CHI DIURNO. AF_05/2023</t>
  </si>
  <si>
    <t>0,65</t>
  </si>
  <si>
    <t>95621</t>
  </si>
  <si>
    <t>PERFURATRIZ PNEUMATICA MANUAL DE PESO MEDIO, MARTELETE, 18KG, COMPRIMENTO MÁXIMO DE CURSO DE 6 M, DIAMETRO DO PISTAO DE 5,5 CM - CHI DIURNO. AF_11/2016</t>
  </si>
  <si>
    <t>25,42</t>
  </si>
  <si>
    <t>95632</t>
  </si>
  <si>
    <t>ROLO COMPACTADOR VIBRATORIO TANDEM, ACO LISO, POTENCIA 125 HP, PESO SEM/COM LASTRO 10,20/11,65 T, LARGURA DE TRABALHO 1,73 M - CHI DIURNO. AF_11/2016</t>
  </si>
  <si>
    <t>77,63</t>
  </si>
  <si>
    <t>95703</t>
  </si>
  <si>
    <t>PERFURATRIZ MANUAL, TORQUE MAXIMO 55 KGF.M, POTENCIA 5 CV, COM DIAMETRO MAXIMO 8 1/2" - CHI DIURNO. AF_11/2016</t>
  </si>
  <si>
    <t>31,29</t>
  </si>
  <si>
    <t>95709</t>
  </si>
  <si>
    <t>PERFURATRIZ SOBRE ESTEIRA, TORQUE MÁXIMO 600 KGF, POTÊNCIA ENTRE 50 E 60 HP, DIÂMETRO MÁXIMO 10 - CHI DIURNO. AF_11/2016</t>
  </si>
  <si>
    <t>76,68</t>
  </si>
  <si>
    <t>95715</t>
  </si>
  <si>
    <t>ESCAVADEIRA HIDRAULICA SOBRE ESTEIRA, COM GARRA GIRATORIA DE MANDIBULAS, PESO OPERACIONAL ENTRE 22,00 E 25,50 TON, POTENCIA LIQUIDA ENTRE 150 E 160 HP - CHI DIURNO. AF_11/2016</t>
  </si>
  <si>
    <t>87,95</t>
  </si>
  <si>
    <t>95721</t>
  </si>
  <si>
    <t>ESCAVADEIRA HIDRAULICA SOBRE ESTEIRA, EQUIPADA COM CLAMSHELL, COM CAPACIDADE DA CAÇAMBA ENTRE 1,20 E 1,50 M3, PESO OPERACIONAL ENTRE 20,00 E 22,00 TON, POTENCIA LIQUIDA ENTRE 150 E 160 HP - CHI DIURNO. AF_11/2016</t>
  </si>
  <si>
    <t>85,70</t>
  </si>
  <si>
    <t>95873</t>
  </si>
  <si>
    <t>GRUPO GERADOR COM CARENAGEM, MOTOR DIESEL POTÊNCIA STANDART ENTRE 250 E 260 KVA - CHI DIURNO. AF_12/2016</t>
  </si>
  <si>
    <t>11,05</t>
  </si>
  <si>
    <t>96014</t>
  </si>
  <si>
    <t>TRATOR DE PNEUS COM POTÊNCIA DE 122 CV, TRAÇÃO 4X4, COM VASSOURA MECÂNICA ACOPLADA - CHI DIURNO. AF_02/2017</t>
  </si>
  <si>
    <t>55,87</t>
  </si>
  <si>
    <t>96021</t>
  </si>
  <si>
    <t>TRATOR DE PNEUS COM POTÊNCIA DE 122 CV, TRAÇÃO 4X4, COM GRADE DE DISCOS ACOPLADA - CHI DIURNO. AF_02/2017</t>
  </si>
  <si>
    <t>55,62</t>
  </si>
  <si>
    <t>96029</t>
  </si>
  <si>
    <t>TRATOR DE PNEUS COM POTÊNCIA DE 85 CV, TRAÇÃO 4X4, COM GRADE DE DISCOS ACOPLADA - CHI DIURNO. AF_02/2017</t>
  </si>
  <si>
    <t>49,54</t>
  </si>
  <si>
    <t>96036</t>
  </si>
  <si>
    <t>CAMINHÃO BASCULANTE 10 M3, TRUCADO, POTÊNCIA 230 CV, INCLUSIVE CAÇAMBA METÁLICA, COM DISTRIBUIDOR DE AGREGADOS ACOPLADO - CHI DIURNO. AF_02/2017</t>
  </si>
  <si>
    <t>69,16</t>
  </si>
  <si>
    <t>96155</t>
  </si>
  <si>
    <t>TRATOR DE PNEUS COM POTÊNCIA DE 85 CV, TRAÇÃO 4X4, COM VASSOURA MECÂNICA ACOPLADA - CHI DIURNO. AF_02/2017</t>
  </si>
  <si>
    <t>49,79</t>
  </si>
  <si>
    <t>96156</t>
  </si>
  <si>
    <t>MINICARREGADEIRA SOBRE RODAS POTENCIA 47HP CAPACIDADE OPERACAO 646 KG, COM VASSOURA MECÂNICA ACOPLADA - CHI DIURNO. AF_03/2017</t>
  </si>
  <si>
    <t>69,19</t>
  </si>
  <si>
    <t>96159</t>
  </si>
  <si>
    <t>MÁQUINA DEMARCADORA DE FAIXA DE TRÁFEGO À FRIO, AUTOPROPELIDA, POTÊNCIA 38 HP - CHI DIURNO. AF_07/2016</t>
  </si>
  <si>
    <t>82,20</t>
  </si>
  <si>
    <t>96246</t>
  </si>
  <si>
    <t>MINIESCAVADEIRA SOBRE ESTEIRAS, POTENCIA LIQUIDA DE *30* HP, PESO OPERACIONAL DE *3.500* KG - CHI DIURNO. AF_04/2017</t>
  </si>
  <si>
    <t>64,19</t>
  </si>
  <si>
    <t>96464</t>
  </si>
  <si>
    <t>ROLO COMPACTADOR DE PNEUS, ESTATICO, PRESSAO VARIAVEL, POTENCIA 110 HP, PESO SEM/COM LASTRO 10,8/27 T, LARGURA DE ROLAGEM 2,30 M - CHI DIURNO. AF_06/2017</t>
  </si>
  <si>
    <t>83,46</t>
  </si>
  <si>
    <t>98765</t>
  </si>
  <si>
    <t>INVERSOR DE SOLDA MONOFÁSICO DE 160 A, POTÊNCIA DE 5400 W, TENSÃO DE 220 V, PARA SOLDA COM ELETRODOS DE 2,0 A 4,0 MM E PROCESSO TIG - CHI DIURNO. AF_06/2018</t>
  </si>
  <si>
    <t>0,05</t>
  </si>
  <si>
    <t>99834</t>
  </si>
  <si>
    <t>LAVADORA DE ALTA PRESSAO (LAVA-JATO) PARA AGUA FRIA, PRESSAO DE OPERACAO ENTRE 1400 E 1900 LIB/POL2, VAZAO MAXIMA ENTRE 400 E 700 L/H - CHI DIURNO. AF_05/2023</t>
  </si>
  <si>
    <t>100642</t>
  </si>
  <si>
    <t>USINA DE MISTURA ASFÁLTICA À QUENTE, TIPO CONTRA FLUXO, PROD 100 A 140 TON/HORA - CHI DIURNO. AF_12/2019</t>
  </si>
  <si>
    <t>236,77</t>
  </si>
  <si>
    <t>100648</t>
  </si>
  <si>
    <t>USINA DE ASFALTO, TIPO GRAVIMÉTRICA, PROD 150 TON/HORA - CHI DIURNO. AF_12/2019</t>
  </si>
  <si>
    <t>469,05</t>
  </si>
  <si>
    <t>102274</t>
  </si>
  <si>
    <t>MARTELO DEMOLIDOR ELÉTRICO, COM POTÊNCIA DE 2.000 W, 1.000 IMPACTOS POR MINUTO, PESO DE 30 KG -  CHI DIURNO. AF_01/2021</t>
  </si>
  <si>
    <t>24,92</t>
  </si>
  <si>
    <t>104092</t>
  </si>
  <si>
    <t>TERMOFUSORA PARA TUBOS E CONEXÕES EM PPR COM DIÂMETROS DE 20 A 63 MM, POTÊNCIA DE 800 W, TENSAO 220 V - CHI DIURNO. AF_05/2022</t>
  </si>
  <si>
    <t>0,15</t>
  </si>
  <si>
    <t>104098</t>
  </si>
  <si>
    <t>TERMOFUSORA PARA TUBOS E CONEXÕES EM PPR COM DIÂMETROS DE 75 A 110 MM, POTÊNCIA DE *1100* W, TENSÃO 220 V - CHI DIURNO. AF_05/2022</t>
  </si>
  <si>
    <t>0,20</t>
  </si>
  <si>
    <t>5089</t>
  </si>
  <si>
    <t>ROLO COMPACTADOR VIBRATÓRIO PÉ DE CARNEIRO PARA SOLOS, POTÊNCIA 80 HP, PESO OPERACIONAL SEM/COM LASTRO 7,4 / 8,8 T, LARGURA DE TRABALHO 1,68 M - MANUTENÇÃO. AF_02/2016</t>
  </si>
  <si>
    <t>H</t>
  </si>
  <si>
    <t>40,82</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</si>
  <si>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</si>
  <si>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</si>
  <si>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</si>
  <si>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</si>
  <si>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6,16</t>
  </si>
  <si>
    <t>5629</t>
  </si>
  <si>
    <t>ESCAVADEIRA HIDRÁULICA SOBRE ESTEIRAS, CAÇAMBA 0,80 M3, PESO OPERACIONAL 17 T, POTENCIA BRUTA 111 HP - MANUTENÇÃO. AF_06/2014</t>
  </si>
  <si>
    <t>56,78</t>
  </si>
  <si>
    <t>5630</t>
  </si>
  <si>
    <t>ESCAVADEIRA HIDRÁULICA SOBRE ESTEIRAS, CAÇAMBA 0,80 M3, PESO OPERACIONAL 17 T, POTENCIA BRUTA 111 HP - MATERIAIS NA OPERAÇÃO. AF_06/2014</t>
  </si>
  <si>
    <t>51,91</t>
  </si>
  <si>
    <t>5658</t>
  </si>
  <si>
    <t>GRADE DE DISCO CONTROLE REMOTO REBOCÁVEL, COM 24 DISCOS 24 X 6 MM COM PNEUS PARA TRANSPORTE - MANUTENÇÃO. AF_06/2014</t>
  </si>
  <si>
    <t>2,55</t>
  </si>
  <si>
    <t>5664</t>
  </si>
  <si>
    <t>RETROESCAVADEIRA SOBRE RODAS COM CARREGADEIRA, TRAÇÃO 4X4, POTÊNCIA LÍQ. 88 HP, CAÇAMBA CARREG. CAP. MÍN. 1 M3, CAÇAMBA RETRO CAP. 0,26 M3, PESO OPERACIONAL MÍN. 6.674 KG, PROFUNDIDADE ESCAVAÇÃO MÁX. 4,37 M - MANUTENÇÃO. AF_06/2014</t>
  </si>
  <si>
    <t>29,74</t>
  </si>
  <si>
    <t>5667</t>
  </si>
  <si>
    <t>RETROESCAVADEIRA SOBRE RODAS COM CARREGADEIRA, TRAÇÃO 4X2, POTÊNCIA LÍQ. 79 HP, CAÇAMBA CARREG. CAP. MÍN. 1 M3, CAÇAMBA RETRO CAP. 0,20 M3, PESO OPERACIONAL MÍN. 6.570 KG, PROFUNDIDADE ESCAVAÇÃO MÁX. 4,37 M - MANUTENÇÃO. AF_06/2014</t>
  </si>
  <si>
    <t>26,45</t>
  </si>
  <si>
    <t>5668</t>
  </si>
  <si>
    <t>RETROESCAVADEIRA SOBRE RODAS COM CARREGADEIRA, TRAÇÃO 4X2, POTÊNCIA LÍQ. 79 HP, CAÇAMBA CARREG. CAP. MÍN. 1 M3, CAÇAMBA RETRO CAP. 0,20 M3, PESO OPERACIONAL MÍN. 6.570 KG, PROFUNDIDADE ESCAVAÇÃO MÁX. 4,37 M - MATERIAIS NA OPERAÇÃO. AF_06/2014</t>
  </si>
  <si>
    <t>36,92</t>
  </si>
  <si>
    <t>5674</t>
  </si>
  <si>
    <t>ROLO COMPACTADOR VIBRATÓRIO DE UM CILINDRO AÇO LISO, POTÊNCIA 80 HP, PESO OPERACIONAL MÁXIMO 8,1 T, IMPACTO DINÂMICO 16,15 / 9,5 T, LARGURA DE TRABALHO 1,68 M - MANUTENÇÃO. AF_06/2014</t>
  </si>
  <si>
    <t>39,26</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</si>
  <si>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</si>
  <si>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</si>
  <si>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</si>
  <si>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</si>
  <si>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18,12</t>
  </si>
  <si>
    <t>5695</t>
  </si>
  <si>
    <t>CAMINHÃO BASCULANTE 6 M3, PESO BRUTO TOTAL 16.000 KG, CARGA ÚTIL MÁXIMA 13.071 KG, DISTÂNCIA ENTRE EIXOS 4,80 M, POTÊNCIA 230 CV INCLUSIVE CAÇAMBA METÁLICA - MANUTENÇÃO. AF_06/2014</t>
  </si>
  <si>
    <t>41,14</t>
  </si>
  <si>
    <t>5703</t>
  </si>
  <si>
    <t>USINA DE CONCRETO FIXA, CAPACIDADE NOMINAL DE 90 A 120 M3/H, SEM SILO - MATERIAIS NA OPERAÇÃO. AF_07/2016</t>
  </si>
  <si>
    <t>24,99</t>
  </si>
  <si>
    <t>5705</t>
  </si>
  <si>
    <t>CAMINHÃO TOCO, PBT 16.000 KG, CARGA ÚTIL MÁX. 10.685 KG, DIST. ENTRE EIXOS 4,8 M, POTÊNCIA 189 CV, INCLUSIVE CARROCERIA FIXA ABERTA DE MADEIRA P/ TRANSPORTE GERAL DE CARGA SECA, DIMEN. APROX. 2,5 X 7,00 X 0,50 M - MANUTENÇÃO. AF_06/2014</t>
  </si>
  <si>
    <t>39,90</t>
  </si>
  <si>
    <t>5707</t>
  </si>
  <si>
    <t>USINA MISTURADORA DE SOLOS, CAPACIDADE DE 200 A 500 TON/H, POTENCIA 75KW - MANUTENÇÃO. AF_07/2016</t>
  </si>
  <si>
    <t>75,29</t>
  </si>
  <si>
    <t>5710</t>
  </si>
  <si>
    <t>VIBROACABADORA DE ASFALTO SOBRE ESTEIRAS, LARGURA DE PAVIMENTAÇÃO 1,90 M A 5,30 M, POTÊNCIA 105 HP CAPACIDADE 450 T/H - MANUTENÇÃO. AF_11/2014</t>
  </si>
  <si>
    <t>149,53</t>
  </si>
  <si>
    <t>5711</t>
  </si>
  <si>
    <t>VIBROACABADORA DE ASFALTO SOBRE ESTEIRAS, LARGURA DE PAVIMENTAÇÃO 1,90 M A 5,30 M, POTÊNCIA 105 HP CAPACIDADE 450 T/H - MATERIAIS NA OPERAÇÃO. AF_11/2014</t>
  </si>
  <si>
    <t>71,72</t>
  </si>
  <si>
    <t>5714</t>
  </si>
  <si>
    <t>TRATOR DE PNEUS, POTÊNCIA 85 CV, TRAÇÃO 4X4, PESO COM LASTRO DE 4.675 KG - MANUTENÇÃO. AF_06/2014</t>
  </si>
  <si>
    <t>5715</t>
  </si>
  <si>
    <t>TRATOR DE PNEUS, POTÊNCIA 85 CV, TRAÇÃO 4X4, PESO COM LASTRO DE 4.675 KG - MATERIAIS NA OPERAÇÃO. AF_06/2014</t>
  </si>
  <si>
    <t>54,27</t>
  </si>
  <si>
    <t>5718</t>
  </si>
  <si>
    <t>TRATOR DE ESTEIRAS, POTÊNCIA 170 HP, PESO OPERACIONAL 19 T, CAÇAMBA 5,2 M3 - MATERIAIS NA OPERAÇÃO. AF_06/2014</t>
  </si>
  <si>
    <t>85,60</t>
  </si>
  <si>
    <t>5721</t>
  </si>
  <si>
    <t>TRATOR DE ESTEIRAS, POTÊNCIA 150 HP, PESO OPERACIONAL 16,7 T, COM RODA MOTRIZ ELEVADA E LÂMINA 3,18 M3 - MATERIAIS NA OPERAÇÃO. AF_06/2014</t>
  </si>
  <si>
    <t>75,52</t>
  </si>
  <si>
    <t>5722</t>
  </si>
  <si>
    <t>TRATOR DE ESTEIRAS, POTÊNCIA 347 HP, PESO OPERACIONAL 38,5 T, COM LÂMINA 8,70 M3 - MATERIAIS NA OPERAÇÃO. AF_06/2014</t>
  </si>
  <si>
    <t>174,67</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</si>
  <si>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</si>
  <si>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</si>
  <si>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</si>
  <si>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</si>
  <si>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11,85</t>
  </si>
  <si>
    <t>5729</t>
  </si>
  <si>
    <t>ROLO COMPACTADOR VIBRATÓRIO TANDEM AÇO LISO, POTÊNCIA 58 HP, PESO SEM/COM LASTRO 6,5 / 9,4 T, LARGURA DE TRABALHO 1,2 M - MANUTENÇÃO. AF_06/2014</t>
  </si>
  <si>
    <t>48,21</t>
  </si>
  <si>
    <t>5730</t>
  </si>
  <si>
    <t>ROLO COMPACTADOR VIBRATÓRIO TANDEM AÇO LISO, POTÊNCIA 58 HP, PESO SEM/COM LASTRO 6,5 / 9,4 T, LARGURA DE TRABALHO 1,2 M - MATERIAIS NA OPERAÇÃO. AF_06/2014</t>
  </si>
  <si>
    <t>32,92</t>
  </si>
  <si>
    <t>5735</t>
  </si>
  <si>
    <t>RETROESCAVADEIRA SOBRE RODAS COM CARREGADEIRA, TRAÇÃO 4X4, POTÊNCIA LÍQ. 72 HP, CAÇAMBA CARREG. CAP. MÍN. 0,79 M3, CAÇAMBA RETRO CAP. 0,18 M3, PESO OPERACIONAL MÍN. 7.140 KG, PROFUNDIDADE ESCAVAÇÃO MÁX. 4,50 M - MANUTENÇÃO. AF_06/2014</t>
  </si>
  <si>
    <t>28,70</t>
  </si>
  <si>
    <t>5736</t>
  </si>
  <si>
    <t>RETROESCAVADEIRA SOBRE RODAS COM CARREGADEIRA, TRAÇÃO 4X4, POTÊNCIA LÍQ. 72 HP, CAÇAMBA CARREG. CAP. MÍN. 0,79 M3, CAÇAMBA RETRO CAP. 0,18 M3, PESO OPERACIONAL MÍN. 7.140 KG, PROFUNDIDADE ESCAVAÇÃO MÁX. 4,50 M - MATERIAIS NA OPERAÇÃO. AF_06/2014</t>
  </si>
  <si>
    <t>33,64</t>
  </si>
  <si>
    <t>5738</t>
  </si>
  <si>
    <t>ROLO COMPACTADOR VIBRATÓRIO PÉ DE CARNEIRO, OPERADO POR CONTROLE REMOTO, POTÊNCIA 12,5 KW, PESO OPERACIONAL 1,675 T, LARGURA DE TRABALHO 0,85 M - DEPRECIAÇÃO. AF_02/2016</t>
  </si>
  <si>
    <t>42,87</t>
  </si>
  <si>
    <t>5739</t>
  </si>
  <si>
    <t>ROLO COMPACTADOR VIBRATÓRIO PÉ DE CARNEIRO, OPERADO POR CONTROLE REMOTO, POTÊNCIA 12,5 KW, PESO OPERACIONAL 1,675 T, LARGURA DE TRABALHO 0,85 M - MANUTENÇÃO. AF_02/2016</t>
  </si>
  <si>
    <t>53,64</t>
  </si>
  <si>
    <t>5741</t>
  </si>
  <si>
    <t>USINA DE LAMA ASFÁLTICA, PROD 30 A 50 T/H, SILO DE AGREGADO 7 M3, RESERVATÓRIOS PARA EMULSÃO E ÁGUA DE 2,3 M3 CADA, MISTURADOR TIPO PUG MILL A SER MONTADO SOBRE CAMINHÃO - MANUTENÇÃO. AF_10/2014</t>
  </si>
  <si>
    <t>42,78</t>
  </si>
  <si>
    <t>5742</t>
  </si>
  <si>
    <t>USINA DE LAMA ASFÁLTICA, PROD 30 A 50 T/H, SILO DE AGREGADO 7 M3, RESERVATÓRIOS PARA EMULSÃO E ÁGUA DE 2,3 M3 CADA, MISTURADOR TIPO PUG MILL A SER MONTADO SOBRE CAMINHÃO - MATERIAIS NA OPERAÇÃO. AF_10/2014</t>
  </si>
  <si>
    <t>22,22</t>
  </si>
  <si>
    <t>5747</t>
  </si>
  <si>
    <t>CAMINHÃO PIPA 6.000 L, PESO BRUTO TOTAL 13.000 KG, DISTÂNCIA ENTRE EIXOS 4,80 M, POTÊNCIA 189 CV INCLUSIVE TANQUE DE AÇO PARA TRANSPORTE DE ÁGUA, CAPACIDADE 6 M3 - MATERIAIS NA OPERAÇÃO. AF_06/2014</t>
  </si>
  <si>
    <t>127,39</t>
  </si>
  <si>
    <t>5751</t>
  </si>
  <si>
    <t>CAMINHÃO TOCO, PESO BRUTO TOTAL 14.300 KG, CARGA ÚTIL MÁXIMA 9590 KG, DISTÂNCIA ENTRE EIXOS 4,76 M, POTÊNCIA 185 CV (NÃO INCLUI CARROCERIA) - MANUTENÇÃO. AF_06/2014</t>
  </si>
  <si>
    <t>34,47</t>
  </si>
  <si>
    <t>5754</t>
  </si>
  <si>
    <t>CAMINHÃO TOCO, PESO BRUTO TOTAL 16.000 KG, CARGA ÚTIL MÁXIMA DE 10.685 KG, DISTÂNCIA ENTRE EIXOS 4,80 M, POTÊNCIA 189 CV EXCLUSIVE CARROCERIA - MANUTENÇÃO. AF_06/2014</t>
  </si>
  <si>
    <t>37,85</t>
  </si>
  <si>
    <t>5763</t>
  </si>
  <si>
    <t>CAMINHÃO PIPA 10.000 L TRUCADO, PESO BRUTO TOTAL 23.000 KG, CARGA ÚTIL MÁXIMA 15.935 KG, DISTÂNCIA ENTRE EIXOS 4,8 M, POTÊNCIA 230 CV, INCLUSIVE TANQUE DE AÇO PARA TRANSPORTE DE ÁGUA - MANUTENÇÃO. AF_06/2014</t>
  </si>
  <si>
    <t>54,06</t>
  </si>
  <si>
    <t>5765</t>
  </si>
  <si>
    <t>ESPARGIDOR DE ASFALTO PRESSURIZADO COM TANQUE DE 2500 L, REBOCÁVEL COM MOTOR A GASOLINA POTÊNCIA 3,4 HP - MANUTENÇÃO. AF_07/2014</t>
  </si>
  <si>
    <t>4,64</t>
  </si>
  <si>
    <t>5766</t>
  </si>
  <si>
    <t>ESPARGIDOR DE ASFALTO PRESSURIZADO COM TANQUE DE 2500 L, REBOCÁVEL COM MOTOR A GASOLINA POTÊNCIA 3,4 HP - MATERIAIS NA OPERAÇÃO. AF_07/2014</t>
  </si>
  <si>
    <t>2,52</t>
  </si>
  <si>
    <t>5779</t>
  </si>
  <si>
    <t>MOTONIVELADORA POTÊNCIA BÁSICA LÍQUIDA (PRIMEIRA MARCHA) 125 HP, PESO BRUTO 13032 KG, LARGURA DA LÂMINA DE 3,7 M - MANUTENÇÃO. AF_06/2014</t>
  </si>
  <si>
    <t>71,37</t>
  </si>
  <si>
    <t>5787</t>
  </si>
  <si>
    <t>PÁ CARREGADEIRA SOBRE RODAS, POTÊNCIA 197 HP, CAPACIDADE DA CAÇAMBA 2,5 A 3,5 M3, PESO OPERACIONAL 18338 KG - MATERIAIS NA OPERAÇÃO. AF_06/2014</t>
  </si>
  <si>
    <t>56,68</t>
  </si>
  <si>
    <t>5797</t>
  </si>
  <si>
    <t>COMPRESSOR DE AR REBOCÁVEL, VAZÃO 189 PCM, PRESSÃO EFETIVA DE TRABALHO 102 PSI, MOTOR DIESEL, POTÊNCIA 63 CV - MANUTENÇÃO. AF_06/2015</t>
  </si>
  <si>
    <t>5,70</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</si>
  <si>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</si>
  <si>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</si>
  <si>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</si>
  <si>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AF_05/2023</t>
  </si>
  <si>
    <t>4,74</t>
  </si>
  <si>
    <t>7033</t>
  </si>
  <si>
    <t>TANQUE DE ASFALTO ESTACIONÁRIO COM SERPENTINA, CAPACIDADE 30.000 L - JUROS. AF_05/2023</t>
  </si>
  <si>
    <t>1,58</t>
  </si>
  <si>
    <t>7034</t>
  </si>
  <si>
    <t>TANQUE DE ASFALTO ESTACIONÁRIO COM SERPENTINA, CAPACIDADE 30.000 L - MANUTENÇÃO. AF_05/2023</t>
  </si>
  <si>
    <t>7035</t>
  </si>
  <si>
    <t>TANQUE DE ASFALTO ESTACIONÁRIO COM SERPENTINA, CAPACIDADE 30.000 L - MATERIAIS NA OPERAÇÃO. AF_05/2023</t>
  </si>
  <si>
    <t>206,59</t>
  </si>
  <si>
    <t>7038</t>
  </si>
  <si>
    <t>ROLO COMPACTADOR DE PNEUS ESTÁTICO, PRESSÃO VARIÁVEL, POTÊNCIA 111 HP, PESO SEM/COM LASTRO 9,5 / 26 T, LARGURA DE TRABALHO 1,90 M - DEPRECIAÇÃO. AF_07/2014</t>
  </si>
  <si>
    <t>49,03</t>
  </si>
  <si>
    <t>7039</t>
  </si>
  <si>
    <t>ROLO COMPACTADOR DE PNEUS ESTÁTICO, PRESSÃO VARIÁVEL, POTÊNCIA 111 HP, PESO SEM/COM LASTRO 9,5 / 26 T, LARGURA DE TRABALHO 1,90 M - JUROS. AF_07/2014</t>
  </si>
  <si>
    <t>6,80</t>
  </si>
  <si>
    <t>7040</t>
  </si>
  <si>
    <t>ROLO COMPACTADOR DE PNEUS ESTÁTICO, PRESSÃO VARIÁVEL, POTÊNCIA 111 HP, PESO SEM/COM LASTRO 9,5 / 26 T, LARGURA DE TRABALHO 1,90 M - MANUTENÇÃO. AF_07/2014</t>
  </si>
  <si>
    <t>61,36</t>
  </si>
  <si>
    <t>7044</t>
  </si>
  <si>
    <t>MOTOBOMBA TRASH (PARA ÁGUA SUJA) AUTO ESCORVANTE, MOTOR GASOLINA DE 6,41 HP, DIÂMETROS DE SUCÇÃO X RECALQUE: 3" X 3", HM/Q = 10 MCA / 60 M3/H A 23 MCA / 0 M3/H - DEPRECIAÇÃO. AF_10/2014</t>
  </si>
  <si>
    <t>0,30</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</si>
  <si>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</si>
  <si>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</si>
  <si>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</si>
  <si>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</si>
  <si>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</si>
  <si>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</si>
  <si>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</si>
  <si>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21,39</t>
  </si>
  <si>
    <t>7051</t>
  </si>
  <si>
    <t>ROLO COMPACTADOR PE DE CARNEIRO VIBRATORIO, POTENCIA 125 HP, PESO OPERACIONAL SEM/COM LASTRO 11,95 / 13,30 T, IMPACTO DINAMICO 38,5 / 22,5 T, LARGURA DE TRABALHO 2,15 M - DEPRECIAÇÃO. AF_06/2014</t>
  </si>
  <si>
    <t>43,49</t>
  </si>
  <si>
    <t>7052</t>
  </si>
  <si>
    <t>ROLO COMPACTADOR PE DE CARNEIRO VIBRATORIO, POTENCIA 125 HP, PESO OPERACIONAL SEM/COM LASTRO 11,95 / 13,30 T, IMPACTO DINAMICO 38,5 / 22,5 T, LARGURA DE TRABALHO 2,15 M - JUROS. AF_06/2014</t>
  </si>
  <si>
    <t>6,03</t>
  </si>
  <si>
    <t>7053</t>
  </si>
  <si>
    <t>ROLO COMPACTADOR PE DE CARNEIRO VIBRATORIO, POTENCIA 125 HP, PESO OPERACIONAL SEM/COM LASTRO 11,95 / 13,30 T, IMPACTO DINAMICO 38,5 / 22,5 T, LARGURA DE TRABALHO 2,15 M - MANUTENÇÃO. AF_06/2014</t>
  </si>
  <si>
    <t>54,42</t>
  </si>
  <si>
    <t>7054</t>
  </si>
  <si>
    <t>ROLO COMPACTADOR PE DE CARNEIRO VIBRATORIO, POTENCIA 125 HP, PESO OPERACIONAL SEM/COM LASTRO 11,95 / 13,30 T, IMPACTO DINAMICO 38,5 / 22,5 T, LARGURA DE TRABALHO 2,15 M - MATERIAIS NA OPERAÇÃO. AF_06/2014</t>
  </si>
  <si>
    <t>71,91</t>
  </si>
  <si>
    <t>7058</t>
  </si>
  <si>
    <t>CAMINHÃO BASCULANTE 6 M3 TOCO, PESO BRUTO TOTAL 16.000 KG, CARGA ÚTIL MÁXIMA 11.130 KG, DISTÂNCIA ENTRE EIXOS 5,36 M, POTÊNCIA 185 CV, INCLUSIVE CAÇAMBA METÁLICA - DEPRECIAÇÃO. AF_06/2014</t>
  </si>
  <si>
    <t>23,54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</si>
  <si>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</si>
  <si>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</si>
  <si>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</si>
  <si>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</si>
  <si>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42,59</t>
  </si>
  <si>
    <t>7061</t>
  </si>
  <si>
    <t>CAMINHÃO BASCULANTE 6 M3 TOCO, PESO BRUTO TOTAL 16.000 KG, CARGA ÚTIL MÁXIMA 11.130 KG, DISTÂNCIA ENTRE EIXOS 5,36 M, POTÊNCIA 185 CV, INCLUSIVE CAÇAMBA METÁLICA - MATERIAIS NA OPERAÇÃO. AF_06/2014</t>
  </si>
  <si>
    <t>65,64</t>
  </si>
  <si>
    <t>7063</t>
  </si>
  <si>
    <t>TRATOR DE PNEUS, POTÊNCIA 122 CV, TRAÇÃO 4X4, PESO COM LASTRO DE 4.510 KG - DEPRECIAÇÃO. AF_06/2014</t>
  </si>
  <si>
    <t>19,99</t>
  </si>
  <si>
    <t>7064</t>
  </si>
  <si>
    <t>TRATOR DE PNEUS, POTÊNCIA 122 CV, TRAÇÃO 4X4, PESO COM LASTRO DE 4.510 KG - JUROS. AF_06/2014</t>
  </si>
  <si>
    <t>2,77</t>
  </si>
  <si>
    <t>7065</t>
  </si>
  <si>
    <t>TRATOR DE PNEUS, POTÊNCIA 122 CV, TRAÇÃO 4X4, PESO COM LASTRO DE 4.510 KG - MANUTENÇÃO. AF_06/2014</t>
  </si>
  <si>
    <t>21,87</t>
  </si>
  <si>
    <t>7066</t>
  </si>
  <si>
    <t>TRATOR DE PNEUS, POTÊNCIA 122 CV, TRAÇÃO 4X4, PESO COM LASTRO DE 4.510 KG - MATERIAIS NA OPERAÇÃO. AF_06/2014</t>
  </si>
  <si>
    <t>77,89</t>
  </si>
  <si>
    <t>53786</t>
  </si>
  <si>
    <t>RETROESCAVADEIRA SOBRE RODAS COM CARREGADEIRA, TRAÇÃO 4X4, POTÊNCIA LÍQ. 88 HP, CAÇAMBA CARREG. CAP. MÍN. 1 M3, CAÇAMBA RETRO CAP. 0,26 M3, PESO OPERACIONAL MÍN. 6.674 KG, PROFUNDIDADE ESCAVAÇÃO MÁX. 4,37 M - MATERIAIS NA OPERAÇÃO. AF_06/2014</t>
  </si>
  <si>
    <t>41,11</t>
  </si>
  <si>
    <t>53788</t>
  </si>
  <si>
    <t>ROLO COMPACTADOR VIBRATÓRIO DE UM CILINDRO AÇO LISO, POTÊNCIA 80 HP, PESO OPERACIONAL MÁXIMO 8,1 T, IMPACTO DINÂMICO 16,15 / 9,5 T, LARGURA DE TRABALHO 1,68 M - MATERIAIS NA OPERAÇÃO. AF_06/2014</t>
  </si>
  <si>
    <t>46,03</t>
  </si>
  <si>
    <t>53792</t>
  </si>
  <si>
    <t>CAMINHÃO BASCULANTE 6 M3, PESO BRUTO TOTAL 16.000 KG, CARGA ÚTIL MÁXIMA 13.071 KG, DISTÂNCIA ENTRE EIXOS 4,80 M, POTÊNCIA 230 CV INCLUSIVE CAÇAMBA METÁLICA - MATERIAIS NA OPERAÇÃO. AF_06/2014</t>
  </si>
  <si>
    <t>81,60</t>
  </si>
  <si>
    <t>53794</t>
  </si>
  <si>
    <t>USINA DE CONCRETO FIXA, CAPACIDADE NOMINAL DE 90 A 120 M3/H, SEM SILO - MANUTENÇÃO. AF_07/2016</t>
  </si>
  <si>
    <t>35,62</t>
  </si>
  <si>
    <t>53797</t>
  </si>
  <si>
    <t>CAMINHÃO TOCO, PBT 16.000 KG, CARGA ÚTIL MÁX. 10.685 KG, DIST. ENTRE EIXOS 4,8 M, POTÊNCIA 189 CV, INCLUSIVE CARROCERIA FIXA ABERTA DE MADEIRA P/ TRANSPORTE GERAL DE CARGA SECA, DIMEN. APROX. 2,5 X 7,00 X 0,50 M - MATERIAIS NA OPERAÇÃO. AF_06/2014</t>
  </si>
  <si>
    <t>93,84</t>
  </si>
  <si>
    <t>53804</t>
  </si>
  <si>
    <t>VASSOURA MECÂNICA REBOCÁVEL COM ESCOVA CILÍNDRICA, LARGURA ÚTIL DE VARRIMENTO DE 2,44 M - MANUTENÇÃO. AF_06/2014</t>
  </si>
  <si>
    <t>5,31</t>
  </si>
  <si>
    <t>53806</t>
  </si>
  <si>
    <t>TRATOR DE ESTEIRAS, POTÊNCIA 170 HP, PESO OPERACIONAL 19 T, CAÇAMBA 5,2 M3 - MANUTENÇÃO. AF_06/2014</t>
  </si>
  <si>
    <t>63,54</t>
  </si>
  <si>
    <t>53810</t>
  </si>
  <si>
    <t>TRATOR DE ESTEIRAS, POTÊNCIA 150 HP, PESO OPERACIONAL 16,7 T, COM RODA MOTRIZ ELEVADA E LÂMINA 3,18 M3 - MANUTENÇÃO. AF_06/2014</t>
  </si>
  <si>
    <t>63,94</t>
  </si>
  <si>
    <t>53814</t>
  </si>
  <si>
    <t>TRATOR DE ESTEIRAS, POTÊNCIA 347 HP, PESO OPERACIONAL 38,5 T, COM LÂMINA 8,70 M3 - MANUTENÇÃO. AF_06/2014</t>
  </si>
  <si>
    <t>209,43</t>
  </si>
  <si>
    <t>53817</t>
  </si>
  <si>
    <t>TRATOR DE ESTEIRAS, POTÊNCIA 100 HP, PESO OPERACIONAL 9,4 T, COM LÂMINA 2,19 M3 - MATERIAIS NA OPERAÇÃO. AF_06/2014</t>
  </si>
  <si>
    <t>50,32</t>
  </si>
  <si>
    <t>53818</t>
  </si>
  <si>
    <t>ROLO COMPACTADOR VIBRATÓRIO REBOCÁVEL, CILINDRO DE AÇO LISO, POTÊNCIA DE TRAÇÃO DE 65 CV, PESO 4,7 T, IMPACTO DINÂMICO 18,3 T, LARGURA DE TRABALHO 1,67 M - DEPRECIAÇÃO. AF_02/2016</t>
  </si>
  <si>
    <t>9,47</t>
  </si>
  <si>
    <t>53827</t>
  </si>
  <si>
    <t>CAMINHÃO TOCO, PESO BRUTO TOTAL 14.300 KG, CARGA ÚTIL MÁXIMA 9590 KG, DISTÂNCIA ENTRE EIXOS 4,76 M, POTÊNCIA 185 CV (NÃO INCLUI CARROCERIA) - MATERIAIS NA OPERAÇÃO. AF_06/2014</t>
  </si>
  <si>
    <t>91,86</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</si>
  <si>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</si>
  <si>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</si>
  <si>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</si>
  <si>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</si>
  <si>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155,01</t>
  </si>
  <si>
    <t>53840</t>
  </si>
  <si>
    <t>GRADE DE DISCO REBOCÁVEL COM 20 DISCOS 24" X 6 MM COM PNEUS PARA TRANSPORTE - DEPRECIAÇÃO. AF_06/2014</t>
  </si>
  <si>
    <t>2,88</t>
  </si>
  <si>
    <t>53841</t>
  </si>
  <si>
    <t>GRADE DE DISCO REBOCÁVEL COM 20 DISCOS 24" X 6 MM COM PNEUS PARA TRANSPORTE - MANUTENÇÃO. AF_06/2014</t>
  </si>
  <si>
    <t>2,00</t>
  </si>
  <si>
    <t>53849</t>
  </si>
  <si>
    <t>MOTONIVELADORA POTÊNCIA BÁSICA LÍQUIDA (PRIMEIRA MARCHA) 125 HP, PESO BRUTO 13032 KG, LARGURA DA LÂMINA DE 3,7 M - MATERIAIS NA OPERAÇÃO. AF_06/2014</t>
  </si>
  <si>
    <t>67,43</t>
  </si>
  <si>
    <t>53857</t>
  </si>
  <si>
    <t>PÁ CARREGADEIRA SOBRE RODAS, POTÊNCIA LÍQUIDA 128 HP, CAPACIDADE DA CAÇAMBA 1,7 A 2,8 M3, PESO OPERACIONAL 11632 KG - MANUTENÇÃO. AF_06/2014</t>
  </si>
  <si>
    <t>62,50</t>
  </si>
  <si>
    <t>53858</t>
  </si>
  <si>
    <t>PÁ CARREGADEIRA SOBRE RODAS, POTÊNCIA LÍQUIDA 128 HP, CAPACIDADE DA CAÇAMBA 1,7 A 2,8 M3, PESO OPERACIONAL 11632 KG - MATERIAIS NA OPERAÇÃO. AF_06/2014</t>
  </si>
  <si>
    <t>36,82</t>
  </si>
  <si>
    <t>53861</t>
  </si>
  <si>
    <t>PÁ CARREGADEIRA SOBRE RODAS, POTÊNCIA 197 HP, CAPACIDADE DA CAÇAMBA 2,5 A 3,5 M3, PESO OPERACIONAL 18338 KG - MANUTENÇÃO. AF_06/2014</t>
  </si>
  <si>
    <t>60,66</t>
  </si>
  <si>
    <t>53863</t>
  </si>
  <si>
    <t>MARTELETE OU ROMPEDOR PNEUMÁTICO MANUAL, 28 KG, COM SILENCIADOR - MANUTENÇÃO. AF_07/2016</t>
  </si>
  <si>
    <t>1,89</t>
  </si>
  <si>
    <t>53865</t>
  </si>
  <si>
    <t>COMPRESSOR DE AR REBOCÁVEL, VAZÃO 189 PCM, PRESSÃO EFETIVA DE TRABALHO 102 PSI, MOTOR DIESEL, POTÊNCIA 63 CV - MATERIAIS NA OPERAÇÃO. AF_06/2015</t>
  </si>
  <si>
    <t>37,98</t>
  </si>
  <si>
    <t>53866</t>
  </si>
  <si>
    <t>BOMBA SUBMERSÍVEL ELÉTRICA TRIFÁSICA, POTÊNCIA 2,96 HP, Ø ROTOR 144 MM SEMI-ABERTO, BOCAL DE SAÍDA Ø 2, HM/Q = 2 MCA / 38,8 M3/H A 28 MCA / 5 M3/H - MATERIAIS NA OPERAÇÃO. AF_06/2014</t>
  </si>
  <si>
    <t>2,01</t>
  </si>
  <si>
    <t>53882</t>
  </si>
  <si>
    <t>CAMINHÃO PIPA 6.000 L, PESO BRUTO TOTAL 13.000 KG, DISTÂNCIA ENTRE EIXOS 4,80 M, POTÊNCIA 189 CV INCLUSIVE TANQUE DE AÇO PARA TRANSPORTE DE ÁGUA, CAPACIDADE 6 M3 - MANUTENÇÃO. AF_06/2014</t>
  </si>
  <si>
    <t>38,65</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</si>
  <si>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</si>
  <si>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</si>
  <si>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</si>
  <si>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</si>
  <si>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6,59</t>
  </si>
  <si>
    <t>73307</t>
  </si>
  <si>
    <t>GRUPO GERADOR ESTACIONÁRIO, MOTOR DIESEL POTÊNCIA 170 KVA - MANUTENÇÃO. AF_02/2016</t>
  </si>
  <si>
    <t>5,88</t>
  </si>
  <si>
    <t>73309</t>
  </si>
  <si>
    <t>ROLO COMPACTADOR VIBRATÓRIO PÉ DE CARNEIRO PARA SOLOS, POTÊNCIA 80 HP, PESO OPERACIONAL SEM/COM LASTRO 7,4 / 8,8 T, LARGURA DE TRABALHO 1,68 M - DEPRECIAÇÃO. AF_02/2016</t>
  </si>
  <si>
    <t>32,62</t>
  </si>
  <si>
    <t>73311</t>
  </si>
  <si>
    <t>GRUPO GERADOR ESTACIONÁRIO, MOTOR DIESEL POTÊNCIA 170 KVA - MATERIAIS NA OPERAÇÃO. AF_02/2016</t>
  </si>
  <si>
    <t>143,49</t>
  </si>
  <si>
    <t>73313</t>
  </si>
  <si>
    <t>ROLO COMPACTADOR VIBRATÓRIO PÉ DE CARNEIRO PARA SOLOS, POTÊNCIA 80 HP, PESO OPERACIONAL SEM/COM LASTRO 7,4 / 8,8 T, LARGURA DE TRABALHO 1,68 M - JUROS. AF_02/2016</t>
  </si>
  <si>
    <t>4,52</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</si>
  <si>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</si>
  <si>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</si>
  <si>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</si>
  <si>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</si>
  <si>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36,38</t>
  </si>
  <si>
    <t>73340</t>
  </si>
  <si>
    <t>CAMINHÃO TOCO, PBT 14.300 KG, CARGA ÚTIL MÁX. 9.710 KG, DIST. ENTRE EIXOS 3,56 M, POTÊNCIA 185 CV, INCLUSIVE CARROCERIA FIXA ABERTA DE MADEIRA P/ TRANSPORTE GERAL DE CARGA SECA, DIMEN. APROX. 2,50 X 6,50 X 0,50 M - MATERIAIS NA OPERAÇÃO. AF_06/2014</t>
  </si>
  <si>
    <t>124,69</t>
  </si>
  <si>
    <t>83361</t>
  </si>
  <si>
    <t>ESPARGIDOR DE ASFALTO PRESSURIZADO, TANQUE 6 M3 COM ISOLAÇÃO TÉRMICA, AQUECIDO COM 2 MAÇARICOS, COM BARRA ESPARGIDORA 3,60 M, MONTADO SOBRE CAMINHÃO  TOCO, PBT 14.300 KG, POTÊNCIA 185 CV - MANUTENÇÃO. AF_08/2015</t>
  </si>
  <si>
    <t>44,26</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</si>
  <si>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</si>
  <si>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</si>
  <si>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</si>
  <si>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</si>
  <si>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7,83</t>
  </si>
  <si>
    <t>83763</t>
  </si>
  <si>
    <t>GRUPO DE SOLDAGEM COM GERADOR A DIESEL 60 CV PARA SOLDA ELÉTRICA, SOBRE 04 RODAS, COM MOTOR 4 CILINDROS 600 A - MATERIAIS NA OPERAÇÃO. AF_02/2016</t>
  </si>
  <si>
    <t>40,43</t>
  </si>
  <si>
    <t>83764</t>
  </si>
  <si>
    <t>GRUPO DE SOLDAGEM COM GERADOR A DIESEL 60 CV PARA SOLDA ELÉTRICA, SOBRE 04 RODAS, COM MOTOR 4 CILINDROS 600 A - JUROS. AF_02/2016</t>
  </si>
  <si>
    <t>87026</t>
  </si>
  <si>
    <t>GRADE DE DISCO REBOCÁVEL COM 20 DISCOS 24" X 6 MM COM PNEUS PARA TRANSPORTE - JUROS. AF_06/2014</t>
  </si>
  <si>
    <t>0,40</t>
  </si>
  <si>
    <t>87441</t>
  </si>
  <si>
    <t>BETONEIRA CAPACIDADE NOMINAL 400 L, CAPACIDADE DE MISTURA 310 L, MOTOR A DIESEL POTÊNCIA 5,0 CV, SEM CARREGADOR - DEPRECIAÇÃO. AF_05/2023</t>
  </si>
  <si>
    <t>0,49</t>
  </si>
  <si>
    <t>87442</t>
  </si>
  <si>
    <t>BETONEIRA CAPACIDADE NOMINAL 400 L, CAPACIDADE DE MISTURA 310 L, MOTOR A DIESEL POTÊNCIA 5,0 CV, SEM CARREGADOR - JUROS. AF_05/2023</t>
  </si>
  <si>
    <t>0,08</t>
  </si>
  <si>
    <t>87443</t>
  </si>
  <si>
    <t>BETONEIRA CAPACIDADE NOMINAL 400 L, CAPACIDADE DE MISTURA 310 L, MOTOR A DIESEL POTÊNCIA 5,0 CV, SEM CARREGADOR - MANUTENÇÃO. AF_05/2023</t>
  </si>
  <si>
    <t>87444</t>
  </si>
  <si>
    <t>BETONEIRA CAPACIDADE NOMINAL 400 L, CAPACIDADE DE MISTURA 310 L, MOTOR A DIESEL POTÊNCIA 5,0 CV, SEM CARREGADOR - MATERIAIS NA OPERAÇÃO. AF_05/2023</t>
  </si>
  <si>
    <t>3,41</t>
  </si>
  <si>
    <t>88387</t>
  </si>
  <si>
    <t>MISTURADOR DE ARGAMASSA, EIXO HORIZONTAL, CAPACIDADE DE MISTURA 300 KG, MOTOR ELÉTRICO POTÊNCIA 5 CV - DEPRECIAÇÃO. AF_05/2023</t>
  </si>
  <si>
    <t>0,96</t>
  </si>
  <si>
    <t>88389</t>
  </si>
  <si>
    <t>MISTURADOR DE ARGAMASSA, EIXO HORIZONTAL, CAPACIDADE DE MISTURA 300 KG, MOTOR ELÉTRICO POTÊNCIA 5 CV - JUROS. AF_05/2023</t>
  </si>
  <si>
    <t>0,16</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</si>
  <si>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</si>
  <si>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</si>
  <si>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</si>
  <si>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</si>
  <si>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88394</t>
  </si>
  <si>
    <t>MISTURADOR DE ARGAMASSA, EIXO HORIZONTAL, CAPACIDADE DE MISTURA 600 KG, MOTOR ELÉTRICO POTÊNCIA 7,5 CV - DEPRECIAÇÃO. AF_05/2023</t>
  </si>
  <si>
    <t>1,14</t>
  </si>
  <si>
    <t>88395</t>
  </si>
  <si>
    <t>MISTURADOR DE ARGAMASSA, EIXO HORIZONTAL, CAPACIDADE DE MISTURA 600 KG, MOTOR ELÉTRICO POTÊNCIA 7,5 CV - JUROS. AF_05/2023</t>
  </si>
  <si>
    <t>0,19</t>
  </si>
  <si>
    <t>88396</t>
  </si>
  <si>
    <t>MISTURADOR DE ARGAMASSA, EIXO HORIZONTAL, CAPACIDADE DE MISTURA 600 KG, MOTOR ELÉTRICO POTÊNCIA 7,5 CV - MANUTENÇÃO. AF_05/2023</t>
  </si>
  <si>
    <t>88397</t>
  </si>
  <si>
    <t>MISTURADOR DE ARGAMASSA, EIXO HORIZONTAL, CAPACIDADE DE MISTURA 600 KG, MOTOR ELÉTRICO POTÊNCIA 7,5 CV - MATERIAIS NA OPERAÇÃO. AF_05/2023</t>
  </si>
  <si>
    <t>88400</t>
  </si>
  <si>
    <t>MISTURADOR DE ARGAMASSA, EIXO HORIZONTAL, CAPACIDADE DE MISTURA 160 KG, MOTOR ELÉTRICO POTÊNCIA 3 CV - DEPRECIAÇÃO. AF_05/2023</t>
  </si>
  <si>
    <t>0,90</t>
  </si>
  <si>
    <t>88401</t>
  </si>
  <si>
    <t>MISTURADOR DE ARGAMASSA, EIXO HORIZONTAL, CAPACIDADE DE MISTURA 160 KG, MOTOR ELÉTRICO POTÊNCIA 3 CV - JUROS. AF_05/2023</t>
  </si>
  <si>
    <t>88402</t>
  </si>
  <si>
    <t>MISTURADOR DE ARGAMASSA, EIXO HORIZONTAL, CAPACIDADE DE MISTURA 160 KG, MOTOR ELÉTRICO POTÊNCIA 3 CV - MANUTENÇÃO. AF_05/2023</t>
  </si>
  <si>
    <t>1,06</t>
  </si>
  <si>
    <t>88403</t>
  </si>
  <si>
    <t>MISTURADOR DE ARGAMASSA, EIXO HORIZONTAL, CAPACIDADE DE MISTURA 160 KG, MOTOR ELÉTRICO POTÊNCIA 3 CV - MATERIAIS NA OPERAÇÃO. AF_05/2023</t>
  </si>
  <si>
    <t>1,97</t>
  </si>
  <si>
    <t>88419</t>
  </si>
  <si>
    <t>PROJETOR DE ARGAMASSA, CAPACIDADE DE PROJEÇÃO 1,5 M3/H, ALCANCE DE 30 ATÉ 60 M, MOTOR ELÉTRICO POTÊNCIA 7,5 HP - DEPRECIAÇÃO. AF_06/2014</t>
  </si>
  <si>
    <t>6,30</t>
  </si>
  <si>
    <t>88422</t>
  </si>
  <si>
    <t>PROJETOR DE ARGAMASSA, CAPACIDADE DE PROJEÇÃO 1,5 M3/H, ALCANCE DE 30 ATÉ 60 M, MOTOR ELÉTRICO POTÊNCIA 7,5 HP - JUROS. AF_06/2014</t>
  </si>
  <si>
    <t>0,74</t>
  </si>
  <si>
    <t>88425</t>
  </si>
  <si>
    <t>PROJETOR DE ARGAMASSA, CAPACIDADE DE PROJEÇÃO 1,5 M3/H, ALCANCE DE 30 ATÉ 60 M, MOTOR ELÉTRICO POTÊNCIA 7,5 HP - MANUTENÇÃO. AF_06/2014</t>
  </si>
  <si>
    <t>7,88</t>
  </si>
  <si>
    <t>88427</t>
  </si>
  <si>
    <t>PROJETOR DE ARGAMASSA, CAPACIDADE DE PROJEÇÃO 1,5 M3/H, ALCANCE DE 30 ATÉ 60 M, MOTOR ELÉTRICO POTÊNCIA 7,5 HP - MATERIAIS NA OPERAÇÃO. AF_06/2014</t>
  </si>
  <si>
    <t>1,11</t>
  </si>
  <si>
    <t>88434</t>
  </si>
  <si>
    <t>PROJETOR DE ARGAMASSA, CAPACIDADE DE PROJEÇÃO 2 M3/H, ALCANCE ATÉ 50 M, MOTOR ELÉTRICO POTÊNCIA 7,5 HP - DEPRECIAÇÃO. AF_06/2014</t>
  </si>
  <si>
    <t>8,36</t>
  </si>
  <si>
    <t>88435</t>
  </si>
  <si>
    <t>PROJETOR DE ARGAMASSA, CAPACIDADE DE PROJEÇÃO 2 M3/H, ALCANCE ATÉ 50 M, MOTOR ELÉTRICO POTÊNCIA 7,5 HP - JUROS. AF_06/2014</t>
  </si>
  <si>
    <t>0,99</t>
  </si>
  <si>
    <t>88436</t>
  </si>
  <si>
    <t>PROJETOR DE ARGAMASSA, CAPACIDADE DE PROJEÇÃO 2 M3/H, ALCANCE ATÉ 50 M, MOTOR ELÉTRICO POTÊNCIA 7,5 HP - MANUTENÇÃO. AF_06/2014</t>
  </si>
  <si>
    <t>10,45</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</si>
  <si>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</si>
  <si>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</si>
  <si>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</si>
  <si>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</si>
  <si>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3,96</t>
  </si>
  <si>
    <t>88570</t>
  </si>
  <si>
    <t>ESPARGIDOR DE ASFALTO PRESSURIZADO COM TANQUE DE 2500 L, REBOCÁVEL COM MOTOR A GASOLINA POTÊNCIA 3,4 HP - JUROS. AF_07/2014</t>
  </si>
  <si>
    <t>0,66</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</si>
  <si>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</si>
  <si>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</si>
  <si>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</si>
  <si>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</si>
  <si>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</si>
  <si>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</si>
  <si>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</si>
  <si>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</si>
  <si>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1,31</t>
  </si>
  <si>
    <t>88832</t>
  </si>
  <si>
    <t>ESCAVADEIRA HIDRÁULICA SOBRE ESTEIRAS, CAÇAMBA 0,80 M3, PESO OPERACIONAL 17,8 T, POTÊNCIA LÍQUIDA 110 HP - DEPRECIAÇÃO. AF_10/2014</t>
  </si>
  <si>
    <t>43,34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</si>
  <si>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</si>
  <si>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</si>
  <si>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</si>
  <si>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</si>
  <si>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54,18</t>
  </si>
  <si>
    <t>88836</t>
  </si>
  <si>
    <t>ESCAVADEIRA HIDRÁULICA SOBRE ESTEIRAS, CAÇAMBA 0,80 M3, PESO OPERACIONAL 17,8 T, POTÊNCIA LÍQUIDA 110 HP - MATERIAIS NA OPERAÇÃO. AF_10/2014</t>
  </si>
  <si>
    <t>51,42</t>
  </si>
  <si>
    <t>88839</t>
  </si>
  <si>
    <t>TRATOR DE ESTEIRAS, POTÊNCIA 125 HP, PESO OPERACIONAL 12,9 T, COM LÂMINA 2,7 M3 - DEPRECIAÇÃO. AF_10/2014</t>
  </si>
  <si>
    <t>28,87</t>
  </si>
  <si>
    <t>88840</t>
  </si>
  <si>
    <t>TRATOR DE ESTEIRAS, POTÊNCIA 125 HP, PESO OPERACIONAL 12,9 T, COM LÂMINA 2,7 M3 - JUROS. AF_10/2014</t>
  </si>
  <si>
    <t>6,49</t>
  </si>
  <si>
    <t>88841</t>
  </si>
  <si>
    <t>TRATOR DE ESTEIRAS, POTÊNCIA 125 HP, PESO OPERACIONAL 12,9 T, COM LÂMINA 2,7 M3 - MANUTENÇÃO. AF_10/2014</t>
  </si>
  <si>
    <t>51,62</t>
  </si>
  <si>
    <t>88842</t>
  </si>
  <si>
    <t>TRATOR DE ESTEIRAS, POTÊNCIA 125 HP, PESO OPERACIONAL 12,9 T, COM LÂMINA 2,7 M3 - MATERIAIS NA OPERAÇÃO. AF_10/2014</t>
  </si>
  <si>
    <t>62,94</t>
  </si>
  <si>
    <t>88847</t>
  </si>
  <si>
    <t>USINA DE LAMA ASFÁLTICA, PROD 30 A 50 T/H, SILO DE AGREGADO 7 M3, RESERVATÓRIOS PARA EMULSÃO E ÁGUA DE 2,3 M3 CADA, MISTURADOR TIPO PUG MILL A SER MONTADO SOBRE CAMINHÃO - DEPRECIAÇÃO. AF_10/2014</t>
  </si>
  <si>
    <t>22,82</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</si>
  <si>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</si>
  <si>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</si>
  <si>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</si>
  <si>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</si>
  <si>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0,24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</si>
  <si>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</si>
  <si>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</si>
  <si>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</si>
  <si>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</si>
  <si>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</si>
  <si>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3,68</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</si>
  <si>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</si>
  <si>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</si>
  <si>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</si>
  <si>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</si>
  <si>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23,79</t>
  </si>
  <si>
    <t>88858</t>
  </si>
  <si>
    <t>RETROESCAVADEIRA SOBRE RODAS COM CARREGADEIRA, TRAÇÃO 4X4, POTÊNCIA LÍQ. 88 HP, CAÇAMBA CARREG. CAP. MÍN. 1 M3, CAÇAMBA RETRO CAP. 0,26 M3, PESO OPERACIONAL MÍN. 6.674 KG, PROFUNDIDADE ESCAVAÇÃO MÁX. 4,37 M - JUROS. AF_06/2014</t>
  </si>
  <si>
    <t>3,22</t>
  </si>
  <si>
    <t>88859</t>
  </si>
  <si>
    <t>RETROESCAVADEIRA SOBRE RODAS COM CARREGADEIRA, TRAÇÃO 4X2, POTÊNCIA LÍQ. 79 HP, CAÇAMBA CARREG. CAP. MÍN. 1 M3, CAÇAMBA RETRO CAP. 0,20 M3, PESO OPERACIONAL MÍN. 6.570 KG, PROFUNDIDADE ESCAVAÇÃO MÁX. 4,37 M - DEPRECIAÇÃO. AF_06/2014</t>
  </si>
  <si>
    <t>21,16</t>
  </si>
  <si>
    <t>88860</t>
  </si>
  <si>
    <t>RETROESCAVADEIRA SOBRE RODAS COM CARREGADEIRA, TRAÇÃO 4X2, POTÊNCIA LÍQ. 79 HP, CAÇAMBA CARREG. CAP. MÍN. 1 M3, CAÇAMBA RETRO CAP. 0,20 M3, PESO OPERACIONAL MÍN. 6.570 KG, PROFUNDIDADE ESCAVAÇÃO MÁX. 4,37 M - JUROS. AF_06/2014</t>
  </si>
  <si>
    <t>2,87</t>
  </si>
  <si>
    <t>88900</t>
  </si>
  <si>
    <t>ESCAVADEIRA HIDRÁULICA SOBRE ESTEIRAS, CAÇAMBA 1,20 M3, PESO OPERACIONAL 21 T, POTÊNCIA BRUTA 155 HP - DEPRECIAÇÃO. AF_06/2014</t>
  </si>
  <si>
    <t>50,54</t>
  </si>
  <si>
    <t>88902</t>
  </si>
  <si>
    <t>ESCAVADEIRA HIDRÁULICA SOBRE ESTEIRAS, CAÇAMBA 1,20 M3, PESO OPERACIONAL 21 T, POTÊNCIA BRUTA 155 HP - JUROS. AF_06/2014</t>
  </si>
  <si>
    <t>6,85</t>
  </si>
  <si>
    <t>88903</t>
  </si>
  <si>
    <t>ESCAVADEIRA HIDRÁULICA SOBRE ESTEIRAS, CAÇAMBA 1,20 M3, PESO OPERACIONAL 21 T, POTÊNCIA BRUTA 155 HP - MANUTENÇÃO. AF_06/2014</t>
  </si>
  <si>
    <t>63,17</t>
  </si>
  <si>
    <t>88904</t>
  </si>
  <si>
    <t>ESCAVADEIRA HIDRÁULICA SOBRE ESTEIRAS, CAÇAMBA 1,20 M3, PESO OPERACIONAL 21 T, POTÊNCIA BRUTA 155 HP - MATERIAIS NA OPERAÇÃO. AF_06/2014</t>
  </si>
  <si>
    <t>72,44</t>
  </si>
  <si>
    <t>89009</t>
  </si>
  <si>
    <t>TRATOR DE ESTEIRAS, POTÊNCIA 150 HP, PESO OPERACIONAL 16,7 T, COM RODA MOTRIZ ELEVADA E LÂMINA 3,18 M3 - DEPRECIAÇÃO. AF_06/2014</t>
  </si>
  <si>
    <t>35,76</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</si>
  <si>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</si>
  <si>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</si>
  <si>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</si>
  <si>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</si>
  <si>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22,96</t>
  </si>
  <si>
    <t>89012</t>
  </si>
  <si>
    <t>RETROESCAVADEIRA SOBRE RODAS COM CARREGADEIRA, TRAÇÃO 4X4, POTÊNCIA LÍQ. 72 HP, CAÇAMBA CARREG. CAP. MÍN. 0,79 M3, CAÇAMBA RETRO CAP. 0,18 M3, PESO OPERACIONAL MÍN. 7.140 KG, PROFUNDIDADE ESCAVAÇÃO MÁX. 4,50 M - JUROS. AF_06/2014</t>
  </si>
  <si>
    <t>3,11</t>
  </si>
  <si>
    <t>89013</t>
  </si>
  <si>
    <t>TRATOR DE ESTEIRAS, POTÊNCIA 347 HP, PESO OPERACIONAL 38,5 T, COM LÂMINA 8,70 M3 - DEPRECIAÇÃO. AF_06/2014</t>
  </si>
  <si>
    <t>117,15</t>
  </si>
  <si>
    <t>89014</t>
  </si>
  <si>
    <t>TRATOR DE ESTEIRAS, POTÊNCIA 347 HP, PESO OPERACIONAL 38,5 T, COM LÂMINA 8,70 M3 - JUROS. AF_06/2014</t>
  </si>
  <si>
    <t>26,36</t>
  </si>
  <si>
    <t>89015</t>
  </si>
  <si>
    <t>VASSOURA MECÂNICA REBOCÁVEL COM ESCOVA CILÍNDRICA, LARGURA ÚTIL DE VARRIMENTO DE 2,44 M - DEPRECIAÇÃO. AF_06/2014</t>
  </si>
  <si>
    <t>4,25</t>
  </si>
  <si>
    <t>89016</t>
  </si>
  <si>
    <t>VASSOURA MECÂNICA REBOCÁVEL COM ESCOVA CILÍNDRICA, LARGURA ÚTIL DE VARRIMENTO DE 2,44 M - JUROS. AF_06/2014</t>
  </si>
  <si>
    <t>89017</t>
  </si>
  <si>
    <t>TRATOR DE ESTEIRAS, POTÊNCIA 170 HP, PESO OPERACIONAL 19 T, CAÇAMBA 5,2 M3 - DEPRECIAÇÃO. AF_06/2014</t>
  </si>
  <si>
    <t>35,54</t>
  </si>
  <si>
    <t>89018</t>
  </si>
  <si>
    <t>TRATOR DE ESTEIRAS, POTÊNCIA 170 HP, PESO OPERACIONAL 19 T, CAÇAMBA 5,2 M3 - JUROS. AF_06/2014</t>
  </si>
  <si>
    <t>8,00</t>
  </si>
  <si>
    <t>89019</t>
  </si>
  <si>
    <t>BOMBA SUBMERSÍVEL ELÉTRICA TRIFÁSICA, POTÊNCIA 2,96 HP, Ø ROTOR 144 MM SEMI-ABERTO, BOCAL DE SAÍDA Ø 2, HM/Q = 2 MCA / 38,8 M3/H A 28 MCA / 5 M3/H - DEPRECIAÇÃO. AF_06/2014</t>
  </si>
  <si>
    <t>0,39</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</si>
  <si>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</si>
  <si>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</si>
  <si>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</si>
  <si>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</si>
  <si>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3,85</t>
  </si>
  <si>
    <t>89024</t>
  </si>
  <si>
    <t>TANQUE DE ASFALTO ESTACIONÁRIO COM MAÇARICO, CAPACIDADE 20.000 L - JUROS. AF_05/2023</t>
  </si>
  <si>
    <t>1,28</t>
  </si>
  <si>
    <t>89025</t>
  </si>
  <si>
    <t>TANQUE DE ASFALTO ESTACIONÁRIO COM MAÇARICO, CAPACIDADE 20.000 L - MANUTENÇÃO. AF_05/2023</t>
  </si>
  <si>
    <t>5,14</t>
  </si>
  <si>
    <t>89026</t>
  </si>
  <si>
    <t>TANQUE DE ASFALTO ESTACIONÁRIO COM MAÇARICO, CAPACIDADE 20.000 L - MATERIAIS NA OPERAÇÃO. AF_05/2023</t>
  </si>
  <si>
    <t>137,73</t>
  </si>
  <si>
    <t>89029</t>
  </si>
  <si>
    <t>TRATOR DE ESTEIRAS, POTÊNCIA 100 HP, PESO OPERACIONAL 9,4 T, COM LÂMINA 2,19 M3 - DEPRECIAÇÃO. AF_06/2014</t>
  </si>
  <si>
    <t>27,58</t>
  </si>
  <si>
    <t>89030</t>
  </si>
  <si>
    <t>TRATOR DE ESTEIRAS, POTÊNCIA 100 HP, PESO OPERACIONAL 9,4 T, COM LÂMINA 2,19 M3 - JUROS. AF_06/2014</t>
  </si>
  <si>
    <t>89033</t>
  </si>
  <si>
    <t>TRATOR DE PNEUS, POTÊNCIA 85 CV, TRAÇÃO 4X4, PESO COM LASTRO DE 4.675 KG - DEPRECIAÇÃO. AF_06/2014</t>
  </si>
  <si>
    <t>14,65</t>
  </si>
  <si>
    <t>89034</t>
  </si>
  <si>
    <t>TRATOR DE PNEUS, POTÊNCIA 85 CV, TRAÇÃO 4X4, PESO COM LASTRO DE 4.675 KG - JUROS. AF_06/2014</t>
  </si>
  <si>
    <t>2,03</t>
  </si>
  <si>
    <t>89128</t>
  </si>
  <si>
    <t>PÁ CARREGADEIRA SOBRE RODAS, POTÊNCIA LÍQUIDA 128 HP, CAPACIDADE DA CAÇAMBA 1,7 A 2,8 M3, PESO OPERACIONAL 11632 KG - DEPRECIAÇÃO. AF_06/2014</t>
  </si>
  <si>
    <t>35,00</t>
  </si>
  <si>
    <t>89129</t>
  </si>
  <si>
    <t>PÁ CARREGADEIRA SOBRE RODAS, POTÊNCIA LÍQUIDA 128 HP, CAPACIDADE DA CAÇAMBA 1,7 A 2,8 M3, PESO OPERACIONAL 11632 KG - JUROS. AF_06/2014</t>
  </si>
  <si>
    <t>4,75</t>
  </si>
  <si>
    <t>89130</t>
  </si>
  <si>
    <t>PÁ CARREGADEIRA SOBRE RODAS, POTÊNCIA 197 HP, CAPACIDADE DA CAÇAMBA 2,5 A 3,5 M3, PESO OPERACIONAL 18338 KG - DEPRECIAÇÃO. AF_06/2014</t>
  </si>
  <si>
    <t>48,53</t>
  </si>
  <si>
    <t>89131</t>
  </si>
  <si>
    <t>PÁ CARREGADEIRA SOBRE RODAS, POTÊNCIA 197 HP, CAPACIDADE DA CAÇAMBA 2,5 A 3,5 M3, PESO OPERACIONAL 18338 KG - JUROS. AF_06/2014</t>
  </si>
  <si>
    <t>6,58</t>
  </si>
  <si>
    <t>89210</t>
  </si>
  <si>
    <t>ROLO COMPACTADOR VIBRATÓRIO DE UM CILINDRO AÇO LISO, POTÊNCIA 80 HP, PESO OPERACIONAL MÁXIMO 8,1 T, IMPACTO DINÂMICO 16,15 / 9,5 T, LARGURA DE TRABALHO 1,68 M - DEPRECIAÇÃO. AF_06/2014</t>
  </si>
  <si>
    <t>31,37</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</si>
  <si>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</si>
  <si>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</si>
  <si>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</si>
  <si>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</si>
  <si>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28,91</t>
  </si>
  <si>
    <t>89213</t>
  </si>
  <si>
    <t>BATE-ESTACAS POR GRAVIDADE, POTÊNCIA DE 160 HP, PESO DO MARTELO ATÉ 3 TONELADAS - JUROS. AF_11/2014</t>
  </si>
  <si>
    <t>4,55</t>
  </si>
  <si>
    <t>89214</t>
  </si>
  <si>
    <t>BATE-ESTACAS POR GRAVIDADE, POTÊNCIA DE 160 HP, PESO DO MARTELO ATÉ 3 TONELADAS - MANUTENÇÃO. AF_11/2014</t>
  </si>
  <si>
    <t>27,14</t>
  </si>
  <si>
    <t>89215</t>
  </si>
  <si>
    <t>BATE-ESTACAS POR GRAVIDADE, POTÊNCIA DE 160 HP, PESO DO MARTELO ATÉ 3 TONELADAS - MATERIAIS NA OPERAÇÃO. AF_11/2014</t>
  </si>
  <si>
    <t>74,80</t>
  </si>
  <si>
    <t>89221</t>
  </si>
  <si>
    <t>BETONEIRA CAPACIDADE NOMINAL DE 600 L, CAPACIDADE DE MISTURA 360 L, MOTOR ELÉTRICO TRIFÁSICO POTÊNCIA DE 4 CV, SEM CARREGADOR - DEPRECIAÇÃO. AF_05/2023</t>
  </si>
  <si>
    <t>1,47</t>
  </si>
  <si>
    <t>89222</t>
  </si>
  <si>
    <t>BETONEIRA CAPACIDADE NOMINAL DE 600 L, CAPACIDADE DE MISTURA 360 L, MOTOR ELÉTRICO TRIFÁSICO POTÊNCIA DE 4 CV, SEM CARREGADOR - JUROS. AF_05/2023</t>
  </si>
  <si>
    <t>89223</t>
  </si>
  <si>
    <t>BETONEIRA CAPACIDADE NOMINAL DE 600 L, CAPACIDADE DE MISTURA 360 L, MOTOR ELÉTRICO TRIFÁSICO POTÊNCIA DE 4 CV, SEM CARREGADOR - MANUTENÇÃO. AF_05/2023</t>
  </si>
  <si>
    <t>1,72</t>
  </si>
  <si>
    <t>89224</t>
  </si>
  <si>
    <t>BETONEIRA CAPACIDADE NOMINAL DE 600 L, CAPACIDADE DE MISTURA 360 L, MOTOR ELÉTRICO TRIFÁSICO POTÊNCIA DE 4 CV, SEM CARREGADOR - MATERIAIS NA OPERAÇÃO. AF_05/2023</t>
  </si>
  <si>
    <t>2,62</t>
  </si>
  <si>
    <t>89228</t>
  </si>
  <si>
    <t>MOTONIVELADORA POTÊNCIA BÁSICA LÍQUIDA (PRIMEIRA MARCHA) 125 HP, PESO BRUTO 13032 KG, LARGURA DA LÂMINA DE 3,7 M - DEPRECIAÇÃO. AF_06/2014</t>
  </si>
  <si>
    <t>44,40</t>
  </si>
  <si>
    <t>89229</t>
  </si>
  <si>
    <t>MOTONIVELADORA POTÊNCIA BÁSICA LÍQUIDA (PRIMEIRA MARCHA) 125 HP, PESO BRUTO 13032 KG, LARGURA DA LÂMINA DE 3,7 M - JUROS. AF_06/2014</t>
  </si>
  <si>
    <t>7,99</t>
  </si>
  <si>
    <t>89230</t>
  </si>
  <si>
    <t>FRESADORA DE ASFALTO A FRIO SOBRE RODAS, LARGURA FRESAGEM DE 1,0 M, POTÊNCIA 208 HP - DEPRECIAÇÃO. AF_11/2014</t>
  </si>
  <si>
    <t>129,76</t>
  </si>
  <si>
    <t>89231</t>
  </si>
  <si>
    <t>FRESADORA DE ASFALTO A FRIO SOBRE RODAS, LARGURA FRESAGEM DE 1,0 M, POTÊNCIA 208 HP - JUROS. AF_11/2014</t>
  </si>
  <si>
    <t>20,56</t>
  </si>
  <si>
    <t>89232</t>
  </si>
  <si>
    <t>FRESADORA DE ASFALTO A FRIO SOBRE RODAS, LARGURA FRESAGEM DE 1,0 M, POTÊNCIA 208 HP - MANUTENÇÃO. AF_11/2014</t>
  </si>
  <si>
    <t>231,45</t>
  </si>
  <si>
    <t>89233</t>
  </si>
  <si>
    <t>FRESADORA DE ASFALTO A FRIO SOBRE RODAS, LARGURA FRESAGEM DE 1,0 M, POTÊNCIA 208 HP - MATERIAIS NA OPERAÇÃO. AF_11/2014</t>
  </si>
  <si>
    <t>134,62</t>
  </si>
  <si>
    <t>89236</t>
  </si>
  <si>
    <t>FRESADORA DE ASFALTO A FRIO SOBRE RODAS, LARGURA FRESAGEM DE 2,0 M, POTÊNCIA 550 HP - DEPRECIAÇÃO. AF_11/2014</t>
  </si>
  <si>
    <t>303,12</t>
  </si>
  <si>
    <t>89237</t>
  </si>
  <si>
    <t>FRESADORA DE ASFALTO A FRIO SOBRE RODAS, LARGURA FRESAGEM DE 2,0 M, POTÊNCIA 550 HP - JUROS. AF_11/2014</t>
  </si>
  <si>
    <t>48,03</t>
  </si>
  <si>
    <t>89238</t>
  </si>
  <si>
    <t>FRESADORA DE ASFALTO A FRIO SOBRE RODAS, LARGURA FRESAGEM DE 2,0 M, POTÊNCIA 550 HP - MANUTENÇÃO. AF_11/2014</t>
  </si>
  <si>
    <t>540,68</t>
  </si>
  <si>
    <t>89239</t>
  </si>
  <si>
    <t>FRESADORA DE ASFALTO A FRIO SOBRE RODAS, LARGURA FRESAGEM DE 2,0 M, POTÊNCIA 550 HP - MATERIAIS NA OPERAÇÃO. AF_11/2014</t>
  </si>
  <si>
    <t>356,00</t>
  </si>
  <si>
    <t>89240</t>
  </si>
  <si>
    <t>VIBROACABADORA DE ASFALTO SOBRE ESTEIRAS, LARGURA DE PAVIMENTAÇÃO 1,90 M A 5,30 M, POTÊNCIA 105 HP CAPACIDADE 450 T/H - DEPRECIAÇÃO. AF_11/2014</t>
  </si>
  <si>
    <t>93,02</t>
  </si>
  <si>
    <t>89241</t>
  </si>
  <si>
    <t>VIBROACABADORA DE ASFALTO SOBRE ESTEIRAS, LARGURA DE PAVIMENTAÇÃO 1,90 M A 5,30 M, POTÊNCIA 105 HP CAPACIDADE 450 T/H - JUROS. AF_11/2014</t>
  </si>
  <si>
    <t>16,74</t>
  </si>
  <si>
    <t>89246</t>
  </si>
  <si>
    <t>RECICLADORA DE ASFALTO A FRIO SOBRE RODAS, LARGURA FRESAGEM DE 2,0 M, POTÊNCIA 422 HP - DEPRECIAÇÃO. AF_11/2014</t>
  </si>
  <si>
    <t>263,39</t>
  </si>
  <si>
    <t>89247</t>
  </si>
  <si>
    <t>RECICLADORA DE ASFALTO A FRIO SOBRE RODAS, LARGURA FRESAGEM DE 2,0 M, POTÊNCIA 422 HP - JUROS. AF_11/2014</t>
  </si>
  <si>
    <t>89248</t>
  </si>
  <si>
    <t>RECICLADORA DE ASFALTO A FRIO SOBRE RODAS, LARGURA FRESAGEM DE 2,0 M, POTÊNCIA 422 HP - MANUTENÇÃO. AF_11/2014</t>
  </si>
  <si>
    <t>469,82</t>
  </si>
  <si>
    <t>89249</t>
  </si>
  <si>
    <t>RECICLADORA DE ASFALTO A FRIO SOBRE RODAS, LARGURA FRESAGEM DE 2,0 M, POTÊNCIA 422 HP - MATERIAIS NA OPERAÇÃO. AF_11/2014</t>
  </si>
  <si>
    <t>303,46</t>
  </si>
  <si>
    <t>89253</t>
  </si>
  <si>
    <t>VIBROACABADORA DE ASFALTO SOBRE ESTEIRAS, LARGURA DE PAVIMENTAÇÃO 2,13 M A 4,55 M, POTÊNCIA 100 HP, CAPACIDADE 400 T/H - DEPRECIAÇÃO. AF_11/2014</t>
  </si>
  <si>
    <t>76,23</t>
  </si>
  <si>
    <t>89254</t>
  </si>
  <si>
    <t>VIBROACABADORA DE ASFALTO SOBRE ESTEIRAS, LARGURA DE PAVIMENTAÇÃO 2,13 M A 4,55 M, POTÊNCIA 100 HP, CAPACIDADE 400 T/H - JUROS. AF_11/2014</t>
  </si>
  <si>
    <t>13,72</t>
  </si>
  <si>
    <t>89255</t>
  </si>
  <si>
    <t>VIBROACABADORA DE ASFALTO SOBRE ESTEIRAS, LARGURA DE PAVIMENTAÇÃO 2,13 M A 4,55 M, POTÊNCIA 100 HP, CAPACIDADE 400 T/H - MANUTENÇÃO. AF_11/2014</t>
  </si>
  <si>
    <t>122,54</t>
  </si>
  <si>
    <t>89256</t>
  </si>
  <si>
    <t>VIBROACABADORA DE ASFALTO SOBRE ESTEIRAS, LARGURA DE PAVIMENTAÇÃO 2,13 M A 4,55 M, POTÊNCIA 100 HP, CAPACIDADE 400 T/H - MATERIAIS NA OPERAÇÃO. AF_11/2014</t>
  </si>
  <si>
    <t>68,29</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</si>
  <si>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</si>
  <si>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</si>
  <si>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</si>
  <si>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</si>
  <si>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5,24</t>
  </si>
  <si>
    <t>89262</t>
  </si>
  <si>
    <t>GUINDAUTO HIDRÁULICO, CAPACIDADE MÁXIMA DE CARGA 6200 KG, MOMENTO MÁXIMO DE CARGA 11,7 TM, ALCANCE MÁXIMO HORIZONTAL 9,70 M, INCLUSIVE CAMINHÃO TOCO PBT 16.000 KG, POTÊNCIA DE 189 CV - MANUTENÇÃO. AF_06/2014</t>
  </si>
  <si>
    <t>47,47</t>
  </si>
  <si>
    <t>89264</t>
  </si>
  <si>
    <t>CAMINHÃO TOCO, PBT 16.000 KG, CARGA ÚTIL MÁX. 10.685 KG, DIST. ENTRE EIXOS 4,8 M, POTÊNCIA 189 CV, INCLUSIVE CARROCERIA FIXA ABERTA DE MADEIRA P/ TRANSPORTE GERAL DE CARGA SECA, DIMEN. APROX. 2,5 X 7,00 X 0,50 M - DEPRECIAÇÃO. AF_06/2014</t>
  </si>
  <si>
    <t>21,82</t>
  </si>
  <si>
    <t>89265</t>
  </si>
  <si>
    <t>CAMINHÃO TOCO, PBT 16.000 KG, CARGA ÚTIL MÁX. 10.685 KG, DIST. ENTRE EIXOS 4,8 M, POTÊNCIA 189 CV, INCLUSIVE CARROCERIA FIXA ABERTA DE MADEIRA P/ TRANSPORTE GERAL DE CARGA SECA, DIMEN. APROX. 2,5 X 7,00 X 0,50 M - JUROS. AF_06/2014</t>
  </si>
  <si>
    <t>4,44</t>
  </si>
  <si>
    <t>89266</t>
  </si>
  <si>
    <t>CAMINHÃO TOCO, PBT 16.000 KG, CARGA ÚTIL MÁX. 10.685 KG, DIST. ENTRE EIXOS 4,8 M, POTÊNCIA 189 CV, INCLUSIVE CARROCERIA FIXA ABERTA DE MADEIRA P/ TRANSPORTE GERAL DE CARGA SECA, DIMEN. APROX. 2,5 X 7,00 X 0,50 M - IMPOSTOS E SEGUROS. AF_06/2014</t>
  </si>
  <si>
    <t>3,52</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</si>
  <si>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</si>
  <si>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</si>
  <si>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</si>
  <si>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</si>
  <si>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9,05</t>
  </si>
  <si>
    <t>89269</t>
  </si>
  <si>
    <t>GUINDASTE HIDRÁULICO AUTOPROPELIDO, COM LANÇA TELESCÓPICA 28,80 M, CAPACIDADE MÁXIMA 30 T, POTÊNCIA 97 KW, TRAÇÃO 4 X 4 - IMPOSTOS E SEGUROS. AF_11/2014</t>
  </si>
  <si>
    <t>7,17</t>
  </si>
  <si>
    <t>89270</t>
  </si>
  <si>
    <t>GUINDASTE HIDRÁULICO AUTOPROPELIDO, COM LANÇA TELESCÓPICA 28,80 M, CAPACIDADE MÁXIMA 30 T, POTÊNCIA 97 KW, TRAÇÃO 4 X 4 - MANUTENÇÃO. AF_11/2014</t>
  </si>
  <si>
    <t>80,90</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</si>
  <si>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</si>
  <si>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</si>
  <si>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</si>
  <si>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AF_05/2023</t>
  </si>
  <si>
    <t>1,79</t>
  </si>
  <si>
    <t>89275</t>
  </si>
  <si>
    <t>BETONEIRA CAPACIDADE NOMINAL DE 600 L, CAPACIDADE DE MISTURA 440 L, MOTOR A DIESEL POTÊNCIA 10 CV, COM CARREGADOR - JUROS. AF_05/2023</t>
  </si>
  <si>
    <t>0,29</t>
  </si>
  <si>
    <t>89276</t>
  </si>
  <si>
    <t>BETONEIRA CAPACIDADE NOMINAL DE 600 L, CAPACIDADE DE MISTURA 440 L, MOTOR A DIESEL POTÊNCIA 10 CV, COM CARREGADOR - MANUTENÇÃO. AF_05/2023</t>
  </si>
  <si>
    <t>2,39</t>
  </si>
  <si>
    <t>89277</t>
  </si>
  <si>
    <t>BETONEIRA CAPACIDADE NOMINAL DE 600 L, CAPACIDADE DE MISTURA 440 L, MOTOR A DIESEL POTÊNCIA 10 CV, COM CARREGADOR - MATERIAIS NA OPERAÇÃO. AF_05/2023</t>
  </si>
  <si>
    <t>6,83</t>
  </si>
  <si>
    <t>89280</t>
  </si>
  <si>
    <t>ROLO COMPACTADOR VIBRATÓRIO TANDEM AÇO LISO, POTÊNCIA 58 HP, PESO SEM/COM LASTRO 6,5 / 9,4 T, LARGURA DE TRABALHO 1,2 M - DEPRECIAÇÃO. AF_06/2014</t>
  </si>
  <si>
    <t>38,52</t>
  </si>
  <si>
    <t>89281</t>
  </si>
  <si>
    <t>ROLO COMPACTADOR VIBRATÓRIO TANDEM AÇO LISO, POTÊNCIA 58 HP, PESO SEM/COM LASTRO 6,5 / 9,4 T, LARGURA DE TRABALHO 1,2 M - JUROS. AF_06/2014</t>
  </si>
  <si>
    <t>5,34</t>
  </si>
  <si>
    <t>89870</t>
  </si>
  <si>
    <t>CAMINHÃO BASCULANTE 14 M3, COM CAVALO MECÂNICO DE CAPACIDADE MÁXIMA DE TRAÇÃO COMBINADO DE 36000 KG, POTÊNCIA 286 CV, INCLUSIVE SEMIREBOQUE COM CAÇAMBA METÁLICA - DEPRECIAÇÃO. AF_12/2014</t>
  </si>
  <si>
    <t>38,02</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</si>
  <si>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</si>
  <si>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</si>
  <si>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</si>
  <si>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</si>
  <si>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</si>
  <si>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</si>
  <si>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65,17</t>
  </si>
  <si>
    <t>89874</t>
  </si>
  <si>
    <t>CAMINHÃO BASCULANTE 14 M3, COM CAVALO MECÂNICO DE CAPACIDADE MÁXIMA DE TRAÇÃO COMBINADO DE 36000 KG, POTÊNCIA 286 CV, INCLUSIVE SEMIREBOQUE COM CAÇAMBA METÁLICA - MATERIAIS NA OPERAÇÃO. AF_12/2014</t>
  </si>
  <si>
    <t>142,04</t>
  </si>
  <si>
    <t>89878</t>
  </si>
  <si>
    <t>CAMINHÃO BASCULANTE 18 M3, COM CAVALO MECÂNICO DE CAPACIDADE MÁXIMA DE TRAÇÃO COMBINADO DE 45000 KG, POTÊNCIA 330 CV, INCLUSIVE SEMIREBOQUE COM CAÇAMBA METÁLICA - DEPRECIAÇÃO. AF_12/2014</t>
  </si>
  <si>
    <t>40,66</t>
  </si>
  <si>
    <t>89879</t>
  </si>
  <si>
    <t>CAMINHÃO BASCULANTE 18 M3, COM CAVALO MECÂNICO DE CAPACIDADE MÁXIMA DE TRAÇÃO COMBINADO DE 45000 KG, POTÊNCIA 330 CV, INCLUSIVE SEMIREBOQUE COM CAÇAMBA METÁLICA - JUROS. AF_12/2014</t>
  </si>
  <si>
    <t>7,19</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</si>
  <si>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</si>
  <si>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</si>
  <si>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</si>
  <si>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</si>
  <si>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69,01</t>
  </si>
  <si>
    <t>89882</t>
  </si>
  <si>
    <t>CAMINHÃO BASCULANTE 18 M3, COM CAVALO MECÂNICO DE CAPACIDADE MÁXIMA DE TRAÇÃO COMBINADO DE 45000 KG, POTÊNCIA 330 CV, INCLUSIVE SEMIREBOQUE COM CAÇAMBA METÁLICA - MATERIAIS NA OPERAÇÃO. AF_12/2014</t>
  </si>
  <si>
    <t>163,88</t>
  </si>
  <si>
    <t>90582</t>
  </si>
  <si>
    <t>VIBRADOR DE IMERSÃO, DIÂMETRO DE PONTEIRA 45MM, MOTOR ELÉTRICO TRIFÁSICO POTÊNCIA DE 2 CV - DEPRECIAÇÃO. AF_06/2015</t>
  </si>
  <si>
    <t>0,48</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</si>
  <si>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</si>
  <si>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</si>
  <si>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</si>
  <si>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</si>
  <si>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0,37</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</si>
  <si>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</si>
  <si>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</si>
  <si>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</si>
  <si>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</si>
  <si>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2,02</t>
  </si>
  <si>
    <t>90622</t>
  </si>
  <si>
    <t>PERFURATRIZ MANUAL, TORQUE MÁXIMO 83 N.M, POTÊNCIA 5 CV, COM DIÂMETRO MÁXIMO 4" - JUROS. AF_06/2015</t>
  </si>
  <si>
    <t>0,23</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</si>
  <si>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</si>
  <si>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</si>
  <si>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</si>
  <si>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</si>
  <si>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</si>
  <si>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</si>
  <si>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46,24</t>
  </si>
  <si>
    <t>90628</t>
  </si>
  <si>
    <t>PERFURATRIZ SOBRE ESTEIRA, TORQUE MÁXIMO 600 KGF, PESO MÉDIO 1000 KG, POTÊNCIA 20 HP, DIÂMETRO MÁXIMO 10" - JUROS. AF_06/2015</t>
  </si>
  <si>
    <t>6,33</t>
  </si>
  <si>
    <t>90629</t>
  </si>
  <si>
    <t>PERFURATRIZ SOBRE ESTEIRA, TORQUE MÁXIMO 600 KGF, PESO MÉDIO 1000 KG, POTÊNCIA 20 HP, DIÂMETRO MÁXIMO 10" - MANUTENÇÃO. AF_06/2015</t>
  </si>
  <si>
    <t>57,86</t>
  </si>
  <si>
    <t>90630</t>
  </si>
  <si>
    <t>PERFURATRIZ SOBRE ESTEIRA, TORQUE MÁXIMO 600 KGF, PESO MÉDIO 1000 KG, POTÊNCIA 20 HP, DIÂMETRO MÁXIMO 10" - MATERIAIS NA OPERAÇÃO. AF_06/2015</t>
  </si>
  <si>
    <t>1,56</t>
  </si>
  <si>
    <t>90633</t>
  </si>
  <si>
    <t>MISTURADOR DUPLO HORIZONTAL DE ALTA TURBULÊNCIA, CAPACIDADE / VOLUME 2 X 500 LITROS, MOTORES ELÉTRICOS MÍNIMO 5 CV CADA, PARA NATA CIMENTO, ARGAMASSA E OUTROS - DEPRECIAÇÃO. AF_06/2015</t>
  </si>
  <si>
    <t>4,85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</si>
  <si>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</si>
  <si>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</si>
  <si>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</si>
  <si>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</si>
  <si>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5,30</t>
  </si>
  <si>
    <t>90636</t>
  </si>
  <si>
    <t>MISTURADOR DUPLO HORIZONTAL DE ALTA TURBULÊNCIA, CAPACIDADE / VOLUME 2 X 500 LITROS, MOTORES ELÉTRICOS MÍNIMO 5 CV CADA, PARA NATA CIMENTO, ARGAMASSA E OUTROS - MATERIAIS NA OPERAÇÃO. AF_06/2015</t>
  </si>
  <si>
    <t>6,57</t>
  </si>
  <si>
    <t>90639</t>
  </si>
  <si>
    <t>BOMBA TRIPLEX, PARA INJEÇÃO DE NATA DE CIMENTO, VAZÃO MÁXIMA DE 100 LITROS/MINUTO, PRESSÃO MÁXIMA DE 70 BAR - DEPRECIAÇÃO. AF_06/2015</t>
  </si>
  <si>
    <t>7,24</t>
  </si>
  <si>
    <t>90640</t>
  </si>
  <si>
    <t>BOMBA TRIPLEX, PARA INJEÇÃO DE NATA DE CIMENTO, VAZÃO MÁXIMA DE 100 LITROS/MINUTO, PRESSÃO MÁXIMA DE 70 BAR - JUROS. AF_06/2015</t>
  </si>
  <si>
    <t>0,86</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</si>
  <si>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</si>
  <si>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</si>
  <si>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</si>
  <si>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</si>
  <si>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10,12</t>
  </si>
  <si>
    <t>90646</t>
  </si>
  <si>
    <t>BOMBA CENTRÍFUGA MONOESTÁGIO COM MOTOR ELÉTRICO MONOFÁSICO, POTÊNCIA 15 HP, DIÂMETRO DO ROTOR 173 MM, HM/Q = 30 MCA / 90 M3/H A 45 MCA / 55 M3/H - DEPRECIAÇÃO. AF_06/2015</t>
  </si>
  <si>
    <t>0,85</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</si>
  <si>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</si>
  <si>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</si>
  <si>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</si>
  <si>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</si>
  <si>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</si>
  <si>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0,93</t>
  </si>
  <si>
    <t>90649</t>
  </si>
  <si>
    <t>BOMBA CENTRÍFUGA MONOESTÁGIO COM MOTOR ELÉTRICO MONOFÁSICO, POTÊNCIA 15 HP, DIÂMETRO DO ROTOR 173 MM, HM/Q = 30 MCA / 90 M3/H A 45 MCA / 55 M3/H - MATERIAIS NA OPERAÇÃO. AF_06/2015</t>
  </si>
  <si>
    <t>10,17</t>
  </si>
  <si>
    <t>90652</t>
  </si>
  <si>
    <t>BOMBA DE PROJEÇÃO DE CONCRETO SECO, POTÊNCIA 10 CV, VAZÃO 3 M3/H - DEPRECIAÇÃO. AF_06/2015</t>
  </si>
  <si>
    <t>4,71</t>
  </si>
  <si>
    <t>90653</t>
  </si>
  <si>
    <t>BOMBA DE PROJEÇÃO DE CONCRETO SECO, POTÊNCIA 10 CV, VAZÃO 3 M3/H - JUROS. AF_06/2015</t>
  </si>
  <si>
    <t>0,56</t>
  </si>
  <si>
    <t>90654</t>
  </si>
  <si>
    <t>BOMBA DE PROJEÇÃO DE CONCRETO SECO, POTÊNCIA 10 CV, VAZÃO 3 M3/H - MANUTENÇÃO. AF_06/2015</t>
  </si>
  <si>
    <t>5,15</t>
  </si>
  <si>
    <t>90655</t>
  </si>
  <si>
    <t>BOMBA DE PROJEÇÃO DE CONCRETO SECO, POTÊNCIA 10 CV, VAZÃO 3 M3/H - MATERIAIS NA OPERAÇÃO. AF_06/2015</t>
  </si>
  <si>
    <t>6,69</t>
  </si>
  <si>
    <t>90658</t>
  </si>
  <si>
    <t>BOMBA DE PROJEÇÃO DE CONCRETO SECO, POTÊNCIA 10 CV, VAZÃO 6 M3/H - DEPRECIAÇÃO. AF_06/2015</t>
  </si>
  <si>
    <t>5,05</t>
  </si>
  <si>
    <t>90659</t>
  </si>
  <si>
    <t>BOMBA DE PROJEÇÃO DE CONCRETO SECO, POTÊNCIA 10 CV, VAZÃO 6 M3/H - JUROS. AF_06/2015</t>
  </si>
  <si>
    <t>0,59</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</si>
  <si>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</si>
  <si>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</si>
  <si>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</si>
  <si>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</si>
  <si>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</si>
  <si>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AF_05/2023</t>
  </si>
  <si>
    <t>6,13</t>
  </si>
  <si>
    <t>90665</t>
  </si>
  <si>
    <t>PROJETOR PNEUMÁTICO DE ARGAMASSA PARA CHAPISCO E REBOCO COM RECIPIENTE ACOPLADO, TIPO CANEQUINHA, COM COMPRESSOR DE AR REBOCÁVEL VAZÃO 89 PCM E MOTOR DIESEL DE 20 CV - JUROS. AF_05/2023</t>
  </si>
  <si>
    <t>90666</t>
  </si>
  <si>
    <t>PROJETOR PNEUMÁTICO DE ARGAMASSA PARA CHAPISCO E REBOCO COM RECIPIENTE ACOPLADO, TIPO CANEQUINHA, COM COMPRESSOR DE AR REBOCÁVEL VAZÃO 89 PCM E MOTOR DIESEL DE 20 CV - MANUTENÇÃO. AF_05/2023</t>
  </si>
  <si>
    <t>90667</t>
  </si>
  <si>
    <t>PROJETOR PNEUMÁTICO DE ARGAMASSA PARA CHAPISCO E REBOCO COM RECIPIENTE ACOPLADO, TIPO CANEQUINHA, COM COMPRESSOR DE AR REBOCÁVEL VAZÃO 89 PCM E MOTOR DIESEL DE 20 CV - MATERIAIS NA OPERAÇÃO. AF_05/2023</t>
  </si>
  <si>
    <t>12,06</t>
  </si>
  <si>
    <t>90670</t>
  </si>
  <si>
    <t>PERFURATRIZ COM TORRE METÁLICA PARA EXECUÇÃO DE ESTACA HÉLICE CONTÍNUA, PROFUNDIDADE MÁXIMA DE 30 M, DIÂMETRO MÁXIMO DE 800 MM, POTÊNCIA INSTALADA DE 268 HP, MESA ROTATIVA COM TORQUE MÁXIMO DE 170 KNM - DEPRECIAÇÃO. AF_06/2015</t>
  </si>
  <si>
    <t>212,21</t>
  </si>
  <si>
    <t>90671</t>
  </si>
  <si>
    <t>PERFURATRIZ COM TORRE METÁLICA PARA EXECUÇÃO DE ESTACA HÉLICE CONTÍNUA, PROFUNDIDADE MÁXIMA DE 30 M, DIÂMETRO MÁXIMO DE 800 MM, POTÊNCIA INSTALADA DE 268 HP, MESA ROTATIVA COM TORQUE MÁXIMO DE 170 KNM - JUROS. AF_06/2015</t>
  </si>
  <si>
    <t>29,46</t>
  </si>
  <si>
    <t>90672</t>
  </si>
  <si>
    <t>PERFURATRIZ COM TORRE METÁLICA PARA EXECUÇÃO DE ESTACA HÉLICE CONTÍNUA, PROFUNDIDADE MÁXIMA DE 30 M, DIÂMETRO MÁXIMO DE 800 MM, POTÊNCIA INSTALADA DE 268 HP, MESA ROTATIVA COM TORQUE MÁXIMO DE 170 KNM - MANUTENÇÃO. AF_06/2015</t>
  </si>
  <si>
    <t>265,56</t>
  </si>
  <si>
    <t>90673</t>
  </si>
  <si>
    <t>PERFURATRIZ COM TORRE METÁLICA PARA EXECUÇÃO DE ESTACA HÉLICE CONTÍNUA, PROFUNDIDADE MÁXIMA DE 30 M, DIÂMETRO MÁXIMO DE 800 MM, POTÊNCIA INSTALADA DE 268 HP, MESA ROTATIVA COM TORQUE MÁXIMO DE 170 KNM - MATERIAIS NA OPERAÇÃO. AF_06/2015</t>
  </si>
  <si>
    <t>96,35</t>
  </si>
  <si>
    <t>90676</t>
  </si>
  <si>
    <t>PERFURATRIZ HIDRÁULICA SOBRE CAMINHÃO COM TRADO CURTO ACOPLADO, PROFUNDIDADE MÁXIMA DE 20 M, DIÂMETRO MÁXIMO DE 1500 MM, POTÊNCIA INSTALADA DE 137 HP, MESA ROTATIVA COM TORQUE MÁXIMO DE 30 KNM - DEPRECIAÇÃO. AF_06/2015</t>
  </si>
  <si>
    <t>104,84</t>
  </si>
  <si>
    <t>90677</t>
  </si>
  <si>
    <t>PERFURATRIZ HIDRÁULICA SOBRE CAMINHÃO COM TRADO CURTO ACOPLADO, PROFUNDIDADE MÁXIMA DE 20 M, DIÂMETRO MÁXIMO DE 1500 MM, POTÊNCIA INSTALADA DE 137 HP, MESA ROTATIVA COM TORQUE MÁXIMO DE 30 KNM - JUROS. AF_06/2015</t>
  </si>
  <si>
    <t>16,27</t>
  </si>
  <si>
    <t>90678</t>
  </si>
  <si>
    <t>PERFURATRIZ HIDRÁULICA SOBRE CAMINHÃO COM TRADO CURTO ACOPLADO, PROFUNDIDADE MÁXIMA DE 20 M, DIÂMETRO MÁXIMO DE 1500 MM, POTÊNCIA INSTALADA DE 137 HP, MESA ROTATIVA COM TORQUE MÁXIMO DE 30 KNM - MANUTENÇÃO. AF_06/2015</t>
  </si>
  <si>
    <t>146,26</t>
  </si>
  <si>
    <t>90679</t>
  </si>
  <si>
    <t>PERFURATRIZ HIDRÁULICA SOBRE CAMINHÃO COM TRADO CURTO ACOPLADO, PROFUNDIDADE MÁXIMA DE 20 M, DIÂMETRO MÁXIMO DE 1500 MM, POTÊNCIA INSTALADA DE 137 HP, MESA ROTATIVA COM TORQUE MÁXIMO DE 30 KNM - MATERIAIS NA OPERAÇÃO. AF_06/2015</t>
  </si>
  <si>
    <t>73,89</t>
  </si>
  <si>
    <t>90682</t>
  </si>
  <si>
    <t>MANIPULADOR TELESCÓPICO, POTÊNCIA DE 85 HP, CAPACIDADE DE CARGA DE 3.500 KG, ALTURA MÁXIMA DE ELEVAÇÃO DE 12,3 M - DEPRECIAÇÃO. AF_05/2023</t>
  </si>
  <si>
    <t>31,20</t>
  </si>
  <si>
    <t>90683</t>
  </si>
  <si>
    <t>MANIPULADOR TELESCÓPICO, POTÊNCIA DE 85 HP, CAPACIDADE DE CARGA DE 3.500 KG, ALTURA MÁXIMA DE ELEVAÇÃO DE 12,3 M - JUROS. AF_05/2023</t>
  </si>
  <si>
    <t>5,20</t>
  </si>
  <si>
    <t>90684</t>
  </si>
  <si>
    <t>MANIPULADOR TELESCÓPICO, POTÊNCIA DE 85 HP, CAPACIDADE DE CARGA DE 3.500 KG, ALTURA MÁXIMA DE ELEVAÇÃO DE 12,3 M - MANUTENÇÃO. AF_05/2023</t>
  </si>
  <si>
    <t>36,40</t>
  </si>
  <si>
    <t>90685</t>
  </si>
  <si>
    <t>MANIPULADOR TELESCÓPICO, POTÊNCIA DE 85 HP, CAPACIDADE DE CARGA DE 3.500 KG, ALTURA MÁXIMA DE ELEVAÇÃO DE 12,3 M - MATERIAIS NA OPERAÇÃO. AF_05/2023</t>
  </si>
  <si>
    <t>45,84</t>
  </si>
  <si>
    <t>90688</t>
  </si>
  <si>
    <t>MINICARREGADEIRA SOBRE RODAS, POTÊNCIA LÍQUIDA DE 47 HP, CAPACIDADE NOMINAL DE OPERAÇÃO DE 646 KG - DEPRECIAÇÃO. AF_06/2015</t>
  </si>
  <si>
    <t>30,44</t>
  </si>
  <si>
    <t>90689</t>
  </si>
  <si>
    <t>MINICARREGADEIRA SOBRE RODAS, POTÊNCIA LÍQUIDA DE 47 HP, CAPACIDADE NOMINAL DE OPERAÇÃO DE 646 KG - JUROS. AF_06/2015</t>
  </si>
  <si>
    <t>3,08</t>
  </si>
  <si>
    <t>90690</t>
  </si>
  <si>
    <t>MINICARREGADEIRA SOBRE RODAS, POTÊNCIA LÍQUIDA DE 47 HP, CAPACIDADE NOMINAL DE OPERAÇÃO DE 646 KG - MANUTENÇÃO. AF_06/2015</t>
  </si>
  <si>
    <t>38,05</t>
  </si>
  <si>
    <t>90691</t>
  </si>
  <si>
    <t>MINICARREGADEIRA SOBRE RODAS, POTÊNCIA LÍQUIDA DE 47 HP, CAPACIDADE NOMINAL DE OPERAÇÃO DE 646 KG - MATERIAIS NA OPERAÇÃO. AF_06/2015</t>
  </si>
  <si>
    <t>32,10</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</si>
  <si>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</si>
  <si>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</si>
  <si>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</si>
  <si>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</si>
  <si>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0,63</t>
  </si>
  <si>
    <t>90960</t>
  </si>
  <si>
    <t>COMPRESSOR DE AR REBOCÁVEL, VAZÃO 89 PCM, PRESSÃO EFETIVA DE TRABALHO 102 PSI, MOTOR DIESEL, POTÊNCIA 20 CV - DEPRECIAÇÃO. AF_06/2015</t>
  </si>
  <si>
    <t>6,08</t>
  </si>
  <si>
    <t>90961</t>
  </si>
  <si>
    <t>COMPRESSOR DE AR REBOCÁVEL, VAZÃO 89 PCM, PRESSÃO EFETIVA DE TRABALHO 102 PSI, MOTOR DIESEL, POTÊNCIA 20 CV - JUROS. AF_06/2015</t>
  </si>
  <si>
    <t>0,84</t>
  </si>
  <si>
    <t>90962</t>
  </si>
  <si>
    <t>COMPRESSOR DE AR REBOCÁVEL, VAZÃO 89 PCM, PRESSÃO EFETIVA DE TRABALHO 102 PSI, MOTOR DIESEL, POTÊNCIA 20 CV - MANUTENÇÃO. AF_06/2015</t>
  </si>
  <si>
    <t>7,61</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</si>
  <si>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</si>
  <si>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</si>
  <si>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</si>
  <si>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</si>
  <si>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6,10</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</si>
  <si>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</si>
  <si>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</si>
  <si>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</si>
  <si>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</si>
  <si>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7,63</t>
  </si>
  <si>
    <t>90971</t>
  </si>
  <si>
    <t>COMPRESSOR DE AR REBOCAVEL, VAZÃO 250 PCM, PRESSAO DE TRABALHO 102 PSI, MOTOR A DIESEL POTÊNCIA 81 CV - MATERIAIS NA OPERAÇÃO. AF_06/2015</t>
  </si>
  <si>
    <t>48,82</t>
  </si>
  <si>
    <t>90975</t>
  </si>
  <si>
    <t>COMPRESSOR DE AR REBOCÁVEL, VAZÃO 748 PCM, PRESSÃO EFETIVA DE TRABALHO 102 PSI, MOTOR DIESEL, POTÊNCIA 210 CV - DEPRECIAÇÃO. AF_06/2015</t>
  </si>
  <si>
    <t>15,49</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</si>
  <si>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</si>
  <si>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</si>
  <si>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</si>
  <si>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</si>
  <si>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19,38</t>
  </si>
  <si>
    <t>90978</t>
  </si>
  <si>
    <t>COMPRESSOR DE AR REBOCÁVEL, VAZÃO 748 PCM, PRESSÃO EFETIVA DE TRABALHO 102 PSI, MOTOR DIESEL, POTÊNCIA 210 CV - MATERIAIS NA OPERAÇÃO. AF_06/2015</t>
  </si>
  <si>
    <t>126,66</t>
  </si>
  <si>
    <t>90992</t>
  </si>
  <si>
    <t>COMPRESSOR DE AR REBOCAVEL, VAZÃO 400 PCM, PRESSAO DE TRABALHO 102 PSI, MOTOR A DIESEL POTÊNCIA 110 CV - DEPRECIAÇÃO. AF_06/2015</t>
  </si>
  <si>
    <t>7,23</t>
  </si>
  <si>
    <t>90993</t>
  </si>
  <si>
    <t>COMPRESSOR DE AR REBOCAVEL, VAZÃO 400 PCM, PRESSAO DE TRABALHO 102 PSI, MOTOR A DIESEL POTÊNCIA 110 CV - JUROS. AF_06/2015</t>
  </si>
  <si>
    <t>1,00</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</si>
  <si>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</si>
  <si>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</si>
  <si>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</si>
  <si>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</si>
  <si>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66,32</t>
  </si>
  <si>
    <t>91021</t>
  </si>
  <si>
    <t>PERFURATRIZ HIDRÁULICA SOBRE CAMINHÃO COM TRADO CURTO ACOPLADO, PROFUNDIDADE MÁXIMA DE 20 M, DIÂMETRO MÁXIMO DE 1500 MM, POTÊNCIA INSTALADA DE 137 HP, MESA ROTATIVA COM TORQUE MÁXIMO DE 30 KNM - IMPOSTOS E SEGUROS. AF_06/2015</t>
  </si>
  <si>
    <t>12,80</t>
  </si>
  <si>
    <t>91026</t>
  </si>
  <si>
    <t>CAMINHÃO TRUCADO (C/ TERCEIRO EIXO) ELETRÔNICO - POTÊNCIA 231CV - PBT = 22000KG - DIST. ENTRE EIXOS 5170 MM - INCLUI CARROCERIA FIXA ABERTA DE MADEIRA - DEPRECIAÇÃO. AF_06/2015</t>
  </si>
  <si>
    <t>25,66</t>
  </si>
  <si>
    <t>91027</t>
  </si>
  <si>
    <t>CAMINHÃO TRUCADO (C/ TERCEIRO EIXO) ELETRÔNICO - POTÊNCIA 231CV - PBT = 22000KG - DIST. ENTRE EIXOS 5170 MM - INCLUI CARROCERIA FIXA ABERTA DE MADEIRA - JUROS. AF_06/2015</t>
  </si>
  <si>
    <t>5,26</t>
  </si>
  <si>
    <t>91028</t>
  </si>
  <si>
    <t>CAMINHÃO TRUCADO (C/ TERCEIRO EIXO) ELETRÔNICO - POTÊNCIA 231CV - PBT = 22000KG - DIST. ENTRE EIXOS 5170 MM - INCLUI CARROCERIA FIXA ABERTA DE MADEIRA - IMPOSTOS E SEGUROS. AF_06/2015</t>
  </si>
  <si>
    <t>4,17</t>
  </si>
  <si>
    <t>91029</t>
  </si>
  <si>
    <t>CAMINHÃO TRUCADO (C/ TERCEIRO EIXO) ELETRÔNICO - POTÊNCIA 231CV - PBT = 22000KG - DIST. ENTRE EIXOS 5170 MM - INCLUI CARROCERIA FIXA ABERTA DE MADEIRA - MANUTENÇÃO. AF_06/2015</t>
  </si>
  <si>
    <t>47,15</t>
  </si>
  <si>
    <t>91030</t>
  </si>
  <si>
    <t>CAMINHÃO TRUCADO (C/ TERCEIRO EIXO) ELETRÔNICO - POTÊNCIA 231CV - PBT = 22000KG - DIST. ENTRE EIXOS 5170 MM - INCLUI CARROCERIA FIXA ABERTA DE MADEIRA - MATERIAIS NA OPERAÇÃO. AF_06/2015</t>
  </si>
  <si>
    <t>118,18</t>
  </si>
  <si>
    <t>91273</t>
  </si>
  <si>
    <t>PLACA VIBRATÓRIA REVERSÍVEL COM MOTOR 4 TEMPOS A GASOLINA, FORÇA CENTRÍFUGA DE 25 KN (2500 KGF), POTÊNCIA 5,5 CV - DEPRECIAÇÃO. AF_08/2015</t>
  </si>
  <si>
    <t>0,45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</si>
  <si>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</si>
  <si>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</si>
  <si>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</si>
  <si>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</si>
  <si>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</si>
  <si>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</si>
  <si>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</si>
  <si>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</si>
  <si>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0,91</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</si>
  <si>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</si>
  <si>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</si>
  <si>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</si>
  <si>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</si>
  <si>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</si>
  <si>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</si>
  <si>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7,64</t>
  </si>
  <si>
    <t>91354</t>
  </si>
  <si>
    <t>CAMINHÃO TOCO, PESO BRUTO TOTAL 14.300 KG, CARGA ÚTIL MÁXIMA 9590 KG, DISTÂNCIA ENTRE EIXOS 4,76 M, POTÊNCIA 185 CV (NÃO INCLUI CARROCERIA) - DEPRECIAÇÃO. AF_06/2014</t>
  </si>
  <si>
    <t>18,38</t>
  </si>
  <si>
    <t>91355</t>
  </si>
  <si>
    <t>CAMINHÃO TOCO, PESO BRUTO TOTAL 14.300 KG, CARGA ÚTIL MÁXIMA 9590 KG, DISTÂNCIA ENTRE EIXOS 4,76 M, POTÊNCIA 185 CV (NÃO INCLUI CARROCERIA) - JUROS. AF_06/2014</t>
  </si>
  <si>
    <t>3,86</t>
  </si>
  <si>
    <t>91356</t>
  </si>
  <si>
    <t>CAMINHÃO TOCO, PESO BRUTO TOTAL 14.300 KG, CARGA ÚTIL MÁXIMA 9590 KG, DISTÂNCIA ENTRE EIXOS 4,76 M, POTÊNCIA 185 CV (NÃO INCLUI CARROCERIA) - IMPOSTOS E SEGUROS. AF_06/2014</t>
  </si>
  <si>
    <t>3,05</t>
  </si>
  <si>
    <t>91359</t>
  </si>
  <si>
    <t>CAMINHÃO PIPA 6.000 L, PESO BRUTO TOTAL 13.000 KG, DISTÂNCIA ENTRE EIXOS 4,80 M, POTÊNCIA 189 CV INCLUSIVE TANQUE DE AÇO PARA TRANSPORTE DE ÁGUA, CAPACIDADE 6 M3 - DEPRECIAÇÃO. AF_06/2014</t>
  </si>
  <si>
    <t>22,03</t>
  </si>
  <si>
    <t>91360</t>
  </si>
  <si>
    <t>CAMINHÃO PIPA 6.000 L, PESO BRUTO TOTAL 13.000 KG, DISTÂNCIA ENTRE EIXOS 4,80 M, POTÊNCIA 189 CV INCLUSIVE TANQUE DE AÇO PARA TRANSPORTE DE ÁGUA, CAPACIDADE 6 M3 - JUROS. AF_06/2014</t>
  </si>
  <si>
    <t>4,29</t>
  </si>
  <si>
    <t>91361</t>
  </si>
  <si>
    <t>CAMINHÃO PIPA 6.000 L, PESO BRUTO TOTAL 13.000 KG, DISTÂNCIA ENTRE EIXOS 4,80 M, POTÊNCIA 189 CV INCLUSIVE TANQUE DE AÇO PARA TRANSPORTE DE ÁGUA, CAPACIDADE 6 M3 - IMPOSTOS E SEGUROS. AF_06/2014</t>
  </si>
  <si>
    <t>3,39</t>
  </si>
  <si>
    <t>91367</t>
  </si>
  <si>
    <t>CAMINHÃO BASCULANTE 6 M3, PESO BRUTO TOTAL 16.000 KG, CARGA ÚTIL MÁXIMA 13.071 KG, DISTÂNCIA ENTRE EIXOS 4,80 M, POTÊNCIA 230 CV INCLUSIVE CAÇAMBA METÁLICA - DEPRECIAÇÃO. AF_06/2014</t>
  </si>
  <si>
    <t>22,74</t>
  </si>
  <si>
    <t>91368</t>
  </si>
  <si>
    <t>CAMINHÃO BASCULANTE 6 M3, PESO BRUTO TOTAL 16.000 KG, CARGA ÚTIL MÁXIMA 13.071 KG, DISTÂNCIA ENTRE EIXOS 4,80 M, POTÊNCIA 230 CV INCLUSIVE CAÇAMBA METÁLICA - JUROS. AF_06/2014</t>
  </si>
  <si>
    <t>4,48</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</si>
  <si>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</si>
  <si>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</si>
  <si>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</si>
  <si>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</si>
  <si>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20,19</t>
  </si>
  <si>
    <t>91376</t>
  </si>
  <si>
    <t>CAMINHÃO TOCO, PESO BRUTO TOTAL 16.000 KG, CARGA ÚTIL MÁXIMA DE 10.685 KG, DISTÂNCIA ENTRE EIXOS 4,80 M, POTÊNCIA 189 CV EXCLUSIVE CARROCERIA - JUROS. AF_06/2014</t>
  </si>
  <si>
    <t>4,23</t>
  </si>
  <si>
    <t>91377</t>
  </si>
  <si>
    <t>CAMINHÃO TOCO, PESO BRUTO TOTAL 16.000 KG, CARGA ÚTIL MÁXIMA DE 10.685 KG, DISTÂNCIA ENTRE EIXOS 4,80 M, POTÊNCIA 189 CV EXCLUSIVE CARROCERIA - IMPOSTOS E SEGUROS. AF_06/2014</t>
  </si>
  <si>
    <t>3,35</t>
  </si>
  <si>
    <t>91380</t>
  </si>
  <si>
    <t>CAMINHÃO BASCULANTE 10 M3, TRUCADO CABINE SIMPLES, PESO BRUTO TOTAL 23.000 KG, CARGA ÚTIL MÁXIMA 15.935 KG, DISTÂNCIA ENTRE EIXOS 4,80 M, POTÊNCIA 230 CV INCLUSIVE CAÇAMBA METÁLICA - DEPRECIAÇÃO. AF_06/2014</t>
  </si>
  <si>
    <t>29,91</t>
  </si>
  <si>
    <t>91381</t>
  </si>
  <si>
    <t>CAMINHÃO BASCULANTE 10 M3, TRUCADO CABINE SIMPLES, PESO BRUTO TOTAL 23.000 KG, CARGA ÚTIL MÁXIMA 15.935 KG, DISTÂNCIA ENTRE EIXOS 4,80 M, POTÊNCIA 230 CV INCLUSIVE CAÇAMBA METÁLICA - JUROS. AF_06/2014</t>
  </si>
  <si>
    <t>5,89</t>
  </si>
  <si>
    <t>91382</t>
  </si>
  <si>
    <t>CAMINHÃO BASCULANTE 10 M3, TRUCADO CABINE SIMPLES, PESO BRUTO TOTAL 23.000 KG, CARGA ÚTIL MÁXIMA 15.935 KG, DISTÂNCIA ENTRE EIXOS 4,80 M, POTÊNCIA 230 CV INCLUSIVE CAÇAMBA METÁLICA - IMPOSTOS E SEGUROS. AF_06/2014</t>
  </si>
  <si>
    <t>4,66</t>
  </si>
  <si>
    <t>91383</t>
  </si>
  <si>
    <t>CAMINHÃO BASCULANTE 10 M3, TRUCADO CABINE SIMPLES, PESO BRUTO TOTAL 23.000 KG, CARGA ÚTIL MÁXIMA 15.935 KG, DISTÂNCIA ENTRE EIXOS 4,80 M, POTÊNCIA 230 CV INCLUSIVE CAÇAMBA METÁLICA - MANUTENÇÃO. AF_06/2014</t>
  </si>
  <si>
    <t>54,02</t>
  </si>
  <si>
    <t>91384</t>
  </si>
  <si>
    <t>CAMINHÃO BASCULANTE 10 M3, TRUCADO CABINE SIMPLES, PESO BRUTO TOTAL 23.000 KG, CARGA ÚTIL MÁXIMA 15.935 KG, DISTÂNCIA ENTRE EIXOS 4,80 M, POTÊNCIA 230 CV INCLUSIVE CAÇAMBA METÁLICA - MATERIAIS NA OPERAÇÃO. AF_06/2014</t>
  </si>
  <si>
    <t>114,23</t>
  </si>
  <si>
    <t>91390</t>
  </si>
  <si>
    <t>CAMINHÃO TOCO, PBT 14.300 KG, CARGA ÚTIL MÁX. 9.710 KG, DIST. ENTRE EIXOS 3,56 M, POTÊNCIA 185 CV, INCLUSIVE CARROCERIA FIXA ABERTA DE MADEIRA P/ TRANSPORTE GERAL DE CARGA SECA, DIMEN. APROX. 2,50 X 6,50 X 0,50 M - DEPRECIAÇÃO. AF_06/2014</t>
  </si>
  <si>
    <t>19,91</t>
  </si>
  <si>
    <t>91391</t>
  </si>
  <si>
    <t>CAMINHÃO TOCO, PBT 14.300 KG, CARGA ÚTIL MÁX. 9.710 KG, DIST. ENTRE EIXOS 3,56 M, POTÊNCIA 185 CV, INCLUSIVE CARROCERIA FIXA ABERTA DE MADEIRA P/ TRANSPORTE GERAL DE CARGA SECA, DIMEN. APROX. 2,50 X 6,50 X 0,50 M - JUROS. AF_06/2014</t>
  </si>
  <si>
    <t>4,06</t>
  </si>
  <si>
    <t>91392</t>
  </si>
  <si>
    <t>CAMINHÃO TOCO, PBT 14.300 KG, CARGA ÚTIL MÁX. 9.710 KG, DIST. ENTRE EIXOS 3,56 M, POTÊNCIA 185 CV, INCLUSIVE CARROCERIA FIXA ABERTA DE MADEIRA P/ TRANSPORTE GERAL DE CARGA SECA, DIMEN. APROX. 2,50 X 6,50 X 0,50 M - IMPOSTOS E SEGUROS. AF_06/2014</t>
  </si>
  <si>
    <t>3,21</t>
  </si>
  <si>
    <t>91396</t>
  </si>
  <si>
    <t>CAMINHÃO PIPA 10.000 L TRUCADO, PESO BRUTO TOTAL 23.000 KG, CARGA ÚTIL MÁXIMA 15.935 KG, DISTÂNCIA ENTRE EIXOS 4,8 M, POTÊNCIA 230 CV, INCLUSIVE TANQUE DE AÇO PARA TRANSPORTE DE ÁGUA - DEPRECIAÇÃO. AF_06/2014</t>
  </si>
  <si>
    <t>30,53</t>
  </si>
  <si>
    <t>91397</t>
  </si>
  <si>
    <t>CAMINHÃO PIPA 10.000 L TRUCADO, PESO BRUTO TOTAL 23.000 KG, CARGA ÚTIL MÁXIMA 15.935 KG, DISTÂNCIA ENTRE EIXOS 4,8 M, POTÊNCIA 230 CV, INCLUSIVE TANQUE DE AÇO PARA TRANSPORTE DE ÁGUA - JUROS. AF_06/2014</t>
  </si>
  <si>
    <t>6,01</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</si>
  <si>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</si>
  <si>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</si>
  <si>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</si>
  <si>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</si>
  <si>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</si>
  <si>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</si>
  <si>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4,15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</si>
  <si>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</si>
  <si>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</si>
  <si>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</si>
  <si>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AF_05/2023</t>
  </si>
  <si>
    <t>23,46</t>
  </si>
  <si>
    <t>91469</t>
  </si>
  <si>
    <t>ESPARGIDOR DE ASFALTO PRESSURIZADO, TANQUE 6 M3 COM ISOLAÇÃO TÉRMICA, AQUECIDO COM 2 MAÇARICOS, COM BARRA ESPARGIDORA 3,60 M, MONTADO SOBRE CAMINHÃO  TOCO, PBT 14.300 KG, POTÊNCIA 185 CV - JUROS. AF_05/2023</t>
  </si>
  <si>
    <t>7,82</t>
  </si>
  <si>
    <t>91484</t>
  </si>
  <si>
    <t>ESPARGIDOR DE ASFALTO PRESSURIZADO, TANQUE 6 M3 COM ISOLAÇÃO TÉRMICA, AQUECIDO COM 2 MAÇARICOS, COM BARRA ESPARGIDORA 3,60 M, MONTADO SOBRE CAMINHÃO  TOCO, PBT 14.300 KG, POTÊNCIA 185 CV - IMPOSTOS E SEGUROS. AF_05/2023</t>
  </si>
  <si>
    <t>91485</t>
  </si>
  <si>
    <t>ESPARGIDOR DE ASFALTO PRESSURIZADO, TANQUE 6 M3 COM ISOLAÇÃO TÉRMICA, AQUECIDO COM 2 MAÇARICOS, COM BARRA ESPARGIDORA 3,60 M, MONTADO SOBRE CAMINHÃO  TOCO, PBT 14.300 KG, POTÊNCIA 185 CV - MATERIAIS NA OPERAÇÃO. AF_05/2023</t>
  </si>
  <si>
    <t>131,44</t>
  </si>
  <si>
    <t>91529</t>
  </si>
  <si>
    <t>COMPACTADOR DE SOLOS DE PERCUSSÃO (SOQUETE) COM MOTOR A GASOLINA 4 TEMPOS, POTÊNCIA 4 CV - DEPRECIAÇÃO. AF_08/2015</t>
  </si>
  <si>
    <t>0,67</t>
  </si>
  <si>
    <t>91530</t>
  </si>
  <si>
    <t>COMPACTADOR DE SOLOS DE PERCUSSÃO (SOQUETE) COM MOTOR A GASOLINA 4 TEMPOS, POTÊNCIA 4 CV - JUROS. AF_08/2015</t>
  </si>
  <si>
    <t>0,09</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</si>
  <si>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</si>
  <si>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</si>
  <si>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</si>
  <si>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</si>
  <si>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</si>
  <si>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</si>
  <si>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22,12</t>
  </si>
  <si>
    <t>91630</t>
  </si>
  <si>
    <t>GUINDAUTO HIDRÁULICO, CAPACIDADE MÁXIMA DE CARGA 6500 KG, MOMENTO MÁXIMO DE CARGA 5,8 TM, ALCANCE MÁXIMO HORIZONTAL 7,60 M, INCLUSIVE CAMINHÃO TOCO PBT 9.700 KG, POTÊNCIA DE 160 CV - JUROS. AF_08/2015</t>
  </si>
  <si>
    <t>4,21</t>
  </si>
  <si>
    <t>91631</t>
  </si>
  <si>
    <t>GUINDAUTO HIDRÁULICO, CAPACIDADE MÁXIMA DE CARGA 6500 KG, MOMENTO MÁXIMO DE CARGA 5,8 TM, ALCANCE MÁXIMO HORIZONTAL 7,60 M, INCLUSIVE CAMINHÃO TOCO PBT 9.700 KG, POTÊNCIA DE 160 CV - IMPOSTOS E SEGUROS. AF_08/2015</t>
  </si>
  <si>
    <t>3,33</t>
  </si>
  <si>
    <t>91632</t>
  </si>
  <si>
    <t>GUINDAUTO HIDRÁULICO, CAPACIDADE MÁXIMA DE CARGA 6500 KG, MOMENTO MÁXIMO DE CARGA 5,8 TM, ALCANCE MÁXIMO HORIZONTAL 7,60 M, INCLUSIVE CAMINHÃO TOCO PBT 9.700 KG, POTÊNCIA DE 160 CV - MANUTENÇÃO. AF_08/2015</t>
  </si>
  <si>
    <t>38,07</t>
  </si>
  <si>
    <t>91633</t>
  </si>
  <si>
    <t>GUINDAUTO HIDRÁULICO, CAPACIDADE MÁXIMA DE CARGA 6500 KG, MOMENTO MÁXIMO DE CARGA 5,8 TM, ALCANCE MÁXIMO HORIZONTAL 7,60 M, INCLUSIVE CAMINHÃO TOCO PBT 9.700 KG, POTÊNCIA DE 160 CV - MATERIAIS NA OPERAÇÃO. AF_08/2015</t>
  </si>
  <si>
    <t>107,82</t>
  </si>
  <si>
    <t>91640</t>
  </si>
  <si>
    <t>CAMINHÃO DE TRANSPORTE DE MATERIAL ASFÁLTICO 30.000 L, COM CAVALO MECÂNICO DE CAPACIDADE MÁXIMA DE TRAÇÃO COMBINADO DE 66.000 KG, POTÊNCIA 360 CV, INCLUSIVE TANQUE DE ASFALTO COM SERPENTINA - DEPRECIAÇÃO. AF_08/2015</t>
  </si>
  <si>
    <t>40,13</t>
  </si>
  <si>
    <t>91641</t>
  </si>
  <si>
    <t>CAMINHÃO DE TRANSPORTE DE MATERIAL ASFÁLTICO 30.000 L, COM CAVALO MECÂNICO DE CAPACIDADE MÁXIMA DE TRAÇÃO COMBINADO DE 66.000 KG, POTÊNCIA 360 CV, INCLUSIVE TANQUE DE ASFALTO COM SERPENTINA - JUROS. AF_08/2015</t>
  </si>
  <si>
    <t>8,24</t>
  </si>
  <si>
    <t>91642</t>
  </si>
  <si>
    <t>CAMINHÃO DE TRANSPORTE DE MATERIAL ASFÁLTICO 30.000 L, COM CAVALO MECÂNICO DE CAPACIDADE MÁXIMA DE TRAÇÃO COMBINADO DE 66.000 KG, POTÊNCIA 360 CV, INCLUSIVE TANQUE DE ASFALTO COM SERPENTINA - IMPOSTOS E SEGUROS. AF_08/2015</t>
  </si>
  <si>
    <t>6,53</t>
  </si>
  <si>
    <t>91643</t>
  </si>
  <si>
    <t>CAMINHÃO DE TRANSPORTE DE MATERIAL ASFÁLTICO 30.000 L, COM CAVALO MECÂNICO DE CAPACIDADE MÁXIMA DE TRAÇÃO COMBINADO DE 66.000 KG, POTÊNCIA 360 CV, INCLUSIVE TANQUE DE ASFALTO COM SERPENTINA - MANUTENÇÃO. AF_08/2015</t>
  </si>
  <si>
    <t>72,07</t>
  </si>
  <si>
    <t>91644</t>
  </si>
  <si>
    <t>CAMINHÃO DE TRANSPORTE DE MATERIAL ASFÁLTICO 30.000 L, COM CAVALO MECÂNICO DE CAPACIDADE MÁXIMA DE TRAÇÃO COMBINADO DE 66.000 KG, POTÊNCIA 360 CV, INCLUSIVE TANQUE DE ASFALTO COM SERPENTINA - MATERIAIS NA OPERAÇÃO. AF_08/2015</t>
  </si>
  <si>
    <t>242,63</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</si>
  <si>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</si>
  <si>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</si>
  <si>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</si>
  <si>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</si>
  <si>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</si>
  <si>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</si>
  <si>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</si>
  <si>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0,07</t>
  </si>
  <si>
    <t>91691</t>
  </si>
  <si>
    <t>SERRA CIRCULAR DE BANCADA COM MOTOR ELÉTRICO POTÊNCIA DE 5HP, COM COIFA PARA DISCO 10" - MATERIAIS NA OPERAÇÃO. AF_08/2015</t>
  </si>
  <si>
    <t>1,42</t>
  </si>
  <si>
    <t>92040</t>
  </si>
  <si>
    <t>DISTRIBUIDOR DE AGREGADOS REBOCAVEL, CAPACIDADE 1,9 M³, LARGURA DE TRABALHO 3,66 M - DEPRECIAÇÃO. AF_11/2015</t>
  </si>
  <si>
    <t>6,47</t>
  </si>
  <si>
    <t>92041</t>
  </si>
  <si>
    <t>DISTRIBUIDOR DE AGREGADOS REBOCAVEL, CAPACIDADE 1,9 M³, LARGURA DE TRABALHO 3,66 M - JUROS. AF_11/2015</t>
  </si>
  <si>
    <t>0,68</t>
  </si>
  <si>
    <t>92042</t>
  </si>
  <si>
    <t>DISTRIBUIDOR DE AGREGADOS REBOCAVEL, CAPACIDADE 1,9 M³, LARGURA DE TRABALHO 3,66 M - MANUTENÇÃO. AF_11/2015</t>
  </si>
  <si>
    <t>5,39</t>
  </si>
  <si>
    <t>92101</t>
  </si>
  <si>
    <t>CAMINHÃO PARA EQUIPAMENTO DE LIMPEZA A SUCÇÃO COM CAMINHÃO TRUCADO DE PESO BRUTO TOTAL 23000 KG, CARGA ÚTIL MÁXIMA 15935 KG, DISTÂNCIA ENTRE EIXOS 4,80 M, POTÊNCIA 230 CV, INCLUSIVE LIMPADORA A SUCÇÃO, TANQUE 12000 L - DEPRECIAÇÃO. AF_05/2023</t>
  </si>
  <si>
    <t>37,97</t>
  </si>
  <si>
    <t>92102</t>
  </si>
  <si>
    <t>CAMINHÃO PARA EQUIPAMENTO DE LIMPEZA A SUCÇÃO COM CAMINHÃO TRUCADO DE PESO BRUTO TOTAL 23000 KG, CARGA ÚTIL MÁXIMA 15935 KG, DISTÂNCIA ENTRE EIXOS 4,80 M, POTÊNCIA 230 CV, INCLUSIVE LIMPADORA A SUCÇÃO, TANQUE 12000 L - JUROS. AF_05/2023</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</si>
  <si>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</si>
  <si>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</si>
  <si>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92104</t>
  </si>
  <si>
    <t>CAMINHÃO PARA EQUIPAMENTO DE LIMPEZA A SUCÇÃO COM CAMINHÃO TRUCADO DE PESO BRUTO TOTAL 23000 KG, CARGA ÚTIL MÁXIMA 15935 KG, DISTÂNCIA ENTRE EIXOS 4,80 M, POTÊNCIA 230 CV, INCLUSIVE LIMPADORA A SUCÇÃO, TANQUE 12000 L - MANUTENÇÃO. AF_05/2023</t>
  </si>
  <si>
    <t>64,20</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</si>
  <si>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</si>
  <si>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</si>
  <si>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</si>
  <si>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</si>
  <si>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</si>
  <si>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</si>
  <si>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0,17</t>
  </si>
  <si>
    <t>92110</t>
  </si>
  <si>
    <t>PENEIRA ROTATIVA COM MOTOR ELÉTRICO TRIFÁSICO DE 2 CV, CILINDRO DE 1 M X 0,60 M, COM FUROS DE 3,17 MM - MANUTENÇÃO. AF_05/2023</t>
  </si>
  <si>
    <t>1,41</t>
  </si>
  <si>
    <t>92111</t>
  </si>
  <si>
    <t>PENEIRA ROTATIVA COM MOTOR ELÉTRICO TRIFÁSICO DE 2 CV, CILINDRO DE 1 M X 0,60 M, COM FUROS DE 3,17 MM - MATERIAIS NA OPERAÇÃO. AF_05/2023</t>
  </si>
  <si>
    <t>92114</t>
  </si>
  <si>
    <t>DOSADOR DE AREIA, CAPACIDADE DE 26 LITROS - DEPRECIAÇÃO. AF_05/2023</t>
  </si>
  <si>
    <t>0,28</t>
  </si>
  <si>
    <t>92115</t>
  </si>
  <si>
    <t>DOSADOR DE AREIA, CAPACIDADE DE 26 LITROS - JUROS. AF_05/2023</t>
  </si>
  <si>
    <t>92116</t>
  </si>
  <si>
    <t>DOSADOR DE AREIA, CAPACIDADE DE 26 LITROS - MANUTENÇÃO. AF_05/2023</t>
  </si>
  <si>
    <t>92133</t>
  </si>
  <si>
    <t>CAMINHONETE COM MOTOR A DIESEL, POTÊNCIA 180 CV, CABINE DUPLA, 4X4 - DEPRECIAÇÃO. AF_11/2015</t>
  </si>
  <si>
    <t>13,32</t>
  </si>
  <si>
    <t>92134</t>
  </si>
  <si>
    <t>CAMINHONETE COM MOTOR A DIESEL, POTÊNCIA 180 CV, CABINE DUPLA, 4X4 - JUROS. AF_11/2015</t>
  </si>
  <si>
    <t>2,10</t>
  </si>
  <si>
    <t>92135</t>
  </si>
  <si>
    <t>CAMINHONETE COM MOTOR A DIESEL, POTÊNCIA 180 CV, CABINE DUPLA, 4X4 - IMPOSTOS E SEGUROS. AF_11/2015</t>
  </si>
  <si>
    <t>1,66</t>
  </si>
  <si>
    <t>92136</t>
  </si>
  <si>
    <t>CAMINHONETE COM MOTOR A DIESEL, POTÊNCIA 180 CV, CABINE DUPLA, 4X4 - MANUTENÇÃO. AF_11/2015</t>
  </si>
  <si>
    <t>16,65</t>
  </si>
  <si>
    <t>92137</t>
  </si>
  <si>
    <t>CAMINHONETE COM MOTOR A DIESEL, POTÊNCIA 180 CV, CABINE DUPLA, 4X4 - MATERIAIS NA OPERAÇÃO. AF_11/2015</t>
  </si>
  <si>
    <t>28,38</t>
  </si>
  <si>
    <t>92140</t>
  </si>
  <si>
    <t>CAMINHONETE CABINE SIMPLES COM MOTOR 1.6 FLEX, CÂMBIO MANUAL, POTÊNCIA 101/104 CV, 2 PORTAS - DEPRECIAÇÃO. AF_11/2015</t>
  </si>
  <si>
    <t>92141</t>
  </si>
  <si>
    <t>CAMINHONETE CABINE SIMPLES COM MOTOR 1.6 FLEX, CÂMBIO MANUAL, POTÊNCIA 101/104 CV, 2 PORTAS - JUROS. AF_11/2015</t>
  </si>
  <si>
    <t>0,77</t>
  </si>
  <si>
    <t>92142</t>
  </si>
  <si>
    <t>CAMINHONETE CABINE SIMPLES COM MOTOR 1.6 FLEX, CÂMBIO MANUAL, POTÊNCIA 101/104 CV, 2 PORTAS - IMPOSTOS E SEGUROS. AF_11/2015</t>
  </si>
  <si>
    <t>0,61</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</si>
  <si>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</si>
  <si>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</si>
  <si>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</si>
  <si>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</si>
  <si>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35,25</t>
  </si>
  <si>
    <t>92237</t>
  </si>
  <si>
    <t>CAMINHÃO DE TRANSPORTE DE MATERIAL ASFÁLTICO 20.000 L, COM CAVALO MECÂNICO DE CAPACIDADE MÁXIMA DE TRAÇÃO COMBINADO DE 45.000 KG, POTÊNCIA 330 CV, INCLUSIVE TANQUE DE ASFALTO COM MAÇARICO - DEPRECIAÇÃO. AF_12/2015</t>
  </si>
  <si>
    <t>29,27</t>
  </si>
  <si>
    <t>92238</t>
  </si>
  <si>
    <t>CAMINHÃO DE TRANSPORTE DE MATERIAL ASFÁLTICO 20.000 L, COM CAVALO MECÂNICO DE CAPACIDADE MÁXIMA DE TRAÇÃO COMBINADO DE 45.000 KG, POTÊNCIA 330 CV, INCLUSIVE TANQUE DE ASFALTO COM MAÇARICO - JUROS. AF_12/2015</t>
  </si>
  <si>
    <t>5,99</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</si>
  <si>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</si>
  <si>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</si>
  <si>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</si>
  <si>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</si>
  <si>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52,31</t>
  </si>
  <si>
    <t>92241</t>
  </si>
  <si>
    <t>CAMINHÃO DE TRANSPORTE DE MATERIAL ASFÁLTICO 20.000 L, COM CAVALO MECÂNICO DE CAPACIDADE MÁXIMA DE TRAÇÃO COMBINADO DE 45.000 KG, POTÊNCIA 330 CV, INCLUSIVE TANQUE DE ASFALTO COM MAÇARICO - MATERIAIS NA OPERAÇÃO. AF_12/2015</t>
  </si>
  <si>
    <t>222,44</t>
  </si>
  <si>
    <t>92712</t>
  </si>
  <si>
    <t>APARELHO PARA CORTE E SOLDA OXI-ACETILENO SOBRE RODAS, INCLUSIVE CILINDROS E MAÇARICOS - DEPRECIAÇÃO. AF_05/2023</t>
  </si>
  <si>
    <t>0,12</t>
  </si>
  <si>
    <t>92713</t>
  </si>
  <si>
    <t>APARELHO PARA CORTE E SOLDA OXI-ACETILENO SOBRE RODAS, INCLUSIVE CILINDROS E MAÇARICOS - JUROS. AF_05/2023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</si>
  <si>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</si>
  <si>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</si>
  <si>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</si>
  <si>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</si>
  <si>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81,88</t>
  </si>
  <si>
    <t>92956</t>
  </si>
  <si>
    <t>MÁQUINA EXTRUSORA DE CONCRETO PARA GUIAS E SARJETAS, MOTOR A DIESEL, POTÊNCIA 14 CV - DEPRECIAÇÃO. AF_12/2015</t>
  </si>
  <si>
    <t>4,37</t>
  </si>
  <si>
    <t>92957</t>
  </si>
  <si>
    <t>MÁQUINA EXTRUSORA DE CONCRETO PARA GUIAS E SARJETAS, MOTOR A DIESEL, POTÊNCIA 14 CV - JUROS. AF_12/2015</t>
  </si>
  <si>
    <t>92958</t>
  </si>
  <si>
    <t>MÁQUINA EXTRUSORA DE CONCRETO PARA GUIAS E SARJETAS, MOTOR A DIESEL, POTÊNCIA 14 CV - MANUTENÇÃO. AF_12/2015</t>
  </si>
  <si>
    <t>4,77</t>
  </si>
  <si>
    <t>92959</t>
  </si>
  <si>
    <t>MÁQUINA EXTRUSORA DE CONCRETO PARA GUIAS E SARJETAS, MOTOR A DIESEL, POTÊNCIA 14 CV - MATERIAIS NA OPERAÇÃO. AF_12/2015</t>
  </si>
  <si>
    <t>7,47</t>
  </si>
  <si>
    <t>92963</t>
  </si>
  <si>
    <t>MARTELO PERFURADOR PNEUMÁTICO MANUAL, HASTE 25 X 75 MM, 21 KG - DEPRECIAÇÃO. AF_12/2015</t>
  </si>
  <si>
    <t>92964</t>
  </si>
  <si>
    <t>MARTELO PERFURADOR PNEUMÁTICO MANUAL, HASTE 25 X 75 MM, 21 KG - JUROS. AF_12/2015</t>
  </si>
  <si>
    <t>0,18</t>
  </si>
  <si>
    <t>92965</t>
  </si>
  <si>
    <t>MARTELO PERFURADOR PNEUMÁTICO MANUAL, HASTE 25 X 75 MM, 21 KG - MANUTENÇÃO. AF_12/2015</t>
  </si>
  <si>
    <t>1,95</t>
  </si>
  <si>
    <t>93220</t>
  </si>
  <si>
    <t>PERFURATRIZ COM TORRE METÁLICA PARA EXECUÇÃO DE ESTACA HÉLICE CONTÍNUA, PROFUNDIDADE MÁXIMA DE 32 M, DIÂMETRO MÁXIMO DE 1000 MM, POTÊNCIA INSTALADA DE 350 HP, MESA ROTATIVA COM TORQUE MÁXIMO DE 263 KNM - DEPRECIAÇÃO. AF_01/2016</t>
  </si>
  <si>
    <t>329,98</t>
  </si>
  <si>
    <t>93221</t>
  </si>
  <si>
    <t>PERFURATRIZ COM TORRE METÁLICA PARA EXECUÇÃO DE ESTACA HÉLICE CONTÍNUA, PROFUNDIDADE MÁXIMA DE 32 M, DIÂMETRO MÁXIMO DE 1000 MM, POTÊNCIA INSTALADA DE 350 HP, MESA ROTATIVA COM TORQUE MÁXIMO DE 263 KNM - JUROS. AF_01/2016</t>
  </si>
  <si>
    <t>45,81</t>
  </si>
  <si>
    <t>93222</t>
  </si>
  <si>
    <t>PERFURATRIZ COM TORRE METÁLICA PARA EXECUÇÃO DE ESTACA HÉLICE CONTÍNUA, PROFUNDIDADE MÁXIMA DE 32 M, DIÂMETRO MÁXIMO DE 1000 MM, POTÊNCIA INSTALADA DE 350 HP, MESA ROTATIVA COM TORQUE MÁXIMO DE 263 KNM - MANUTENÇÃO. AF_01/2016</t>
  </si>
  <si>
    <t>412,94</t>
  </si>
  <si>
    <t>93223</t>
  </si>
  <si>
    <t>PERFURATRIZ COM TORRE METÁLICA PARA EXECUÇÃO DE ESTACA HÉLICE CONTÍNUA, PROFUNDIDADE MÁXIMA DE 32 M, DIÂMETRO MÁXIMO DE 1000 MM, POTÊNCIA INSTALADA DE 350 HP, MESA ROTATIVA COM TORQUE MÁXIMO DE 263 KNM  MATERIAIS NA OPERAÇÃO. AF_01/2016</t>
  </si>
  <si>
    <t>125,85</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</si>
  <si>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</si>
  <si>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</si>
  <si>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</si>
  <si>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</si>
  <si>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</si>
  <si>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</si>
  <si>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0,60</t>
  </si>
  <si>
    <t>93232</t>
  </si>
  <si>
    <t>BETONEIRA CAPACIDADE NOMINAL 400 L, CAPACIDADE DE MISTURA 310 L, MOTOR A GASOLINA POTÊNCIA 5,5 CV, SEM CARREGADOR - MATERIAIS NA OPERAÇÃO. AF_02/2016</t>
  </si>
  <si>
    <t>4,05</t>
  </si>
  <si>
    <t>93235</t>
  </si>
  <si>
    <t>GRUPO GERADOR ESTACIONÁRIO, MOTOR DIESEL POTÊNCIA 170 KVA - JUROS. AF_02/2016</t>
  </si>
  <si>
    <t>1,18</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</si>
  <si>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</si>
  <si>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</si>
  <si>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</si>
  <si>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</si>
  <si>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5,95</t>
  </si>
  <si>
    <t>93240</t>
  </si>
  <si>
    <t>ROLO COMPACTADOR VIBRATÓRIO PÉ DE CARNEIRO, OPERADO POR CONTROLE REMOTO, POTÊNCIA 12,5 KW, PESO OPERACIONAL 1,675 T, LARGURA DE TRABALHO 0,85 M - MATERIAIS NA OPERAÇÃO. AF_02/2016</t>
  </si>
  <si>
    <t>9,64</t>
  </si>
  <si>
    <t>93267</t>
  </si>
  <si>
    <t>GRUA ASCENCIONAL, LANÇA DE 30 M, CAPACIDADE DE 1,0 T A 30 M, ALTURA ATÉ 39 M   DEPRECIAÇÃO. AF_05/2023</t>
  </si>
  <si>
    <t>28,78</t>
  </si>
  <si>
    <t>93269</t>
  </si>
  <si>
    <t>GRUA ASCENCIONAL, LANÇA DE 30 M, CAPACIDADE DE 1,0 T A 30 M, ALTURA ATÉ 39 M   JUROS. AF_05/2023</t>
  </si>
  <si>
    <t>93270</t>
  </si>
  <si>
    <t>GRUA ASCENCIONAL, LANÇA DE 30 M, CAPACIDADE DE 1,0 T A 30 M, ALTURA ATÉ 39 M   MANUTENÇÃO. AF_05/2023</t>
  </si>
  <si>
    <t>93271</t>
  </si>
  <si>
    <t>GRUA ASCENCIONAL, LANÇA DE 30 M, CAPACIDADE DE 1,0 T A 30 M, ALTURA ATÉ 39 M   MATERIAIS NA OPERAÇÃO. AF_05/2023</t>
  </si>
  <si>
    <t>9,81</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</si>
  <si>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</si>
  <si>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</si>
  <si>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</si>
  <si>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</si>
  <si>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</si>
  <si>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</si>
  <si>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</si>
  <si>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</si>
  <si>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0,81</t>
  </si>
  <si>
    <t>93283</t>
  </si>
  <si>
    <t>GUINDASTE HIDRÁULICO AUTOPROPELIDO, COM LANÇA TELESCÓPICA 40 M, CAPACIDADE MÁXIMA 60 T, POTÊNCIA 260 KW - DEPRECIAÇÃO. AF_03/2016</t>
  </si>
  <si>
    <t>96,78</t>
  </si>
  <si>
    <t>93284</t>
  </si>
  <si>
    <t>GUINDASTE HIDRÁULICO AUTOPROPELIDO, COM LANÇA TELESCÓPICA 40 M, CAPACIDADE MÁXIMA 60 T, POTÊNCIA 260 KW - JUROS. AF_03/2016</t>
  </si>
  <si>
    <t>17,42</t>
  </si>
  <si>
    <t>93285</t>
  </si>
  <si>
    <t>GUINDASTE HIDRÁULICO AUTOPROPELIDO, COM LANÇA TELESCÓPICA 40 M, CAPACIDADE MÁXIMA 60 T, POTÊNCIA 260 KW - MANUTENÇÃO. AF_03/2016</t>
  </si>
  <si>
    <t>155,57</t>
  </si>
  <si>
    <t>93286</t>
  </si>
  <si>
    <t>GUINDASTE HIDRÁULICO AUTOPROPELIDO, COM LANÇA TELESCÓPICA 40 M, CAPACIDADE MÁXIMA 60 T, POTÊNCIA 260 KW - MATERIAIS NA OPERAÇÃO. AF_03/2016</t>
  </si>
  <si>
    <t>13,65</t>
  </si>
  <si>
    <t>93296</t>
  </si>
  <si>
    <t>GUINDASTE HIDRÁULICO AUTOPROPELIDO, COM LANÇA TELESCÓPICA 40 M, CAPACIDADE MÁXIMA 60 T, POTÊNCIA 260 KW - IMPOSTOS E SEGUROS. AF_03/2016</t>
  </si>
  <si>
    <t>13,79</t>
  </si>
  <si>
    <t>93397</t>
  </si>
  <si>
    <t>GUINDAUTO HIDRÁULICO, CAPACIDADE MÁXIMA DE CARGA 3300 KG, MOMENTO MÁXIMO DE CARGA 5,8 TM, ALCANCE MÁXIMO HORIZONTAL 7,60 M, INCLUSIVE CAMINHÃO TOCO PBT 16.000 KG, POTÊNCIA DE 189 CV - DEPRECIAÇÃO. AF_03/2016</t>
  </si>
  <si>
    <t>25,65</t>
  </si>
  <si>
    <t>93398</t>
  </si>
  <si>
    <t>GUINDAUTO HIDRÁULICO, CAPACIDADE MÁXIMA DE CARGA 3300 KG, MOMENTO MÁXIMO DE CARGA 5,8 TM, ALCANCE MÁXIMO HORIZONTAL 7,60 M, INCLUSIVE CAMINHÃO TOCO PBT 16.000 KG, POTÊNCIA DE 189 CV - JUROS. AF_03/2016</t>
  </si>
  <si>
    <t>4,95</t>
  </si>
  <si>
    <t>93399</t>
  </si>
  <si>
    <t>GUINDAUTO HIDRÁULICO, CAPACIDADE MÁXIMA DE CARGA 3300 KG, MOMENTO MÁXIMO DE CARGA 5,8 TM, ALCANCE MÁXIMO HORIZONTAL 7,60 M, INCLUSIVE CAMINHÃO TOCO PBT 16.000 KG, POTÊNCIA DE 189 CV  IMPOSTOS E SEGUROS. AF_03/2016</t>
  </si>
  <si>
    <t>3,92</t>
  </si>
  <si>
    <t>93400</t>
  </si>
  <si>
    <t>GUINDAUTO HIDRÁULICO, CAPACIDADE MÁXIMA DE CARGA 3300 KG, MOMENTO MÁXIMO DE CARGA 5,8 TM, ALCANCE MÁXIMO HORIZONTAL 7,60 M, INCLUSIVE CAMINHÃO TOCO PBT 16.000 KG, POTÊNCIA DE 189 CV - MANUTENÇÃO. AF_03/2016</t>
  </si>
  <si>
    <t>44,68</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</si>
  <si>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</si>
  <si>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</si>
  <si>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</si>
  <si>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AF_05/2023</t>
  </si>
  <si>
    <t>6,29</t>
  </si>
  <si>
    <t>93405</t>
  </si>
  <si>
    <t>MÁQUINA JATO DE PRESSAO PORTÁTIL, CAMARA DE 1 SAIDA, CAPACIDADE 280 L, DIAMETRO 670 MM, BICO DE JATO CURTO VENTURI DE 5/16 , MANGUEIRA DE 1 COM COMPRESSOR DE AR REBOCÁVEL 189 PCM E MOTOR DIESEL 63 CV - JUROS. AF_05/2023</t>
  </si>
  <si>
    <t>93406</t>
  </si>
  <si>
    <t>MÁQUINA JATO DE PRESSAO PORTÁTIL, CAMARA DE 1 SAIDA, CAPACIDADE 280 L, DIAMETRO 670 MM, BICO DE JATO CURTO VENTURI DE 5/16 , MANGUEIRA DE 1 COM COMPRESSOR DE AR REBOCÁVEL 189 PCM E MOTOR DIESEL 63 CV - MANUTENÇÃO. AF_05/2023</t>
  </si>
  <si>
    <t>8,34</t>
  </si>
  <si>
    <t>93407</t>
  </si>
  <si>
    <t>MÁQUINA JATO DE PRESSAO PORTÁTIL, CAMARA DE 1 SAIDA, CAPACIDADE 280 L, DIAMETRO 670 MM, BICO DE JATO CURTO VENTURI DE 5/16 , MANGUEIRA DE 1 COM COMPRESSOR DE AR REBOCÁVEL 189 PCM E MOTOR DIESEL 63 CV - MATERIAIS NA OPERAÇÃO. AF_05/2023</t>
  </si>
  <si>
    <t>37,99</t>
  </si>
  <si>
    <t>93411</t>
  </si>
  <si>
    <t>GERADOR PORTÁTIL MONOFÁSICO, POTÊNCIA 5500 VA, MOTOR A GASOLINA, POTÊNCIA DO MOTOR 13 CV - DEPRECIAÇÃO. AF_03/2016</t>
  </si>
  <si>
    <t>0,31</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</si>
  <si>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</si>
  <si>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</si>
  <si>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</si>
  <si>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</si>
  <si>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</si>
  <si>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</si>
  <si>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13,12</t>
  </si>
  <si>
    <t>93417</t>
  </si>
  <si>
    <t>GRUPO GERADOR REBOCÁVEL, POTÊNCIA 66 KVA, MOTOR A DIESEL - DEPRECIAÇÃO. AF_03/2016</t>
  </si>
  <si>
    <t>4,14</t>
  </si>
  <si>
    <t>93418</t>
  </si>
  <si>
    <t>GRUPO GERADOR REBOCÁVEL, POTÊNCIA 66 KVA, MOTOR A DIESEL - JUROS. AF_03/2016</t>
  </si>
  <si>
    <t>93419</t>
  </si>
  <si>
    <t>GRUPO GERADOR REBOCÁVEL, POTÊNCIA 66 KVA, MOTOR A DIESEL - MANUTENÇÃO. AF_03/2016</t>
  </si>
  <si>
    <t>3,70</t>
  </si>
  <si>
    <t>93420</t>
  </si>
  <si>
    <t>GRUPO GERADOR REBOCÁVEL, POTÊNCIA 66 KVA, MOTOR A DIESEL - MATERIAIS NA OPERAÇÃO. AF_03/2016</t>
  </si>
  <si>
    <t>54,03</t>
  </si>
  <si>
    <t>93423</t>
  </si>
  <si>
    <t>GRUPO GERADOR ESTACIONÁRIO, POTÊNCIA 150 KVA, MOTOR A DIESEL- DEPRECIAÇÃO. AF_03/2016</t>
  </si>
  <si>
    <t>5,86</t>
  </si>
  <si>
    <t>93424</t>
  </si>
  <si>
    <t>GRUPO GERADOR ESTACIONÁRIO, POTÊNCIA 150 KVA, MOTOR A DIESEL- JUROS. AF_03/2016</t>
  </si>
  <si>
    <t>93425</t>
  </si>
  <si>
    <t>GRUPO GERADOR ESTACIONÁRIO, POTÊNCIA 150 KVA, MOTOR A DIESEL- MANUTENÇÃO. AF_03/2016</t>
  </si>
  <si>
    <t>5,23</t>
  </si>
  <si>
    <t>93426</t>
  </si>
  <si>
    <t>GRUPO GERADOR ESTACIONÁRIO, POTÊNCIA 150 KVA, MOTOR A DIESEL- MATERIAIS NA OPERAÇÃO. AF_03/2016</t>
  </si>
  <si>
    <t>129,12</t>
  </si>
  <si>
    <t>93429</t>
  </si>
  <si>
    <t>USINA DE MISTURA ASFÁLTICA À QUENTE, TIPO CONTRA FLUXO, PROD 40 A 80 TON/HORA - DEPRECIAÇÃO. AF_05/2023</t>
  </si>
  <si>
    <t>145,96</t>
  </si>
  <si>
    <t>93430</t>
  </si>
  <si>
    <t>USINA DE MISTURA ASFÁLTICA À QUENTE, TIPO CONTRA FLUXO, PROD 40 A 80 TON/HORA - JUROS. AF_05/2023</t>
  </si>
  <si>
    <t>29,19</t>
  </si>
  <si>
    <t>93431</t>
  </si>
  <si>
    <t>USINA DE MISTURA ASFÁLTICA À QUENTE, TIPO CONTRA FLUXO, PROD 40 A 80 TON/HORA - MANUTENÇÃO. AF_05/2023</t>
  </si>
  <si>
    <t>175,16</t>
  </si>
  <si>
    <t>93432</t>
  </si>
  <si>
    <t>USINA DE MISTURA ASFÁLTICA À QUENTE, TIPO CONTRA FLUXO, PROD 40 A 80 TON/HORA - MATERIAIS NA OPERAÇÃO. AF_05/2023</t>
  </si>
  <si>
    <t>1.735,20</t>
  </si>
  <si>
    <t>93435</t>
  </si>
  <si>
    <t>USINA DE ASFALTO À FRIO, CAPACIDADE DE 40 A 60 TON/HORA, ELÉTRICA POTÊNCIA 30 CV - DEPRECIAÇÃO. AF_05/2023</t>
  </si>
  <si>
    <t>9,21</t>
  </si>
  <si>
    <t>93436</t>
  </si>
  <si>
    <t>USINA DE ASFALTO À FRIO, CAPACIDADE DE 40 A 60 TON/HORA, ELÉTRICA POTÊNCIA 30 CV - JUROS. AF_05/2023</t>
  </si>
  <si>
    <t>1,84</t>
  </si>
  <si>
    <t>93437</t>
  </si>
  <si>
    <t>USINA DE ASFALTO À FRIO, CAPACIDADE DE 40 A 60 TON/HORA, ELÉTRICA POTÊNCIA 30 CV - MANUTENÇÃO. AF_05/2023</t>
  </si>
  <si>
    <t>93438</t>
  </si>
  <si>
    <t>USINA DE ASFALTO À FRIO, CAPACIDADE DE 40 A 60 TON/HORA, ELÉTRICA POTÊNCIA 30 CV - MATERIAIS NA OPERAÇÃO. AF_05/2023</t>
  </si>
  <si>
    <t>90,47</t>
  </si>
  <si>
    <t>95114</t>
  </si>
  <si>
    <t>MARTELETE OU ROMPEDOR PNEUMÁTICO MANUAL, 28 KG, COM SILENCIADOR - DEPRECIAÇÃO. AF_07/2016</t>
  </si>
  <si>
    <t>1,51</t>
  </si>
  <si>
    <t>95115</t>
  </si>
  <si>
    <t>MARTELETE OU ROMPEDOR PNEUMÁTICO MANUAL, 28 KG, COM SILENCIADOR - JUROS. AF_07/2016</t>
  </si>
  <si>
    <t>95116</t>
  </si>
  <si>
    <t>USINA DE CONCRETO FIXA, CAPACIDADE NOMINAL DE 90 A 120 M3/H, SEM SILO - DEPRECIAÇÃO. AF_07/2016</t>
  </si>
  <si>
    <t>32,55</t>
  </si>
  <si>
    <t>95117</t>
  </si>
  <si>
    <t>USINA DE CONCRETO FIXA, CAPACIDADE NOMINAL DE 90 A 120 M3/H, SEM SILO - JUROS. AF_07/2016</t>
  </si>
  <si>
    <t>5,12</t>
  </si>
  <si>
    <t>95118</t>
  </si>
  <si>
    <t>USINA MISTURADORA DE SOLOS, CAPACIDADE DE 200 A 500 TON/H, POTENCIA 75KW - DEPRECIAÇÃO. AF_07/2016</t>
  </si>
  <si>
    <t>68,82</t>
  </si>
  <si>
    <t>95119</t>
  </si>
  <si>
    <t>USINA MISTURADORA DE SOLOS, CAPACIDADE DE 200 A 500 TON/H, POTENCIA 75KW - JUROS. AF_07/2016</t>
  </si>
  <si>
    <t>10,84</t>
  </si>
  <si>
    <t>95120</t>
  </si>
  <si>
    <t>USINA MISTURADORA DE SOLOS, CAPACIDADE DE 200 A 500 TON/H, POTENCIA 75KW - MATERIAIS NA OPERAÇÃO. AF_07/2016</t>
  </si>
  <si>
    <t>66,93</t>
  </si>
  <si>
    <t>95123</t>
  </si>
  <si>
    <t>DISTRIBUIDOR DE AGREGADOS AUTOPROPELIDO, CAP 3 M3, A DIESEL, POTÊNCIA 176CV - DEPRECIAÇÃO. AF_07/2016</t>
  </si>
  <si>
    <t>17,87</t>
  </si>
  <si>
    <t>95124</t>
  </si>
  <si>
    <t>DISTRIBUIDOR DE AGREGADOS AUTOPROPELIDO, C/AP 3 M3, A DIESEL, POTÊNCIA 176CV - JUROS. AF_07/2016</t>
  </si>
  <si>
    <t>2,81</t>
  </si>
  <si>
    <t>95125</t>
  </si>
  <si>
    <t>DISTRIBUIDOR DE AGREGADOS AUTOPROPELIDO, CAP 3 M3, A DIESEL, POTÊNCIA 176CV - MANUTENÇÃO. AF_07/2016</t>
  </si>
  <si>
    <t>19,56</t>
  </si>
  <si>
    <t>95126</t>
  </si>
  <si>
    <t>DISTRIBUIDOR DE AGREGADOS AUTOPROPELIDO, CAP 3 M3, A DIESEL, POTÊNCIA 176CV  MATERIAIS NA OPERAÇÃO. AF_07/2016</t>
  </si>
  <si>
    <t>118,62</t>
  </si>
  <si>
    <t>95129</t>
  </si>
  <si>
    <t>MÁQUINA DEMARCADORA DE FAIXA DE TRÁFEGO À FRIO, AUTOPROPELIDA, POTÊNCIA 38 HP - DEPRECIAÇÃO. AF_07/2016</t>
  </si>
  <si>
    <t>47,90</t>
  </si>
  <si>
    <t>95130</t>
  </si>
  <si>
    <t>MÁQUINA DEMARCADORA DE FAIXA DE TRÁFEGO À FRIO, AUTOPROPELIDA, POTÊNCIA 38 HP - JUROS. AF_07/2016</t>
  </si>
  <si>
    <t>8,88</t>
  </si>
  <si>
    <t>95131</t>
  </si>
  <si>
    <t>MÁQUINA DEMARCADORA DE FAIXA DE TRÁFEGO À FRIO, AUTOPROPELIDA, POTÊNCIA 38 HP - MANUTENÇÃO. AF_07/2016</t>
  </si>
  <si>
    <t>56,38</t>
  </si>
  <si>
    <t>95132</t>
  </si>
  <si>
    <t>MÁQUINA DEMARCADORA DE FAIXA DE TRÁFEGO À FRIO, AUTOPROPELIDA, POTÊNCIA 38 HP - MATERIAIS NA OPERAÇÃO. AF_07/2016</t>
  </si>
  <si>
    <t>25,97</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</si>
  <si>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</si>
  <si>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</si>
  <si>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</si>
  <si>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</si>
  <si>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</si>
  <si>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</si>
  <si>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</si>
  <si>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DEPRECIAÇÃO. AF_05/2023</t>
  </si>
  <si>
    <t>32,60</t>
  </si>
  <si>
    <t>95209</t>
  </si>
  <si>
    <t>GRUA ASCENCIONAL, LANCA DE 42 M, CAPACIDADE DE 1,5 T A 30 M, ALTURA ATE 39 M   JUROS. AF_05/2023</t>
  </si>
  <si>
    <t>8,15</t>
  </si>
  <si>
    <t>95210</t>
  </si>
  <si>
    <t>GRUA ASCENCIONAL, LANCA DE 42 M, CAPACIDADE DE 1,5 T A 30 M, ALTURA ATE 39 M   MANUTENÇÃO. AF_05/2023</t>
  </si>
  <si>
    <t>95211</t>
  </si>
  <si>
    <t>GRUA ASCENCIONAL, LANCA DE 42 M, CAPACIDADE DE 1,5 T A 30 M, ALTURA ATE 39 M   MATERIAIS NA OPERAÇÃO. AF_05/2023</t>
  </si>
  <si>
    <t>95217</t>
  </si>
  <si>
    <t>PULVERIZADOR DE TINTA ELÉTRICO/MÁQUINA DE PINTURA AIRLESS, VAZÃO 2 L/MIN - MATERIAIS NA OPERAÇÃO. AF_05/2023</t>
  </si>
  <si>
    <t>0,79</t>
  </si>
  <si>
    <t>95255</t>
  </si>
  <si>
    <t>MARTELO DEMOLIDOR PNEUMÁTICO MANUAL, 32 KG - DEPRECIAÇÃO. AF_09/2016</t>
  </si>
  <si>
    <t>1,34</t>
  </si>
  <si>
    <t>95256</t>
  </si>
  <si>
    <t>MARTELO DEMOLIDOR PNEUMÁTICO MANUAL, 32 KG - JUROS. AF_09/2016</t>
  </si>
  <si>
    <t>95257</t>
  </si>
  <si>
    <t>MARTELO DEMOLIDOR PNEUMÁTICO MANUAL, 32 KG - MANUTENÇÃO. AF_09/2016</t>
  </si>
  <si>
    <t>1,68</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</si>
  <si>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</si>
  <si>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</si>
  <si>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</si>
  <si>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</si>
  <si>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</si>
  <si>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</si>
  <si>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1,40</t>
  </si>
  <si>
    <t>95263</t>
  </si>
  <si>
    <t>COMPACTADOR DE SOLOS DE PERCUSÃO (SOQUETE) COM MOTOR A GASOLINA, POTÊNCIA 3 CV - MATERIAIS NA OPERAÇÃO. AF_09/2016</t>
  </si>
  <si>
    <t>4,11</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</si>
  <si>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</si>
  <si>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</si>
  <si>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</si>
  <si>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</si>
  <si>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</si>
  <si>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</si>
  <si>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</si>
  <si>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</si>
  <si>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</si>
  <si>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</si>
  <si>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95273</t>
  </si>
  <si>
    <t>POLIDORA DE PISO (POLITRIZ), PESO DE 100KG, DIÂMETRO 450 MM, MOTOR ELÉTRICO, POTÊNCIA 4 HP - JUROS. AF_05/2023</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</si>
  <si>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</si>
  <si>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</si>
  <si>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</si>
  <si>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</si>
  <si>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2,66</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</si>
  <si>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</si>
  <si>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</si>
  <si>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</si>
  <si>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</si>
  <si>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</si>
  <si>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</si>
  <si>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</si>
  <si>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</si>
  <si>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7,56</t>
  </si>
  <si>
    <t>95617</t>
  </si>
  <si>
    <t>PERFURATRIZ PNEUMATICA MANUAL DE PESO MEDIO, MARTELETE, 18KG, COMPRIMENTO MÁXIMO DE CURSO DE 6 M, DIAMETRO DO PISTAO DE 5,5 CM - DEPRECIAÇÃO. AF_11/2016</t>
  </si>
  <si>
    <t>1,10</t>
  </si>
  <si>
    <t>95618</t>
  </si>
  <si>
    <t>PERFURATRIZ PNEUMATICA MANUAL DE PESO MEDIO, MARTELETE, 18KG, COMPRIMENTO MÁXIMO DE CURSO DE 6 M, DIAMETRO DO PISTAO DE 5,5 CM - JUROS. AF_11/2016</t>
  </si>
  <si>
    <t>0,13</t>
  </si>
  <si>
    <t>95619</t>
  </si>
  <si>
    <t>PERFURATRIZ PNEUMATICA MANUAL DE PESO MEDIO, MARTELETE, 18KG, COMPRIMENTO MÁXIMO DE CURSO DE 6 M, DIAMETRO DO PISTAO DE 5,5 CM - MANUTENÇÃO. AF_11/2016</t>
  </si>
  <si>
    <t>1,38</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</si>
  <si>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</si>
  <si>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</si>
  <si>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</si>
  <si>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</si>
  <si>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6,51</t>
  </si>
  <si>
    <t>95629</t>
  </si>
  <si>
    <t>ROLO COMPACTADOR VIBRATORIO TANDEM, ACO LISO, POTENCIA 125 HP, PESO SEM/COM LASTRO 10,20/11,65 T, LARGURA DE TRABALHO 1,73 M - MANUTENÇÃO. AF_11/2016</t>
  </si>
  <si>
    <t>58,73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</si>
  <si>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</si>
  <si>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</si>
  <si>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</si>
  <si>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</si>
  <si>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4,47</t>
  </si>
  <si>
    <t>95699</t>
  </si>
  <si>
    <t>PERFURATRIZ MANUAL, TORQUE MAXIMO 55 KGF.M, POTENCIA 5 CV, COM DIAMETRO MAXIMO 8 1/2" - JUROS. AF_11/2016</t>
  </si>
  <si>
    <t>95700</t>
  </si>
  <si>
    <t>PERFURATRIZ MANUAL, TORQUE MAXIMO 55 KGF.M, POTENCIA 5 CV, COM DIAMETRO MAXIMO 8 1/2" - MANUTENÇÃO. AF_11/2016</t>
  </si>
  <si>
    <t>5,59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</si>
  <si>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</si>
  <si>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</si>
  <si>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</si>
  <si>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</si>
  <si>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44,32</t>
  </si>
  <si>
    <t>95705</t>
  </si>
  <si>
    <t>PERFURATRIZ SOBRE ESTEIRA, TORQUE MÁXIMO 600 KGF, POTÊNCIA ENTRE 50 E 60 HP, DIÂMETRO MÁXIMO 10 - JUROS. AF_11/2016</t>
  </si>
  <si>
    <t>6,07</t>
  </si>
  <si>
    <t>95706</t>
  </si>
  <si>
    <t>PERFURATRIZ SOBRE ESTEIRA, TORQUE MÁXIMO 600 KGF, POTÊNCIA ENTRE 50 E 60 HP, DIÂMETRO MÁXIMO 10 - MANUTENÇÃO. AF_11/2016</t>
  </si>
  <si>
    <t>55,46</t>
  </si>
  <si>
    <t>95707</t>
  </si>
  <si>
    <t>PERFURATRIZ SOBRE ESTEIRA, TORQUE MÁXIMO 600 KGF, POTÊNCIA ENTRE 50 E 60 HP, DIÂMETRO MÁXIMO 10 - MATERIAIS NA OPERAÇÃO. AF_11/2016</t>
  </si>
  <si>
    <t>4,30</t>
  </si>
  <si>
    <t>95710</t>
  </si>
  <si>
    <t>ESCAVADEIRA HIDRAULICA SOBRE ESTEIRA, COM GARRA GIRATORIA DE MANDIBULAS, PESO OPERACIONAL ENTRE 22,00 E 25,50 TON, POTENCIA LIQUIDA ENTRE 150 E 160 HP - DEPRECIAÇÃO. AF_11/2016</t>
  </si>
  <si>
    <t>53,26</t>
  </si>
  <si>
    <t>95711</t>
  </si>
  <si>
    <t>ESCAVADEIRA HIDRAULICA SOBRE ESTEIRA, COM GARRA GIRATORIA DE MANDIBULAS, PESO OPERACIONAL ENTRE 22,00 E 25,50 TON, POTENCIA LIQUIDA ENTRE 150 E 160 HP - JUROS. AF_11/2016</t>
  </si>
  <si>
    <t>7,22</t>
  </si>
  <si>
    <t>95712</t>
  </si>
  <si>
    <t>ESCAVADEIRA HIDRAULICA SOBRE ESTEIRA, COM GARRA GIRATORIA DE MANDIBULAS, PESO OPERACIONAL ENTRE 22,00 E 25,50 TON, POTENCIA LIQUIDA ENTRE 150 E 160 HP - MANUTENÇÃO. AF_11/2016</t>
  </si>
  <si>
    <t>66,58</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</si>
  <si>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</si>
  <si>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</si>
  <si>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</si>
  <si>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</si>
  <si>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51,28</t>
  </si>
  <si>
    <t>95717</t>
  </si>
  <si>
    <t>ESCAVADEIRA HIDRAULICA SOBRE ESTEIRA, EQUIPADA COM CLAMSHELL, COM CAPACIDADE DA CAÇAMBA ENTRE 1,20 E 1,50 M3, PESO OPERACIONAL ENTRE 20,00 E 22,00 TON, POTENCIA LIQUIDA ENTRE 150 E 160 HP - JUROS. AF_11/2016</t>
  </si>
  <si>
    <t>6,95</t>
  </si>
  <si>
    <t>95718</t>
  </si>
  <si>
    <t>ESCAVADEIRA HIDRAULICA SOBRE ESTEIRA, EQUIPADA COM CLAMSHELL, COM CAPACIDADE DA CAÇAMBA ENTRE 1,20 E 1,50 M3, PESO OPERACIONAL ENTRE 20,00 E 22,00 TON, POTENCIA LIQUIDA ENTRE 150 E 160 HP - MANUTENÇÃO. AF_11/2016</t>
  </si>
  <si>
    <t>64,10</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</si>
  <si>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</si>
  <si>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</si>
  <si>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</si>
  <si>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</si>
  <si>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</si>
  <si>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</si>
  <si>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8,37</t>
  </si>
  <si>
    <t>95871</t>
  </si>
  <si>
    <t>GRUPO GERADOR COM CARENAGEM, MOTOR DIESEL POTÊNCIA STANDART ENTRE 250 E 260 KVA - MATERIAIS NA OPERAÇÃO. AF_12/2016</t>
  </si>
  <si>
    <t>219,98</t>
  </si>
  <si>
    <t>95874</t>
  </si>
  <si>
    <t>GRUPO GERADOR COM CARENAGEM, MOTOR DIESEL POTÊNCIA STANDART ENTRE 250 E 260 KVA - DEPRECIAÇÃO. AF_12/2016</t>
  </si>
  <si>
    <t>9,37</t>
  </si>
  <si>
    <t>96008</t>
  </si>
  <si>
    <t>TRATOR DE PNEUS COM POTÊNCIA DE 122 CV, TRAÇÃO 4X4, COM VASSOURA MECÂNICA ACOPLADA - DEPRECIAÇÃO. AF_02/2017</t>
  </si>
  <si>
    <t>24,03</t>
  </si>
  <si>
    <t>96009</t>
  </si>
  <si>
    <t>TRATOR DE PNEUS COM POTÊNCIA DE 122 CV, TRAÇÃO 4X4, COM VASSOURA MECÂNICA ACOPLADA - JUROS. AF_02/2017</t>
  </si>
  <si>
    <t>96011</t>
  </si>
  <si>
    <t>TRATOR DE PNEUS COM POTÊNCIA DE 122 CV, TRAÇÃO 4X4, COM VASSOURA MECÂNICA ACOPLADA - MANUTENÇÃO. AF_02/2017</t>
  </si>
  <si>
    <t>26,29</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</si>
  <si>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</si>
  <si>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</si>
  <si>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</si>
  <si>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</si>
  <si>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23,81</t>
  </si>
  <si>
    <t>96016</t>
  </si>
  <si>
    <t>TRATOR DE PNEUS COM POTÊNCIA DE 122 CV, TRAÇÃO 4X4, COM GRADE DE DISCOS ACOPLADA - JUROS. AF_02/2017</t>
  </si>
  <si>
    <t>96018</t>
  </si>
  <si>
    <t>TRATOR DE PNEUS COM POTÊNCIA DE 122 CV, TRAÇÃO 4X4, COM GRADE DE DISCOS ACOPLADA - MANUTENÇÃO. AF_02/2017</t>
  </si>
  <si>
    <t>26,04</t>
  </si>
  <si>
    <t>96019</t>
  </si>
  <si>
    <t>TRATOR DE PNEUS COM POTÊNCIA DE 122 CV, TRAÇÃO 4X4, COM GRADE DE DISCOS ACOPLADA - MATERIAIS NA OPERAÇÃO. AF_02/2017</t>
  </si>
  <si>
    <t>96023</t>
  </si>
  <si>
    <t>TRATOR DE PNEUS COM POTÊNCIA DE 85 CV, TRAÇÃO 4X4, COM GRADE DE DISCOS ACOPLADA - DEPRECIAÇÃO. AF_02/2017</t>
  </si>
  <si>
    <t>18,47</t>
  </si>
  <si>
    <t>96024</t>
  </si>
  <si>
    <t>TRATOR DE PNEUS COM POTÊNCIA DE 85 CV, TRAÇÃO 4X4, COM GRADE DE DISCOS ACOPLADA - JUROS. AF_02/2017</t>
  </si>
  <si>
    <t>2,56</t>
  </si>
  <si>
    <t>96026</t>
  </si>
  <si>
    <t>TRATOR DE PNEUS COM POTÊNCIA DE 85 CV, TRAÇÃO 4X4, COM GRADE DE DISCOS ACOPLADA - MANUTENÇÃO. AF_02/2017</t>
  </si>
  <si>
    <t>20,20</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</si>
  <si>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</si>
  <si>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</si>
  <si>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</si>
  <si>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</si>
  <si>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34,02</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</si>
  <si>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</si>
  <si>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</si>
  <si>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</si>
  <si>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</si>
  <si>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5,17</t>
  </si>
  <si>
    <t>96033</t>
  </si>
  <si>
    <t>CAMINHÃO BASCULANTE 10 M3, TRUCADO, POTÊNCIA 230 CV, INCLUSIVE CAÇAMBA METÁLICA, COM DISTRIBUIDOR DE AGREGADOS ACOPLADO - MANUTENÇÃO. AF_02/2017</t>
  </si>
  <si>
    <t>58,51</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</si>
  <si>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</si>
  <si>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</si>
  <si>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</si>
  <si>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</si>
  <si>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18,69</t>
  </si>
  <si>
    <t>96054</t>
  </si>
  <si>
    <t>MINICARREGADEIRA SOBRE RODAS POTENCIA 47HP CAPACIDADE OPERACAO 646 KG, COM VASSOURA MECÂNICA ACOPLADA - DEPRECIAÇÃO. AF_03/2017</t>
  </si>
  <si>
    <t>36,51</t>
  </si>
  <si>
    <t>96055</t>
  </si>
  <si>
    <t>TRATOR DE PNEUS COM POTÊNCIA DE 85 CV, TRAÇÃO 4X4, COM VASSOURA MECÂNICA ACOPLADA - JUROS. AF_03/2017</t>
  </si>
  <si>
    <t>2,59</t>
  </si>
  <si>
    <t>96056</t>
  </si>
  <si>
    <t>TRATOR DE PNEUS COM POTÊNCIA DE 85 CV, TRAÇÃO 4X4, COM VASSOURA MECÂNICA ACOPLADA - MANUTENÇÃO. AF_03/2017</t>
  </si>
  <si>
    <t>20,45</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</si>
  <si>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</si>
  <si>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</si>
  <si>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</si>
  <si>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</si>
  <si>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3,69</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</si>
  <si>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</si>
  <si>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</si>
  <si>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</si>
  <si>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</si>
  <si>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</si>
  <si>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</si>
  <si>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32,34</t>
  </si>
  <si>
    <t>96242</t>
  </si>
  <si>
    <t>MINIESCAVADEIRA SOBRE ESTEIRAS, POTENCIA LIQUIDA DE *30* HP, PESO OPERACIONAL DE *3.500* KG - JUROS. AF_04/2017</t>
  </si>
  <si>
    <t>4,38</t>
  </si>
  <si>
    <t>96243</t>
  </si>
  <si>
    <t>MINIESCAVADEIRA SOBRE ESTEIRAS, POTENCIA LIQUIDA DE *30* HP, PESO OPERACIONAL DE *3.500* KG - MANUTENCAO. AF_04/2017</t>
  </si>
  <si>
    <t>96244</t>
  </si>
  <si>
    <t>MINIESCAVADEIRA SOBRE ESTEIRAS, POTENCIA LIQUIDA DE *30* HP, PESO OPERACIONAL DE *3.500* KG - MATERIAIS NA OPERACAO. AF_04/2017</t>
  </si>
  <si>
    <t>14,02</t>
  </si>
  <si>
    <t>96301</t>
  </si>
  <si>
    <t>PERFURATRIZ ROTATIVA SOBRE ESTEIRA, TORQUE MAXIMO 2500 KGM, POTENCIA 110 HP, MOTOR DIESEL - MATERIAIS NA OPERAÇÃO. AF_05/2017</t>
  </si>
  <si>
    <t>39,57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</si>
  <si>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</si>
  <si>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</si>
  <si>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</si>
  <si>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</si>
  <si>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65,13</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</si>
  <si>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</si>
  <si>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</si>
  <si>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</si>
  <si>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</si>
  <si>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52,05</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</si>
  <si>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</si>
  <si>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</si>
  <si>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</si>
  <si>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</si>
  <si>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0,00</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</si>
  <si>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</si>
  <si>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</si>
  <si>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</si>
  <si>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</si>
  <si>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4,81</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</si>
  <si>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</si>
  <si>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</si>
  <si>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</si>
  <si>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</si>
  <si>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</si>
  <si>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</si>
  <si>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</si>
  <si>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</si>
  <si>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100637</t>
  </si>
  <si>
    <t>USINA DE MISTURA ASFÁLTICA À QUENTE, TIPO CONTRA FLUXO, PROD 100 A 140 TON/HORA - DEPRECIAÇÃO. AF_12/2019</t>
  </si>
  <si>
    <t>184,31</t>
  </si>
  <si>
    <t>100638</t>
  </si>
  <si>
    <t>USINA DE MISTURA ASFÁLTICA À QUENTE, TIPO CONTRA FLUXO, PROD 100 A 140 TON/HORA - JUROS. AF_12/2019</t>
  </si>
  <si>
    <t>29,04</t>
  </si>
  <si>
    <t>100639</t>
  </si>
  <si>
    <t>USINA DE MISTURA ASFÁLTICA À QUENTE, TIPO CONTRA FLUXO, PROD 100 A 140 TON/HORA - MANUTENÇÃO. AF_12/2019</t>
  </si>
  <si>
    <t>230,57</t>
  </si>
  <si>
    <t>100640</t>
  </si>
  <si>
    <t>USINA DE MISTURA ASFÁLTICA À QUENTE, TIPO CONTRA FLUXO, PROD 100 A 140 TON/HORA - MATERIAIS NA OPERAÇÃO. AF_12/2019</t>
  </si>
  <si>
    <t>3.470,40</t>
  </si>
  <si>
    <t>100643</t>
  </si>
  <si>
    <t>USINA DE ASFALTO, TIPO GRAVIMÉTRICA, PROD 150 TON/HORA - DEPRECIAÇÃO. AF_12/2019</t>
  </si>
  <si>
    <t>377,66</t>
  </si>
  <si>
    <t>100644</t>
  </si>
  <si>
    <t>USINA DE ASFALTO, TIPO GRAVIMÉTRICA, PROD 150 TON/HORA - JUROS. AF_12/2019</t>
  </si>
  <si>
    <t>67,97</t>
  </si>
  <si>
    <t>100645</t>
  </si>
  <si>
    <t>USINA DE ASFALTO, TIPO GRAVIMÉTRICA, PROD 150 TON/HORA - MANUTENÇÃO. AF_12/2019</t>
  </si>
  <si>
    <t>607,09</t>
  </si>
  <si>
    <t>100646</t>
  </si>
  <si>
    <t>USINA DE ASFALTO, TIPO GRAVIMÉTRICA, PROD 150 TON/HORA - MATERIAIS NA OPERAÇÃO. AF_12/2019</t>
  </si>
  <si>
    <t>4.338,00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</si>
  <si>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</si>
  <si>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</si>
  <si>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</si>
  <si>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</si>
  <si>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</si>
  <si>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</si>
  <si>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0,83</t>
  </si>
  <si>
    <t>102273</t>
  </si>
  <si>
    <t>MARTELO DEMOLIDOR ELÉTRICO, COM POTÊNCIA DE 2.000 W, 1.000 IMPACTOS POR MINUTO, PESO DE 30 KG - MATERIAIS NA OPERAÇÃO. AF_01/2021</t>
  </si>
  <si>
    <t>1,78</t>
  </si>
  <si>
    <t>102809</t>
  </si>
  <si>
    <t>CALDEIRA A GÁS COM TERMOSTATO, CAPACIDADE 100 LITROS - MATERIAIS NA OPERAÇÃO. AF_05/2023</t>
  </si>
  <si>
    <t>21,57</t>
  </si>
  <si>
    <t>102815</t>
  </si>
  <si>
    <t>CENTRAL DE LAMA BENTONÍTICA (DEPÓSITO DE BENTONITA, MISTURADOR DE ALTA TURBULÊNCIA, SILOS DE ARMAZENAMENTO DE LAMA E ÁGUA, LABORATÓRIO DE CONTROLE DE QUALIDADE DA LAMA) - MATERIAIS NA OPERAÇÃO. AF_04/2019</t>
  </si>
  <si>
    <t>3,57</t>
  </si>
  <si>
    <t>102826</t>
  </si>
  <si>
    <t>CONJUNTO MACACO E BOMBA HIDRÁULICA PARA PROTENSAO DE CORDOALHAS, ESFORÇO MAXIMO DE 115 TONELADAS - MATERIAIS NA OPERAÇÃO. AF_05/2023</t>
  </si>
  <si>
    <t>102832</t>
  </si>
  <si>
    <t>CONJUNTO CILINDRO E BOMBA HIDRÁULICA PARA PROTENSÃO DE MONOBARRAS PARA TIRANTES, ESFORÇO MÁXIMO DE 30 TONELADAS  - MATERIAIS NA OPERAÇÃO. AF_05/2023</t>
  </si>
  <si>
    <t>8,92</t>
  </si>
  <si>
    <t>102843</t>
  </si>
  <si>
    <t>GUINDASTE HIDRAULICO AUTOPROPELIDO, COM LANÇA TRELIÇADA 40 M, CAPACIDADE MÁXIMA 75 T, EQUIPADO COM CLAMSHELL - MATERIAIS NA OPERAÇÃO. AF_04/2019</t>
  </si>
  <si>
    <t>108,45</t>
  </si>
  <si>
    <t>102849</t>
  </si>
  <si>
    <t>GUINDASTE SOBRE ESTEIRAS, COM LANÇA TRELIÇADA 40 M, CAPACIDADE MÁXIMA 75 T - MATERIAIS NA OPERAÇÃO. AF_04/2019</t>
  </si>
  <si>
    <t>53,02</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</si>
  <si>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</si>
  <si>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</si>
  <si>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</si>
  <si>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</si>
  <si>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</si>
  <si>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</si>
  <si>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0,71</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</si>
  <si>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</si>
  <si>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</si>
  <si>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</si>
  <si>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</si>
  <si>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144,60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</si>
  <si>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</si>
  <si>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</si>
  <si>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</si>
  <si>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</si>
  <si>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</si>
  <si>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</si>
  <si>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</si>
  <si>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AF_05/2023</t>
  </si>
  <si>
    <t>9,39</t>
  </si>
  <si>
    <t>102909</t>
  </si>
  <si>
    <t>UNIDADE DOSADORA AIRLESS TIPO HOT SPRAY - MATERIAIS NA OPERAÇÃO. AF_05/2023</t>
  </si>
  <si>
    <t>4,28</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</si>
  <si>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</si>
  <si>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</si>
  <si>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</si>
  <si>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</si>
  <si>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0,98</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</si>
  <si>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</si>
  <si>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</si>
  <si>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</si>
  <si>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</si>
  <si>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</si>
  <si>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</si>
  <si>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</si>
  <si>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</si>
  <si>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</si>
  <si>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</si>
  <si>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</si>
  <si>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</si>
  <si>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</si>
  <si>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AF_05/2023</t>
  </si>
  <si>
    <t>102985</t>
  </si>
  <si>
    <t>MÁQUINA DEMARCADORA DE FAIXA DE TRÁFEGO À FRIO, TRAÇÃO MANUAL, 4 CV, PRESSÃO MAX 3300 PSI, TANQUE 20 L - MATERIAIS NA OPERAÇÃO. AF_06/2021</t>
  </si>
  <si>
    <t>2,41</t>
  </si>
  <si>
    <t>103156</t>
  </si>
  <si>
    <t>MÁQUINA PARA SOLDA POR ELETROFUSÃO PARA TUBOS DE POLIETILENO DE ALTA DENSIDADE (PEAD) COM DIÂMETRO EXTERNO DE 20 A 800 MM, POTÊNCIA ENTRE 2750 E 3000 W - MATERIAIS NA OPERAÇÃO. AF_05/2023</t>
  </si>
  <si>
    <t>103162</t>
  </si>
  <si>
    <t>MÁQUINA PARA SOLDA POR ELETROFUSÃO PARA TUBOS DE POLIETILENO DE ALTA DENSIDADE (PEAD) COM DIÂMETRO EXTERNO DE 20 A 1600 MM, POTÊNCIA DE 3500 W - MATERIAIS NA OPERAÇÃO. AF_05/2023</t>
  </si>
  <si>
    <t>3,12</t>
  </si>
  <si>
    <t>103168</t>
  </si>
  <si>
    <t>MÁQUINA PARA SOLDA POR TERMOFUSÃO PARA TUBOS DE POLIETILENO DE ALTA DENSIDADE (PEAD) COM DIÂMETRO EXTERNO DE 90 A 315 MM, POTÊNCIA ENTRE 2500 E 5350 W - MATERIAIS NA OPERAÇÃO. AF_05/2023</t>
  </si>
  <si>
    <t>103174</t>
  </si>
  <si>
    <t>MÁQUINA PARA SOLDA POR TERMOFUSÃO PARA TUBOS DE POLIETILENO DE ALTA DENSIDADE (PEAD) COM DIÂMETRO EXTERNO DE 315 A 630 MM, POTÊNCIA ENTRE 8000 E 12350 W - MATERIAIS NA OPERAÇÃO. AF_05/2023</t>
  </si>
  <si>
    <t>9,08</t>
  </si>
  <si>
    <t>103180</t>
  </si>
  <si>
    <t>MÁQUINA PARA SOLDA POR TERMOFUSÃO PARA TUBOS DE POLIETILENO DE ALTA DENSIDADE (PEAD) COM DIÂMETRO EXTERNO DE 710 A 1200 MM, POTÊNCIA ENTRE 16000 E 29500 W - MATERIAIS NA OPERAÇÃO. AF_05/2023</t>
  </si>
  <si>
    <t>20,30</t>
  </si>
  <si>
    <t>103223</t>
  </si>
  <si>
    <t>PERFURATRIZ PARA FURO DIRECIONAL HORIZONTAL (HDD) COM CAPACIDADE ATÉ 89 KN, POTÊNCIA 24,8 HP A 80 HP (INCLUSO FERRAMENTAS E LOCALIZADOR) - MATERIAIS NA OPERAÇÃO. AF_05/2023</t>
  </si>
  <si>
    <t>28,26</t>
  </si>
  <si>
    <t>103229</t>
  </si>
  <si>
    <t>PERFURATRIZ PARA FURO DIRECIONAL HORIZONTAL (HDD) COM CAPACIDADE DE 90 KN A 200 KN, POTÊNCIA 100 HP A 160 HP (INCLUSO FERRAMENTAS E LOCALIZADOR) - MATERIAIS NA OPERAÇÃO. AF_05/2023</t>
  </si>
  <si>
    <t>78,20</t>
  </si>
  <si>
    <t>103235</t>
  </si>
  <si>
    <t>PERFURATRIZ PARA FURO DIRECIONAL HORIZONTAL (HDD) COM CAPACIDADE DE 201 KN A 560 KN, POTÊNCIA 200 HP A 260 HP (INCLUSO FERRAMENTAS E LOCALIZADOR) - MATERIAIS NA OPERAÇÃO. AF_05/2023</t>
  </si>
  <si>
    <t>82,70</t>
  </si>
  <si>
    <t>103241</t>
  </si>
  <si>
    <t>MISTURADOR PARA PREPARO DE LAMA ESTABILIZANTE COM CAPACIDADE DE *4000* L, COM BOMBA CENTRÍFUGA 5,5 HP A 23,07 HP, PARA SISTEMA DE FURO DIRECIONAL - MATERIAIS NA OPERAÇÃO. AF_05/2023</t>
  </si>
  <si>
    <t>9,51</t>
  </si>
  <si>
    <t>103660</t>
  </si>
  <si>
    <t>VARREDEIRA DE GRAMA SINTÉTICA A GASOLINA, 2,4 CV, 4 TEMPOS - MATERIAIS NA OPERAÇÃO. AF_05/2023</t>
  </si>
  <si>
    <t>10,23</t>
  </si>
  <si>
    <t>103666</t>
  </si>
  <si>
    <t>BATE ESTACA PARA INSTALAÇÃO DE DEFENSAS METÁLICAS (GUARD RAIL) FIXO, INCLUSIVE CAMINHÃO TOCO PBT 9.700 KG, POTÊNCIA DE 160 CV - MATERIAIS NA OPERAÇÃO. AF_05/2023</t>
  </si>
  <si>
    <t>129,75</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</si>
  <si>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</si>
  <si>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</si>
  <si>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</si>
  <si>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</si>
  <si>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</si>
  <si>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</si>
  <si>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</si>
  <si>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</si>
  <si>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</si>
  <si>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</si>
  <si>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</si>
  <si>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</si>
  <si>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</si>
  <si>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</si>
  <si>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</si>
  <si>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</si>
  <si>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</si>
  <si>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</si>
  <si>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0,11</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</si>
  <si>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</si>
  <si>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</si>
  <si>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</si>
  <si>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</si>
  <si>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</si>
  <si>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</si>
  <si>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</si>
  <si>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</si>
  <si>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</si>
  <si>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</si>
  <si>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362,07</t>
  </si>
  <si>
    <t>104694</t>
  </si>
  <si>
    <t>PERFURATRIZ DE COROA DIAMANTADA PARA CONCRETO, DIÂMETRO ATÉ 250 MM, MOTOR ELÉTRICO 220 V, POTÊNCIA 2.500 W - MATERIAIS NA OPERAÇÃO. AF_05/2023</t>
  </si>
  <si>
    <t>2,23</t>
  </si>
  <si>
    <t>104703</t>
  </si>
  <si>
    <t>CAMINHÃO TANQUE PARA HIDROSSEMEADURA, COM CAPACIDADE DE 8.000 LITROS, INCLUINDO BOMBA PARA LANÇAMENTO COM MOTOR DIESEL COM POTÊNCIA DE 105 CV - MATERIAIS NA OPERAÇÃO. AF_06/2023</t>
  </si>
  <si>
    <t>74,51</t>
  </si>
  <si>
    <t>104709</t>
  </si>
  <si>
    <t>GUINDASTE HIDRÁULICO AUTOPROPELIDO, COM LANÇA TRELICADA 41 M, CAPACIDADE MÁXIMA DE ELEVAÇÃO 43 T, POTÊNCIA 230 KW, EQUIPADO COM CAÇAMBA DE ARRASTO (DRAGLINE) DE 0,76 M3 - MATERIAIS NA OPERAÇÃO. AF_06/2023</t>
  </si>
  <si>
    <t>942,31</t>
  </si>
  <si>
    <t>104715</t>
  </si>
  <si>
    <t>ESCAVADEIRA HIDRÁULICA DE BRAÇO LONGO (LONGO ALCANCE) SOBRE ESTEIRAS, CAÇAMBA 0,52 M3, PESO OPERACIONAL 24 T, POTÊNCIA LÍQUIDA 155 HP  - MATERIAIS NA OPERAÇÃO. AF_06/2023</t>
  </si>
  <si>
    <t>92259</t>
  </si>
  <si>
    <t>INSTALAÇÃO DE TESOURA (INTEIRA OU MEIA), BIAPOIADA, EM MADEIRA NÃO APARELHADA, PARA VÃOS MAIORES OU IGUAIS A 3,0 M E MENORES QUE 6,0 M, INCLUSO IÇAMENTO. AF_07/2019</t>
  </si>
  <si>
    <t>329,50</t>
  </si>
  <si>
    <t>92260</t>
  </si>
  <si>
    <t>INSTALAÇÃO DE TESOURA (INTEIRA OU MEIA), BIAPOIADA, EM MADEIRA NÃO APARELHADA, PARA VÃOS MAIORES OU IGUAIS A 6,0 M E MENORES QUE 8,0 M, INCLUSO IÇAMENTO. AF_07/2019</t>
  </si>
  <si>
    <t>386,27</t>
  </si>
  <si>
    <t>92261</t>
  </si>
  <si>
    <t>INSTALAÇÃO DE TESOURA (INTEIRA OU MEIA), BIAPOIADA, EM MADEIRA NÃO APARELHADA, PARA VÃOS MAIORES OU IGUAIS A 8,0 M E MENORES QUE 10,0 M, INCLUSO IÇAMENTO. AF_07/2019</t>
  </si>
  <si>
    <t>441,29</t>
  </si>
  <si>
    <t>92262</t>
  </si>
  <si>
    <t>INSTALAÇÃO DE TESOURA (INTEIRA OU MEIA), BIAPOIADA, EM MADEIRA NÃO APARELHADA, PARA VÃOS MAIORES OU IGUAIS A 10,0 M E MENORES QUE 12,0 M, INCLUSO IÇAMENTO. AF_07/2019</t>
  </si>
  <si>
    <t>529,88</t>
  </si>
  <si>
    <t>92539</t>
  </si>
  <si>
    <t>TRAMA DE MADEIRA COMPOSTA POR RIPAS, CAIBROS E TERÇAS PARA TELHADOS DE ATÉ 2 ÁGUAS PARA TELHA DE ENCAIXE DE CERÂMICA OU DE CONCRETO, INCLUSO TRANSPORTE VERTICAL. AF_07/2019</t>
  </si>
  <si>
    <t>50,28</t>
  </si>
  <si>
    <t>92540</t>
  </si>
  <si>
    <t>TRAMA DE MADEIRA COMPOSTA POR RIPAS, CAIBROS E TERÇAS PARA TELHADOS DE MAIS QUE 2 ÁGUAS PARA TELHA DE ENCAIXE DE CERÂMICA OU DE CONCRETO, INCLUSO TRANSPORTE VERTICAL. AF_07/2019</t>
  </si>
  <si>
    <t>58,59</t>
  </si>
  <si>
    <t>92541</t>
  </si>
  <si>
    <t>TRAMA DE MADEIRA COMPOSTA POR RIPAS, CAIBROS E TERÇAS PARA TELHADOS DE ATÉ 2 ÁGUAS PARA TELHA CERÂMICA CAPA-CANAL, INCLUSO TRANSPORTE VERTICAL. AF_07/2019</t>
  </si>
  <si>
    <t>53,70</t>
  </si>
  <si>
    <t>92542</t>
  </si>
  <si>
    <t>TRAMA DE MADEIRA COMPOSTA POR RIPAS, CAIBROS E TERÇAS PARA TELHADOS DE MAIS QUE 2 ÁGUAS PARA TELHA CERÂMICA CAPA-CANAL, INCLUSO TRANSPORTE VERTICAL. AF_07/2019</t>
  </si>
  <si>
    <t>66,61</t>
  </si>
  <si>
    <t>92543</t>
  </si>
  <si>
    <t>TRAMA DE MADEIRA COMPOSTA POR TERÇAS PARA TELHADOS DE ATÉ 2 ÁGUAS PARA TELHA ONDULADA DE FIBROCIMENTO, METÁLICA, PLÁSTICA OU TERMOACÚSTICA, INCLUSO TRANSPORTE VERTICAL. AF_07/2019</t>
  </si>
  <si>
    <t>14,33</t>
  </si>
  <si>
    <t>92544</t>
  </si>
  <si>
    <t>TRAMA DE MADEIRA COMPOSTA POR TERÇAS PARA TELHADOS DE ATÉ 2 ÁGUAS PARA TELHA ESTRUTURAL DE FIBROCIMENTO, INCLUSO TRANSPORTE VERTICAL. AF_07/2019</t>
  </si>
  <si>
    <t>11,37</t>
  </si>
  <si>
    <t>92545</t>
  </si>
  <si>
    <t>FABRICAÇÃO E INSTALAÇÃO DE TESOURA INTEIRA EM MADEIRA NÃO APARELHADA, VÃO DE 3 M, PARA TELHA CERÂMICA OU DE CONCRETO, INCLUSO IÇAMENTO. AF_07/2019</t>
  </si>
  <si>
    <t>738,60</t>
  </si>
  <si>
    <t>92546</t>
  </si>
  <si>
    <t>FABRICAÇÃO E INSTALAÇÃO DE TESOURA INTEIRA EM MADEIRA NÃO APARELHADA, VÃO DE 4 M, PARA TELHA CERÂMICA OU DE CONCRETO, INCLUSO IÇAMENTO. AF_07/2019</t>
  </si>
  <si>
    <t>908,05</t>
  </si>
  <si>
    <t>92547</t>
  </si>
  <si>
    <t>FABRICAÇÃO E INSTALAÇÃO DE TESOURA INTEIRA EM MADEIRA NÃO APARELHADA, VÃO DE 5 M, PARA TELHA CERÂMICA OU DE CONCRETO, INCLUSO IÇAMENTO. AF_07/2019</t>
  </si>
  <si>
    <t>948,81</t>
  </si>
  <si>
    <t>92548</t>
  </si>
  <si>
    <t>FABRICAÇÃO E INSTALAÇÃO DE TESOURA INTEIRA EM MADEIRA NÃO APARELHADA, VÃO DE 6 M, PARA TELHA CERÂMICA OU DE CONCRETO, INCLUSO IÇAMENTO. AF_07/2019</t>
  </si>
  <si>
    <t>1.053,73</t>
  </si>
  <si>
    <t>92549</t>
  </si>
  <si>
    <t>FABRICAÇÃO E INSTALAÇÃO DE TESOURA INTEIRA EM MADEIRA NÃO APARELHADA, VÃO DE 7 M, PARA TELHA CERÂMICA OU DE CONCRETO, INCLUSO IÇAMENTO. AF_07/2019</t>
  </si>
  <si>
    <t>1.338,81</t>
  </si>
  <si>
    <t>92550</t>
  </si>
  <si>
    <t>FABRICAÇÃO E INSTALAÇÃO DE TESOURA INTEIRA EM MADEIRA NÃO APARELHADA, VÃO DE 8 M, PARA TELHA CERÂMICA OU DE CONCRETO, INCLUSO IÇAMENTO. AF_07/2019</t>
  </si>
  <si>
    <t>1.703,37</t>
  </si>
  <si>
    <t>92551</t>
  </si>
  <si>
    <t>FABRICAÇÃO E INSTALAÇÃO DE TESOURA INTEIRA EM MADEIRA NÃO APARELHADA, VÃO DE 9 M, PARA TELHA CERÂMICA OU DE CONCRETO, INCLUSO IÇAMENTO. AF_07/2019</t>
  </si>
  <si>
    <t>1.755,22</t>
  </si>
  <si>
    <t>92552</t>
  </si>
  <si>
    <t>FABRICAÇÃO E INSTALAÇÃO DE TESOURA INTEIRA EM MADEIRA NÃO APARELHADA, VÃO DE 10 M, PARA TELHA CERÂMICA OU DE CONCRETO, INCLUSO IÇAMENTO. AF_07/2019</t>
  </si>
  <si>
    <t>1.903,06</t>
  </si>
  <si>
    <t>92553</t>
  </si>
  <si>
    <t>FABRICAÇÃO E INSTALAÇÃO DE TESOURA INTEIRA EM MADEIRA NÃO APARELHADA, VÃO DE 11 M, PARA TELHA CERÂMICA OU DE CONCRETO, INCLUSO IÇAMENTO. AF_07/2019</t>
  </si>
  <si>
    <t>2.196,31</t>
  </si>
  <si>
    <t>92554</t>
  </si>
  <si>
    <t>FABRICAÇÃO E INSTALAÇÃO DE TESOURA INTEIRA EM MADEIRA NÃO APARELHADA, VÃO DE 12 M, PARA TELHA CERÂMICA OU DE CONCRETO, INCLUSO IÇAMENTO. AF_07/2019</t>
  </si>
  <si>
    <t>2.255,55</t>
  </si>
  <si>
    <t>92555</t>
  </si>
  <si>
    <t>FABRICAÇÃO E INSTALAÇÃO DE TESOURA INTEIRA EM MADEIRA NÃO APARELHADA, VÃO DE 3 M, PARA TELHA ONDULADA DE FIBROCIMENTO, METÁLICA, PLÁSTICA OU TERMOACÚSTICA, INCLUSO IÇAMENTO. AF_07/2019</t>
  </si>
  <si>
    <t>731,20</t>
  </si>
  <si>
    <t>92556</t>
  </si>
  <si>
    <t>FABRICAÇÃO E INSTALAÇÃO DE TESOURA INTEIRA EM MADEIRA NÃO APARELHADA, VÃO DE 4 M, PARA TELHA ONDULADA DE FIBROCIMENTO, METÁLICA, PLÁSTICA OU TERMOACÚSTICA, INCLUSO IÇAMENTO. AF_07/2019</t>
  </si>
  <si>
    <t>895,08</t>
  </si>
  <si>
    <t>92557</t>
  </si>
  <si>
    <t>FABRICAÇÃO E INSTALAÇÃO DE TESOURA INTEIRA EM MADEIRA NÃO APARELHADA, VÃO DE 5 M, PARA TELHA ONDULADA DE FIBROCIMENTO, METÁLICA, PLÁSTICA OU TERMOACÚSTICA, INCLUSO IÇAMENTO. AF_07/2019</t>
  </si>
  <si>
    <t>935,84</t>
  </si>
  <si>
    <t>92558</t>
  </si>
  <si>
    <t>FABRICAÇÃO E INSTALAÇÃO DE TESOURA INTEIRA EM MADEIRA NÃO APARELHADA, VÃO DE 6 M, PARA TELHA ONDULADA DE FIBROCIMENTO, METÁLICA, PLÁSTICA OU TERMOACÚSTICA, INCLUSO IÇAMENTO. AF_07/2019</t>
  </si>
  <si>
    <t>1.046,33</t>
  </si>
  <si>
    <t>92559</t>
  </si>
  <si>
    <t>FABRICAÇÃO E INSTALAÇÃO DE TESOURA INTEIRA EM MADEIRA NÃO APARELHADA, VÃO DE 7 M, PARA TELHA ONDULADA DE FIBROCIMENTO, METÁLICA, PLÁSTICA OU TERMOACÚSTICA, INCLUSO IÇAMENTO. AF_07/2019</t>
  </si>
  <si>
    <t>1.325,03</t>
  </si>
  <si>
    <t>92560</t>
  </si>
  <si>
    <t>FABRICAÇÃO E INSTALAÇÃO DE TESOURA INTEIRA EM MADEIRA NÃO APARELHADA, VÃO DE 8 M, PARA TELHA ONDULADA DE FIBROCIMENTO, METÁLICA, PLÁSTICA OU TERMOACÚSTICA, INCLUSO IÇAMENTO. AF_07/2019</t>
  </si>
  <si>
    <t>1.684,61</t>
  </si>
  <si>
    <t>92561</t>
  </si>
  <si>
    <t>FABRICAÇÃO E INSTALAÇÃO DE TESOURA INTEIRA EM MADEIRA NÃO APARELHADA, VÃO DE 9 M, PARA TELHA ONDULADA DE FIBROCIMENTO, METÁLICA, PLÁSTICA OU TERMOACÚSTICA, INCLUSO IÇAMENTO. AF_07/2019</t>
  </si>
  <si>
    <t>1.736,97</t>
  </si>
  <si>
    <t>92562</t>
  </si>
  <si>
    <t>FABRICAÇÃO E INSTALAÇÃO DE TESOURA INTEIRA EM MADEIRA NÃO APARELHADA, VÃO DE 10 M, PARA TELHA ONDULADA DE FIBROCIMENTO, METÁLICA, PLÁSTICA OU TERMOACÚSTICA, INCLUSO IÇAMENTO. AF_07/2019</t>
  </si>
  <si>
    <t>1.871,84</t>
  </si>
  <si>
    <t>92563</t>
  </si>
  <si>
    <t>FABRICAÇÃO E INSTALAÇÃO DE TESOURA INTEIRA EM MADEIRA NÃO APARELHADA, VÃO DE 11 M, PARA TELHA ONDULADA DE FIBROCIMENTO, METÁLICA, PLÁSTICA OU TERMOACÚSTICA, INCLUSO IÇAMENTO. AF_07/2019</t>
  </si>
  <si>
    <t>2.159,81</t>
  </si>
  <si>
    <t>92564</t>
  </si>
  <si>
    <t>FABRICAÇÃO E INSTALAÇÃO DE TESOURA INTEIRA EM MADEIRA NÃO APARELHADA, VÃO DE 12 M, PARA TELHA ONDULADA DE FIBROCIMENTO, METÁLICA, PLÁSTICA OU TERMOACÚSTICA, INCLUSO IÇAMENTO. AF_07/2019</t>
  </si>
  <si>
    <t>2.210,84</t>
  </si>
  <si>
    <t>100379</t>
  </si>
  <si>
    <t>FABRICAÇÃO E INSTALAÇÃO DE PONTALETES DE MADEIRA NÃO APARELHADA PARA TELHADOS COM ATÉ 2 ÁGUAS E COM TELHA CERÂMICA OU DE CONCRETO EM EDIFÍCIO RESIDENCIAL TÉRREO, INCLUSO TRANSPORTE VERTICAL. AF_07/2019</t>
  </si>
  <si>
    <t>27,50</t>
  </si>
  <si>
    <t>100380</t>
  </si>
  <si>
    <t>FABRICAÇÃO E INSTALAÇÃO DE PONTALETES DE MADEIRA NÃO APARELHADA PARA TELHADOS COM ATÉ 2 ÁGUAS E COM TELHA CERÂMICA OU DE CONCRETO EM EDIFÍCIO RESIDENCIAL DE MÚLTIPLOS PAVIMENTOS, INCLUSO TRANSPORTE VERTICAL. AF_07/2019</t>
  </si>
  <si>
    <t>36,91</t>
  </si>
  <si>
    <t>100381</t>
  </si>
  <si>
    <t>FABRICAÇÃO E INSTALAÇÃO DE PONTALETES DE MADEIRA NÃO APARELHADA PARA TELHADOS COM ATÉ 2 ÁGUAS E COM TELHA CERÂMICA OU DE CONCRETO EM EDIFÍCIO INSTITUCIONAL TÉRREO, INCLUSO TRANSPORTE VERTICAL. AF_07/2019</t>
  </si>
  <si>
    <t>41,97</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</si>
  <si>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</si>
  <si>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</si>
  <si>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16,96</t>
  </si>
  <si>
    <t>100384</t>
  </si>
  <si>
    <t>FABRICAÇÃO E INSTALAÇÃO DE PONTALETES DE MADEIRA NÃO APARELHADA PARA TELHADOS COM ATÉ 2 ÁGUAS E COM TELHA ONDULADA DE FIBROCIMENTO, ALUMÍNIO OU PLÁSTICA EM EDIFÍCIO INSTITUCIONAL TÉRREO, INCLUSO TRANSPORTE VERTICAL. AF_07/2019</t>
  </si>
  <si>
    <t>18,13</t>
  </si>
  <si>
    <t>100385</t>
  </si>
  <si>
    <t>FABRICAÇÃO E INSTALAÇÃO DE PONTALETES DE MADEIRA NÃO APARELHADA PARA TELHADOS COM MAIS QUE 2 ÁGUAS E COM TELHA CERÂMICA OU DE CONCRETO EM EDIFÍCIO RESIDENCIAL TÉRREO, INCLUSO TRANSPORTE VERTICAL. AF_07/2019</t>
  </si>
  <si>
    <t>24,17</t>
  </si>
  <si>
    <t>100386</t>
  </si>
  <si>
    <t>FABRICAÇÃO E INSTALAÇÃO DE PONTALETES DE MADEIRA NÃO APARELHADA PARA TELHADOS COM MAIS QUE 2 ÁGUAS E COM TELHA CERÂMICA OU DE CONCRETO EM EDIFÍCIO RESIDENCIAL DE MÚLTIPLOS PAVIMENTOS. AF_07/2019</t>
  </si>
  <si>
    <t>31,25</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</si>
  <si>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</si>
  <si>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</si>
  <si>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</si>
  <si>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</si>
  <si>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14,45</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</si>
  <si>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</si>
  <si>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</si>
  <si>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</si>
  <si>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</si>
  <si>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17,81</t>
  </si>
  <si>
    <t>100391</t>
  </si>
  <si>
    <t>RETIRADA E RECOLOCAÇÃO DE CAIBRO EM TELHADOS DE MAIS DE 2 ÁGUAS COM TELHA CERÂMICA OU DE CONCRETO DE ENCAIXE, INCLUSO TRANSPORTE VERTICAL. AF_07/2019</t>
  </si>
  <si>
    <t>15,89</t>
  </si>
  <si>
    <t>100392</t>
  </si>
  <si>
    <t>RETIRADA E RECOLOCAÇÃO DE RIPA EM TELHADOS DE ATÉ 2 ÁGUAS COM TELHA CERÂMICA CAPA-CANAL, INCLUSO TRANSPORTE VERTICAL. AF_07/2019</t>
  </si>
  <si>
    <t>11,45</t>
  </si>
  <si>
    <t>100393</t>
  </si>
  <si>
    <t>RETIRADA E RECOLOCAÇÃO DE CAIBRO EM TELHADOS DE ATÉ 2 ÁGUAS COM TELHA CERÂMICA CAPA-CANAL, INCLUSO TRANSPORTE VERTICAL. AF_07/2019</t>
  </si>
  <si>
    <t>15,57</t>
  </si>
  <si>
    <t>100394</t>
  </si>
  <si>
    <t>RETIRADA E RECOLOCAÇÃO DE RIPA EM TELHADOS DE MAIS DE 2 ÁGUAS COM TELHA CERÂMICA CAPA-CANAL, INCLUSO TRANSPORTE VERTICAL. AF_07/2019</t>
  </si>
  <si>
    <t>14,06</t>
  </si>
  <si>
    <t>100395</t>
  </si>
  <si>
    <t>RETIRADA E RECOLOCAÇÃO DE CAIBRO EM TELHADOS DE MAIS DE 2 ÁGUAS COM TELHA CERÂMICA CAPA-CANAL, INCLUSO TRANSPORTE VERTICAL. AF_07/2019</t>
  </si>
  <si>
    <t>18,90</t>
  </si>
  <si>
    <t>94189</t>
  </si>
  <si>
    <t>TELHAMENTO COM TELHA DE CONCRETO DE ENCAIXE, COM ATÉ 2 ÁGUAS, INCLUSO TRANSPORTE VERTICAL. AF_07/2019</t>
  </si>
  <si>
    <t>30,88</t>
  </si>
  <si>
    <t>94192</t>
  </si>
  <si>
    <t>TELHAMENTO COM TELHA DE CONCRETO DE ENCAIXE, COM MAIS DE 2 ÁGUAS, INCLUSO TRANSPORTE VERTICAL. AF_07/2019</t>
  </si>
  <si>
    <t>33,18</t>
  </si>
  <si>
    <t>94195</t>
  </si>
  <si>
    <t>TELHAMENTO COM TELHA CERÂMICA DE ENCAIXE, TIPO PORTUGUESA, COM ATÉ 2 ÁGUAS, INCLUSO TRANSPORTE VERTICAL. AF_07/2019</t>
  </si>
  <si>
    <t>24,50</t>
  </si>
  <si>
    <t>94198</t>
  </si>
  <si>
    <t>TELHAMENTO COM TELHA CERÂMICA DE ENCAIXE, TIPO PORTUGUESA, COM MAIS DE 2 ÁGUAS, INCLUSO TRANSPORTE VERTICAL. AF_07/2019</t>
  </si>
  <si>
    <t>27,55</t>
  </si>
  <si>
    <t>94201</t>
  </si>
  <si>
    <t>TELHAMENTO COM TELHA CERÂMICA CAPA-CANAL, TIPO COLONIAL, COM ATÉ 2 ÁGUAS, INCLUSO TRANSPORTE VERTICAL. AF_07/2019</t>
  </si>
  <si>
    <t>35,49</t>
  </si>
  <si>
    <t>94204</t>
  </si>
  <si>
    <t>TELHAMENTO COM TELHA CERÂMICA CAPA-CANAL, TIPO COLONIAL, COM MAIS DE 2 ÁGUAS, INCLUSO TRANSPORTE VERTICAL. AF_07/2019</t>
  </si>
  <si>
    <t>40,68</t>
  </si>
  <si>
    <t>94224</t>
  </si>
  <si>
    <t>EMBOÇAMENTO COM ARGAMASSA TRAÇO 1:2:9 (CIMENTO, CAL E AREIA). AF_07/2019</t>
  </si>
  <si>
    <t>23,70</t>
  </si>
  <si>
    <t>94226</t>
  </si>
  <si>
    <t>SUBCOBERTURA COM MANTA PLÁSTICA REVESTIDA POR PELÍCULA DE ALUMÍNO, INCLUSO TRANSPORTE VERTICAL. AF_07/2019</t>
  </si>
  <si>
    <t>23,47</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</si>
  <si>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</si>
  <si>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</si>
  <si>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</si>
  <si>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</si>
  <si>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</si>
  <si>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</si>
  <si>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</si>
  <si>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</si>
  <si>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</si>
  <si>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</si>
  <si>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</si>
  <si>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</si>
  <si>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</si>
  <si>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</si>
  <si>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</si>
  <si>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</si>
  <si>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</si>
  <si>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</si>
  <si>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</si>
  <si>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</si>
  <si>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63,14</t>
  </si>
  <si>
    <t>94210</t>
  </si>
  <si>
    <t>TELHAMENTO COM TELHA ONDULADA DE FIBROCIMENTO E = 6 MM, COM RECOBRIMENTO LATERAL DE 1 1/4 DE ONDA PARA TELHADO COM INCLINAÇÃO MÁXIMA DE 10°, COM ATÉ 2 ÁGUAS, INCLUSO IÇAMENTO. AF_07/2019</t>
  </si>
  <si>
    <t>66,98</t>
  </si>
  <si>
    <t>94218</t>
  </si>
  <si>
    <t>TELHAMENTO COM TELHA ESTRUTURAL DE FIBROCIMENTO E= 8 MM, COM ATÉ 2 ÁGUAS, INCLUSO IÇAMENTO. AF_07/2019_PS</t>
  </si>
  <si>
    <t>170,77</t>
  </si>
  <si>
    <t>94213</t>
  </si>
  <si>
    <t>TELHAMENTO COM TELHA DE AÇO/ALUMÍNIO E = 0,5 MM, COM ATÉ 2 ÁGUAS, INCLUSO IÇAMENTO. AF_07/2019</t>
  </si>
  <si>
    <t>77,23</t>
  </si>
  <si>
    <t>94216</t>
  </si>
  <si>
    <t>TELHAMENTO COM TELHA METÁLICA TERMOACÚSTICA E = 30 MM, COM ATÉ 2 ÁGUAS, INCLUSO IÇAMENTO. AF_07/2019</t>
  </si>
  <si>
    <t>221,04</t>
  </si>
  <si>
    <t>94219</t>
  </si>
  <si>
    <t>CUMEEIRA E ESPIGÃO PARA TELHA CERÂMICA EMBOÇADA COM ARGAMASSA TRAÇO 1:2:9 (CIMENTO, CAL E AREIA), PARA TELHADOS COM MAIS DE 2 ÁGUAS, INCLUSO TRANSPORTE VERTICAL. AF_07/2019</t>
  </si>
  <si>
    <t>27,04</t>
  </si>
  <si>
    <t>94220</t>
  </si>
  <si>
    <t>CUMEEIRA E ESPIGÃO PARA TELHA DE CONCRETO EMBOÇADA COM ARGAMASSA TRAÇO 1:2:9 (CIMENTO, CAL E AREIA), PARA TELHADOS COM MAIS DE 2 ÁGUAS, INCLUSO TRANSPORTE VERTICAL. AF_07/2019</t>
  </si>
  <si>
    <t>45,25</t>
  </si>
  <si>
    <t>94221</t>
  </si>
  <si>
    <t>CUMEEIRA PARA TELHA CERÂMICA EMBOÇADA COM ARGAMASSA TRAÇO 1:2:9 (CIMENTO, CAL E AREIA) PARA TELHADOS COM ATÉ 2 ÁGUAS, INCLUSO TRANSPORTE VERTICAL. AF_07/2019</t>
  </si>
  <si>
    <t>21,03</t>
  </si>
  <si>
    <t>94222</t>
  </si>
  <si>
    <t>CUMEEIRA PARA TELHA DE CONCRETO EMBOÇADA COM ARGAMASSA TRAÇO 1:2:9 (CIMENTO, CAL E AREIA) PARA TELHADOS COM ATÉ 2 ÁGUAS, INCLUSO TRANSPORTE VERTICAL. AF_07/2019</t>
  </si>
  <si>
    <t>39,24</t>
  </si>
  <si>
    <t>94223</t>
  </si>
  <si>
    <t>CUMEEIRA PARA TELHA DE FIBROCIMENTO ONDULADA E = 6 MM, INCLUSO ACESSÓRIOS DE FIXAÇÃO E IÇAMENTO. AF_07/2019</t>
  </si>
  <si>
    <t>110,88</t>
  </si>
  <si>
    <t>94451</t>
  </si>
  <si>
    <t>CUMEEIRA PARA TELHA DE FIBROCIMENTO ESTRUTURAL E = 6 MM, INCLUSO ACESSÓRIOS DE FIXAÇÃO E IÇAMENTO. AF_07/2019</t>
  </si>
  <si>
    <t>124,37</t>
  </si>
  <si>
    <t>100325</t>
  </si>
  <si>
    <t>CUMEEIRA SHED PARA TELHA ONDULADA DE FIBROCIMENTO, E = 6 MM, INCLUSO ACESSÓRIOS DE FIXAÇÃO E IÇAMENTO. AF_07/2019</t>
  </si>
  <si>
    <t>121,17</t>
  </si>
  <si>
    <t>100327</t>
  </si>
  <si>
    <t>RUFO EXTERNO/INTERNO EM CHAPA DE AÇO GALVANIZADO NÚMERO 26, CORTE DE 33 CM, INCLUSO IÇAMENTO. AF_07/2019</t>
  </si>
  <si>
    <t>65,75</t>
  </si>
  <si>
    <t>100328</t>
  </si>
  <si>
    <t>RETIRADA E RECOLOCAÇÃO DE  TELHA CERÂMICA DE ENCAIXE, COM ATÉ DUAS ÁGUAS, INCLUSO IÇAMENTO. AF_07/2019</t>
  </si>
  <si>
    <t>10,82</t>
  </si>
  <si>
    <t>100329</t>
  </si>
  <si>
    <t>RETIRADA E RECOLOCAÇÃO DE  TELHA CERÂMICA DE ENCAIXE, COM MAIS DE DUAS ÁGUAS, INCLUSO IÇAMENTO. AF_07/2019</t>
  </si>
  <si>
    <t>13,88</t>
  </si>
  <si>
    <t>100330</t>
  </si>
  <si>
    <t>RETIRADA E RECOLOCAÇÃO DE  TELHA CERÂMICA CAPA-CANAL, COM ATÉ DUAS ÁGUAS, INCLUSO IÇAMENTO. AF_07/2019</t>
  </si>
  <si>
    <t>14,70</t>
  </si>
  <si>
    <t>100331</t>
  </si>
  <si>
    <t>RETIRADA E RECOLOCAÇÃO DE  TELHA CERÂMICA CAPA-CANAL, COM MAIS DE DUAS ÁGUAS, INCLUSO IÇAMENTO. AF_07/2019</t>
  </si>
  <si>
    <t>19,90</t>
  </si>
  <si>
    <t>100434</t>
  </si>
  <si>
    <t>CALHA DE BEIRAL, SEMICIRCULAR DE PVC, DIAMETRO 125 MM, INCLUINDO CABECEIRAS, EMENDAS, BOCAIS, SUPORTES E VEDAÇÕES, EXCLUINDO CONDUTORES, INCLUSO TRANSPORTE VERTICAL. AF_07/2019</t>
  </si>
  <si>
    <t>145,80</t>
  </si>
  <si>
    <t>100435</t>
  </si>
  <si>
    <t>RUFO EM FIBROCIMENTO PARA TELHA ONDULADA E = 6 MM, ABA DE 26 CM, INCLUSO TRANSPORTE VERTICAL, EXCETO CONTRARRUFO. AF_07/2019</t>
  </si>
  <si>
    <t>85,75</t>
  </si>
  <si>
    <t>94227</t>
  </si>
  <si>
    <t>CALHA EM CHAPA DE AÇO GALVANIZADO NÚMERO 24, DESENVOLVIMENTO DE 33 CM, INCLUSO TRANSPORTE VERTICAL. AF_07/2019</t>
  </si>
  <si>
    <t>70,04</t>
  </si>
  <si>
    <t>94228</t>
  </si>
  <si>
    <t>CALHA EM CHAPA DE AÇO GALVANIZADO NÚMERO 24, DESENVOLVIMENTO DE 50 CM, INCLUSO TRANSPORTE VERTICAL. AF_07/2019</t>
  </si>
  <si>
    <t>94,40</t>
  </si>
  <si>
    <t>94229</t>
  </si>
  <si>
    <t>CALHA EM CHAPA DE AÇO GALVANIZADO NÚMERO 24, DESENVOLVIMENTO DE 100 CM, INCLUSO TRANSPORTE VERTICAL. AF_07/2019</t>
  </si>
  <si>
    <t>182,80</t>
  </si>
  <si>
    <t>94231</t>
  </si>
  <si>
    <t>RUFO EM CHAPA DE AÇO GALVANIZADO NÚMERO 24, CORTE DE 25 CM, INCLUSO TRANSPORTE VERTICAL. AF_07/2019</t>
  </si>
  <si>
    <t>59,11</t>
  </si>
  <si>
    <t>94449</t>
  </si>
  <si>
    <t>TELHAMENTO COM TELHA ONDULADA DE FIBRA DE VIDRO E = 0,6 MM, PARA TELHADO COM INCLINAÇÃO MAIOR QUE 10°, COM ATÉ 2 ÁGUAS, INCLUSO IÇAMENTO. AF_07/2019</t>
  </si>
  <si>
    <t>88,73</t>
  </si>
  <si>
    <t>92255</t>
  </si>
  <si>
    <t>INSTALAÇÃO DE TESOURA (INTEIRA OU MEIA), EM AÇO, PARA VÃOS MAIORES OU IGUAIS A 3,0 M E MENORES QUE 6,0 M, INCLUSO IÇAMENTO. AF_07/2019</t>
  </si>
  <si>
    <t>176,15</t>
  </si>
  <si>
    <t>92256</t>
  </si>
  <si>
    <t>INSTALAÇÃO DE TESOURA (INTEIRA OU MEIA), EM AÇO, PARA VÃOS MAIORES OU IGUAIS A 6,0 M E MENORES QUE 8,0 M, INCLUSO IÇAMENTO. AF_07/2019</t>
  </si>
  <si>
    <t>215,63</t>
  </si>
  <si>
    <t>92257</t>
  </si>
  <si>
    <t>INSTALAÇÃO DE TESOURA (INTEIRA OU MEIA), EM AÇO, PARA VÃOS MAIORES OU IGUAIS A 8,0 M E MENORES QUE 10,0 M, INCLUSO IÇAMENTO. AF_07/2019</t>
  </si>
  <si>
    <t>254,66</t>
  </si>
  <si>
    <t>92258</t>
  </si>
  <si>
    <t>INSTALAÇÃO DE TESOURA (INTEIRA OU MEIA), EM AÇO, PARA VÃOS MAIORES OU IGUAIS A 10,0 M E MENORES QUE 12,0 M, INCLUSO IÇAMENTO. AF_07/2019</t>
  </si>
  <si>
    <t>317,44</t>
  </si>
  <si>
    <t>92568</t>
  </si>
  <si>
    <t>TRAMA DE AÇO COMPOSTA POR RIPAS, CAIBROS E TERÇAS PARA TELHADOS DE ATÉ 2 ÁGUAS PARA TELHA DE ENCAIXE DE CERÂMICA OU DE CONCRETO, INCLUSO TRANSPORTE VERTICAL. AF_07/2019</t>
  </si>
  <si>
    <t>154,38</t>
  </si>
  <si>
    <t>92569</t>
  </si>
  <si>
    <t>TRAMA DE AÇO COMPOSTA POR RIPAS E CAIBROS PARA TELHADOS DE ATÉ 2 ÁGUAS PARA TELHA DE ENCAIXE DE CERÂMICA OU DE CONCRETO, INCLUSO TRANSPORTE VERTICAL. AF_07/2019</t>
  </si>
  <si>
    <t>86,56</t>
  </si>
  <si>
    <t>92570</t>
  </si>
  <si>
    <t>TRAMA DE AÇO COMPOSTA POR RIPAS PARA TELHADOS DE ATÉ 2 ÁGUAS PARA TELHA DE ENCAIXE DE CERÂMICA OU DE CONCRETO, INCLUSO TRANSPORTE VERTICAL. AF_07/2019</t>
  </si>
  <si>
    <t>55,17</t>
  </si>
  <si>
    <t>92571</t>
  </si>
  <si>
    <t>TRAMA DE AÇO COMPOSTA POR RIPAS, CAIBROS E TERÇAS PARA TELHADOS DE MAIS DE 2 ÁGUAS PARA TELHA DE ENCAIXE DE CERÂMICA OU DE CONCRETO, INCLUSO TRANSPORTE VERTICAL. AF_07/2019</t>
  </si>
  <si>
    <t>162,35</t>
  </si>
  <si>
    <t>92572</t>
  </si>
  <si>
    <t>TRAMA DE AÇO COMPOSTA POR RIPAS E CAIBROS PARA TELHADOS DE MAIS DE 2 ÁGUAS PARA TELHA DE ENCAIXE DE CERÂMICA OU DE CONCRETO, INCLUSO TRANSPORTE VERTICAL. AF_07/2019</t>
  </si>
  <si>
    <t>98,06</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</si>
  <si>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</si>
  <si>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</si>
  <si>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</si>
  <si>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</si>
  <si>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156,67</t>
  </si>
  <si>
    <t>92575</t>
  </si>
  <si>
    <t>TRAMA DE AÇO COMPOSTA POR RIPAS E CAIBROS PARA TELHADOS DE ATÉ 2 ÁGUAS PARA TELHA CERÂMICA CAPA-CANAL, INCLUSO TRANSPORTE VERTICAL. AF_07/2019</t>
  </si>
  <si>
    <t>79,07</t>
  </si>
  <si>
    <t>92576</t>
  </si>
  <si>
    <t>TRAMA DE AÇO COMPOSTA POR RIPAS PARA TELHADOS DE ATÉ 2 ÁGUAS PARA TELHA CERÂMICA CAPA-CANAL, INCLUSO TRANSPORTE VERTICAL. AF_07/2019</t>
  </si>
  <si>
    <t>43,54</t>
  </si>
  <si>
    <t>92577</t>
  </si>
  <si>
    <t>TRAMA DE AÇO COMPOSTA POR RIPAS, CAIBROS E TERÇAS PARA TELHADOS DE MAIS DE 2 ÁGUAS PARA TELHA CERÂMICA CAPA-CANAL, INCLUSO TRANSPORTE VERTICAL. AF_07/2019</t>
  </si>
  <si>
    <t>165,21</t>
  </si>
  <si>
    <t>92578</t>
  </si>
  <si>
    <t>TRAMA DE AÇO COMPOSTA POR RIPAS E CAIBROS PARA TELHADOS DE MAIS DE 2 ÁGUAS PARA TELHA CERÂMICA CAPA-CANAL, INCLUSO TRANSPORTE VERTICAL. AF_07/2019</t>
  </si>
  <si>
    <t>83,79</t>
  </si>
  <si>
    <t>92579</t>
  </si>
  <si>
    <t>TRAMA DE AÇO COMPOSTA POR RIPAS PARA TELHADOS DE MAIS DE 2 ÁGUAS PARA TELHA CERÂMICA CAPA-CANAL, INCLUSO TRANSPORTE VERTICAL. AF_07/2019</t>
  </si>
  <si>
    <t>46,21</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</si>
  <si>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</si>
  <si>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</si>
  <si>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</si>
  <si>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</si>
  <si>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60,08</t>
  </si>
  <si>
    <t>92582</t>
  </si>
  <si>
    <t>FABRICAÇÃO E INSTALAÇÃO DE TESOURA INTEIRA EM AÇO, VÃO DE 3 M, PARA TELHA CERÂMICA OU DE CONCRETO, INCLUSO IÇAMENTO. AF_12/2015</t>
  </si>
  <si>
    <t>806,40</t>
  </si>
  <si>
    <t>92584</t>
  </si>
  <si>
    <t>FABRICAÇÃO E INSTALAÇÃO DE TESOURA INTEIRA EM AÇO, VÃO DE 4 M, PARA TELHA CERÂMICA OU DE CONCRETO, INCLUSO IÇAMENTO. AF_12/2015</t>
  </si>
  <si>
    <t>957,23</t>
  </si>
  <si>
    <t>92586</t>
  </si>
  <si>
    <t>FABRICAÇÃO E INSTALAÇÃO DE TESOURA INTEIRA EM AÇO, VÃO DE 5 M, PARA TELHA CERÂMICA OU DE CONCRETO, INCLUSO IÇAMENTO. AF_12/2015</t>
  </si>
  <si>
    <t>1.108,05</t>
  </si>
  <si>
    <t>92588</t>
  </si>
  <si>
    <t>FABRICAÇÃO E INSTALAÇÃO DE TESOURA INTEIRA EM AÇO, VÃO DE 6 M, PARA TELHA CERÂMICA OU DE CONCRETO, INCLUSO IÇAMENTO. AF_12/2015</t>
  </si>
  <si>
    <t>1.397,65</t>
  </si>
  <si>
    <t>92590</t>
  </si>
  <si>
    <t>FABRICAÇÃO E INSTALAÇÃO DE TESOURA INTEIRA EM AÇO, VÃO DE 7 M, PARA TELHA CERÂMICA OU DE CONCRETO, INCLUSO IÇAMENTO. AF_12/2015</t>
  </si>
  <si>
    <t>1.548,47</t>
  </si>
  <si>
    <t>92592</t>
  </si>
  <si>
    <t>FABRICAÇÃO E INSTALAÇÃO DE TESOURA INTEIRA EM AÇO, VÃO DE 8 M, PARA TELHA CERÂMICA OU DE CONCRETO, INCLUSO IÇAMENTO. AF_12/2015</t>
  </si>
  <si>
    <t>1.738,33</t>
  </si>
  <si>
    <t>92594</t>
  </si>
  <si>
    <t>FABRICAÇÃO E INSTALAÇÃO DE TESOURA INTEIRA EM AÇO, VÃO DE 9 M, PARA TELHA CERÂMICA OU DE CONCRETO, INCLUSO IÇAMENTO. AF_12/2015</t>
  </si>
  <si>
    <t>2.026,60</t>
  </si>
  <si>
    <t>92596</t>
  </si>
  <si>
    <t>FABRICAÇÃO E INSTALAÇÃO DE TESOURA INTEIRA EM AÇO, VÃO DE 10 M, PARA TELHA CERÂMICA OU DE CONCRETO, INCLUSO IÇAMENTO. AF_12/2015</t>
  </si>
  <si>
    <t>2.246,68</t>
  </si>
  <si>
    <t>92598</t>
  </si>
  <si>
    <t>FABRICAÇÃO E INSTALAÇÃO DE TESOURA INTEIRA EM AÇO, VÃO DE 11 M, PARA TELHA CERÂMICA OU DE CONCRETO, INCLUSO IÇAMENTO. AF_12/2015</t>
  </si>
  <si>
    <t>2.397,50</t>
  </si>
  <si>
    <t>92600</t>
  </si>
  <si>
    <t>FABRICAÇÃO E INSTALAÇÃO DE TESOURA INTEIRA EM AÇO, VÃO DE 12 M, PARA TELHA CERÂMICA OU DE CONCRETO, INCLUSO IÇAMENTO. AF_12/2015</t>
  </si>
  <si>
    <t>2.586,51</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</si>
  <si>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</si>
  <si>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</si>
  <si>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</si>
  <si>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</si>
  <si>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919,06</t>
  </si>
  <si>
    <t>92606</t>
  </si>
  <si>
    <t>FABRICAÇÃO E INSTALAÇÃO DE TESOURA INTEIRA EM AÇO, VÃO DE 5 M, PARA TELHA ONDULADA DE FIBROCIMENTO, METÁLICA, PLÁSTICA OU TERMOACÚSTICA, INCLUSO IÇAMENTO. AF_12/2015</t>
  </si>
  <si>
    <t>1.069,88</t>
  </si>
  <si>
    <t>92608</t>
  </si>
  <si>
    <t>FABRICAÇÃO E INSTALAÇÃO DE TESOURA INTEIRA EM AÇO, VÃO DE 6 M, PARA TELHA ONDULADA DE FIBROCIMENTO, METÁLICA, PLÁSTICA OU TERMOACÚSTICA, INCLUSO IÇAMENTO. AF_12/2015</t>
  </si>
  <si>
    <t>1.321,30</t>
  </si>
  <si>
    <t>92610</t>
  </si>
  <si>
    <t>FABRICAÇÃO E INSTALAÇÃO DE TESOURA INTEIRA EM AÇO, VÃO DE 7 M, PARA TELHA ONDULADA DE FIBROCIMENTO, METÁLICA, PLÁSTICA OU TERMOACÚSTICA, INCLUSO IÇAMENTO. AF_12/2015</t>
  </si>
  <si>
    <t>1.472,12</t>
  </si>
  <si>
    <t>92612</t>
  </si>
  <si>
    <t>FABRICAÇÃO E INSTALAÇÃO DE TESOURA INTEIRA EM AÇO, VÃO DE 8 M, PARA TELHA ONDULADA DE FIBROCIMENTO, METÁLICA, PLÁSTICA OU TERMOACÚSTICA, INCLUSO IÇAMENTO, INCLUSO IÇAMENTO. AF_12/2015</t>
  </si>
  <si>
    <t>1.661,99</t>
  </si>
  <si>
    <t>92614</t>
  </si>
  <si>
    <t>FABRICAÇÃO E INSTALAÇÃO DE TESOURA INTEIRA EM AÇO, VÃO DE 9 M, PARA TELHA ONDULADA DE FIBROCIMENTO, METÁLICA, PLÁSTICA OU TERMOACÚSTICA, INCLUSO IÇAMENTO. AF_12/2015</t>
  </si>
  <si>
    <t>1.873,90</t>
  </si>
  <si>
    <t>92616</t>
  </si>
  <si>
    <t>FABRICAÇÃO E INSTALAÇÃO DE TESOURA INTEIRA EM AÇO, VÃO DE 10 M, PARA TELHA ONDULADA DE FIBROCIMENTO, METÁLICA, PLÁSTICA OU TERMOACÚSTICA, INCLUSO IÇAMENTO. AF_12/2015</t>
  </si>
  <si>
    <t>2.132,16</t>
  </si>
  <si>
    <t>92618</t>
  </si>
  <si>
    <t>FABRICAÇÃO E INSTALAÇÃO DE TESOURA INTEIRA EM AÇO, VÃO DE 11 M, PARA TELHA ONDULADA DE FIBROCIMENTO, METÁLICA, PLÁSTICA OU TERMOACÚSTICA, INCLUSO IÇAMENTO. AF_12/2015</t>
  </si>
  <si>
    <t>2.282,98</t>
  </si>
  <si>
    <t>92620</t>
  </si>
  <si>
    <t>FABRICAÇÃO E INSTALAÇÃO DE TESOURA INTEIRA EM AÇO, VÃO DE 12 M, PARA TELHA ONDULADA DE FIBROCIMENTO, METÁLICA, PLÁSTICA OU TERMOACÚSTICA, INCLUSO IÇAMENTO. AF_12/2015</t>
  </si>
  <si>
    <t>2.433,81</t>
  </si>
  <si>
    <t>100357</t>
  </si>
  <si>
    <t>FABRICAÇÃO E INSTALAÇÃO DE MEIA TESOURA DE MADEIRA NÃO APARELHADA, COM VÃO DE 3 M, PARA TELHA CERÂMICA OU DE CONCRETO, INCLUSO IÇAMENTO. AF_07/2019</t>
  </si>
  <si>
    <t>757,83</t>
  </si>
  <si>
    <t>100358</t>
  </si>
  <si>
    <t>FABRICAÇÃO E INSTALAÇÃO DE MEIA TESOURA DE MADEIRA NÃO APARELHADA, COM VÃO DE 4 M, PARA TELHA CERÂMICA OU DE CONCRETO, INCLUSO IÇAMENTO. AF_07/2019</t>
  </si>
  <si>
    <t>1.045,06</t>
  </si>
  <si>
    <t>100359</t>
  </si>
  <si>
    <t>FABRICAÇÃO E INSTALAÇÃO DE MEIA TESOURA DE MADEIRA NÃO APARELHADA, COM VÃO DE 5 M, PARA TELHA CERÂMICA OU DE CONCRETO, INCLUSO IÇAMENTO. AF_07/2019</t>
  </si>
  <si>
    <t>1.086,13</t>
  </si>
  <si>
    <t>100360</t>
  </si>
  <si>
    <t>FABRICAÇÃO E INSTALAÇÃO DE MEIA TESOURA DE MADEIRA NÃO APARELHADA, COM VÃO DE 6 M, PARA TELHA CERÂMICA OU DE CONCRETO, INCLUSO IÇAMENTO. AF_07/2019</t>
  </si>
  <si>
    <t>1.198,25</t>
  </si>
  <si>
    <t>100361</t>
  </si>
  <si>
    <t>FABRICAÇÃO E INSTALAÇÃO DE MEIA TESOURA DE MADEIRA NÃO APARELHADA, COM VÃO DE 7 M, PARA TELHA CERÂMICA OU DE CONCRETO, INCLUSO IÇAMENTO. AF_07/2019</t>
  </si>
  <si>
    <t>1.501,87</t>
  </si>
  <si>
    <t>100362</t>
  </si>
  <si>
    <t>FABRICAÇÃO E INSTALAÇÃO DE MEIA TESOURA DE MADEIRA NÃO APARELHADA, COM VÃO DE 8 M, PARA TELHA CERÂMICA OU DE CONCRETO, INCLUSO IÇAMENTO. AF_07/2019</t>
  </si>
  <si>
    <t>2.118,76</t>
  </si>
  <si>
    <t>100363</t>
  </si>
  <si>
    <t>FABRICAÇÃO E INSTALAÇÃO DE MEIA TESOURA DE MADEIRA NÃO APARELHADA, COM VÃO DE 9 M, PARA TELHA CERÂMICA OU DE CONCRETO, INCLUSO IÇAMENTO. AF_07/2019</t>
  </si>
  <si>
    <t>2.171,38</t>
  </si>
  <si>
    <t>100364</t>
  </si>
  <si>
    <t>FABRICAÇÃO E INSTALAÇÃO DE MEIA TESOURA DE MADEIRA NÃO APARELHADA, COM VÃO DE 10 M, PARA TELHA CERÂMICA OU DE CONCRETO, INCLUSO IÇAMENTO. AF_07/2019</t>
  </si>
  <si>
    <t>2.341,64</t>
  </si>
  <si>
    <t>100365</t>
  </si>
  <si>
    <t>FABRICAÇÃO E INSTALAÇÃO DE MEIA TESOURA DE MADEIRA NÃO APARELHADA, COM VÃO DE 11 M, PARA TELHA CERÂMICA OU DE CONCRETO, INCLUSO IÇAMENTO. AF_07/2019</t>
  </si>
  <si>
    <t>2.677,51</t>
  </si>
  <si>
    <t>100366</t>
  </si>
  <si>
    <t>FABRICAÇÃO E INSTALAÇÃO DE MEIA TESOURA DE MADEIRA NÃO APARELHADA, COM VÃO DE 12 M, PARA TELHA CERÂMICA OU DE CONCRETO, INCLUSO IÇAMENTO. AF_07/2019</t>
  </si>
  <si>
    <t>2.810,46</t>
  </si>
  <si>
    <t>100367</t>
  </si>
  <si>
    <t>FABRICAÇÃO E INSTALAÇÃO DE MEIA TESOURA DE MADEIRA NÃO APARELHADA, COM VÃO DE 3 M, PARA TELHA ONDULADA DE FIBROCIMENTO, ALUMÍNIO, PLÁSTICA OU TERMOACÚSTICA, INCLUSO IÇAMENTO. AF_07/2019</t>
  </si>
  <si>
    <t>743,03</t>
  </si>
  <si>
    <t>100368</t>
  </si>
  <si>
    <t>FABRICAÇÃO E INSTALAÇÃO DE MEIA TESOURA DE MADEIRA NÃO APARELHADA, COM VÃO DE 4 M, PARA TELHA ONDULADA DE FIBROCIMENTO, ALUMÍNIO, PLÁSTICA OU TERMOACÚSTICA, INCLUSO IÇAMENTO. AF_07/2019</t>
  </si>
  <si>
    <t>1.026,81</t>
  </si>
  <si>
    <t>100369</t>
  </si>
  <si>
    <t>FABRICAÇÃO E INSTALAÇÃO DE MEIA TESOURA DE MADEIRA NÃO APARELHADA, COM VÃO DE 5 M, PARA TELHA ONDULADA DE FIBROCIMENTO, ALUMÍNIO, PLÁSTICA OU TERMOACÚSTICA, INCLUSO IÇAMENTO. AF_07/2019</t>
  </si>
  <si>
    <t>1.067,88</t>
  </si>
  <si>
    <t>100370</t>
  </si>
  <si>
    <t>FABRICAÇÃO E INSTALAÇÃO DE MEIA TESOURA DE MADEIRA NÃO APARELHADA, COM VÃO DE 6 M, PARA TELHA ONDULADA DE FIBROCIMENTO, ALUMÍNIO, PLÁSTICA OU TERMOACÚSTICA, INCLUSO IÇAMENTO. AF_07/2019</t>
  </si>
  <si>
    <t>1.236,56</t>
  </si>
  <si>
    <t>100371</t>
  </si>
  <si>
    <t>FABRICAÇÃO E INSTALAÇÃO DE MEIA TESOURA DE MADEIRA NÃO APARELHADA, COM VÃO DE 7 M, PARA TELHA ONDULADA DE FIBROCIMENTO, ALUMÍNIO, PLÁSTICA OU TERMOACÚSTICA, INCLUSO IÇAMENTO. AF_07/2019</t>
  </si>
  <si>
    <t>1.453,20</t>
  </si>
  <si>
    <t>100372</t>
  </si>
  <si>
    <t>FABRICAÇÃO E INSTALAÇÃO DE MEIA TESOURA DE MADEIRA NÃO APARELHADA, COM VÃO DE 8 M, PARA TELHA ONDULADA DE FIBROCIMENTO, ALUMÍNIO, PLÁSTICA OU TERMOACÚSTICA, INCLUSO IÇAMENTO. AF_07/2019</t>
  </si>
  <si>
    <t>2.035,35</t>
  </si>
  <si>
    <t>100373</t>
  </si>
  <si>
    <t>FABRICAÇÃO E INSTALAÇÃO DE MEIA TESOURA DE MADEIRA NÃO APARELHADA, COM VÃO DE 9 M, PARA TELHA ONDULADA DE FIBROCIMENTO, ALUMÍNIO, PLÁSTICA OU TERMOACÚSTICA, INCLUSO IÇAMENTO. AF_07/2019</t>
  </si>
  <si>
    <t>2.084,86</t>
  </si>
  <si>
    <t>100374</t>
  </si>
  <si>
    <t>FABRICAÇÃO E INSTALAÇÃO DE MEIA TESOURA DE MADEIRA NÃO APARELHADA, COM VÃO DE 10 M, PARA TELHA ONDULADA DE FIBROCIMENTO, ALUMÍNIO, PLÁSTICA OU TERMOACÚSTICA, INCLUSO IÇAMENTO. AF_07/2019</t>
  </si>
  <si>
    <t>2.225,60</t>
  </si>
  <si>
    <t>100375</t>
  </si>
  <si>
    <t>FABRICAÇÃO E INSTALAÇÃO DE MEIA TESOURA DE MADEIRA NÃO APARELHADA, COM VÃO DE 11 M, PARA TELHA ONDULADA DE FIBROCIMENTO, ALUMÍNIO, PLÁSTICA OU TERMOACÚSTICA, INCLUSO IÇAMENTO. AF_07/2019</t>
  </si>
  <si>
    <t>2.506,99</t>
  </si>
  <si>
    <t>100376</t>
  </si>
  <si>
    <t>FABRICAÇÃO E INSTALAÇÃO DE MEIA TESOURA DE MADEIRA NÃO APARELHADA, COM VÃO DE 12 M, PARA TELHA ONDULADA DE FIBROCIMENTO, ALUMÍNIO, PLÁSTICA OU TERMOACÚSTICA, INCLUSO IÇAMENTO. AF_07/2019</t>
  </si>
  <si>
    <t>2.474,14</t>
  </si>
  <si>
    <t>100377</t>
  </si>
  <si>
    <t>FABRICAÇÃO E INSTALAÇÃO DE TESOURA (INTEIRA OU MEIA) EM AÇO, VÃOS MAIORES OU IGUAIS A 3,0 M E MENORES OU IGUAL A 6,0 M, INCLUSO IÇAMENTO. AF_07/2019</t>
  </si>
  <si>
    <t>KG</t>
  </si>
  <si>
    <t>13,68</t>
  </si>
  <si>
    <t>100378</t>
  </si>
  <si>
    <t>FABRICAÇÃO E INSTALAÇÃO DE TESOURA (INTEIRA OU MEIA) EM AÇO, VÃOS MAIORES QUE 6,0 M E MENORES QUE 12,0 M, INCLUSO IÇAMENTO. AF_07/2019</t>
  </si>
  <si>
    <t>12,86</t>
  </si>
  <si>
    <t>100382</t>
  </si>
  <si>
    <t>FABRICAÇÃO E INSTALAÇÃO DE PONTALETES DE MADEIRA NÃO APARELHADA PARA TELHADOS COM ATÉ 2 ÁGUAS E COM TELHA ONDULADA DE FIBROCIMENTO, ALUMÍNIO OU PLÁSTICA EM EDIFÍCIO RESIDENCIAL TÉRREO, INCLUSO TRANSPORTE VERTICAL. AF_07/2019</t>
  </si>
  <si>
    <t>15,53</t>
  </si>
  <si>
    <t>104314</t>
  </si>
  <si>
    <t>TRAMA DE AÇO COMPOSTA POR TERÇAS PARA TELHADOS DE ATÉ 2 ÁGUAS PARA TELHA ONDULADA DE FIBROCIMENTO, METÁLICA, PLÁSTICA OU TERMOACÚSTICA, INCLUSO TRANSPORTE VERTICAL (EM KG). AF_07/2019</t>
  </si>
  <si>
    <t>13,22</t>
  </si>
  <si>
    <t>94444</t>
  </si>
  <si>
    <t>TELHAMENTO COM TELHA DE ENCAIXE, TIPO FRANCESA DE VIDRO, COM ATÉ 2 ÁGUAS, INCLUSO TRANSPORTE VERTICAL. AF_07/2019</t>
  </si>
  <si>
    <t>1.198,07</t>
  </si>
  <si>
    <t>104482</t>
  </si>
  <si>
    <t>ESGOTAMENTO DE VALA COM BOMBA SUBMERSÍVEL. AF_12/2022</t>
  </si>
  <si>
    <t>25,56</t>
  </si>
  <si>
    <t>104184</t>
  </si>
  <si>
    <t>INSTALAÇÃO E DESINSTALAÇÃO DE REGISTRO DE PVC PARA SISTEMA DE REBAIXAMENTO DE LENÇOL FREÁTICO POR PONTEIRAS FILTRANTES. AF_12/2022</t>
  </si>
  <si>
    <t>31,92</t>
  </si>
  <si>
    <t>104185</t>
  </si>
  <si>
    <t>INSTALAÇÃO E DESINSTALAÇÃO DE CONJUNTO DE BOMBAS, À VÁCUO E CENTRÍFUGA, PARA SISTEMA DE REBAIXAMENTO DE LENÇOL FREÁTICO POR PONTEIRAS FILTRANTES (EXCLUI O FORNECIMENTO DE BOMBAS). AF_12/2022</t>
  </si>
  <si>
    <t>21,40</t>
  </si>
  <si>
    <t>104189</t>
  </si>
  <si>
    <t>INSTALAÇÃO DE MATERIAL GRANULAR FILTRANTE PARA SISTEMA DE REBAIXAMENTO DE LENÇOL FREÁTICO POR POÇOS PROFUNDOSA, DIÂMETRO DO POÇO DE 400 MM. AF_12/2022</t>
  </si>
  <si>
    <t>M3</t>
  </si>
  <si>
    <t>134,37</t>
  </si>
  <si>
    <t>104190</t>
  </si>
  <si>
    <t>INSTALAÇÃO E DESINSTALAÇÃO DE SISTEMA DE BOMBA PARA SISTEMA DE REBAIXAMENTO DE LENÇOL FREÁTICO POR POÇOS PROFUNDOS (EXCLUI O FORNECIMENTO DE BOMBA). AF_12/2022</t>
  </si>
  <si>
    <t>573,01</t>
  </si>
  <si>
    <t>102661</t>
  </si>
  <si>
    <t>DRENO SUBSUPERFICIAL (SEÇÃO 0,40 X 0,40 M), COM TUBO DE PEAD CORRUGADO PERFURADO, DN 100 MM, ENCHIMENTO COM AREIA. AF_07/2021</t>
  </si>
  <si>
    <t>33,54</t>
  </si>
  <si>
    <t>102662</t>
  </si>
  <si>
    <t>DRENO SUBSUPERFICIAL (SEÇÃO 0,40 X 0,40 M), COM TUBO DE PVC CORRUGADO RÍGIDO PERFURADO, DN 100 MM, ENCHIMENTO COM AREIA. AF_07/2021</t>
  </si>
  <si>
    <t>80,29</t>
  </si>
  <si>
    <t>102663</t>
  </si>
  <si>
    <t>DRENO SUBSUPERFICIAL (SEÇÃO 0,40 X 0,40 M), COM TUBO DE CONCRETO SIMPLES POROSO, DN 200 MM, ENCHIMENTO COM AREIA. AF_07/2021</t>
  </si>
  <si>
    <t>61,17</t>
  </si>
  <si>
    <t>102664</t>
  </si>
  <si>
    <t>DRENO SUBSUPERFICIAL (SEÇÃO 0,40 X 0,40 M), CEGO, ENCHIMENTO DE BRITA, ENVOLVIDO COM MANTA GEOTÊXTIL. AF_07/2021</t>
  </si>
  <si>
    <t>81,27</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</si>
  <si>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</si>
  <si>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</si>
  <si>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</si>
  <si>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</si>
  <si>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91,68</t>
  </si>
  <si>
    <t>102668</t>
  </si>
  <si>
    <t>DRENO SUBSUPERFICIAL (SEÇÃO 0,40 X 0,40 M), COM TUBO DE PVC CORRUGADO RÍGIDO PERFURADO, DN 100 MM, ENCHIMENTO COM BRITA, ENVOLVIDO COM MANTA GEOTÊXTIL. AF_07/2021</t>
  </si>
  <si>
    <t>138,43</t>
  </si>
  <si>
    <t>102669</t>
  </si>
  <si>
    <t>DRENO SUBSUPERFICIAL (SEÇÃO 0,40 X 0,40 M), COM TUBO DE CONCRETO SIMPLES POROSO, DN 200 MM, ENCHIMENTO COM BRITA, ENVOLVIDO COM MANTA GEOTÊXTIL. AF_07/2021</t>
  </si>
  <si>
    <t>115,56</t>
  </si>
  <si>
    <t>102670</t>
  </si>
  <si>
    <t>DRENO PROFUNDO (SEÇÃO 0,50 X 1,50 M), COM TUBO DE PEAD CORRUGADO PERFURADO, DN 100 MM, ENCHIMENTO COM AREIA, COM SELO DE ARGILA. AF_07/2021</t>
  </si>
  <si>
    <t>97,74</t>
  </si>
  <si>
    <t>102672</t>
  </si>
  <si>
    <t>DRENO PROFUNDO (SEÇÃO 0,50 X 1,50 M), COM TUBO DE PVC CORRUGADO RÍGIDO PERFURADO, DN 100 MM, ENCHIMENTO COM AREIA, COM SELO DE ARGILA. AF_07/2021</t>
  </si>
  <si>
    <t>156,25</t>
  </si>
  <si>
    <t>102673</t>
  </si>
  <si>
    <t>DRENO PROFUNDO (SEÇÃO 0,50 X 1,50 M), COM TUBO DE CONCRETO SIMPLES POROSO, DN 200 MM, ENCHIMENTO COM AREIA, COM SELO DE ARGILA. AF_07/2021</t>
  </si>
  <si>
    <t>148,67</t>
  </si>
  <si>
    <t>102674</t>
  </si>
  <si>
    <t>DRENO PROFUNDO (SEÇÃO 0,50 X 1,50 M), COM TUBO DE PEAD CORRUGADO PERFURADO, DN 100 MM, ENCHIMENTO COM AREIA. AF_07/2021</t>
  </si>
  <si>
    <t>104,83</t>
  </si>
  <si>
    <t>102676</t>
  </si>
  <si>
    <t>DRENO PROFUNDO (SEÇÃO 0,50 X 1,50 M), COM TUBO DE PVC CORRUGADO RÍGIDO PERFURADO, DN 100 MM, ENCHIMENTO COM AREIA. AF_07/2021</t>
  </si>
  <si>
    <t>154,64</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</si>
  <si>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</si>
  <si>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</si>
  <si>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</si>
  <si>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</si>
  <si>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250,41</t>
  </si>
  <si>
    <t>102679</t>
  </si>
  <si>
    <t>DRENO PROFUNDO (SEÇÃO 0,50 X 1,50 M), CEGO, ENCHIMENTO DE BRITA, ENVOLVIDO COM MANTA GEOTÊXTIL. AF_07/2021</t>
  </si>
  <si>
    <t>279,05</t>
  </si>
  <si>
    <t>102680</t>
  </si>
  <si>
    <t>DRENO PROFUNDO (SEÇÃO 0,50 X 1,50 M), COM TUBO DE PEAD CORRUGADO PERFURADO, DN 100 MM, ENCHIMENTO COM BRITA, ENVOLVIDO COM MANTA GEOTÊXTIL, COM SELO DE ARGILA. AF_07/2021</t>
  </si>
  <si>
    <t>261,89</t>
  </si>
  <si>
    <t>102681</t>
  </si>
  <si>
    <t>DRENO PROFUNDO (SEÇÃO 0,50 X 1,50 M), COM TUBO DE PVC CORRUGADO RÍGIDO PERFURADO, DN 100 MM, ENCHIMENTO COM BRITA, ENVOLVIDO COM MANTA GEOTÊXTIL, COM SELO DE ARGILA. AF_07/2021</t>
  </si>
  <si>
    <t>311,70</t>
  </si>
  <si>
    <t>102683</t>
  </si>
  <si>
    <t>DRENO PROFUNDO (SEÇÃO 0,50 X 1,50 M), COM TUBO DE CONCRETO SIMPLES POROSO, DN 200 MM, ENCHIMENTO COM BRITA, ENVOLVIDO COM MANTA GEOTÊXTIL, COM SELO DE ARGILA. AF_07/2021</t>
  </si>
  <si>
    <t>296,34</t>
  </si>
  <si>
    <t>102684</t>
  </si>
  <si>
    <t>DRENO PROFUNDO (SEÇÃO 0,50 X 1,50 M), COM TUBO DE PEAD CORRUGADO PERFURADO, DN 100 MM, ENCHIMENTO COM BRITA, ENVOLVIDO COM MANTA GEOTÊXTIL. AF_07/2021</t>
  </si>
  <si>
    <t>290,53</t>
  </si>
  <si>
    <t>102685</t>
  </si>
  <si>
    <t>DRENO PROFUNDO (SEÇÃO 0,50 X 1,50 M), COM TUBO DE PVC CORRUGADO RÍGIDO PERFURADO, DN 100 MM, ENCHIMENTO COM BRITA, ENVOLVIDO COM MANTA GEOTÊXTIL. AF_07/2021</t>
  </si>
  <si>
    <t>340,33</t>
  </si>
  <si>
    <t>102687</t>
  </si>
  <si>
    <t>DRENO PROFUNDO (SEÇÃO 0,50 X 1,50 M), COM TUBO DE CONCRETO SIMPLES POROSO, DN 200 MM, ENCHIMENTO COM BRITA, ENVOLVIDO COM MANTA GEOTÊXTIL. AF_07/2021</t>
  </si>
  <si>
    <t>319,69</t>
  </si>
  <si>
    <t>102688</t>
  </si>
  <si>
    <t>DRENO ESPINHA DE PEIXE (SEÇÃO (0,40 X 0,40 M), COM TUBO DE PEAD CORRUGADO PERFURADO, DN 100 MM, ENCHIMENTO COM AREIA, INCLUSIVE CONEXÕES. AF_07/2021</t>
  </si>
  <si>
    <t>38,88</t>
  </si>
  <si>
    <t>102689</t>
  </si>
  <si>
    <t>DRENO ESPINHA DE PEIXE (SEÇÃO (0,40 X 0,40 M), COM TUBO DE PVC CORRUGADO RÍGIDO PERFURADO, DN 100 MM, ENCHIMENTO COM AREIA, INCLUSIVE CONEXÕES. AF_07/2021</t>
  </si>
  <si>
    <t>107,46</t>
  </si>
  <si>
    <t>102690</t>
  </si>
  <si>
    <t>DRENO ESPINHA DE PEIXE (SEÇÃO (0,40 X 0,40 M), COM TUBO DE PEAD CORRUGADO PERFURADO, DN 100 MM, ENCHIMENTO COM BRITA, ENVOLVIDO COM MANTA GEOTÊXTIL, INCLUSIVE CONEXÕES. AF_07/2021</t>
  </si>
  <si>
    <t>97,02</t>
  </si>
  <si>
    <t>102693</t>
  </si>
  <si>
    <t>DRENO ESPINHA DE PEIXE (SEÇÃO (0,40 X 0,40 M), COM TUBO DE PVC CORRUGADO RÍGIDO PERFURADO, DN 100 MM, ENCHIMENTO COM BRITA, ENVOLVIDO COM MANTA GEOTÊXTIL, INCLUSIVE CONEXÕES. AF_07/2021</t>
  </si>
  <si>
    <t>141,53</t>
  </si>
  <si>
    <t>102694</t>
  </si>
  <si>
    <t>DRENO ESPINHA DE PEIXE (SEÇÃO (0,50 X 0,80 M), COM TUBO DE PEAD CORRUGADO PERFURADO, DN 100 MM, ENCHIMENTO COM AREIA, INCLUSIVE CONEXÕES. AF_07/2021</t>
  </si>
  <si>
    <t>71,23</t>
  </si>
  <si>
    <t>102696</t>
  </si>
  <si>
    <t>DRENO ESPINHA DE PEIXE (SEÇÃO (0,50 X 0,80 M), COM TUBO DE PVC CORRUGADO RÍGIDO PERFURADO, DN 100 MM, ENCHIMENTO COM AREIA, INCLUSIVE CONEXÕES. AF_07/2021</t>
  </si>
  <si>
    <t>115,67</t>
  </si>
  <si>
    <t>102697</t>
  </si>
  <si>
    <t>DRENO ESPINHA DE PEIXE (SEÇÃO (0,50 X 0,80 M), COM TUBO DE PEAD CORRUGADO PERFURADO, DN 100 MM, ENCHIMENTO COM BRITA, ENVOLVIDO COM MANTA GEOTÊXTIL, INCLUSIVE CONEXÕES. AF_07/2021</t>
  </si>
  <si>
    <t>179,73</t>
  </si>
  <si>
    <t>102703</t>
  </si>
  <si>
    <t>DRENO ESPINHA DE PEIXE (SEÇÃO (0,50 X 0,80 M), COM TUBO DE PVC CORRUGADO RÍGIDO PERFURADO, DN 100 MM, ENCHIMENTO COM BRITA, ENVOLVIDO COM MANTA GEOTÊXTIL, INCLUSIVE CONEXÕES. AF_07/2021</t>
  </si>
  <si>
    <t>224,17</t>
  </si>
  <si>
    <t>102704</t>
  </si>
  <si>
    <t>TUBO DE PEAD CORRUGADO PERFURADO, DN 100 MM, PARA DRENO - FORNECIMENTO E ASSENTAMENTO. AF_07/2021</t>
  </si>
  <si>
    <t>12,35</t>
  </si>
  <si>
    <t>102705</t>
  </si>
  <si>
    <t>TUBO DE PVC CORRUGADO RÍGIDO PERFURADO, DN 100 MM, PARA DRENO - FORNECIMENTO E ASSENTAMENTO. AF_07/2021</t>
  </si>
  <si>
    <t>55,84</t>
  </si>
  <si>
    <t>102707</t>
  </si>
  <si>
    <t>TUBO DE CONCRETO SIMPLES POROSO, DN 200 MM, PARA DRENO - FORNECIMENTO E ASSENTAMENTO. AF_07/2021</t>
  </si>
  <si>
    <t>43,38</t>
  </si>
  <si>
    <t>102708</t>
  </si>
  <si>
    <t>LUVA DE PVC, SÉRIE NORMAL, PARA ESGOTO PREDIAL, DN 100 MM, INSTALADA EM DRENO  - FORNECIMENTO E INSTALAÇÃO. AF_07/2021</t>
  </si>
  <si>
    <t>21,46</t>
  </si>
  <si>
    <t>102710</t>
  </si>
  <si>
    <t>JUNÇÃO SIMPLES DE PVC, 45 GRAUS, SÉRIE NORMAL, PARA ESGOTO PREDIAL, DN 100 MM, INSTALADA EM DRENO - FORNECIMENTO E INSTALAÇÃO. AF_07/2021</t>
  </si>
  <si>
    <t>52,80</t>
  </si>
  <si>
    <t>102711</t>
  </si>
  <si>
    <t>JUNÇÃO DUPLA DE PVC, SÉRIE NORMAL, PARA ESGOTO PREDIAL, DN 100 X 100 X 100 MM, INSTALADA EM DRENO  - FORNECIMENTO E INSTALAÇÃO. AF_07/2021</t>
  </si>
  <si>
    <t>68,97</t>
  </si>
  <si>
    <t>102712</t>
  </si>
  <si>
    <t>GEOTÊXTIL NÃO TECIDO 100% POLIÉSTER, RESISTÊNCIA A TRAÇÃO DE 9 KN/M (RT - 9), INSTALADO EM DRENO - FORNECIMENTO E INSTALAÇÃO. AF_07/2021</t>
  </si>
  <si>
    <t>13,11</t>
  </si>
  <si>
    <t>102713</t>
  </si>
  <si>
    <t>GEOTÊXTIL NÃO TECIDO 100% POLIÉSTER, RESISTÊNCIA A TRAÇÃO DE 14 KN/M (RT - 14), INSTALADO EM DRENO - FORNECIMENTO E INSTALAÇÃO. AF_07/2021</t>
  </si>
  <si>
    <t>18,11</t>
  </si>
  <si>
    <t>102715</t>
  </si>
  <si>
    <t>GEOTÊXTIL NÃO TECIDO 100% POLIÉSTER, RESISTÊNCIA A TRAÇÃO DE 26 KN/M (RT - 26), INSTALADO EM DRENO - FORNECIMENTO E INSTALAÇÃO. AF_07/2021</t>
  </si>
  <si>
    <t>102716</t>
  </si>
  <si>
    <t>ENCHIMENTO DE AREIA PARA DRENO, LANÇAMENTO MECANIZADO. AF_07/2021</t>
  </si>
  <si>
    <t>121,68</t>
  </si>
  <si>
    <t>102717</t>
  </si>
  <si>
    <t>ENCHIMENTO DE BRITA PARA DRENO, LANÇAMENTO MECANIZADO. AF_07/2021</t>
  </si>
  <si>
    <t>279,90</t>
  </si>
  <si>
    <t>102718</t>
  </si>
  <si>
    <t>ENCHIMENTO DE AREIA PARA DRENO, LANÇAMENTO MANUAL. AF_07/2021</t>
  </si>
  <si>
    <t>130,44</t>
  </si>
  <si>
    <t>102719</t>
  </si>
  <si>
    <t>ENCHIMENTO DE BRITA PARA DRENO, LANÇAMENTO MANUAL. AF_07/2021</t>
  </si>
  <si>
    <t>288,66</t>
  </si>
  <si>
    <t>102722</t>
  </si>
  <si>
    <t>DRENO EM MURO DE CONTENÇÃO, EXECUTADO NO PÉ DO MURO, COM TUBO DE PEAD CORRUGADO FLEXÍVEL PERFURADO, ENCHIMENTO COM BRITA, ENVOLVIDO COM MANTA GEOTÊXTIL. AF_07/2021</t>
  </si>
  <si>
    <t>74,96</t>
  </si>
  <si>
    <t>102723</t>
  </si>
  <si>
    <t>DRENO EM MURO DE CONTENÇÃO, EXECUTADO NO PÉ DO MURO, COM TUBO DE PVC CORRUGADO FLEXÍVEL PERFURADO, ENCHIMENTO COM BRITA, ENVOLVIDO COM MANTA GEOTÊXTIL. AF_07/2021</t>
  </si>
  <si>
    <t>102724</t>
  </si>
  <si>
    <t>DRENO BARBACÃ, DN 100 MM, COM MATERIAL DRENANTE. AF_07/2021</t>
  </si>
  <si>
    <t>34,98</t>
  </si>
  <si>
    <t>102725</t>
  </si>
  <si>
    <t>DRENO BARBACÃ, DN 75 MM, COM MATERIAL DRENANTE. AF_07/2021</t>
  </si>
  <si>
    <t>34,42</t>
  </si>
  <si>
    <t>102726</t>
  </si>
  <si>
    <t>DRENO BARBACÃ, DN 50 MM, COM MATERIAL DRENANTE. AF_07/2021</t>
  </si>
  <si>
    <t>32,65</t>
  </si>
  <si>
    <t>103653</t>
  </si>
  <si>
    <t>GEOTÊXTIL NÃO TECIDO 100% POLIÉSTER, RESISTÊNCIA A TRAÇÃO DE 31 KN/M (RT-31), INSTALADO EM DRENO - FORNECIMENTO E INSTALAÇÃO. AF_07/2021</t>
  </si>
  <si>
    <t>43,15</t>
  </si>
  <si>
    <t>92743</t>
  </si>
  <si>
    <t>MURO DE GABIÃO, ENCHIMENTO COM PEDRA DE MÃO TIPO RACHÃO, DE GRAVIDADE, COM GAIOLAS DE COMPRIMENTO IGUAL A 2 M, PARA MUROS COM ALTURA MENOR OU IGUAL A 4 M  FORNECIMENTO E EXECUÇÃO. AF_12/2015</t>
  </si>
  <si>
    <t>768,10</t>
  </si>
  <si>
    <t>92744</t>
  </si>
  <si>
    <t>MURO DE GABIÃO, ENCHIMENTO COM PEDRA DE MÃO TIPO RACHÃO, DE GRAVIDADE, COM GAIOLAS DE COMPRIMENTO IGUAL A 5 M, PARA MUROS COM ALTURA MENOR OU IGUAL A 4 M  FORNECIMENTO E EXECUÇÃO. AF_12/2015</t>
  </si>
  <si>
    <t>735,16</t>
  </si>
  <si>
    <t>92745</t>
  </si>
  <si>
    <t>MURO DE GABIÃO, ENCHIMENTO COM PEDRA DE MÃO TIPO RACHÃO, DE GRAVIDADE, COM GAIOLAS DE COMPRIMENTO IGUAL A 2 M, PARA MUROS COM ALTURA MAIOR QUE 4 M E MENOR OU IGUAL A 6 M  FORNECIMENTO E EXECUÇÃO. AF_12/2015</t>
  </si>
  <si>
    <t>907,26</t>
  </si>
  <si>
    <t>92746</t>
  </si>
  <si>
    <t>MURO DE GABIÃO, ENCHIMENTO COM PEDRA DE MÃO TIPO RACHÃO, DE GRAVIDADE, COM GAIOLAS DE COMPRIMENTO IGUAL A 5 M, PARA MUROS COM ALTURA MAIOR QUE 4 M E MENOR OU IGUAL A 6 M   FORNECIMENTO E EXECUÇÃO. AF_12/2015</t>
  </si>
  <si>
    <t>839,02</t>
  </si>
  <si>
    <t>92747</t>
  </si>
  <si>
    <t>MURO DE GABIÃO, ENCHIMENTO COM PEDRA DE MÃO TIPO RACHÃO, DE GRAVIDADE, COM GAIOLAS DE COMPRIMENTO IGUAL A 2 M, PARA MUROS COM ALTURA MAIOR QUE 6 M E MENOR OU IGUAL A 10 M   FORNECIMENTO E EXECUÇÃO. AF_12/2015</t>
  </si>
  <si>
    <t>986,19</t>
  </si>
  <si>
    <t>92748</t>
  </si>
  <si>
    <t>MURO DE GABIÃO, ENCHIMENTO COM PEDRA DE MÃO TIPO RACHÃO, DE GRAVIDADE, COM GAIOLAS DE COMPRIMENTO IGUAL A 5 M, PARA MUROS COM ALTURA MAIOR QUE 6 M E MENOR OU IGUAL A 10 M FORNECIMENTO E EXECUÇÃO. AF_12/2015</t>
  </si>
  <si>
    <t>898,24</t>
  </si>
  <si>
    <t>92749</t>
  </si>
  <si>
    <t>MURO DE GABIÃO, ENCHIMENTO COM PEDRA DE MÃO TIPO RACHÃO, COM SOLO REFORÇADO, PARA MUROS COM ALTURA MENOR OU IGUAL A 4 M   FORNECIMENTO E EXECUÇÃO. AF_12/2015</t>
  </si>
  <si>
    <t>1.013,67</t>
  </si>
  <si>
    <t>92750</t>
  </si>
  <si>
    <t>MURO DE GABIÃO, ENCHIMENTO COM PEDRA DE MÃO TIPO RACHÃO, COM SOLO REFORÇADO, PARA MUROS COM ALTURA MAIOR QUE 4 M E MENOR OU IGUAL A 12 M   FORNECIMENTO E EXECUÇÃO. AF_12/2015</t>
  </si>
  <si>
    <t>1.603,05</t>
  </si>
  <si>
    <t>92751</t>
  </si>
  <si>
    <t>MURO DE GABIÃO, ENCHIMENTO COM PEDRA DE MÃO TIPO RACHÃO, COM SOLO REFORÇADO, PARA MUROS COM ALTURA MAIOR QUE 12 M E MENOR OU IGUAL A 20 M    FORNECIMENTO E EXECUÇÃO. AF_12/2015</t>
  </si>
  <si>
    <t>1.945,03</t>
  </si>
  <si>
    <t>92752</t>
  </si>
  <si>
    <t>MURO DE GABIÃO, ENCHIMENTO COM PEDRA DE MÃO TIPO RACHÃO, COM SOLO REFORÇADO, PARA MUROS COM ALTURA MAIOR QUE 20 M E MENOR OU IGUAL A 28 M   FORNECIMENTO E EXECUÇÃO. AF_12/2015</t>
  </si>
  <si>
    <t>2.285,54</t>
  </si>
  <si>
    <t>92753</t>
  </si>
  <si>
    <t>MURO DE GABIÃO, ENCHIMENTO COM RESÍDUO DE CONSTRUÇÃO E DEMOLIÇÃO, DE GRAVIDADE, COM GAIOLA TRAPEZOIDAL DE COMPRIMENTO IGUAL A 2 M, PARA MUROS COM ALTURA MENOR OU IGUAL A 2 M   FORNECIMENTO E EXECUÇÃO. AF_12/2015</t>
  </si>
  <si>
    <t>566,17</t>
  </si>
  <si>
    <t>92754</t>
  </si>
  <si>
    <t>MURO DE GABIÃO, ENCHIMENTO COM RESÍDUO DE CONSTRUÇÃO E DEMOLIÇÃO, DE GRAVIDADE, COM GAIOLA TRAPEZOIDAL DE COMPRIMENTO IGUAL A 2 M, PARA MUROS COM ALTURA MAIOR QUE 2 M E MENOR OU IGUAL A 4 M    FORNECIMENTO E EXECUÇÃO. AF_12/2015</t>
  </si>
  <si>
    <t>517,20</t>
  </si>
  <si>
    <t>92755</t>
  </si>
  <si>
    <t>PROTEÇÃO SUPERFICIAL DE CANAL EM GABIÃO TIPO COLCHÃO, ALTURA DE 17 CENTÍMETROS, ENCHIMENTO COM PEDRA DE MÃO TIPO RACHÃO - FORNECIMENTO E EXECUÇÃO. AF_12/2015</t>
  </si>
  <si>
    <t>249,87</t>
  </si>
  <si>
    <t>92756</t>
  </si>
  <si>
    <t>PROTEÇÃO SUPERFICIAL DE CANAL EM GABIÃO TIPO COLCHÃO, ALTURA DE 23 CENTÍMETROS, ENCHIMENTO COM PEDRA DE MÃO TIPO RACHÃO - FORNECIMENTO E EXECUÇÃO. AF_12/2015</t>
  </si>
  <si>
    <t>289,93</t>
  </si>
  <si>
    <t>92757</t>
  </si>
  <si>
    <t>PROTEÇÃO SUPERFICIAL DE CANAL EM GABIÃO TIPO COLCHÃO, ALTURA DE 30 CENTÍMETROS, ENCHIMENTO COM PEDRA DE MÃO TIPO RACHÃO - FORNECIMENTO E EXECUÇÃO. AF_12/2015</t>
  </si>
  <si>
    <t>338,02</t>
  </si>
  <si>
    <t>92758</t>
  </si>
  <si>
    <t>PROTEÇÃO SUPERFICIAL DE CANAL EM GABIÃO TIPO SACO, DIÂMETRO DE 65 CENTÍMETROS, ENCHIMENTO MANUAL COM PEDRA DE MÃO TIPO RACHÃO - FORNECIMENTO E EXECUÇÃO. AF_12/2015</t>
  </si>
  <si>
    <t>828,31</t>
  </si>
  <si>
    <t>91069</t>
  </si>
  <si>
    <t>EXECUÇÃO DE REVESTIMENTO DE CONCRETO PROJETADO COM ESPESSURA DE 7 CM, ARMADO COM TELA, INCLINAÇÃO MENOR QUE 90°, APLICAÇÃO CONTÍNUA, UTILIZANDO EQUIPAMENTO DE PROJEÇÃO COM 6 M³/H DE CAPACIDADE. AF_01/2016</t>
  </si>
  <si>
    <t>143,19</t>
  </si>
  <si>
    <t>91070</t>
  </si>
  <si>
    <t>EXECUÇÃO DE REVESTIMENTO DE CONCRETO PROJETADO COM ESPESSURA DE 10 CM, ARMADO COM TELA, INCLINAÇÃO MENOR QUE 90°, APLICAÇÃO CONTÍNUA, UTILIZANDO EQUIPAMENTO DE PROJEÇÃO COM 6 M³/H DE CAPACIDADE. AF_01/2016</t>
  </si>
  <si>
    <t>160,14</t>
  </si>
  <si>
    <t>91071</t>
  </si>
  <si>
    <t>EXECUÇÃO DE REVESTIMENTO DE CONCRETO PROJETADO COM ESPESSURA DE 7 CM, ARMADO COM TELA, INCLINAÇÃO DE 90°, APLICAÇÃO CONTÍNUA, UTILIZANDO EQUIPAMENTO DE PROJEÇÃO COM 6 M³/H DE CAPACIDADE. AF_01/2016</t>
  </si>
  <si>
    <t>185,62</t>
  </si>
  <si>
    <t>91072</t>
  </si>
  <si>
    <t>EXECUÇÃO DE REVESTIMENTO DE CONCRETO PROJETADO COM ESPESSURA DE 10 CM, ARMADO COM TELA, INCLINAÇÃO DE 90°, APLICAÇÃO CONTÍNUA, UTILIZANDO EQUIPAMENTO DE PROJEÇÃO COM 6 M³/H DE CAPACIDADE. AF_01/2016</t>
  </si>
  <si>
    <t>202,48</t>
  </si>
  <si>
    <t>91073</t>
  </si>
  <si>
    <t>EXECUÇÃO DE REVESTIMENTO DE CONCRETO PROJETADO COM ESPESSURA DE 7 CM, ARMADO COM TELA, INCLINAÇÃO MENOR QUE 90°, APLICAÇÃO CONTÍNUA, UTILIZANDO EQUIPAMENTO DE PROJEÇÃO COM 3 M³/H DE CAPACIDADE. AF_01/2016</t>
  </si>
  <si>
    <t>157,96</t>
  </si>
  <si>
    <t>91074</t>
  </si>
  <si>
    <t>EXECUÇÃO DE REVESTIMENTO DE CONCRETO PROJETADO COM ESPESSURA DE 10 CM, ARMADO COM TELA, INCLINAÇÃO MENOR QUE 90°, APLICAÇÃO CONTÍNUA, UTILIZANDO EQUIPAMENTO DE PROJEÇÃO COM 3 M³/H DE CAPACIDADE. AF_01/2016</t>
  </si>
  <si>
    <t>176,44</t>
  </si>
  <si>
    <t>91075</t>
  </si>
  <si>
    <t>EXECUÇÃO DE REVESTIMENTO DE CONCRETO PROJETADO COM ESPESSURA DE 7 CM, ARMADO COM TELA, INCLINAÇÃO DE 90°, APLICAÇÃO CONTÍNUA, UTILIZANDO EQUIPAMENTO DE PROJEÇÃO COM 3 M³/H DE CAPACIDADE. AF_01/2016</t>
  </si>
  <si>
    <t>202,46</t>
  </si>
  <si>
    <t>91076</t>
  </si>
  <si>
    <t>EXECUÇÃO DE REVESTIMENTO DE CONCRETO PROJETADO COM ESPESSURA DE 10 CM, ARMADO COM TELA, INCLINAÇÃO DE 90°, APLICAÇÃO CONTÍNUA, UTILIZANDO EQUIPAMENTO DE PROJEÇÃO COM 3 M³/H DE CAPACIDADE. AF_01/2016</t>
  </si>
  <si>
    <t>220,91</t>
  </si>
  <si>
    <t>91077</t>
  </si>
  <si>
    <t>EXECUÇÃO DE REVESTIMENTO DE CONCRETO PROJETADO COM ESPESSURA DE 7 CM, ARMADO COM FIBRAS DE AÇO, INCLINAÇÃO MENOR QUE 90°, APLICAÇÃO CONTÍNUA, UTILIZANDO EQUIPAMENTO DE PROJEÇÃO COM 6 M³/H DE CAPACIDADE. AF_01/2016</t>
  </si>
  <si>
    <t>150,04</t>
  </si>
  <si>
    <t>91078</t>
  </si>
  <si>
    <t>EXECUÇÃO DE REVESTIMENTO DE CONCRETO PROJETADO COM ESPESSURA DE 10 CM, ARMADO COM FIBRAS DE AÇO, INCLINAÇÃO MENOR QUE 90°, APLICAÇÃO CONTÍNUA, UTILIZANDO EQUIPAMENTO DE PROJEÇÃO COM 6 M³/H DE CAPACIDADE. AF_01/2016</t>
  </si>
  <si>
    <t>177,08</t>
  </si>
  <si>
    <t>91079</t>
  </si>
  <si>
    <t>EXECUÇÃO DE REVESTIMENTO DE CONCRETO PROJETADO COM ESPESSURA DE 7 CM, ARMADO COM FIBRAS DE AÇO, INCLINAÇÃO DE 90°, APLICAÇÃO CONTÍNUA, UTILIZANDO EQUIPAMENTO DE PROJEÇÃO COM 6 M³/H DE CAPACIDADE. AF_01/2016</t>
  </si>
  <si>
    <t>155,88</t>
  </si>
  <si>
    <t>91080</t>
  </si>
  <si>
    <t>EXECUÇÃO DE REVESTIMENTO DE CONCRETO PROJETADO COM ESPESSURA DE 10 CM, ARMADO COM FIBRAS DE AÇO, INCLINAÇÃO DE 90°, APLICAÇÃO CONTÍNUA, UTILIZANDO EQUIPAMENTO DE PROJEÇÃO COM 6 M³/H DE CAPACIDADE. AF_01/2016</t>
  </si>
  <si>
    <t>182,66</t>
  </si>
  <si>
    <t>91081</t>
  </si>
  <si>
    <t>EXECUÇÃO DE REVESTIMENTO DE CONCRETO PROJETADO COM ESPESSURA DE 7 CM, ARMADO COM FIBRAS DE AÇO, INCLINAÇÃO MENOR QUE 90°, APLICAÇÃO CONTÍNUA, UTILIZANDO EQUIPAMENTO DE PROJEÇÃO COM 3 M³/H DE CAPACIDADE. AF_01/2016</t>
  </si>
  <si>
    <t>166,67</t>
  </si>
  <si>
    <t>91082</t>
  </si>
  <si>
    <t>EXECUÇÃO DE REVESTIMENTO DE CONCRETO PROJETADO COM ESPESSURA DE 10 CM, ARMADO COM FIBRAS DE AÇO, INCLINAÇÃO MENOR QUE 90°, APLICAÇÃO CONTÍNUA, UTILIZANDO EQUIPAMENTO DE PROJEÇÃO COM 3 M³/H DE CAPACIDADE. AF_01/2016</t>
  </si>
  <si>
    <t>195,05</t>
  </si>
  <si>
    <t>91083</t>
  </si>
  <si>
    <t>EXECUÇÃO DE REVESTIMENTO DE CONCRETO PROJETADO COM ESPESSURA DE 7 CM, ARMADO COM FIBRAS DE AÇO, INCLINAÇÃO DE 90°, APLICAÇÃO CONTÍNUA, UTILIZANDO EQUIPAMENTO DE PROJEÇÃO COM 3 M³/H DE CAPACIDADE. AF_01/2016</t>
  </si>
  <si>
    <t>176,88</t>
  </si>
  <si>
    <t>91084</t>
  </si>
  <si>
    <t>EXECUÇÃO DE REVESTIMENTO DE CONCRETO PROJETADO COM ESPESSURA DE 10 CM, ARMADO COM FIBRAS DE AÇO, INCLINAÇÃO DE 90°, APLICAÇÃO CONTÍNUA, UTILIZANDO EQUIPAMENTO DE PROJEÇÃO COM 3 M³/H DE CAPACIDADE. AF_01/2016</t>
  </si>
  <si>
    <t>204,97</t>
  </si>
  <si>
    <t>91086</t>
  </si>
  <si>
    <t>EXECUÇÃO DE REVESTIMENTO DE CONCRETO PROJETADO COM ESPESSURA DE 7 CM, ARMADO COM TELA, INCLINAÇÃO MENOR QUE 90°, APLICAÇÃO DESCONTÍNUA, UTILIZANDO EQUIPAMENTO DE PROJEÇÃO COM 6 M³/H DE CAPACIDADE. AF_01/2016</t>
  </si>
  <si>
    <t>154,79</t>
  </si>
  <si>
    <t>91087</t>
  </si>
  <si>
    <t>EXECUÇÃO DE REVESTIMENTO DE CONCRETO PROJETADO COM ESPESSURA DE 10 CM, ARMADO COM TELA, INCLINAÇÃO MENOR QUE 90°, APLICAÇÃO DESCONTÍNUA, UTILIZANDO EQUIPAMENTO DE PROJEÇÃO COM 6 M³/H DE CAPACIDADE. AF_01/2016</t>
  </si>
  <si>
    <t>172,05</t>
  </si>
  <si>
    <t>91088</t>
  </si>
  <si>
    <t>EXECUÇÃO DE REVESTIMENTO DE CONCRETO PROJETADO COM ESPESSURA DE 7 CM, ARMADO COM TELA, INCLINAÇÃO DE 90°, APLICAÇÃO DESCONTÍNUA, UTILIZANDO EQUIPAMENTO DE PROJEÇÃO COM 6 M³/H DE CAPACIDADE. AF_01/2016</t>
  </si>
  <si>
    <t>198,58</t>
  </si>
  <si>
    <t>91089</t>
  </si>
  <si>
    <t>EXECUÇÃO DE REVESTIMENTO DE CONCRETO PROJETADO COM ESPESSURA DE 10 CM, ARMADO COM TELA, INCLINAÇÃO DE 90°, APLICAÇÃO DESCONTÍNUA, UTILIZANDO EQUIPAMENTO DE PROJEÇÃO COM 6 M³/H DE CAPACIDADE. AF_01/2016</t>
  </si>
  <si>
    <t>216,00</t>
  </si>
  <si>
    <t>91090</t>
  </si>
  <si>
    <t>EXECUÇÃO DE REVESTIMENTO DE CONCRETO PROJETADO COM ESPESSURA DE 7 CM, ARMADO COM TELA, INCLINAÇÃO MENOR QUE 90°, APLICAÇÃO DESCONTÍNUA, UTILIZANDO EQUIPAMENTO DE PROJEÇÃO COM 3 M³/H DE CAPACIDADE. AF_01/2016</t>
  </si>
  <si>
    <t>167,31</t>
  </si>
  <si>
    <t>91091</t>
  </si>
  <si>
    <t>EXECUÇÃO DE REVESTIMENTO DE CONCRETO PROJETADO COM ESPESSURA DE 10 CM, ARMADO COM TELA, INCLINAÇÃO MENOR QUE 90°, APLICAÇÃO DESCONTÍNUA, UTILIZANDO EQUIPAMENTO DE PROJEÇÃO COM 3 M³/H DE CAPACIDADE. AF_01/2016</t>
  </si>
  <si>
    <t>186,31</t>
  </si>
  <si>
    <t>91092</t>
  </si>
  <si>
    <t>EXECUÇÃO DE REVESTIMENTO DE CONCRETO PROJETADO COM ESPESSURA DE 7 CM, ARMADO COM TELA, INCLINAÇÃO DE 90°, APLICAÇÃO DESCONTÍNUA, UTILIZANDO EQUIPAMENTO DE PROJEÇÃO COM 3 M³/H DE CAPACIDADE. AF_01/2016</t>
  </si>
  <si>
    <t>212,67</t>
  </si>
  <si>
    <t>91093</t>
  </si>
  <si>
    <t>EXECUÇÃO DE REVESTIMENTO DE CONCRETO PROJETADO COM ESPESSURA DE 10 CM, ARMADO COM TELA, INCLINAÇÃO DE 90°, APLICAÇÃO DESCONTÍNUA, UTILIZANDO EQUIPAMENTO DE PROJEÇÃO COM 3 M³/H DE CAPACIDADE. AF_01/2016</t>
  </si>
  <si>
    <t>232,00</t>
  </si>
  <si>
    <t>91094</t>
  </si>
  <si>
    <t>EXECUÇÃO DE REVESTIMENTO DE CONCRETO PROJETADO COM ESPESSURA DE 7 CM, ARMADO COM FIBRAS DE AÇO, INCLINAÇÃO MENOR QUE 90°, APLICAÇÃO DESCONTÍNUA, UTILIZANDO EQUIPAMENTO DE PROJEÇÃO COM 6 M³/H DE CAPACIDADE. AF_01/2016</t>
  </si>
  <si>
    <t>156,89</t>
  </si>
  <si>
    <t>91095</t>
  </si>
  <si>
    <t>EXECUÇÃO DE REVESTIMENTO DE CONCRETO PROJETADO COM ESPESSURA DE 10 CM, ARMADO COM FIBRAS DE AÇO, INCLINAÇÃO MENOR QUE 90°, APLICAÇÃO DESCONTÍNUA, UTILIZANDO EQUIPAMENTO DE PROJEÇÃO COM 6 M³/H DE CAPACIDADE. AF_01/2016</t>
  </si>
  <si>
    <t>184,35</t>
  </si>
  <si>
    <t>91096</t>
  </si>
  <si>
    <t>EXECUÇÃO DE REVESTIMENTO DE CONCRETO PROJETADO COM ESPESSURA DE 7 CM, ARMADO COM FIBRAS DE AÇO, INCLINAÇÃO DE 90°, APLICAÇÃO DESCONTÍNUA, UTILIZANDO EQUIPAMENTO DE PROJEÇÃO COM 6 M³/H DE CAPACIDADE. AF_01/2016</t>
  </si>
  <si>
    <t>159,57</t>
  </si>
  <si>
    <t>91097</t>
  </si>
  <si>
    <t>EXECUÇÃO DE REVESTIMENTO DE CONCRETO PROJETADO COM ESPESSURA DE 10 CM, ARMADO COM FIBRAS DE AÇO, INCLINAÇÃO DE 90°, APLICAÇÃO DESCONTÍNUA, UTILIZANDO EQUIPAMENTO DE PROJEÇÃO COM 6 M³/H DE CAPACIDADE. AF_01/2016</t>
  </si>
  <si>
    <t>186,82</t>
  </si>
  <si>
    <t>91098</t>
  </si>
  <si>
    <t>EXECUÇÃO DE REVESTIMENTO DE CONCRETO PROJETADO COM ESPESSURA DE 7 CM, ARMADO COM FIBRAS DE AÇO, INCLINAÇÃO MENOR QUE 90°, APLICAÇÃO DESCONTÍNUA, UTILIZANDO EQUIPAMENTO DE PROJEÇÃO COM 3 M³/H DE CAPACIDADE. AF_01/2016</t>
  </si>
  <si>
    <t>173,24</t>
  </si>
  <si>
    <t>91099</t>
  </si>
  <si>
    <t>EXECUÇÃO DE REVESTIMENTO DE CONCRETO PROJETADO COM ESPESSURA DE 10 CM, ARMADO COM FIBRAS DE AÇO, INCLINAÇÃO MENOR QUE 90°, APLICAÇÃO DESCONTÍNUA, UTILIZANDO EQUIPAMENTO DE PROJEÇÃO COM 3 M³/H DE CAPACIDADE. AF_01/2016</t>
  </si>
  <si>
    <t>202,16</t>
  </si>
  <si>
    <t>91100</t>
  </si>
  <si>
    <t>EXECUÇÃO DE REVESTIMENTO DE CONCRETO PROJETADO COM ESPESSURA DE 7 CM, ARMADO COM FIBRAS DE AÇO, INCLINAÇÃO DE 90°, APLICAÇÃO DESCONTÍNUA, UTILIZANDO EQUIPAMENTO DE PROJEÇÃO COM 3 M³/H DE CAPACIDADE. AF_01/2016</t>
  </si>
  <si>
    <t>181,17</t>
  </si>
  <si>
    <t>91101</t>
  </si>
  <si>
    <t>EXECUÇÃO DE REVESTIMENTO DE CONCRETO PROJETADO COM ESPESSURA DE 10 CM, ARMADO COM FIBRAS DE AÇO, INCLINAÇÃO DE 90°, APLICAÇÃO DESCONTÍNUA, UTILIZANDO EQUIPAMENTO DE PROJEÇÃO COM 3 M³/H DE CAPACIDADE. AF_01/2016</t>
  </si>
  <si>
    <t>209,92</t>
  </si>
  <si>
    <t>93952</t>
  </si>
  <si>
    <t>EXECUÇÃO DE GRAMPO PARA SOLO GRAMPEADO COM COMPRIMENTO MENOR OU IGUAL A 4 M, DIÂMETRO DE 10 CM, PERFURAÇÃO COM EQUIPAMENTO MANUAL E ARMADURA COM DIÂMETRO DE 16 MM. AF_05/2016</t>
  </si>
  <si>
    <t>236,53</t>
  </si>
  <si>
    <t>93953</t>
  </si>
  <si>
    <t>EXECUÇÃO DE GRAMPO PARA SOLO GRAMPEADO COM COMPRIMENTO MAIOR QUE 4 M E MENOR OU IGUAL A 6 M, DIÂMETRO DE 10 CM, PERFURAÇÃO COM EQUIPAMENTO MANUAL E ARMADURA COM DIÂMETRO DE 16 MM. AF_05/2016</t>
  </si>
  <si>
    <t>220,70</t>
  </si>
  <si>
    <t>93954</t>
  </si>
  <si>
    <t>EXECUÇÃO DE GRAMPO PARA SOLO GRAMPEADO COM COMPRIMENTO MAIOR QUE 6 M E MENOR OU IGUAL A 8 M, DIÂMETRO DE 10 CM, PERFURAÇÃO COM EQUIPAMENTO MANUAL E ARMADURA COM DIÂMETRO DE 16 MM. AF_05/2016</t>
  </si>
  <si>
    <t>211,23</t>
  </si>
  <si>
    <t>93955</t>
  </si>
  <si>
    <t>EXECUÇÃO DE GRAMPO PARA SOLO GRAMPEADO COM COMPRIMENTO MAIOR QUE 8 M E MENOR OU IGUAL A 10 M, DIÂMETRO DE 10 CM, PERFURAÇÃO COM EQUIPAMENTO MANUAL E ARMADURA COM DIÂMETRO DE 16 MM. AF_05/2016</t>
  </si>
  <si>
    <t>204,52</t>
  </si>
  <si>
    <t>93956</t>
  </si>
  <si>
    <t>EXECUÇÃO DE GRAMPO PARA SOLO GRAMPEADO COM COMPRIMENTO MAIOR QUE 10 M, DIÂMETRO DE 10 CM, PERFURAÇÃO COM EQUIPAMENTO MANUAL E ARMADURA COM DIÂMETRO DE 16 MM. AF_05/2016</t>
  </si>
  <si>
    <t>199,23</t>
  </si>
  <si>
    <t>93957</t>
  </si>
  <si>
    <t>EXECUÇÃO DE GRAMPO PARA SOLO GRAMPEADO COM COMPRIMENTO MENOR OU IGUAL A 4 M, DIÂMETRO DE 10 CM, PERFURAÇÃO COM EQUIPAMENTO MANUAL E ARMADURA COM DIÂMETRO DE 20 MM. AF_05/2016</t>
  </si>
  <si>
    <t>250,83</t>
  </si>
  <si>
    <t>93958</t>
  </si>
  <si>
    <t>EXECUÇÃO DE GRAMPO PARA SOLO GRAMPEADO COM COMPRIMENTO MAIOR QUE 4 M E MENOR OU IGUAL A 6 M, DIÂMETRO DE 10 CM, PERFURAÇÃO COM EQUIPAMENTO MANUAL E ARMADURA COM DIÂMETRO DE 20 MM. AF_05/2016</t>
  </si>
  <si>
    <t>234,09</t>
  </si>
  <si>
    <t>93959</t>
  </si>
  <si>
    <t>EXECUÇÃO DE GRAMPO PARA SOLO GRAMPEADO COM COMPRIMENTO MAIOR QUE 6 M E MENOR OU IGUAL A 8 M, DIÂMETRO DE 10 CM, PERFURAÇÃO COM EQUIPAMENTO MANUAL E ARMADURA COM DIÂMETRO DE 20 MM. AF_05/2016</t>
  </si>
  <si>
    <t>224,15</t>
  </si>
  <si>
    <t>93960</t>
  </si>
  <si>
    <t>EXECUÇÃO DE GRAMPO PARA SOLO GRAMPEADO COM COMPRIMENTO MAIOR QUE 8 M E MENOR OU IGUAL A 10 M, DIÂMETRO DE 10 CM, PERFURAÇÃO COM EQUIPAMENTO MANUAL E ARMADURA COM DIÂMETRO DE 20 MM. AF_05/2016</t>
  </si>
  <si>
    <t>217,15</t>
  </si>
  <si>
    <t>93961</t>
  </si>
  <si>
    <t>EXECUÇÃO DE GRAMPO PARA SOLO GRAMPEADO COM COMPRIMENTO MAIOR QUE 10 M, DIÂMETRO DE 10 CM, PERFURAÇÃO COM EQUIPAMENTO MANUAL E ARMADURA COM DIÂMETRO DE 20 MM. AF_05/2016</t>
  </si>
  <si>
    <t>211,66</t>
  </si>
  <si>
    <t>93962</t>
  </si>
  <si>
    <t>EXECUÇÃO DE GRAMPO PARA SOLO GRAMPEADO COM COMPRIMENTO MENOR OU IGUAL A 4 M, DIÂMETRO DE 7 CM, PERFURAÇÃO COM EQUIPAMENTO MANUAL E ARMADURA COM DIÂMETRO DE 16 MM. AF_05/2016</t>
  </si>
  <si>
    <t>220,08</t>
  </si>
  <si>
    <t>93963</t>
  </si>
  <si>
    <t>EXECUÇÃO DE GRAMPO PARA SOLO GRAMPEADO COM COMPRIMENTO MAIOR QUE 4 E MENOR OU IGUAL A 6 M, DIÂMETRO DE 7 CM, PERFURAÇÃO COM EQUIPAMENTO MANUAL E ARMADURA COM DIÂMETRO DE 16 MM. AF_05/2016</t>
  </si>
  <si>
    <t>204,32</t>
  </si>
  <si>
    <t>93964</t>
  </si>
  <si>
    <t>EXECUÇÃO DE GRAMPO PARA SOLO GRAMPEADO COM COMPRIMENTO MAIOR QUE 6 M E MENOR OU IGUAL A 8 M, DIÂMETRO DE 7 CM, PERFURAÇÃO COM EQUIPAMENTO MANUAL E ARMADURA COM DIÂMETRO DE 16 MM. AF_05/2016</t>
  </si>
  <si>
    <t>194,89</t>
  </si>
  <si>
    <t>93965</t>
  </si>
  <si>
    <t>EXECUÇÃO DE GRAMPO PARA SOLO GRAMPEADO COM COMPRIMENTO MAIOR QUE 8 M E MENOR OU IGUAL A 10 M, DIÂMETRO DE 7 CM, PERFURAÇÃO COM EQUIPAMENTO MANUAL E ARMADURA COM DIÂMETRO DE 16 MM. AF_05/2016</t>
  </si>
  <si>
    <t>185,58</t>
  </si>
  <si>
    <t>93966</t>
  </si>
  <si>
    <t>EXECUÇÃO DE GRAMPO PARA SOLO GRAMPEADO COM COMPRIMENTO MAIOR QUE 10 M, DIÂMETRO DE 7 CM, PERFURAÇÃO COM EQUIPAMENTO MANUAL E ARMADURA COM DIÂMETRO DE 16 MM. AF_05/2016</t>
  </si>
  <si>
    <t>182,95</t>
  </si>
  <si>
    <t>93967</t>
  </si>
  <si>
    <t>EXECUÇÃO DE GRAMPO PARA SOLO GRAMPEADO COM COMPRIMENTO MENOR OU IGUAL A 4 M, DIÂMETRO DE 7 CM, PERFURAÇÃO COM EQUIPAMENTO MANUAL E ARMADURA COM DIÂMETRO DE 20 MM. AF_05/2016</t>
  </si>
  <si>
    <t>234,39</t>
  </si>
  <si>
    <t>93968</t>
  </si>
  <si>
    <t>EXECUÇÃO DE GRAMPO PARA SOLO GRAMPEADO COM COMPRIMENTO MAIOR QUE 4 E MENOR OU IGUAL A 6 M, DIÂMETRO DE 7 CM, PERFURAÇÃO COM EQUIPAMENTO MANUAL E ARMADURA COM DIÂMETRO DE 20 MM. AF_05/2016</t>
  </si>
  <si>
    <t>217,69</t>
  </si>
  <si>
    <t>93969</t>
  </si>
  <si>
    <t>EXECUÇÃO DE GRAMPO PARA SOLO GRAMPEADO COM COMPRIMENTO MAIOR QUE 6 M E MENOR OU IGUAL A 8 M, DIÂMETRO DE 7 CM, PERFURAÇÃO COM EQUIPAMENTO MANUAL E ARMADURA COM DIÂMETRO DE 20 MM. AF_05/2016</t>
  </si>
  <si>
    <t>207,77</t>
  </si>
  <si>
    <t>93970</t>
  </si>
  <si>
    <t>EXECUÇÃO DE GRAMPO PARA SOLO GRAMPEADO COM COMPRIMENTO MAIOR QUE 8 MENOR OU IGUAL A 10 M, DIÂMETRO DE 7 CM, PERFURAÇÃO COM EQUIPAMENTO MANUAL E ARMADURA COM DIÂMETRO DE 20 MM. AF_05/2016</t>
  </si>
  <si>
    <t>200,84</t>
  </si>
  <si>
    <t>93971</t>
  </si>
  <si>
    <t>EXECUÇÃO DE GRAMPO PARA SOLO GRAMPEADO COM COMPRIMENTO MAIOR QUE 10 M, DIÂMETRO DE 7 CM, PERFURAÇÃO COM EQUIPAMENTO MANUAL E ARMADURA COM DIÂMETRO DE 20 MM. AF_05/2016</t>
  </si>
  <si>
    <t>189,59</t>
  </si>
  <si>
    <t>95108</t>
  </si>
  <si>
    <t>EXECUÇÃO DE PROTEÇÃO DA CABEÇA DO TIRANTE COM USO DE FÔRMAS EM CHAPA COMPENSADA PLASTIFICADA DE MADEIRA E CONCRETO FCK =15 MPA. AF_07/2016</t>
  </si>
  <si>
    <t>31,22</t>
  </si>
  <si>
    <t>100332</t>
  </si>
  <si>
    <t>CONTENÇÃO EM PERFIL PRANCHADO COM PRANCHÃO DE MADEIRA, PERFIS ESPAÇADOS A 1,5 M PARA 1 SUBSOLO. AF_07/2019</t>
  </si>
  <si>
    <t>1.039,86</t>
  </si>
  <si>
    <t>100333</t>
  </si>
  <si>
    <t>CONTENÇÃO EM PERFIL PRANCHADO COM PRANCHÃO DE MADEIRA, PERFIS ESPAÇADOS A 1,5 M PARA 2 OU MAIS SUBSOLOS. AF_07/2019</t>
  </si>
  <si>
    <t>641,06</t>
  </si>
  <si>
    <t>100334</t>
  </si>
  <si>
    <t>CONTENÇÃO EM PERFIL PRANCHADO COM PRANCHÃO DE MADEIRA, PERFIS ESPAÇADOS A 2 M PARA 1 SUBSOLO. AF_07/2019</t>
  </si>
  <si>
    <t>824,02</t>
  </si>
  <si>
    <t>100335</t>
  </si>
  <si>
    <t>CONTENÇÃO EM PERFIL PRANCHADO COM PRANCHÃO DE MADEIRA, PERFIS ESPAÇADOS A 2 M PARA 2 OU MAIS SUBSOLOS. AF_07/2019</t>
  </si>
  <si>
    <t>524,92</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</si>
  <si>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</si>
  <si>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</si>
  <si>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</si>
  <si>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</si>
  <si>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14,88</t>
  </si>
  <si>
    <t>100343</t>
  </si>
  <si>
    <t>ARMAÇÃO DE CORTINA DE CONTENÇÃO EM CONCRETO ARMADO, COM AÇO CA-50 DE 8 MM - MONTAGEM. AF_07/2019</t>
  </si>
  <si>
    <t>14,13</t>
  </si>
  <si>
    <t>100344</t>
  </si>
  <si>
    <t>ARMAÇÃO DE CORTINA DE CONTENÇÃO EM CONCRETO ARMADO, COM AÇO CA-50 DE 10 MM - MONTAGEM. AF_07/2019</t>
  </si>
  <si>
    <t>12,72</t>
  </si>
  <si>
    <t>100345</t>
  </si>
  <si>
    <t>ARMAÇÃO DE CORTINA DE CONTENÇÃO EM CONCRETO ARMADO, COM AÇO CA-50 DE 12,5 MM - MONTAGEM. AF_07/2019</t>
  </si>
  <si>
    <t>10,79</t>
  </si>
  <si>
    <t>100346</t>
  </si>
  <si>
    <t>ARMAÇÃO DE CORTINA DE CONTENÇÃO EM CONCRETO ARMADO, COM AÇO CA-50 DE 16 MM - MONTAGEM. AF_07/2019</t>
  </si>
  <si>
    <t>10,29</t>
  </si>
  <si>
    <t>100347</t>
  </si>
  <si>
    <t>ARMAÇÃO DE CORTINA DE CONTENÇÃO EM CONCRETO ARMADO, COM AÇO CA-50 DE 20 MM - MONTAGEM. AF_07/2019</t>
  </si>
  <si>
    <t>11,60</t>
  </si>
  <si>
    <t>100348</t>
  </si>
  <si>
    <t>ARMAÇÃO DE CORTINA DE CONTENÇÃO EM CONCRETO ARMADO, COM AÇO CA-50 DE 25 MM - MONTAGEM. AF_07/2019</t>
  </si>
  <si>
    <t>11,36</t>
  </si>
  <si>
    <t>100349</t>
  </si>
  <si>
    <t>CONCRETAGEM DE CORTINA DE CONTENÇÃO, ATRAVÉS DE BOMBA   LANÇAMENTO, ADENSAMENTO E ACABAMENTO. AF_07/2019</t>
  </si>
  <si>
    <t>628,05</t>
  </si>
  <si>
    <t>102989</t>
  </si>
  <si>
    <t>CANALETA MEIA CANA PRÉ-MOLDADA DE CONCRETO (D = 20 CM) - FORNECIMENTO E INSTALAÇÃO. AF_08/2021</t>
  </si>
  <si>
    <t>102990</t>
  </si>
  <si>
    <t>CANALETA MEIA CANA PRÉ-MOLDADA DE CONCRETO (D = 30 CM) - FORNECIMENTO E INSTALAÇÃO. AF_08/2021</t>
  </si>
  <si>
    <t>44,22</t>
  </si>
  <si>
    <t>102991</t>
  </si>
  <si>
    <t>CANALETA MEIA CANA PRÉ-MOLDADA DE CONCRETO (D = 40 CM) - FORNECIMENTO E INSTALAÇÃO. AF_08/2021</t>
  </si>
  <si>
    <t>57,33</t>
  </si>
  <si>
    <t>102992</t>
  </si>
  <si>
    <t>CANALETA MEIA CANA PRÉ-MOLDADA DE CONCRETO (D = 50 CM) - FORNECIMENTO E INSTALAÇÃO. AF_08/2021</t>
  </si>
  <si>
    <t>84,76</t>
  </si>
  <si>
    <t>102993</t>
  </si>
  <si>
    <t>CANALETA MEIA CANA PRÉ-MOLDADA DE CONCRETO (D = 60 CM) - FORNECIMENTO E INSTALAÇÃO. AF_08/2021</t>
  </si>
  <si>
    <t>110,29</t>
  </si>
  <si>
    <t>102994</t>
  </si>
  <si>
    <t>CANALETA MEIA CANA PRÉ-MOLDADA DE CONCRETO (D = 80 CM) - FORNECIMENTO E INSTALAÇÃO. AF_08/2021</t>
  </si>
  <si>
    <t>189,12</t>
  </si>
  <si>
    <t>102995</t>
  </si>
  <si>
    <t>EXECUÇÃO DE CANALETA DE CONCRETO MOLDADO IN LOCO, ESPESSURA DE 0,07 M, GEOMETRIA TRAPEZOIDAL (DIMENSÕES INTERNAS: B=0,6 M; B=0,147 M; H=0,2 M). AF_08/2021</t>
  </si>
  <si>
    <t>61,34</t>
  </si>
  <si>
    <t>102996</t>
  </si>
  <si>
    <t>EXECUÇÃO DE CANALETA DE CONCRETO MOLDADO IN LOCO, ESPESSURA DE 0,07 M, GEOMETRIA TRAPEZOIDAL (DIMENSÕES INTERNAS: B=0,9 M; B=0,246 M; H=0,3 M). AF_08/2021</t>
  </si>
  <si>
    <t>86,98</t>
  </si>
  <si>
    <t>102997</t>
  </si>
  <si>
    <t>EXECUÇÃO DE CANALETA DE CONCRETO MOLDADO IN LOCO, ESPESSURA DE 0,08 M, GEOMETRIA TRAPEZOIDAL (DIMENSÕES INTERNAS: B=1M; B=0,5 M; H=0,25 M). AF_08/2021</t>
  </si>
  <si>
    <t>117,62</t>
  </si>
  <si>
    <t>102998</t>
  </si>
  <si>
    <t>EXECUÇÃO DE CANALETA DE CONCRETO MOLDADO IN LOCO, ESPESSURA DE 0,08 M, GEOMETRIA TRAPEZOIDAL (DIMENSÕES INTERNAS: B=1,074 M; B=0,534 M; H=0,27 M). AF_08/2021</t>
  </si>
  <si>
    <t>111,88</t>
  </si>
  <si>
    <t>102999</t>
  </si>
  <si>
    <t>EXECUÇÃO DE CANALETA DE CONCRETO MOLDADO IN LOCO, ESPESSURA DE 0,08 M, GEOMETRIA TRAPEZOIDAL (DIMENSÕES INTERNAS: B=1,4 M; B=0,7 M; H=0,35 M). AF_08/2021</t>
  </si>
  <si>
    <t>141,69</t>
  </si>
  <si>
    <t>103000</t>
  </si>
  <si>
    <t>EXECUÇÃO DE CANALETA DE CONCRETO MOLDADO IN LOCO, ESPESSURA DE 0,08 M, GEOMETRIA TRAPEZOIDAL (DIMENSÕES INTERNAS: B=1,474 M; B=0,934 M; H=0,27 M). AF_08/2021</t>
  </si>
  <si>
    <t>142,28</t>
  </si>
  <si>
    <t>103001</t>
  </si>
  <si>
    <t>GRELHA DE FERRO FUNDIDO SIMPLES COM REQUADRO, 150 X 1000 MM, ASSENTADA COM ARGAMASSA 1 : 3 CIMENTO: AREIA - FORNECIMENTO E INSTALAÇÃO. AF_08/2021</t>
  </si>
  <si>
    <t>236,19</t>
  </si>
  <si>
    <t>103002</t>
  </si>
  <si>
    <t>GRELHA DE FERRO FUNDIDO SIMPLES COM REQUADRO, 200 X 1000 MM, ASSENTADA COM ARGAMASSA 1 : 3 CIMENTO: AREIA - FORNECIMENTO E INSTALAÇÃO. AF_08/2021</t>
  </si>
  <si>
    <t>294,76</t>
  </si>
  <si>
    <t>103003</t>
  </si>
  <si>
    <t>GRELHA DE FERRO FUNDIDO SIMPLES COM REQUADRO, 300 X 1000 MM, ASSENTADA COM ARGAMASSA 1 : 3 CIMENTO: AREIA - FORNECIMENTO E INSTALAÇÃO. AF_08/2021</t>
  </si>
  <si>
    <t>411,98</t>
  </si>
  <si>
    <t>103005</t>
  </si>
  <si>
    <t>CAIXA COM GRELHA RETANGULAR DE FERRO FUNDIDO, EM ALVENARIA COM TIJOLOS CERÂMICOS MACIÇOS, DIMENSÕES INTERNAS: 0,15 X 1,00 X 0,3 M. AF_08/2021</t>
  </si>
  <si>
    <t>599,94</t>
  </si>
  <si>
    <t>103006</t>
  </si>
  <si>
    <t>CAIXA COM GRELHA RETANGULAR DE FERRO FUNDIDO, EM ALVENARIA COM TIJOLOS CERÂMICOS MACIÇOS, DIMENSÕES INTERNAS: 0,20 X 1,00 X 0,4 M. AF_08/2021</t>
  </si>
  <si>
    <t>820,20</t>
  </si>
  <si>
    <t>103007</t>
  </si>
  <si>
    <t>CAIXA COM GRELHA RETANGULAR DE FERRO FUNDIDO, EM ALVENARIA COM TIJOLOS CERÂMICOS MACIÇOS, DIMENSÕES INTERNAS: 0,30 X 1,00 X 0,5 M. AF_08/2021</t>
  </si>
  <si>
    <t>1.085,25</t>
  </si>
  <si>
    <t>97933</t>
  </si>
  <si>
    <t>CAIXA COM GRELHA SIMPLES RETANGULAR, EM CONCRETO PRÉ-MOLDADO, DIMENSÕES INTERNAS: 0,6X1,0X1,0 M. AF_12/2020</t>
  </si>
  <si>
    <t>1.009,01</t>
  </si>
  <si>
    <t>97934</t>
  </si>
  <si>
    <t>CAIXA COM GRELHA DUPLA RETANGULAR, EM CONCRETO PRÉ-MOLDADO, DIMENSÕES INTERNAS: 0,5X2,2X1,0 M. AF_12/2020</t>
  </si>
  <si>
    <t>2.427,14</t>
  </si>
  <si>
    <t>97935</t>
  </si>
  <si>
    <t>CAIXA PARA BOCA DE LOBO SIMPLES RETANGULAR, EM CONCRETO PRÉ-MOLDADO, DIMENSÕES INTERNAS: 0,6X1,0X1,2 M. AF_12/2020</t>
  </si>
  <si>
    <t>816,90</t>
  </si>
  <si>
    <t>97936</t>
  </si>
  <si>
    <t>CAIXA PARA BOCA DE LOBO DUPLA RETANGULAR, EM CONCRETO PRÉ-MOLDADO, DIMENSÕES INTERNAS: 0,6X2,2X1,2 M. AF_12/2020</t>
  </si>
  <si>
    <t>2.075,18</t>
  </si>
  <si>
    <t>97947</t>
  </si>
  <si>
    <t>CAIXA COM GRELHA SIMPLES RETANGULAR, EM ALVENARIA COM TIJOLOS CERÂMICOS MACIÇOS, DIMENSÕES INTERNAS: 0,5X1X1 M. AF_12/2020</t>
  </si>
  <si>
    <t>1.760,44</t>
  </si>
  <si>
    <t>97948</t>
  </si>
  <si>
    <t>CAIXA COM GRELHA DUPLA RETANGULAR, EM ALVENARIA COM TIJOLOS CERÂMICOS MACIÇOS, DIMENSÕES INTERNAS: 0,5X2,2X1 M. AF_12/2020</t>
  </si>
  <si>
    <t>3.244,19</t>
  </si>
  <si>
    <t>97949</t>
  </si>
  <si>
    <t>CAIXA PARA BOCA DE LOBO SIMPLES RETANGULAR, EM ALVENARIA COM TIJOLOS CERÂMICOS MACIÇOS, DIMENSÕES INTERNAS: 0,6X1X1,2 M. AF_12/2020</t>
  </si>
  <si>
    <t>1.772,42</t>
  </si>
  <si>
    <t>97950</t>
  </si>
  <si>
    <t>CAIXA PARA BOCA DE LOBO DUPLA RETANGULAR, EM ALVENARIA COM TIJOLOS CERÂMICOS MACIÇOS, DIMENSÕES INTERNAS: 0,6X2,2X1,2 M. AF_12/2020</t>
  </si>
  <si>
    <t>3.119,09</t>
  </si>
  <si>
    <t>97951</t>
  </si>
  <si>
    <t>CAIXA PARA BOCA DE LOBO COMBINADA COM GRELHA RETANGULAR, EM ALVENARIA COM TIJOLOS CERÂMICOS MACIÇOS, DIMENSÕES INTERNAS: 1,3X1X1,2 M. AF_12/2020</t>
  </si>
  <si>
    <t>2.835,23</t>
  </si>
  <si>
    <t>97952</t>
  </si>
  <si>
    <t>CAIXA PARA BOCA DE LOBO DUPLA COMBINADA COM GRELHA RETANGULAR, EM ALVENARIA COM TIJOLOS CERÂMICOS MACIÇOS, DIMENSÕES INTERNAS: 1,3X2,2X1,2 M. AF_12/2020</t>
  </si>
  <si>
    <t>4.904,01</t>
  </si>
  <si>
    <t>97953</t>
  </si>
  <si>
    <t>CAIXA COM GRELHA SIMPLES RETANGULAR, EM ALVENARIA COM BLOCOS DE CONCRETO, DIMENSÕES INTERNAS: 0,5X1X1 M. AF_12/2020</t>
  </si>
  <si>
    <t>1.273,85</t>
  </si>
  <si>
    <t>97955</t>
  </si>
  <si>
    <t>CAIXA COM GRELHA DUPLA RETANGULAR, EM ALVENARIA COM BLOCOS DE CONCRETO, DIMENSÕES INTERNAS: 0,5X2,2X1 M. AF_12/2020</t>
  </si>
  <si>
    <t>2.857,31</t>
  </si>
  <si>
    <t>97956</t>
  </si>
  <si>
    <t>CAIXA PARA BOCA DE LOBO SIMPLES RETANGULAR, EM ALVENARIA COM BLOCOS DE CONCRETO, DIMENSÕES INTERNAS: 0,6X1X1,2 M. AF_12/2020</t>
  </si>
  <si>
    <t>1.388,48</t>
  </si>
  <si>
    <t>97957</t>
  </si>
  <si>
    <t>CAIXA PARA BOCA DE LOBO DUPLA RETANGULAR, EM ALVENARIA COM BLOCOS DE CONCRETO, DIMENSÕES INTERNAS: 0,6X2,2X1,2 M. AF_12/2020</t>
  </si>
  <si>
    <t>2.494,98</t>
  </si>
  <si>
    <t>97961</t>
  </si>
  <si>
    <t>CAIXA PARA BOCA DE LOBO COMBINADA COM GRELHA RETANGULAR, EM ALVENARIA COM BLOCOS DE CONCRETO, DIMENSÕES INTERNAS: 1,3X1X1,2 M. AF_12/2020</t>
  </si>
  <si>
    <t>2.265,52</t>
  </si>
  <si>
    <t>97973</t>
  </si>
  <si>
    <t>CAIXA PARA BOCA DE LOBO DUPLA COMBINADA COM GRELHA RETANGULAR, EM ALVENARIA COM BLOCOS DE CONCRETO, DIMENSÕES INTERNAS: 1,3X2,2X1,2 M. AF_12/2020</t>
  </si>
  <si>
    <t>4.312,90</t>
  </si>
  <si>
    <t>97974</t>
  </si>
  <si>
    <t>POÇO DE INSPEÇÃO CIRCULAR PARA ESGOTO, EM CONCRETO PRÉ-MOLDADO, DIÂMETRO INTERNO = 0,60 M, PROFUNDIDADE = 0,90 M, EXCLUINDO TAMPÃO. AF_12/2020_PA</t>
  </si>
  <si>
    <t>535,21</t>
  </si>
  <si>
    <t>97975</t>
  </si>
  <si>
    <t>POÇO DE INSPEÇÃO CIRCULAR PARA ESGOTO, EM CONCRETO PRÉ-MOLDADO, DIÂMETRO INTERNO = 0,60 M, PROFUNDIDADE = 1,40 M, EXCLUINDO TAMPÃO. AF_12/2020_PA</t>
  </si>
  <si>
    <t>673,21</t>
  </si>
  <si>
    <t>97976</t>
  </si>
  <si>
    <t>POÇO DE INSPEÇÃO CIRCULAR PARA ESGOTO, EM ALVENARIA COM TIJOLOS CERÂMICOS MACIÇOS, DIÂMETRO INTERNO = 0,60 M, PROFUNDIDADE = 0,95 M, EXCLUINDO TAMPÃO. AF_12/2020_PA</t>
  </si>
  <si>
    <t>1.237,52</t>
  </si>
  <si>
    <t>97977</t>
  </si>
  <si>
    <t>POÇO DE INSPEÇÃO CIRCULAR PARA ESGOTO, EM ALVENARIA COM TIJOLOS CERÂMICOS MACIÇOS, DIÂMETRO INTERNO = 0,60 M, PROFUNDIDADE = 1,45 M, EXCLUINDO TAMPÃO. AF_12/2020_PA</t>
  </si>
  <si>
    <t>1.733,03</t>
  </si>
  <si>
    <t>97978</t>
  </si>
  <si>
    <t>BASE PARA POÇO DE VISITA CIRCULAR PARA ESGOTO, EM CONCRETO PRÉ-MOLDADO, DIÂMETRO INTERNO = 0,80 M, PROFUNDIDADE = 1,35 M, EXCLUINDO TAMPÃO. AF_12/2020_PA</t>
  </si>
  <si>
    <t>1.033,82</t>
  </si>
  <si>
    <t>97980</t>
  </si>
  <si>
    <t>BASE PARA POÇO DE VISITA CIRCULAR PARA  ESGOTO, EM ALVENARIA COM TIJOLOS CERÂMICOS MACIÇOS, DIÂMETRO INTERNO = 0,80 M, PROFUNDIDADE = 1,40 M, EXCLUINDO TAMPÃO. AF_12/2020_PA</t>
  </si>
  <si>
    <t>2.243,31</t>
  </si>
  <si>
    <t>97981</t>
  </si>
  <si>
    <t>ACRÉSCIMO PARA POÇO DE VISITA CIRCULAR PARA ESGOTO, EM ALVENARIA COM TIJOLOS CERÂMICOS MACIÇOS, DIÂMETRO INTERNO = 0,8 M. AF_12/2020</t>
  </si>
  <si>
    <t>1.212,75</t>
  </si>
  <si>
    <t>97983</t>
  </si>
  <si>
    <t>ACRÉSCIMO PARA POÇO DE VISITA CIRCULAR PARA ESGOTO, EM CONCRETO PRÉ-MOLDADO, DIÂMETRO INTERNO = 1 M. AF_12/2020</t>
  </si>
  <si>
    <t>486,44</t>
  </si>
  <si>
    <t>97985</t>
  </si>
  <si>
    <t>ACRÉSCIMO PARA POÇO DE VISITA CIRCULAR PARA  ESGOTO, EM ALVENARIA COM TIJOLOS CERÂMICOS MACIÇOS, DIÂMETRO INTERNO = 1 M. AF_12/2020</t>
  </si>
  <si>
    <t>1.454,26</t>
  </si>
  <si>
    <t>97987</t>
  </si>
  <si>
    <t>ACRÉSCIMO PARA POÇO DE VISITA CIRCULAR PARA ESGOTO, EM CONCRETO PRÉ-MOLDADO, DIÂMETRO INTERNO = 1,2 M. AF_12/2020</t>
  </si>
  <si>
    <t>647,76</t>
  </si>
  <si>
    <t>97988</t>
  </si>
  <si>
    <t>BASE PARA POÇO DE VISITA CIRCULAR PARA  ESGOTO, EM ALVENARIA COM TIJOLOS CERÂMICOS MACIÇOS, DIÂMETRO INTERNO = 1,20 M, PROFUNDIDADE = 1,40 M, EXCLUINDO TAMPÃO. AF_12/2020_PA</t>
  </si>
  <si>
    <t>3.293,77</t>
  </si>
  <si>
    <t>97989</t>
  </si>
  <si>
    <t>ACRÉSCIMO PARA POÇO DE VISITA CIRCULAR PARA ESGOTO, EM ALVENARIA COM TIJOLOS CERÂMICOS MACIÇOS, DIÂMETRO INTERNO = 1,2 M. AF_12/2020</t>
  </si>
  <si>
    <t>1.695,71</t>
  </si>
  <si>
    <t>97991</t>
  </si>
  <si>
    <t>ACRÉSCIMO PARA POÇO DE VISITA CIRCULAR PARA  ESGOTO, EM CONCRETO PRÉ-MOLDADO, DIÂMETRO INTERNO = 1,5 M. AF_12/2020</t>
  </si>
  <si>
    <t>888,33</t>
  </si>
  <si>
    <t>97992</t>
  </si>
  <si>
    <t>BASE PARA POÇO DE VISITA CIRCULAR PARA ESGOTO, EM ALVENARIA COM TIJOLOS CERÂMICOS MACIÇOS, DIÂMETRO INTERNO = 1,50 M, PROFUNDIDADE = 1,40 M, EXCLUINDO TAMPÃO. AF_12/2020_PA</t>
  </si>
  <si>
    <t>4.231,26</t>
  </si>
  <si>
    <t>97993</t>
  </si>
  <si>
    <t>ACRÉSCIMO PARA POÇO DE VISITA CIRCULAR PARA  ESGOTO, EM ALVENARIA COM TIJOLOS CERÂMICOS MACIÇOS, DIÂMETRO INTERNO = 1,5 M. AF_12/2020</t>
  </si>
  <si>
    <t>2.058,04</t>
  </si>
  <si>
    <t>97994</t>
  </si>
  <si>
    <t>BASE PARA POÇO DE VISITA RETANGULAR PARA  ESGOTO, EM ALVENARIA COM BLOCOS DE CONCRETO, DIMENSÕES INTERNAS = 1X1 M, PROFUNDIDADE = 1,40 M, EXCLUINDO TAMPÃO. AF_12/2020_PA</t>
  </si>
  <si>
    <t>2.740,86</t>
  </si>
  <si>
    <t>97995</t>
  </si>
  <si>
    <t>ACRÉSCIMO PARA POÇO DE VISITA RETANGULAR PARA ESGOTO, EM ALVENARIA COM BLOCOS DE CONCRETO, DIMENSÕES INTERNAS = 1X1 M. AF_12/2020</t>
  </si>
  <si>
    <t>1.234,56</t>
  </si>
  <si>
    <t>97996</t>
  </si>
  <si>
    <t>BASE PARA POÇO DE VISITA RETANGULAR PARA ESGOTO, EM ALVENARIA COM BLOCOS DE CONCRETO, DIMENSÕES INTERNAS = 1X1,5 M, PROFUNDIDADE = 1,40 M, EXCLUINDO TAMPÃO. AF_12/2020_PA</t>
  </si>
  <si>
    <t>3.464,49</t>
  </si>
  <si>
    <t>97997</t>
  </si>
  <si>
    <t>ACRÉSCIMO PARA POÇO DE VISITA RETANGULAR PARA ESGOTO, EM ALVENARIA COM BLOCOS DE CONCRETO, DIMENSÕES INTERNAS = 1X1,5 M. AF_12/2020</t>
  </si>
  <si>
    <t>1.472,28</t>
  </si>
  <si>
    <t>97999</t>
  </si>
  <si>
    <t>ACRÉSCIMO PARA POÇO DE VISITA RETANGULAR PARA ESGOTO, EM ALVENARIA COM BLOCOS DE CONCRETO, DIMENSÕES INTERNAS = 1X2 M. AF_12/2020</t>
  </si>
  <si>
    <t>1.710,10</t>
  </si>
  <si>
    <t>98001</t>
  </si>
  <si>
    <t>ACRÉSCIMO PARA POÇO DE VISITA RETANGULAR PARA ESGOTO, EM ALVENARIA COM BLOCOS DE CONCRETO, DIMENSÕES INTERNAS = 1X2,5 M. AF_12/2020</t>
  </si>
  <si>
    <t>1.947,81</t>
  </si>
  <si>
    <t>98002</t>
  </si>
  <si>
    <t>BASE PARA POÇO DE VISITA RETANGULAR PARA ESGOTO, EM ALVENARIA COM BLOCOS DE CONCRETO, DIMENSÕES INTERNAS = 1X3 M, PROFUNDIDADE = 1,40 M, EXCLUINDO TAMPÃO. AF_12/2020_PA</t>
  </si>
  <si>
    <t>5.666,99</t>
  </si>
  <si>
    <t>98003</t>
  </si>
  <si>
    <t>ACRÉSCIMO PARA POÇO DE VISITA RETANGULAR PARA ESGOTO, EM ALVENARIA COM BLOCOS DE CONCRETO, DIMENSÕES INTERNAS = 1X3 M. AF_12/2020</t>
  </si>
  <si>
    <t>2.185,64</t>
  </si>
  <si>
    <t>98005</t>
  </si>
  <si>
    <t>ACRÉSCIMO PARA POÇO DE VISITA RETANGULAR PARA ESGOTO, EM ALVENARIA COM BLOCOS DE CONCRETO, DIMENSÕES INTERNAS = 1X3,5 M. AF_12/2020</t>
  </si>
  <si>
    <t>2.423,45</t>
  </si>
  <si>
    <t>98006</t>
  </si>
  <si>
    <t>BASE PARA POÇO DE VISITA RETANGULAR PARA ESGOTO, EM ALVENARIA COM BLOCOS DE CONCRETO, DIMENSÕES INTERNAS = 1X4 M, PROFUNDIDADE = 1,40 M, EXCLUINDO TAMPÃO. AF_12/2020_PA</t>
  </si>
  <si>
    <t>7.122,21</t>
  </si>
  <si>
    <t>98007</t>
  </si>
  <si>
    <t>ACRÉSCIMO PARA POÇO DE VISITA RETANGULAR PARA ESGOTO, EM ALVENARIA COM BLOCOS DE CONCRETO, DIMENSÕES INTERNAS = 1X4 M. AF_12/2020</t>
  </si>
  <si>
    <t>2.661,17</t>
  </si>
  <si>
    <t>98008</t>
  </si>
  <si>
    <t>BASE PARA POÇO DE VISITA RETANGULAR PARA ESGOTO, EM ALVENARIA COM BLOCOS DE CONCRETO, DIMENSÕES INTERNAS = 1,5X1,5 M, PROFUNDIDADE = 1,45 M, EXCLUINDO TAMPÃO . AF_12/2020_PA</t>
  </si>
  <si>
    <t>4.297,85</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</si>
  <si>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</si>
  <si>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</si>
  <si>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</si>
  <si>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</si>
  <si>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5.238,11</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</si>
  <si>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</si>
  <si>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</si>
  <si>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</si>
  <si>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</si>
  <si>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6.153,12</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</si>
  <si>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</si>
  <si>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</si>
  <si>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</si>
  <si>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</si>
  <si>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7.068,12</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</si>
  <si>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</si>
  <si>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</si>
  <si>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</si>
  <si>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</si>
  <si>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7.983,24</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</si>
  <si>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</si>
  <si>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</si>
  <si>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</si>
  <si>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</si>
  <si>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8.898,23</t>
  </si>
  <si>
    <t>98019</t>
  </si>
  <si>
    <t>ACRÉSCIMO PARA POÇO DE VISITA RETANGULAR PARA ESGOTO, EM ALVENARIA COM BLOCOS DE CONCRETO, DIMENSÕES INTERNAS = 1,5X4 M. AF_12/2020</t>
  </si>
  <si>
    <t>2.924,91</t>
  </si>
  <si>
    <t>98020</t>
  </si>
  <si>
    <t>BASE PARA POÇO DE VISITA RETANGULAR PARA ESGOTO, EM ALVENARIA COM BLOCOS DE CONCRETO, DIMENSÕES INTERNAS = 2X2 M, PROFUNDIDADE = 1,40 M, EXCLUINDO TAMPÃO. AF_12/2020_PA</t>
  </si>
  <si>
    <t>6.325,45</t>
  </si>
  <si>
    <t>98021</t>
  </si>
  <si>
    <t>ACRÉSCIMO PARA POÇO DE VISITA RETANGULAR PARA ESGOTO, EM ALVENARIA COM BLOCOS DE CONCRETO, DIMENSÕES INTERNAS = 2X2 M. AF_12/2020</t>
  </si>
  <si>
    <t>2.211,64</t>
  </si>
  <si>
    <t>98022</t>
  </si>
  <si>
    <t>BASE PARA POÇO DE VISITA RETANGULAR PARA ESGOTO, EM ALVENARIA COM BLOCOS DE CONCRETO, DIMENSÕES INTERNAS = 2X2,5 M, PROFUNDIDADE = 1,40 M, EXCLUINDO TAMPÃO. AF_12/2020_PA</t>
  </si>
  <si>
    <t>7.415,69</t>
  </si>
  <si>
    <t>98023</t>
  </si>
  <si>
    <t>ACRÉSCIMO PARA POÇO DE VISITA RETANGULAR PARA ESGOTO, EM ALVENARIA COM BLOCOS DE CONCRETO, DIMENSÕES INTERNAS = 2X2,5 M. AF_12/2020</t>
  </si>
  <si>
    <t>2.449,38</t>
  </si>
  <si>
    <t>98024</t>
  </si>
  <si>
    <t>BASE PARA POÇO DE VISITA RETANGULAR PARA ESGOTO, EM ALVENARIA COM BLOCOS DE CONCRETO, DIMENSÕES INTERNAS = 2X3 M, PROFUNDIDADE = 1,40 M, EXCLUINDO TAMPÃO. AF_12/2020_PA</t>
  </si>
  <si>
    <t>8.561,67</t>
  </si>
  <si>
    <t>98025</t>
  </si>
  <si>
    <t>ACRÉSCIMO PARA POÇO DE VISITA RETANGULAR PARA ESGOTO, EM ALVENARIA COM BLOCOS DE CONCRETO, DIMENSÕES INTERNAS = 2X3 M. AF_12/2020</t>
  </si>
  <si>
    <t>2.687,17</t>
  </si>
  <si>
    <t>98026</t>
  </si>
  <si>
    <t>BASE PARA POÇO DE VISITA RETANGULAR PARA ESGOTO, EM ALVENARIA COM BLOCOS DE CONCRETO, DIMENSÕES INTERNAS = 2X3,5 M, PROFUNDIDADE = 1,40 M, EXCLUINDO TAMPÃO. AF_12/2020_PA</t>
  </si>
  <si>
    <t>9.658,95</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</si>
  <si>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</si>
  <si>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</si>
  <si>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</si>
  <si>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</si>
  <si>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10.756,31</t>
  </si>
  <si>
    <t>98029</t>
  </si>
  <si>
    <t>ACRÉSCIMO PARA POÇO DE VISITA RETANGULAR PARA ESGOTO, EM ALVENARIA COM BLOCOS DE CONCRETO, DIMENSÕES INTERNAS = 2X4 M. AF_12/2020</t>
  </si>
  <si>
    <t>3.168,04</t>
  </si>
  <si>
    <t>98030</t>
  </si>
  <si>
    <t>BASE PARA POÇO DE VISITA RETANGULAR PARA ESGOTO, EM ALVENARIA COM BLOCOS DE CONCRETO, DIMENSÕES INTERNAS = 2,5X2,5 M, PROFUNDIDADE = 1,40 M, EXCLUINDO TAMPÃO. AF_12/2020_PA</t>
  </si>
  <si>
    <t>8.755,52</t>
  </si>
  <si>
    <t>98031</t>
  </si>
  <si>
    <t>ACRÉSCIMO PARA POÇO DE VISITA RETANGULAR PARA ESGOTO, EM ALVENARIA COM BLOCOS DE CONCRETO, DIMENSÕES INTERNAS = 2,5X2,5 M. AF_12/2020</t>
  </si>
  <si>
    <t>2.692,60</t>
  </si>
  <si>
    <t>98032</t>
  </si>
  <si>
    <t>BASE PARA POÇO DE VISITA RETANGULAR PARA ESGOTO, EM ALVENARIA COM BLOCOS DE CONCRETO, DIMENSÕES INTERNAS = 2,5X3 M, PROFUNDIDADE = 1,40 M, EXCLUINDO TAMPÃO. AF_12/2020_PA</t>
  </si>
  <si>
    <t>10.072,42</t>
  </si>
  <si>
    <t>98033</t>
  </si>
  <si>
    <t>ACRÉSCIMO PARA POÇO DE VISITA RETANGULAR PARA ESGOTO, EM ALVENARIA COM BLOCOS DE CONCRETO, DIMENSÕES INTERNAS = 2,5X3 M. AF_12/2020</t>
  </si>
  <si>
    <t>2.930,33</t>
  </si>
  <si>
    <t>98034</t>
  </si>
  <si>
    <t>BASE PARA POÇO DE VISITA RETANGULAR PARA ESGOTO, EM ALVENARIA COM BLOCOS DE CONCRETO, DIMENSÕES INTERNAS = 2,5X3,5 M, PROFUNDIDADE = 1,40 M, EXCLUINDO TAMPÃO. AF_12/2020_PA</t>
  </si>
  <si>
    <t>11.389,35</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</si>
  <si>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</si>
  <si>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</si>
  <si>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</si>
  <si>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</si>
  <si>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12.706,25</t>
  </si>
  <si>
    <t>98037</t>
  </si>
  <si>
    <t>ACRÉSCIMO PARA POÇO DE VISITA RETANGULAR PARA ESGOTO, EM ALVENARIA COM BLOCOS DE CONCRETO, DIMENSÕES INTERNAS = 2,5X4 M. AF_12/2020</t>
  </si>
  <si>
    <t>3.411,17</t>
  </si>
  <si>
    <t>98038</t>
  </si>
  <si>
    <t>BASE PARA POÇO DE VISITA RETANGULAR PARA ESGOTO, EM ALVENARIA COM BLOCOS DE CONCRETO, DIMENSÕES INTERNAS = 3X3 M, PROFUNDIDADE = 1,40 M, EXCLUINDO TAMPÃO. AF_12/2020_PA</t>
  </si>
  <si>
    <t>11.621,09</t>
  </si>
  <si>
    <t>98039</t>
  </si>
  <si>
    <t>ACRÉSCIMO PARA POÇO DE VISITA RETANGULAR PARA ESGOTO, EM ALVENARIA COM BLOCOS DE CONCRETO, DIMENSÕES INTERNAS = 3X3 M. AF_12/2020</t>
  </si>
  <si>
    <t>3.173,46</t>
  </si>
  <si>
    <t>98040</t>
  </si>
  <si>
    <t>BASE PARA POÇO DE VISITA RETANGULAR PARA ESGOTO, EM ALVENARIA COM BLOCOS DE CONCRETO, DIMENSÕES INTERNAS = 3X3,5 M, PROFUNDIDADE = 1,40 M, EXCLUINDO TAMPÃO. AF_12/2020_PA</t>
  </si>
  <si>
    <t>13.134,11</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</si>
  <si>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</si>
  <si>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</si>
  <si>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</si>
  <si>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</si>
  <si>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14.647,20</t>
  </si>
  <si>
    <t>98043</t>
  </si>
  <si>
    <t>ACRÉSCIMO PARA POÇO DE VISITA RETANGULAR PARA ESGOTO, EM ALVENARIA COM BLOCOS DE CONCRETO, DIMENSÕES INTERNAS = 3X4 M. AF_12/2020</t>
  </si>
  <si>
    <t>3.654,42</t>
  </si>
  <si>
    <t>98044</t>
  </si>
  <si>
    <t>BASE PARA POÇO DE VISITA RETANGULAR PARA ESGOTO, EM ALVENARIA COM BLOCOS DE CONCRETO, DIMENSÕES INTERNAS = 3,5X3,5 M, PROFUNDIDADE = 1,40 M, EXCLUINDO TAMPÃO. AF_12/2020_PA</t>
  </si>
  <si>
    <t>14.879,02</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</si>
  <si>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</si>
  <si>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</si>
  <si>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</si>
  <si>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</si>
  <si>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16.588,00</t>
  </si>
  <si>
    <t>98047</t>
  </si>
  <si>
    <t>ACRÉSCIMO PARA POÇO DE VISITA RETANGULAR PARA ESGOTO, EM ALVENARIA COM BLOCOS DE CONCRETO, DIMENSÕES INTERNAS = 3,5X4 M. AF_12/2020</t>
  </si>
  <si>
    <t>3.897,56</t>
  </si>
  <si>
    <t>98048</t>
  </si>
  <si>
    <t>BASE PARA POÇO DE VISITA RETANGULAR PARA ESGOTO, EM ALVENARIA COM BLOCOS DE CONCRETO, DIMENSÕES INTERNAS = 4X4 M, PROFUNDIDADE = 1,45 M, EXCLUINDO TAMPÃO. AF_12/2020_PA</t>
  </si>
  <si>
    <t>18.528,95</t>
  </si>
  <si>
    <t>98049</t>
  </si>
  <si>
    <t>ACRÉSCIMO PARA POÇO DE VISITA RETANGULAR PARA ESGOTO, EM ALVENARIA COM BLOCOS DE CONCRETO, DIMENSÕES INTERNAS = 4X4 M. AF_12/2020</t>
  </si>
  <si>
    <t>4.087,77</t>
  </si>
  <si>
    <t>98050</t>
  </si>
  <si>
    <t>CHAMINÉ CIRCULAR PARA POÇO DE VISITA PARA ESGOTO, EM CONCRETO PRÉ-MOLDADO, DIÂMETRO INTERNO = 0,6 M. AF_12/2020</t>
  </si>
  <si>
    <t>268,62</t>
  </si>
  <si>
    <t>98051</t>
  </si>
  <si>
    <t>CHAMINÉ CIRCULAR PARA POÇO DE VISITA PARA ESGOTO, EM ALVENARIA COM TIJOLOS CERÂMICOS MACIÇOS, DIÂMETRO INTERNO = 0,6 M. AF_12/2020</t>
  </si>
  <si>
    <t>977,12</t>
  </si>
  <si>
    <t>98405</t>
  </si>
  <si>
    <t>BASE PARA POÇO DE VISITA CIRCULAR PARA  ESGOTO, EM ALVENARIA COM TIJOLOS CERÂMICOS MACIÇOS, DIÂMETRO INTERNO = 1,0 M, PROFUNDIDADE = 1,40 M, EXCLUINDO TAMPÃO. AF_12/2020_PA</t>
  </si>
  <si>
    <t>2.765,13</t>
  </si>
  <si>
    <t>98406</t>
  </si>
  <si>
    <t>BASE PARA POÇO DE VISITA RETANGULAR PARA ESGOTO, EM ALVENARIA COM BLOCOS DE CONCRETO, DIMENSÕES INTERNAS = 1X3,5 M, PROFUNDIDADE = 1,40 M, EXCLUINDO TAMPÃO. AF_12/2020_PA</t>
  </si>
  <si>
    <t>6.394,57</t>
  </si>
  <si>
    <t>98407</t>
  </si>
  <si>
    <t>BASE PARA POÇO DE VISITA RETANGULAR PARA ESGOTO, EM ALVENARIA COM BLOCOS DE CONCRETO, DIMENSÕES INTERNAS = 1X2 M, PROFUNDIDADE = 1,40 M, EXCLUINDO TAMPÃO. AF_12/2020_PA</t>
  </si>
  <si>
    <t>4.188,04</t>
  </si>
  <si>
    <t>98408</t>
  </si>
  <si>
    <t>BASE PARA POÇO DE VISITA RETANGULAR PARA ESGOTO, EM ALVENARIA COM BLOCOS DE CONCRETO, DIMENSÕES INTERNAS = 1X2,5 M, PROFUNDIDADE = 1,40 M, EXCLUINDO TAMPÃO. AF_12/2020_PA</t>
  </si>
  <si>
    <t>4.911,67</t>
  </si>
  <si>
    <t>98409</t>
  </si>
  <si>
    <t>ACRÉSCIMO PARA POÇO DE VISITA CIRCULAR PARA ESGOTO, EM CONCRETO PRÉ-MOLDADO, DIÂMETRO INTERNO = 0,8 M. AF_12/2020</t>
  </si>
  <si>
    <t>368,08</t>
  </si>
  <si>
    <t>98410</t>
  </si>
  <si>
    <t>BASE PARA POÇO DE VISITA CIRCULAR PARA ESGOTO, EM CONCRETO PRÉ-MOLDADO, DIÂMETRO INTERNO = 1,0 M, PROFUNDIDADE = 1,35 M, EXCLUINDO TAMPÃO. AF_12/2020_PA</t>
  </si>
  <si>
    <t>1.329,49</t>
  </si>
  <si>
    <t>99240</t>
  </si>
  <si>
    <t>ACRÉSCIMO PARA POÇO DE VISITA CIRCULAR PARA DRENAGEM, EM CONCRETO PRÉ-MOLDADO, DIÂMETRO INTERNO = 1,2 M. AF_12/2020</t>
  </si>
  <si>
    <t>642,67</t>
  </si>
  <si>
    <t>99241</t>
  </si>
  <si>
    <t>ACRÉSCIMO PARA POÇO DE VISITA RETANGULAR PARA DRENAGEM, EM ALVENARIA COM BLOCOS DE CONCRETO, DIMENSÕES INTERNAS = 1,5X1,5 M. AF_12/2020</t>
  </si>
  <si>
    <t>1.603,30</t>
  </si>
  <si>
    <t>99242</t>
  </si>
  <si>
    <t>BASE PARA POÇO DE VISITA CIRCULAR PARA DRENAGEM, EM ALVENARIA COM TIJOLOS CERÂMICOS MACIÇOS, DIÂMETRO INTERNO = 1,2 M, PROFUNDIDADE = 1,40 M, EXCLUINDO TAMPÃO. AF_12/2020_PA</t>
  </si>
  <si>
    <t>3.148,54</t>
  </si>
  <si>
    <t>99243</t>
  </si>
  <si>
    <t>ACRÉSCIMO PARA POÇO DE VISITA CIRCULAR PARA DRENAGEM, EM ALVENARIA COM TIJOLOS CERÂMICOS MACIÇOS, DIÂMETRO INTERNO = 1,2 M. AF_12/2020</t>
  </si>
  <si>
    <t>1.558,17</t>
  </si>
  <si>
    <t>99244</t>
  </si>
  <si>
    <t>BASE PARA POÇO DE VISITA RETANGULAR PARA DRENAGEM, EM ALVENARIA COM BLOCOS DE CONCRETO, DIMENSÕES INTERNAS = 1,5X2 M, PROFUNDIDADE = 1,40 M, EXCLUINDO TAMPÃO. AF_12/2020_PA</t>
  </si>
  <si>
    <t>5.063,63</t>
  </si>
  <si>
    <t>99246</t>
  </si>
  <si>
    <t>ACRÉSCIMO PARA POÇO DE VISITA CIRCULAR PARA DRENAGEM, EM CONCRETO PRÉ-MOLDADO, DIÂMETRO INTERNO = 1,5 M. AF_12/2020</t>
  </si>
  <si>
    <t>881,38</t>
  </si>
  <si>
    <t>99247</t>
  </si>
  <si>
    <t>ACRÉSCIMO PARA POÇO DE VISITA RETANGULAR PARA DRENAGEM, EM ALVENARIA COM BLOCOS DE CONCRETO, DIMENSÕES INTERNAS = 1,5X2 M. AF_12/2020</t>
  </si>
  <si>
    <t>1.825,32</t>
  </si>
  <si>
    <t>99248</t>
  </si>
  <si>
    <t>BASE PARA POÇO DE VISITA CIRCULAR PARA DRENAGEM, EM ALVENARIA COM TIJOLOS CERÂMICOS MACIÇOS, DIÂMETRO INTERNO = 1,50 M, PROFUNDIDADE = 1,40 M, EXCLUINDO TAMPÃO. AF_12/2020_PA</t>
  </si>
  <si>
    <t>4.055,99</t>
  </si>
  <si>
    <t>99249</t>
  </si>
  <si>
    <t>ACRÉSCIMO PARA POÇO DE VISITA CIRCULAR PARA DRENAGEM, EM ALVENARIA COM TIJOLOS CERÂMICOS MACIÇOS, DIÂMETRO INTERNO = 1,5 M. AF_12/2020</t>
  </si>
  <si>
    <t>1.899,09</t>
  </si>
  <si>
    <t>99252</t>
  </si>
  <si>
    <t>BASE PARA POÇO DE VISITA RETANGULAR PARA DRENAGEM, EM ALVENARIA COM BLOCOS DE CONCRETO, DIMENSÕES INTERNAS = 1X1 M, PROFUNDIDADE = 1,40 M, EXCLUINDO TAMPÃO. AF_12/2020_PA</t>
  </si>
  <si>
    <t>2.649,91</t>
  </si>
  <si>
    <t>99254</t>
  </si>
  <si>
    <t>ACRÉSCIMO PARA POÇO DE VISITA RETANGULAR PARA DRENAGEM, EM ALVENARIA COM BLOCOS DE CONCRETO, DIMENSÕES INTERNAS = 1X1 M. AF_12/2020</t>
  </si>
  <si>
    <t>1.159,17</t>
  </si>
  <si>
    <t>99256</t>
  </si>
  <si>
    <t>BASE PARA POÇO DE VISITA RETANGULAR PARA DRENAGEM, EM ALVENARIA COM BLOCOS DE CONCRETO, DIMENSÕES INTERNAS = 1,5X2,5 M, PROFUNDIDADE = 1,40 M, EXCLUINDO TAMPÃO. AF_12/2020_PA</t>
  </si>
  <si>
    <t>5.947,19</t>
  </si>
  <si>
    <t>99259</t>
  </si>
  <si>
    <t>BASE PARA POÇO DE VISITA RETANGULAR PARA DRENAGEM, EM ALVENARIA COM BLOCOS DE CONCRETO, DIMENSÕES INTERNAS = 1X1,5 M, PROFUNDIDADE = 1,40 M, EXCLUINDO TAMPÃO. AF_12/2020_PA</t>
  </si>
  <si>
    <t>3.348,43</t>
  </si>
  <si>
    <t>99261</t>
  </si>
  <si>
    <t>ACRÉSCIMO PARA POÇO DE VISITA RETANGULAR PARA DRENAGEM, EM ALVENARIA COM BLOCOS DE CONCRETO, DIMENSÕES INTERNAS = 1X1,5 M. AF_12/2020</t>
  </si>
  <si>
    <t>1.381,20</t>
  </si>
  <si>
    <t>99263</t>
  </si>
  <si>
    <t>ACRÉSCIMO PARA POÇO DE VISITA RETANGULAR PARA DRENAGEM, EM ALVENARIA COM BLOCOS DE CONCRETO, DIMENSÕES INTERNAS = 1,5X2,5 M. AF_12/2020</t>
  </si>
  <si>
    <t>2.047,43</t>
  </si>
  <si>
    <t>99265</t>
  </si>
  <si>
    <t>BASE PARA POÇO DE VISITA RETANGULAR PARA DRENAGEM, EM ALVENARIA COM BLOCOS DE CONCRETO, DIMENSÕES INTERNAS = 1X2 M, PROFUNDIDADE = 1,40 M, EXCLUINDO TAMPÃO. AF_12/2020_PA</t>
  </si>
  <si>
    <t>4.046,90</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</si>
  <si>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</si>
  <si>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</si>
  <si>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</si>
  <si>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</si>
  <si>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4.745,42</t>
  </si>
  <si>
    <t>99268</t>
  </si>
  <si>
    <t>POÇO DE INSPEÇÃO CIRCULAR PARA DRENAGEM, EM CONCRETO PRÉ-MOLDADO, DIÂMETRO INTERNO = 0,60 M, PROFUNDIDADE = 0,90 M, EXCLUINDO TAMPÃO. AF_12/2020_PA</t>
  </si>
  <si>
    <t>528,71</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</si>
  <si>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</si>
  <si>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</si>
  <si>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</si>
  <si>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</si>
  <si>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665,61</t>
  </si>
  <si>
    <t>99271</t>
  </si>
  <si>
    <t>BASE PARA POÇO DE VISITA RETANGULAR PARA DRENAGEM, EM ALVENARIA COM BLOCOS DE CONCRETO, DIMENSÕES INTERNAS = 1,5X3 M, PROFUNDIDADE = 1,40 M, EXCLUINDO TAMPÃO. AF_12/2020_PA</t>
  </si>
  <si>
    <t>6.830,72</t>
  </si>
  <si>
    <t>99272</t>
  </si>
  <si>
    <t>POÇO DE INSPEÇÃO CIRCULAR PARA DRENAGEM, EM ALVENARIA COM TIJOLOS CERÂMICOS MACIÇOS, DIÂMETRO INTERNO = 0,60 M, PROFUNDIDADE = 0,95 M, EXCLUINDO TAMPÃO. AF_12/2020_PA</t>
  </si>
  <si>
    <t>1.172,15</t>
  </si>
  <si>
    <t>99273</t>
  </si>
  <si>
    <t>POÇO DE INSPEÇÃO CIRCULAR PARA DRENAGEM, EM ALVENARIA COM TIJOLOS CERÂMICOS MACIÇOS, DIÂMETRO INTERNO = 0,60 M, PROFUNDIDADE = 1,45 M, EXCLUINDO TAMPÃO. AF_12/2020_PA</t>
  </si>
  <si>
    <t>1.617,15</t>
  </si>
  <si>
    <t>99274</t>
  </si>
  <si>
    <t>BASE PARA POÇO DE VISITA RETANGULAR PARA DRENAGEM, EM ALVENARIA COM BLOCOS DE CONCRETO, DIMENSÕES INTERNAS = 1X3 M, PROFUNDIDADE = 1,40 M, EXCLUINDO TAMPÃO. AF_12/2020_PA</t>
  </si>
  <si>
    <t>5.475,65</t>
  </si>
  <si>
    <t>99275</t>
  </si>
  <si>
    <t>BASE PARA POÇO DE VISITA CIRCULAR PARA DRENAGEM, EM CONCRETO PRÉ-MOLDADO, DIÂMETRO INTERNO = 0,80 M, PROFUNDIDADE = 1,35 M, EXCLUINDO TAMPÃO. AF_12/2020_PA</t>
  </si>
  <si>
    <t>1.021,06</t>
  </si>
  <si>
    <t>99276</t>
  </si>
  <si>
    <t>ACRÉSCIMO PARA POÇO DE VISITA RETANGULAR PARA DRENAGEM, EM ALVENARIA COM BLOCOS DE CONCRETO, DIMENSÕES INTERNAS = 1,5X3 M. AF_12/2020</t>
  </si>
  <si>
    <t>2.269,53</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</si>
  <si>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</si>
  <si>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</si>
  <si>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</si>
  <si>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</si>
  <si>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364,98</t>
  </si>
  <si>
    <t>99279</t>
  </si>
  <si>
    <t>BASE PARA POÇO DE VISITA RETANGULAR PARA DRENAGEM, EM ALVENARIA COM BLOCOS DE CONCRETO, DIMENSÕES INTERNAS = 1X3,5 M, PROFUNDIDADE = 1,40 M, EXCLUINDO TAMPÃO. AF_12/2020_PA</t>
  </si>
  <si>
    <t>6.178,13</t>
  </si>
  <si>
    <t>99280</t>
  </si>
  <si>
    <t>BASE PARA POÇO DE VISITA CIRCULAR PARA DRENAGEM, EM ALVENARIA COM TIJOLOS CERÂMICOS MACIÇOS, DIÂMETRO INTERNO = 0,80 M, PROFUNDIDADE = 1,40 M, EXCLUINDO TAMPÃO. AF_12/2020_PA</t>
  </si>
  <si>
    <t>2.128,77</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</si>
  <si>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</si>
  <si>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</si>
  <si>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</si>
  <si>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</si>
  <si>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2.517,27</t>
  </si>
  <si>
    <t>99283</t>
  </si>
  <si>
    <t>ACRÉSCIMO PARA POÇO DE VISITA CIRCULAR PARA DRENAGEM, EM ALVENARIA COM TIJOLOS CERÂMICOS MACIÇOS, DIÂMETRO INTERNO = 0,8 M. AF_12/2020</t>
  </si>
  <si>
    <t>1.103,73</t>
  </si>
  <si>
    <t>99284</t>
  </si>
  <si>
    <t>BASE PARA POÇO DE VISITA RETANGULAR PARA DRENAGEM, EM ALVENARIA COM BLOCOS DE CONCRETO, DIMENSÕES INTERNAS = 1,5X3,5 M, PROFUNDIDADE = 1,40 M, EXCLUINDO TAMPÃO. AF_12/2020_PA</t>
  </si>
  <si>
    <t>7.714,36</t>
  </si>
  <si>
    <t>99285</t>
  </si>
  <si>
    <t>BASE PARA POÇO DE VISITA CIRCULAR PARA DRENAGEM, EM CONCRETO PRÉ-MOLDADO, DIÂMETRO INTERNO = 1,0 M, PROFUNDIDADE = 1,35 M, EXCLUINDO TAMPÃO. AF_05/2018_PA</t>
  </si>
  <si>
    <t>1.312,36</t>
  </si>
  <si>
    <t>99286</t>
  </si>
  <si>
    <t>BASE PARA POÇO DE VISITA RETANGULAR PARA DRENAGEM, EM ALVENARIA COM BLOCOS DE CONCRETO, DIMENSÕES INTERNAS = 1X4 M, PROFUNDIDADE = 1,40 M, EXCLUINDO TAMPÃO. AF_12/2020_PA</t>
  </si>
  <si>
    <t>6.880,68</t>
  </si>
  <si>
    <t>99287</t>
  </si>
  <si>
    <t>BASE PARA POÇO DE VISITA RETANGULAR PARA DRENAGEM, EM ALVENARIA COM BLOCOS DE CONCRETO, DIMENSÕES INTERNAS = 2,5X3 M, PROFUNDIDADE = 1,40 M, EXCLUINDO TAMPÃO. AF_12/2020_PA</t>
  </si>
  <si>
    <t>9.730,21</t>
  </si>
  <si>
    <t>99288</t>
  </si>
  <si>
    <t>ACRÉSCIMO PARA POÇO DE VISITA CIRCULAR PARA DRENAGEM, EM CONCRETO PRÉ-MOLDADO, DIÂMETRO INTERNO = 1 M. AF_12/2020</t>
  </si>
  <si>
    <t>482,38</t>
  </si>
  <si>
    <t>99289</t>
  </si>
  <si>
    <t>ACRÉSCIMO PARA POÇO DE VISITA RETANGULAR PARA DRENAGEM, EM ALVENARIA COM BLOCOS DE CONCRETO, DIMENSÕES INTERNAS = 1X4 M. AF_12/2020</t>
  </si>
  <si>
    <t>2.491,55</t>
  </si>
  <si>
    <t>99290</t>
  </si>
  <si>
    <t>BASE PARA POÇO DE VISITA RETANGULAR PARA DRENAGEM, EM ALVENARIA COM BLOCOS DE CONCRETO, DIMENSÕES INTERNAS = 1,5X1,5 M, PROFUNDIDADE = 1,40 M, EXCLUINDO TAMPÃO. AF_12/2020_PA</t>
  </si>
  <si>
    <t>4.154,85</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</si>
  <si>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</si>
  <si>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</si>
  <si>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</si>
  <si>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</si>
  <si>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2.634,54</t>
  </si>
  <si>
    <t>99293</t>
  </si>
  <si>
    <t>ACRÉSCIMO PARA POÇO DE VISITA CIRCULAR PARA DRENAGEM, EM ALVENARIA COM TIJOLOS CERÂMICOS MACIÇOS, DIÂMETRO INTERNO = 1 M. AF_12/2020</t>
  </si>
  <si>
    <t>1.330,99</t>
  </si>
  <si>
    <t>99294</t>
  </si>
  <si>
    <t>BASE PARA POÇO DE VISITA RETANGULAR PARA DRENAGEM, EM ALVENARIA COM BLOCOS DE CONCRETO, DIMENSÕES INTERNAS = 1,5X4 M, PROFUNDIDADE = 1,40 M, EXCLUINDO TAMPÃO. AF_12/2020_PA</t>
  </si>
  <si>
    <t>8.597,89</t>
  </si>
  <si>
    <t>99296</t>
  </si>
  <si>
    <t>ACRÉSCIMO PARA POÇO DE VISITA RETANGULAR PARA DRENAGEM, EM ALVENARIA COM BLOCOS DE CONCRETO, DIMENSÕES INTERNAS = 2,5X3 M. AF_12/2020</t>
  </si>
  <si>
    <t>2.739,30</t>
  </si>
  <si>
    <t>99297</t>
  </si>
  <si>
    <t>ACRÉSCIMO PARA POÇO DE VISITA RETANGULAR PARA DRENAGEM, EM ALVENARIA COM BLOCOS DE CONCRETO, DIMENSÕES INTERNAS = 1,5X4 M. AF_12/2020</t>
  </si>
  <si>
    <t>2.734,87</t>
  </si>
  <si>
    <t>99298</t>
  </si>
  <si>
    <t>BASE PARA POÇO DE VISITA RETANGULAR PARA DRENAGEM, EM ALVENARIA COM BLOCOS DE CONCRETO, DIMENSÕES INTERNAS = 2,5X3,5 M, PROFUNDIDADE = 1,40 M, EXCLUINDO TAMPÃO. AF_12/2020_PA</t>
  </si>
  <si>
    <t>11.001,16</t>
  </si>
  <si>
    <t>99299</t>
  </si>
  <si>
    <t>ACRÉSCIMO PARA POÇO DE VISITA RETANGULAR PARA DRENAGEM, EM ALVENARIA COM BLOCOS DE CONCRETO, DIMENSÕES INTERNAS = 2,5X3,5 M. AF_12/2020</t>
  </si>
  <si>
    <t>2.961,30</t>
  </si>
  <si>
    <t>99300</t>
  </si>
  <si>
    <t>BASE PARA POÇO DE VISITA RETANGULAR PARA DRENAGEM, EM ALVENARIA COM BLOCOS DE CONCRETO, DIMENSÕES INTERNAS = 2,5X4 M, PROFUNDIDADE = 1,40 M, EXCLUINDO TAMPÃO. AF_12/2020_PA</t>
  </si>
  <si>
    <t>12.272,08</t>
  </si>
  <si>
    <t>99301</t>
  </si>
  <si>
    <t>BASE PARA POÇO DE VISITA RETANGULAR PARA DRENAGEM, EM ALVENARIA COM BLOCOS DE CONCRETO, DIMENSÕES INTERNAS = 2X2 M, PROFUNDIDADE = 1,40 M, EXCLUINDO TAMPÃO. AF_12/2020_PA</t>
  </si>
  <si>
    <t>6.112,90</t>
  </si>
  <si>
    <t>99302</t>
  </si>
  <si>
    <t>ACRÉSCIMO PARA POÇO DE VISITA RETANGULAR PARA DRENAGEM, EM ALVENARIA COM BLOCOS DE CONCRETO, DIMENSÕES INTERNAS = 2,5X4 M. AF_12/2020</t>
  </si>
  <si>
    <t>3.187,75</t>
  </si>
  <si>
    <t>99303</t>
  </si>
  <si>
    <t>BASE PARA POÇO DE VISITA RETANGULAR PARA DRENAGEM, EM ALVENARIA COM BLOCOS DE CONCRETO, DIMENSÕES INTERNAS = 3X3 M, PROFUNDIDADE = 1,40 M, EXCLUINDO TAMPÃO. AF_12/2020_PA</t>
  </si>
  <si>
    <t>11.224,11</t>
  </si>
  <si>
    <t>99304</t>
  </si>
  <si>
    <t>ACRÉSCIMO PARA POÇO DE VISITA RETANGULAR PARA DRENAGEM, EM ALVENARIA COM BLOCOS DE CONCRETO, DIMENSÕES INTERNAS = 3X3 M. AF_12/2020</t>
  </si>
  <si>
    <t>2.965,74</t>
  </si>
  <si>
    <t>99305</t>
  </si>
  <si>
    <t>BASE PARA POÇO DE VISITA RETANGULAR PARA DRENAGEM, EM ALVENARIA COM BLOCOS DE CONCRETO, DIMENSÕES INTERNAS = 3X3,5 M, PROFUNDIDADE = 1,40 M, EXCLUINDO TAMPÃO. AF_12/2020_PA</t>
  </si>
  <si>
    <t>12.684,45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</si>
  <si>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</si>
  <si>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</si>
  <si>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</si>
  <si>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</si>
  <si>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2.068,71</t>
  </si>
  <si>
    <t>99308</t>
  </si>
  <si>
    <t>BASE PARA POÇO DE VISITA RETANGULAR PARA DRENAGEM, EM ALVENARIA COM BLOCOS DE CONCRETO, DIMENSÕES INTERNAS = 3X4 M, PROFUNDIDADE = 1,40 M, EXCLUINDO TAMPÃO. AF_12/2020_PA</t>
  </si>
  <si>
    <t>14.144,86</t>
  </si>
  <si>
    <t>99309</t>
  </si>
  <si>
    <t>ACRÉSCIMO PARA POÇO DE VISITA RETANGULAR PARA DRENAGEM, EM ALVENARIA COM BLOCOS DE CONCRETO, DIMENSÕES INTERNAS = 3X4 M. AF_12/2020</t>
  </si>
  <si>
    <t>3.414,30</t>
  </si>
  <si>
    <t>99310</t>
  </si>
  <si>
    <t>BASE PARA POÇO DE VISITA RETANGULAR PARA DRENAGEM, EM ALVENARIA COM BLOCOS DE CONCRETO, DIMENSÕES INTERNAS = 3,5X3,5 M, PROFUNDIDADE = 1,40 M, EXCLUINDO TAMPÃO. AF_12/2020_PA</t>
  </si>
  <si>
    <t>14.367,87</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</si>
  <si>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</si>
  <si>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</si>
  <si>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</si>
  <si>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</si>
  <si>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7.166,09</t>
  </si>
  <si>
    <t>99313</t>
  </si>
  <si>
    <t>BASE PARA POÇO DE VISITA RETANGULAR PARA DRENAGEM, EM ALVENARIA COM BLOCOS DE CONCRETO, DIMENSÕES INTERNAS = 3,5X4 M, PROFUNDIDADE = 1,40 M, EXCLUINDO TAMPÃO. AF_12/2020_PA</t>
  </si>
  <si>
    <t>16.017,48</t>
  </si>
  <si>
    <t>99314</t>
  </si>
  <si>
    <t>ACRÉSCIMO PARA POÇO DE VISITA RETANGULAR PARA DRENAGEM, EM ALVENARIA COM BLOCOS DE CONCRETO, DIMENSÕES INTERNAS = 3,5X4 M. AF_12/2020</t>
  </si>
  <si>
    <t>3.640,76</t>
  </si>
  <si>
    <t>99315</t>
  </si>
  <si>
    <t>BASE PARA POÇO DE VISITA RETANGULAR PARA DRENAGEM, EM ALVENARIA COM BLOCOS DE CONCRETO, DIMENSÕES INTERNAS = 4X4 M, PROFUNDIDADE = 1,40 M, EXCLUINDO TAMPÃO. AF_12/2020_PA</t>
  </si>
  <si>
    <t>17.890,26</t>
  </si>
  <si>
    <t>99317</t>
  </si>
  <si>
    <t>ACRÉSCIMO PARA POÇO DE VISITA RETANGULAR PARA DRENAGEM, EM ALVENARIA COM BLOCOS DE CONCRETO, DIMENSÕES INTERNAS = 2X2,5 M. AF_12/2020</t>
  </si>
  <si>
    <t>2.290,75</t>
  </si>
  <si>
    <t>99318</t>
  </si>
  <si>
    <t>CHAMINÉ CIRCULAR PARA POÇO DE VISITA PARA DRENAGEM, EM CONCRETO PRÉ-MOLDADO, DIÂMETRO INTERNO = 0,6 M. AF_12/2020</t>
  </si>
  <si>
    <t>267,23</t>
  </si>
  <si>
    <t>99319</t>
  </si>
  <si>
    <t>CHAMINÉ CIRCULAR PARA POÇO DE VISITA PARA DRENAGEM, EM ALVENARIA COM TIJOLOS CERÂMICOS MACIÇOS, DIÂMETRO INTERNO = 0,6 M. AF_12/2020</t>
  </si>
  <si>
    <t>885,93</t>
  </si>
  <si>
    <t>99320</t>
  </si>
  <si>
    <t>BASE PARA POÇO DE VISITA RETANGULAR PARA DRENAGEM, EM ALVENARIA COM BLOCOS DE CONCRETO, DIMENSÕES INTERNAS = 2X3 M, PROFUNDIDADE = 1,40 M, EXCLUINDO TAMPÃO. AF_12/2020_PA</t>
  </si>
  <si>
    <t>8.274,99</t>
  </si>
  <si>
    <t>99321</t>
  </si>
  <si>
    <t>ACRÉSCIMO PARA POÇO DE VISITA RETANGULAR PARA DRENAGEM, EM ALVENARIA COM BLOCOS DE CONCRETO, DIMENSÕES INTERNAS = 2X3 M. AF_12/2020</t>
  </si>
  <si>
    <t>2.512,83</t>
  </si>
  <si>
    <t>99322</t>
  </si>
  <si>
    <t>BASE PARA POÇO DE VISITA RETANGULAR PARA DRENAGEM, EM ALVENARIA COM BLOCOS DE CONCRETO, DIMENSÕES INTERNAS = 2X3,5 M, PROFUNDIDADE = 1,40 M, EXCLUINDO TAMPÃO. AF_12/2020_PA</t>
  </si>
  <si>
    <t>9.335,21</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</si>
  <si>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</si>
  <si>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</si>
  <si>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</si>
  <si>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</si>
  <si>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10.395,49</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</si>
  <si>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</si>
  <si>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</si>
  <si>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</si>
  <si>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</si>
  <si>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8.459,29</t>
  </si>
  <si>
    <t>99327</t>
  </si>
  <si>
    <t>ACRÉSCIMO PARA POÇO DE VISITA RETANGULAR PARA DRENAGEM, EM ALVENARIA COM BLOCOS DE CONCRETO, DIMENSÕES INTERNAS = 4X4 M. AF_12/2020</t>
  </si>
  <si>
    <t>3.823,91</t>
  </si>
  <si>
    <t>101800</t>
  </si>
  <si>
    <t>CAIXA COM GRELHA RETANGULAR DE FERRO FUNDIDO, EM ALVENARIA COM TIJOLOS CERÂMICOS MACIÇOS, DIMENSÕES INTERNAS: 0,30 X 1,00 X 1,00. AF_12/2020</t>
  </si>
  <si>
    <t>1.496,93</t>
  </si>
  <si>
    <t>101801</t>
  </si>
  <si>
    <t>CAIXA COM GRELHA RETANGULAR DE FERRO FUNDIDO, EM ALVENARIA COM BLOCOS DE CONCRETO, DIMENSÕES INTERNAS: 0,30 X 1,00 X 1,00. AF_12/2020</t>
  </si>
  <si>
    <t>1.027,60</t>
  </si>
  <si>
    <t>101806</t>
  </si>
  <si>
    <t>CAIXA ENTERRADA DISTRIBUIDORA DE VAZÃO (SUMIDOUROS MÚLTIPLOS), RETANGULAR, EM ALVENARIA COM TIJOLOS MACIÇOS, DIMENSÕES INTERNAS: 0,60 X 0,60 X H=0,50 M. AF_12/2020</t>
  </si>
  <si>
    <t>532,79</t>
  </si>
  <si>
    <t>101807</t>
  </si>
  <si>
    <t>CAIXA ENTERRADA DISTRIBUIDORA DE VAZÃO (SUMIDOUROS MÚLTIPLOS), RETANGULAR, EM ALVENARIA COM BLOCOS DE CONCRETO, DIMENSÕES INTERNAS: 0,60 X 0,60 X H=0,50 M. AF_12/2020</t>
  </si>
  <si>
    <t>470,15</t>
  </si>
  <si>
    <t>101808</t>
  </si>
  <si>
    <t>CAIXA ENTERRADA DISTRIBUIDORA DE VAZÃO (SUMIDOUROS MÚLTIPLOS), RETANGULAR, EM CONCRETO PRÉ-MOLDADO, DIMENSÕES INTERNAS: 0,60 X 0,60 X H=0,50 M. AF_12/2020</t>
  </si>
  <si>
    <t>517,38</t>
  </si>
  <si>
    <t>101809</t>
  </si>
  <si>
    <t>BASE PARA POCO DE VISITA RETANGULAR PARA ESGOTO E DRENAGEM, EM CONCRETO ESTRUTURAL, DIMENSÕES INTERNAS DE 90X150 M, PROFUNDIDADE DE 1,25 M, EXCLUINDO TAMPÃO. AF_12/2020_PA</t>
  </si>
  <si>
    <t>3.162,56</t>
  </si>
  <si>
    <t>102139</t>
  </si>
  <si>
    <t>BASE PARA POÇO DE VISITA CIRCULAR PARA  ESGOTO, EM CONCRETO PRÉ-MOLDADO, DIÂMETRO INTERNO = 1,20 M, PROFUNDIDADE = 1,60 M, EXCLUINDO TAMPÃO. AF_12/2020_PA</t>
  </si>
  <si>
    <t>1.821,38</t>
  </si>
  <si>
    <t>102141</t>
  </si>
  <si>
    <t>BASE PARA POÇO DE VISITA CIRCULAR PARA  ESGOTO, EM CONCRETO PRÉ-MOLDADO, DIÂMETRO INTERNO = 1,50 M, PROFUNDIDADE = 1,35 M, EXCLUINDO TAMPÃO. AF_12/2020_PA</t>
  </si>
  <si>
    <t>2.795,49</t>
  </si>
  <si>
    <t>102142</t>
  </si>
  <si>
    <t>BASE PARA POÇO DE VISITA CIRCULAR PARA DRENAGEM, EM CONCRETO PRÉ-MOLDADO, DIÂMETRO INTERNO = 1,50 M, PROFUNDIDADE = 1,35 M, EXCLUINDO TAMPÃO. AF_12/2020_PA</t>
  </si>
  <si>
    <t>2.737,88</t>
  </si>
  <si>
    <t>102457</t>
  </si>
  <si>
    <t>BASE PARA POÇO DE VISITA CIRCULAR PARA DRENAGEM, EM CONCRETO PRÉ-MOLDADO, DIÂMETRO INTERNO = 1,20 M, PROFUNDIDADE = 1,60 M, EXCLUINDO TAMPÃO. AF_05/2021_PA</t>
  </si>
  <si>
    <t>1.661,70</t>
  </si>
  <si>
    <t>GUIA (MEIO-FIO) CONCRETO, MOLDADA  IN LOCO  EM TRECHO RETO COM EXTRUSORA, 13 CM BASE X 22 CM ALTURA. AF_06/2016</t>
  </si>
  <si>
    <t>32,20</t>
  </si>
  <si>
    <t>94264</t>
  </si>
  <si>
    <t>GUIA (MEIO-FIO) CONCRETO, MOLDADA  IN LOCO  EM TRECHO CURVO COM EXTRUSORA, 13 CM BASE X 22 CM ALTURA. AF_06/2016</t>
  </si>
  <si>
    <t>35,51</t>
  </si>
  <si>
    <t>94265</t>
  </si>
  <si>
    <t>GUIA (MEIO-FIO) CONCRETO, MOLDADA  IN LOCO  EM TRECHO RETO COM EXTRUSORA, 15 CM BASE X 30 CM ALTURA. AF_06/2016</t>
  </si>
  <si>
    <t>42,85</t>
  </si>
  <si>
    <t>94266</t>
  </si>
  <si>
    <t>GUIA (MEIO-FIO) CONCRETO, MOLDADA  IN LOCO  EM TRECHO CURVO COM EXTRUSORA, 15 CM BASE X 30 CM ALTURA. AF_06/2016</t>
  </si>
  <si>
    <t>46,62</t>
  </si>
  <si>
    <t>94267</t>
  </si>
  <si>
    <t>GUIA (MEIO-FIO) E SARJETA CONJUGADOS DE CONCRETO, MOLDADA  IN LOCO  EM TRECHO RETO COM EXTRUSORA, 45 CM BASE (15 CM BASE DA GUIA + 30 CM BASE DA SARJETA) X 22 CM ALTURA. AF_06/2016</t>
  </si>
  <si>
    <t>51,25</t>
  </si>
  <si>
    <t>94268</t>
  </si>
  <si>
    <t>GUIA (MEIO-FIO) E SARJETA CONJUGADOS DE CONCRETO, MOLDADA  IN LOCO  EM TRECHO CURVO COM EXTRUSORA, 45 CM BASE (15 CM BASE DA GUIA + 30 CM BASE DA SARJETA) X 22 CM ALTURA. AF_06/2016</t>
  </si>
  <si>
    <t>55,41</t>
  </si>
  <si>
    <t>94269</t>
  </si>
  <si>
    <t>GUIA (MEIO-FIO) E SARJETA CONJUGADOS DE CONCRETO, MOLDADA  IN LOCO  EM TRECHO RETO COM EXTRUSORA, 60 CM BASE (15 CM BASE DA GUIA + 45 CM BASE DA SARJETA) X 26 CM ALTURA. AF_06/2016</t>
  </si>
  <si>
    <t>73,72</t>
  </si>
  <si>
    <t>94270</t>
  </si>
  <si>
    <t>GUIA (MEIO-FIO) E SARJETA CONJUGADOS DE CONCRETO, MOLDADA IN LOCO  EM TRECHO CURVO COM EXTRUSORA, 60 CM BASE (15 CM BASE DA GUIA + 45 CM BASE DA SARJETA) X 26 CM ALTURA. AF_06/2016</t>
  </si>
  <si>
    <t>79,54</t>
  </si>
  <si>
    <t>94271</t>
  </si>
  <si>
    <t>GUIA (MEIO-FIO) E SARJETA CONJUGADOS DE CONCRETO, MOLDADA  IN LOCO  EM TRECHO RETO COM EXTRUSORA, 65 CM BASE (15 CM BASE DA GUIA + 50 CM BASE DA SARJETA) X 30 CM ALTURA. AF_06/2016</t>
  </si>
  <si>
    <t>89,91</t>
  </si>
  <si>
    <t>94272</t>
  </si>
  <si>
    <t>GUIA (MEIO-FIO) E SARJETA CONJUGADOS DE CONCRETO, MOLDADA  IN LOCO  EM TRECHO CURVO COM EXTRUSORA, 65 CM BASE (15 CM BASE DA GUIA + 50 CM BASE DA SARJETA) X 26 CM ALTURA. AF_06/2016</t>
  </si>
  <si>
    <t>97,65</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</si>
  <si>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</si>
  <si>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</si>
  <si>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</si>
  <si>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</si>
  <si>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46,07</t>
  </si>
  <si>
    <t>94275</t>
  </si>
  <si>
    <t>ASSENTAMENTO DE GUIA (MEIO-FIO) EM TRECHO RETO, CONFECCIONADA EM CONCRETO PRÉ-FABRICADO, DIMENSÕES 100X15X13X20 CM (COMPRIMENTO X BASE INFERIOR X BASE SUPERIOR X ALTURA), PARA URBANIZAÇÃO INTERNA DE EMPREENDIMENTOS. AF_06/2016</t>
  </si>
  <si>
    <t>37,83</t>
  </si>
  <si>
    <t>94276</t>
  </si>
  <si>
    <t>ASSENTAMENTO DE GUIA (MEIO-FIO) EM TRECHO CURVO, CONFECCIONADA EM CONCRETO PRÉ-FABRICADO, DIMENSÕES 100X15X13X20 CM (COMPRIMENTO X BASE INFERIOR X BASE SUPERIOR X ALTURA), PARA URBANIZAÇÃO INTERNA DE EMPREENDIMENTOS. AF_06/2016</t>
  </si>
  <si>
    <t>41,68</t>
  </si>
  <si>
    <t>94277</t>
  </si>
  <si>
    <t>ASSENTAMENTO DE GUIA (MEIO-FIO) EM TRECHO RETO, CONFECCIONADA EM CONCRETO PRÉ-FABRICADO, DIMENSÕES 80X08X08X25 CM (COMPRIMENTO X BASE INFERIOR X BASE SUPERIOR X ALTURA), PARA URBANIZAÇÃO INTERNA DE EMPREENDIMENTOS. AF_06/2016</t>
  </si>
  <si>
    <t>33,59</t>
  </si>
  <si>
    <t>94278</t>
  </si>
  <si>
    <t>ASSENTAMENTO DE GUIA (MEIO-FIO) EM TRECHO CURVO, CONFECCIONADA EM CONCRETO PRÉ-FABRICADO, DIMENSÕES 80X08X08X25 CM (COMPRIMENTO X BASE INFERIOR X BASE SUPERIOR X ALTURA), PARA URBANIZAÇÃO INTERNA DE EMPREENDIMENTOS. AF_06/2016</t>
  </si>
  <si>
    <t>37,44</t>
  </si>
  <si>
    <t>94279</t>
  </si>
  <si>
    <t>ASSENTAMENTO DE GUIA (MEIO-FIO) EM TRECHO RETO, CONFECCIONADA EM CONCRETO PRÉ-FABRICADO, DIMENSÕES 39X6,5X6,5X19 CM (COMPRIMENTO X BASE INFERIOR X BASE SUPERIOR X ALTURA), PARA DELIMITAÇÃO DE JARDINS, PRAÇAS OU PASSEIOS. AF_05/2016</t>
  </si>
  <si>
    <t>38,00</t>
  </si>
  <si>
    <t>94280</t>
  </si>
  <si>
    <t>ASSENTAMENTO DE GUIA (MEIO-FIO) EM TRECHO CURVO, CONFECCIONADA EM CONCRETO PRÉ-FABRICADO, DIMENSÕES 39X6,5X6,5X19 CM (COMPRIMENTO X BASE INFERIOR X BASE SUPERIOR X ALTURA), PARA DELIMITAÇÃO DE JARDINS, PRAÇAS OU PASSEIOS. AF_05/2016</t>
  </si>
  <si>
    <t>41,85</t>
  </si>
  <si>
    <t>94281</t>
  </si>
  <si>
    <t>EXECUÇÃO DE SARJETA DE CONCRETO USINADO, MOLDADA  IN LOCO  EM TRECHO RETO, 30 CM BASE X 15 CM ALTURA. AF_06/2016</t>
  </si>
  <si>
    <t>51,59</t>
  </si>
  <si>
    <t>94282</t>
  </si>
  <si>
    <t>EXECUÇÃO DE SARJETA DE CONCRETO USINADO, MOLDADA  IN LOCO  EM TRECHO CURVO, 30 CM BASE X 15 CM ALTURA. AF_06/2016</t>
  </si>
  <si>
    <t>63,31</t>
  </si>
  <si>
    <t>94283</t>
  </si>
  <si>
    <t>EXECUÇÃO DE SARJETA DE CONCRETO USINADO, MOLDADA  IN LOCO  EM TRECHO RETO, 45 CM BASE X 15 CM ALTURA. AF_06/2016</t>
  </si>
  <si>
    <t>67,28</t>
  </si>
  <si>
    <t>94284</t>
  </si>
  <si>
    <t>EXECUÇÃO DE SARJETA DE CONCRETO USINADO, MOLDADA  IN LOCO  EM TRECHO CURVO, 45 CM BASE X 15 CM ALTURA. AF_06/2016</t>
  </si>
  <si>
    <t>79,01</t>
  </si>
  <si>
    <t>94285</t>
  </si>
  <si>
    <t>EXECUÇÃO DE SARJETA DE CONCRETO USINADO, MOLDADA  IN LOCO  EM TRECHO RETO, 60 CM BASE X 15 CM ALTURA. AF_06/2016</t>
  </si>
  <si>
    <t>82,41</t>
  </si>
  <si>
    <t>94286</t>
  </si>
  <si>
    <t>EXECUÇÃO DE SARJETA DE CONCRETO USINADO, MOLDADA  IN LOCO  EM TRECHO CURVO, 60 CM BASE X 15 CM ALTURA. AF_06/2016</t>
  </si>
  <si>
    <t>94,14</t>
  </si>
  <si>
    <t>94287</t>
  </si>
  <si>
    <t>EXECUÇÃO DE SARJETA DE CONCRETO USINADO, MOLDADA  IN LOCO  EM TRECHO RETO, 30 CM BASE X 10 CM ALTURA. AF_06/2016</t>
  </si>
  <si>
    <t>40,04</t>
  </si>
  <si>
    <t>94288</t>
  </si>
  <si>
    <t>EXECUÇÃO DE SARJETA DE CONCRETO USINADO, MOLDADA  IN LOCO  EM TRECHO CURVO, 30 CM BASE X 10 CM ALTURA. AF_06/2016</t>
  </si>
  <si>
    <t>50,29</t>
  </si>
  <si>
    <t>94289</t>
  </si>
  <si>
    <t>EXECUÇÃO DE SARJETA DE CONCRETO USINADO, MOLDADA  IN LOCO  EM TRECHO RETO, 45 CM BASE X 10 CM ALTURA. AF_06/2016</t>
  </si>
  <si>
    <t>94290</t>
  </si>
  <si>
    <t>EXECUÇÃO DE SARJETA DE CONCRETO USINADO, MOLDADA  IN LOCO  EM TRECHO CURVO, 45 CM BASE X 10 CM ALTURA. AF_06/2016</t>
  </si>
  <si>
    <t>61,50</t>
  </si>
  <si>
    <t>94291</t>
  </si>
  <si>
    <t>EXECUÇÃO DE SARJETA DE CONCRETO USINADO, MOLDADA  IN LOCO  EM TRECHO RETO, 60 CM BASE X 10 CM ALTURA. AF_06/2016</t>
  </si>
  <si>
    <t>61,93</t>
  </si>
  <si>
    <t>94292</t>
  </si>
  <si>
    <t>EXECUÇÃO DE SARJETA DE CONCRETO USINADO, MOLDADA  IN LOCO  EM TRECHO CURVO, 60 CM BASE X 10 CM ALTURA. AF_06/2016</t>
  </si>
  <si>
    <t>72,18</t>
  </si>
  <si>
    <t>94293</t>
  </si>
  <si>
    <t>EXECUÇÃO DE SARJETÃO DE CONCRETO USINADO, MOLDADA  IN LOCO  EM TRECHO RETO, 100 CM BASE X 20 CM ALTURA. AF_06/2016</t>
  </si>
  <si>
    <t>163,66</t>
  </si>
  <si>
    <t>94294</t>
  </si>
  <si>
    <t>EXECUÇÃO DE ESCORAS DE CONCRETO PARA CONTENÇÃO DE GUIAS PRÉ-FABRICADAS. AF_06/2016</t>
  </si>
  <si>
    <t>10,83</t>
  </si>
  <si>
    <t>104491</t>
  </si>
  <si>
    <t>ADUELA/ GALERIA FECHADA PRE-MOLDADA DE CONCRETO ARMADO, SECAO QUADRANGULAR INTERNA DE 1,50 X 1,50 M (L X A), MISULA DE 20 X 20 CM, C = 1,00 M, ESPESSURA MIN = 15 CM, TB-45 E FCK DO CONCRETO = 30 MPA   FORNECIMENTO E ASSENTAMENTO. AF_01/2023</t>
  </si>
  <si>
    <t>3.687,67</t>
  </si>
  <si>
    <t>104492</t>
  </si>
  <si>
    <t>ADUELA/ GALERIA FECHADA PRE-MOLDADA DE CONCRETO ARMADO, SECAO QUADRANGULAR INTERNA DE 2,00 X 2,00 M (L X A), MISULA DE 20 X 20 CM, C = 1,00 M, ESPESSURA MIN = 15 CM, TB-45 E FCK DO CONCRETO = 30 MPA   FORNECIMENTO E ASSENTAMENTO. AF_01/2023</t>
  </si>
  <si>
    <t>4.611,33</t>
  </si>
  <si>
    <t>104494</t>
  </si>
  <si>
    <t>ADUELA/ GALERIA FECHADA PRE-MOLDADA DE CONCRETO ARMADO, SECAO QUADRANGULAR INTERNA DE 2,50 X 2,50 M (L X A), MISULA DE 20 X 20 CM, C = 1,00 M, ESPESSURA MIN = 15 CM, TB-45 E FCK DO CONCRETO = 30 MPA   FORNECIMENTO E ASSENTAMENTO. AF_01/2023</t>
  </si>
  <si>
    <t>6.227,81</t>
  </si>
  <si>
    <t>104497</t>
  </si>
  <si>
    <t>ADUELA/ GALERIA FECHADA PRE-MOLDADA DE CONCRETO ARMADO, SECAO QUADRANGULAR INTERNA DE 3,00 X 3,00 M (L X A), MISULA DE 20 X 20 CM, C = 1,00 M, ESPESSURA MIN = 20 CM, TB-45 E FCK DO CONCRETO = 30 MPA   FORNECIMENTO E ASSENTAMENTO. AF_01/2023</t>
  </si>
  <si>
    <t>7.463,76</t>
  </si>
  <si>
    <t>104515</t>
  </si>
  <si>
    <t>APLICAÇÃO DE MANTA GEOTÊXTIL NAS JUNTAS RÍGIDAS DE ADUELAS PRÉ-MOLDADAS DE CONCRETO ARMADO. AF_01/2023</t>
  </si>
  <si>
    <t>37,27</t>
  </si>
  <si>
    <t>102727</t>
  </si>
  <si>
    <t>FABRICAÇÃO, MONTAGEM E DESMONTAGEM DE FÔRMA PARA BOCA PARA BUEIRO, EM CHAPA DE MADEIRA COMPENSADA RESINADA, E = 17 MM, 2 UTILIZAÇÕES. AF_07/2021</t>
  </si>
  <si>
    <t>103,57</t>
  </si>
  <si>
    <t>102728</t>
  </si>
  <si>
    <t>ARMAÇÃO DE MURO ALA E MURO TESTA UTILIZANDO AÇO CA-50 DE 6,3 MM - MONTAGEM. AF_07/2021</t>
  </si>
  <si>
    <t>15,23</t>
  </si>
  <si>
    <t>102729</t>
  </si>
  <si>
    <t>ARMAÇÃO DE MURO ALA E MURO TESTA UTILIZANDO AÇO CA-50 DE 8 MM - MONTAGEM. AF_07/2021</t>
  </si>
  <si>
    <t>14,39</t>
  </si>
  <si>
    <t>102730</t>
  </si>
  <si>
    <t>ARMAÇÃO DE MURO ALA E MURO TESTA UTILIZANDO AÇO CA-50 DE 10 MM - MONTAGEM. AF_07/2021</t>
  </si>
  <si>
    <t>12,91</t>
  </si>
  <si>
    <t>102731</t>
  </si>
  <si>
    <t>ARMAÇÃO DE MURO ALA E MURO TESTA UTILIZANDO AÇO CA-50 DE 12,5 MM - MONTAGEM. AF_07/2021</t>
  </si>
  <si>
    <t>10,92</t>
  </si>
  <si>
    <t>102732</t>
  </si>
  <si>
    <t>ARMAÇÃO DE MURO ALA E MURO TESTA UTILIZANDO AÇO CA-50 DE 16 MM - MONTAGEM. AF_07/2021</t>
  </si>
  <si>
    <t>10,39</t>
  </si>
  <si>
    <t>102733</t>
  </si>
  <si>
    <t>ARMAÇÃO DE MURO ALA E MURO TESTA UTILIZANDO AÇO CA-50 DE 20 MM - MONTAGEM. AF_07/2021</t>
  </si>
  <si>
    <t>11,65</t>
  </si>
  <si>
    <t>102734</t>
  </si>
  <si>
    <t>ARMAÇÃO DE SOLEIRA UTILIZANDO AÇO CA-50 DE 6,3 MM - MONTAGEM. AF_07/2021</t>
  </si>
  <si>
    <t>102735</t>
  </si>
  <si>
    <t>ARMAÇÃO DE SOLEIRA UTILIZANDO AÇO CA-50 DE 8 MM - MONTAGEM. AF_07/2021</t>
  </si>
  <si>
    <t>13,69</t>
  </si>
  <si>
    <t>102736</t>
  </si>
  <si>
    <t>CONCRETAGEM DE BOCA PARA BUEIRO, FCK = 20 MPA, COM USO DE BOMBA - LANÇAMENTO, ADENSAMENTO E ACABAMENTO. AF_07/2021</t>
  </si>
  <si>
    <t>606,21</t>
  </si>
  <si>
    <t>102737</t>
  </si>
  <si>
    <t>BOCA PARA BUEIRO SIMPLES TUBULAR D = 40 CM EM CONCRETO, ALAS COM ESCONSIDADE DE 0°, INCLUINDO FÔRMAS E MATERIAIS. AF_07/2021</t>
  </si>
  <si>
    <t>1.108,28</t>
  </si>
  <si>
    <t>102738</t>
  </si>
  <si>
    <t>BOCA PARA BUEIRO SIMPLES TUBULAR D = 60 CM EM CONCRETO, ALAS COM ESCONSIDADE DE 0°, INCLUINDO FÔRMAS E MATERIAIS. AF_07/2021</t>
  </si>
  <si>
    <t>2.263,66</t>
  </si>
  <si>
    <t>102739</t>
  </si>
  <si>
    <t>BOCA PARA BUEIRO SIMPLES TUBULAR D = 80 CM EM CONCRETO, ALAS COM ESCONSIDADE DE 0°, INCLUINDO FÔRMAS E MATERIAIS. AF_07/2021</t>
  </si>
  <si>
    <t>3.784,95</t>
  </si>
  <si>
    <t>102740</t>
  </si>
  <si>
    <t>BOCA PARA BUEIRO SIMPLES TUBULAR D = 100 CM EM CONCRETO, ALAS COM ESCONSIDADE DE 0°, INCLUINDO FÔRMAS E MATERIAIS. AF_07/2021</t>
  </si>
  <si>
    <t>5.665,05</t>
  </si>
  <si>
    <t>102741</t>
  </si>
  <si>
    <t>BOCA PARA BUEIRO SIMPLES TUBULAR D = 120 CM EM CONCRETO, ALAS COM ESCONSIDADE DE 0°, INCLUINDO FÔRMAS E MATERIAIS. AF_07/2021</t>
  </si>
  <si>
    <t>7.940,90</t>
  </si>
  <si>
    <t>102742</t>
  </si>
  <si>
    <t>BOCA PARA BUEIRO SIMPLES TUBULAR D = 150 CM EM CONCRETO, ALAS COM ESCONSIDADE DE 0°, INCLUINDO FÔRMAS E MATERIAIS. AF_07/2021</t>
  </si>
  <si>
    <t>13.731,76</t>
  </si>
  <si>
    <t>102743</t>
  </si>
  <si>
    <t>BOCA PARA BUEIRO DUPLO TUBULAR D = 80 CM EM CONCRETO, ALAS COM ESCONSIDADE DE 0°, INCLUINDO FÔRMAS E MATERIAIS. AF_07/2021</t>
  </si>
  <si>
    <t>4.592,73</t>
  </si>
  <si>
    <t>102744</t>
  </si>
  <si>
    <t>BOCA PARA BUEIRO DUPLO TUBULAR D = 100 CM EM CONCRETO, ALAS COM ESCONSIDADE DE 0°, INCLUINDO FÔRMAS E MATERIAIS. AF_07/2021</t>
  </si>
  <si>
    <t>6.869,70</t>
  </si>
  <si>
    <t>102745</t>
  </si>
  <si>
    <t>BOCA PARA BUEIRO DUPLO TUBULAR D = 120 CM EM CONCRETO, ALAS COM ESCONSIDADE DE 0°, INCLUINDO FÔRMAS E MATERIAIS. AF_07/2021</t>
  </si>
  <si>
    <t>9.642,16</t>
  </si>
  <si>
    <t>102746</t>
  </si>
  <si>
    <t>BOCA PARA BUEIRO DUPLO TUBULAR D = 150 CM EM CONCRETO, ALAS COM ESCONSIDADE DE 0°, INCLUINDO FÔRMAS E MATERIAIS. AF_07/2021</t>
  </si>
  <si>
    <t>16.692,69</t>
  </si>
  <si>
    <t>102747</t>
  </si>
  <si>
    <t>BOCA PARA BUEIRO TRIPLO TUBULAR D = 100 CM EM CONCRETO, ALAS COM ESCONSIDADE DE 0°, INCLUINDO FÔRMAS E MATERIAIS. AF_07/2021</t>
  </si>
  <si>
    <t>8.530,18</t>
  </si>
  <si>
    <t>102748</t>
  </si>
  <si>
    <t>BOCA PARA BUEIRO TRIPLO TUBULAR D = 120 CM EM CONCRETO, ALAS COM ESCONSIDADE DE 0°, INCLUINDO FÔRMAS E MATERIAIS. AF_07/2021</t>
  </si>
  <si>
    <t>11.921,58</t>
  </si>
  <si>
    <t>102749</t>
  </si>
  <si>
    <t>BOCA PARA BUEIRO TRIPLO TUBULAR D = 150 CM EM CONCRETO, ALAS COM ESCONSIDADE DE 0°, INCLUINDO FÔRMAS E MATERIAIS. AF_07/2021</t>
  </si>
  <si>
    <t>20.441,15</t>
  </si>
  <si>
    <t>102750</t>
  </si>
  <si>
    <t>BOCA PARA BUEIRO SIMPLES TUBULAR D = 60 CM EM CONCRETO, ALAS COM ESCONSIDADE DE 30°, INCLUINDO FÔRMAS E MATERIAIS. AF_07/2021</t>
  </si>
  <si>
    <t>2.757,63</t>
  </si>
  <si>
    <t>102751</t>
  </si>
  <si>
    <t>BOCA PARA BUEIRO SIMPLES TUBULAR D = 80 CM EM CONCRETO, ALAS COM ESCONSIDADE DE 30°, INCLUINDO FÔRMAS E MATERIAIS. AF_07/2021</t>
  </si>
  <si>
    <t>4.779,28</t>
  </si>
  <si>
    <t>102752</t>
  </si>
  <si>
    <t>BOCA PARA BUEIRO SIMPLES TUBULAR D = 100 CM EM CONCRETO, ALAS COM ESCONSIDADE DE 30°, INCLUINDO FÔRMAS E MATERIAIS. AF_07/2021</t>
  </si>
  <si>
    <t>7.600,57</t>
  </si>
  <si>
    <t>102753</t>
  </si>
  <si>
    <t>BOCA PARA BUEIRO SIMPLES TUBULAR D = 120 CM EM CONCRETO, ALAS COM ESCONSIDADE DE 30°, INCLUINDO FÔRMAS E MATERIAIS. AF_07/2021</t>
  </si>
  <si>
    <t>11.234,16</t>
  </si>
  <si>
    <t>102754</t>
  </si>
  <si>
    <t>BOCA PARA BUEIRO SIMPLES TUBULAR D = 150 CM EM CONCRETO, ALAS COM ESCONSIDADE DE 30°, INCLUINDO FÔRMAS E MATERIAIS. AF_07/2021</t>
  </si>
  <si>
    <t>21.325,18</t>
  </si>
  <si>
    <t>102755</t>
  </si>
  <si>
    <t>BOCA PARA BUEIRO DUPLO TUBULAR D = 100 CM EM CONCRETO, ALAS COM ESCONSIDADE DE 30°, INCLUINDO FÔRMAS E MATERIAIS. AF_07/2021</t>
  </si>
  <si>
    <t>10.618,57</t>
  </si>
  <si>
    <t>102756</t>
  </si>
  <si>
    <t>BOCA PARA BUEIRO DUPLO TUBULAR D = 120 CM EM CONCRETO, ALAS COM ESCONSIDADE DE 30°, INCLUINDO FÔRMAS E MATERIAIS. AF_07/2021</t>
  </si>
  <si>
    <t>15.745,01</t>
  </si>
  <si>
    <t>102757</t>
  </si>
  <si>
    <t>BOCA PARA BUEIRO DUPLO TUBULAR D = 150 CM EM CONCRETO, ALAS COM ESCONSIDADE DE 30°, INCLUINDO FÔRMAS E MATERIAIS. AF_07/2021</t>
  </si>
  <si>
    <t>29.247,75</t>
  </si>
  <si>
    <t>102758</t>
  </si>
  <si>
    <t>BOCA PARA BUEIRO TRIPLO TUBULAR D = 100 CM EM CONCRETO, ALAS COM ESCONSIDADE DE 30°, INCLUINDO FÔRMAS E MATERIAIS. AF_07/2021</t>
  </si>
  <si>
    <t>13.650,64</t>
  </si>
  <si>
    <t>102759</t>
  </si>
  <si>
    <t>BOCA PARA BUEIRO TRIPLO TUBULAR D = 120 CM EM CONCRETO, ALAS COM ESCONSIDADE DE 30°, INCLUINDO FÔRMAS E MATERIAIS. AF_07/2021</t>
  </si>
  <si>
    <t>20.277,30</t>
  </si>
  <si>
    <t>102760</t>
  </si>
  <si>
    <t>BOCA PARA BUEIRO TRIPLO TUBULAR D = 150 CM EM CONCRETO, ALAS COM ESCONSIDADE DE 30°, INCLUINDO FÔRMAS E MATERIAIS. AF_07/2021</t>
  </si>
  <si>
    <t>37.320,64</t>
  </si>
  <si>
    <t>102761</t>
  </si>
  <si>
    <t>BOCA PARA BUEIRO SIMPLES CELULAR 150 X 150 CM EM CONCRETO, ALAS COM ESCONSIDADE DE 30°, INCLUINDO FÔRMAS E MATERIAIS. AF_07/2021</t>
  </si>
  <si>
    <t>13.171,58</t>
  </si>
  <si>
    <t>102762</t>
  </si>
  <si>
    <t>BOCA PARA BUEIRO SIMPLES CELULAR 200 X 200 CM EM CONCRETO, ALAS COM ESCONSIDADE DE 30°, INCLUINDO FÔRMAS E MATERIAIS. AF_07/2021</t>
  </si>
  <si>
    <t>20.348,44</t>
  </si>
  <si>
    <t>102763</t>
  </si>
  <si>
    <t>BOCA PARA BUEIRO SIMPLES CELULAR 250 X 250 CM EM CONCRETO, ALAS COM ESCONSIDADE DE 30°, INCLUINDO FÔRMAS E MATERIAIS. AF_07/2021</t>
  </si>
  <si>
    <t>28.296,11</t>
  </si>
  <si>
    <t>102764</t>
  </si>
  <si>
    <t>BOCA PARA BUEIRO SIMPLES CELULAR 300 X 300 CM EM CONCRETO, ALAS COM ESCONSIDADE DE 30°, INCLUINDO FÔRMAS E MATERIAIS. AF_07/2021</t>
  </si>
  <si>
    <t>39.939,48</t>
  </si>
  <si>
    <t>102765</t>
  </si>
  <si>
    <t>BOCA PARA BUEIRO DUPLO CELULAR 150 X 150 CM EM CONCRETO, ALAS COM ESCONSIDADE DE 30°, INCLUINDO FÔRMAS E MATERIAIS. AF_07/2021</t>
  </si>
  <si>
    <t>16.415,33</t>
  </si>
  <si>
    <t>102766</t>
  </si>
  <si>
    <t>BOCA PARA BUEIRO DUPLO CELULAR 200 X 200 CM EM CONCRETO, ALAS COM ESCONSIDADE DE 30°, INCLUINDO FÔRMAS E MATERIAIS. AF_07/2021</t>
  </si>
  <si>
    <t>24.712,83</t>
  </si>
  <si>
    <t>102767</t>
  </si>
  <si>
    <t>BOCA PARA BUEIRO DUPLO CELULAR 250 X 250 CM EM CONCRETO, ALAS COM ESCONSIDADE DE 30°, INCLUINDO FÔRMAS E MATERIAIS. AF_07/2021</t>
  </si>
  <si>
    <t>34.610,24</t>
  </si>
  <si>
    <t>102768</t>
  </si>
  <si>
    <t>BOCA PARA BUEIRO DUPLO CELULAR 300 X 300 CM EM CONCRETO, ALAS COM ESCONSIDADE DE 30°, INCLUINDO FÔRMAS E MATERIAIS. AF_07/2021</t>
  </si>
  <si>
    <t>48.440,70</t>
  </si>
  <si>
    <t>102769</t>
  </si>
  <si>
    <t>BOCA PARA BUEIRO TRIPLO CELULAR 150 X 150 CM EM CONCRETO, ALAS COM ESCONSIDADE DE 30°, INCLUINDO FÔRMAS E MATERIAIS. AF_07/2021</t>
  </si>
  <si>
    <t>18.983,31</t>
  </si>
  <si>
    <t>102770</t>
  </si>
  <si>
    <t>BOCA PARA BUEIRO TRIPLO CELULAR 200 X 200 CM EM CONCRETO, ALAS COM ESCONSIDADE DE 30°, INCLUINDO FÔRMAS E MATERIAIS. AF_07/2021</t>
  </si>
  <si>
    <t>29.134,54</t>
  </si>
  <si>
    <t>102771</t>
  </si>
  <si>
    <t>BOCA PARA BUEIRO TRIPLO CELULAR 250 X 250 CM EM CONCRETO, ALAS COM ESCONSIDADE DE 30°, INCLUINDO FÔRMAS E MATERIAIS. AF_07/2021</t>
  </si>
  <si>
    <t>40.783,46</t>
  </si>
  <si>
    <t>102772</t>
  </si>
  <si>
    <t>BOCA PARA BUEIRO TRIPLO CELULAR 300 X 300 CM EM CONCRETO, ALAS COM ESCONSIDADE DE 30°, INCLUINDO FÔRMAS E MATERIAIS. AF_07/2021</t>
  </si>
  <si>
    <t>57.517,48</t>
  </si>
  <si>
    <t>102773</t>
  </si>
  <si>
    <t>BOCA PARA BUEIRO SIMPLES TUBULAR D = 40 CM EM GABIÃO, ALAS COM ESCONSIDADE DE 45°, INCLUINDO FÔRMAS E MATERIAIS. AF_07/2021</t>
  </si>
  <si>
    <t>9.044,10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</si>
  <si>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</si>
  <si>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</si>
  <si>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</si>
  <si>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</si>
  <si>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13.652,70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</si>
  <si>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</si>
  <si>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</si>
  <si>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</si>
  <si>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</si>
  <si>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20.761,41</t>
  </si>
  <si>
    <t>102778</t>
  </si>
  <si>
    <t>BOCA PARA BUEIRO SIMPLES TUBULAR D = 150 CM EM GABIÃO, ALAS COM ESCONSIDADE DE 45°, INCLUINDO FÔRMAS E MATERIAIS. AF_07/2021</t>
  </si>
  <si>
    <t>31.098,07</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</si>
  <si>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</si>
  <si>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</si>
  <si>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</si>
  <si>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</si>
  <si>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10.392,06</t>
  </si>
  <si>
    <t>102781</t>
  </si>
  <si>
    <t>BOCA PARA BUEIRO DUPLO TUBULAR D = 80 CM EM GABIÃO, ALAS COM ESCONSIDADE DE 45°, INCLUINDO FÔRMAS E MATERIAIS. AF_07/2021</t>
  </si>
  <si>
    <t>15.576,73</t>
  </si>
  <si>
    <t>102782</t>
  </si>
  <si>
    <t>BOCA PARA BUEIRO DUPLO TUBULAR D = 100 CM EM GABIÃO, ALAS COM ESCONSIDADE DE 45°, INCLUINDO FÔRMAS E MATERIAIS. AF_07/2021</t>
  </si>
  <si>
    <t>17.369,01</t>
  </si>
  <si>
    <t>102783</t>
  </si>
  <si>
    <t>BOCA PARA BUEIRO DUPLO TUBULAR D = 120 CM EM GABIÃO, ALAS COM ESCONSIDADE DE 45°, INCLUINDO FÔRMAS E MATERIAIS. AF_07/2021</t>
  </si>
  <si>
    <t>23.129,76</t>
  </si>
  <si>
    <t>102784</t>
  </si>
  <si>
    <t>BOCA PARA BUEIRO DUPLO TUBULAR D = 150 CM EM GABIÃO, ALAS COM ESCONSIDADE DE 45°, INCLUINDO FÔRMAS E MATERIAIS. AF_07/2021</t>
  </si>
  <si>
    <t>36.266,40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</si>
  <si>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</si>
  <si>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</si>
  <si>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</si>
  <si>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</si>
  <si>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11.608,26</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</si>
  <si>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</si>
  <si>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</si>
  <si>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</si>
  <si>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</si>
  <si>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19.136,58</t>
  </si>
  <si>
    <t>102789</t>
  </si>
  <si>
    <t>BOCA PARA BUEIRO TRIPLO TUBULAR D = 120 CM EM GABIÃO, ALAS COM ESCONSIDADE DE 45°, INCLUINDO FÔRMAS E MATERIAIS. AF_07/2021</t>
  </si>
  <si>
    <t>25.349,88</t>
  </si>
  <si>
    <t>102790</t>
  </si>
  <si>
    <t>BOCA PARA BUEIRO TRIPLO TUBULAR D = 150 CM EM GABIÃO, ALAS COM ESCONSIDADE DE 45°, INCLUINDO FÔRMAS E MATERIAIS. AF_07/2021</t>
  </si>
  <si>
    <t>41.846,48</t>
  </si>
  <si>
    <t>102791</t>
  </si>
  <si>
    <t>BOCA PARA BUEIRO SIMPLES CELULAR 150 X 150 CM EM GABIÃO, ALAS COM ESCONSIDADE DE 45°, INCLUINDO FÔRMAS E MATERIAIS. AF_07/2021</t>
  </si>
  <si>
    <t>33.512,42</t>
  </si>
  <si>
    <t>102792</t>
  </si>
  <si>
    <t>BOCA PARA BUEIRO SIMPLES CELULAR 200 X 200 CM EM GABIÃO, ALAS COM ESCONSIDADE DE 45°, INCLUINDO FÔRMAS E MATERIAIS. AF_07/2021</t>
  </si>
  <si>
    <t>54.739,85</t>
  </si>
  <si>
    <t>102793</t>
  </si>
  <si>
    <t>BOCA PARA BUEIRO SIMPLES CELULAR 250 X 250 CM EM GABIÃO, ALAS COM ESCONSIDADE DE 45°, INCLUINDO FÔRMAS E MATERIAIS. AF_07/2021</t>
  </si>
  <si>
    <t>73.807,56</t>
  </si>
  <si>
    <t>102794</t>
  </si>
  <si>
    <t>BOCA PARA BUEIRO SIMPLES CELULAR 300 X 300 CM EM GABIÃO, ALAS COM ESCONSIDADE DE 45°, INCLUINDO FÔRMAS E MATERIAIS. AF_07/2021</t>
  </si>
  <si>
    <t>106.341,88</t>
  </si>
  <si>
    <t>102795</t>
  </si>
  <si>
    <t>BOCA PARA BUEIRO DUPLO CELULAR 150 X 150 CM EM GABIÃO, ALAS COM ESCONSIDADE DE 45°, INCLUINDO FÔRMAS E MATERIAIS. AF_07/2021</t>
  </si>
  <si>
    <t>35.619,58</t>
  </si>
  <si>
    <t>102796</t>
  </si>
  <si>
    <t>BOCA PARA BUEIRO DUPLO CELULAR 200 X 200 CM EM GABIÃO, ALAS COM ESCONSIDADE DE 45°, INCLUINDO FÔRMAS E MATERIAIS. AF_07/2021</t>
  </si>
  <si>
    <t>57.745,04</t>
  </si>
  <si>
    <t>102797</t>
  </si>
  <si>
    <t>BOCA PARA BUEIRO DUPLO CELULAR 250 X 250 CM EM GABIÃO, ALAS COM ESCONSIDADE DE 45°, INCLUINDO FÔRMAS E MATERIAIS. AF_07/2021</t>
  </si>
  <si>
    <t>81.793,21</t>
  </si>
  <si>
    <t>102798</t>
  </si>
  <si>
    <t>BOCA PARA BUEIRO DUPLO CELULAR 300 X 300 CM EM GABIÃO, ALAS COM ESCONSIDADE DE 45°, INCLUINDO FÔRMAS E MATERIAIS. AF_07/2021</t>
  </si>
  <si>
    <t>100.525,65</t>
  </si>
  <si>
    <t>102799</t>
  </si>
  <si>
    <t>BOCA PARA BUEIRO TRIPLO CELULAR 150 X 150 CM EM GABIÃO, ALAS COM ESCONSIDADE DE 45°, INCLUINDO FÔRMAS E MATERIAIS. AF_07/2021</t>
  </si>
  <si>
    <t>36.387,68</t>
  </si>
  <si>
    <t>102800</t>
  </si>
  <si>
    <t>BOCA PARA BUEIRO TRIPLO CELULAR 200 X 200 CM EM GABIÃO, ALAS COM ESCONSIDADE DE 45°, INCLUINDO FÔRMAS E MATERIAIS. AF_07/2021</t>
  </si>
  <si>
    <t>63.263,03</t>
  </si>
  <si>
    <t>102801</t>
  </si>
  <si>
    <t>BOCA PARA BUEIRO TRIPLO CELULAR 250 X 250 CM EM GABIÃO, ALAS COM ESCONSIDADE DE 45°, INCLUINDO FÔRMAS E MATERIAIS. AF_07/2021</t>
  </si>
  <si>
    <t>88.560,34</t>
  </si>
  <si>
    <t>102802</t>
  </si>
  <si>
    <t>BOCA PARA BUEIRO TRIPLO CELULAR 300 X 300 CM EM GABIÃO, ALAS COM ESCONSIDADE DE 45°, INCLUINDO FÔRMAS E MATERIAIS. AF_07/2021</t>
  </si>
  <si>
    <t>106.409,89</t>
  </si>
  <si>
    <t>101570</t>
  </si>
  <si>
    <t>ESCORAMENTO DE VALA, TIPO PONTALETEAMENTO, COM PROFUNDIDADE DE 0 A 1,5 M, LARGURA MENOR QUE 1,5 M. AF_08/2020</t>
  </si>
  <si>
    <t>18,49</t>
  </si>
  <si>
    <t>101571</t>
  </si>
  <si>
    <t>ESCORAMENTO DE VALA, TIPO PONTALETEAMENTO, COM PROFUNDIDADE DE 0 A 1,5 M, LARGURA MAIOR OU IGUAL A 1,5 M E MENOR QUE 2,5 M. AF_08/2020</t>
  </si>
  <si>
    <t>26,01</t>
  </si>
  <si>
    <t>101572</t>
  </si>
  <si>
    <t>ESCORAMENTO DE VALA, TIPO PONTALETEAMENTO, COM PROFUNDIDADE DE 1,5 A 3,0 M, LARGURA MENOR QUE 1,5 M. AF_08/2020</t>
  </si>
  <si>
    <t>14,31</t>
  </si>
  <si>
    <t>101573</t>
  </si>
  <si>
    <t>ESCORAMENTO DE VALA, TIPO PONTALETEAMENTO, COM PROFUNDIDADE DE 1,5 A 3,0 M, LARGURA MAIOR OU IGUAL A 1,5 M E MENOR QUE 2,5 M. AF_08/2020</t>
  </si>
  <si>
    <t>21,84</t>
  </si>
  <si>
    <t>101574</t>
  </si>
  <si>
    <t>ESCORAMENTO DE VALA, TIPO PONTALETEAMENTO, COM PROFUNDIDADE DE 3,0 A 4,5 M, LARGURA MENOR QUE 1,5 M. AF_08/2020</t>
  </si>
  <si>
    <t>10,61</t>
  </si>
  <si>
    <t>101575</t>
  </si>
  <si>
    <t>ESCORAMENTO DE VALA, TIPO PONTALETEAMENTO, COM PROFUNDIDADE DE 3,0 A 4,5 M, LARGURA MAIOR OU IGUAL A 1,5 M E MENOR QUE 2,5 M. AF_08/2020</t>
  </si>
  <si>
    <t>18,31</t>
  </si>
  <si>
    <t>101576</t>
  </si>
  <si>
    <t>ESCORAMENTO DE VALA, TIPO DESCONTÍNUO, COM PROFUNDIDADE DE 0 A 1,5 M, LARGURA MENOR QUE 1,5 M. AF_08/2020</t>
  </si>
  <si>
    <t>29,81</t>
  </si>
  <si>
    <t>101577</t>
  </si>
  <si>
    <t>ESCORAMENTO DE VALA, TIPO DESCONTÍNUO, COM PROFUNDIDADE DE 0 A 1,5 M, LARGURA MAIOR OU IGUAL A 1,5 M E MENOR QUE 2,5 M. AF_08/2020</t>
  </si>
  <si>
    <t>39,43</t>
  </si>
  <si>
    <t>101578</t>
  </si>
  <si>
    <t>ESCORAMENTO DE VALA, TIPO DESCONTÍNUO, COM PROFUNDIDADE DE 1,5 M A 3,0 M, LARGURA MENOR QUE 1,5 M. AF_08/2020</t>
  </si>
  <si>
    <t>24,02</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</si>
  <si>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</si>
  <si>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</si>
  <si>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</si>
  <si>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</si>
  <si>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20,03</t>
  </si>
  <si>
    <t>101581</t>
  </si>
  <si>
    <t>ESCORAMENTO DE VALA, TIPO DESCONTÍNUO, COM PROFUNDIDADE DE 3,0 A 4,5 M, LARGURA MAIOR OU IGUAL A 1,5 E MENOR QUE 2,5 M. AF_08/2020</t>
  </si>
  <si>
    <t>29,82</t>
  </si>
  <si>
    <t>101582</t>
  </si>
  <si>
    <t>ESCORAMENTO DE VALA, TIPO CONTÍNUO, COM PROFUNDIDADE DE 0 A 1,5 M, LARGURA MENOR QUE 1,5 M. AF_08/2020</t>
  </si>
  <si>
    <t>48,31</t>
  </si>
  <si>
    <t>101583</t>
  </si>
  <si>
    <t>ESCORAMENTO DE VALA, TIPO CONTÍNUO, COM PROFUNDIDADE DE 0 A 1,5 M, LARGURA MAIOR OU IGUAL A 1,5 M E MENOR QUE 2,5 M. AF_08/2020</t>
  </si>
  <si>
    <t>63,27</t>
  </si>
  <si>
    <t>101584</t>
  </si>
  <si>
    <t>ESCORAMENTO DE VALA, TIPO CONTÍNUO, COM PROFUNDIDADE DE 1,5 M A 3,0 M, LARGURA MENOR QUE 1,5 M. AF_08/2020</t>
  </si>
  <si>
    <t>38,78</t>
  </si>
  <si>
    <t>101585</t>
  </si>
  <si>
    <t>ESCORAMENTO DE VALA, TIPO CONTÍNUO, COM PROFUNDIDADE DE 1,5 A 3,0 M, LARGURA MAIOR OU IGUAL A 1,5 M E MENOR QUE 2,5 M. AF_08/2020</t>
  </si>
  <si>
    <t>53,74</t>
  </si>
  <si>
    <t>101586</t>
  </si>
  <si>
    <t>ESCORAMENTO DE VALA, TIPO CONTÍNUO, COM PROFUNDIDADE DE 3,0 A 4,5 M, LARGURA MENOR QUE 1,5 M. AF_08/2020</t>
  </si>
  <si>
    <t>31,73</t>
  </si>
  <si>
    <t>101587</t>
  </si>
  <si>
    <t>ESCORAMENTO DE VALA, TIPO CONTÍNUO, COM PROFUNDIDADE DE 3,0 A 4,5 M, LARGURA MAIOR OU IGUAL A 1,5 E MENOR QUE 2,5 M. AF_08/2020</t>
  </si>
  <si>
    <t>46,87</t>
  </si>
  <si>
    <t>101588</t>
  </si>
  <si>
    <t>ESCORAMENTO DE VALA, TIPO CONTÍNUO COM PERFIL METÁLICO "U", COM PROFUNDIDADE DE 0 A 1,5 M, LARGURA MENOR QUE 1,5 M. AF_08/2020</t>
  </si>
  <si>
    <t>81,11</t>
  </si>
  <si>
    <t>101589</t>
  </si>
  <si>
    <t>ESCORAMENTO DE VALA,TIPO CONTÍNUO COM PERFIL METÁLICO "U", COM PROFUNDIDADE DE 0 A 1,5 M, LARGURA MAIOR OU IGUAL A 1,5 E MENOR QUE 2,5 M. AF_08/2020</t>
  </si>
  <si>
    <t>118,82</t>
  </si>
  <si>
    <t>101590</t>
  </si>
  <si>
    <t>ESCORAMENTO DE VALA, TIPO CONTÍNUO COM PERFIL METÁLICO "U", COM PROFUNDIDADE DE 1,5 A 3,0 M, LARGURA MENOR QUE 1,5 M. AF_08/2020</t>
  </si>
  <si>
    <t>61,07</t>
  </si>
  <si>
    <t>101591</t>
  </si>
  <si>
    <t>ESCORAMENTO DE VALA, TIPO CONTÍNUO COM PERFIL METÁLICO "U", COM PROFUNDIDADE DE 1,5 A 3,0 M, LARGURA MAIOR OU IGUAL 1,5 M E MENOR QUE 2,5 M. AF_08/2020</t>
  </si>
  <si>
    <t>98,78</t>
  </si>
  <si>
    <t>101592</t>
  </si>
  <si>
    <t>ESCORAMENTO DE VALA, TIPO CONTÍNUO COM PERFIL METÁLICO "U", COM PROFUNDIDADE DE 3,0 A 4,5 M, LARGURA MENOR QUE 1,5 M. AF_08/2020</t>
  </si>
  <si>
    <t>42,01</t>
  </si>
  <si>
    <t>101593</t>
  </si>
  <si>
    <t>ESCORAMENTO DE VALA, TIPO CONTÍNUO COM PERFIL METÁLICO "U", COM PROFUNDIDADE DE 3,0 A 4,5 M, LARGURA MAIOR OU IGUAL A 1,5 M E MENOR QUE 2,5 M. AF_08/2020</t>
  </si>
  <si>
    <t>79,86</t>
  </si>
  <si>
    <t>101600</t>
  </si>
  <si>
    <t>ESCORAMENTO DE VALA, TIPO BLINDAGEM, COM PROFUNDIDADE DE 0 A 1,5 M, LARGURA MENOR QUE 1,5 M - EXECUÇÃO, NÃO INCLUI MATERIAL. AF_08/2020</t>
  </si>
  <si>
    <t>15,44</t>
  </si>
  <si>
    <t>101601</t>
  </si>
  <si>
    <t>ESCORAMENTO DE VALA, TIPO BLINDAGEM COM PROFUNDIDADE DE 0 A 1,5 M, LARGURA MAIOR OU IGUAL A 1,5 M E MENOR QUE 2,5 M - EXECUÇÃO, NÃO INCLUI MATERIAL. AF_08/2020</t>
  </si>
  <si>
    <t>22,85</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</si>
  <si>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</si>
  <si>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</si>
  <si>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</si>
  <si>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</si>
  <si>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18,87</t>
  </si>
  <si>
    <t>101604</t>
  </si>
  <si>
    <t>ESCORAMENTO DE VALA, TIPO BLINDAGEM, COM PROFUNDIDADE DE 3,0 A 4,5 M, LARGURA MENOR QUE 1,5 M - EXECUÇÃO, NÃO INCLUI MATERIAL. AF_08/2020</t>
  </si>
  <si>
    <t>7,49</t>
  </si>
  <si>
    <t>101605</t>
  </si>
  <si>
    <t>ESCORAMENTO DE VALA, TIPO BLINDAGEM, COM PROFUNDIDADE DE 3,0 A 4,5 M, LARGURA MAIOR OU IGUAL A 1,5 M E MENOR QUE 2,5 M - EXECUÇÃO, NÃO INCLUI MATERIAL. AF_08/2020</t>
  </si>
  <si>
    <t>14,90</t>
  </si>
  <si>
    <t>90788</t>
  </si>
  <si>
    <t>KIT DE PORTA-PRONTA DE MADEIRA EM ACABAMENTO MELAMÍNICO BRANCO, FOLHA LEVE OU MÉDIA, 60X210CM, EXCLUSIVE FECHADURA, FIXAÇÃO COM PREENCHIMENTO PARCIAL DE ESPUMA EXPANSIVA - FORNECIMENTO E INSTALAÇÃO. AF_12/2019</t>
  </si>
  <si>
    <t>824,09</t>
  </si>
  <si>
    <t>90789</t>
  </si>
  <si>
    <t>KIT DE PORTA-PRONTA DE MADEIRA EM ACABAMENTO MELAMÍNICO BRANCO, FOLHA LEVE OU MÉDIA, 70X210CM, EXCLUSIVE FECHADURA, FIXAÇÃO COM PREENCHIMENTO PARCIAL DE ESPUMA EXPANSIVA - FORNECIMENTO E INSTALAÇÃO. AF_12/2019</t>
  </si>
  <si>
    <t>825,66</t>
  </si>
  <si>
    <t>90790</t>
  </si>
  <si>
    <t>KIT DE PORTA-PRONTA DE MADEIRA EM ACABAMENTO MELAMÍNICO BRANCO, FOLHA LEVE OU MÉDIA, 80X210CM, EXCLUSIVE FECHADURA, FIXAÇÃO COM PREENCHIMENTO PARCIAL DE ESPUMA EXPANSIVA - FORNECIMENTO E INSTALAÇÃO. AF_12/2019</t>
  </si>
  <si>
    <t>851,40</t>
  </si>
  <si>
    <t>90791</t>
  </si>
  <si>
    <t>KIT DE PORTA-PRONTA DE MADEIRA EM ACABAMENTO MELAMÍNICO BRANCO, FOLHA PESADA OU SUPERPESADA, 80X210CM, FIXAÇÃO COM PREENCHIMENTO PARCIAL DE ESPUMA EXPANSIVA - FORNECIMENTO E INSTALAÇÃO. AF_12/2019</t>
  </si>
  <si>
    <t>997,13</t>
  </si>
  <si>
    <t>90793</t>
  </si>
  <si>
    <t>KIT DE PORTA-PRONTA DE MADEIRA EM ACABAMENTO MELAMÍNICO BRANCO, FOLHA PESADA OU SUPERPESADA, 90X210CM, FIXAÇÃO COM PREENCHIMENTO TOTAL DE ESPUMA EXPANSIVA - FORNECIMENTO E INSTALAÇÃO. AF_12/2019</t>
  </si>
  <si>
    <t>1.059,14</t>
  </si>
  <si>
    <t>90794</t>
  </si>
  <si>
    <t>KIT DE PORTA-PRONTA DE MADEIRA EM ACABAMENTO MELAMÍNICO BRANCO, FOLHA LEVE OU MÉDIA, E BATENTE METÁLICO, 60X210CM, FIXAÇÃO COM ARGAMASSA - FORNECIMENTO E INSTALAÇÃO. AF_12/2019</t>
  </si>
  <si>
    <t>707,38</t>
  </si>
  <si>
    <t>90795</t>
  </si>
  <si>
    <t>KIT DE PORTA-PRONTA DE MADEIRA EM ACABAMENTO MELAMÍNICO BRANCO, FOLHA LEVE OU MÉDIA, E BATENTE METÁLICO, 70X210CM, FIXAÇÃO COM ARGAMASSA - FORNECIMENTO E INSTALAÇÃO. AF_12/2019</t>
  </si>
  <si>
    <t>714,07</t>
  </si>
  <si>
    <t>90796</t>
  </si>
  <si>
    <t>KIT DE PORTA-PRONTA DE MADEIRA EM ACABAMENTO MELAMÍNICO BRANCO, FOLHA LEVE OU MÉDIA, E BATENTE METÁLICO, 80X210CM, FIXAÇÃO COM ARGAMASSA - FORNECIMENTO E INSTALAÇÃO. AF_12/2019</t>
  </si>
  <si>
    <t>720,75</t>
  </si>
  <si>
    <t>90797</t>
  </si>
  <si>
    <t>KIT DE PORTA-PRONTA DE MADEIRA EM ACABAMENTO MELAMÍNICO BRANCO, FOLHA LEVE OU MÉDIA, E BATENTE METÁLICO, 90X210CM, FIXAÇÃO COM ARGAMASSA - FORNECIMENTO E INSTALAÇÃO. AF_12/2019</t>
  </si>
  <si>
    <t>727,43</t>
  </si>
  <si>
    <t>90798</t>
  </si>
  <si>
    <t>KIT DE PORTA-PRONTA DE MADEIRA EM ACABAMENTO MELAMÍNICO BRANCO, FOLHA PESADA OU SUPERPESADA, E BATENTE METÁLICO, 80X210CM, FIXAÇÃO COM ARGAMASSA - FORNECIMENTO E INSTALAÇÃO. AF_12/2019</t>
  </si>
  <si>
    <t>1.056,23</t>
  </si>
  <si>
    <t>90799</t>
  </si>
  <si>
    <t>KIT DE PORTA-PRONTA DE MADEIRA EM ACABAMENTO MELAMÍNICO BRANCO, FOLHA PESADA OU SUPERPESADA, E BATENTE METÁLICO, 90X210CM, FIXAÇÃO COM ARGAMASSA - FORNECIMENTO E INSTALAÇÃO. AF_12/2019</t>
  </si>
  <si>
    <t>1.089,66</t>
  </si>
  <si>
    <t>90801</t>
  </si>
  <si>
    <t>BATENTE PARA PORTA DE MADEIRA, PADRÃO MÉDIO - FORNECIMENTO E MONTAGEM. AF_12/2019</t>
  </si>
  <si>
    <t>249,84</t>
  </si>
  <si>
    <t>90806</t>
  </si>
  <si>
    <t>BATENTE PARA PORTA DE MADEIRA, FIXAÇÃO COM ARGAMASSA, PADRÃO MÉDIO - FORNECIMENTO E INSTALAÇÃO. AF_12/2019</t>
  </si>
  <si>
    <t>337,03</t>
  </si>
  <si>
    <t>90820</t>
  </si>
  <si>
    <t>PORTA DE MADEIRA PARA PINTURA, SEMI-OCA (LEVE OU MÉDIA), 60X210CM, ESPESSURA DE 3,5CM, INCLUSO DOBRADIÇAS - FORNECIMENTO E INSTALAÇÃO. AF_12/2019</t>
  </si>
  <si>
    <t>314,52</t>
  </si>
  <si>
    <t>90821</t>
  </si>
  <si>
    <t>PORTA DE MADEIRA PARA PINTURA, SEMI-OCA (LEVE OU MÉDIA), 70X210CM, ESPESSURA DE 3,5CM, INCLUSO DOBRADIÇAS - FORNECIMENTO E INSTALAÇÃO. AF_12/2019</t>
  </si>
  <si>
    <t>320,65</t>
  </si>
  <si>
    <t>90822</t>
  </si>
  <si>
    <t>PORTA DE MADEIRA PARA PINTURA, SEMI-OCA (LEVE OU MÉDIA), 80X210CM, ESPESSURA DE 3,5CM, INCLUSO DOBRADIÇAS - FORNECIMENTO E INSTALAÇÃO. AF_12/2019</t>
  </si>
  <si>
    <t>343,80</t>
  </si>
  <si>
    <t>90823</t>
  </si>
  <si>
    <t>PORTA DE MADEIRA PARA PINTURA, SEMI-OCA (LEVE OU MÉDIA), 90X210CM, ESPESSURA DE 3,5CM, INCLUSO DOBRADIÇAS - FORNECIMENTO E INSTALAÇÃO. AF_12/2019</t>
  </si>
  <si>
    <t>422,89</t>
  </si>
  <si>
    <t>90824</t>
  </si>
  <si>
    <t>PORTA DE MADEIRA PARA PINTURA, SEMI-OCA (PESADA OU SUPERPESADA), 80X210CM, ESPESSURA DE 3,5CM, INCLUSO DOBRADIÇAS - FORNECIMENTO E INSTALAÇÃO. AF_12/2019</t>
  </si>
  <si>
    <t>604,94</t>
  </si>
  <si>
    <t>90825</t>
  </si>
  <si>
    <t>PORTA DE MADEIRA, MACIÇA (PESADA OU SUPERPESADA), 90X210CM, ESPESSURA DE 3,5CM, INCLUSO DOBRADIÇAS - FORNECIMENTO E INSTALAÇÃO. AF_12/2019</t>
  </si>
  <si>
    <t>673,78</t>
  </si>
  <si>
    <t>90830</t>
  </si>
  <si>
    <t>FECHADURA DE EMBUTIR COM CILINDRO, EXTERNA, COMPLETA, ACABAMENTO PADRÃO MÉDIO, INCLUSO EXECUÇÃO DE FURO - FORNECIMENTO E INSTALAÇÃO. AF_12/2019</t>
  </si>
  <si>
    <t>171,13</t>
  </si>
  <si>
    <t>90831</t>
  </si>
  <si>
    <t>FECHADURA DE EMBUTIR PARA PORTA DE BANHEIRO, COMPLETA, ACABAMENTO PADRÃO MÉDIO, INCLUSO EXECUÇÃO DE FURO - FORNECIMENTO E INSTALAÇÃO. AF_12/2019</t>
  </si>
  <si>
    <t>150,49</t>
  </si>
  <si>
    <t>90841</t>
  </si>
  <si>
    <t>KIT DE PORTA DE MADEIRA PARA PINTURA, SEMI-OCA (LEVE OU MÉDIA), PADRÃO MÉDIO, 60X210CM, ESPESSURA DE 3,5CM, ITENS INCLUSOS: DOBRADIÇAS, MONTAGEM E INSTALAÇÃO DO BATENTE, FECHADURA COM EXECUÇÃO DO FURO - FORNECIMENTO E INSTALAÇÃO. AF_12/2019</t>
  </si>
  <si>
    <t>889,20</t>
  </si>
  <si>
    <t>90842</t>
  </si>
  <si>
    <t>KIT DE PORTA DE MADEIRA PARA PINTURA, SEMI-OCA (LEVE OU MÉDIA), PADRÃO MÉDIO, 70X210CM, ESPESSURA DE 3,5CM, ITENS INCLUSOS: DOBRADIÇAS, MONTAGEM E INSTALAÇÃO DO BATENTE, FECHADURA COM EXECUÇÃO DO FURO - FORNECIMENTO E INSTALAÇÃO. AF_12/2019</t>
  </si>
  <si>
    <t>897,15</t>
  </si>
  <si>
    <t>90843</t>
  </si>
  <si>
    <t>KIT DE PORTA DE MADEIRA PARA PINTURA, SEMI-OCA (LEVE OU MÉDIA), PADRÃO MÉDIO, 80X210CM, ESPESSURA DE 3,5CM, ITENS INCLUSOS: DOBRADIÇAS, MONTAGEM E INSTALAÇÃO DO BATENTE, FECHADURA COM EXECUÇÃO DO FURO - FORNECIMENTO E INSTALAÇÃO. AF_12/2019</t>
  </si>
  <si>
    <t>942,76</t>
  </si>
  <si>
    <t>90844</t>
  </si>
  <si>
    <t>KIT DE PORTA DE MADEIRA PARA PINTURA, SEMI-OCA (LEVE OU MÉDIA), PADRÃO MÉDIO, 90X210CM, ESPESSURA DE 3,5CM, ITENS INCLUSOS: DOBRADIÇAS, MONTAGEM E INSTALAÇÃO DO BATENTE, FECHADURA COM EXECUÇÃO DO FURO - FORNECIMENTO E INSTALAÇÃO. AF_12/2019</t>
  </si>
  <si>
    <t>1.023,66</t>
  </si>
  <si>
    <t>90845</t>
  </si>
  <si>
    <t>KIT DE PORTA DE MADEIRA PARA PINTURA, SEMI-OCA (PESADA OU SUPERPESADA), PADRÃO MÉDIO, 80X210CM, ESPESSURA DE 3,5CM, ITENS INCLUSOS: DOBRADIÇAS, MONTAGEM E INSTALAÇÃO DO BATENTE, FECHADURA COM EXECUÇÃO DO FURO - FORNECIMENTO E INSTALAÇÃO. AF_12/2019</t>
  </si>
  <si>
    <t>1.203,90</t>
  </si>
  <si>
    <t>90846</t>
  </si>
  <si>
    <t>KIT DE PORTA DE MADEIRA PARA PINTURA, SEMI-OCA (PESADA OU SUPERPESADA), PADRÃO MÉDIO, 90X210CM, ESPESSURA DE 3,5CM, ITENS INCLUSOS: DOBRADIÇAS, MONTAGEM E INSTALAÇÃO DO BATENTE, FECHADURA COM EXECUÇÃO DO FURO - FORNECIMENTO E INSTALAÇÃO. AF_12/2019</t>
  </si>
  <si>
    <t>1.274,55</t>
  </si>
  <si>
    <t>90847</t>
  </si>
  <si>
    <t>KIT DE PORTA DE MADEIRA PARA PINTURA, SEMI-OCA (LEVE OU MÉDIA), PADRÃO MÉDIO, 60X210CM, ESPESSURA DE 3,5CM, ITENS INCLUSOS: DOBRADIÇAS, MONTAGEM E INSTALAÇÃO DO BATENTE, SEM FECHADURA - FORNECIMENTO E INSTALAÇÃO. AF_12/2019</t>
  </si>
  <si>
    <t>738,71</t>
  </si>
  <si>
    <t>90848</t>
  </si>
  <si>
    <t>KIT DE PORTA DE MADEIRA PARA PINTURA, SEMI-OCA (LEVE OU MÉDIA), PADRÃO MÉDIO, 70X210CM, ESPESSURA DE 3,5CM, ITENS INCLUSOS: DOBRADIÇAS, MONTAGEM E INSTALAÇÃO DO BATENTE, SEM FECHADURA - FORNECIMENTO E INSTALAÇÃO. AF_12/2019</t>
  </si>
  <si>
    <t>746,66</t>
  </si>
  <si>
    <t>90849</t>
  </si>
  <si>
    <t>KIT DE PORTA DE MADEIRA PARA PINTURA, SEMI-OCA (LEVE OU MÉDIA), PADRÃO MÉDIO, 80X210CM, ESPESSURA DE 3,5CM, ITENS INCLUSOS: DOBRADIÇAS, MONTAGEM E INSTALAÇÃO DO BATENTE, SEM FECHADURA - FORNECIMENTO E INSTALAÇÃO. AF_12/2019</t>
  </si>
  <si>
    <t>771,63</t>
  </si>
  <si>
    <t>90850</t>
  </si>
  <si>
    <t>KIT DE PORTA DE MADEIRA PARA PINTURA, SEMI-OCA (LEVE OU MÉDIA), PADRÃO MÉDIO, 90X210CM, ESPESSURA DE 3,5CM, ITENS INCLUSOS: DOBRADIÇAS, MONTAGEM E INSTALAÇÃO DO BATENTE, SEM FECHADURA - FORNECIMENTO E INSTALAÇÃO. AF_12/2019</t>
  </si>
  <si>
    <t>852,53</t>
  </si>
  <si>
    <t>90851</t>
  </si>
  <si>
    <t>KIT DE PORTA DE MADEIRA PARA PINTURA, SEMI-OCA (PESADA OU SUPERPESADA), PADRÃO MÉDIO, 80X210CM, ESPESSURA DE 3,5CM, ITENS INCLUSOS: DOBRADIÇAS, MONTAGEM E INSTALAÇÃO DO BATENTE, SEM FECHADURA - FORNECIMENTO E INSTALAÇÃO. AF_12/2019</t>
  </si>
  <si>
    <t>1.032,77</t>
  </si>
  <si>
    <t>90852</t>
  </si>
  <si>
    <t>KIT DE PORTA DE MADEIRA PARA PINTURA, SEMI-OCA (PESADA OU SUPERPESADA), PADRÃO MÉDIO, 90X210CM, ESPESSURA DE 3,5CM, ITENS INCLUSOS: DOBRADIÇAS, MONTAGEM E INSTALAÇÃO DO BATENTE, SEM FECHADURA - FORNECIMENTO E INSTALAÇÃO. AF_12/2019</t>
  </si>
  <si>
    <t>1.103,42</t>
  </si>
  <si>
    <t>91009</t>
  </si>
  <si>
    <t>PORTA DE MADEIRA PARA VERNIZ, SEMI-OCA (LEVE OU MÉDIA), 60X210CM, ESPESSURA DE 3,5CM, INCLUSO DOBRADIÇAS - FORNECIMENTO E INSTALAÇÃO. AF_12/2019</t>
  </si>
  <si>
    <t>325,72</t>
  </si>
  <si>
    <t>91010</t>
  </si>
  <si>
    <t>PORTA DE MADEIRA PARA VERNIZ, SEMI-OCA (LEVE OU MÉDIA), 70X210CM, ESPESSURA DE 3,5CM, INCLUSO DOBRADIÇAS - FORNECIMENTO E INSTALAÇÃO. AF_12/2019</t>
  </si>
  <si>
    <t>332,38</t>
  </si>
  <si>
    <t>91011</t>
  </si>
  <si>
    <t>PORTA DE MADEIRA PARA VERNIZ, SEMI-OCA (LEVE OU MÉDIA), 80X210CM, ESPESSURA DE 3,5CM, INCLUSO DOBRADIÇAS - FORNECIMENTO E INSTALAÇÃO. AF_12/2019</t>
  </si>
  <si>
    <t>389,28</t>
  </si>
  <si>
    <t>91012</t>
  </si>
  <si>
    <t>PORTA DE MADEIRA PARA VERNIZ, SEMI-OCA (LEVE OU MÉDIA), 90X210CM, ESPESSURA DE 3,5CM, INCLUSO DOBRADIÇAS - FORNECIMENTO E INSTALAÇÃO. AF_12/2019</t>
  </si>
  <si>
    <t>432,82</t>
  </si>
  <si>
    <t>91013</t>
  </si>
  <si>
    <t>KIT DE PORTA DE MADEIRA PARA VERNIZ, SEMI-OCA (LEVE OU MÉDIA), PADRÃO MÉDIO, 60X210CM, ESPESSURA DE 3,5CM, ITENS INCLUSOS: DOBRADIÇAS, MONTAGEM E INSTALAÇÃO DO BATENTE, SEM FECHADURA - FORNECIMENTO E INSTALAÇÃO. AF_12/2019</t>
  </si>
  <si>
    <t>749,91</t>
  </si>
  <si>
    <t>91014</t>
  </si>
  <si>
    <t>KIT DE PORTA DE MADEIRA PARA VERNIZ, SEMI-OCA (LEVE OU MÉDIA), PADRÃO MÉDIO, 70X210CM, ESPESSURA DE 3,5CM, ITENS INCLUSOS: DOBRADIÇAS, MONTAGEM E INSTALAÇÃO DO BATENTE, SEM FECHADURA - FORNECIMENTO E INSTALAÇÃO. AF_12/2019</t>
  </si>
  <si>
    <t>758,39</t>
  </si>
  <si>
    <t>91015</t>
  </si>
  <si>
    <t>KIT DE PORTA DE MADEIRA PARA VERNIZ, SEMI-OCA (LEVE OU MÉDIA), PADRÃO MÉDIO, 80X210CM, ESPESSURA DE 3,5CM, ITENS INCLUSOS: DOBRADIÇAS, MONTAGEM E INSTALAÇÃO DO BATENTE, SEM FECHADURA - FORNECIMENTO E INSTALAÇÃO. AF_12/2019</t>
  </si>
  <si>
    <t>817,11</t>
  </si>
  <si>
    <t>91016</t>
  </si>
  <si>
    <t>KIT DE PORTA DE MADEIRA PARA VERNIZ, SEMI-OCA (LEVE OU MÉDIA), PADRÃO MÉDIO, 90X210CM, ESPESSURA DE 3,5CM, ITENS INCLUSOS: DOBRADIÇAS, MONTAGEM E INSTALAÇÃO DO BATENTE, SEM FECHADURA - FORNECIMENTO E INSTALAÇÃO. AF_12/2019</t>
  </si>
  <si>
    <t>862,46</t>
  </si>
  <si>
    <t>91287</t>
  </si>
  <si>
    <t>BATENTE PARA PORTA DE MADEIRA, PADRÃO POPULAR - FORNECIMENTO E MONTAGEM. AF_12/2019</t>
  </si>
  <si>
    <t>189,27</t>
  </si>
  <si>
    <t>91292</t>
  </si>
  <si>
    <t>BATENTE PARA PORTA DE MADEIRA, FIXAÇÃO COM ARGAMASSA, PADRÃO POPULAR. FORNECIMENTO E INSTALAÇÃO. AF_12/2019</t>
  </si>
  <si>
    <t>276,46</t>
  </si>
  <si>
    <t>91295</t>
  </si>
  <si>
    <t>PORTA DE MADEIRA FRISADA, SEMI-OCA (LEVE OU MÉDIA), 60X210CM, ESPESSURA DE 3CM, INCLUSO DOBRADIÇAS - FORNECIMENTO E INSTALAÇÃO. AF_12/2019</t>
  </si>
  <si>
    <t>335,42</t>
  </si>
  <si>
    <t>91296</t>
  </si>
  <si>
    <t>PORTA DE MADEIRA FRISADA, SEMI-OCA (LEVE OU MÉDIA), 70X210CM, ESPESSURA DE 3CM, INCLUSO DOBRADIÇAS - FORNECIMENTO E INSTALAÇÃO. AF_12/2019</t>
  </si>
  <si>
    <t>359,48</t>
  </si>
  <si>
    <t>91297</t>
  </si>
  <si>
    <t>PORTA DE MADEIRA FRISADA, SEMI-OCA (LEVE OU MÉDIA), 80X210CM, ESPESSURA DE 3,5CM, INCLUSO DOBRADIÇAS - FORNECIMENTO E INSTALAÇÃO. AF_12/2019</t>
  </si>
  <si>
    <t>395,75</t>
  </si>
  <si>
    <t>91298</t>
  </si>
  <si>
    <t>PORTA DE MADEIRA TIPO VENEZIANA, 80X210CM, ESPESSURA DE 3CM, INCLUSO DOBRADIÇAS - FORNECIMENTO E INSTALAÇÃO. AF_12/2019</t>
  </si>
  <si>
    <t>1.007,44</t>
  </si>
  <si>
    <t>91299</t>
  </si>
  <si>
    <t>PORTA DE MADEIRA, TIPO MEXICANA, MACIÇA (PESADA OU SUPERPESADA), 80X210CM, ESPESSURA DE 3,5CM, INCLUSO DOBRADIÇAS - FORNECIMENTO E INSTALAÇÃO. AF_12/2019</t>
  </si>
  <si>
    <t>1.416,03</t>
  </si>
  <si>
    <t>91304</t>
  </si>
  <si>
    <t>FECHADURA DE EMBUTIR COM CILINDRO, EXTERNA, COMPLETA, ACABAMENTO PADRÃO POPULAR, INCLUSO EXECUÇÃO DE FURO - FORNECIMENTO E INSTALAÇÃO. AF_12/2019</t>
  </si>
  <si>
    <t>102,64</t>
  </si>
  <si>
    <t>91305</t>
  </si>
  <si>
    <t>FECHADURA DE EMBUTIR PARA PORTA DE BANHEIRO, COMPLETA, ACABAMENTO PADRÃO POPULAR, INCLUSO EXECUÇÃO DE FURO - FORNECIMENTO E INSTALAÇÃO. AF_12/2019</t>
  </si>
  <si>
    <t>103,37</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</si>
  <si>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</si>
  <si>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</si>
  <si>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</si>
  <si>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</si>
  <si>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87,48</t>
  </si>
  <si>
    <t>91312</t>
  </si>
  <si>
    <t>KIT DE PORTA DE MADEIRA PARA PINTURA, SEMI-OCA (LEVE OU MÉDIA), PADRÃO POPULAR, 60X210CM, ESPESSURA DE 3,5CM, ITENS INCLUSOS: DOBRADIÇAS, MONTAGEM E INSTALAÇÃO DO BATENTE, FECHADURA COM EXECUÇÃO DO FURO - FORNECIMENTO E INSTALAÇÃO. AF_12/2019</t>
  </si>
  <si>
    <t>755,40</t>
  </si>
  <si>
    <t>91313</t>
  </si>
  <si>
    <t>KIT DE PORTA DE MADEIRA PARA PINTURA, SEMI-OCA (LEVE OU MÉDIA), PADRÃO POPULAR, 70X210CM, ESPESSURA DE 3,5CM, ITENS INCLUSOS: DOBRADIÇAS, MONTAGEM E INSTALAÇÃO DO BATENTE, FECHADURA COM EXECUÇÃO DO FURO - FORNECIMENTO E INSTALAÇÃO. AF_12/2019</t>
  </si>
  <si>
    <t>746,91</t>
  </si>
  <si>
    <t>91314</t>
  </si>
  <si>
    <t>KIT DE PORTA DE MADEIRA PARA PINTURA, SEMI-OCA (LEVE OU MÉDIA), PADRÃO POPULAR, 80X210CM, ESPESSURA DE 3,5CM, ITENS INCLUSOS: DOBRADIÇAS, MONTAGEM E INSTALAÇÃO DO BATENTE, FECHADURA COM EXECUÇÃO DO FURO - FORNECIMENTO E INSTALAÇÃO. AF_12/2019</t>
  </si>
  <si>
    <t>786,50</t>
  </si>
  <si>
    <t>91315</t>
  </si>
  <si>
    <t>KIT DE PORTA DE MADEIRA PARA PINTURA, SEMI-OCA (LEVE OU MÉDIA), PADRÃO POPULAR, 90X210CM, ESPESSURA DE 3,5CM, ITENS INCLUSOS: DOBRADIÇAS, MONTAGEM E INSTALAÇÃO DO BATENTE, FECHADURA COM EXECUÇÃO DO FURO - FORNECIMENTO E INSTALAÇÃO. AF_12/2019</t>
  </si>
  <si>
    <t>866,86</t>
  </si>
  <si>
    <t>91316</t>
  </si>
  <si>
    <t>KIT DE PORTA DE MADEIRA PARA PINTURA, SEMI-OCA (PESADA OU SUPERPESADA), PADRÃO POPULAR, 80X210CM, ESPESSURA DE 3,5CM, ITENS INCLUSOS: DOBRADIÇAS, MONTAGEM E INSTALAÇÃO DO BATENTE, FECHADURA COM EXECUÇÃO DO FURO - FORNECIMENTO E INSTALAÇÃO. AF_12/2019</t>
  </si>
  <si>
    <t>1.047,64</t>
  </si>
  <si>
    <t>91317</t>
  </si>
  <si>
    <t>KIT DE PORTA DE MADEIRA PARA PINTURA, SEMI-OCA (PESADA OU SUPERPESADA), PADRÃO POPULAR, 90X210CM, ESPESSURA DE 3,5CM, ITENS INCLUSOS: DOBRADIÇAS, MONTAGEM E INSTALAÇÃO DO BATENTE, FECHADURA COM EXECUÇÃO DO FURO - FORNECIMENTO E INSTALAÇÃO. AF_12/2019</t>
  </si>
  <si>
    <t>1.117,75</t>
  </si>
  <si>
    <t>91318</t>
  </si>
  <si>
    <t>KIT DE PORTA DE MADEIRA PARA PINTURA, SEMI-OCA (LEVE OU MÉDIA), PADRÃO POPULAR, 60X210CM, ESPESSURA DE 3,5CM, ITENS INCLUSOS: DOBRADIÇAS, MONTAGEM E INSTALAÇÃO DO BATENTE, SEM FECHADURA - FORNECIMENTO E INSTALAÇÃO. AF_12/2019</t>
  </si>
  <si>
    <t>652,03</t>
  </si>
  <si>
    <t>91319</t>
  </si>
  <si>
    <t>KIT DE PORTA DE MADEIRA PARA PINTURA, SEMI-OCA (LEVE OU MÉDIA), PADRÃO POPULAR, 70X210CM, ESPESSURA DE 3,5CM, ITENS INCLUSOS: DOBRADIÇAS, MONTAGEM E INSTALAÇÃO DO BATENTE, SEM FECHADURA - FORNECIMENTO E INSTALAÇÃO. AF_12/2019</t>
  </si>
  <si>
    <t>659,43</t>
  </si>
  <si>
    <t>91320</t>
  </si>
  <si>
    <t>KIT DE PORTA DE MADEIRA PARA PINTURA, SEMI-OCA (LEVE OU MÉDIA), PADRÃO POPULAR, 80X210CM, ESPESSURA DE 3,5CM, ITENS INCLUSOS: DOBRADIÇAS, MONTAGEM E INSTALAÇÃO DO BATENTE, SEM FECHADURA - FORNECIMENTO E INSTALAÇÃO. AF_12/2019</t>
  </si>
  <si>
    <t>683,86</t>
  </si>
  <si>
    <t>91321</t>
  </si>
  <si>
    <t>KIT DE PORTA DE MADEIRA PARA PINTURA, SEMI-OCA (LEVE OU MÉDIA), PADRÃO POPULAR, 90X210CM, ESPESSURA DE 3,5CM, ITENS INCLUSOS: DOBRADIÇAS, MONTAGEM E INSTALAÇÃO DO BATENTE, SEM FECHADURA - FORNECIMENTO E INSTALAÇÃO. AF_12/2019</t>
  </si>
  <si>
    <t>764,22</t>
  </si>
  <si>
    <t>91322</t>
  </si>
  <si>
    <t>KIT DE PORTA DE MADEIRA PARA PINTURA, SEMI-OCA (PESADA OU SUPERPESADA), PADRÃO POPULAR, 80X210CM, ESPESSURA DE 3,5CM, ITENS INCLUSOS: DOBRADIÇAS, MONTAGEM E INSTALAÇÃO DO BATENTE, SEM FECHADURA - FORNECIMENTO E INSTALAÇÃO. AF_12/2019</t>
  </si>
  <si>
    <t>945,00</t>
  </si>
  <si>
    <t>91323</t>
  </si>
  <si>
    <t>KIT DE PORTA DE MADEIRA PARA PINTURA, SEMI-OCA (PESADA OU SUPERPESADA), PADRÃO POPULAR, 90X210CM, ESPESSURA DE 3,5CM, ITENS INCLUSOS: DOBRADIÇAS, MONTAGEM E INSTALAÇÃO DO BATENTE, SEM FECHADURA - FORNECIMENTO E INSTALAÇÃO. AF_12/2019</t>
  </si>
  <si>
    <t>1.015,11</t>
  </si>
  <si>
    <t>91324</t>
  </si>
  <si>
    <t>KIT DE PORTA DE MADEIRA PARA VERNIZ, SEMI-OCA (LEVE OU MÉDIA), PADRÃO POPULAR, 60X210CM, ESPESSURA DE 3,5CM, ITENS INCLUSOS: DOBRADIÇAS, MONTAGEM E INSTALAÇÃO DO BATENTE, SEM FECHADURA - FORNECIMENTO E INSTALAÇÃO. AF_12/2019</t>
  </si>
  <si>
    <t>663,23</t>
  </si>
  <si>
    <t>91325</t>
  </si>
  <si>
    <t>KIT DE PORTA DE MADEIRA PARA VERNIZ, SEMI-OCA (LEVE OU MÉDIA), PADRÃO POPULAR, 70X210CM, ESPESSURA DE 3,5CM, ITENS INCLUSOS: DOBRADIÇAS, MONTAGEM E INSTALAÇÃO DO BATENTE, SEM FECHADURA - FORNECIMENTO E INSTALAÇÃO. AF_12/2019</t>
  </si>
  <si>
    <t>671,16</t>
  </si>
  <si>
    <t>91326</t>
  </si>
  <si>
    <t>KIT DE PORTA DE MADEIRA PARA VERNIZ, SEMI-OCA (LEVE OU MÉDIA), PADRÃO POPULAR, 80X210CM, ESPESSURA DE 3,5CM, ITENS INCLUSOS: DOBRADIÇAS, MONTAGEM E INSTALAÇÃO DO BATENTE, SEM FECHADURA - FORNECIMENTO E INSTALAÇÃO. AF_12/2019</t>
  </si>
  <si>
    <t>729,34</t>
  </si>
  <si>
    <t>91327</t>
  </si>
  <si>
    <t>KIT DE PORTA DE MADEIRA PARA VERNIZ, SEMI-OCA (LEVE OU MÉDIA), PADRÃO POPULAR, 90X210CM, ESPESSURA DE 3,5CM, ITENS INCLUSOS: DOBRADIÇAS, MONTAGEM E INSTALAÇÃO DO BATENTE, SEM FECHADURA - FORNECIMENTO E INSTALAÇÃO. AF_12/2019</t>
  </si>
  <si>
    <t>774,15</t>
  </si>
  <si>
    <t>91328</t>
  </si>
  <si>
    <t>KIT DE PORTA DE MADEIRA FRISADA, SEMI-OCA (LEVE OU MÉDIA), PADRÃO MÉDIO 60X210CM, ESPESSURA DE 3CM, ITENS INCLUSOS: DOBRADIÇAS, MONTAGEM E INSTALAÇÃO DO BATENTE, SEM FECHADURA - FORNECIMENTO E INSTALAÇÃO. AF_12/2019</t>
  </si>
  <si>
    <t>759,61</t>
  </si>
  <si>
    <t>91329</t>
  </si>
  <si>
    <t>KIT DE PORTA DE MADEIRA FRISADA, SEMI-OCA (LEVE OU MÉDIA), PADRÃO POPULAR, 60X210CM, ESPESSURA DE 3CM, ITENS INCLUSOS: DOBRADIÇAS, MONTAGEM E INSTALAÇÃO DO BATENTE, SEM FECHADURA - FORNECIMENTO E INSTALAÇÃO. AF_12/2019</t>
  </si>
  <si>
    <t>672,93</t>
  </si>
  <si>
    <t>91330</t>
  </si>
  <si>
    <t>KIT DE PORTA DE MADEIRA FRISADA, SEMI-OCA (LEVE OU MÉDIA), PADRÃO MÉDIO, 70X210CM, ESPESSURA DE 3CM, ITENS INCLUSOS: DOBRADIÇAS, MONTAGEM E INSTALAÇÃO DO BATENTE, SEM FECHADURA - FORNECIMENTO E INSTALAÇÃO. AF_12/2019</t>
  </si>
  <si>
    <t>785,49</t>
  </si>
  <si>
    <t>91331</t>
  </si>
  <si>
    <t>KIT DE PORTA DE MADEIRA FRISADA, SEMI-OCA (LEVE OU MÉDIA), PADRÃO POPULAR, 70X210CM, ESPESSURA DE 3CM, ITENS INCLUSOS: DOBRADIÇAS, MONTAGEM E INSTALAÇÃO DO BATENTE, SEM FECHADURA - FORNECIMENTO E INSTALAÇÃO. AF_12/2019</t>
  </si>
  <si>
    <t>698,26</t>
  </si>
  <si>
    <t>91332</t>
  </si>
  <si>
    <t>KIT DE PORTA DE MADEIRA FRISADA, SEMI-OCA (LEVE OU MÉDIA), PADRÃO MÉDIO, 80X210CM, ESPESSURA DE 3,5CM, ITENS INCLUSOS: DOBRADIÇAS, MONTAGEM E INSTALAÇÃO DO BATENTE, SEM FECHADURA - FORNECIMENTO E INSTALAÇÃO. AF_12/2019</t>
  </si>
  <si>
    <t>823,58</t>
  </si>
  <si>
    <t>91333</t>
  </si>
  <si>
    <t>KIT DE PORTA DE MADEIRA FRISADA, SEMI-OCA (LEVE OU MÉDIA), PADRÃO POPULAR, 80X210CM, ESPESSURA DE 3,5CM, ITENS INCLUSOS: DOBRADIÇAS, MONTAGEM E INSTALAÇÃO DO BATENTE, SEM FECHADURA - FORNECIMENTO E INSTALAÇÃO. AF_12/2019</t>
  </si>
  <si>
    <t>735,81</t>
  </si>
  <si>
    <t>91334</t>
  </si>
  <si>
    <t>KIT DE PORTA DE MADEIRA TIPO VENEZIANA, PADRÃO MÉDIO, 80X210CM, ESPESSURA DE 3CM, ITENS INCLUSOS: DOBRADIÇAS, MONTAGEM E INSTALAÇÃO DO BATENTE, SEM FECHADURA - FORNECIMENTO E INSTALAÇÃO. AF_12/2019</t>
  </si>
  <si>
    <t>1.435,27</t>
  </si>
  <si>
    <t>91335</t>
  </si>
  <si>
    <t>KIT DE PORTA DE MADEIRA TIPO VENEZIANA, PADRÃO POPULAR, 80X210CM, ESPESSURA DE 3CM, ITENS INCLUSOS: DOBRADIÇAS, MONTAGEM E INSTALAÇÃO DO BATENTE, SEM FECHADURA - FORNECIMENTO E INSTALAÇÃO. AF_12/2019</t>
  </si>
  <si>
    <t>1.347,50</t>
  </si>
  <si>
    <t>91336</t>
  </si>
  <si>
    <t>KIT DE PORTA DE MADEIRA TIPO MEXICANA, MACIÇA (PESADA OU SUPERPESADA), PADRÃO MÉDIO, 80X210CM, ESPESSURA DE 3CM, ITENS INCLUSOS: DOBRADIÇAS, MONTAGEM E INSTALAÇÃO DO BATENTE, SEM FECHADURA - FORNECIMENTO E INSTALAÇÃO. AF_12/2019</t>
  </si>
  <si>
    <t>1.843,86</t>
  </si>
  <si>
    <t>91337</t>
  </si>
  <si>
    <t>KIT DE PORTA DE MADEIRA TIPO MEXICANA, MACIÇA (PESADA OU SUPERPESADA), PADRÃO POPULAR, 80X210CM, ESPESSURA DE 3CM, ITENS INCLUSOS: DOBRADIÇAS, MONTAGEM E INSTALAÇÃO DO BATENTE, SEM FECHADURA - FORNECIMENTO E INSTALAÇÃO. AF_12/2019</t>
  </si>
  <si>
    <t>1.756,09</t>
  </si>
  <si>
    <t>100659</t>
  </si>
  <si>
    <t>ALIZAR DE 5X1,5CM PARA PORTA FIXADO COM PREGOS, PADRÃO MÉDIO - FORNECIMENTO E INSTALAÇÃO. AF_12/2019</t>
  </si>
  <si>
    <t>100660</t>
  </si>
  <si>
    <t>ALIZAR DE 5X1,5CM PARA PORTA FIXADO COM PREGOS, PADRÃO POPULAR - FORNECIMENTO E INSTALAÇÃO. AF_12/2019</t>
  </si>
  <si>
    <t>6,36</t>
  </si>
  <si>
    <t>100675</t>
  </si>
  <si>
    <t>KIT DE PORTA-PRONTA DE MADEIRA EM ACABAMENTO MELAMÍNICO BRANCO, FOLHA LEVE OU MÉDIA, 90X210, EXCLUSIVE FECHADURA, FIXAÇÃO COM PREENCHIMENTO TOTAL DE ESPUMA EXPANSIVA - FORNECIMENTO E INSTALAÇÃO. AF_12/2019</t>
  </si>
  <si>
    <t>945,19</t>
  </si>
  <si>
    <t>100676</t>
  </si>
  <si>
    <t>BATENTE PARA PORTA COM BANDEIRA, FIXAÇÃO COM PARAFUSO E BUCHA. AF_12/2019</t>
  </si>
  <si>
    <t>160,69</t>
  </si>
  <si>
    <t>100678</t>
  </si>
  <si>
    <t>KIT DE PORTA DE MADEIRA PARA VERNIZ, SEMI-OCA (LEVE OU MÉDIA), PADRÃO MÉDIO, 60X210CM, ESPESSURA DE 3,5CM, ITENS INCLUSOS: DOBRADIÇAS, MONTAGEM E INSTALAÇÃO DE BATENTE, FECHADURA COM EXECUÇÃO DO FURO - FORNECIMENTO E INSTALAÇÃO. AF_12/2019</t>
  </si>
  <si>
    <t>900,40</t>
  </si>
  <si>
    <t>100679</t>
  </si>
  <si>
    <t>KIT DE PORTA DE MADEIRA PARA VERNIZ, SEMI-OCA (LEVE OU MÉDIA), PADRÃO POPULAR, 60X210CM, ESPESSURA DE 3,5CM, ITENS INCLUSOS: DOBRADIÇAS, MONTAGEM E INSTALAÇÃO DE BATENTE, FECHADURA COM EXECUÇÃO DO FURO - FORNECIMENTO E INSTALAÇÃO. AF_12/2019</t>
  </si>
  <si>
    <t>766,60</t>
  </si>
  <si>
    <t>100680</t>
  </si>
  <si>
    <t>KIT DE PORTA DE MADEIRA PARA VERNIZ, SEMI-OCA (LEVE OU MÉDIA), PADRÃO MÉDIO, 70X210CM, ESPESSURA DE 3,5CM, ITENS INCLUSOS: DOBRADIÇAS, MONTAGEM E INSTALAÇÃO DE BATENTE, FECHADURA COM EXECUÇÃO DO FURO - FORNECIMENTO E INSTALAÇÃO. AF_12/2019</t>
  </si>
  <si>
    <t>908,88</t>
  </si>
  <si>
    <t>100681</t>
  </si>
  <si>
    <t>KIT DE PORTA DE MADEIRA FRISADA, SEMI-OCA (LEVE OU MÉDIA), PADRÃO MÉDIO, 70X210CM, ESPESSURA DE 3CM, ITENS INCLUSOS: DOBRADIÇAS, MONTAGEM E INSTALAÇÃO DE BATENTE, FECHADURA COM EXECUÇÃO DO FURO - FORNECIMENTO E INSTALAÇÃO. AF_12/2019</t>
  </si>
  <si>
    <t>935,98</t>
  </si>
  <si>
    <t>100682</t>
  </si>
  <si>
    <t>KIT DE PORTA DE MADEIRA FRISADA, SEMI-OCA (LEVE OU MÉDIA), PADRÃO POPULAR, 70X210CM, ESPESSURA DE 3CM, ITENS INCLUSOS: DOBRADIÇAS, MONTAGEM E INSTALAÇÃO DE BATENTE, FECHADURA COM EXECUÇÃO DO FURO - FORNECIMENTO E INSTALAÇÃO. AF_12/2019</t>
  </si>
  <si>
    <t>785,74</t>
  </si>
  <si>
    <t>100683</t>
  </si>
  <si>
    <t>KIT DE PORTA DE MADEIRA PARA VERNIZ, SEMI-OCA (LEVE OU MÉDIA), PADRÃO MÉDIO, 80X210CM, ESPESSURA DE 3,5CM, ITENS INCLUSOS: DOBRADIÇAS, MONTAGEM E INSTALAÇÃO DE BATENTE, FECHADURA COM EXECUÇÃO DO FURO - FORNECIMENTO E INSTALAÇÃO. AF_12/2019</t>
  </si>
  <si>
    <t>988,24</t>
  </si>
  <si>
    <t>100684</t>
  </si>
  <si>
    <t>KIT DE PORTA DE MADEIRA PARA VERNIZ, SEMI-OCA (LEVE OU MÉDIA), PADRÃO POPULAR, 80X210CM, ESPESSURA DE 3,5CM, ITENS INCLUSOS: DOBRADIÇAS, MONTAGEM E INSTALAÇÃO DE BATENTE, FECHADURA COM EXECUÇÃO DO FURO - FORNECIMENTO E INSTALAÇÃO. AF_12/2019</t>
  </si>
  <si>
    <t>831,98</t>
  </si>
  <si>
    <t>100685</t>
  </si>
  <si>
    <t>KIT DE PORTA DE MADEIRA PARA VERNIZ, SEMI-OCA (LEVE OU MÉDIA), PADRÃO MÉDIO, 90X210CM, ESPESSURA DE 3,5CM, ITENS INCLUSOS: DOBRADIÇAS, MONTAGEM E INSTALAÇÃO DE BATENTE, FECHADURA COM EXECUÇÃO DO FURO - FORNECIMENTO E INSTALAÇÃO. AF_12/2019</t>
  </si>
  <si>
    <t>1.033,59</t>
  </si>
  <si>
    <t>100686</t>
  </si>
  <si>
    <t>KIT DE PORTA DE MADEIRA PARA VERNIZ, SEMI-OCA (LEVE OU MÉDIA), PADRÃO POPULAR, 90X210CM, ESPESSURA DE 3CM, ITENS INCLUSOS: DOBRADIÇAS, MONTAGEM E INSTALAÇÃO DE BATENTE, FECHADURA COM EXECUÇÃO DO FURO - FORNECIMENTO E INSTALAÇÃO. AF_12/2019</t>
  </si>
  <si>
    <t>876,79</t>
  </si>
  <si>
    <t>100687</t>
  </si>
  <si>
    <t>KIT DE PORTA DE MADEIRA FRISADA, SEMI-OCA (LEVE OU MÉDIA), PADRÃO MÉDIO, 60X210CM, ESPESSURA DE 3,5CM, ITENS INCLUSOS: DOBRADIÇAS, MONTAGEM E INSTALAÇÃO DE BATENTE, FECHADURA COM EXECUÇÃO DO FURO - FORNECIMENTO E INSTALAÇÃO. AF_12/2019</t>
  </si>
  <si>
    <t>910,10</t>
  </si>
  <si>
    <t>100688</t>
  </si>
  <si>
    <t>KIT DE PORTA DE MADEIRA FRISADA, SEMI-OCA (LEVE OU MÉDIA), PADRÃO POPULAR, 60X210CM, ESPESSURA DE 3CM, ITENS INCLUSOS: DOBRADIÇAS, MONTAGEM E INSTALAÇÃO DE BATENTE, FECHADURA COM EXECUÇÃO DO FURO - FORNECIMENTO E INSTALAÇÃO. AF_12/2019</t>
  </si>
  <si>
    <t>776,30</t>
  </si>
  <si>
    <t>100689</t>
  </si>
  <si>
    <t>KIT DE PORTA DE MADEIRA FRISADA, SEMI-OCA (LEVE OU MÉDIA), PADRÃO MÉDIO, 80X210CM, ESPESSURA DE 3,5CM, ITENS INCLUSOS: DOBRADIÇAS, MONTAGEM E INSTALAÇÃO DE BATENTE, FECHADURA COM EXECUÇÃO DO FURO - FORNECIMENTO E INSTALAÇÃO. AF_12/2019</t>
  </si>
  <si>
    <t>994,71</t>
  </si>
  <si>
    <t>100690</t>
  </si>
  <si>
    <t>KIT DE PORTA DE MADEIRA FRISADA, SEMI-OCA (LEVE OU MÉDIA), PADRÃO POPULAR, 80X210CM, ESPESSURA DE 3,5CM, ITENS INCLUSOS: DOBRADIÇAS, MONTAGEM E INSTALAÇÃO DE BATENTE, FECHADURA COM EXECUÇÃO DO FURO - FORNECIMENTO E INSTALAÇÃO. AF_12/2019</t>
  </si>
  <si>
    <t>838,45</t>
  </si>
  <si>
    <t>100691</t>
  </si>
  <si>
    <t>KIT DE PORTA DE MADEIRA TIPO VENEZIANA, 80X210CM (ESPESSURA DE 3CM), PADRÃO MÉDIO, ITENS INCLUSOS: DOBRADIÇAS, MONTAGEM E INSTALAÇÃO DE BATENTE, FECHADURA COM EXECUÇÃO DO FURO - FORNECIMENTO E INSTALAÇÃO. AF_12/2019</t>
  </si>
  <si>
    <t>1.606,40</t>
  </si>
  <si>
    <t>100692</t>
  </si>
  <si>
    <t>KIT DE PORTA DE MADEIRA TIPO VENEZIANA, 80X210CM (ESPESSURA DE 3CM), PADRÃO POPULAR, ITENS INCLUSOS: DOBRADIÇAS, MONTAGEM E INSTALAÇÃO DE BATENTE, FECHADURA COM EXECUÇÃO DO FURO - FORNECIMENTO E INSTALAÇÃO. AF_12/2019</t>
  </si>
  <si>
    <t>1.450,14</t>
  </si>
  <si>
    <t>100693</t>
  </si>
  <si>
    <t>KIT DE PORTA DE MADEIRA TIPO MEXICANA, MACIÇA (PESADA OU SUPERPESADA), PADRÃO MÉDIO, 80X210CM, ESPESSURA DE 3,5CM, ITENS INCLUSOS: DOBRADIÇAS, MONTAGEM E INSTALAÇÃO DE BATENTE, FECHADURA COM EXECUÇÃO DO FURO - FORNECIMENTO E INSTALAÇÃO. AF_12/2019</t>
  </si>
  <si>
    <t>2.014,99</t>
  </si>
  <si>
    <t>100694</t>
  </si>
  <si>
    <t>KIT DE PORTA DE MADEIRA TIPO MEXICANA, MACIÇA (PESADA OU SUPERPESADA), PADRÃO POPULAR, 80X210CM, ESPESSURA DE 3,5CM, ITENS INCLUSOS: DOBRADIÇAS, MONTAGEM E INSTALAÇÃO DE BATENTE, FECHADURA COM EXECUÇÃO DO FURO - FORNECIMENTO E INSTALAÇÃO. AF_12/2019</t>
  </si>
  <si>
    <t>1.858,73</t>
  </si>
  <si>
    <t>100695</t>
  </si>
  <si>
    <t>RECOLOCAÇÃO DE FOLHAS DE PORTA DE MADEIRA LEVE OU MÉDIA DE 60CM DE LARGURA, CONSIDERANDO REAPROVEITAMENTO DO MATERIAL. AF_12/2019</t>
  </si>
  <si>
    <t>53,75</t>
  </si>
  <si>
    <t>100696</t>
  </si>
  <si>
    <t>RECOLOCAÇÃO DE FOLHAS DE PORTA DE MADEIRA LEVE OU MÉDIA DE 70CM DE LARGURA, CONSIDERANDO REAPROVEITAMENTO DO MATERIAL. AF_12/2019</t>
  </si>
  <si>
    <t>59,73</t>
  </si>
  <si>
    <t>100697</t>
  </si>
  <si>
    <t>RECOLOCAÇÃO DE FOLHAS DE PORTA DE MADEIRA LEVE OU MÉDIA DE 80CM DE LARGURA, CONSIDERANDO REAPROVEITAMENTO DO MATERIAL. AF_12/2019</t>
  </si>
  <si>
    <t>65,76</t>
  </si>
  <si>
    <t>100698</t>
  </si>
  <si>
    <t>RECOLOCAÇÃO DE FOLHAS DE PORTA DE MADEIRA LEVE OU MÉDIA DE 90CM DE LARGURA, CONSIDERANDO REAPROVEITAMENTO DO MATERIAL. AF_12/2019</t>
  </si>
  <si>
    <t>71,76</t>
  </si>
  <si>
    <t>100699</t>
  </si>
  <si>
    <t>RECOLOCAÇÃO DE FOLHAS DE PORTA DE MADEIRA PESADA OU SUPERPESADA DE 80CM DE LARGURA, CONSIDERANDO REAPROVEITAMENTO DO MATERIAL. AF_12/2019</t>
  </si>
  <si>
    <t>85,27</t>
  </si>
  <si>
    <t>100700</t>
  </si>
  <si>
    <t>PORTA DE MADEIRA COMPENSADA LISA PARA PINTURA, 120X210X3,5CM, 2 FOLHAS, INCLUSO ADUELA 2A, ALIZAR 2A E DOBRADIÇAS. AF_12/2019</t>
  </si>
  <si>
    <t>777,50</t>
  </si>
  <si>
    <t>100712</t>
  </si>
  <si>
    <t>KIT DE PORTA DE MADEIRA PARA VERNIZ, SEMI-OCA (LEVE OU MÉDIA), PADRÃO POPULAR, 70X210CM, ESPESSURA DE 3,5CM, ITENS INCLUSOS: DOBRADIÇAS, MONTAGEM E INSTALAÇÃO DE BATENTE, FECHADURA COM EXECUÇÃO DO FURO - FORNECIMENTO E INSTALAÇÃO. AF_12/2019</t>
  </si>
  <si>
    <t>758,64</t>
  </si>
  <si>
    <t>100665</t>
  </si>
  <si>
    <t>JANELA DE MADEIRA - CEDRINHO/ANGELIM OU EQUIVALENTE DA REGIÃO - DE ABRIR COM 4 FOLHAS (2 VENEZIANAS E 2 GUILHOTINAS PARA VIDRO), COM BATENTE, ALIZAR E FERRAGENS. EXCLUSIVE VIDROS, ACABAMENTO E CONTRAMARCO. FORNECIMENTO E INSTALAÇÃO. AF_12/2019</t>
  </si>
  <si>
    <t>1.189,86</t>
  </si>
  <si>
    <t>100666</t>
  </si>
  <si>
    <t>JANELA DE MADEIRA (PINUS/EUCALIPTO OU EQUIV.) DE ABRIR COM 4 FOLHAS (2 VENEZIANAS E 2 GUILHOTINAS PARA VIDRO), COM BATENTE, ALIZAR E FERRAGENS. EXCLUSIVE VIDROS, ACABAMENTO E CONTRAMARCO. FORNECIMENTO E INSTALAÇÃO. AF_12/2019</t>
  </si>
  <si>
    <t>934,63</t>
  </si>
  <si>
    <t>100667</t>
  </si>
  <si>
    <t>JANELA DE MADEIRA (IMBUIA/CEDRO OU EQUIV.) DE ABRIR COM 4 FOLHAS (2 VENEZIANAS E 2 GUILHOTINAS PARA VIDRO), COM BATENTE, ALIZAR E FERRAGENS. EXCLUSIVE VIDROS, ACABAMENTO E CONTRAMARCO. FORNECIMENTO E INSTALAÇÃO. AF_12/2019</t>
  </si>
  <si>
    <t>1.550,68</t>
  </si>
  <si>
    <t>100668</t>
  </si>
  <si>
    <t>JANELA DE MADEIRA (CEDRINHO/ANGELIM OU EQUIV.) TIPO MAXIM-AR, PARA VIDRO, COM BATENTE, ALIZAR E FERRAGENS. EXCLUSIVE VIDRO, ACABAMENTO E CONTRAMARCO. FORNECIMENTO E INSTALAÇÃO. AF_12/2019</t>
  </si>
  <si>
    <t>1.852,17</t>
  </si>
  <si>
    <t>100669</t>
  </si>
  <si>
    <t>JANELA DE MADEIRA (PINUS/EUCALIPTO OU EQUIV.) TIPO BASCULANTE COM 2 FOLHAS PARA VIDRO, COM BATENTE, ALIZAR E FERRAGENS. EXCLUSIVE VIDROS, ACABAMENTO E CONTRAMARCO. FORNECIMENTO E INSTALAÇÃO. AF_12/2019</t>
  </si>
  <si>
    <t>1.093,70</t>
  </si>
  <si>
    <t>100670</t>
  </si>
  <si>
    <t>JANELA DE MADEIRA (CEDRINHO/ANGELIM OU EQUIV.) DE CORRER COM 6 FOLHAS (2 VENEZ. FIXAS, 2 VENEZ. DE CORRER E 2 DE CORRER PARA VIDRO), COM BATENTE, ALIZAR E FERRAGENS. EXCLUSIVE VIDROS, ACABAMENTO E CONTRAMARCO. FORNECIMENTO E INSTALAÇÃO. AF_12/2019</t>
  </si>
  <si>
    <t>1.485,94</t>
  </si>
  <si>
    <t>100671</t>
  </si>
  <si>
    <t>JANELA DE MADEIRA (IMBUIA/CEDRO OU EQUIV) DE CORRER COM 6 FOLHAS (2 VENEZIANAS FIXAS, 2 VENEZIANAS DE CORRER E 2 DE CORRER PARA VIDRO), COM BATENTE, ALIZAR E FERRAGENS. EXCLUSIVE VIDROS, ACABAMENTO E CONTRAMARCO. FORNECIMENTO E INSTALAÇÃO. AF_12/2019</t>
  </si>
  <si>
    <t>1.852,68</t>
  </si>
  <si>
    <t>100672</t>
  </si>
  <si>
    <t>JANELA DE MADEIRA (PINUS/EUCALIPTO OU EQUIV.) DE CORRER COM 6 FOLHAS (2 VENEZ. FIXAS, 2 VENEZ. DE CORRER E 2 DE CORRER PARA VIDRO), COM BATENTE, ALIZAR E FERRAGENS. EXCLUSIVE VIDROS, ACABAMENTO E CONTRAMARCO. FORNECIMENTO EINSTALAÇÃO. AF_12/2019</t>
  </si>
  <si>
    <t>1.183,50</t>
  </si>
  <si>
    <t>100701</t>
  </si>
  <si>
    <t>PORTA DE FERRO, DE ABRIR, TIPO GRADE COM CHAPA, COM GUARNIÇÕES. AF_12/2019</t>
  </si>
  <si>
    <t>412,64</t>
  </si>
  <si>
    <t>94559</t>
  </si>
  <si>
    <t>JANELA DE AÇO TIPO BASCULANTE PARA VIDROS, COM BATENTE, FERRAGENS E PINTURA ANTICORROSIVA. EXCLUSIVE VIDROS, ACABAMENTO, ALIZAR E CONTRAMARCO. FORNECIMENTO E INSTALAÇÃO. AF_12/2019</t>
  </si>
  <si>
    <t>664,83</t>
  </si>
  <si>
    <t>94562</t>
  </si>
  <si>
    <t>JANELA DE AÇO DE CORRER COM 4 FOLHAS PARA VIDRO, COM BATENTE, FERRAGENS E PINTURA ANTICORROSIVA. EXCLUSIVE VIDROS, ALIZAR E CONTRAMARCO. FORNECIMENTO E INSTALAÇÃO. AF_12/2019</t>
  </si>
  <si>
    <t>623,46</t>
  </si>
  <si>
    <t>94587</t>
  </si>
  <si>
    <t>CONTRAMARCO DE AÇO, FIXAÇÃO COM ARGAMASSA - FORNECIMENTO E INSTALAÇÃO. AF_12/2019</t>
  </si>
  <si>
    <t>71,36</t>
  </si>
  <si>
    <t>94588</t>
  </si>
  <si>
    <t>CONTRAMARCO DE AÇO, FIXAÇÃO COM PARAFUSO - FORNECIMENTO E INSTALAÇÃO. AF_12/2019</t>
  </si>
  <si>
    <t>67,17</t>
  </si>
  <si>
    <t>99837</t>
  </si>
  <si>
    <t>GUARDA-CORPO DE AÇO GALVANIZADO DE 1,10M, MONTANTES TUBULARES DE 1.1/4 ESPAÇADOS DE 1,20M, TRAVESSA SUPERIOR DE 1.1/2, GRADIL FORMADO POR TUBOS HORIZONTAIS DE 1 E VERTICAIS DE 3/4, FIXADO COM CHUMBADOR MECÂNICO. AF_04/2019_PS</t>
  </si>
  <si>
    <t>580,63</t>
  </si>
  <si>
    <t>99839</t>
  </si>
  <si>
    <t>GUARDA-CORPO DE AÇO GALVANIZADO DE 1,10M DE ALTURA, MONTANTES TUBULARES DE 1.1/2  ESPAÇADOS DE 1,20M, TRAVESSA SUPERIOR DE 2 , GRADIL FORMADO POR BARRAS CHATAS EM FERRO DE 32X4,8MM, FIXADO COM CHUMBADOR MECÂNICO. AF_04/2019_PS</t>
  </si>
  <si>
    <t>477,30</t>
  </si>
  <si>
    <t>99841</t>
  </si>
  <si>
    <t>GUARDA-CORPO PANORÂMICO COM PERFIS DE ALUMÍNIO E VIDRO LAMINADO 8 MM, FIXADO COM CHUMBADOR MECÂNICO. AF_04/2019_PS</t>
  </si>
  <si>
    <t>1.126,22</t>
  </si>
  <si>
    <t>99855</t>
  </si>
  <si>
    <t>CORRIMÃO SIMPLES, DIÂMETRO EXTERNO = 1 1/2, EM AÇO GALVANIZADO. AF_04/2019_PS</t>
  </si>
  <si>
    <t>108,43</t>
  </si>
  <si>
    <t>99857</t>
  </si>
  <si>
    <t>CORRIMÃO SIMPLES, DIÂMETRO EXTERNO = 1 1/2, EM ALUMÍNIO. AF_04/2019_PS</t>
  </si>
  <si>
    <t>83,03</t>
  </si>
  <si>
    <t>99861</t>
  </si>
  <si>
    <t>GRADIL EM FERRO FIXADO EM VÃOS DE JANELAS, FORMADO POR BARRAS CHATAS DE 25X4,8 MM. AF_04/2019</t>
  </si>
  <si>
    <t>596,37</t>
  </si>
  <si>
    <t>99862</t>
  </si>
  <si>
    <t>GRADIL EM ALUMÍNIO FIXADO EM VÃOS DE JANELAS, FORMADO POR TUBOS DE 3/4". AF_04/2019</t>
  </si>
  <si>
    <t>526,77</t>
  </si>
  <si>
    <t>90838</t>
  </si>
  <si>
    <t>PORTA CORTA-FOGO 90X210X4CM - FORNECIMENTO E INSTALAÇÃO. AF_12/2019</t>
  </si>
  <si>
    <t>1.066,33</t>
  </si>
  <si>
    <t>91338</t>
  </si>
  <si>
    <t>PORTA DE ALUMÍNIO DE ABRIR COM LAMBRI, COM GUARNIÇÃO, FIXAÇÃO COM PARAFUSOS - FORNECIMENTO E INSTALAÇÃO. AF_12/2019</t>
  </si>
  <si>
    <t>770,85</t>
  </si>
  <si>
    <t>91341</t>
  </si>
  <si>
    <t>PORTA EM ALUMÍNIO DE ABRIR TIPO VENEZIANA COM GUARNIÇÃO, FIXAÇÃO COM PARAFUSOS - FORNECIMENTO E INSTALAÇÃO. AF_12/2019</t>
  </si>
  <si>
    <t>606,39</t>
  </si>
  <si>
    <t>94805</t>
  </si>
  <si>
    <t>PORTA DE ALUMÍNIO DE ABRIR PARA VIDRO SEM GUARNIÇÃO, 87X210CM, FIXAÇÃO COM PARAFUSOS, INCLUSIVE VIDROS - FORNECIMENTO E INSTALAÇÃO. AF_12/2019</t>
  </si>
  <si>
    <t>777,49</t>
  </si>
  <si>
    <t>94806</t>
  </si>
  <si>
    <t>PORTA EM AÇO DE ABRIR PARA VIDRO SEM GUARNIÇÃO, 87X210CM, FIXAÇÃO COM PARAFUSOS, EXCLUSIVE VIDROS - FORNECIMENTO E INSTALAÇÃO. AF_12/2019</t>
  </si>
  <si>
    <t>537,84</t>
  </si>
  <si>
    <t>94807</t>
  </si>
  <si>
    <t>PORTA EM AÇO DE ABRIR TIPO VENEZIANA SEM GUARNIÇÃO, 87X210CM, FIXAÇÃO COM PARAFUSOS - FORNECIMENTO E INSTALAÇÃO. AF_12/2019</t>
  </si>
  <si>
    <t>496,36</t>
  </si>
  <si>
    <t>100702</t>
  </si>
  <si>
    <t>PORTA DE CORRER DE ALUMÍNIO, COM DUAS FOLHAS PARA VIDRO, INCLUSO VIDRO LISO INCOLOR, FECHADURA E PUXADOR, SEM ALIZAR. AF_12/2019</t>
  </si>
  <si>
    <t>416,14</t>
  </si>
  <si>
    <t>102188</t>
  </si>
  <si>
    <t>MOLA HIDRAULICA DE PISO PARA PORTA DE VIDRO TEMPERADO. AF_01/2021</t>
  </si>
  <si>
    <t>939,08</t>
  </si>
  <si>
    <t>102189</t>
  </si>
  <si>
    <t>JOGO DE FERRAGENS CROMADAS PARA PORTA DE VIDRO TEMPERADO, UMA FOLHA COMPOSTO DE DOBRADICAS SUPERIOR E INFERIOR, TRINCO, FECHADURA, CONTRA FECHADURA COM CAPUCHINHO SEM MOLA E PUXADOR. AF_01/2021</t>
  </si>
  <si>
    <t>238,78</t>
  </si>
  <si>
    <t>100703</t>
  </si>
  <si>
    <t>PUXADOR CENTRAL PARA ESQUADRIA DE MADEIRA. AF_12/2019</t>
  </si>
  <si>
    <t>31,09</t>
  </si>
  <si>
    <t>100704</t>
  </si>
  <si>
    <t>PORTA CADEADO ZINCADO OXIDADO PRETO COM CADEADO DE AÇO INOX, LARGURA DE *50* MM. AF_12/2019</t>
  </si>
  <si>
    <t>66,52</t>
  </si>
  <si>
    <t>100705</t>
  </si>
  <si>
    <t>TARJETA TIPO LIVRE/OCUPADO PARA PORTA DE BANHEIRO. AF_12/2019</t>
  </si>
  <si>
    <t>75,57</t>
  </si>
  <si>
    <t>100706</t>
  </si>
  <si>
    <t>CREMONA EM LATÃO CROMADO OU POLIDO, COMPLETA. AF_12/2019</t>
  </si>
  <si>
    <t>66,13</t>
  </si>
  <si>
    <t>100707</t>
  </si>
  <si>
    <t>FECHO DE EMBUTIR TIPO UNHA 22CM. AF_12/2019</t>
  </si>
  <si>
    <t>140,69</t>
  </si>
  <si>
    <t>100708</t>
  </si>
  <si>
    <t>FECHO DE EMBUTIR TIPO UNHA 40CM. AF_12/2019</t>
  </si>
  <si>
    <t>176,72</t>
  </si>
  <si>
    <t>100709</t>
  </si>
  <si>
    <t>DOBRADIÇA EM AÇO/FERRO, 3" X 21/2", E=1,9 A 2MM, SEN ANEL, CROMADO OU ZINCADO, TAMPA BOLA, COM PARAFUSOS. AF_12/2019</t>
  </si>
  <si>
    <t>42,39</t>
  </si>
  <si>
    <t>100710</t>
  </si>
  <si>
    <t>DOBRADIÇA TIPO VAI E VEM EM LATÃO POLIDO 3". AF_12/2019</t>
  </si>
  <si>
    <t>106,27</t>
  </si>
  <si>
    <t>102151</t>
  </si>
  <si>
    <t>INSTALAÇÃO DE VIDRO LISO INCOLOR, E = 3 MM, EM ESQUADRIA DE MADEIRA, FIXADO COM BAGUETE. AF_01/2021</t>
  </si>
  <si>
    <t>185,17</t>
  </si>
  <si>
    <t>102152</t>
  </si>
  <si>
    <t>INSTALAÇÃO DE VIDRO LISO, E = 4 MM, EM ESQUADRIA DE MADEIRA, FIXADO COM BAGUETE. AF_01/2021</t>
  </si>
  <si>
    <t>205,17</t>
  </si>
  <si>
    <t>102153</t>
  </si>
  <si>
    <t>INSTALAÇÃO DE VIDRO LISO FUME, E = 4 MM, EM ESQUADRIA DE MADEIRA, FIXADO COM BAGUETE. AF_01/2021</t>
  </si>
  <si>
    <t>258,50</t>
  </si>
  <si>
    <t>102154</t>
  </si>
  <si>
    <t>INSTALAÇÃO DE VIDRO LISO INCOLOR, E = 5 MM, EM ESQUADRIA DE MADEIRA, FIXADO COM BAGUETE. AF_01/2021</t>
  </si>
  <si>
    <t>223,10</t>
  </si>
  <si>
    <t>102155</t>
  </si>
  <si>
    <t>INSTALAÇÃO DE VIDRO LISO FUME, E = 5 MM, EM ESQUADRIA DE MADEIRA, FIXADO COM BAGUETE. AF_01/2021</t>
  </si>
  <si>
    <t>266,73</t>
  </si>
  <si>
    <t>102156</t>
  </si>
  <si>
    <t>INSTALAÇÃO DE VIDRO LISO INCOLOR, E = 6 MM, EM ESQUADRIA DE MADEIRA, FIXADO COM BAGUETE. AF_01/2021</t>
  </si>
  <si>
    <t>102157</t>
  </si>
  <si>
    <t>INSTALAÇÃO DE VIDRO LISO FUME, E = 6 MM, EM ESQUADRIA DE MADEIRA, FIXADO COM BAGUETE. AF_01/2021</t>
  </si>
  <si>
    <t>348,00</t>
  </si>
  <si>
    <t>102158</t>
  </si>
  <si>
    <t>INSTALAÇÃO DE VIDRO LISO INCOLOR, E = 8 MM, EM ESQUADRIA DE MADEIRA, FIXADO COM BAGUETE. AF_01/2021</t>
  </si>
  <si>
    <t>351,45</t>
  </si>
  <si>
    <t>102159</t>
  </si>
  <si>
    <t>INSTALAÇÃO DE VIDRO LISO INCOLOR, E = 10 MM, EM ESQUADRIA DE MADEIRA, FIXADO COM BAGUETE. AF_01/2021</t>
  </si>
  <si>
    <t>418,18</t>
  </si>
  <si>
    <t>102160</t>
  </si>
  <si>
    <t>INSTALAÇÃO DE VIDRO IMPRESSO, E = 4 MM, EM ESQUADRIA DE MADEIRA, FIXADO COM BAGUETE. AF_01/2021</t>
  </si>
  <si>
    <t>178,50</t>
  </si>
  <si>
    <t>102161</t>
  </si>
  <si>
    <t>INSTALAÇÃO DE VIDRO LISO INCOLOR, E = 3 MM, EM ESQUADRIA DE ALUMÍNIO OU PVC, FIXADO COM BAGUETE. AF_01/2021_PS</t>
  </si>
  <si>
    <t>283,76</t>
  </si>
  <si>
    <t>102162</t>
  </si>
  <si>
    <t>INSTALAÇÃO DE VIDRO LISO INCOLOR, E = 4 MM, EM ESQUADRIA DE ALUMÍNIO OU PVC, FIXADO COM BAGUETE. AF_01/2021_PS</t>
  </si>
  <si>
    <t>303,76</t>
  </si>
  <si>
    <t>102163</t>
  </si>
  <si>
    <t>INSTALAÇÃO DE VIDRO LISO FUME, E = 4 MM, EM ESQUADRIA DE ALUMÍNIO OU PVC, FIXADO COM BAGUETE. AF_01/2021_PS</t>
  </si>
  <si>
    <t>357,09</t>
  </si>
  <si>
    <t>102164</t>
  </si>
  <si>
    <t>INSTALAÇÃO DE VIDRO LISO INCOLOR, E = 5 MM, EM ESQUADRIA DE ALUMÍNIO OU PVC, FIXADO COM BAGUETE. AF_01/2021_PS</t>
  </si>
  <si>
    <t>303,56</t>
  </si>
  <si>
    <t>102165</t>
  </si>
  <si>
    <t>INSTALAÇÃO DE VIDRO LISO FUME, E = 5 MM, EM ESQUADRIA DE ALUMÍNIO OU PVC, FIXADO COM BAGUETE. AF_01/2021_PS</t>
  </si>
  <si>
    <t>347,19</t>
  </si>
  <si>
    <t>102166</t>
  </si>
  <si>
    <t>INSTALAÇÃO DE VIDRO LISO INCOLOR, E = 6 MM, EM ESQUADRIA DE ALUMÍNIO OU PVC, FIXADO COM BAGUETE. AF_01/2021_PS</t>
  </si>
  <si>
    <t>316,96</t>
  </si>
  <si>
    <t>102167</t>
  </si>
  <si>
    <t>INSTALAÇÃO DE VIDRO LISO FUME, E = 6 MM, EM ESQUADRIA DE ALUMÍNIO OU PVC, FIXADO COM BAGUETE. AF_01/2021_PS</t>
  </si>
  <si>
    <t>410,30</t>
  </si>
  <si>
    <t>102168</t>
  </si>
  <si>
    <t>INSTALAÇÃO DE VIDRO LISO INCOLOR, E = 8 MM, EM ESQUADRIA DE ALUMÍNIO OU PVC, FIXADO COM BAGUETE. AF_01/2021_PS</t>
  </si>
  <si>
    <t>397,62</t>
  </si>
  <si>
    <t>102169</t>
  </si>
  <si>
    <t>INSTALAÇÃO DE VIDRO LISO INCOLOR, E = 10 MM, EM ESQUADRIA DE ALUMÍNIO OU PVC, FIXADO COM BAGUETE. AF_01/2021_PS</t>
  </si>
  <si>
    <t>458,38</t>
  </si>
  <si>
    <t>102170</t>
  </si>
  <si>
    <t>INSTALAÇÃO DE VIDRO IMPRESSO, E = 4 MM, EM ESQUADRIA DE ALUMÍNIO OU PVC, FIXADO COM BAGUETE. AF_01/2021_PS</t>
  </si>
  <si>
    <t>277,09</t>
  </si>
  <si>
    <t>102171</t>
  </si>
  <si>
    <t>INSTALAÇÃO DE VIDRO ARAMADO, E = 6 MM, EM ESQUADRIA DE ALUMÍNIO OU PVC, FIXADO COM BAGUETE. AF_01/2021_PS</t>
  </si>
  <si>
    <t>516,90</t>
  </si>
  <si>
    <t>102172</t>
  </si>
  <si>
    <t>INSTALAÇÃO DE VIDRO ARAMADO, E = 7 MM, EM ESQUADRIA DE ALUMÍNIO OU PVC, FIXADO COM BAGUETE. AF_01/2021_PS</t>
  </si>
  <si>
    <t>503,63</t>
  </si>
  <si>
    <t>102176</t>
  </si>
  <si>
    <t>INSTALAÇÃO DE VIDRO LAMINADO, E = 8 MM (4+4), ENCAIXADO EM PERFIL U. AF_01/2021_PS</t>
  </si>
  <si>
    <t>920,11</t>
  </si>
  <si>
    <t>102177</t>
  </si>
  <si>
    <t>INSTALAÇÃO DE VIDRO LAMINADO, E = 12 MM (4+4+4), ENCAIXADO EM PERFIL U. AF_01/2021_PS</t>
  </si>
  <si>
    <t>1.869,98</t>
  </si>
  <si>
    <t>102178</t>
  </si>
  <si>
    <t>INSTALAÇÃO DE VIDRO LAMINADO, E = 15 MM (5+5+5), ENCAIXADO EM PERFIL U. AF_01/2021_PS</t>
  </si>
  <si>
    <t>2.149,89</t>
  </si>
  <si>
    <t>102179</t>
  </si>
  <si>
    <t>INSTALAÇÃO DE VIDRO TEMPERADO, E = 6 MM, ENCAIXADO EM PERFIL U. AF_01/2021_PS</t>
  </si>
  <si>
    <t>366,32</t>
  </si>
  <si>
    <t>102180</t>
  </si>
  <si>
    <t>INSTALAÇÃO DE VIDRO TEMPERADO, E = 8 MM, ENCAIXADO EM PERFIL U. AF_01/2021_PS</t>
  </si>
  <si>
    <t>430,67</t>
  </si>
  <si>
    <t>102181</t>
  </si>
  <si>
    <t>INSTALAÇÃO DE VIDRO TEMPERADO, E = 10 MM, ENCAIXADO EM PERFIL U. AF_01/2021_PS</t>
  </si>
  <si>
    <t>516,99</t>
  </si>
  <si>
    <t>102182</t>
  </si>
  <si>
    <t>PORTA PIVOTANTE DE VIDRO TEMPERADO, 90X210 CM, ESPESSURA 10 MM, INCLUSIVE ACESSÓRIOS. AF_01/2021</t>
  </si>
  <si>
    <t>1.085,38</t>
  </si>
  <si>
    <t>102183</t>
  </si>
  <si>
    <t>PORTA PIVOTANTE DE VIDRO TEMPERADO, 2 FOLHAS DE 90X210 CM, ESPESSURA DE 10MM, INCLUSIVE ACESSÓRIOS. AF_01/2021</t>
  </si>
  <si>
    <t>2.180,75</t>
  </si>
  <si>
    <t>102184</t>
  </si>
  <si>
    <t>PORTA DE ABRIR COM MOLA HIDRÁULICA, EM VIDRO TEMPERADO, 90X210 CM, ESPESSURA 10 MM, INCLUSIVE ACESSÓRIOS. AF_01/2021</t>
  </si>
  <si>
    <t>2.005,89</t>
  </si>
  <si>
    <t>102185</t>
  </si>
  <si>
    <t>PORTA DE ABRIR COM MOLA HIDRÁULICA, EM VIDRO TEMPERADO, 2 FOLHAS DE 90X210 CM, ESPESSURA DD 10MM, INCLUSIVE ACESSÓRIOS. AF_01/2021</t>
  </si>
  <si>
    <t>4.021,49</t>
  </si>
  <si>
    <t>102190</t>
  </si>
  <si>
    <t>REMOÇÃO DE VIDRO LISO COMUM DE ESQUADRIA COM BAGUETE DE MADEIRA. AF_01/2021</t>
  </si>
  <si>
    <t>15,35</t>
  </si>
  <si>
    <t>102191</t>
  </si>
  <si>
    <t>REMOÇÃO DE VIDRO LISO COMUM DE ESQUADRIA COM BAGUETE DE ALUMÍNIO OU PVC. AF_01/2021</t>
  </si>
  <si>
    <t>18,65</t>
  </si>
  <si>
    <t>102192</t>
  </si>
  <si>
    <t>REMOÇÃO DE VIDRO TEMPERADO FIXADO EM PERFIL U. AF_01/2021</t>
  </si>
  <si>
    <t>13,31</t>
  </si>
  <si>
    <t>94569</t>
  </si>
  <si>
    <t>JANELA DE ALUMÍNIO TIPO MAXIM-AR, COM VIDROS, BATENTE E FERRAGENS. EXCLUSIVE ALIZAR, ACABAMENTO E CONTRAMARCO. FORNECIMENTO E INSTALAÇÃO. AF_12/2019</t>
  </si>
  <si>
    <t>627,75</t>
  </si>
  <si>
    <t>94570</t>
  </si>
  <si>
    <t>JANELA DE ALUMÍNIO DE CORRER COM 2 FOLHAS PARA VIDROS, COM VIDROS, BATENTE, ACABAMENTO COM ACETATO OU BRILHANTE E FERRAGENS. EXCLUSIVE ALIZAR E CONTRAMARCO. FORNECIMENTO E INSTALAÇÃO. AF_12/2019</t>
  </si>
  <si>
    <t>324,47</t>
  </si>
  <si>
    <t>94572</t>
  </si>
  <si>
    <t>JANELA DE ALUMÍNIO DE CORRER COM 3 FOLHAS (2 VENEZIANAS E 1 PARA VIDRO), COM VIDROS, BATENTE E FERRAGENS. EXCLUSIVE ACABAMENTO, ALIZAR E CONTRAMARCO. FORNECIMENTO E INSTALAÇÃO. AF_12/2019</t>
  </si>
  <si>
    <t>458,32</t>
  </si>
  <si>
    <t>94573</t>
  </si>
  <si>
    <t>JANELA DE ALUMÍNIO DE CORRER COM 4 FOLHAS PARA VIDROS, COM VIDROS, BATENTE, ACABAMENTO COM ACETATO OU BRILHANTE E FERRAGENS. EXCLUSIVE ALIZAR E CONTRAMARCO. FORNECIMENTO E INSTALAÇÃO. AF_12/2019</t>
  </si>
  <si>
    <t>373,70</t>
  </si>
  <si>
    <t>94580</t>
  </si>
  <si>
    <t>JANELA DE ALUMÍNIO DE CORRER COM 6 FOLHAS (2 VENEZIANAS FIXAS, 2 VENEZIANAS DE CORRER E 2 PARA VIDRO), COM VIDROS, BATENTE, ACABAMENTO COM ACETATO OU BRILHANTE E FERRAGENS. EXCLUSIVE ALIZAR E CONTRAMARCO. FORNECIMENTO E INSTALAÇÃO. AF_12/2019</t>
  </si>
  <si>
    <t>509,66</t>
  </si>
  <si>
    <t>94589</t>
  </si>
  <si>
    <t>CONTRAMARCO DE ALUMÍNIO, FIXAÇÃO COM ARGAMASSA - FORNECIMENTO E INSTALAÇÃO. AF_12/2019</t>
  </si>
  <si>
    <t>19,71</t>
  </si>
  <si>
    <t>94590</t>
  </si>
  <si>
    <t>CONTRAMARCO DE ALUMÍNIO, FIXAÇÃO COM PARAFUSO - FORNECIMENTO E INSTALAÇÃO. AF_12/2019</t>
  </si>
  <si>
    <t>19,46</t>
  </si>
  <si>
    <t>100674</t>
  </si>
  <si>
    <t>JANELA FIXA DE ALUMÍNIO PARA VIDRO, COM VIDRO, BATENTE E FERRAGENS. EXCLUSIVE ACABAMENTO, ALIZAR E CONTRAMARCO. FORNECIMENTO E INSTALAÇÃO. AF_12/2019</t>
  </si>
  <si>
    <t>662,80</t>
  </si>
  <si>
    <t>101096</t>
  </si>
  <si>
    <t>TUBULÃO A CÉU ABERTO, DIÂMETRO DO FUSTE DE 70CM, ESCAVAÇÃO MANUAL, SEM ALARGAMENTO DE BASE, CONCRETO FEITO EM OBRA E LANÇADO COM JERICA. AF_05/2020_PA</t>
  </si>
  <si>
    <t>1.389,27</t>
  </si>
  <si>
    <t>101097</t>
  </si>
  <si>
    <t>TUBULÃO A CÉU ABERTO, DIÂMETRO DO FUSTE DE 80CM, ESCAVAÇÃO MANUAL, SEM ALARGAMENTO DE BASE, CONCRETO FEITO EM OBRA E LANÇADO COM JERICA. AF_05/2020_PA</t>
  </si>
  <si>
    <t>1.326,81</t>
  </si>
  <si>
    <t>101098</t>
  </si>
  <si>
    <t>TUBULÃO A CÉU ABERTO, DIÂMETRO DO FUSTE DE 100CM, ESCAVAÇÃO MANUAL, SEM ALARGAMENTO DE BASE, CONCRETO FEITO EM OBRA E LANÇADO COM JERICA. AF_05/2020_PA</t>
  </si>
  <si>
    <t>1.248,56</t>
  </si>
  <si>
    <t>101099</t>
  </si>
  <si>
    <t>TUBULÃO A CÉU ABERTO, DIÂMETRO DO FUSTE DE 120CM, ESCAVAÇÃO MANUAL, SEM ALARGAMENTO DE BASE, CONCRETO FEITO EM OBRA E LANÇADO COM JERICA. AF_05/2020_PA</t>
  </si>
  <si>
    <t>1.155,45</t>
  </si>
  <si>
    <t>101100</t>
  </si>
  <si>
    <t>TUBULÃO A CÉU ABERTO, DIÂMETRO DO FUSTE DE 70CM, ESCAVAÇÃO MECÂNICA, SEM ALARGAMENTO DE BASE, CONCRETO FEITO EM OBRA E LANÇADO COM JERICA. AF_05/2020_PA</t>
  </si>
  <si>
    <t>1.108,72</t>
  </si>
  <si>
    <t>101101</t>
  </si>
  <si>
    <t>TUBULÃO A CÉU ABERTO, DIÂMETRO DO FUSTE DE 80CM, ESCAVAÇÃO MECÂNICA, SEM ALARGAMENTO DE BASE, CONCRETO FEITO EM OBRA E LANÇADO COM JERICA (EXCLUSIVE MOBILIZAÇÃO E DESMOBILIZAÇÃO). AF_05/2020_PA</t>
  </si>
  <si>
    <t>1.085,35</t>
  </si>
  <si>
    <t>101102</t>
  </si>
  <si>
    <t>TUBULÃO A CÉU ABERTO, DIÂMETRO DO FUSTE DE 100CM, ESCAVAÇÃO MECÂNICA, SEM ALARGAMENTO DE BASE, CONCRETO FEITO EM OBRA E LANÇADO COM JERICA (EXCLUSIVE MOBILIZAÇÃO E DESMOBILIZAÇÃO). AF_05/2020_PA</t>
  </si>
  <si>
    <t>1.061,07</t>
  </si>
  <si>
    <t>101103</t>
  </si>
  <si>
    <t>TUBULÃO A CÉU ABERTO, DIÂMETRO DO FUSTE DE 120CM, ESCAVAÇÃO MECÂNICA, SEM ALARGAMENTO DE BASE, CONCRETO FEITO EM OBRA E LANÇADO COM JERICA (EXCLUSIVE MOBILIZAÇÃO E DESMOBILIZAÇÃO). AF_05/2020_PA</t>
  </si>
  <si>
    <t>1.002,98</t>
  </si>
  <si>
    <t>101104</t>
  </si>
  <si>
    <t>TUBULÃO A CÉU ABERTO, DIÂMETRO DO FUSTE DE 70CM, ESCAVAÇÃO MANUAL, SEM ALARGAMENTO DE BASE, CONCRETO USINADO E LANÇADO COM BOMBA OU DIRETAMENTE DO CAMINHÃO (EXCLUSIVE BOMBEAMENTO). AF_05/2020_PA</t>
  </si>
  <si>
    <t>1.209,61</t>
  </si>
  <si>
    <t>101105</t>
  </si>
  <si>
    <t>TUBULÃO A CÉU ABERTO, DIÂMETRO DO FUSTE DE 80CM, ESCAVAÇÃO MANUAL, SEM ALARGAMENTO DE BASE, CONCRETO USINADO E LANÇADO COM BOMBA OU DIRETAMENTE DO CAMINHÃO (EXCLUSIVE BOMBEAMENTO). AF_05/2020_PA</t>
  </si>
  <si>
    <t>1.150,27</t>
  </si>
  <si>
    <t>101106</t>
  </si>
  <si>
    <t>TUBULÃO A CÉU ABERTO, DIÂMETRO DO FUSTE DE 100CM, ESCAVAÇÃO MANUAL, SEM ALARGAMENTO DE BASE, CONCRETO USINADO E LANÇADO COM BOMBA OU DIRETAMENTE DO CAMINHÃO (EXCLUSIVE BOMBEAMENTO). AF_05/2020_PA</t>
  </si>
  <si>
    <t>1.077,13</t>
  </si>
  <si>
    <t>101107</t>
  </si>
  <si>
    <t>TUBULÃO A CÉU ABERTO, DIÂMETRO DO FUSTE DE 120CM, ESCAVAÇÃO MANUAL, SEM ALARGAMENTO DE BASE, CONCRETO USINADO E LANÇADO COM BOMBA OU DIRETAMENTE DO CAMINHÃO (EXCLUSIVE BOMBEAMENTO). AF_05/2020_PA</t>
  </si>
  <si>
    <t>990,27</t>
  </si>
  <si>
    <t>101108</t>
  </si>
  <si>
    <t>TUBULÃO A CÉU ABERTO, DIÂMETRO DO FUSTE DE 70CM, ESCAVAÇÃO MECÂNICA, SEM ALARGAMENTO DE BASE, CONCRETO USINADO E LANÇADO COM BOMBA OU DIRETAMENTE DO CAMINHÃO (EXCLUSIVE BOMBEAMENTO, MOBILIZAÇÃO E DESMOBILIZAÇÃO). AF_05/2020_PA</t>
  </si>
  <si>
    <t>923,56</t>
  </si>
  <si>
    <t>101109</t>
  </si>
  <si>
    <t>TUBULÃO A CÉU ABERTO, DIÂMETRO DO FUSTE DE 80CM, ESCAVAÇÃO MECÂNICA, SEM ALARGAMENTO DE BASE, CONCRETO USINADO E LANÇADO COM BOMBA OU DIRETAMENTE DO CAMINHÃO (EXCLUSIVE BOMBEAMENTO, MOBILIZAÇÃO E DESMOBILIZAÇÃO). AF_05/2020_PA</t>
  </si>
  <si>
    <t>903,59</t>
  </si>
  <si>
    <t>101110</t>
  </si>
  <si>
    <t>TUBULÃO A CÉU ABERTO, DIÂMETRO DO FUSTE DE 100CM, ESCAVAÇÃO MECÂNICA, SEM ALARGAMENTO DE BASE, CONCRETO USINADO E LANÇADO COM BOMBA OU DIRETAMENTE DO CAMINHÃO (EXCLUSIVE BOMBEAMENTO, MOBILIZAÇÃO E DESMOBILIZAÇÃO). AF_05/2020_PA</t>
  </si>
  <si>
    <t>885,04</t>
  </si>
  <si>
    <t>101111</t>
  </si>
  <si>
    <t>TUBULÃO A CÉU ABERTO, DIÂMETRO DO FUSTE DE 120CM, ESCAVAÇÃO MECÂNICA, SEM ALARGAMENTO DE BASE, CONCRETO USINADO E LANÇADO COM BOMBA OU DIRETAMENTE DO CAMINHÃO (EXCLUSIVE BOMBEAMENTO, MOBILIZAÇÃO E DESMOBILIZAÇÃO). AF_05/2020_PA</t>
  </si>
  <si>
    <t>833,83</t>
  </si>
  <si>
    <t>101112</t>
  </si>
  <si>
    <t>ALARGAMENTO DE BASE DE TUBULÃO A CÉU ABERTO, ESCAVAÇÃO MANUAL, CONCRETO FEITO EM OBRA E LANÇADO COM JERICA. AF_05/2020</t>
  </si>
  <si>
    <t>1.050,17</t>
  </si>
  <si>
    <t>101113</t>
  </si>
  <si>
    <t>ALARGAMENTO DE BASE DE TUBULÃO A CÉU ABERTO, ESCAVAÇÃO MANUAL, CONCRETO USINADO E LANÇADO COM BOMBA OU DIRETAMENTE DO CAMINHÃO (EXCLUSIVE BOMBEAMENTO). AF_05/2020</t>
  </si>
  <si>
    <t>871,61</t>
  </si>
  <si>
    <t>95601</t>
  </si>
  <si>
    <t>ARRASAMENTO MECANICO DE ESTACA DE CONCRETO ARMADO, DIAMETROS DE ATÉ 40 CM. AF_05/2021</t>
  </si>
  <si>
    <t>16,36</t>
  </si>
  <si>
    <t>95602</t>
  </si>
  <si>
    <t>ARRASAMENTO MECANICO DE ESTACA DE CONCRETO ARMADO, DIAMETROS DE 41 CM A 60 CM. AF_05/2021</t>
  </si>
  <si>
    <t>26,18</t>
  </si>
  <si>
    <t>95603</t>
  </si>
  <si>
    <t>ARRASAMENTO MECANICO DE ESTACA DE CONCRETO ARMADO, DIAMETROS DE 61 CM A 80 CM. AF_05/2021</t>
  </si>
  <si>
    <t>95604</t>
  </si>
  <si>
    <t>ARRASAMENTO MECANICO DE ESTACA DE CONCRETO ARMADO, DIAMETROS DE 81 CM A 100 CM. AF_05/2021</t>
  </si>
  <si>
    <t>69,34</t>
  </si>
  <si>
    <t>95605</t>
  </si>
  <si>
    <t>ARRASAMENTO MECANICO DE ESTACA DE CONCRETO ARMADO, DIAMETROS DE 101 CM A 150 CM. AF_05/2021</t>
  </si>
  <si>
    <t>127,33</t>
  </si>
  <si>
    <t>95607</t>
  </si>
  <si>
    <t>ARRASAMENTO DE ESTACA METÁLICA, PERFIL LAMINADO TIPO  I  FAMÍLIA 250. AF_05/2021</t>
  </si>
  <si>
    <t>19,60</t>
  </si>
  <si>
    <t>95608</t>
  </si>
  <si>
    <t>ARRASAMENTO MECÂNICO DE ESTACA METÁLICA, PERFIL LAMINADO TIPO  H - FAMÍLIA 250. AF_05/2021</t>
  </si>
  <si>
    <t>28,43</t>
  </si>
  <si>
    <t>95609</t>
  </si>
  <si>
    <t>ARRASAMENTO MECÂNICO DE ESTACA METÁLICA, PERFIL LAMINADO TIPO  H - FAMÍLIA 310. AF_05/2021</t>
  </si>
  <si>
    <t>36,07</t>
  </si>
  <si>
    <t>100651</t>
  </si>
  <si>
    <t>ESTACA HÉLICE CONTÍNUA, DIÂMETRO DE 30 CM, INCLUSO CONCRETO FCK=30MPA E ARMADURA MÍNIMA (EXCLUSIVE BOMBEAMENTO, MOBILIZAÇÃO E DESMOBILIZAÇÃO). AF_12/2019_PA</t>
  </si>
  <si>
    <t>132,99</t>
  </si>
  <si>
    <t>100652</t>
  </si>
  <si>
    <t>ESTACA HÉLICE CONTÍNUA , DIÂMETRO DE 50 CM, INCLUSO CONCRETO FCK=30MPA E ARMADURA MÍNIMA (EXCLUSIVE BOMBEAMENTO, MOBILIZAÇÃO E DESMOBILIZAÇÃO). AF_12/2019_PA</t>
  </si>
  <si>
    <t>255,11</t>
  </si>
  <si>
    <t>100653</t>
  </si>
  <si>
    <t>ESTACA HÉLICE CONTÍNUA, DIÂMETRO DE 70 CM, INCLUSO CONCRETO FCK=30MPA E ARMADURA MÍNIMA (EXCLUSIVE BOMBEAMENTO, MOBILIZAÇÃO E DESMOBILIZAÇÃO). AF_12/2019_PA</t>
  </si>
  <si>
    <t>425,94</t>
  </si>
  <si>
    <t>100654</t>
  </si>
  <si>
    <t>ESTACA HÉLICE CONTÍNUA, DIÂMETRO DE 80 CM, INCLUSO CONCRETO FCK=30MPA E ARMADURA MÍNIMA (EXCLUSIVE BOMBEAMENTO, MOBILIZAÇÃO E DESMOBILIZAÇÃO). AF_12/2019_PA</t>
  </si>
  <si>
    <t>576,96</t>
  </si>
  <si>
    <t>100655</t>
  </si>
  <si>
    <t>ESTACA HÉLICE CONTÍNUA, DIÂMETRO DE 90 CM, INCLUSO CONCRETO FCK=30MPA E ARMADURA MÍNIMA (EXCLUSIVE BOMBEAMENTO, MOBILIZAÇÃO E DESMOBILIZAÇÃO). AF_12/2019_PA</t>
  </si>
  <si>
    <t>668,53</t>
  </si>
  <si>
    <t>100656</t>
  </si>
  <si>
    <t>ESTACA PRÉ-MOLDADA DE CONCRETO, SEÇÃO QUADRADA, CAPACIDADE DE 25 TONELADAS, INCLUSO EMENDA (EXCLUSIVE MOBILIZAÇÃO E DESMOBILIZAÇÃO). AF_12/2019</t>
  </si>
  <si>
    <t>115,30</t>
  </si>
  <si>
    <t>100657</t>
  </si>
  <si>
    <t>ESTACA PRÉ-MOLDADA DE CONCRETO SEÇÃO QUADRADA, CAPACIDADE DE 50 TONELADAS, INCLUSO EMENDA (EXCLUSIVE MOBILIZAÇÃO E DESMOBILIZAÇÃO). AF_12/2019</t>
  </si>
  <si>
    <t>149,50</t>
  </si>
  <si>
    <t>100658</t>
  </si>
  <si>
    <t>ESTACA PRÉ-MOLDADA DE CONCRETO CENTRIFUGADO, SEÇÃO CIRCULAR, CAPACIDADE DE 100 TONELADAS, INCLUSO EMENDA (EXCLUSIVE MOBILIZAÇÃO E DESMOBILIZAÇÃO). AF_12/2019</t>
  </si>
  <si>
    <t>348,41</t>
  </si>
  <si>
    <t>100889</t>
  </si>
  <si>
    <t>ESTACA METÁLICA PARA FUNDAÇÃO, UTILIZANDO PERFIL LAMINADO HP250X62 (EXCLUSIVE MOBILIZAÇÃO E DESMOBILIZAÇÃO). AF_01/2020</t>
  </si>
  <si>
    <t>16,55</t>
  </si>
  <si>
    <t>100890</t>
  </si>
  <si>
    <t>ESTACA METÁLICA PARA FUNDAÇÃO, UTILIZANDO PERFIL LAMINADO HP310X79 (EXCLUSIVE MOBILIZAÇÃO E DESMOBILIZAÇÃO). AF_01/2020</t>
  </si>
  <si>
    <t>16,39</t>
  </si>
  <si>
    <t>100892</t>
  </si>
  <si>
    <t>ESTACA METÁLICA PARA CONTENÇÃO, UTILIZANDO PERFIL LAMINADO W250X32,7 (EXCLUSIVE MOBILIZAÇÃO E DESMOBILIZAÇÃO). AF_01/2020</t>
  </si>
  <si>
    <t>15,68</t>
  </si>
  <si>
    <t>100893</t>
  </si>
  <si>
    <t>ESTACA METÁLICA PARA CONTENÇÃO, UTILIZANDO PERFIL LAMINADO W250X38,5 (EXCLUSIVE MOBILIZAÇÃO E DESMOBILIZAÇÃO). AF_01/2020</t>
  </si>
  <si>
    <t>15,48</t>
  </si>
  <si>
    <t>100894</t>
  </si>
  <si>
    <t>ESTACA METÁLICA PARA CONTENÇÃO, UTILIZANDO PERFIL LAMINADO W250X44,8 (EXCLUSIVE MOBILIZAÇÃO E DESMOBILIZAÇÃO). AF_01/2020</t>
  </si>
  <si>
    <t>15,39</t>
  </si>
  <si>
    <t>100896</t>
  </si>
  <si>
    <t>ESTACA ESCAVADA MECANICAMENTE, SEM FLUIDO ESTABILIZANTE, COM 25CM DE DIÂMETRO, CONCRETO LANÇADO POR CAMINHÃO BETONEIRA (EXCLUSIVE MOBILIZAÇÃO E DESMOBILIZAÇÃO). AF_01/2020_PA</t>
  </si>
  <si>
    <t>59,39</t>
  </si>
  <si>
    <t>100897</t>
  </si>
  <si>
    <t>ESTACA ESCAVADA MECANICAMENTE, SEM FLUIDO ESTABILIZANTE, COM 40CM DE DIÂMETRO, CONCRETO LANÇADO POR CAMINHÃO BETONEIRA (EXCLUSIVE MOBILIZAÇÃO E DESMOBILIZAÇÃO). AF_01/2020_PA</t>
  </si>
  <si>
    <t>116,05</t>
  </si>
  <si>
    <t>100898</t>
  </si>
  <si>
    <t>ESTACA ESCAVADA MECANICAMENTE, SEM FLUIDO ESTABILIZANTE, COM 60CM DE DIÂMETRO, CONCRETO LANÇADO POR CAMINHÃO BETONEIRA (EXCLUSIVE MOBILIZAÇÃO E DESMOBILIZAÇÃO). AF_01/2020_PA</t>
  </si>
  <si>
    <t>224,50</t>
  </si>
  <si>
    <t>100899</t>
  </si>
  <si>
    <t>ESTACA ESCAVADA MECANICAMENTE, SEM FLUIDO ESTABILIZANTE, COM 25CM DE DIÂMETRO, CONCRETO LANÇADO MANUALMENTE (EXCLUSIVE MOBILIZAÇÃO E DESMOBILIZAÇÃO). AF_01/2020_PA</t>
  </si>
  <si>
    <t>80,91</t>
  </si>
  <si>
    <t>100900</t>
  </si>
  <si>
    <t>ESTACA ESCAVADA MECANICAMENTE, SEM FLUIDO ESTABILIZANTE, COM 60CM DE DIÂMETRO, CONCRETO LANÇADO POR BOMBA LANÇA (EXCLUSIVE BOMBEAMENTO, MOBILIZAÇÃO E DESMOBILIZAÇÃO). AF_01/2020_PA</t>
  </si>
  <si>
    <t>257,45</t>
  </si>
  <si>
    <t>101173</t>
  </si>
  <si>
    <t>ESTACA BROCA DE CONCRETO, DIÂMETRO DE 20CM, ESCAVAÇÃO MANUAL COM TRADO CONCHA, COM ARMADURA DE ARRANQUE. AF_05/2020</t>
  </si>
  <si>
    <t>64,22</t>
  </si>
  <si>
    <t>101174</t>
  </si>
  <si>
    <t>ESTACA BROCA DE CONCRETO, DIÂMETRO DE 25CM, ESCAVAÇÃO MANUAL COM TRADO CONCHA, COM ARMADURA DE ARRANQUE. AF_05/2020</t>
  </si>
  <si>
    <t>89,37</t>
  </si>
  <si>
    <t>101175</t>
  </si>
  <si>
    <t>ESTACA BROCA DE CONCRETO, DIÂMETRO DE 30CM, ESCAVAÇÃO MANUAL COM TRADO CONCHA, COM ARMADURA DE ARRANQUE. AF_05/2020</t>
  </si>
  <si>
    <t>122,26</t>
  </si>
  <si>
    <t>101176</t>
  </si>
  <si>
    <t>ESTACA BROCA DE CONCRETO, DIÂMETRO DE 30CM, ESCAVAÇÃO MANUAL COM TRADO CONCHA, INTEIRAMENTE ARMADA. AF_05/2020_PA</t>
  </si>
  <si>
    <t>151,74</t>
  </si>
  <si>
    <t>102521</t>
  </si>
  <si>
    <t>ARRASAMENTO MECÂNICO DE ESTACA BARRETE DE CONCRETO ARMADO, SEÇÃO DE 0,40 X 2,50 M. AF_05/2021</t>
  </si>
  <si>
    <t>105,04</t>
  </si>
  <si>
    <t>102522</t>
  </si>
  <si>
    <t>ARRASAMENTO MECÂNICO DE ESTACA BARRETE DE CONCRETO ARMADO, SEÇÃO DE 0,60 X 2,50 M. AF_05/2021</t>
  </si>
  <si>
    <t>154,09</t>
  </si>
  <si>
    <t>102523</t>
  </si>
  <si>
    <t>ARRASAMENTO MECÂNICO DE ESTACA BARRETE DE CONCRETO ARMADO, SEÇÃO DE 0,80 X 2,50 M. AF_05/2021</t>
  </si>
  <si>
    <t>203,15</t>
  </si>
  <si>
    <t>95240</t>
  </si>
  <si>
    <t>LASTRO DE CONCRETO MAGRO, APLICADO EM PISOS, LAJES SOBRE SOLO OU RADIERS, ESPESSURA DE 3 CM. AF_07/2016</t>
  </si>
  <si>
    <t>21,51</t>
  </si>
  <si>
    <t>95241</t>
  </si>
  <si>
    <t>LASTRO DE CONCRETO MAGRO, APLICADO EM PISOS, LAJES SOBRE SOLO OU RADIERS, ESPESSURA DE 5 CM. AF_07/2016</t>
  </si>
  <si>
    <t>35,85</t>
  </si>
  <si>
    <t>96616</t>
  </si>
  <si>
    <t>LASTRO DE CONCRETO MAGRO, APLICADO EM BLOCOS DE COROAMENTO OU SAPATAS. AF_08/2017</t>
  </si>
  <si>
    <t>740,32</t>
  </si>
  <si>
    <t>96617</t>
  </si>
  <si>
    <t>LASTRO DE CONCRETO MAGRO, APLICADO EM BLOCOS DE COROAMENTO OU SAPATAS, ESPESSURA DE 3 CM. AF_08/2017</t>
  </si>
  <si>
    <t>22,19</t>
  </si>
  <si>
    <t>96619</t>
  </si>
  <si>
    <t>LASTRO DE CONCRETO MAGRO, APLICADO EM BLOCOS DE COROAMENTO OU SAPATAS, ESPESSURA DE 5 CM. AF_08/2017</t>
  </si>
  <si>
    <t>37,00</t>
  </si>
  <si>
    <t>96620</t>
  </si>
  <si>
    <t>LASTRO DE CONCRETO MAGRO, APLICADO EM PISOS, LAJES SOBRE SOLO OU RADIERS. AF_08/2017</t>
  </si>
  <si>
    <t>717,53</t>
  </si>
  <si>
    <t>96621</t>
  </si>
  <si>
    <t>LASTRO COM MATERIAL GRANULAR, APLICAÇÃO EM BLOCOS DE COROAMENTO, ESPESSURA DE *5 CM*. AF_08/2017</t>
  </si>
  <si>
    <t>369,87</t>
  </si>
  <si>
    <t>96622</t>
  </si>
  <si>
    <t>LASTRO COM MATERIAL GRANULAR, APLICADO EM PISOS OU LAJES SOBRE SOLO, ESPESSURA DE *5 CM*. AF_08/2017</t>
  </si>
  <si>
    <t>302,82</t>
  </si>
  <si>
    <t>96623</t>
  </si>
  <si>
    <t>LASTRO COM MATERIAL GRANULAR, APLICADO EM BLOCOS DE COROAMENTO, ESPESSURA DE *10 CM*. AF_08/2017</t>
  </si>
  <si>
    <t>354,26</t>
  </si>
  <si>
    <t>96624</t>
  </si>
  <si>
    <t>LASTRO COM MATERIAL GRANULAR (PEDRA BRITADA N.2), APLICADO EM PISOS OU LAJES SOBRE SOLO, ESPESSURA DE *10 CM*. AF_08/2017</t>
  </si>
  <si>
    <t>297,31</t>
  </si>
  <si>
    <t>97082</t>
  </si>
  <si>
    <t>ESCAVAÇÃO MANUAL DE VIGA DE BORDA PARA RADIER. AF_09/2021</t>
  </si>
  <si>
    <t>55,23</t>
  </si>
  <si>
    <t>97083</t>
  </si>
  <si>
    <t>COMPACTAÇÃO MECÂNICA DE SOLO PARA EXECUÇÃO DE RADIER, PISO DE CONCRETO OU LAJE SOBRE SOLO, COM COMPACTADOR DE SOLOS A PERCUSSÃO. AF_09/2021</t>
  </si>
  <si>
    <t>2,95</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</si>
  <si>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</si>
  <si>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</si>
  <si>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</si>
  <si>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</si>
  <si>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105,90</t>
  </si>
  <si>
    <t>97087</t>
  </si>
  <si>
    <t>CAMADA SEPARADORA PARA EXECUÇÃO DE RADIER, PISO DE CONCRETO OU LAJE SOBRE SOLO, EM LONA PLÁSTICA. AF_09/2021</t>
  </si>
  <si>
    <t>3,66</t>
  </si>
  <si>
    <t>97088</t>
  </si>
  <si>
    <t>ARMAÇÃO PARA EXECUÇÃO DE RADIER, PISO DE CONCRETO OU LAJE SOBRE SOLO, COM USO DE TELA Q-92. AF_09/2021</t>
  </si>
  <si>
    <t>97089</t>
  </si>
  <si>
    <t>ARMAÇÃO PARA EXECUÇÃO DE RADIER, PISO DE CONCRETO OU LAJE SOBRE SOLO, COM USO DE TELA Q-113. AF_09/2021</t>
  </si>
  <si>
    <t>21,53</t>
  </si>
  <si>
    <t>97090</t>
  </si>
  <si>
    <t>ARMAÇÃO PARA EXECUÇÃO DE RADIER, PISO DE CONCRETO OU LAJE SOBRE SOLO, COM USO DE TELA Q-138. AF_09/2021</t>
  </si>
  <si>
    <t>21,19</t>
  </si>
  <si>
    <t>97091</t>
  </si>
  <si>
    <t>ARMAÇÃO PARA EXECUÇÃO DE RADIER, PISO DE CONCRETO OU LAJE SOBRE SOLO, COM USO DE TELA Q-159. AF_09/2021</t>
  </si>
  <si>
    <t>97092</t>
  </si>
  <si>
    <t>ARMAÇÃO PARA EXECUÇÃO DE RADIER, PISO DE CONCRETO OU LAJE SOBRE SOLO, COM USO DE TELA Q-196. AF_09/2021</t>
  </si>
  <si>
    <t>19,94</t>
  </si>
  <si>
    <t>97093</t>
  </si>
  <si>
    <t>ARMAÇÃO PARA EXECUÇÃO DE RADIER, PISO DE CONCRETO OU LAJE SOBRE SOLO, COM USO DE TELA Q-283. AF_09/2021</t>
  </si>
  <si>
    <t>18,75</t>
  </si>
  <si>
    <t>97096</t>
  </si>
  <si>
    <t>CONCRETAGEM DE RADIER, PISO DE CONCRETO OU LAJE SOBRE SOLO, FCK 30 MPA - LANÇAMENTO, ADENSAMENTO E ACABAMENTO. AF_09/2021</t>
  </si>
  <si>
    <t>595,94</t>
  </si>
  <si>
    <t>97097</t>
  </si>
  <si>
    <t>ACABAMENTO POLIDO PARA PISO DE CONCRETO ARMADO OU LAJE SOBRE SOLO DE ALTA RESISTÊNCIA. AF_09/2021</t>
  </si>
  <si>
    <t>56,35</t>
  </si>
  <si>
    <t>97101</t>
  </si>
  <si>
    <t>EXECUÇÃO DE RADIER, ESPESSURA DE 10 CM, FCK = 30 MPA, COM USO DE FORMAS EM MADEIRA SERRADA. AF_09/2021</t>
  </si>
  <si>
    <t>205,56</t>
  </si>
  <si>
    <t>97102</t>
  </si>
  <si>
    <t>EXECUÇÃO DE RADIER, ESPESSURA DE 15 CM, FCK = 30 MPA, COM USO DE FORMAS EM MADEIRA SERRADA. AF_09/2021</t>
  </si>
  <si>
    <t>253,20</t>
  </si>
  <si>
    <t>97103</t>
  </si>
  <si>
    <t>EXECUÇÃO DE RADIER, ESPESSURA DE 20 CM, FCK = 30 MPA, COM USO DE FORMAS EM MADEIRA SERRADA. AF_09/2021</t>
  </si>
  <si>
    <t>295,50</t>
  </si>
  <si>
    <t>100322</t>
  </si>
  <si>
    <t>LASTRO COM MATERIAL GRANULAR (PEDRA BRITADA N.3), APLICADO EM PISOS OU LAJES SOBRE SOLO, ESPESSURA DE *10 CM*. AF_07/2019</t>
  </si>
  <si>
    <t>281,28</t>
  </si>
  <si>
    <t>100323</t>
  </si>
  <si>
    <t>LASTRO COM MATERIAL GRANULAR (AREIA MÉDIA), APLICADO EM PISOS OU LAJES SOBRE SOLO, ESPESSURA DE *10 CM*. AF_07/2019</t>
  </si>
  <si>
    <t>133,46</t>
  </si>
  <si>
    <t>100324</t>
  </si>
  <si>
    <t>LASTRO COM MATERIAL GRANULAR (PEDRA BRITADA N.1 E PEDRA BRITADA N.2), APLICADO EM PISOS OU LAJES SOBRE SOLO, ESPESSURA DE *10 CM*. AF_07/2019</t>
  </si>
  <si>
    <t>296,61</t>
  </si>
  <si>
    <t>103072</t>
  </si>
  <si>
    <t>EXECUÇÃO DE RADIER, ESPESSURA DE 25 CM, FCK = 30 MPA, COM USO DE FORMAS EM MADEIRA SERRADA. AF_09/2021</t>
  </si>
  <si>
    <t>347,82</t>
  </si>
  <si>
    <t>103073</t>
  </si>
  <si>
    <t>EXECUÇÃO DE RADIER, ESPESSURA DE 30 CM, FCK = 30 MPA, COM USO DE FORMAS EM MADEIRA SERRADA. AF_09/2021</t>
  </si>
  <si>
    <t>423,71</t>
  </si>
  <si>
    <t>103074</t>
  </si>
  <si>
    <t>EXECUÇÃO DE PISO DE CONCRETO, SEM ACABAMENTO SUPERFICIAL, ESPESSURA DE 15 CM, FCK = 30 MPA, COM USO DE FORMAS EM MADEIRA SERRADA. AF_09/2021</t>
  </si>
  <si>
    <t>198,33</t>
  </si>
  <si>
    <t>103075</t>
  </si>
  <si>
    <t>EXECUÇÃO DE PISO DE CONCRETO, COM ACABAMENTO SUPERFICIAL, ESPESSURA DE 15 CM, FCK = 30 MPA, COM USO DE FORMAS EM MADEIRA SERRADA. AF_09/2021</t>
  </si>
  <si>
    <t>254,68</t>
  </si>
  <si>
    <t>103076</t>
  </si>
  <si>
    <t>EXECUÇÃO DE LAJE SOBRE SOLO, ESPESSURA DE 10 CM, FCK = 30 MPA, COM USO DE FORMAS EM MADEIRA SERRADA. AF_09/2021</t>
  </si>
  <si>
    <t>181,90</t>
  </si>
  <si>
    <t>103077</t>
  </si>
  <si>
    <t>EXECUÇÃO DE LAJE SOBRE SOLO, ESPESSURA DE 15 CM, FCK = 30 MPA, COM USO DE FORMAS EM MADEIRA SERRADA. AF_09/2021</t>
  </si>
  <si>
    <t>229,55</t>
  </si>
  <si>
    <t>103078</t>
  </si>
  <si>
    <t>EXECUÇÃO DE LAJE SOBRE SOLO, ESPESSURA DE 20 CM, FCK = 30 MPA, COM USO DE FORMAS EM MADEIRA SERRADA. AF_09/2021</t>
  </si>
  <si>
    <t>271,84</t>
  </si>
  <si>
    <t>103079</t>
  </si>
  <si>
    <t>EXECUÇÃO DE LAJE SOBRE SOLO, ESPESSURA DE 25 CM, FCK = 30 MPA, COM USO DE FORMAS EM MADEIRA SERRADA. AF_09/2021</t>
  </si>
  <si>
    <t>324,16</t>
  </si>
  <si>
    <t>103080</t>
  </si>
  <si>
    <t>EXECUÇÃO DE LAJE SOBRE SOLO, ESPESSURA DE 30 CM, FCK = 30 MPA, COM USO DE FORMAS EM MADEIRA SERRADA. AF_09/2021</t>
  </si>
  <si>
    <t>400,06</t>
  </si>
  <si>
    <t>92263</t>
  </si>
  <si>
    <t>FABRICAÇÃO DE FÔRMA PARA PILARES E ESTRUTURAS SIMILARES, EM CHAPA DE MADEIRA COMPENSADA RESINADA, E = 17 MM. AF_09/2020</t>
  </si>
  <si>
    <t>195,02</t>
  </si>
  <si>
    <t>92264</t>
  </si>
  <si>
    <t>FABRICAÇÃO DE FÔRMA PARA PILARES E ESTRUTURAS SIMILARES, EM CHAPA DE MADEIRA COMPENSADA PLASTIFICADA, E = 18 MM. AF_09/2020</t>
  </si>
  <si>
    <t>257,23</t>
  </si>
  <si>
    <t>92265</t>
  </si>
  <si>
    <t>FABRICAÇÃO DE FÔRMA PARA VIGAS, EM CHAPA DE MADEIRA COMPENSADA RESINADA, E = 17 MM. AF_09/2020</t>
  </si>
  <si>
    <t>141,42</t>
  </si>
  <si>
    <t>92266</t>
  </si>
  <si>
    <t>FABRICAÇÃO DE FÔRMA PARA VIGAS, EM CHAPA DE MADEIRA COMPENSADA PLASTIFICADA, E = 18 MM. AF_09/2020</t>
  </si>
  <si>
    <t>194,78</t>
  </si>
  <si>
    <t>92267</t>
  </si>
  <si>
    <t>FABRICAÇÃO DE FÔRMA PARA LAJES, EM CHAPA DE MADEIRA COMPENSADA RESINADA, E = 17 MM. AF_09/2020</t>
  </si>
  <si>
    <t>71,40</t>
  </si>
  <si>
    <t>92268</t>
  </si>
  <si>
    <t>FABRICAÇÃO DE FÔRMA PARA LAJES, EM CHAPA DE MADEIRA COMPENSADA PLASTIFICADA, E = 18 MM. AF_09/2020</t>
  </si>
  <si>
    <t>120,29</t>
  </si>
  <si>
    <t>92269</t>
  </si>
  <si>
    <t>FABRICAÇÃO DE FÔRMA PARA PILARES E ESTRUTURAS SIMILARES, EM MADEIRA SERRADA, E=25 MM. AF_09/2020</t>
  </si>
  <si>
    <t>136,59</t>
  </si>
  <si>
    <t>92270</t>
  </si>
  <si>
    <t>FABRICAÇÃO DE FÔRMA PARA VIGAS, COM MADEIRA SERRADA, E = 25 MM. AF_09/2020</t>
  </si>
  <si>
    <t>112,55</t>
  </si>
  <si>
    <t>92271</t>
  </si>
  <si>
    <t>FABRICAÇÃO DE FÔRMA PARA LAJES, EM MADEIRA SERRADA, E=25 MM. AF_09/2020</t>
  </si>
  <si>
    <t>56,09</t>
  </si>
  <si>
    <t>92272</t>
  </si>
  <si>
    <t>FABRICAÇÃO DE ESCORAS DE VIGA DO TIPO GARFO, EM MADEIRA. AF_09/2020</t>
  </si>
  <si>
    <t>46,42</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</si>
  <si>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</si>
  <si>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</si>
  <si>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</si>
  <si>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</si>
  <si>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</si>
  <si>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</si>
  <si>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146,50</t>
  </si>
  <si>
    <t>92413</t>
  </si>
  <si>
    <t>MONTAGEM E DESMONTAGEM DE FÔRMA DE PILARES RETANGULARES E ESTRUTURAS SIMILARES, PÉ-DIREITO SIMPLES, EM MADEIRA SERRADA, 4 UTILIZAÇÕES. AF_09/2020</t>
  </si>
  <si>
    <t>94,75</t>
  </si>
  <si>
    <t>92415</t>
  </si>
  <si>
    <t>MONTAGEM E DESMONTAGEM DE FÔRMA DE PILARES RETANGULARES E ESTRUTURAS SIMILARES, PÉ-DIREITO SIMPLES, EM CHAPA DE MADEIRA COMPENSADA RESINADA, 2 UTILIZAÇÕES. AF_09/2020</t>
  </si>
  <si>
    <t>148,09</t>
  </si>
  <si>
    <t>92417</t>
  </si>
  <si>
    <t>MONTAGEM E DESMONTAGEM DE FÔRMA DE PILARES RETANGULARES E ESTRUTURAS SIMILARES, PÉ-DIREITO DUPLO, EM CHAPA DE MADEIRA COMPENSADA RESINADA, 2 UTILIZAÇÕES. AF_09/2020</t>
  </si>
  <si>
    <t>168,07</t>
  </si>
  <si>
    <t>92419</t>
  </si>
  <si>
    <t>MONTAGEM E DESMONTAGEM DE FÔRMA DE PILARES RETANGULARES E ESTRUTURAS SIMILARES, PÉ-DIREITO SIMPLES, EM CHAPA DE MADEIRA COMPENSADA RESINADA, 4 UTILIZAÇÕES. AF_09/2020</t>
  </si>
  <si>
    <t>89,90</t>
  </si>
  <si>
    <t>92421</t>
  </si>
  <si>
    <t>MONTAGEM E DESMONTAGEM DE FÔRMA DE PILARES RETANGULARES E ESTRUTURAS SIMILARES, PÉ-DIREITO DUPLO, EM CHAPA DE MADEIRA COMPENSADA RESINADA, 4 UTILIZAÇÕES. AF_09/2020</t>
  </si>
  <si>
    <t>105,21</t>
  </si>
  <si>
    <t>92423</t>
  </si>
  <si>
    <t>MONTAGEM E DESMONTAGEM DE FÔRMA DE PILARES RETANGULARES E ESTRUTURAS SIMILARES, PÉ-DIREITO SIMPLES, EM CHAPA DE MADEIRA COMPENSADA RESINADA, 6 UTILIZAÇÕES. AF_09/2020</t>
  </si>
  <si>
    <t>72,13</t>
  </si>
  <si>
    <t>92425</t>
  </si>
  <si>
    <t>MONTAGEM E DESMONTAGEM DE FÔRMA DE PILARES RETANGULARES E ESTRUTURAS SIMILARES, PÉ-DIREITO DUPLO, EM CHAPA DE MADEIRA COMPENSADA RESINADA, 6 UTILIZAÇÕES. AF_09/2020</t>
  </si>
  <si>
    <t>85,45</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</si>
  <si>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</si>
  <si>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</si>
  <si>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</si>
  <si>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</si>
  <si>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75,48</t>
  </si>
  <si>
    <t>92431</t>
  </si>
  <si>
    <t>MONTAGEM E DESMONTAGEM DE FÔRMA DE PILARES RETANGULARES E ESTRUTURAS SIMILARES, PÉ-DIREITO SIMPLES, EM CHAPA DE MADEIRA COMPENSADA PLASTIFICADA, 10 UTILIZAÇÕES. AF_09/2020</t>
  </si>
  <si>
    <t>59,90</t>
  </si>
  <si>
    <t>92433</t>
  </si>
  <si>
    <t>MONTAGEM E DESMONTAGEM DE FÔRMA DE PILARES RETANGULARES E ESTRUTURAS SIMILARES, PÉ-DIREITO DUPLO, EM CHAPA DE MADEIRA COMPENSADA PLASTIFICADA, 10 UTILIZAÇÕES. AF_09/2020</t>
  </si>
  <si>
    <t>71,63</t>
  </si>
  <si>
    <t>92435</t>
  </si>
  <si>
    <t>MONTAGEM E DESMONTAGEM DE FÔRMA DE PILARES RETANGULARES E ESTRUTURAS SIMILARES, PÉ-DIREITO SIMPLES, EM CHAPA DE MADEIRA COMPENSADA PLASTIFICADA, 12 UTILIZAÇÕES. AF_09/2020</t>
  </si>
  <si>
    <t>56,44</t>
  </si>
  <si>
    <t>92437</t>
  </si>
  <si>
    <t>MONTAGEM E DESMONTAGEM DE FÔRMA DE PILARES RETANGULARES E ESTRUTURAS SIMILARES, PÉ-DIREITO DUPLO, EM CHAPA DE MADEIRA COMPENSADA PLASTIFICADA, 12 UTILIZAÇÕES. AF_09/2020</t>
  </si>
  <si>
    <t>67,77</t>
  </si>
  <si>
    <t>92439</t>
  </si>
  <si>
    <t>MONTAGEM E DESMONTAGEM DE FÔRMA DE PILARES RETANGULARES E ESTRUTURAS SIMILARES, PÉ-DIREITO SIMPLES, EM CHAPA DE MADEIRA COMPENSADA PLASTIFICADA, 14 UTILIZAÇÕES. AF_09/2020</t>
  </si>
  <si>
    <t>53,96</t>
  </si>
  <si>
    <t>92441</t>
  </si>
  <si>
    <t>MONTAGEM E DESMONTAGEM DE FÔRMA DE PILARES RETANGULARES E ESTRUTURAS SIMILARES, PÉ-DIREITO DUPLO, EM CHAPA DE MADEIRA COMPENSADA PLASTIFICADA, 14 UTILIZAÇÕES. AF_09/2020</t>
  </si>
  <si>
    <t>65,00</t>
  </si>
  <si>
    <t>92443</t>
  </si>
  <si>
    <t>MONTAGEM E DESMONTAGEM DE FÔRMA DE PILARES RETANGULARES E ESTRUTURAS SIMILARES, PÉ-DIREITO SIMPLES, EM CHAPA DE MADEIRA COMPENSADA PLASTIFICADA, 18 UTILIZAÇÕES. AF_09/2020</t>
  </si>
  <si>
    <t>48,46</t>
  </si>
  <si>
    <t>92445</t>
  </si>
  <si>
    <t>MONTAGEM E DESMONTAGEM DE FÔRMA DE PILARES RETANGULARES E ESTRUTURAS SIMILARES, PÉ-DIREITO DUPLO, EM CHAPA DE MADEIRA COMPENSADA PLASTIFICADA, 18 UTILIZAÇÕES. AF_09/2020</t>
  </si>
  <si>
    <t>59,12</t>
  </si>
  <si>
    <t>92446</t>
  </si>
  <si>
    <t>MONTAGEM E DESMONTAGEM DE FÔRMA DE VIGA, ESCORAMENTO COM PONTALETE DE MADEIRA, PÉ-DIREITO SIMPLES, EM MADEIRA SERRADA, 1 UTILIZAÇÃO. AF_09/2020</t>
  </si>
  <si>
    <t>224,23</t>
  </si>
  <si>
    <t>92447</t>
  </si>
  <si>
    <t>MONTAGEM E DESMONTAGEM DE FÔRMA DE VIGA, ESCORAMENTO COM PONTALETE DE MADEIRA, PÉ-DIREITO SIMPLES, EM MADEIRA SERRADA, 2 UTILIZAÇÕES. AF_09/2020</t>
  </si>
  <si>
    <t>161,48</t>
  </si>
  <si>
    <t>92448</t>
  </si>
  <si>
    <t>MONTAGEM E DESMONTAGEM DE FÔRMA DE VIGA, ESCORAMENTO COM PONTALETE DE MADEIRA, PÉ-DIREITO SIMPLES, EM MADEIRA SERRADA, 4 UTILIZAÇÕES. AF_09/2020</t>
  </si>
  <si>
    <t>132,53</t>
  </si>
  <si>
    <t>92449</t>
  </si>
  <si>
    <t>MONTAGEM E DESMONTAGEM DE FÔRMA DE VIGA, ESCORAMENTO COM GARFO DE MADEIRA, PÉ-DIREITO DUPLO, EM CHAPA DE MADEIRA RESINADA, 2 UTILIZAÇÕES. AF_09/2020</t>
  </si>
  <si>
    <t>310,11</t>
  </si>
  <si>
    <t>92450</t>
  </si>
  <si>
    <t>MONTAGEM E DESMONTAGEM DE FÔRMA DE VIGA, ESCORAMENTO METÁLICO, PÉ-DIREITO DUPLO, EM CHAPA DE MADEIRA RESINADA, 2 UTILIZAÇÕES. AF_09/2020</t>
  </si>
  <si>
    <t>286,31</t>
  </si>
  <si>
    <t>92451</t>
  </si>
  <si>
    <t>MONTAGEM E DESMONTAGEM DE FÔRMA DE VIGA, ESCORAMENTO COM GARFO DE MADEIRA, PÉ-DIREITO SIMPLES, EM CHAPA DE MADEIRA RESINADA, 2 UTILIZAÇÕES. AF_09/2020</t>
  </si>
  <si>
    <t>208,87</t>
  </si>
  <si>
    <t>92452</t>
  </si>
  <si>
    <t>MONTAGEM E DESMONTAGEM DE FÔRMA DE VIGA, ESCORAMENTO METÁLICO, PÉ-DIREITO SIMPLES, EM CHAPA DE MADEIRA RESINADA, 2 UTILIZAÇÕES. AF_09/2020</t>
  </si>
  <si>
    <t>181,91</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</si>
  <si>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</si>
  <si>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</si>
  <si>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</si>
  <si>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</si>
  <si>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252,15</t>
  </si>
  <si>
    <t>92455</t>
  </si>
  <si>
    <t>MONTAGEM E DESMONTAGEM DE FÔRMA DE VIGA, ESCORAMENTO COM GARFO DE MADEIRA, PÉ-DIREITO SIMPLES, EM CHAPA DE MADEIRA RESINADA, 4 UTILIZAÇÕES. AF_09/2020</t>
  </si>
  <si>
    <t>171,79</t>
  </si>
  <si>
    <t>92456</t>
  </si>
  <si>
    <t>MONTAGEM E DESMONTAGEM DE FÔRMA DE VIGA, ESCORAMENTO METÁLICO, PÉ-DIREITO SIMPLES, EM CHAPA DE MADEIRA RESINADA, 4 UTILIZAÇÕES. AF_09/2020</t>
  </si>
  <si>
    <t>146,73</t>
  </si>
  <si>
    <t>92457</t>
  </si>
  <si>
    <t>MONTAGEM E DESMONTAGEM DE FÔRMA DE VIGA, ESCORAMENTO COM GARFO DE MADEIRA, PÉ-DIREITO DUPLO, EM CHAPA DE MADEIRA RESINADA, 6 UTILIZAÇÕES. AF_09/2020</t>
  </si>
  <si>
    <t>230,96</t>
  </si>
  <si>
    <t>92458</t>
  </si>
  <si>
    <t>MONTAGEM E DESMONTAGEM DE FÔRMA DE VIGA, ESCORAMENTO METÁLICO, PÉ-DIREITO DUPLO, EM CHAPA DE MADEIRA RESINADA, 6 UTILIZAÇÕES. AF_12/2015</t>
  </si>
  <si>
    <t>231,07</t>
  </si>
  <si>
    <t>92459</t>
  </si>
  <si>
    <t>MONTAGEM E DESMONTAGEM DE FÔRMA DE VIGA, ESCORAMENTO COM GARFO DE MADEIRA, PÉ-DIREITO SIMPLES, EM CHAPA DE MADEIRA RESINADA, 6 UTILIZAÇÕES. AF_09/2020</t>
  </si>
  <si>
    <t>144,83</t>
  </si>
  <si>
    <t>92460</t>
  </si>
  <si>
    <t>MONTAGEM E DESMONTAGEM DE FÔRMA DE VIGA, ESCORAMENTO METÁLICO, PÉ-DIREITO SIMPLES, EM CHAPA DE MADEIRA RESINADA, 6 UTILIZAÇÕES. AF_09/2020</t>
  </si>
  <si>
    <t>120,85</t>
  </si>
  <si>
    <t>92461</t>
  </si>
  <si>
    <t>MONTAGEM E DESMONTAGEM DE FÔRMA DE VIGA, ESCORAMENTO COM GARFO DE MADEIRA, PÉ-DIREITO DUPLO, EM CHAPA DE MADEIRA RESINADA, 8 UTILIZAÇÕES. AF_09/2020</t>
  </si>
  <si>
    <t>212,99</t>
  </si>
  <si>
    <t>92462</t>
  </si>
  <si>
    <t>MONTAGEM E DESMONTAGEM DE FÔRMA DE VIGA, ESCORAMENTO METÁLICO, PÉ-DIREITO DUPLO, EM CHAPA DE MADEIRA RESINADA, 8 UTILIZAÇÕES. AF_09/2020</t>
  </si>
  <si>
    <t>218,24</t>
  </si>
  <si>
    <t>92463</t>
  </si>
  <si>
    <t>MONTAGEM E DESMONTAGEM DE FÔRMA DE VIGA, ESCORAMENTO COM GARFO DE MADEIRA, PÉ-DIREITO SIMPLES, EM CHAPA DE MADEIRA RESINADA, 8 UTILIZAÇÕES. AF_09/2020</t>
  </si>
  <si>
    <t>131,00</t>
  </si>
  <si>
    <t>92464</t>
  </si>
  <si>
    <t>MONTAGEM E DESMONTAGEM DE FÔRMA DE VIGA, ESCORAMENTO METÁLICO, PÉ-DIREITO SIMPLES, EM CHAPA DE MADEIRA RESINADA, 8 UTILIZAÇÕES. AF_09/2020</t>
  </si>
  <si>
    <t>112,61</t>
  </si>
  <si>
    <t>92465</t>
  </si>
  <si>
    <t>MONTAGEM E DESMONTAGEM DE FÔRMA DE VIGA, ESCORAMENTO COM GARFO DE MADEIRA, PÉ-DIREITO DUPLO, EM CHAPA DE MADEIRA PLASTIFICADA, 10 UTILIZAÇÕES. AF_09/2020</t>
  </si>
  <si>
    <t>167,72</t>
  </si>
  <si>
    <t>92466</t>
  </si>
  <si>
    <t>MONTAGEM E DESMONTAGEM DE FÔRMA DE VIGA, ESCORAMENTO METÁLICO, PÉ-DIREITO DUPLO, EM CHAPA DE MADEIRA PLASTIFICADA, 10 UTILIZAÇÕES. AF_09/2020</t>
  </si>
  <si>
    <t>213,08</t>
  </si>
  <si>
    <t>92467</t>
  </si>
  <si>
    <t>MONTAGEM E DESMONTAGEM DE FÔRMA DE VIGA, ESCORAMENTO COM GARFO DE MADEIRA, PÉ-DIREITO SIMPLES, EM CHAPA DE MADEIRA PLASTIFICADA, 10 UTILIZAÇÕES. AF_09/2020</t>
  </si>
  <si>
    <t>107,25</t>
  </si>
  <si>
    <t>92468</t>
  </si>
  <si>
    <t>MONTAGEM E DESMONTAGEM DE FÔRMA DE VIGA, ESCORAMENTO METÁLICO, PÉ-DIREITO SIMPLES, EM CHAPA DE MADEIRA PLASTIFICADA, 10 UTILIZAÇÕES. AF_09/2020</t>
  </si>
  <si>
    <t>107,45</t>
  </si>
  <si>
    <t>92469</t>
  </si>
  <si>
    <t>MONTAGEM E DESMONTAGEM DE FÔRMA DE VIGA, ESCORAMENTO COM GARFO DE MADEIRA, PÉ-DIREITO DUPLO, EM CHAPA DE MADEIRA PLASTIFICADA, 12 UTILIZAÇÕES. AF_09/2020</t>
  </si>
  <si>
    <t>151,94</t>
  </si>
  <si>
    <t>92470</t>
  </si>
  <si>
    <t>MONTAGEM E DESMONTAGEM DE FÔRMA DE VIGA, ESCORAMENTO METÁLICO, PÉ-DIREITO DUPLO, EM CHAPA DE MADEIRA PLASTIFICADA, 12 UTILIZAÇÕES. AF_09/2020</t>
  </si>
  <si>
    <t>206,19</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</si>
  <si>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</si>
  <si>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</si>
  <si>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</si>
  <si>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</si>
  <si>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101,22</t>
  </si>
  <si>
    <t>92473</t>
  </si>
  <si>
    <t>MONTAGEM E DESMONTAGEM DE FÔRMA DE VIGA, ESCORAMENTO COM GARFO DE MADEIRA, PÉ-DIREITO DUPLO, EM CHAPA DE MADEIRA PLASTIFICADA, 14 UTILIZAÇÕES. AF_09/2020</t>
  </si>
  <si>
    <t>139,31</t>
  </si>
  <si>
    <t>92474</t>
  </si>
  <si>
    <t>MONTAGEM E DESMONTAGEM DE FÔRMA DE VIGA, ESCORAMENTO METÁLICO, PÉ-DIREITO DUPLO, EM CHAPA DE MADEIRA PLASTIFICADA, 14 UTILIZAÇÕES. AF_09/2020</t>
  </si>
  <si>
    <t>200,37</t>
  </si>
  <si>
    <t>92475</t>
  </si>
  <si>
    <t>MONTAGEM E DESMONTAGEM DE FÔRMA DE VIGA, ESCORAMENTO COM GARFO DE MADEIRA, PÉ-DIREITO SIMPLES, EM CHAPA DE MADEIRA PLASTIFICADA, 14 UTILIZAÇÕES. AF_09/2020</t>
  </si>
  <si>
    <t>89,27</t>
  </si>
  <si>
    <t>92476</t>
  </si>
  <si>
    <t>MONTAGEM E DESMONTAGEM DE FÔRMA DE VIGA, ESCORAMENTO METÁLICO, PÉ-DIREITO SIMPLES, EM CHAPA DE MADEIRA PLASTIFICADA, 14 UTILIZAÇÕES. AF_09/2020</t>
  </si>
  <si>
    <t>96,02</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</si>
  <si>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</si>
  <si>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</si>
  <si>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</si>
  <si>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</si>
  <si>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188,61</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</si>
  <si>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</si>
  <si>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</si>
  <si>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</si>
  <si>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</si>
  <si>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85,38</t>
  </si>
  <si>
    <t>92482</t>
  </si>
  <si>
    <t>MONTAGEM E DESMONTAGEM DE FÔRMA DE LAJE MACIÇA, PÉ-DIREITO SIMPLES, EM MADEIRA SERRADA, 1 UTILIZAÇÃO. AF_09/2020</t>
  </si>
  <si>
    <t>230,94</t>
  </si>
  <si>
    <t>92484</t>
  </si>
  <si>
    <t>MONTAGEM E DESMONTAGEM DE FÔRMA DE LAJE MACIÇA, PÉ-DIREITO SIMPLES, EM MADEIRA SERRADA, 2 UTILIZAÇÕES. AF_09/2020</t>
  </si>
  <si>
    <t>168,78</t>
  </si>
  <si>
    <t>92486</t>
  </si>
  <si>
    <t>MONTAGEM E DESMONTAGEM DE FÔRMA DE LAJE MACIÇA, PÉ-DIREITO SIMPLES, EM MADEIRA SERRADA, 4 UTILIZAÇÕES. AF_09/2020</t>
  </si>
  <si>
    <t>127,04</t>
  </si>
  <si>
    <t>92488</t>
  </si>
  <si>
    <t>MONTAGEM E DESMONTAGEM DE FÔRMA DE LAJE NERVURADA COM CUBETA E ASSOALHO, PÉ-DIREITO DUPLO, EM CHAPA DE MADEIRA COMPENSADA RESINADA, 8 UTILIZAÇÕES. AF_09/2020</t>
  </si>
  <si>
    <t>103,21</t>
  </si>
  <si>
    <t>92490</t>
  </si>
  <si>
    <t>MONTAGEM E DESMONTAGEM DE FÔRMA DE LAJE NERVURADA COM CUBETA E ASSOALHO, PÉ-DIREITO SIMPLES, EM CHAPA DE MADEIRA COMPENSADA RESINADA, 8 UTILIZAÇÕES. AF_09/2020</t>
  </si>
  <si>
    <t>72,70</t>
  </si>
  <si>
    <t>92492</t>
  </si>
  <si>
    <t>MONTAGEM E DESMONTAGEM DE FÔRMA DE LAJE NERVURADA COM CUBETA E ASSOALHO, PÉ-DIREITO DUPLO, EM CHAPA DE MADEIRA COMPENSADA RESINADA, 10 UTILIZAÇÕES. AF_09/2020</t>
  </si>
  <si>
    <t>97,41</t>
  </si>
  <si>
    <t>92494</t>
  </si>
  <si>
    <t>MONTAGEM E DESMONTAGEM DE FÔRMA DE LAJE NERVURADA COM CUBETA E ASSOALHO, PÉ-DIREITO SIMPLES, EM CHAPA DE MADEIRA COMPENSADA RESINADA, 10 UTILIZAÇÕES. AF_09/2020</t>
  </si>
  <si>
    <t>67,84</t>
  </si>
  <si>
    <t>92496</t>
  </si>
  <si>
    <t>MONTAGEM E DESMONTAGEM DE FÔRMA DE LAJE NERVURADA COM CUBETA E ASSOALHO, PÉ-DIREITO DUPLO, EM CHAPA DE MADEIRA COMPENSADA RESINADA, 12 UTILIZAÇÕES. AF_09/2020</t>
  </si>
  <si>
    <t>92,71</t>
  </si>
  <si>
    <t>92498</t>
  </si>
  <si>
    <t>MONTAGEM E DESMONTAGEM DE FÔRMA DE LAJE NERVURADA COM CUBETA E ASSOALHO, PÉ-DIREITO SIMPLES, EM CHAPA DE MADEIRA COMPENSADA RESINADA, 12 UTILIZAÇÕES. AF_09/2020</t>
  </si>
  <si>
    <t>63,96</t>
  </si>
  <si>
    <t>92500</t>
  </si>
  <si>
    <t>MONTAGEM E DESMONTAGEM DE FÔRMA DE LAJE NERVURADA COM CUBETA E ASSOALHO, PÉ-DIREITO DUPLO, EM CHAPA DE MADEIRA COMPENSADA RESINADA, 14 UTILIZAÇÕES. AF_09/2020</t>
  </si>
  <si>
    <t>89,16</t>
  </si>
  <si>
    <t>92502</t>
  </si>
  <si>
    <t>MONTAGEM E DESMONTAGEM DE FÔRMA DE LAJE NERVURADA COM CUBETA E ASSOALHO, PÉ-DIREITO SIMPLES, EM CHAPA DE MADEIRA COMPENSADA RESINADA, 14 UTILIZAÇÕES. AF_09/2020</t>
  </si>
  <si>
    <t>61,20</t>
  </si>
  <si>
    <t>92504</t>
  </si>
  <si>
    <t>MONTAGEM E DESMONTAGEM DE FÔRMA DE LAJE NERVURADA COM CUBETA E ASSOALHO, PÉ-DIREITO DUPLO, EM CHAPA DE MADEIRA COMPENSADA RESINADA, 18 UTILIZAÇÕES. AF_09/2020</t>
  </si>
  <si>
    <t>59,53</t>
  </si>
  <si>
    <t>92506</t>
  </si>
  <si>
    <t>MONTAGEM E DESMONTAGEM DE FÔRMA DE LAJE NERVURADA COM CUBETA E ASSOALHO, PÉ-DIREITO SIMPLES, EM CHAPA DE MADEIRA COMPENSADA RESINADA, 18 UTILIZAÇÕES. AF_09/2020</t>
  </si>
  <si>
    <t>56,01</t>
  </si>
  <si>
    <t>92508</t>
  </si>
  <si>
    <t>MONTAGEM E DESMONTAGEM DE FÔRMA DE LAJE MACIÇA, PÉ-DIREITO DUPLO, EM CHAPA DE MADEIRA COMPENSADA RESINADA, 2 UTILIZAÇÕES. AF_09/2020</t>
  </si>
  <si>
    <t>111,50</t>
  </si>
  <si>
    <t>92510</t>
  </si>
  <si>
    <t>MONTAGEM E DESMONTAGEM DE FÔRMA DE LAJE MACIÇA, PÉ-DIREITO SIMPLES, EM CHAPA DE MADEIRA COMPENSADA RESINADA, 2 UTILIZAÇÕES. AF_09/2020</t>
  </si>
  <si>
    <t>79,34</t>
  </si>
  <si>
    <t>92512</t>
  </si>
  <si>
    <t>MONTAGEM E DESMONTAGEM DE FÔRMA DE LAJE MACIÇA, PÉ-DIREITO DUPLO, EM CHAPA DE MADEIRA COMPENSADA RESINADA, 4 UTILIZAÇÕES. AF_09/2020</t>
  </si>
  <si>
    <t>92,20</t>
  </si>
  <si>
    <t>92514</t>
  </si>
  <si>
    <t>MONTAGEM E DESMONTAGEM DE FÔRMA DE LAJE MACIÇA, PÉ-DIREITO SIMPLES, EM CHAPA DE MADEIRA COMPENSADA RESINADA, 4 UTILIZAÇÕES. AF_09/2020</t>
  </si>
  <si>
    <t>61,06</t>
  </si>
  <si>
    <t>92515</t>
  </si>
  <si>
    <t>MONTAGEM E DESMONTAGEM DE FÔRMA DE LAJE MACIÇA, PÉ-DIREITO DUPLO, EM CHAPA DE MADEIRA COMPENSADA RESINADA, 6 UTILIZAÇÕES. AF_09/2020</t>
  </si>
  <si>
    <t>83,08</t>
  </si>
  <si>
    <t>92518</t>
  </si>
  <si>
    <t>MONTAGEM E DESMONTAGEM DE FÔRMA DE LAJE MACIÇA, PÉ-DIREITO SIMPLES, EM CHAPA DE MADEIRA COMPENSADA RESINADA, 6 UTILIZAÇÕES. AF_09/2020</t>
  </si>
  <si>
    <t>52,90</t>
  </si>
  <si>
    <t>92520</t>
  </si>
  <si>
    <t>MONTAGEM E DESMONTAGEM DE FÔRMA DE LAJE MACIÇA, PÉ-DIREITO DUPLO, EM CHAPA DE MADEIRA COMPENSADA RESINADA, 8 UTILIZAÇÕES. AF_09/2020</t>
  </si>
  <si>
    <t>77,39</t>
  </si>
  <si>
    <t>92522</t>
  </si>
  <si>
    <t>MONTAGEM E DESMONTAGEM DE FÔRMA DE LAJE MACIÇA, PÉ-DIREITO SIMPLES, EM CHAPA DE MADEIRA COMPENSADA RESINADA, 8 UTILIZAÇÕES. AF_09/2020</t>
  </si>
  <si>
    <t>48,10</t>
  </si>
  <si>
    <t>92524</t>
  </si>
  <si>
    <t>MONTAGEM E DESMONTAGEM DE FÔRMA DE LAJE MACIÇA, PÉ-DIREITO DUPLO, EM CHAPA DE MADEIRA COMPENSADA PLASTIFICADA, 10 UTILIZAÇÕES. AF_09/2020</t>
  </si>
  <si>
    <t>77,81</t>
  </si>
  <si>
    <t>92526</t>
  </si>
  <si>
    <t>MONTAGEM E DESMONTAGEM DE FÔRMA DE LAJE MACIÇA, PÉ-DIREITO SIMPLES, EM CHAPA DE MADEIRA COMPENSADA PLASTIFICADA, 10 UTILIZAÇÕES. AF_09/2020</t>
  </si>
  <si>
    <t>49,36</t>
  </si>
  <si>
    <t>92528</t>
  </si>
  <si>
    <t>MONTAGEM E DESMONTAGEM DE FÔRMA DE LAJE MACIÇA, PÉ-DIREITO DUPLO, EM CHAPA DE MADEIRA COMPENSADA PLASTIFICADA, 12 UTILIZAÇÕES. AF_09/2020</t>
  </si>
  <si>
    <t>74,32</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</si>
  <si>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</si>
  <si>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</si>
  <si>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</si>
  <si>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</si>
  <si>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71,35</t>
  </si>
  <si>
    <t>92534</t>
  </si>
  <si>
    <t>MONTAGEM E DESMONTAGEM DE FÔRMA DE LAJE MACIÇA, PÉ-DIREITO SIMPLES, EM CHAPA DE MADEIRA COMPENSADA PLASTIFICADA, 14 UTILIZAÇÕES. AF_09/2020</t>
  </si>
  <si>
    <t>44,36</t>
  </si>
  <si>
    <t>92536</t>
  </si>
  <si>
    <t>MONTAGEM E DESMONTAGEM DE FÔRMA DE LAJE MACIÇA, PÉ-DIREITO DUPLO, EM CHAPA DE MADEIRA COMPENSADA PLASTIFICADA, 18 UTILIZAÇÕES. AF_09/2020</t>
  </si>
  <si>
    <t>65,49</t>
  </si>
  <si>
    <t>92538</t>
  </si>
  <si>
    <t>MONTAGEM E DESMONTAGEM DE FÔRMA DE LAJE MACIÇA, PÉ-DIREITO SIMPLES, EM CHAPA DE MADEIRA COMPENSADA PLASTIFICADA, 18 UTILIZAÇÕES. AF_09/2020</t>
  </si>
  <si>
    <t>39,74</t>
  </si>
  <si>
    <t>96252</t>
  </si>
  <si>
    <t>FABRICAÇÃO DE FÔRMA PARA PILARES CIRCULARES, EM CHAPA DE MADEIRA COMPENSADA RESINADA. AF_06/2017</t>
  </si>
  <si>
    <t>260,63</t>
  </si>
  <si>
    <t>96257</t>
  </si>
  <si>
    <t>MONTAGEM E DESMONTAGEM DE FÔRMA DE PILARES CIRCULARES, COM ÁREA MÉDIA DAS SEÇÕES MENOR OU IGUAL A 0,28 M², PÉ-DIREITO SIMPLES, EM MADEIRA, 2 UTILIZAÇÕES. AF_06/2017</t>
  </si>
  <si>
    <t>202,35</t>
  </si>
  <si>
    <t>96258</t>
  </si>
  <si>
    <t>MONTAGEM E DESMONTAGEM DE FÔRMA DE PILARES CIRCULARES, COM ÁREA MÉDIA DAS SEÇÕES MAIOR QUE 0,28 M², PÉ-DIREITO SIMPLES, EM MADEIRA, 2 UTILIZAÇÕES. AF_06/2017</t>
  </si>
  <si>
    <t>190,83</t>
  </si>
  <si>
    <t>96259</t>
  </si>
  <si>
    <t>MONTAGEM E DESMONTAGEM DE FÔRMA DE PILARES CIRCULARES, COM ÁREA MÉDIA DAS SEÇÕES MENOR OU IGUAL A 0,28 M², PÉ-DIREITO DUPLO, EM MADEIRA, 2 UTILIZAÇÕES. AF_06/2017</t>
  </si>
  <si>
    <t>222,74</t>
  </si>
  <si>
    <t>96529</t>
  </si>
  <si>
    <t>FABRICAÇÃO, MONTAGEM E DESMONTAGEM DE FÔRMA PARA SAPATA, EM MADEIRA SERRADA, E=25 MM, 1 UTILIZAÇÃO. AF_06/2017</t>
  </si>
  <si>
    <t>282,03</t>
  </si>
  <si>
    <t>96530</t>
  </si>
  <si>
    <t>FABRICAÇÃO, MONTAGEM E DESMONTAGEM DE FÔRMA PARA VIGA BALDRAME, EM MADEIRA SERRADA, E=25 MM, 1 UTILIZAÇÃO. AF_06/2017</t>
  </si>
  <si>
    <t>140,36</t>
  </si>
  <si>
    <t>96531</t>
  </si>
  <si>
    <t>FABRICAÇÃO, MONTAGEM E DESMONTAGEM DE FÔRMA PARA BLOCO DE COROAMENTO, EM MADEIRA SERRADA, E=25 MM, 2 UTILIZAÇÕES. AF_06/2017</t>
  </si>
  <si>
    <t>102,00</t>
  </si>
  <si>
    <t>96532</t>
  </si>
  <si>
    <t>FABRICAÇÃO, MONTAGEM E DESMONTAGEM DE FÔRMA PARA SAPATA, EM MADEIRA SERRADA, E=25 MM, 2 UTILIZAÇÕES. AF_06/2017</t>
  </si>
  <si>
    <t>180,82</t>
  </si>
  <si>
    <t>96533</t>
  </si>
  <si>
    <t>FABRICAÇÃO, MONTAGEM E DESMONTAGEM DE FÔRMA PARA VIGA BALDRAME, EM MADEIRA SERRADA, E=25 MM, 2 UTILIZAÇÕES. AF_06/2017</t>
  </si>
  <si>
    <t>88,88</t>
  </si>
  <si>
    <t>96534</t>
  </si>
  <si>
    <t>FABRICAÇÃO, MONTAGEM E DESMONTAGEM DE FÔRMA PARA BLOCO DE COROAMENTO, EM MADEIRA SERRADA, E=25 MM, 4 UTILIZAÇÕES. AF_06/2017</t>
  </si>
  <si>
    <t>73,11</t>
  </si>
  <si>
    <t>96535</t>
  </si>
  <si>
    <t>FABRICAÇÃO, MONTAGEM E DESMONTAGEM DE FÔRMA PARA SAPATA, EM MADEIRA SERRADA, E=25 MM, 4 UTILIZAÇÕES. AF_06/2017</t>
  </si>
  <si>
    <t>128,12</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</si>
  <si>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</si>
  <si>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</si>
  <si>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</si>
  <si>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</si>
  <si>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189,14</t>
  </si>
  <si>
    <t>96538</t>
  </si>
  <si>
    <t>FABRICAÇÃO, MONTAGEM E DESMONTAGEM DE FÔRMA PARA SAPATA, EM CHAPA DE MADEIRA COMPENSADA RESINADA, E=17 MM, 2 UTILIZAÇÕES. AF_06/2017</t>
  </si>
  <si>
    <t>285,50</t>
  </si>
  <si>
    <t>96539</t>
  </si>
  <si>
    <t>FABRICAÇÃO, MONTAGEM E DESMONTAGEM DE FÔRMA PARA VIGA BALDRAME, EM CHAPA DE MADEIRA COMPENSADA RESINADA, E=17 MM, 2 UTILIZAÇÕES. AF_06/2017</t>
  </si>
  <si>
    <t>134,18</t>
  </si>
  <si>
    <t>96540</t>
  </si>
  <si>
    <t>FABRICAÇÃO, MONTAGEM E DESMONTAGEM DE FÔRMA PARA BLOCO DE COROAMENTO, EM CHAPA DE MADEIRA COMPENSADA RESINADA, E=17 MM, 4 UTILIZAÇÕES. AF_06/2017</t>
  </si>
  <si>
    <t>128,19</t>
  </si>
  <si>
    <t>96541</t>
  </si>
  <si>
    <t>FABRICAÇÃO, MONTAGEM E DESMONTAGEM DE FÔRMA PARA SAPATA, EM CHAPA DE MADEIRA COMPENSADA RESINADA, E=17 MM, 4 UTILIZAÇÕES. AF_06/2017</t>
  </si>
  <si>
    <t>193,52</t>
  </si>
  <si>
    <t>96542</t>
  </si>
  <si>
    <t>FABRICAÇÃO, MONTAGEM E DESMONTAGEM DE FÔRMA PARA VIGA BALDRAME, EM CHAPA DE MADEIRA COMPENSADA RESINADA, E=17 MM, 4 UTILIZAÇÕES. AF_06/2017</t>
  </si>
  <si>
    <t>94,87</t>
  </si>
  <si>
    <t>96543</t>
  </si>
  <si>
    <t>ARMAÇÃO DE BLOCO, VIGA BALDRAME E SAPATA UTILIZANDO AÇO CA-60 DE 5 MM - MONTAGEM. AF_06/2017</t>
  </si>
  <si>
    <t>17,71</t>
  </si>
  <si>
    <t>97747</t>
  </si>
  <si>
    <t>MONTAGEM E DESMONTAGEM DE FÔRMA DE PILARES CIRCULARES, COM ÁREA MÉDIA DAS SEÇÕES MAIOR QUE 0,28 M², PÉ-DIREITO DUPLO, EM MADEIRA, 2 UTILIZAÇÕES.  AF_06/2017</t>
  </si>
  <si>
    <t>208,57</t>
  </si>
  <si>
    <t>101791</t>
  </si>
  <si>
    <t>FABRICAÇÃO DE ESCORAS DO TIPO PONTALETE, EM MADEIRA, PARA PÉ-DIREITO DUPLO. AF_09/2020</t>
  </si>
  <si>
    <t>101792</t>
  </si>
  <si>
    <t>ESCORAMENTO DE FÔRMAS DE LAJE EM MADEIRA NÃO APARELHADA, PÉ-DIREITO SIMPLES, INCLUSO TRAVAMENTO, 4 UTILIZAÇÕES. AF_09/2020</t>
  </si>
  <si>
    <t>16,33</t>
  </si>
  <si>
    <t>101793</t>
  </si>
  <si>
    <t>ESCORAMENTO DE FÔRMAS DE LAJE EM MADEIRA NÃO APARELHADA, PÉ-DIREITO DUPLO, INCLUSO TRAVAMENTO, 4 UTILIZAÇÕES. AF_09/2020</t>
  </si>
  <si>
    <t>27,26</t>
  </si>
  <si>
    <t>101969</t>
  </si>
  <si>
    <t>FABRICAÇÃO DE FÔRMA PARA ESCADAS, COM 2 LANCES EM "U" E LAJE PLANA, EM CHAPA DE MADEIRA COMPENSADA PLASTIFICADA, E=18 MM. AF_11/2020</t>
  </si>
  <si>
    <t>239,83</t>
  </si>
  <si>
    <t>101971</t>
  </si>
  <si>
    <t>FABRICAÇÃO DE FÔRMA PARA ESCADAS, COM 2 LANCES EM "U" E LAJE PLANA, EM CHAPA DE MADEIRA COMPENSADA RESINADA, E= 17 MM. AF_11/2020</t>
  </si>
  <si>
    <t>184,05</t>
  </si>
  <si>
    <t>101973</t>
  </si>
  <si>
    <t>FABRICAÇÃO DE FÔRMA PARA ESCADAS, COM 2 LANCES EM "U" E LAJE PLANA, EM MADEIRA SERRADA, E=25 MM. AF_11/2020</t>
  </si>
  <si>
    <t>136,64</t>
  </si>
  <si>
    <t>101974</t>
  </si>
  <si>
    <t>MONTAGEM E DESMONTAGEM DE FÔRMA PARA ESCADAS, COM 2 LANCES EM "U" E LAJE PLANA, EM MADEIRA SERRADA, 1 UTILIZAÇÃO. AF_11/2020</t>
  </si>
  <si>
    <t>394,34</t>
  </si>
  <si>
    <t>101975</t>
  </si>
  <si>
    <t>MONTAGEM E DESMONTAGEM DE FÔRMA PARA ESCADAS, COM 2 LANCES EM "U"  E LAJE PLANA, EM MADEIRA SERRADA, 2 UTILIZAÇÕES. AF_11/2020</t>
  </si>
  <si>
    <t>333,72</t>
  </si>
  <si>
    <t>101977</t>
  </si>
  <si>
    <t>MONTAGEM E DESMONTAGEM DE FÔRMA PARA ESCADAS, COM 2 LANCES EM "U" E LAJE PLANA, EM CHAPA DE MADEIRA COMPENSADA RESINADA, 2 UTILIZAÇÕES. AF_11/2020</t>
  </si>
  <si>
    <t>316,33</t>
  </si>
  <si>
    <t>101980</t>
  </si>
  <si>
    <t>MONTAGEM E DESMONTAGEM DE FÔRMA PARA ESCADAS, COM 2 LANCES EM "U" E LAJE PLANA, EM CHAPA DE MADEIRA COMPENSADA RESINADA, 4 UTILIZAÇÕES. AF_11/2020</t>
  </si>
  <si>
    <t>296,05</t>
  </si>
  <si>
    <t>101981</t>
  </si>
  <si>
    <t>MONTAGEM E DESMONTAGEM DE FÔRMA PARA ESCADAS, COM 2 LANCES EM "U" E LAJE PLANA, EM CHAPA DE MADEIRA COMPENSADA PLASTIFICADA, 6 UTILIZAÇÕES. AF_11/2020</t>
  </si>
  <si>
    <t>255,10</t>
  </si>
  <si>
    <t>101982</t>
  </si>
  <si>
    <t>MONTAGEM E DESMONTAGEM DE FÔRMA PARA ESCADAS, COM 2 LANCES EM "U" E LAJE PLANA, EM CHAPA DE MADEIRA COMPENSADA PLASTIFICADA, 8 UTILIZAÇÕES. AF_11/2020</t>
  </si>
  <si>
    <t>223,95</t>
  </si>
  <si>
    <t>101983</t>
  </si>
  <si>
    <t>MONTAGEM E DESMONTAGEM DE FÔRMA PARA ESCADAS, COM 2 LANCES EM "U" E LAJE PLANA, EM CHAPA DE MADEIRA COMPENSADA PLASTIFICADA, 10 UTILIZAÇÕES. AF_11/2020</t>
  </si>
  <si>
    <t>204,30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</si>
  <si>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</si>
  <si>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</si>
  <si>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</si>
  <si>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</si>
  <si>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178,96</t>
  </si>
  <si>
    <t>101987</t>
  </si>
  <si>
    <t>FABRICAÇÃO DE FÔRMA PARA ESCADAS, COM 2 LANCES EM "U" E LAJE CASCATA, EM MADEIRA SERRADA, E=25 MM. AF_11/2020</t>
  </si>
  <si>
    <t>151,19</t>
  </si>
  <si>
    <t>101988</t>
  </si>
  <si>
    <t>FABRICAÇÃO DE FÔRMA PARA ESCADAS, COM 2 LANCES EM "L" E LAJE PLANA, EM CHAPA DE MADEIRA COMPENSADA PLASTIFICADA, E=18 MM. AF_11/2020</t>
  </si>
  <si>
    <t>247,08</t>
  </si>
  <si>
    <t>101989</t>
  </si>
  <si>
    <t>FABRICAÇÃO DE FÔRMA PARA ESCADAS, COM 2 LANCES EM "L" E LAJE PLANA, EM CHAPA DE MADEIRA COMPENSADA RESINADA, E= 17 MM. AF_11/2020</t>
  </si>
  <si>
    <t>192,00</t>
  </si>
  <si>
    <t>101990</t>
  </si>
  <si>
    <t>FABRICAÇÃO DE FÔRMA PARA ESCADAS, COM 2 LANCES EM "L" E LAJE PLANA, EM MADEIRA SERRADA, E=25 MM. AF_11/2020</t>
  </si>
  <si>
    <t>146,66</t>
  </si>
  <si>
    <t>101991</t>
  </si>
  <si>
    <t>FABRICAÇÃO DE FÔRMA PARA ESCADAS, COM 2 LANCES EM "L" E LAJE CASCATA, EM CHAPA DE MADEIRA COMPENSADA PLASTIFICADA, E=18 MM. AF_11/2020</t>
  </si>
  <si>
    <t>248,03</t>
  </si>
  <si>
    <t>101992</t>
  </si>
  <si>
    <t>FABRICAÇÃO DE FÔRMA PARA ESCADAS, COM 2 LANCES EM "L" E LAJE CASCATA, EM CHAPA DE MADEIRA COMPENSADA RESINADA, E= 17 MM. AF_11/2020</t>
  </si>
  <si>
    <t>180,24</t>
  </si>
  <si>
    <t>101993</t>
  </si>
  <si>
    <t>FABRICAÇÃO DE FÔRMA PARA ESCADAS, COM 2 LANCES EM "L" E LAJE CASCATA, EM MADEIRA SERRADA, E=25 MM. AF_11/2020</t>
  </si>
  <si>
    <t>174,15</t>
  </si>
  <si>
    <t>101994</t>
  </si>
  <si>
    <t>FABRICAÇÃO DE FÔRMA PARA ESCADAS, COM 1 LANCE E LAJE PLANA, EM CHAPA DE MADEIRA COMPENSADA PLASTIFICADA, E=18 MM. AF_11/2020</t>
  </si>
  <si>
    <t>264,18</t>
  </si>
  <si>
    <t>101995</t>
  </si>
  <si>
    <t>FABRICAÇÃO DE FÔRMA PARA ESCADAS, COM 1 LANCE E LAJE PLANA, EM CHAPA DE MADEIRA COMPENSADA RESINADA, E= 17 MM. AF_11/2020</t>
  </si>
  <si>
    <t>101996</t>
  </si>
  <si>
    <t>FABRICAÇÃO DE FÔRMA PARA ESCADAS, COM 1 LANCE E LAJE PLANA, EM MADEIRA SERRADA, E=25 MM. AF_11/2020</t>
  </si>
  <si>
    <t>155,81</t>
  </si>
  <si>
    <t>101997</t>
  </si>
  <si>
    <t>FABRICAÇÃO DE FÔRMA PARA ESCADAS, COM 1 LANCE E LAJE CASCATA, EM CHAPA DE MADEIRA COMPENSADA PLASTIFICADA, E=18 MM. AF_11/2020</t>
  </si>
  <si>
    <t>247,89</t>
  </si>
  <si>
    <t>101998</t>
  </si>
  <si>
    <t>FABRICAÇÃO DE FÔRMA PARA ESCADAS, COM 1 LANCE E LAJE CASCATA, EM CHAPA DE MADEIRA COMPENSADA RESINADA, E= 17 MM. AF_11/2020</t>
  </si>
  <si>
    <t>178,57</t>
  </si>
  <si>
    <t>101999</t>
  </si>
  <si>
    <t>FABRICAÇÃO DE FÔRMA PARA ESCADAS, COM 1 LANCE E LAJE CASCATA, EM MADEIRA SERRADA, E=25 MM. AF_11/2020</t>
  </si>
  <si>
    <t>185,00</t>
  </si>
  <si>
    <t>102000</t>
  </si>
  <si>
    <t>MONTAGEM E DESMONTAGEM DE FÔRMA PARA ESCADAS, COM 2 LANCES EM "U" E LAJE CASCATA, EM MADEIRA SERRADA, 1 UTILIZAÇÃO. AF_11/2020</t>
  </si>
  <si>
    <t>375,75</t>
  </si>
  <si>
    <t>102001</t>
  </si>
  <si>
    <t>MONTAGEM E DESMONTAGEM DE FÔRMA PARA ESCADAS, COM 2 LANCES EM "U" E LAJE CASCATA, EM MADEIRA SERRADA, 2 UTILIZAÇÕES. AF_11/2020</t>
  </si>
  <si>
    <t>319,77</t>
  </si>
  <si>
    <t>102002</t>
  </si>
  <si>
    <t>MONTAGEM E DESMONTAGEM DE FÔRMA PARA ESCADAS, COM 2 LANCES EM "U" E LAJE CASCATA, EM CHAPA DE MADEIRA COMPENSADA RESINADA, 2 UTILIZAÇÕES. AF_11/2020</t>
  </si>
  <si>
    <t>307,52</t>
  </si>
  <si>
    <t>102003</t>
  </si>
  <si>
    <t>MONTAGEM E DESMONTAGEM DE FÔRMA PARA ESCADAS, COM 2 LANCES EM "U" E LAJE CASCATA, EM CHAPA DE MADEIRA COMPENSADA RESINADA, 4 UTILIZAÇÕES. AF_11/2020</t>
  </si>
  <si>
    <t>287,42</t>
  </si>
  <si>
    <t>102004</t>
  </si>
  <si>
    <t>MONTAGEM E DESMONTAGEM DE FÔRMA PARA ESCADAS, COM 2 LANCES EM "U" E LAJE CASCATA, EM CHAPA DE MADEIRA COMPENSADA PLASTIFICADA, 6 UTILIZAÇÕES. AF_11/2020</t>
  </si>
  <si>
    <t>254,51</t>
  </si>
  <si>
    <t>102005</t>
  </si>
  <si>
    <t>MONTAGEM E DESMONTAGEM DE FÔRMA PARA ESCADAS, COM 2 LANCES EM "U" E LAJE CASCATA, EM CHAPA DE MADEIRA COMPENSADA PLASTIFICADA, 8 UTILIZAÇÕES. AF_11/2020</t>
  </si>
  <si>
    <t>222,25</t>
  </si>
  <si>
    <t>102006</t>
  </si>
  <si>
    <t>MONTAGEM E DESMONTAGEM DE FÔRMA PARA ESCADAS, COM 2 LANCES EM "U" E LAJE CASCATA, EM CHAPA DE MADEIRA COMPENSADA PLASTIFICADA, 10 UTILIZAÇÕES. AF_11/2020</t>
  </si>
  <si>
    <t>201,90</t>
  </si>
  <si>
    <t>102007</t>
  </si>
  <si>
    <t>MONTAGEM E DESMONTAGEM DE FÔRMA PARA ESCADAS, COM 2 LANCES EM "L" E LAJE PLANA, EM MADEIRA SERRADA, 1 UTILIZAÇÃO. AF_11/2020</t>
  </si>
  <si>
    <t>383,81</t>
  </si>
  <si>
    <t>102008</t>
  </si>
  <si>
    <t>MONTAGEM E DESMONTAGEM DE FÔRMA PARA ESCADAS, COM 2 LANCES EM "L" E LAJE PLANA, EM MADEIRA SERRADA, 2 UTILIZAÇÕES. AF_11/2020</t>
  </si>
  <si>
    <t>319,71</t>
  </si>
  <si>
    <t>102009</t>
  </si>
  <si>
    <t>MONTAGEM E DESMONTAGEM DE FÔRMA PARA ESCADAS, COM 2 LANCES EM "L" E LAJE PLANA, EM CHAPA DE MADEIRA COMPENSADA RESINADA, 2 UTILIZAÇÕES. AF_11/2020</t>
  </si>
  <si>
    <t>317,52</t>
  </si>
  <si>
    <t>102010</t>
  </si>
  <si>
    <t>MONTAGEM E DESMONTAGEM DE FÔRMA PARA ESCADAS, COM 2 LANCES EM "L" E LAJE PLANA, EM CHAPA DE MADEIRA COMPENSADA RESINADA, 4 UTILIZAÇÕES. AF_11/2020</t>
  </si>
  <si>
    <t>294,18</t>
  </si>
  <si>
    <t>102011</t>
  </si>
  <si>
    <t>MONTAGEM E DESMONTAGEM DE FÔRMA PARA ESCADAS, COM 2 LANCES EM "L" E LAJE PLANA, EM CHAPA DE MADEIRA COMPENSADA PLASTIFICADA, 6 UTILIZAÇÕES. AF_11/2020</t>
  </si>
  <si>
    <t>250,95</t>
  </si>
  <si>
    <t>102012</t>
  </si>
  <si>
    <t>MONTAGEM E DESMONTAGEM DE FÔRMA PARA ESCADAS, COM 2 LANCES EM "L" E LAJE PLANA, EM CHAPA DE MADEIRA COMPENSADA PLASTIFICADA, 8 UTILIZAÇÕES. AF_11/2020</t>
  </si>
  <si>
    <t>219,00</t>
  </si>
  <si>
    <t>102013</t>
  </si>
  <si>
    <t>MONTAGEM E DESMONTAGEM DE FÔRMA PARA ESCADAS, COM 2 LANCES EM "L" E LAJE PLANA, EM CHAPA DE MADEIRA COMPENSADA PLASTIFICADA, 10 UTILIZAÇÕES. AF_11/2020</t>
  </si>
  <si>
    <t>201,31</t>
  </si>
  <si>
    <t>102014</t>
  </si>
  <si>
    <t>MONTAGEM E DESMONTAGEM DE FÔRMA PARA ESCADAS, COM 2 LANCES EM "L" E LAJE CASCATA, EM MADEIRA SERRADA, 1 UTILIZAÇÃO. AF_11/2020</t>
  </si>
  <si>
    <t>397,94</t>
  </si>
  <si>
    <t>102015</t>
  </si>
  <si>
    <t>MONTAGEM E DESMONTAGEM DE FÔRMA PARA ESCADAS, COM 2 LANCES EM "L" E LAJE CASCATA, EM MADEIRA SERRADA, 2 UTILIZAÇÕES. AF_11/2020</t>
  </si>
  <si>
    <t>331,97</t>
  </si>
  <si>
    <t>102016</t>
  </si>
  <si>
    <t>MONTAGEM E DESMONTAGEM DE FÔRMA PARA ESCADAS, COM 2 LANCES EM "L" E LAJE CASCATA, EM CHAPA DE MADEIRA COMPENSADA RESINADA, 2 UTILIZAÇÕES. AF_11/2020</t>
  </si>
  <si>
    <t>303,97</t>
  </si>
  <si>
    <t>102017</t>
  </si>
  <si>
    <t>MONTAGEM E DESMONTAGEM DE FÔRMA PARA ESCADAS, COM 2 LANCES EM "L" E LAJE CASCATA, EM CHAPA DE MADEIRA COMPENSADA RESINADA, 4 UTILIZAÇÕES. AF_11/2020</t>
  </si>
  <si>
    <t>281,49</t>
  </si>
  <si>
    <t>102036</t>
  </si>
  <si>
    <t>MONTAGEM E DESMONTAGEM DE FÔRMA PARA ESCADAS, COM 2 LANCES EM "L" E LAJE CASCATA, EM CHAPA DE MADEIRA COMPENSADA PLASTIFICADA, 6 UTILIZAÇÕES. AF_11/2020</t>
  </si>
  <si>
    <t>246,76</t>
  </si>
  <si>
    <t>102037</t>
  </si>
  <si>
    <t>MONTAGEM E DESMONTAGEM DE FÔRMA PARA ESCADAS, COM 2 LANCES EM "L" E LAJE CASCATA, EM CHAPA DE MADEIRA COMPENSADA PLASTIFICADA, 8 UTILIZAÇÕES. AF_11/2020</t>
  </si>
  <si>
    <t>214,71</t>
  </si>
  <si>
    <t>102038</t>
  </si>
  <si>
    <t>MONTAGEM E DESMONTAGEM DE FÔRMA PARA ESCADAS, COM 2 LANCES EM "L" E LAJE CASCATA, EM CHAPA DE MADEIRA COMPENSADA PLASTIFICADA, 10 UTILIZAÇÕES. AF_11/2020</t>
  </si>
  <si>
    <t>196,97</t>
  </si>
  <si>
    <t>102039</t>
  </si>
  <si>
    <t>MONTAGEM E DESMONTAGEM DE FÔRMA PARA ESCADAS, COM 1 LANCE E LAJE PLANA, EM MADEIRA SERRADA, 1 UTILIZAÇÃO. AF_11/2020</t>
  </si>
  <si>
    <t>395,33</t>
  </si>
  <si>
    <t>102040</t>
  </si>
  <si>
    <t>MONTAGEM E DESMONTAGEM DE FÔRMA PARA ESCADAS, COM 1 LANCE E LAJE PLANA, EM MADEIRA SERRADA, 2 UTILIZAÇÕES. AF_11/2020</t>
  </si>
  <si>
    <t>328,51</t>
  </si>
  <si>
    <t>102041</t>
  </si>
  <si>
    <t>MONTAGEM E DESMONTAGEM DE FÔRMA PARA ESCADAS, COM 1 LANCE E LAJE PLANA, EM CHAPA DE MADEIRA COMPENSADA RESINADA, 2 UTILIZAÇÕES. AF_11/2020</t>
  </si>
  <si>
    <t>320,57</t>
  </si>
  <si>
    <t>102042</t>
  </si>
  <si>
    <t>MONTAGEM E DESMONTAGEM DE FÔRMA PARA ESCADAS, COM 1 LANCE E LAJE PLANA, EM CHAPA DE MADEIRA COMPENSADA RESINADA, 4 UTILIZAÇÕES. AF_11/2020</t>
  </si>
  <si>
    <t>293,99</t>
  </si>
  <si>
    <t>102043</t>
  </si>
  <si>
    <t>MONTAGEM E DESMONTAGEM DE FÔRMA PARA ESCADAS, COM 1 LANCE E LAJE PLANA, EM CHAPA DE MADEIRA COMPENSADA PLASTIFICADA, 6 UTILIZAÇÕES. AF_11/2020</t>
  </si>
  <si>
    <t>251,78</t>
  </si>
  <si>
    <t>102044</t>
  </si>
  <si>
    <t>MONTAGEM E DESMONTAGEM DE FÔRMA PARA ESCADAS, COM 1 LANCE E LAJE PLANA, EM CHAPA DE MADEIRA COMPENSADA PLASTIFICADA, 8 UTILIZAÇÕES. AF_11/2020</t>
  </si>
  <si>
    <t>220,59</t>
  </si>
  <si>
    <t>102045</t>
  </si>
  <si>
    <t>MONTAGEM E DESMONTAGEM DE FÔRMA PARA ESCADAS, COM 1 LANCE E LAJE PLANA, EM CHAPA DE MADEIRA COMPENSADA PLASTIFICADA, 10 UTILIZAÇÕES. AF_11/2020</t>
  </si>
  <si>
    <t>201,88</t>
  </si>
  <si>
    <t>102046</t>
  </si>
  <si>
    <t>MONTAGEM E DESMONTAGEM DE FÔRMA PARA ESCADAS, COM 1 LANCE E LAJE CASCATA, EM MADEIRA SERRADA, 1 UTILIZAÇÃO. AF_11/2020</t>
  </si>
  <si>
    <t>397,29</t>
  </si>
  <si>
    <t>102047</t>
  </si>
  <si>
    <t>MONTAGEM E DESMONTAGEM DE FÔRMA PARA ESCADAS, COM 1 LANCE E LAJE CASCATA, EM MADEIRA SERRADA, 2 UTILIZAÇÕES. AF_11/2020</t>
  </si>
  <si>
    <t>336,13</t>
  </si>
  <si>
    <t>102048</t>
  </si>
  <si>
    <t>MONTAGEM E DESMONTAGEM DE FÔRMA PARA ESCADAS, COM 1 LANCE E LAJE CASCATA, EM CHAPA DE MADEIRA COMPENSADA RESINADA, 2 UTILIZAÇÕES. AF_11/2020</t>
  </si>
  <si>
    <t>296,38</t>
  </si>
  <si>
    <t>102049</t>
  </si>
  <si>
    <t>MONTAGEM E DESMONTAGEM DE FÔRMA PARA ESCADAS, COM 1 LANCE E LAJE CASCATA, EM CHAPA DE MADEIRA COMPENSADA RESINADA, 4 UTILIZAÇÕES. AF_11/2020</t>
  </si>
  <si>
    <t>270,15</t>
  </si>
  <si>
    <t>102050</t>
  </si>
  <si>
    <t>MONTAGEM E DESMONTAGEM DE FÔRMA PARA ESCADAS, COM 1 LANCE E LAJE CASCATA, EM CHAPA DE MADEIRA COMPENSADA PLASTIFICADA, 6 UTILIZAÇÕES. AF_11/2020</t>
  </si>
  <si>
    <t>237,95</t>
  </si>
  <si>
    <t>102051</t>
  </si>
  <si>
    <t>MONTAGEM E DESMONTAGEM DE FÔRMA PARA ESCADAS, COM 1 LANCE E LAJE CASCATA, EM CHAPA DE MADEIRA COMPENSADA PLASTIFICADA, 8 UTILIZAÇÕES. AF_11/2020</t>
  </si>
  <si>
    <t>205,92</t>
  </si>
  <si>
    <t>102052</t>
  </si>
  <si>
    <t>MONTAGEM E DESMONTAGEM DE FÔRMA PARA ESCADAS, COM 1 LANCE E LAJE CASCATA, EM CHAPA DE MADEIRA COMPENSADA PLASTIFICADA, 10 UTILIZAÇÕES. AF_11/2020</t>
  </si>
  <si>
    <t>188,18</t>
  </si>
  <si>
    <t>102059</t>
  </si>
  <si>
    <t>MONTAGEM E DESMONTAGEM DE FÔRMA PARA ESCADA DUPLA COM 2 LANCES EM "X" E LAJE PLANA, EM MADEIRA SERRADA, 1 UTILIZAÇÃO. AF_11/2020</t>
  </si>
  <si>
    <t>371,80</t>
  </si>
  <si>
    <t>102060</t>
  </si>
  <si>
    <t>MONTAGEM E DESMONTAGEM DE FÔRMA PARA ESCADA DUPLA COM 2 LANCES EM "X" E LAJE PLANA, EM MADEIRA SERRADA, 2 UTILIZAÇÕES. AF_11/2020</t>
  </si>
  <si>
    <t>311,58</t>
  </si>
  <si>
    <t>102061</t>
  </si>
  <si>
    <t>MONTAGEM E DESMONTAGEM DE FÔRMA PARA ESCADA DUPLA COM 2 LANCES EM "X" E LAJE PLANA, EM CHAPA DE MADEIRA COMPENSADA RESINADA, 2 UTILIZAÇÕES. AF_11/2020</t>
  </si>
  <si>
    <t>300,07</t>
  </si>
  <si>
    <t>102062</t>
  </si>
  <si>
    <t>MONTAGEM E DESMONTAGEM DE FÔRMA PARA ESCADA DUPLA COM 2 LANCES EM "X" E LAJE PLANA, EM CHAPA DE MADEIRA COMPENSADA RESINADA, 4 UTILIZAÇÕES. AF_11/2020</t>
  </si>
  <si>
    <t>281,33</t>
  </si>
  <si>
    <t>102063</t>
  </si>
  <si>
    <t>MONTAGEM E DESMONTAGEM DE FÔRMA PARA ESCADA DUPLA COM 2 LANCES EM "X" E LAJE PLANA, EM CHAPA DE MADEIRA COMPENSADA PLASTIFICADA, 6 UTILIZAÇÕES. AF_11/2020</t>
  </si>
  <si>
    <t>240,22</t>
  </si>
  <si>
    <t>102064</t>
  </si>
  <si>
    <t>MONTAGEM E DESMONTAGEM DE FÔRMA PARA ESCADA DUPLA COM 2 LANCES EM "X" E LAJE PLANA, EM CHAPA DE MADEIRA COMPENSADA PLASTIFICADA, 8 UTILIZAÇÕES. AF_11/2020</t>
  </si>
  <si>
    <t>208,43</t>
  </si>
  <si>
    <t>102065</t>
  </si>
  <si>
    <t>MONTAGEM E DESMONTAGEM DE FÔRMA PARA ESCADA DUPLA COM 2 LANCES EM "X" E LAJE PLANA, EM CHAPA DE MADEIRA COMPENSADA PLASTIFICADA, 10 UTILIZAÇÕES. AF_11/2020</t>
  </si>
  <si>
    <t>190,86</t>
  </si>
  <si>
    <t>102066</t>
  </si>
  <si>
    <t>MONTAGEM E DESMONTAGEM DE FÔRMA PARA ESCADA DUPLA COM 2 LANCES EM "X" E LAJE CASCATA, EM MADEIRA SERRADA, 1 UTILIZAÇÃO. AF_11/2020</t>
  </si>
  <si>
    <t>363,80</t>
  </si>
  <si>
    <t>102067</t>
  </si>
  <si>
    <t>MONTAGEM E DESMONTAGEM DE FÔRMA PARA ESCADA DUPLA COM 2 LANCES EM "X" E LAJE CASCATA, EM MADEIRA SERRADA, 2 UTILIZAÇÕES. AF_11/2020</t>
  </si>
  <si>
    <t>308,65</t>
  </si>
  <si>
    <t>102068</t>
  </si>
  <si>
    <t>MONTAGEM E DESMONTAGEM DE FÔRMA PARA ESCADA DUPLA COM 2 LANCES EM "X" E LAJE CASCATA, EM CHAPA DE MADEIRA COMPENSADA RESINADA, 2 UTILIZAÇÕES. AF_11/2020</t>
  </si>
  <si>
    <t>274,99</t>
  </si>
  <si>
    <t>102069</t>
  </si>
  <si>
    <t>MONTAGEM E DESMONTAGEM DE FÔRMA PARA ESCADA DUPLA COM 2 LANCES EM "X" E LAJE CASCATA, EM CHAPA DE MADEIRA COMPENSADA RESINADA, 4 UTILIZAÇÕES. AF_11/2020</t>
  </si>
  <si>
    <t>257,17</t>
  </si>
  <si>
    <t>102070</t>
  </si>
  <si>
    <t>MONTAGEM E DESMONTAGEM DE FÔRMA PARA ESCADA DUPLA COM 2 LANCES EM "X" E LAJE CASCATA, EM CHAPA DE MADEIRA COMPENSADA PLASTIFICADA, 6 UTILIZAÇÕES. AF_11/2020</t>
  </si>
  <si>
    <t>226,23</t>
  </si>
  <si>
    <t>102071</t>
  </si>
  <si>
    <t>MONTAGEM E DESMONTAGEM DE FÔRMA PARA ESCADA DUPLA COM 2 LANCES EM "X" E LAJE CASCATA, EM CHAPA DE MADEIRA COMPENSADA PLASTIFICADA, 8 UTILIZAÇÕES. AF_11/2020</t>
  </si>
  <si>
    <t>196,28</t>
  </si>
  <si>
    <t>102072</t>
  </si>
  <si>
    <t>MONTAGEM E DESMONTAGEM DE FÔRMA PARA ESCADA DUPLA COM 2 LANCES EM "X" E LAJE CASCATA, EM CHAPA DE MADEIRA COMPENSADA PLASTIFICADA, 10 UTILIZAÇÕES. AF_11/2020</t>
  </si>
  <si>
    <t>186,01</t>
  </si>
  <si>
    <t>102073</t>
  </si>
  <si>
    <t>ESCADA EM CONCRETO ARMADO MOLDADO IN LOCO, FCK 25 MPA, COM 1 LANCE E LAJE PLANA, FÔRMA EM CHAPA DE MADEIRA COMPENSADA RESINADA. AF_11/2020_PA</t>
  </si>
  <si>
    <t>3.788,04</t>
  </si>
  <si>
    <t>102074</t>
  </si>
  <si>
    <t>ESCADA EM CONCRETO ARMADO MOLDADO IN LOCO, FCK 25 MPA, COM 2 LANCES EM  U  E LAJE PLANA, FÔRMA EM CHAPA DE MADEIRA COMPENSADA RESINADA. AF_11/2020_PA</t>
  </si>
  <si>
    <t>4.532,18</t>
  </si>
  <si>
    <t>102075</t>
  </si>
  <si>
    <t>ESCADA EM CONCRETO ARMADO MOLDADO IN LOCO, FCK 25 MPA, COM 2 LANCES EM  L  E LAJE PLANA, FÔRMA EM CHAPA DE MADEIRA COMPENSADA RESINADA. AF_11/2020_PA</t>
  </si>
  <si>
    <t>4.708,16</t>
  </si>
  <si>
    <t>102076</t>
  </si>
  <si>
    <t>ESCADA EM CONCRETO ARMADO MOLDADO IN LOCO, FCK 25 MPA, COM 2 LANCES EM  X  E LAJE PLANA, FÔRMA EM CHAPA DE MADEIRA COMPENSADA RESINADA. AF_11/2020_PA</t>
  </si>
  <si>
    <t>4.872,52</t>
  </si>
  <si>
    <t>102077</t>
  </si>
  <si>
    <t>ESCADA EM CONCRETO ARMADO MOLDADO IN LOCO, FCK 25 MPA, COM 1 LANCE E LAJE CASCATA, FÔRMA EM CHAPA DE MADEIRA COMPENSADA RESINADA. AF_11/2020_PA</t>
  </si>
  <si>
    <t>5.245,94</t>
  </si>
  <si>
    <t>102078</t>
  </si>
  <si>
    <t>ESCADA EM CONCRETO ARMADO MOLDADO IN LOCO, FCK 25 MPA, COM 2 LANCES EM  U  E LAJE CASCATA, FÔRMA EM CHAPA DE MADEIRA COMPENSADA RESINADA. AF_11/2020_PA</t>
  </si>
  <si>
    <t>5.395,84</t>
  </si>
  <si>
    <t>102079</t>
  </si>
  <si>
    <t>ESCADA EM CONCRETO ARMADO MOLDADO IN LOCO, FCK 25 MPA, COM 2 LANCES EM  L  E LAJE CASCATA, FÔRMA EM CHAPA DE MADEIRA COMPENSADA RESINADA. AF_11/2020_PA</t>
  </si>
  <si>
    <t>5.149,29</t>
  </si>
  <si>
    <t>102080</t>
  </si>
  <si>
    <t>ESCADA EM CONCRETO ARMADO MOLDADO IN LOCO, FCK 25 MPA, COM 2 LANCES EM  X  E LAJE CASCATA, FÔRMA EM CHAPA DE MADEIRA COMPENSADA RESINADA. AF_11/2020_PA</t>
  </si>
  <si>
    <t>4.523,77</t>
  </si>
  <si>
    <t>102086</t>
  </si>
  <si>
    <t>FABRICAÇÃO DE FÔRMA PARA ESCADA DUPLA COM 2 LANCES EM "X" E LAJE PLANA, EM CHAPA DE MADEIRA COMPENSADA PLASTIFICADA, E=18 MM. AF_11/2020</t>
  </si>
  <si>
    <t>252,68</t>
  </si>
  <si>
    <t>102087</t>
  </si>
  <si>
    <t>FABRICAÇÃO DE FÔRMA PARA ESCADA DUPLA COM 2 LANCES EM "X" E LAJE PLANA, EM CHAPA DE MADEIRA COMPENSADA RESINADA, E= 17 MM. AF_11/2020</t>
  </si>
  <si>
    <t>194,85</t>
  </si>
  <si>
    <t>102088</t>
  </si>
  <si>
    <t>FABRICAÇÃO DE FÔRMA PARA ESCADA DUPLA COM 2 LANCES EM X E LAJE PLANA, EM MADEIRA SERRADA, E=25 MM. AF_11/2020</t>
  </si>
  <si>
    <t>146,83</t>
  </si>
  <si>
    <t>102089</t>
  </si>
  <si>
    <t>FABRICAÇÃO DE FÔRMA PARA ESCADA DUPLA COM 2 LANCES EM "X" E LAJE CASCATA, EM CHAPA DE MADEIRA COMPENSADA PLASTIFICADA, E=18 MM. AF_11/2020</t>
  </si>
  <si>
    <t>235,98</t>
  </si>
  <si>
    <t>102090</t>
  </si>
  <si>
    <t>FABRICAÇÃO DE FÔRMA PARA ESCADA DUPLA COM 2 LANCES EM "X" E LAJE CASCATA, EM CHAPA DE MADEIRA COMPENSADA RESINADA, E= 17 MM. AF_11/2020</t>
  </si>
  <si>
    <t>170,38</t>
  </si>
  <si>
    <t>102091</t>
  </si>
  <si>
    <t>FABRICAÇÃO DE FÔRMA PARA ESCADA DUPLA COM 2 LANCES EM X E LAJE CASCATA, EM MADEIRA SERRADA, E=25 MM. AF_11/2020</t>
  </si>
  <si>
    <t>160,33</t>
  </si>
  <si>
    <t>103760</t>
  </si>
  <si>
    <t>MONTAGEM E DESMONTAGEM DE FÔRMA DE LAJE MACIÇA, PÉ-DIREITO SIMPLES, EM CHAPA DE MADEIRA COMPENSADA RESINADA E CIMBRAMENTO DE MADEIRA, 2 UTILIZAÇÕES. AF_03/2022</t>
  </si>
  <si>
    <t>107,38</t>
  </si>
  <si>
    <t>103761</t>
  </si>
  <si>
    <t>MONTAGEM E DESMONTAGEM DE FÔRMA DE LAJE MACIÇA, PÉ-DIREITO SIMPLES, EM CHAPA DE MADEIRA COMPENSADA RESINADA E CIMBRAMENTO DE MADEIRA, 4 UTILIZAÇÕES. AF_03/2022</t>
  </si>
  <si>
    <t>76,37</t>
  </si>
  <si>
    <t>103762</t>
  </si>
  <si>
    <t>MONTAGEM E DESMONTAGEM DE FÔRMA DE LAJE MACIÇA, PÉ-DIREITO SIMPLES, EM CHAPA DE MADEIRA COMPENSADA RESINADA E CIMBRAMENTO DE MADEIRA, 6 UTILIZAÇÕES. AF_03/2022</t>
  </si>
  <si>
    <t>64,47</t>
  </si>
  <si>
    <t>103763</t>
  </si>
  <si>
    <t>MONTAGEM E DESMONTAGEM DE FÔRMA DE LAJE MACIÇA, PÉ-DIREITO SIMPLES, EM CHAPA DE MADEIRA COMPENSADA RESINADA E CIMBRAMENTO DE MADEIRA, 8 UTILIZAÇÕES. AF_03/2022</t>
  </si>
  <si>
    <t>57,05</t>
  </si>
  <si>
    <t>89996</t>
  </si>
  <si>
    <t>ARMAÇÃO VERTICAL DE ALVENARIA ESTRUTURAL; DIÂMETRO DE 10,0 MM. AF_09/2021</t>
  </si>
  <si>
    <t>89997</t>
  </si>
  <si>
    <t>ARMAÇÃO VERTICAL DE ALVENARIA ESTRUTURAL; DIÂMETRO DE 12,5 MM. AF_09/2021</t>
  </si>
  <si>
    <t>9,40</t>
  </si>
  <si>
    <t>89998</t>
  </si>
  <si>
    <t>ARMAÇÃO DE CINTA DE ALVENARIA ESTRUTURAL; DIÂMETRO DE 10,0 MM. AF_09/2021</t>
  </si>
  <si>
    <t>10,98</t>
  </si>
  <si>
    <t>89999</t>
  </si>
  <si>
    <t>ARMAÇÃO DE VERGA E CONTRAVERGA DE ALVENARIA ESTRUTURAL; DIÂMETRO DE 8,0 MM. AF_09/2021</t>
  </si>
  <si>
    <t>16,32</t>
  </si>
  <si>
    <t>90000</t>
  </si>
  <si>
    <t>ARMAÇÃO DE VERGA E CONTRAVERGA DE ALVENARIA ESTRUTURAL; DIÂMETRO DE 10,0 MM. AF_09/2021</t>
  </si>
  <si>
    <t>13,39</t>
  </si>
  <si>
    <t>91593</t>
  </si>
  <si>
    <t>ARMAÇÃO DO SISTEMA DE PAREDES DE CONCRETO, EXECUTADA EM PAREDES DE EDIFICAÇÕES DE MÚLTIPLOS PAVIMENTOS, TELA Q-138. AF_06/2019</t>
  </si>
  <si>
    <t>14,76</t>
  </si>
  <si>
    <t>91594</t>
  </si>
  <si>
    <t>ARMAÇÃO DO SISTEMA DE PAREDES DE CONCRETO, EXECUTADA EM PAREDES DE EDIFICAÇÕES TÉRREAS OU DE MÚLTIPLOS PAVIMENTOS, TELA Q-92. AF_06/2019</t>
  </si>
  <si>
    <t>15,15</t>
  </si>
  <si>
    <t>91595</t>
  </si>
  <si>
    <t>ARMAÇÃO DO SISTEMA DE PAREDES DE CONCRETO, EXECUTADA EM PAREDES DE EDIFICAÇÕES TÉRREAS, TELA Q-61. AF_06/2019</t>
  </si>
  <si>
    <t>15,75</t>
  </si>
  <si>
    <t>91596</t>
  </si>
  <si>
    <t>ARMAÇÃO DO SISTEMA DE PAREDES DE CONCRETO, EXECUTADA COMO ARMADURA POSITIVA DE LAJES, TELA Q-138. AF_06/2019</t>
  </si>
  <si>
    <t>15,06</t>
  </si>
  <si>
    <t>91597</t>
  </si>
  <si>
    <t>ARMAÇÃO DO SISTEMA DE PAREDES DE CONCRETO, EXECUTADA COMO ARMADURA NEGATIVA DE LAJES, TELA T-196. AF_06/2019</t>
  </si>
  <si>
    <t>10,53</t>
  </si>
  <si>
    <t>91598</t>
  </si>
  <si>
    <t>ARMAÇÃO DO SISTEMA DE PAREDES DE CONCRETO, EXECUTADA COMO ARMADURA POSITIVA DE LAJES, TELA Q-113. AF_06/2019</t>
  </si>
  <si>
    <t>14,66</t>
  </si>
  <si>
    <t>91599</t>
  </si>
  <si>
    <t>ARMAÇÃO DO SISTEMA DE PAREDES DE CONCRETO, EXECUTADA COMO ARMADURA NEGATIVA DE LAJES, TELA L-159. AF_06/2019</t>
  </si>
  <si>
    <t>91600</t>
  </si>
  <si>
    <t>ARMAÇÃO DO SISTEMA DE PAREDES DE CONCRETO, EXECUTADA EM PLATIBANDAS, TELA Q-92. AF_06/2019</t>
  </si>
  <si>
    <t>17,38</t>
  </si>
  <si>
    <t>91601</t>
  </si>
  <si>
    <t>ARMAÇÃO DO SISTEMA DE PAREDES DE CONCRETO, EXECUTADA COMO REFORÇO, VERGALHÃO DE 6,3 MM DE DIÂMETRO. AF_06/2019</t>
  </si>
  <si>
    <t>91602</t>
  </si>
  <si>
    <t>ARMAÇÃO DO SISTEMA DE PAREDES DE CONCRETO, EXECUTADA COMO REFORÇO, VERGALHÃO DE 8,0 MM DE DIÂMETRO. AF_06/2019</t>
  </si>
  <si>
    <t>12,47</t>
  </si>
  <si>
    <t>91603</t>
  </si>
  <si>
    <t>ARMAÇÃO DO SISTEMA DE PAREDES DE CONCRETO, EXECUTADA COMO REFORÇO, VERGALHÃO DE 10,0 MM DE DIÂMETRO. AF_06/2019</t>
  </si>
  <si>
    <t>11,77</t>
  </si>
  <si>
    <t>92759</t>
  </si>
  <si>
    <t>ARMAÇÃO DE PILAR OU VIGA DE ESTRUTURA CONVENCIONAL DE CONCRETO ARMADO UTILIZANDO AÇO CA-60 DE 5,0 MM - MONTAGEM. AF_06/2022</t>
  </si>
  <si>
    <t>14,57</t>
  </si>
  <si>
    <t>92760</t>
  </si>
  <si>
    <t>ARMAÇÃO DE PILAR OU VIGA DE ESTRUTURA CONVENCIONAL DE CONCRETO ARMADO UTILIZANDO AÇO CA-50 DE 6,3 MM - MONTAGEM. AF_06/2022</t>
  </si>
  <si>
    <t>14,10</t>
  </si>
  <si>
    <t>92761</t>
  </si>
  <si>
    <t>ARMAÇÃO DE PILAR OU VIGA DE ESTRUTURA CONVENCIONAL DE CONCRETO ARMADO UTILIZANDO AÇO CA-50 DE 8,0 MM - MONTAGEM. AF_06/2022</t>
  </si>
  <si>
    <t>13,47</t>
  </si>
  <si>
    <t>92762</t>
  </si>
  <si>
    <t>ARMAÇÃO DE PILAR OU VIGA DE ESTRUTURA CONVENCIONAL DE CONCRETO ARMADO UTILIZANDO AÇO CA-50 DE 10,0 MM - MONTAGEM. AF_06/2022</t>
  </si>
  <si>
    <t>12,16</t>
  </si>
  <si>
    <t>92763</t>
  </si>
  <si>
    <t>ARMAÇÃO DE PILAR OU VIGA DE ESTRUTURA CONVENCIONAL DE CONCRETO ARMADO UTILIZANDO AÇO CA-50 DE 12,5 MM - MONTAGEM. AF_06/2022</t>
  </si>
  <si>
    <t>10,27</t>
  </si>
  <si>
    <t>92764</t>
  </si>
  <si>
    <t>ARMAÇÃO DE PILAR OU VIGA DE ESTRUTURA CONVENCIONAL DE CONCRETO ARMADO UTILIZANDO AÇO CA-50 DE 16,0 MM - MONTAGEM. AF_06/2022</t>
  </si>
  <si>
    <t>10,01</t>
  </si>
  <si>
    <t>92765</t>
  </si>
  <si>
    <t>ARMAÇÃO DE PILAR OU VIGA DE ESTRUTURA CONVENCIONAL DE CONCRETO ARMADO UTILIZANDO AÇO CA-50 DE 20,0 MM - MONTAGEM. AF_06/2022</t>
  </si>
  <si>
    <t>11,47</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</si>
  <si>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</si>
  <si>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</si>
  <si>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</si>
  <si>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</si>
  <si>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15,84</t>
  </si>
  <si>
    <t>92768</t>
  </si>
  <si>
    <t>ARMAÇÃO DE LAJE DE ESTRUTURA CONVENCIONAL DE CONCRETO ARMADO UTILIZANDO AÇO CA-60 DE 5,0 MM - MONTAGEM. AF_06/2022</t>
  </si>
  <si>
    <t>14,14</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</si>
  <si>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</si>
  <si>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</si>
  <si>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</si>
  <si>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</si>
  <si>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13,04</t>
  </si>
  <si>
    <t>92771</t>
  </si>
  <si>
    <t>ARMAÇÃO DE LAJE DE ESTRUTURA CONVENCIONAL DE CONCRETO ARMADO UTILIZANDO AÇO CA-50 DE 10,0 MM - MONTAGEM. AF_06/2022</t>
  </si>
  <si>
    <t>11,75</t>
  </si>
  <si>
    <t>92772</t>
  </si>
  <si>
    <t>ARMAÇÃO DE LAJE DE ESTRUTURA CONVENCIONAL DE CONCRETO ARMADO UTILIZANDO AÇO CA-50 DE 12,5 MM - MONTAGEM. AF_06/2022</t>
  </si>
  <si>
    <t>9,92</t>
  </si>
  <si>
    <t>92773</t>
  </si>
  <si>
    <t>ARMAÇÃO DE LAJE DE ESTRUTURA CONVENCIONAL DE CONCRETO ARMADO UTILIZANDO AÇO CA-50 DE 16,0 MM - MONTAGEM. AF_06/2022</t>
  </si>
  <si>
    <t>9,77</t>
  </si>
  <si>
    <t>92774</t>
  </si>
  <si>
    <t>ARMAÇÃO DE LAJE DE ESTRUTURA CONVENCIONAL DE CONCRETO ARMADO UTILIZANDO AÇO CA-50 DE 20,0 MM - MONTAGEM. AF_06/2022</t>
  </si>
  <si>
    <t>11,33</t>
  </si>
  <si>
    <t>92798</t>
  </si>
  <si>
    <t>CORTE E DOBRA DE AÇO CA-50, DIÂMETRO DE 25,0 MM. AF_06/2022</t>
  </si>
  <si>
    <t>10,49</t>
  </si>
  <si>
    <t>92799</t>
  </si>
  <si>
    <t>CORTE E DOBRA DE AÇO CA-60, DIÂMETRO DE 4,2 MM. AF_06/2022</t>
  </si>
  <si>
    <t>11,83</t>
  </si>
  <si>
    <t>92800</t>
  </si>
  <si>
    <t>CORTE E DOBRA DE AÇO CA-60, DIÂMETRO DE 5,0 MM. AF_06/2022</t>
  </si>
  <si>
    <t>10,87</t>
  </si>
  <si>
    <t>92801</t>
  </si>
  <si>
    <t>CORTE E DOBRA DE AÇO CA-50, DIÂMETRO DE 6,3 MM. AF_06/2022</t>
  </si>
  <si>
    <t>11,20</t>
  </si>
  <si>
    <t>92802</t>
  </si>
  <si>
    <t>CORTE E DOBRA DE AÇO CA-50, DIÂMETRO DE 8,0 MM. AF_06/2022</t>
  </si>
  <si>
    <t>11,25</t>
  </si>
  <si>
    <t>92803</t>
  </si>
  <si>
    <t>CORTE E DOBRA DE AÇO CA-50, DIÂMETRO DE 10,0 MM. AF_06/2022</t>
  </si>
  <si>
    <t>10,44</t>
  </si>
  <si>
    <t>92804</t>
  </si>
  <si>
    <t>CORTE E DOBRA DE AÇO CA-50, DIÂMETRO DE 12,5 MM. AF_06/2022</t>
  </si>
  <si>
    <t>8,96</t>
  </si>
  <si>
    <t>92805</t>
  </si>
  <si>
    <t>CORTE E DOBRA DE AÇO CA-50, DIÂMETRO DE 16,0 MM. AF_06/2022</t>
  </si>
  <si>
    <t>8,90</t>
  </si>
  <si>
    <t>92806</t>
  </si>
  <si>
    <t>CORTE E DOBRA DE AÇO CA-50, DIÂMETRO DE 20,0 MM. AF_06/2022</t>
  </si>
  <si>
    <t>10,50</t>
  </si>
  <si>
    <t>92875</t>
  </si>
  <si>
    <t>CORTE E DOBRA DE AÇO CA-25, DIÂMETRO DE 6,3 MM. AF_06/2022</t>
  </si>
  <si>
    <t>10,56</t>
  </si>
  <si>
    <t>92876</t>
  </si>
  <si>
    <t>CORTE E DOBRA DE AÇO CA-25, DIÂMETRO DE 8,0 MM. AF_06/2022</t>
  </si>
  <si>
    <t>92877</t>
  </si>
  <si>
    <t>CORTE E DOBRA DE AÇO CA-25, DIÂMETRO DE 10,0 MM. AF_06/2022</t>
  </si>
  <si>
    <t>11,29</t>
  </si>
  <si>
    <t>92878</t>
  </si>
  <si>
    <t>CORTE E DOBRA DE AÇO CA-25, DIÂMETRO DE 12,5 MM. AF_06/2022</t>
  </si>
  <si>
    <t>11,13</t>
  </si>
  <si>
    <t>92879</t>
  </si>
  <si>
    <t>CORTE E DOBRA DE AÇO CA-25, DIÂMETRO DE 16,0 MM. AF_06/2022</t>
  </si>
  <si>
    <t>11,04</t>
  </si>
  <si>
    <t>92880</t>
  </si>
  <si>
    <t>CORTE E DOBRA DE AÇO CA-25, DIÂMETRO DE 20,0 MM. AF_06/2022</t>
  </si>
  <si>
    <t>92881</t>
  </si>
  <si>
    <t>CORTE E DOBRA DE AÇO CA-25, DIÂMETRO DE 25,0 MM. AF_06/2022</t>
  </si>
  <si>
    <t>11,28</t>
  </si>
  <si>
    <t>92882</t>
  </si>
  <si>
    <t>ARMAÇÃO UTILIZANDO AÇO CA-25 DE 6,3 MM - MONTAGEM. AF_06/2022</t>
  </si>
  <si>
    <t>92883</t>
  </si>
  <si>
    <t>ARMAÇÃO UTILIZANDO AÇO CA-25 DE 8,0 MM - MONTAGEM. AF_06/2022</t>
  </si>
  <si>
    <t>13,01</t>
  </si>
  <si>
    <t>92884</t>
  </si>
  <si>
    <t>ARMAÇÃO UTILIZANDO AÇO CA-25 DE 10,0 MM - MONTAGEM. AF_06/2022</t>
  </si>
  <si>
    <t>13,38</t>
  </si>
  <si>
    <t>92885</t>
  </si>
  <si>
    <t>ARMAÇÃO UTILIZANDO AÇO CA-25 DE 12,5 MM - MONTAGEM. AF_06/2022</t>
  </si>
  <si>
    <t>12,79</t>
  </si>
  <si>
    <t>92886</t>
  </si>
  <si>
    <t>ARMAÇÃO UTILIZANDO AÇO CA-25 DE 16,0 MM - MONTAGEM. AF_06/2022</t>
  </si>
  <si>
    <t>12,33</t>
  </si>
  <si>
    <t>92887</t>
  </si>
  <si>
    <t>ARMAÇÃO UTILIZANDO AÇO CA-25 DE 20,0 MM - MONTAGEM. AF_06/2022</t>
  </si>
  <si>
    <t>92888</t>
  </si>
  <si>
    <t>ARMAÇÃO UTILIZANDO AÇO CA-25 DE 25,0 MM - MONTAGEM. AF_06/2022</t>
  </si>
  <si>
    <t>12,10</t>
  </si>
  <si>
    <t>92915</t>
  </si>
  <si>
    <t>ARMAÇÃO DE ESTRUTURAS DIVERSAS DE CONCRETO ARMADO, EXCETO VIGAS, PILARES, LAJES E FUNDAÇÕES, UTILIZANDO AÇO CA-60 DE 5,0 MM - MONTAGEM. AF_06/2022</t>
  </si>
  <si>
    <t>16,92</t>
  </si>
  <si>
    <t>92916</t>
  </si>
  <si>
    <t>ARMAÇÃO DE ESTRUTURAS DIVERSAS DE CONCRETO ARMADO, EXCETO VIGAS, PILARES, LAJES E FUNDAÇÕES, UTILIZANDO AÇO CA-50 DE 6,3 MM - MONTAGEM. AF_06/2022</t>
  </si>
  <si>
    <t>15,82</t>
  </si>
  <si>
    <t>92917</t>
  </si>
  <si>
    <t>ARMAÇÃO DE ESTRUTURAS DIVERSAS DE CONCRETO ARMADO, EXCETO VIGAS, PILARES, LAJES E FUNDAÇÕES, UTILIZANDO AÇO CA-50 DE 8,0 MM - MONTAGEM. AF_06/2022</t>
  </si>
  <si>
    <t>14,71</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</si>
  <si>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</si>
  <si>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</si>
  <si>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</si>
  <si>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</si>
  <si>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</si>
  <si>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</si>
  <si>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10,43</t>
  </si>
  <si>
    <t>92923</t>
  </si>
  <si>
    <t>ARMAÇÃO DE ESTRUTURAS DIVERSAS DE CONCRETO ARMADO, EXCETO VIGAS, PILARES, LAJES E FUNDAÇÕES, UTILIZANDO AÇO CA-50 DE 20,0 MM - MONTAGEM. AF_06/2022</t>
  </si>
  <si>
    <t>11,81</t>
  </si>
  <si>
    <t>92924</t>
  </si>
  <si>
    <t>ARMAÇÃO DE ESTRUTURAS DIVERSAS DE CONCRETO ARMADO, EXCETO VIGAS, PILARES, LAJES E FUNDAÇÕES, UTILIZANDO AÇO CA-50 DE 25,0 MM - MONTAGEM. AF_06/2022</t>
  </si>
  <si>
    <t>95448</t>
  </si>
  <si>
    <t>CORTE E DOBRA DE AÇO CA-50, DIÂMERO DE 32 MM. AF_06/2022</t>
  </si>
  <si>
    <t>11,52</t>
  </si>
  <si>
    <t>95576</t>
  </si>
  <si>
    <t>MONTAGEM DE ARMADURA DE ESTACAS, DIÂMETRO = 8,0 MM. AF_09/2021_PS</t>
  </si>
  <si>
    <t>13,64</t>
  </si>
  <si>
    <t>95577</t>
  </si>
  <si>
    <t>MONTAGEM DE ARMADURA DE ESTACAS, DIÂMETRO = 10,0 MM. AF_09/2021_PS</t>
  </si>
  <si>
    <t>95578</t>
  </si>
  <si>
    <t>MONTAGEM DE ARMADURA DE ESTACAS, DIÂMETRO = 12,5 MM. AF_09/2021_PS</t>
  </si>
  <si>
    <t>9,94</t>
  </si>
  <si>
    <t>95579</t>
  </si>
  <si>
    <t>MONTAGEM DE ARMADURA DE ESTACAS, DIÂMETRO = 16,0 MM. AF_09/2021_PS</t>
  </si>
  <si>
    <t>9,66</t>
  </si>
  <si>
    <t>95580</t>
  </si>
  <si>
    <t>MONTAGEM DE ARMADURA DE ESTACAS, DIÂMETRO = 20,0 MM. AF_09/2021_PS</t>
  </si>
  <si>
    <t>11,19</t>
  </si>
  <si>
    <t>95581</t>
  </si>
  <si>
    <t>MONTAGEM DE ARMADURA DE ESTACAS, DIÂMETRO = 25,0 MM. AF_09/2021_PS</t>
  </si>
  <si>
    <t>11,14</t>
  </si>
  <si>
    <t>95582</t>
  </si>
  <si>
    <t>MONTAGEM DE ARMADURA DE ESTACAS, DIÂMETRO = 32,0 MM. AF_09/2021_PS</t>
  </si>
  <si>
    <t>12,15</t>
  </si>
  <si>
    <t>95583</t>
  </si>
  <si>
    <t>MONTAGEM DE ARMADURA TRANSVERSAL DE ESTACAS DE SEÇÃO CIRCULAR, DIÂMETRO = 5,0 MM. AF_09/2021_PS</t>
  </si>
  <si>
    <t>16,16</t>
  </si>
  <si>
    <t>95584</t>
  </si>
  <si>
    <t>MONTAGEM DE ARMADURA TRANSVERSAL DE ESTACAS DE SEÇÃO CIRCULAR, DIÂMETRO = 6,30 MM. AF_09/2021_PS</t>
  </si>
  <si>
    <t>14,74</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</si>
  <si>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</si>
  <si>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</si>
  <si>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</si>
  <si>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</si>
  <si>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</si>
  <si>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</si>
  <si>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</si>
  <si>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</si>
  <si>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19,95</t>
  </si>
  <si>
    <t>95945</t>
  </si>
  <si>
    <t>ARMAÇÃO DE ESCADA, DE UMA ESTRUTURA CONVENCIONAL DE CONCRETO ARMADO UTILIZANDO AÇO CA-50 DE 8,0 MM - MONTAGEM. AF_11/2020</t>
  </si>
  <si>
    <t>16,66</t>
  </si>
  <si>
    <t>95946</t>
  </si>
  <si>
    <t>ARMAÇÃO DE ESCADA, DE UMA ESTRUTURA CONVENCIONAL DE CONCRETO ARMADO UTILIZANDO AÇO CA-50 DE 10,0 MM - MONTAGEM. AF_11/2020</t>
  </si>
  <si>
    <t>13,62</t>
  </si>
  <si>
    <t>95947</t>
  </si>
  <si>
    <t>ARMAÇÃO DE ESCADA, DE UMA ESTRUTURA CONVENCIONAL DE CONCRETO ARMADO UTILIZANDO AÇO CA-50 DE 12,5 MM - MONTAGEM. AF_11/2020</t>
  </si>
  <si>
    <t>10,71</t>
  </si>
  <si>
    <t>95948</t>
  </si>
  <si>
    <t>ARMAÇÃO DE ESCADA, DE UMA ESTRUTURA CONVENCIONAL DE CONCRETO ARMADO UTILIZANDO AÇO CA-50 DE 16,0 MM - MONTAGEM. AF_11/2020</t>
  </si>
  <si>
    <t>9,65</t>
  </si>
  <si>
    <t>96544</t>
  </si>
  <si>
    <t>ARMAÇÃO DE BLOCO, VIGA BALDRAME OU SAPATA UTILIZANDO AÇO CA-50 DE 6,3 MM - MONTAGEM. AF_06/2017</t>
  </si>
  <si>
    <t>16,56</t>
  </si>
  <si>
    <t>96545</t>
  </si>
  <si>
    <t>ARMAÇÃO DE BLOCO, VIGA BALDRAME OU SAPATA UTILIZANDO AÇO CA-50 DE 8 MM - MONTAGEM. AF_06/2017</t>
  </si>
  <si>
    <t>15,42</t>
  </si>
  <si>
    <t>96546</t>
  </si>
  <si>
    <t>ARMAÇÃO DE BLOCO, VIGA BALDRAME OU SAPATA UTILIZANDO AÇO CA-50 DE 10 MM - MONTAGEM. AF_06/2017</t>
  </si>
  <si>
    <t>13,77</t>
  </si>
  <si>
    <t>96547</t>
  </si>
  <si>
    <t>ARMAÇÃO DE BLOCO, VIGA BALDRAME OU SAPATA UTILIZANDO AÇO CA-50 DE 12,5 MM - MONTAGEM. AF_06/2017</t>
  </si>
  <si>
    <t>11,61</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</si>
  <si>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</si>
  <si>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</si>
  <si>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</si>
  <si>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</si>
  <si>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</si>
  <si>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</si>
  <si>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100064</t>
  </si>
  <si>
    <t>ARMAÇÃO DO SISTEMA DE PAREDES DE CONCRETO, EXECUTADA COMO ARMADURA POSITIVA DE LAJES, TELA Q-159. AF_06/2019</t>
  </si>
  <si>
    <t>15,02</t>
  </si>
  <si>
    <t>100066</t>
  </si>
  <si>
    <t>ARMAÇÃO DO SISTEMA DE PAREDES DE CONCRETO, EXECUTADA COMO ARMADURA POSITIVA DE LAJES, TELA Q-196. AF_06/2019</t>
  </si>
  <si>
    <t>15,00</t>
  </si>
  <si>
    <t>100067</t>
  </si>
  <si>
    <t>ARMAÇÃO DO SISTEMA DE PAREDES DE CONCRETO, EXECUTADA COMO REFORÇO, VERGALHÃO DE 5,0 MM DE DIÂMETRO. AF_06/2019</t>
  </si>
  <si>
    <t>12,81</t>
  </si>
  <si>
    <t>100068</t>
  </si>
  <si>
    <t>ARMAÇÃO DO SISTEMA DE PAREDES DE CONCRETO, EXECUTADA COMO REFORÇO, VERGALHÃO DE 12,5 MM DE DIÂMETRO. AF_06/2019</t>
  </si>
  <si>
    <t>10,10</t>
  </si>
  <si>
    <t>102920</t>
  </si>
  <si>
    <t>ARMAÇÃO DE CINTA DE ALVENARIA ESTRUTURAL; DIÂMETRO DE 12,5 MM. AF_09/2021</t>
  </si>
  <si>
    <t>9,11</t>
  </si>
  <si>
    <t>102921</t>
  </si>
  <si>
    <t>ARMAÇÃO VERTICAL DE ALVENARIA ESTRUTURAL; DIÂMETRO DE 16,0 MM. AF_09/2021</t>
  </si>
  <si>
    <t>8,84</t>
  </si>
  <si>
    <t>102922</t>
  </si>
  <si>
    <t>ARMAÇÃO DE VERGA E CONTRAVERGA DE ALVENARIA ESTRUTURAL; DIÂMETRO DE 16,0 MM. AF_09/2021</t>
  </si>
  <si>
    <t>9,61</t>
  </si>
  <si>
    <t>102923</t>
  </si>
  <si>
    <t>ARMAÇÃO DE CINTA DE ALVENARIA ESTRUTURAL; DIÂMETRO DE 16,0 MM. AF_09/2021</t>
  </si>
  <si>
    <t>8,65</t>
  </si>
  <si>
    <t>103088</t>
  </si>
  <si>
    <t>ARMAÇÃO DE VERGA E CONTRAVERGA DE ALVENARIA ESTRUTURAL; DIÂMETRO DE 12,5 MM. AF_09/2021</t>
  </si>
  <si>
    <t>10,65</t>
  </si>
  <si>
    <t>104104</t>
  </si>
  <si>
    <t>ARMAÇÃO DE ESTRUTURAS DIVERSAS DE CONCRETO ARMADO, EXCETO VIGAS, PILARES, LAJES E FUNDAÇÕES, UTILIZANDO AÇO CA-50 DE 32,0 MM - MONTAGEM. AF_06/2022</t>
  </si>
  <si>
    <t>12,30</t>
  </si>
  <si>
    <t>104105</t>
  </si>
  <si>
    <t>ARMAÇÃO DE PILAR OU VIGA DE ESTRUTURA CONVENCIONAL DE CONCRETO ARMADO UTILIZANDO AÇO CA-50 DE 32,0 MM. AF_06/2022</t>
  </si>
  <si>
    <t>12,31</t>
  </si>
  <si>
    <t>104106</t>
  </si>
  <si>
    <t>ARMAÇÃO DE PILAR OU VIGA DE ESTRUTURA DE CONCRETO ARMADO EMBUTIDA EM ALVENARIA DE VEDAÇÃO UTILIZANDO AÇO CA-50 DE 16,0 MM - MONTAGEM. AF_06/2022</t>
  </si>
  <si>
    <t>11,01</t>
  </si>
  <si>
    <t>104107</t>
  </si>
  <si>
    <t>ARMAÇÃO DE PILAR OU VIGA DE ESTRUTURA DE CONCRETO ARMADO EMBUTIDA EM ALVENARIA DE VEDAÇÃO UTILIZANDO AÇO CA-50 DE 12,5 MM - MONTAGEM. AF_06/2022</t>
  </si>
  <si>
    <t>11,59</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</si>
  <si>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</si>
  <si>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</si>
  <si>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</si>
  <si>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</si>
  <si>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</si>
  <si>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</si>
  <si>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18,16</t>
  </si>
  <si>
    <t>104111</t>
  </si>
  <si>
    <t>ARMAÇÃO DE PILAR OU VIGA DE ESTRUTURA DE CONCRETO ARMADO EMBUTIDA EM ALVENARIA DE VEDAÇÃO UTILIZANDO AÇO CA-60 DE 5,0 MM - MONTAGEM. AF_06/2022</t>
  </si>
  <si>
    <t>20,07</t>
  </si>
  <si>
    <t>89993</t>
  </si>
  <si>
    <t>GRAUTEAMENTO VERTICAL EM ALVENARIA ESTRUTURAL. AF_09/2021</t>
  </si>
  <si>
    <t>1.183,00</t>
  </si>
  <si>
    <t>89994</t>
  </si>
  <si>
    <t>GRAUTEAMENTO DE CINTA INTERMEDIÁRIA OU DE CONTRAVERGA EM ALVENARIA ESTRUTURAL. AF_09/2021</t>
  </si>
  <si>
    <t>1.055,61</t>
  </si>
  <si>
    <t>89995</t>
  </si>
  <si>
    <t>GRAUTEAMENTO DE CINTA SUPERIOR OU DE VERGA EM ALVENARIA ESTRUTURAL. AF_09/2021</t>
  </si>
  <si>
    <t>1.150,42</t>
  </si>
  <si>
    <t>90278</t>
  </si>
  <si>
    <t>GRAUTE FGK=15 MPA; TRAÇO 1:0,04:2,2:2,5 (EM MASSA SECA DE CIMENTO/CAL/AREIA GROSSA/BRITA 0) - PREPARO MECÂNICO COM BETONEIRA 400 L. AF_09/2021</t>
  </si>
  <si>
    <t>663,85</t>
  </si>
  <si>
    <t>90279</t>
  </si>
  <si>
    <t>GRAUTE FGK=20 MPA; TRAÇO 1:0,04:1,8:2,1 (EM MASSA SECA DE CIMENTO/ CAL/ AREIA GROSSA/ BRITA 0) - PREPARO MECÂNICO COM BETONEIRA 400 L. AF_09/2021</t>
  </si>
  <si>
    <t>728,75</t>
  </si>
  <si>
    <t>90280</t>
  </si>
  <si>
    <t>GRAUTE FGK=25 MPA; TRAÇO 1:0,02:1,3:1,6 (EM MASSA SECA DE CIMENTO/ CAL/ AREIA GROSSA/ BRITA 0) - PREPARO MECÂNICO COM BETONEIRA 400 L. AF_09/2021</t>
  </si>
  <si>
    <t>808,90</t>
  </si>
  <si>
    <t>90281</t>
  </si>
  <si>
    <t>GRAUTE FGK=30 MPA; TRAÇO 1:0,02:0,9:1,2 (EM MASSA SECA DE CIMENTO/ CAL/ AREIA GROSSA/ BRITA 0) - PREPARO MECÂNICO COM BETONEIRA 400 L. AF_09/2021</t>
  </si>
  <si>
    <t>940,20</t>
  </si>
  <si>
    <t>90282</t>
  </si>
  <si>
    <t>GRAUTE FGK=15 MPA; TRAÇO 1:2,2:2,5:0,3 (EM MASSA SECA DE CIMENTO/ AREIA GROSSA/ BRITA 0/ ADITIVO) - PREPARO MECÂNICO COM BETONEIRA 400 L. AF_09/2021</t>
  </si>
  <si>
    <t>656,31</t>
  </si>
  <si>
    <t>90283</t>
  </si>
  <si>
    <t>GRAUTE FGK=20 MPA; TRAÇO 1:1,8:2,1:0,4 (EM MASSA SECA DE CIMENTO/ AREIA GROSSA/ BRITA 0/ ADITIVO) - PREPARO MECÂNICO COM BETONEIRA 400 L. AF_09/2021</t>
  </si>
  <si>
    <t>722,82</t>
  </si>
  <si>
    <t>90284</t>
  </si>
  <si>
    <t>GRAUTE FGK=25 MPA; TRAÇO 1:1,3:1,6:0,4 (EM MASSA SECA DE CIMENTO/ AREIA GROSSA/ BRITA 0/ ADITIVO) - PREPARO MECÂNICO COM BETONEIRA 400 L. AF_09/2021</t>
  </si>
  <si>
    <t>807,76</t>
  </si>
  <si>
    <t>90285</t>
  </si>
  <si>
    <t>GRAUTE FGK=30 MPA; TRAÇO 1:0,9:1,2:0,6 (EM MASSA SECA DE CIMENTO/ AREIA GROSSA/ BRITA 0/ ADITIVO) - PREPARO MECÂNICO COM BETONEIRA 400 L. AF_09/2021</t>
  </si>
  <si>
    <t>949,36</t>
  </si>
  <si>
    <t>94962</t>
  </si>
  <si>
    <t>CONCRETO MAGRO PARA LASTRO, TRAÇO 1:4,5:4,5 (EM MASSA SECA DE CIMENTO/ AREIA MÉDIA/ BRITA 1) - PREPARO MECÂNICO COM BETONEIRA 400 L. AF_05/2021</t>
  </si>
  <si>
    <t>494,92</t>
  </si>
  <si>
    <t>94963</t>
  </si>
  <si>
    <t>CONCRETO FCK = 15MPA, TRAÇO 1:3,4:3,5 (EM MASSA SECA DE CIMENTO/ AREIA MÉDIA/ BRITA 1) - PREPARO MECÂNICO COM BETONEIRA 400 L. AF_05/2021</t>
  </si>
  <si>
    <t>552,41</t>
  </si>
  <si>
    <t>94964</t>
  </si>
  <si>
    <t>CONCRETO FCK = 20MPA, TRAÇO 1:2,7:3 (EM MASSA SECA DE CIMENTO/ AREIA MÉDIA/ BRITA 1) - PREPARO MECÂNICO COM BETONEIRA 400 L. AF_05/2021</t>
  </si>
  <si>
    <t>605,74</t>
  </si>
  <si>
    <t>94965</t>
  </si>
  <si>
    <t>CONCRETO FCK = 25MPA, TRAÇO 1:2,3:2,7 (EM MASSA SECA DE CIMENTO/ AREIA MÉDIA/ BRITA 1) - PREPARO MECÂNICO COM BETONEIRA 400 L. AF_05/2021</t>
  </si>
  <si>
    <t>635,75</t>
  </si>
  <si>
    <t>94966</t>
  </si>
  <si>
    <t>CONCRETO FCK = 30MPA, TRAÇO 1:2,1:2,5 (EM MASSA SECA DE CIMENTO/ AREIA MÉDIA/ BRITA 1) - PREPARO MECÂNICO COM BETONEIRA 400 L. AF_05/2021</t>
  </si>
  <si>
    <t>658,49</t>
  </si>
  <si>
    <t>94967</t>
  </si>
  <si>
    <t>CONCRETO FCK = 40MPA, TRAÇO 1:1,6:1,9 (EM MASSA SECA DE CIMENTO/ AREIA MÉDIA/ BRITA 1) - PREPARO MECÂNICO COM BETONEIRA 400 L. AF_05/2021</t>
  </si>
  <si>
    <t>749,65</t>
  </si>
  <si>
    <t>94968</t>
  </si>
  <si>
    <t>CONCRETO MAGRO PARA LASTRO, TRAÇO 1:4,5:4,5 (EM MASSA SECA DE CIMENTO/ AREIA MÉDIA/ BRITA 1) - PREPARO MECÂNICO COM BETONEIRA 600 L. AF_05/2021</t>
  </si>
  <si>
    <t>493,40</t>
  </si>
  <si>
    <t>94969</t>
  </si>
  <si>
    <t>CONCRETO FCK = 15MPA, TRAÇO 1:3,4:3,5 (EM MASSA SECA DE CIMENTO/ AREIA MÉDIA/ BRITA 1) - PREPARO MECÂNICO COM BETONEIRA 600 L. AF_05/2021</t>
  </si>
  <si>
    <t>547,65</t>
  </si>
  <si>
    <t>94970</t>
  </si>
  <si>
    <t>CONCRETO FCK = 20MPA, TRAÇO 1:2,7:3 (EM MASSA SECA DE CIMENTO/ AREIA MÉDIA/ BRITA 1) - PREPARO MECÂNICO COM BETONEIRA 600 L. AF_05/2021</t>
  </si>
  <si>
    <t>595,69</t>
  </si>
  <si>
    <t>94971</t>
  </si>
  <si>
    <t>CONCRETO FCK = 25MPA, TRAÇO 1:2,3:2,7 (EM MASSA SECA DE CIMENTO/ AREIA MÉDIA/ BRITA 1) - PREPARO MECÂNICO COM BETONEIRA 600 L. AF_05/2021</t>
  </si>
  <si>
    <t>631,50</t>
  </si>
  <si>
    <t>94972</t>
  </si>
  <si>
    <t>CONCRETO FCK = 30MPA, TRAÇO 1:2,1:2,5 (EM MASSA SECA DE CIMENTO/ AREIA MÉDIA/ BRITA 1) - PREPARO MECÂNICO COM BETONEIRA 600 L. AF_05/2021</t>
  </si>
  <si>
    <t>654,20</t>
  </si>
  <si>
    <t>94973</t>
  </si>
  <si>
    <t>CONCRETO FCK = 40MPA, TRAÇO 1:1,6:1,9 (EM MASSA SECA DE CIMENTO/ AREIA MÉDIA/ BRITA 1) - PREPARO MECÂNICO COM BETONEIRA 600 L. AF_05/2021</t>
  </si>
  <si>
    <t>744,11</t>
  </si>
  <si>
    <t>94974</t>
  </si>
  <si>
    <t>CONCRETO MAGRO PARA LASTRO, TRAÇO 1:4,5:4,5 (EM MASSA SECA DE CIMENTO/ AREIA MÉDIA/ BRITA 1) - PREPARO MANUAL. AF_05/2021</t>
  </si>
  <si>
    <t>550,52</t>
  </si>
  <si>
    <t>94975</t>
  </si>
  <si>
    <t>CONCRETO FCK = 15MPA, TRAÇO 1:3,4:3,5 (EM MASSA SECA DE CIMENTO/ AREIA MÉDIA/ BRITA 1) - PREPARO MANUAL. AF_05/2021</t>
  </si>
  <si>
    <t>601,79</t>
  </si>
  <si>
    <t>96555</t>
  </si>
  <si>
    <t>CONCRETAGEM DE BLOCOS DE COROAMENTO E VIGAS BALDRAME, FCK 30 MPA, COM USO DE JERICA  LANÇAMENTO, ADENSAMENTO E ACABAMENTO. AF_06/2017</t>
  </si>
  <si>
    <t>857,68</t>
  </si>
  <si>
    <t>96556</t>
  </si>
  <si>
    <t>CONCRETAGEM DE SAPATAS, FCK 30 MPA, COM USO DE JERICA  LANÇAMENTO, ADENSAMENTO E ACABAMENTO. AF_06/2017</t>
  </si>
  <si>
    <t>935,17</t>
  </si>
  <si>
    <t>96557</t>
  </si>
  <si>
    <t>CONCRETAGEM DE BLOCOS DE COROAMENTO E VIGAS BALDRAMES, FCK 30 MPA, COM USO DE BOMBA  LANÇAMENTO, ADENSAMENTO E ACABAMENTO. AF_06/2017</t>
  </si>
  <si>
    <t>646,45</t>
  </si>
  <si>
    <t>96558</t>
  </si>
  <si>
    <t>CONCRETAGEM DE SAPATAS, FCK 30 MPA, COM USO DE BOMBA  LANÇAMENTO, ADENSAMENTO E ACABAMENTO. AF_11/2016</t>
  </si>
  <si>
    <t>653,41</t>
  </si>
  <si>
    <t>99235</t>
  </si>
  <si>
    <t>CONCRETAGEM DE EDIFICAÇÕES (PAREDES E LAJES) FEITAS COM SISTEMA DE FÔRMAS MANUSEÁVEIS, COM CONCRETO USINADO AUTOADENSÁVEL FCK 25 MPA - LANÇAMENTO E ACABAMENTO. AF_10/2021</t>
  </si>
  <si>
    <t>627,01</t>
  </si>
  <si>
    <t>99431</t>
  </si>
  <si>
    <t>CONCRETAGEM DE LAJES EM EDIFICAÇÕES UNIFAMILIARES FEITAS COM SISTEMA DE FÔRMAS MANUSEÁVEIS, COM CONCRETO USINADO BOMBEÁVEL FCK 25 MPA - LANÇAMENTO, ADENSAMENTO E ACABAMENTO (EXCLUSIVE BOMBA LANÇA). AF_10/2021</t>
  </si>
  <si>
    <t>648,23</t>
  </si>
  <si>
    <t>99432</t>
  </si>
  <si>
    <t>CONCRETAGEM DE PAREDES EM EDIFICAÇÕES UNIFAMILIARES FEITAS COM SISTEMA DE FÔRMAS MANUSEÁVEIS, COM CONCRETO USINADO BOMBEÁVEL FCK 25 MPA - LANÇAMENTO, ADENSAMENTO E ACABAMENTO (EXCLUSIVE BOMBA LANÇA). AF_10/2021</t>
  </si>
  <si>
    <t>629,56</t>
  </si>
  <si>
    <t>99433</t>
  </si>
  <si>
    <t>CONCRETAGEM DE PLATIBANDA EM EDIFICAÇÕES UNIFAMILIARES FEITAS COM SISTEMA DE FÔRMAS MANUSEÁVEIS, COM CONCRETO USINADO BOMBEÁVEL FCK 25 MPA, - LANÇAMENTO, ADENSAMENTO E ACABAMENTO (EXCLUSIVE BOMBA LANÇA). AF_10/2021</t>
  </si>
  <si>
    <t>682,00</t>
  </si>
  <si>
    <t>99434</t>
  </si>
  <si>
    <t>CONCRETAGEM DE LAJES EM EDIFICAÇÕES MULTIFAMILIARES FEITAS COM SISTEMA DE FÔRMAS MANUSEÁVEIS, COM CONCRETO USINADO BOMBEÁVEL FCK 25 MPA - LANÇAMENTO, ADENSAMENTO E ACABAMENTO (EXCLUSIVE BOMBA LANÇA). AF_10/2021</t>
  </si>
  <si>
    <t>651,95</t>
  </si>
  <si>
    <t>99435</t>
  </si>
  <si>
    <t>CONCRETAGEM DE PAREDES EM EDIFICAÇÕES MULTIFAMILIARES FEITAS COM SISTEMA DE FÔRMAS MANUSEÁVEIS, COM CONCRETO USINADO BOMBEÁVEL FCK 25 MPA - LANÇAMENTO, ADENSAMENTO E ACABAMENTO (EXCLUSIVE BOMBA LANÇA). AF_10/2021</t>
  </si>
  <si>
    <t>632,12</t>
  </si>
  <si>
    <t>99436</t>
  </si>
  <si>
    <t>CONCRETAGEM DE PLATIBANDA EM EDIFICAÇÕES MULTIFAMILIARES FEITAS COM SISTEMA DE FÔRMAS MANUSEÁVEIS, COM CONCRETO USINADO BOMBEÁVEL FCK 25 MPA - LANÇAMENTO, ADENSAMENTO E ACABAMENTO (EXCLUSIVE BOMBA LANÇA). AF_10/2021</t>
  </si>
  <si>
    <t>701,48</t>
  </si>
  <si>
    <t>99437</t>
  </si>
  <si>
    <t>CONCRETAGEM DE PLATIBANDA EM EDIFICAÇÕES UNIFAMILIARES FEITAS COM SISTEMA DE FÔRMAS MANUSEÁVEIS, COM CONCRETO USINADO AUTOADENSÁVEL FCK 25 MPA - LANÇAMENTO E ACABAMENTO. AF_10/2021</t>
  </si>
  <si>
    <t>664,68</t>
  </si>
  <si>
    <t>99438</t>
  </si>
  <si>
    <t>CONCRETAGEM DE PLATIBANDA EM EDIFICAÇÕES MULTIFAMILIARES FEITAS COM SISTEMA DE FÔRMAS MANUSEÁVEIS, COM CONCRETO USINADO AUTOADENSÁVEL FCK 25 MPA - LANÇAMENTO E ACABAMENTO. AF_10/2021</t>
  </si>
  <si>
    <t>670,03</t>
  </si>
  <si>
    <t>99439</t>
  </si>
  <si>
    <t>CONCRETAGEM DE EDIFICAÇÕES (PAREDES E LAJES) FEITAS COM SISTEMA DE FÔRMAS MANUSEÁVEIS, COM CONCRETO USINADO BOMBEÁVEL FCK 25 MPA - LANÇAMENTO, ADENSAMENTO E ACABAMENTO (EXCLUSIVE BOMBA LANÇA). AF_10/2021</t>
  </si>
  <si>
    <t>638,07</t>
  </si>
  <si>
    <t>102473</t>
  </si>
  <si>
    <t>CONCRETO MAGRO PARA LASTRO, TRAÇO 1:4,5:4,5 (EM MASSA SECA DE CIMENTO/ AREIA MÉDIA/ SEIXO ROLADO) - PREPARO MECÂNICO COM BETONEIRA 400 L. AF_05/2021</t>
  </si>
  <si>
    <t>826,61</t>
  </si>
  <si>
    <t>102474</t>
  </si>
  <si>
    <t>CONCRETO FCK = 15MPA, TRAÇO 1:3,4:3,4 (EM MASSA SECA DE CIMENTO/ AREIA MÉDIA/ SEIXO ROLADO) - PREPARO MECÂNICO COM BETONEIRA 400 L. AF_05/2021</t>
  </si>
  <si>
    <t>874,82</t>
  </si>
  <si>
    <t>102475</t>
  </si>
  <si>
    <t>CONCRETO FCK = 20MPA, TRAÇO 1:2,6:2,9 (EM MASSA SECA DE CIMENTO/ AREIA MÉDIA/ SEIXO ROLADO) - PREPARO MECÂNICO COM BETONEIRA 400 L. AF_05/2021</t>
  </si>
  <si>
    <t>938,38</t>
  </si>
  <si>
    <t>102476</t>
  </si>
  <si>
    <t>CONCRETO FCK = 25MPA, TRAÇO 1:2,2:2,5 (EM MASSA SECA DE CIMENTO/ AREIA MÉDIA/ SEIXO ROLADO) - PREPARO MECÂNICO COM BETONEIRA 400 L. AF_05/2021</t>
  </si>
  <si>
    <t>966,61</t>
  </si>
  <si>
    <t>102477</t>
  </si>
  <si>
    <t>CONCRETO FCK = 30MPA, TRAÇO 1:1,9:2,3 (EM MASSA SECA DE CIMENTO/ AREIA MÉDIA/ SEIXO ROLADO) - PREPARO MECÂNICO COM BETONEIRA 400 L. AF_05/2021</t>
  </si>
  <si>
    <t>1.014,37</t>
  </si>
  <si>
    <t>102478</t>
  </si>
  <si>
    <t>CONCRETO FCK = 40MPA, TRAÇO 1:1,4:1,8 (EM MASSA SECA DE CIMENTO/ AREIA MÉDIA/ SEIXO ROLADO) - PREPARO MECÂNICO COM BETONEIRA 400 L. AF_05/2021</t>
  </si>
  <si>
    <t>1.082,75</t>
  </si>
  <si>
    <t>102479</t>
  </si>
  <si>
    <t>CONCRETO MAGRO PARA LASTRO, TRAÇO 1:4,5:4,5 (EM MASSA SECA DE CIMENTO/ AREIA MÉDIA/ SEIXO ROLADO) - PREPARO MECÂNICO COM BETONEIRA 600 L. AF_05/2021</t>
  </si>
  <si>
    <t>826,98</t>
  </si>
  <si>
    <t>102480</t>
  </si>
  <si>
    <t>CONCRETO FCK = 15MPA, TRAÇO 1:3,4:3,4 (EM MASSA SECA DE CIMENTO/ AREIA MÉDIA/ SEIXO ROLADO) - PREPARO MECÂNICO COM BETONEIRA 600 L. AF_05/2021</t>
  </si>
  <si>
    <t>871,24</t>
  </si>
  <si>
    <t>102481</t>
  </si>
  <si>
    <t>CONCRETO FCK = 20MPA, TRAÇO 1:2,6:2,9 (EM MASSA SECA DE CIMENTO/ AREIA MÉDIA/ SEIXO ROLADO) - PREPARO MECÂNICO COM BETONEIRA 600 L. AF_05/2021</t>
  </si>
  <si>
    <t>930,17</t>
  </si>
  <si>
    <t>102482</t>
  </si>
  <si>
    <t>CONCRETO FCK = 25MPA, TRAÇO 1:2,2:2,5 (EM MASSA SECA DE CIMENTO/ AREIA MÉDIA/ SEIXO ROLADO) - PREPARO MECÂNICO COM BETONEIRA 600 L. AF_05/2021</t>
  </si>
  <si>
    <t>967,48</t>
  </si>
  <si>
    <t>102483</t>
  </si>
  <si>
    <t>CONCRETO FCK = 30MPA, TRAÇO 1:1,9:2,3 (EM MASSA SECA DE CIMENTO/ AREIA MÉDIA/ SEIXO ROLADO) - PREPARO MECÂNICO COM BETONEIRA 600 L. AF_05/2021</t>
  </si>
  <si>
    <t>1.012,50</t>
  </si>
  <si>
    <t>102484</t>
  </si>
  <si>
    <t>CONCRETO FCK = 40MPA, TRAÇO 1:1,4:1,8 (EM MASSA SECA DE CIMENTO/ AREIA MÉDIA/ SEIXO ROLADO) - PREPARO MECÂNICO COM BETONEIRA 600 L. AF_05/2021</t>
  </si>
  <si>
    <t>1.084,76</t>
  </si>
  <si>
    <t>102485</t>
  </si>
  <si>
    <t>CONCRETO MAGRO PARA LASTRO, TRAÇO 1:4,5:4,5 (EM MASSA SECA DE CIMENTO/ AREIA MÉDIA/ SEIXO ROLADO) - PREPARO MANUAL. AF_05/2021</t>
  </si>
  <si>
    <t>891,23</t>
  </si>
  <si>
    <t>102486</t>
  </si>
  <si>
    <t>CONCRETO FCK = 15MPA, TRAÇO 1:3,4:3,4 (EM MASSA SECA DE CIMENTO/ AREIA MÉDIA/ SEIXO ROLADO) - PREPARO MANUAL. AF_05/2021</t>
  </si>
  <si>
    <t>928,34</t>
  </si>
  <si>
    <t>102487</t>
  </si>
  <si>
    <t>CONCRETO CICLÓPICO FCK = 15MPA, 30% PEDRA DE MÃO EM VOLUME REAL, INCLUSIVE LANÇAMENTO. AF_05/2021</t>
  </si>
  <si>
    <t>708,65</t>
  </si>
  <si>
    <t>103183</t>
  </si>
  <si>
    <t>CONCRETAGEM DE ESCADAS EM EDIFICAÇÕES MULTIFAMILIARES FEITAS COM SISTEMA DE FÔRMAS MANUSEÁVEIS - CONCRETO USINADO BOMBEÁVEL, FCK 25 MPA - LANÇAMENTO, ADENSAMENTO E ACABAMENTO (EXCLUSIVE BOMBA LANÇA). AF_10/2021</t>
  </si>
  <si>
    <t>674,86</t>
  </si>
  <si>
    <t>103184</t>
  </si>
  <si>
    <t>CONCRETAGEM DE ESCADAS EM EDIFICAÇÕES MULTIFAMILIARES FEITAS COM SISTEMA DE FÔRMAS MANUSEÁVEIS - CONCRETO USINADO AUTOADENSÁVEL, FCK 25 MPA - LANÇAMENTO, ADENSAMENTO E ACABAMENTO. AF_10/2021</t>
  </si>
  <si>
    <t>637,80</t>
  </si>
  <si>
    <t>103669</t>
  </si>
  <si>
    <t>CONCRETAGEM DE PILARES, FCK = 25 MPA,  COM USO DE BALDES - LANÇAMENTO, ADENSAMENTO E ACABAMENTO. AF_02/2022</t>
  </si>
  <si>
    <t>880,10</t>
  </si>
  <si>
    <t>103670</t>
  </si>
  <si>
    <t>LANÇAMENTO COM USO DE BALDES, ADENSAMENTO E ACABAMENTO DE CONCRETO EM ESTRUTURAS. AF_02/2022</t>
  </si>
  <si>
    <t>260,88</t>
  </si>
  <si>
    <t>103671</t>
  </si>
  <si>
    <t>CONCRETAGEM DE PILARES, FCK = 25 MPA, COM USO DE GRUA - LANÇAMENTO, ADENSAMENTO E ACABAMENTO. AF_02/2022</t>
  </si>
  <si>
    <t>661,51</t>
  </si>
  <si>
    <t>103672</t>
  </si>
  <si>
    <t>CONCRETAGEM DE PILARES, FCK = 25 MPA, COM USO DE BOMBA - LANÇAMENTO, ADENSAMENTO E ACABAMENTO. AF_02/2022_PS</t>
  </si>
  <si>
    <t>620,11</t>
  </si>
  <si>
    <t>103673</t>
  </si>
  <si>
    <t>LANÇAMENTO COM USO DE BOMBA, ADENSAMENTO E ACABAMENTO DE CONCRETO EM ESTRUTURAS. AF_02/2022</t>
  </si>
  <si>
    <t>36,53</t>
  </si>
  <si>
    <t>103674</t>
  </si>
  <si>
    <t>CONCRETAGEM DE VIGAS E LAJES, FCK=25 MPA, PARA LAJES PREMOLDADAS COM USO DE BOMBA - LANÇAMENTO, ADENSAMENTO E ACABAMENTO. AF_02/2022_PS</t>
  </si>
  <si>
    <t>638,17</t>
  </si>
  <si>
    <t>103675</t>
  </si>
  <si>
    <t>CONCRETAGEM DE VIGAS E LAJES, FCK=25 MPA, PARA LAJES MACIÇAS OU NERVURADAS COM USO DE BOMBA - LANÇAMENTO, ADENSAMENTO E ACABAMENTO. AF_02/2022_PS</t>
  </si>
  <si>
    <t>620,75</t>
  </si>
  <si>
    <t>103676</t>
  </si>
  <si>
    <t>CONCRETAGEM DE VIGAS E LAJES, FCK=25 MPA, PARA LAJES PREMOLDADAS COM JERICAS EM ELEVADOR DE CABO EM EDIFICAÇÃO DE MULTIPAVIMENTOS ATÉ 16 ANDARES - LANÇAMENTO, ADENSAMENTO E ACABAMENTO. AF_02/2022</t>
  </si>
  <si>
    <t>929,06</t>
  </si>
  <si>
    <t>103677</t>
  </si>
  <si>
    <t>CONCRETAGEM DE VIGAS E LAJES, FCK=25 MPA, PARA LAJES MACIÇAS OU NERVURADAS COM JERICAS EM ELEVADOR DE CABO EM EDIFICAÇÃO DE MULTIPAVIMENTOS ATÉ 16 ANDARES  - LANÇAMENTO, ADENSAMENTO E ACABAMENTO. AF_02/2022</t>
  </si>
  <si>
    <t>779,82</t>
  </si>
  <si>
    <t>103678</t>
  </si>
  <si>
    <t>CONCRETAGEM DE VIGAS E LAJES, FCK=25 MPA, PARA LAJES PREMOLDADAS COM JERICAS EM CREMALHEIRA EM EDIFICAÇÃO DE MULTIPAVIMENTOS ATÉ 16 ANDARES  - LANÇAMENTO, ADENSAMENTO E ACABAMENTO. AF_02/2022</t>
  </si>
  <si>
    <t>845,56</t>
  </si>
  <si>
    <t>103679</t>
  </si>
  <si>
    <t>CONCRETAGEM DE VIGAS E LAJES, FCK=25 MPA, PARA LAJES MACIÇAS OU NERVURADAS COM JERICAS EM CREMALHEIRA EM EDIFICAÇÃO DE MULTIPAVIMENTOS ATÉ 16 ANDARES - LANÇAMENTO, ADENSAMENTO E ACABAMENTO. AF_02/2022</t>
  </si>
  <si>
    <t>742,77</t>
  </si>
  <si>
    <t>103680</t>
  </si>
  <si>
    <t>CONCRETAGEM DE VIGAS E LAJES, FCK=25 MPA, PARA LAJES PREMOLDADAS COM GRUA DE CAÇAMBA DE 350 L EM EDIFICAÇÃO DE MULTIPAVIMENTOS ATÉ 16 ANDARES - LANÇAMENTO, ADENSAMENTO E ACABAMENTO. AF_02/2022</t>
  </si>
  <si>
    <t>785,03</t>
  </si>
  <si>
    <t>103681</t>
  </si>
  <si>
    <t>CONCRETAGEM DE VIGAS E LAJES, FCK=25 MPA, PARA LAJES MACIÇAS OU NERVURADAS COM GRUA DE CAÇAMBA DE 500 L EM EDIFICAÇÃO DE MULTIPAVIMENTOS ATÉ 16 ANDARES - LANÇAMENTO, ADENSAMENTO E ACABAMENTO. AF_02/2022</t>
  </si>
  <si>
    <t>684,48</t>
  </si>
  <si>
    <t>103682</t>
  </si>
  <si>
    <t>CONCRETAGEM DE VIGAS E LAJES, FCK=25 MPA, PARA QUALQUER TIPO DE LAJE COM BALDES EM EDIFICAÇÃO TÉRREA - LANÇAMENTO, ADENSAMENTO E ACABAMENTO. AF_02/2022</t>
  </si>
  <si>
    <t>895,57</t>
  </si>
  <si>
    <t>103683</t>
  </si>
  <si>
    <t>CONCRETAGEM DE VIGAS E LAJES, FCK=25 MPA, PARA QUALQUER TIPO DE LAJE COM BALDES EM EDIFICAÇÃO DE MULTIPAVIMENTOS ATÉ 04 ANDARES - LANÇAMENTO, ADENSAMENTO E ACABAMENTO. AF_02/2022</t>
  </si>
  <si>
    <t>1.148,58</t>
  </si>
  <si>
    <t>103684</t>
  </si>
  <si>
    <t>CONCRETAGEM DE RESERVATÓRIOS, FCK=25 MPA, COM USO DE BOMBA - LANÇAMENTO, ADENSAMENTO E ACABAMENTO. AF_02/2022_PS</t>
  </si>
  <si>
    <t>635,79</t>
  </si>
  <si>
    <t>103685</t>
  </si>
  <si>
    <t>CONCRETAGEM DE MURETAS, FCK=25 MPA, COM USO DE BOMBA - LANÇAMENTO, ADENSAMENTO E ACABAMENTO. AF_02/2022_PS</t>
  </si>
  <si>
    <t>624,77</t>
  </si>
  <si>
    <t>103686</t>
  </si>
  <si>
    <t>CONCRETAGEM DE ESCADAS, FCK=25 MPA, COM USO DE BOMBA - LANÇAMENTO, ADENSAMENTO E ACABAMENTO. AF_02/2022_PS</t>
  </si>
  <si>
    <t>677,88</t>
  </si>
  <si>
    <t>103687</t>
  </si>
  <si>
    <t>CONCRETAGEM DE PILARES, FCK=25 MPA, COM USO DE JERICAS EM ELEVADOR DE CABO - LANÇAMENTO, ADENSAMENTO E ACABAMENTO. AF_02/2022</t>
  </si>
  <si>
    <t>988,14</t>
  </si>
  <si>
    <t>103688</t>
  </si>
  <si>
    <t>CONCRETAGEM DE PILARES, FCK=25 MPA, COM USO DE JERICAS EM CREMALHEIRA - LANÇAMENTO, ADENSAMENTO E ACABAMENTO. AF_02/2022</t>
  </si>
  <si>
    <t>774,19</t>
  </si>
  <si>
    <t>101963</t>
  </si>
  <si>
    <t>LAJE PRÉ-MOLDADA UNIDIRECIONAL, BIAPOIADA, PARA PISO, ENCHIMENTO EM CERÂMICA, VIGOTA CONVENCIONAL, ALTURA TOTAL DA LAJE (ENCHIMENTO+CAPA) = (8+4). AF_11/2020_PA</t>
  </si>
  <si>
    <t>188,03</t>
  </si>
  <si>
    <t>101964</t>
  </si>
  <si>
    <t>LAJE PRÉ-MOLDADA UNIDIRECIONAL, BIAPOIADA, PARA FORRO, ENCHIMENTO EM CERÂMICA, VIGOTA CONVENCIONAL, ALTURA TOTAL DA LAJE (ENCHIMENTO+CAPA) = (8+3). AF_11/2020_PA</t>
  </si>
  <si>
    <t>175,22</t>
  </si>
  <si>
    <t>101165</t>
  </si>
  <si>
    <t>ALVENARIA DE EMBASAMENTO COM BLOCO ESTRUTURAL DE CONCRETO, DE 14X19X29CM E ARGAMASSA DE ASSENTAMENTO COM PREPARO EM BETONEIRA. AF_05/2020</t>
  </si>
  <si>
    <t>784,79</t>
  </si>
  <si>
    <t>101166</t>
  </si>
  <si>
    <t>ALVENARIA DE EMBASAMENTO COM BLOCO ESTRUTURAL DE CERÂMICA, DE 14X19X29CM E ARGAMASSA DE ASSENTAMENTO COM PREPARO EM BETONEIRA. AF_05/2020</t>
  </si>
  <si>
    <t>613,63</t>
  </si>
  <si>
    <t>98575</t>
  </si>
  <si>
    <t>TRATAMENTO DE JUNTA DE DILATAÇÃO, COM TARUGO DE POLIETILENO E SELANTE PU, INCLUSO PREENCHIMENTO COM ESPUMA EXPANSIVA PU. AF_06/2018</t>
  </si>
  <si>
    <t>118,91</t>
  </si>
  <si>
    <t>98576</t>
  </si>
  <si>
    <t>TRATAMENTO DE JUNTA DE DILATAÇÃO COM MANTA ASFÁLTICA ADERIDA COM MAÇARICO. AF_06/2018</t>
  </si>
  <si>
    <t>31,93</t>
  </si>
  <si>
    <t>98577</t>
  </si>
  <si>
    <t>TRATAMENTO DE JUNTA SERRADA, COM TARUGO DE POLIETILENO E SELANTE À BASE DE SILICONE. AF_06/2018</t>
  </si>
  <si>
    <t>49,14</t>
  </si>
  <si>
    <t>93182</t>
  </si>
  <si>
    <t>VERGA PRÉ-MOLDADA PARA JANELAS COM ATÉ 1,5 M DE VÃO. AF_03/2016</t>
  </si>
  <si>
    <t>41,72</t>
  </si>
  <si>
    <t>93183</t>
  </si>
  <si>
    <t>VERGA PRÉ-MOLDADA PARA JANELAS COM MAIS DE 1,5 M DE VÃO. AF_03/2016</t>
  </si>
  <si>
    <t>53,44</t>
  </si>
  <si>
    <t>93184</t>
  </si>
  <si>
    <t>VERGA PRÉ-MOLDADA PARA PORTAS COM ATÉ 1,5 M DE VÃO. AF_03/2016</t>
  </si>
  <si>
    <t>30,92</t>
  </si>
  <si>
    <t>93185</t>
  </si>
  <si>
    <t>VERGA PRÉ-MOLDADA PARA PORTAS COM MAIS DE 1,5 M DE VÃO. AF_03/2016</t>
  </si>
  <si>
    <t>52,71</t>
  </si>
  <si>
    <t>93186</t>
  </si>
  <si>
    <t>VERGA MOLDADA IN LOCO EM CONCRETO PARA JANELAS COM ATÉ 1,5 M DE VÃO. AF_03/2016</t>
  </si>
  <si>
    <t>73,43</t>
  </si>
  <si>
    <t>93187</t>
  </si>
  <si>
    <t>VERGA MOLDADA IN LOCO EM CONCRETO PARA JANELAS COM MAIS DE 1,5 M DE VÃO. AF_03/2016</t>
  </si>
  <si>
    <t>84,08</t>
  </si>
  <si>
    <t>93188</t>
  </si>
  <si>
    <t>VERGA MOLDADA IN LOCO EM CONCRETO PARA PORTAS COM ATÉ 1,5 M DE VÃO. AF_03/2016</t>
  </si>
  <si>
    <t>71,77</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</si>
  <si>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</si>
  <si>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</si>
  <si>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</si>
  <si>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</si>
  <si>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</si>
  <si>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</si>
  <si>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45,72</t>
  </si>
  <si>
    <t>93192</t>
  </si>
  <si>
    <t>VERGA MOLDADA IN LOCO COM UTILIZAÇÃO DE BLOCOS CANALETA PARA PORTAS COM ATÉ 1,5 M DE VÃO. AF_03/2016</t>
  </si>
  <si>
    <t>51,73</t>
  </si>
  <si>
    <t>93193</t>
  </si>
  <si>
    <t>VERGA MOLDADA IN LOCO COM UTILIZAÇÃO DE BLOCOS CANALETA PARA PORTAS COM MAIS DE 1,5 M DE VÃO. AF_03/2016</t>
  </si>
  <si>
    <t>47,17</t>
  </si>
  <si>
    <t>93194</t>
  </si>
  <si>
    <t>CONTRAVERGA PRÉ-MOLDADA PARA VÃOS DE ATÉ 1,5 M DE COMPRIMENTO. AF_03/2016</t>
  </si>
  <si>
    <t>41,04</t>
  </si>
  <si>
    <t>93195</t>
  </si>
  <si>
    <t>CONTRAVERGA PRÉ-MOLDADA PARA VÃOS DE MAIS DE 1,5 M DE COMPRIMENTO. AF_03/2016</t>
  </si>
  <si>
    <t>49,59</t>
  </si>
  <si>
    <t>93196</t>
  </si>
  <si>
    <t>CONTRAVERGA MOLDADA IN LOCO EM CONCRETO PARA VÃOS DE ATÉ 1,5 M DE COMPRIMENTO. AF_03/2016</t>
  </si>
  <si>
    <t>69,65</t>
  </si>
  <si>
    <t>93197</t>
  </si>
  <si>
    <t>CONTRAVERGA MOLDADA IN LOCO EM CONCRETO PARA VÃOS DE MAIS DE 1,5 M DE COMPRIMENTO. AF_03/2016</t>
  </si>
  <si>
    <t>78,32</t>
  </si>
  <si>
    <t>93198</t>
  </si>
  <si>
    <t>CONTRAVERGA MOLDADA IN LOCO COM UTILIZAÇÃO DE BLOCOS CANALETA PARA VÃOS DE ATÉ 1,5 M DE COMPRIMENTO. AF_03/2016</t>
  </si>
  <si>
    <t>38,70</t>
  </si>
  <si>
    <t>93199</t>
  </si>
  <si>
    <t>CONTRAVERGA MOLDADA IN LOCO COM UTILIZAÇÃO DE BLOCOS CANALETA PARA VÃOS DE MAIS DE 1,5 M DE COMPRIMENTO. AF_03/2016</t>
  </si>
  <si>
    <t>38,16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</si>
  <si>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</si>
  <si>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</si>
  <si>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</si>
  <si>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</si>
  <si>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</si>
  <si>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</si>
  <si>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</si>
  <si>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</si>
  <si>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18,19</t>
  </si>
  <si>
    <t>93204</t>
  </si>
  <si>
    <t>CINTA DE AMARRAÇÃO DE ALVENARIA MOLDADA IN LOCO EM CONCRETO. AF_03/2016</t>
  </si>
  <si>
    <t>54,05</t>
  </si>
  <si>
    <t>93205</t>
  </si>
  <si>
    <t>CINTA DE AMARRAÇÃO DE ALVENARIA MOLDADA IN LOCO COM UTILIZAÇÃO DE BLOCOS CANALETA. AF_03/2016</t>
  </si>
  <si>
    <t>37,24</t>
  </si>
  <si>
    <t>97733</t>
  </si>
  <si>
    <t>PEÇA RETANGULAR PRÉ-MOLDADA, VOLUME DE CONCRETO DE ATÉ 10 LITROS, TAXA DE AÇO APROXIMADA DE 30KG/M³. AF_01/2018</t>
  </si>
  <si>
    <t>3.354,79</t>
  </si>
  <si>
    <t>97734</t>
  </si>
  <si>
    <t>PEÇA RETANGULAR PRÉ-MOLDADA, VOLUME DE CONCRETO DE 10 A 30 LITROS, TAXA DE AÇO APROXIMADA DE 30KG/M³. AF_01/2018</t>
  </si>
  <si>
    <t>2.938,80</t>
  </si>
  <si>
    <t>97735</t>
  </si>
  <si>
    <t>PEÇA RETANGULAR PRÉ-MOLDADA, VOLUME DE CONCRETO DE 30 A 100 LITROS, TAXA DE AÇO APROXIMADA DE 30KG/M³. AF_01/2018</t>
  </si>
  <si>
    <t>2.477,79</t>
  </si>
  <si>
    <t>97736</t>
  </si>
  <si>
    <t>PEÇA RETANGULAR PRÉ-MOLDADA, VOLUME DE CONCRETO ACIMA DE 100 LITROS, TAXA DE AÇO APROXIMADA DE 30KG/M³. AF_01/2018</t>
  </si>
  <si>
    <t>1.679,60</t>
  </si>
  <si>
    <t>97737</t>
  </si>
  <si>
    <t>PEÇA RETANGULAR PRÉ-MOLDADA, VOLUME DE CONCRETO DE 30 A 70 LITROS , TAXA DE AÇO APROXIMADA DE 70KG/M³. AF_01/2018</t>
  </si>
  <si>
    <t>3.280,10</t>
  </si>
  <si>
    <t>97738</t>
  </si>
  <si>
    <t>PEÇA CIRCULAR PRÉ-MOLDADA, VOLUME DE CONCRETO DE 10 A 30 LITROS, TAXA DE FIBRA DE POLIPROPILENO APROXIMADA DE 6 KG/M³. AF_01/2018_PS</t>
  </si>
  <si>
    <t>5.635,94</t>
  </si>
  <si>
    <t>97739</t>
  </si>
  <si>
    <t>PEÇA CIRCULAR PRÉ-MOLDADA, VOLUME DE CONCRETO DE 30 A 100 LITROS, TAXA DE AÇO APROXIMADA DE 30KG/M³. AF_01/2018</t>
  </si>
  <si>
    <t>3.050,89</t>
  </si>
  <si>
    <t>97740</t>
  </si>
  <si>
    <t>PEÇA CIRCULAR PRÉ-MOLDADA, VOLUME DE CONCRETO ACIMA DE 100 LITROS, TAXA DE AÇO APROXIMADA DE 30KG/M³. AF_01/2018</t>
  </si>
  <si>
    <t>2.349,50</t>
  </si>
  <si>
    <t>98615</t>
  </si>
  <si>
    <t>CONTENÇÃO EM CORTINA COM ESTACAS ESPAÇADAS COM 30 CM DE DIÂMETRO E PROFUNDIDADE MENOR OU IGUAL A 10 M. AF_06/2018</t>
  </si>
  <si>
    <t>139,35</t>
  </si>
  <si>
    <t>98616</t>
  </si>
  <si>
    <t>CONTENÇÃO EM CORTINA COM ESTACAS ESPAÇADAS COM 30 CM DE DIÂMETRO E PROFUNDIDADE MAIOR QUE 10 M E MENOR OU IGUAL A 15 M. AF_06/2018</t>
  </si>
  <si>
    <t>110,27</t>
  </si>
  <si>
    <t>98617</t>
  </si>
  <si>
    <t>CONTENÇÃO EM CORTINA COM ESTACAS ESPAÇADAS COM 30 CM DE DIÂMETRO E PROFUNDIDADE MAIOR QUE 15 M. AF_06/2018</t>
  </si>
  <si>
    <t>102,11</t>
  </si>
  <si>
    <t>98618</t>
  </si>
  <si>
    <t>CONTENÇÃO EM CORTINA COM ESTACAS ESPAÇADAS COM 40 CM DE DIÂMETRO E PROFUNDIDADE MENOR OU IGUAL A 10 M. AF_06/2018</t>
  </si>
  <si>
    <t>140,11</t>
  </si>
  <si>
    <t>98619</t>
  </si>
  <si>
    <t>CONTENÇÃO EM CORTINA COM ESTACAS ESPAÇADAS COM 40 CM DE DIÂMETRO E PROFUNDIDADE MAIOR QUE 10 M E MENOR OU IGUAL A 15 M. AF_06/2018</t>
  </si>
  <si>
    <t>127,72</t>
  </si>
  <si>
    <t>98620</t>
  </si>
  <si>
    <t>CONTENÇÃO EM CORTINA COM ESTACAS ESPAÇADAS COM 40 CM DE DIÂMETRO E PROFUNDIDADE MAIOR QUE 15 M. AF_06/2018</t>
  </si>
  <si>
    <t>121,47</t>
  </si>
  <si>
    <t>98621</t>
  </si>
  <si>
    <t>CONTENÇÃO EM CORTINA COM ESTACAS ESPAÇADAS COM 50 CM DE DIÂMETRO E PROFUNDIDADE MENOR OU IGUAL A 10 M. AF_06/2018</t>
  </si>
  <si>
    <t>159,03</t>
  </si>
  <si>
    <t>98622</t>
  </si>
  <si>
    <t>CONTENÇÃO EM CORTINA COM ESTACAS ESPAÇADAS COM 50 CM DE DIÂMETRO E PROFUNDIDADE MAIOR QUE 10 M E MENOR OU IGUAL A 15 M. AF_06/2018</t>
  </si>
  <si>
    <t>149,04</t>
  </si>
  <si>
    <t>98623</t>
  </si>
  <si>
    <t>CONTENÇÃO EM CORTINA COM ESTACAS ESPAÇADAS COM 50 CM DE DIÂMETRO E PROFUNDIDADE MAIOR QUE 15 M. AF_06/2018</t>
  </si>
  <si>
    <t>143,98</t>
  </si>
  <si>
    <t>98624</t>
  </si>
  <si>
    <t>CONTENÇÃO EM CORTINA COM ESTACAS ESPAÇADAS COM 60 CM DE DIÂMETRO E PROFUNDIDADE MENOR OU IGUAL A 10 M. AF_06/2018</t>
  </si>
  <si>
    <t>179,69</t>
  </si>
  <si>
    <t>98625</t>
  </si>
  <si>
    <t>CONTENÇÃO EM CORTINA COM ESTACAS ESPAÇADAS COM 60 CM DE DIÂMETRO E PROFUNDIDADE MAIOR QUE 10 M E MENOR OU IGUAL A 15 M. AF_06/2018</t>
  </si>
  <si>
    <t>171,29</t>
  </si>
  <si>
    <t>98626</t>
  </si>
  <si>
    <t>CONTENÇÃO EM CORTINA COM ESTACAS ESPAÇADAS COM 60 CM DE DIÂMETRO E PROFUNDIDADE MAIOR QUE 15 M. AF_06/2018</t>
  </si>
  <si>
    <t>166,93</t>
  </si>
  <si>
    <t>98655</t>
  </si>
  <si>
    <t>EXECUÇÃO DE MURETA GUIA PARA CONTENÇÃO/ FUNDAÇÃO COM 30 CM DE ESPESSURA. AF_06/2018</t>
  </si>
  <si>
    <t>711,00</t>
  </si>
  <si>
    <t>98656</t>
  </si>
  <si>
    <t>EXECUÇÃO DE MURETA GUIA PARA CONTENÇÃO/ FUNDAÇÃO COM 40 CM DE ESPESSURA. AF_06/2018</t>
  </si>
  <si>
    <t>723,24</t>
  </si>
  <si>
    <t>98657</t>
  </si>
  <si>
    <t>EXECUÇÃO DE MURETA GUIA PARA CONTENÇÃO/ FUNDAÇÃO COM 50 CM DE ESPESSURA. AF_06/2018</t>
  </si>
  <si>
    <t>735,48</t>
  </si>
  <si>
    <t>98658</t>
  </si>
  <si>
    <t>EXECUÇÃO DE MURETA GUIA PARA CONTENÇÃO/ FUNDAÇÃO COM 60 CM DE ESPESSURA. AF_06/2018</t>
  </si>
  <si>
    <t>747,73</t>
  </si>
  <si>
    <t>98659</t>
  </si>
  <si>
    <t>EXECUÇÃO DE MURETA GUIA PARA CONTENÇÃO/ FUNDAÇÃO COM 80 CM DE ESPESSURA. AF_06/2018</t>
  </si>
  <si>
    <t>772,22</t>
  </si>
  <si>
    <t>98746</t>
  </si>
  <si>
    <t>SOLDA DE TOPO EM CHAPA/PERFIL/TUBO DE AÇO CHANFRADO, ESPESSURA=1/4''. AF_06/2018</t>
  </si>
  <si>
    <t>56,77</t>
  </si>
  <si>
    <t>98749</t>
  </si>
  <si>
    <t>SOLDA DE TOPO EM CHAPA/PERFIL/TUBO DE AÇO CHANFRADO, ESPESSURA=5/16''. AF_06/2018</t>
  </si>
  <si>
    <t>67,38</t>
  </si>
  <si>
    <t>98750</t>
  </si>
  <si>
    <t>SOLDA DE TOPO EM CHAPA/PERFIL/TUBO DE AÇO CHANFRADO, ESPESSURA=3/8''. AF_06/2018</t>
  </si>
  <si>
    <t>80,18</t>
  </si>
  <si>
    <t>98751</t>
  </si>
  <si>
    <t>SOLDA DE TOPO EM CHAPA/PERFIL/TUBO DE AÇO CHANFRADO, ESPESSURA=1/2''. AF_06/2018</t>
  </si>
  <si>
    <t>113,57</t>
  </si>
  <si>
    <t>98752</t>
  </si>
  <si>
    <t>SOLDA DE TOPO EM CHAPA/PERFIL/TUBO DE AÇO CHANFRADO, ESPESSURA=5/8''. AF_06/2018</t>
  </si>
  <si>
    <t>153,71</t>
  </si>
  <si>
    <t>98753</t>
  </si>
  <si>
    <t>SOLDA DE TOPO EM CHAPA/PERFIL/TUBO DE AÇO CHANFRADO, ESPESSURA=3/4''. AF_06/2018</t>
  </si>
  <si>
    <t>203,56</t>
  </si>
  <si>
    <t>100763</t>
  </si>
  <si>
    <t>VIGA METÁLICA EM PERFIL LAMINADO OU SOLDADO EM AÇO ESTRUTURAL, COM CONEXÕES PARAFUSADAS, INCLUSOS MÃO DE OBRA, TRANSPORTE E IÇAMENTO UTILIZANDO GUINDASTE - FORNECIMENTO E INSTALAÇÃO. AF_01/2020_PSA</t>
  </si>
  <si>
    <t>18,81</t>
  </si>
  <si>
    <t>100764</t>
  </si>
  <si>
    <t>VIGA METÁLICA EM PERFIL LAMINADO OU SOLDADO EM AÇO ESTRUTURAL, COM CONEXÕES SOLDADAS, INCLUSOS MÃO DE OBRA, TRANSPORTE E IÇAMENTO UTILIZANDO GUINDASTE - FORNECIMENTO E INSTALAÇÃO. AF_01/2020_PA</t>
  </si>
  <si>
    <t>18,52</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</si>
  <si>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</si>
  <si>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</si>
  <si>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</si>
  <si>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</si>
  <si>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18,54</t>
  </si>
  <si>
    <t>100767</t>
  </si>
  <si>
    <t>CONTRAVENTAMENTO COM CANTONEIRAS DE AÇO, ABAS IGUAIS, COM CONEXÕES PARAFUSADAS, INCLUSOS MÃO DE OBRA, TRANSPORTE E IÇAMENTO UTILIZANDO TALHA MANUAL, PARA EDIFÍCIOS DE ATÉ 2 PAVIMENTOS - FORNECIMENTO E INSTALAÇÃO. AF_01/2020_PSA</t>
  </si>
  <si>
    <t>18,76</t>
  </si>
  <si>
    <t>100768</t>
  </si>
  <si>
    <t>CONTRAVENTAMENTO COM CANTONEIRAS DE AÇO, ABAS IGUAIS, COM CONEXÕES SOLDADAS, INCLUSOS MÃO DE OBRA, TRANSPORTE E IÇAMENTO UTILIZANDO TALHA MANUAL, PARA EDIFÍCIOS DE ATÉ 2 PAVIMENTOS - FORNECIMENTO E INSTALAÇÃO. AF_01/2020_PA</t>
  </si>
  <si>
    <t>17,82</t>
  </si>
  <si>
    <t>100769</t>
  </si>
  <si>
    <t>CONTRAVENTAMENTO COM CANTONEIRAS DE AÇO, ABAS IGUAIS, COM CONEXÕES PARAFUSADAS, INCLUSOS MÃO DE OBRA, TRANSPORTE E IÇAMENTO UTILIZANDO GUINDASTE, PARA EDIFÍCIOS DE 3 A 5 PAVIMENTOS - FORNECIMENTO E INSTALAÇÃO. AF_01/2020_PSA</t>
  </si>
  <si>
    <t>24,18</t>
  </si>
  <si>
    <t>100770</t>
  </si>
  <si>
    <t>CONTRAVENTAMENTO COM CANTONEIRAS DE AÇO, ABAS IGUAIS, COM CONEXÕES SOLDADAS, INCLUSOS MÃO DE OBRA, TRANSPORTE E IÇAMENTO UTILIZANDO GUINDASTE, PARA EDIFÍCIOS DE 3 A 5 PAVIMENTOS - FORNECIMENTO E INSTALAÇÃO. AF_01/2020_PA</t>
  </si>
  <si>
    <t>23,05</t>
  </si>
  <si>
    <t>100771</t>
  </si>
  <si>
    <t>CONTRAVENTAMENTO COM CANTONEIRAS DE AÇO, ABAS IGUAIS, COM CONEXÕES PARAFUSADAS, INCLUSOS MÃO DE OBRA, TRANSPORTE E IÇAMENTO UTILIZANDO GRUA, PARA EDIFÍCIOS DE 6 A 10 PAVIMENTOS - FORNECIMENTO E INSTALAÇÃO. AF_01/2020_PSA</t>
  </si>
  <si>
    <t>18,97</t>
  </si>
  <si>
    <t>100772</t>
  </si>
  <si>
    <t>CONTRAVENTAMENTO COM CANTONEIRAS DE AÇO, ABAS IGUAIS, COM CONEXÕES SOLDADAS, INCLUSOS MÃO DE OBRA, TRANSPORTE E IÇAMENTO UTILIZANDO GRUA, PARA EDIFÍCIOS DE 6 A 10 PAVIMENTOS - FORNECIMENTO E INSTALAÇÃO. AF_01/2020_PA</t>
  </si>
  <si>
    <t>17,93</t>
  </si>
  <si>
    <t>100773</t>
  </si>
  <si>
    <t>ESTRUTURA TRELIÇADA DE COBERTURA, TIPO ARCO, COM LIGAÇÕES SOLDADAS, INCLUSOS PERFIS METÁLICOS, CHAPAS METÁLICAS, MÃO DE OBRA E TRANSPORTE COM GUINDASTE - FORNECIMENTO E INSTALAÇÃO. AF_01/2020_PSA</t>
  </si>
  <si>
    <t>21,83</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</si>
  <si>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</si>
  <si>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</si>
  <si>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</si>
  <si>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</si>
  <si>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16,08</t>
  </si>
  <si>
    <t>100776</t>
  </si>
  <si>
    <t>ESTRUTURA TRELIÇADA DE COBERTURA, TIPO ARCO, COM LIGAÇÕES PARAFUSADAS, INCLUSOS PERFIS METÁLICOS, CHAPAS METÁLICAS, MÃO DE OBRA E TRANSPORTE COM GUINDASTE - FORNECIMENTO E INSTALAÇÃO. AF_01/2020_PSA</t>
  </si>
  <si>
    <t>22,04</t>
  </si>
  <si>
    <t>100777</t>
  </si>
  <si>
    <t>ESTRUTURA TRELIÇADA DE COBERTURA, TIPO SHED, COM LIGAÇÕES PARAFUSADAS, INCLUSOS PERFIS METÁLICOS, CHAPAS METÁLICAS, MÃO DE OBRA E TRANSPORTE COM GUINDASTE - FORNECIMENTO E INSTALAÇÃO. AF_01/2020_PSA</t>
  </si>
  <si>
    <t>16,40</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</si>
  <si>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</si>
  <si>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</si>
  <si>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</si>
  <si>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</si>
  <si>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</si>
  <si>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</si>
  <si>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</si>
  <si>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ARMAÇÃO DE DESCIDA DÁGUA UTILIZANDO AÇO CA-60 DE 5 MM - MONTAGEM. AF_08/2022</t>
  </si>
  <si>
    <t>16,30</t>
  </si>
  <si>
    <t>103798</t>
  </si>
  <si>
    <t>CONCRETAGEM DE DISSIPADOR DE ENERGIA, CONCRETO USINADO, FCK = 20 MPA, COM USO DE BOMBA - LANÇAMENTO, ADENSAMENTO E ACABAMENTO. AF_08/2022</t>
  </si>
  <si>
    <t>621,44</t>
  </si>
  <si>
    <t>103799</t>
  </si>
  <si>
    <t>PEDRA DE MÃO FIXADA COM CONCRETO PARA BACIA DE DISSIPAÇÃO, 40% DE CONCRETO EM VOLUME, FCK = 20 MPA, COM USO DE JERICA E PREPARO EM BETONEIRA DE 600 L - AREIA, BRITA E PEDRA DE MÃO COMERCIAIS - LANÇAMENTO, ADENSAMENTO E ACABAMENTO. AF_08/2022</t>
  </si>
  <si>
    <t>575,16</t>
  </si>
  <si>
    <t>103800</t>
  </si>
  <si>
    <t>PEDRA ARGAMASSADA COM CIMENTO E AREIA 1:3, 40% DE ARGAMASSA EM VOLUME - AREIA E PEDRA DE MÃO COMERCIAIS - FORNECIMENTO E ASSENTAMENTO. AF_08/2022</t>
  </si>
  <si>
    <t>635,57</t>
  </si>
  <si>
    <t>103801</t>
  </si>
  <si>
    <t>CONCRETAGEM DE DISSIPADOR DE ENERGIA, FCK = 20 MPA, COM USO DE JERICAS E PREPARO EM BETONEIRA DE 600 L - AREIA E BRITA COMERCIAIS - LANÇAMENTO, ADENSAMENTO E ACABAMENTO. AF_08/2022</t>
  </si>
  <si>
    <t>772,81</t>
  </si>
  <si>
    <t>103925</t>
  </si>
  <si>
    <t>ESCADA HIDRÁULICA, LARGURA ATÉ 1M, TIPO DESCIDA DÁGUA DE CORTE OU ATERRO EM DEGRAUS (DCD 02, 04 E DAD 02), EM CONCRETO USINADO, FCK = 20 MPA, LANÇADO COM BOMBA, INCLUINDO ARMAÇÃO, MATERIAIS E FÔRMAS (3 UTILIZAÇÕES). AF_08/2022</t>
  </si>
  <si>
    <t>1.697,86</t>
  </si>
  <si>
    <t>103926</t>
  </si>
  <si>
    <t>ESCADA HIDRÁULICA, LARGURA DE 1 A 4,1 M, TIPO DESCIDA DÁGUA DE ATERRO EM DEGRAUS (DAD 04, 06, 08, 10, 12, 14, 16, 18), EM CONCRETO USINADO, FCK = 20 MPA, LANÇADO COM BOMBA, INCLUINDO ARMAÇÃO, MATERIAIS E FÔRMAS (3 UTILIZAÇÕES). AF_08/2022</t>
  </si>
  <si>
    <t>1.364,21</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</si>
  <si>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</si>
  <si>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</si>
  <si>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</si>
  <si>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</si>
  <si>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1.454,28</t>
  </si>
  <si>
    <t>103930</t>
  </si>
  <si>
    <t>BACIA DE DISSIPAÇÃO, LARGURA ATÉ 1 M, TIPO BACIA EM PEDRA DE MÃO FIXADA COM CONCRETO (DEB 01, 02), COM PREPARO MANUAL, FCK = 20 MPA, LANÇADO MANUALMENTE, INCLUINDO MATERIAIS E FÔRMAS (2 UTILIZAÇÕES). AF_08/2022</t>
  </si>
  <si>
    <t>947,29</t>
  </si>
  <si>
    <t>103931</t>
  </si>
  <si>
    <t>BACIA DE DISSIPAÇÃO, LARGURA DE 1 A 4 M, TIPO BACIA EM PEDRA DE MÃO FIXADA COM CONCRETO (DEB 03, 04, 05, 06), COM PREPARO MANUAL, FCK = 20 MPA, LANÇADO MANUALMENTE, INCLUINDO MATERIAIS E FÔRMAS (2 UTILIZAÇÕES). AF_08/2022</t>
  </si>
  <si>
    <t>722,77</t>
  </si>
  <si>
    <t>103932</t>
  </si>
  <si>
    <t>BACIA DE DISSIPAÇÃO, LARGURA DE 4 A 9,2 M, TIPO BACIA EM PEDRA DE MÃO FIXADA COM CONCRETO (DEB 07, 08, 09, 10, 11, 12, 13), COM PREPARO MANUAL, FCK = 20 MPA, LANÇADO MANUALMENTE, INCLUINDO MATERIAIS E FÔRMAS (2 UTILIZAÇÕES). AF_08/2022</t>
  </si>
  <si>
    <t>689,88</t>
  </si>
  <si>
    <t>103933</t>
  </si>
  <si>
    <t>DESCIDA D'ÁGUA RÁPIDA (DAR 03), EM CONCRETO USINADO, FCK = 20 MPA, LANÇADO COM BOMBA, INCLUINDO ARMAÇÃO, MATERIAIS E FÔRMAS (2 UTILIZAÇÕES). AF_08/2022</t>
  </si>
  <si>
    <t>1.582,12</t>
  </si>
  <si>
    <t>104466</t>
  </si>
  <si>
    <t>COMPOSIÇÃO PARAMÉTRICA PARA FORNECIMENTO E MONTAGEM DE ESTRUTURA METÁLICA PARA ESTRUTURA PRINCIPAL DE EDIFICAÇÕES (PILARES, VIGAS E CONTRAVENTAMENTO). AF_11/2022</t>
  </si>
  <si>
    <t>31,23</t>
  </si>
  <si>
    <t>104467</t>
  </si>
  <si>
    <t>COMPOSIÇÃO PARAMÉTRICA PARA FORNECIMENTO E MONTAGEM DE ESTRUTURA METÁLICA PARA COBERTURA DE EDIFICAÇÕES COM ESTRUTURA DE APOIO. AF_11/2022</t>
  </si>
  <si>
    <t>41,86</t>
  </si>
  <si>
    <t>104468</t>
  </si>
  <si>
    <t>COMPOSIÇÃO PARAMÉTRICA PARA FORNECIMENTO E MONTAGEM DE ESTRUTURA METÁLICA PARA GALPÕES SEM PONTE ROLANTE. AF_11/2022</t>
  </si>
  <si>
    <t>54,53</t>
  </si>
  <si>
    <t>104469</t>
  </si>
  <si>
    <t>COMPOSIÇÃO PARAMÉTRICA PARA FORNECIMENTO E MONTAGEM DE ESTRUTURA METÁLICA PARA GALPÕES COM PONTE ROLANTE. AF_11/2022</t>
  </si>
  <si>
    <t>58,25</t>
  </si>
  <si>
    <t>104470</t>
  </si>
  <si>
    <t>COMPOSIÇÃO PARAMÉTRICA PARA FORNECIMENTO E MONTAGEM DE ESTRUTURA METÁLICA PARA COBERTURA DE GALPÕES COM ESTRUTURA DE APOIO EM VIGAS. AF_11/2022</t>
  </si>
  <si>
    <t>32,18</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</si>
  <si>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</si>
  <si>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</si>
  <si>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</si>
  <si>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</si>
  <si>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42,77</t>
  </si>
  <si>
    <t>104483</t>
  </si>
  <si>
    <t>COMPOSIÇÃO PARAMÉTRICA PARA EXECUÇÃO DE ESTRUTURAS DE CONCRETO ARMADO CONVENCIONAL, PARA EDIFICAÇÃO HABITACIONAL MULTIFAMILIAR (PRÉDIO), ATÉ 4 PAVIMENTOS, FCK = 25 MPA. AF_11/2022</t>
  </si>
  <si>
    <t>2.293,35</t>
  </si>
  <si>
    <t>104484</t>
  </si>
  <si>
    <t>COMPOSIÇÃO PARAMÉTRICA PARA EXECUÇÃO DE ESTRUTURAS DE CONCRETO ARMADO, PARA EDIFICAÇÃO HABITACIONAL UNIFAMILIAR COM DOIS PAVIMENTOS (CASA ISOLADA), FCK = 25 MPA. AF_11/2022</t>
  </si>
  <si>
    <t>3.928,79</t>
  </si>
  <si>
    <t>104485</t>
  </si>
  <si>
    <t>COMPOSIÇÃO PARAMÉTRICA EXECUÇÃO DE ESTRUTURAS DE CONCRETO ARMADO, PARA EDIFICAÇÃO HABITACIONAL UNIFAMILIAR COM DOIS PAVIMENTOS (CASA EM EMPREENDIMENTOS), FCK = 25 MPA. AF_11/2022</t>
  </si>
  <si>
    <t>3.090,24</t>
  </si>
  <si>
    <t>104486</t>
  </si>
  <si>
    <t>COMPOSIÇÃO PARAMÉTRICA PARA EXECUÇÃO DE ESTRUTURAS DE CONCRETO ARMADO, PARA EDIFICAÇÃO HABITACIONAL UNIFAMILIAR TÉRREA (CASA ISOLADA), FCK = 25 MPA. AF_11/2022</t>
  </si>
  <si>
    <t>3.348,07</t>
  </si>
  <si>
    <t>104487</t>
  </si>
  <si>
    <t>COMPOSIÇÃO PARAMÉTRICA PARA EXECUÇÃO DE ESTRUTURAS DE CONCRETO ARMADO, PARA EDIFICAÇÃO HABITACIONAL UNIFAMILIAR TÉRREA (CASA EM EMPREENDIMENTOS), FCK = 25 MPA. AF_11/2022</t>
  </si>
  <si>
    <t>2.682,48</t>
  </si>
  <si>
    <t>104488</t>
  </si>
  <si>
    <t>COMPOSIÇÃO PARAMÉTRICA PARA EXECUÇÃO DE ESTRUTURAS DE CONCRETO ARMADO, PARA EDIFICAÇÃO INSTITUCIONAL TÉRREA, FCK = 25 MPA. AF_11/2022</t>
  </si>
  <si>
    <t>2.642,65</t>
  </si>
  <si>
    <t>104489</t>
  </si>
  <si>
    <t>COMPOSIÇÃO PARAMÉTRICA PARA EXECUÇÃO DE ESCADA EM CONCRETO ARMADO, MOLDADA IN LOCO, FCK = 25 MPA. AF_11/2022</t>
  </si>
  <si>
    <t>4.077,79</t>
  </si>
  <si>
    <t>104490</t>
  </si>
  <si>
    <t>COMPOSIÇÃO PARAMÉTRICA PARA EXECUÇÃO DE ESTRUTURAS DE CONCRETO ARMADO CONVENCIONAL, PARA EDIFICAÇÃO HABITACIONAL MULTIFAMILIAR (PRÉDIO), DE 5 A 8 PAVIMENTOS, FCK = 25 MPA. AF_11/2022</t>
  </si>
  <si>
    <t>2.512,82</t>
  </si>
  <si>
    <t>98560</t>
  </si>
  <si>
    <t>IMPERMEABILIZAÇÃO DE PISO COM ARGAMASSA DE CIMENTO E AREIA, COM ADITIVO IMPERMEABILIZANTE, E = 2CM. AF_06/2018</t>
  </si>
  <si>
    <t>49,77</t>
  </si>
  <si>
    <t>98561</t>
  </si>
  <si>
    <t>IMPERMEABILIZAÇÃO DE PAREDES COM ARGAMASSA DE CIMENTO E AREIA, COM ADITIVO IMPERMEABILIZANTE, E = 2CM. AF_06/2018</t>
  </si>
  <si>
    <t>43,61</t>
  </si>
  <si>
    <t>98562</t>
  </si>
  <si>
    <t>IMPERMEABILIZAÇÃO DE FLOREIRA OU VIGA BALDRAME COM ARGAMASSA DE CIMENTO E AREIA, COM ADITIVO IMPERMEABILIZANTE, E = 2 CM. AF_06/2018</t>
  </si>
  <si>
    <t>45,96</t>
  </si>
  <si>
    <t>98555</t>
  </si>
  <si>
    <t>IMPERMEABILIZAÇÃO DE SUPERFÍCIE COM ARGAMASSA POLIMÉRICA / MEMBRANA ACRÍLICA, 3 DEMÃOS. AF_06/2018</t>
  </si>
  <si>
    <t>31,14</t>
  </si>
  <si>
    <t>98556</t>
  </si>
  <si>
    <t>IMPERMEABILIZAÇÃO DE SUPERFÍCIE COM ARGAMASSA POLIMÉRICA / MEMBRANA ACRÍLICA, 4 DEMÃOS, REFORÇADA COM VÉU DE POLIÉSTER (MAV). AF_06/2018</t>
  </si>
  <si>
    <t>60,73</t>
  </si>
  <si>
    <t>98558</t>
  </si>
  <si>
    <t>TRATAMENTO DE RALO OU PONTO EMERGENTE COM ARGAMASSA POLIMÉRICA / MEMBRANA ACRÍLICA REFORÇADO COM VÉU DE POLIÉSTER (MAV). AF_06/2018</t>
  </si>
  <si>
    <t>9,62</t>
  </si>
  <si>
    <t>98559</t>
  </si>
  <si>
    <t>TRATAMENTO DE RODAPÉ COM VÉU DE POLIÉSTER. AF_06/2018</t>
  </si>
  <si>
    <t>6,02</t>
  </si>
  <si>
    <t>98546</t>
  </si>
  <si>
    <t>IMPERMEABILIZAÇÃO DE SUPERFÍCIE COM MANTA ASFÁLTICA, UMA CAMADA, INCLUSIVE APLICAÇÃO DE PRIMER ASFÁLTICO, E=3MM. AF_06/2018</t>
  </si>
  <si>
    <t>136,11</t>
  </si>
  <si>
    <t>98547</t>
  </si>
  <si>
    <t>IMPERMEABILIZAÇÃO DE SUPERFÍCIE COM MANTA ASFÁLTICA, DUAS CAMADAS, INCLUSIVE APLICAÇÃO DE PRIMER ASFÁLTICO, E=3MM E E=4MM. AF_06/2018</t>
  </si>
  <si>
    <t>265,66</t>
  </si>
  <si>
    <t>98553</t>
  </si>
  <si>
    <t>IMPERMEABILIZAÇÃO DE SUPERFÍCIE COM MEMBRANA À BASE DE POLIURETANO, 2 DEMÃOS. AF_06/2018</t>
  </si>
  <si>
    <t>196,42</t>
  </si>
  <si>
    <t>98554</t>
  </si>
  <si>
    <t>IMPERMEABILIZAÇÃO DE SUPERFÍCIE COM MEMBRANA À BASE DE RESINA ACRÍLICA, 3 DEMÃOS. AF_06/2018</t>
  </si>
  <si>
    <t>58,84</t>
  </si>
  <si>
    <t>98557</t>
  </si>
  <si>
    <t>IMPERMEABILIZAÇÃO DE SUPERFÍCIE COM EMULSÃO ASFÁLTICA, 2 DEMÃOS AF_06/2018</t>
  </si>
  <si>
    <t>52,07</t>
  </si>
  <si>
    <t>98563</t>
  </si>
  <si>
    <t>PROTEÇÃO MECÂNICA DE SUPERFÍCIE HORIZONTAL COM ARGAMASSA DE CIMENTO E AREIA, TRAÇO 1:3, E=2CM. AF_06/2018</t>
  </si>
  <si>
    <t>37,25</t>
  </si>
  <si>
    <t>98564</t>
  </si>
  <si>
    <t>PROTEÇÃO MECÂNICA DE SUPERFÍCIE VERTICAL COM ARGAMASSA DE CIMENTO E AREIA, TRAÇO 1:3, E=2CM. AF_06/2018</t>
  </si>
  <si>
    <t>50,49</t>
  </si>
  <si>
    <t>98565</t>
  </si>
  <si>
    <t>PROTEÇÃO MECÂNICA DE SUPERFICIE HORIZONTAL COM ARGAMASSA DE CIMENTO E AREIA, TRAÇO 1:3, E=3CM. AF_06/2018</t>
  </si>
  <si>
    <t>52,85</t>
  </si>
  <si>
    <t>98566</t>
  </si>
  <si>
    <t>PROTEÇÃO MECÂNICA DE SUPERFÍCIE VERTICAL COM ARGAMASSA DE CIMENTO E AREIA, TRAÇO 1:3, E=3CM. AF_06/2018</t>
  </si>
  <si>
    <t>66,08</t>
  </si>
  <si>
    <t>98567</t>
  </si>
  <si>
    <t>PROTEÇÃO MECÂNICA DE SUPERFICIE HORIZONTAL COM ARGAMASSA DE CIMENTO E AREIA, TRAÇO 1:3, E=4CM. AF_06/2018</t>
  </si>
  <si>
    <t>67,59</t>
  </si>
  <si>
    <t>98568</t>
  </si>
  <si>
    <t>PROTEÇÃO MECÂNICA DE SUPERFÍCIE VERTICAL COM ARGAMASSA DE CIMENTO E AREIA, TRAÇO 1:3, E=4CM. AF_06/2018</t>
  </si>
  <si>
    <t>80,80</t>
  </si>
  <si>
    <t>98569</t>
  </si>
  <si>
    <t>PROTEÇÃO MECÂNICA DE SUPERFICIE HORIZONTAL COM ARGAMASSA DE CIMENTO E AREIA, TRAÇO 1:3, E=5CM. AF_06/2018</t>
  </si>
  <si>
    <t>83,15</t>
  </si>
  <si>
    <t>98570</t>
  </si>
  <si>
    <t>PROTEÇÃO MECÂNICA DE SUPERFÍCIE VERTICAL COM ARGAMASSA DE CIMENTO E AREIA, TRAÇO 1:3, E=5CM. AF_06/2018</t>
  </si>
  <si>
    <t>96,40</t>
  </si>
  <si>
    <t>98571</t>
  </si>
  <si>
    <t>PROTEÇÃO MECÂNICA DE SUPERFICIE HORIZONTAL COM CONCRETO 15 MPA, E=4CM. AF_06/2018</t>
  </si>
  <si>
    <t>41,28</t>
  </si>
  <si>
    <t>98572</t>
  </si>
  <si>
    <t>PROTEÇÃO MECÂNICA DE SUPERFICIE HORIZONTAL COM CONCRETO 15 MPA, E=5CM. AF_06/2018</t>
  </si>
  <si>
    <t>50,56</t>
  </si>
  <si>
    <t>98573</t>
  </si>
  <si>
    <t>PROTEÇÃO MECÂNICA DE SUPERFÍCIE VERTICAL COM CONCRETO 15 MPA, E=5CM. AF_06/2018</t>
  </si>
  <si>
    <t>63,41</t>
  </si>
  <si>
    <t>91831</t>
  </si>
  <si>
    <t>ELETRODUTO FLEXÍVEL CORRUGADO, PVC, DN 20 MM (1/2"), PARA CIRCUITOS TERMINAIS, INSTALADO EM FORRO - FORNECIMENTO E INSTALAÇÃO. AF_03/2023</t>
  </si>
  <si>
    <t>9,17</t>
  </si>
  <si>
    <t>91833</t>
  </si>
  <si>
    <t>ELETRODUTO FLEXÍVEL CORRUGADO REFORÇADO, PVC, DN 20 MM (1/2"), PARA CIRCUITOS TERMINAIS, INSTALADO EM FORRO - FORNECIMENTO E INSTALAÇÃO. AF_03/2023</t>
  </si>
  <si>
    <t>9,78</t>
  </si>
  <si>
    <t>91834</t>
  </si>
  <si>
    <t>ELETRODUTO FLEXÍVEL CORRUGADO, PVC, DN 25 MM (3/4"), PARA CIRCUITOS TERMINAIS, INSTALADO EM FORRO - FORNECIMENTO E INSTALAÇÃO. AF_03/2023</t>
  </si>
  <si>
    <t>9,89</t>
  </si>
  <si>
    <t>91835</t>
  </si>
  <si>
    <t>ELETRODUTO FLEXÍVEL CORRUGADO REFORÇADO, PVC, DN 25 MM (3/4"), PARA CIRCUITOS TERMINAIS, INSTALADO EM FORRO - FORNECIMENTO E INSTALAÇÃO. AF_03/2023</t>
  </si>
  <si>
    <t>11,43</t>
  </si>
  <si>
    <t>91836</t>
  </si>
  <si>
    <t>ELETRODUTO FLEXÍVEL CORRUGADO, PVC, DN 32 MM (1"), PARA CIRCUITOS TERMINAIS, INSTALADO EM FORRO - FORNECIMENTO E INSTALAÇÃO. AF_03/2023</t>
  </si>
  <si>
    <t>12,60</t>
  </si>
  <si>
    <t>91837</t>
  </si>
  <si>
    <t>ELETRODUTO FLEXÍVEL CORRUGADO REFORÇADO, PVC, DN 32 MM (1"), PARA CIRCUITOS TERMINAIS, INSTALADO EM FORRO - FORNECIMENTO E INSTALAÇÃO. AF_03/2023</t>
  </si>
  <si>
    <t>16,20</t>
  </si>
  <si>
    <t>91839</t>
  </si>
  <si>
    <t>ELETRODUTO FLEXÍVEL LISO, PEAD, DN 32 MM (1"), PARA CIRCUITOS TERMINAIS, INSTALADO EM FORRO - FORNECIMENTO E INSTALAÇÃO. AF_03/2023</t>
  </si>
  <si>
    <t>13,07</t>
  </si>
  <si>
    <t>91840</t>
  </si>
  <si>
    <t>ELETRODUTO FLEXÍVEL CORRUGADO, PEAD, DN 40 MM (1 1/4"), PARA CIRCUITOS TERMINAIS, INSTALADO EM FORRO - FORNECIMENTO E INSTALAÇÃO. AF_03/2023</t>
  </si>
  <si>
    <t>16,69</t>
  </si>
  <si>
    <t>91841</t>
  </si>
  <si>
    <t>ELETRODUTO FLEXÍVEL LISO, PEAD, DN 40 MM (1 1/4"), PARA CIRCUITOS TERMINAIS, INSTALADO EM FORRO - FORNECIMENTO E INSTALAÇÃO. AF_03/2023</t>
  </si>
  <si>
    <t>91842</t>
  </si>
  <si>
    <t>ELETRODUTO FLEXÍVEL CORRUGADO, PVC, DN 20 MM (1/2"), PARA CIRCUITOS TERMINAIS, INSTALADO EM LAJE - FORNECIMENTO E INSTALAÇÃO. AF_03/2023</t>
  </si>
  <si>
    <t>5,45</t>
  </si>
  <si>
    <t>91843</t>
  </si>
  <si>
    <t>ELETRODUTO FLEXÍVEL CORRUGADO REFORÇADO, PVC, DN 20 MM (1/2"), PARA CIRCUITOS TERMINAIS, INSTALADO EM LAJE - FORNECIMENTO E INSTALAÇÃO. AF_03/2023</t>
  </si>
  <si>
    <t>6,06</t>
  </si>
  <si>
    <t>91844</t>
  </si>
  <si>
    <t>ELETRODUTO FLEXÍVEL CORRUGADO, PVC, DN 25 MM (3/4"), PARA CIRCUITOS TERMINAIS, INSTALADO EM LAJE - FORNECIMENTO E INSTALAÇÃO. AF_03/2023</t>
  </si>
  <si>
    <t>91845</t>
  </si>
  <si>
    <t>ELETRODUTO FLEXÍVEL CORRUGADO REFORÇADO, PVC, DN 25 MM (3/4"), PARA CIRCUITOS TERMINAIS, INSTALADO EM LAJE - FORNECIMENTO E INSTALAÇÃO. AF_03/2023</t>
  </si>
  <si>
    <t>7,67</t>
  </si>
  <si>
    <t>91846</t>
  </si>
  <si>
    <t>ELETRODUTO FLEXÍVEL CORRUGADO, PVC, DN 32 MM (1"), PARA CIRCUITOS TERMINAIS, INSTALADO EM LAJE - FORNECIMENTO E INSTALAÇÃO. AF_03/2023</t>
  </si>
  <si>
    <t>8,89</t>
  </si>
  <si>
    <t>91847</t>
  </si>
  <si>
    <t>ELETRODUTO FLEXÍVEL CORRUGADO REFORÇADO, PVC, DN 32 MM (1"), PARA CIRCUITOS TERMINAIS, INSTALADO EM LAJE - FORNECIMENTO E INSTALAÇÃO. AF_03/2023</t>
  </si>
  <si>
    <t>12,49</t>
  </si>
  <si>
    <t>91849</t>
  </si>
  <si>
    <t>ELETRODUTO FLEXÍVEL LISO, PEAD, DN 32 MM (1"), PARA CIRCUITOS TERMINAIS, INSTALADO EM LAJE - FORNECIMENTO E INSTALAÇÃO. AF_03/2023</t>
  </si>
  <si>
    <t>9,36</t>
  </si>
  <si>
    <t>91850</t>
  </si>
  <si>
    <t>ELETRODUTO FLEXÍVEL CORRUGADO, PEAD, DN 40 MM (1 1/4"), PARA CIRCUITOS TERMINAIS, INSTALADO EM LAJE - FORNECIMENTO E INSTALAÇÃO. AF_03/2023</t>
  </si>
  <si>
    <t>12,95</t>
  </si>
  <si>
    <t>91851</t>
  </si>
  <si>
    <t>ELETRODUTO FLEXÍVEL LISO, PEAD, DN 40 MM (1 1/4"), PARA CIRCUITOS TERMINAIS, INSTALADO EM LAJE - FORNECIMENTO E INSTALAÇÃO. AF_03/2023</t>
  </si>
  <si>
    <t>11,69</t>
  </si>
  <si>
    <t>91852</t>
  </si>
  <si>
    <t>ELETRODUTO FLEXÍVEL CORRUGADO, PVC, DN 20 MM (1/2"), PARA CIRCUITOS TERMINAIS, INSTALADO EM PAREDE - FORNECIMENTO E INSTALAÇÃO. AF_03/2023</t>
  </si>
  <si>
    <t>8,03</t>
  </si>
  <si>
    <t>91853</t>
  </si>
  <si>
    <t>ELETRODUTO FLEXÍVEL CORRUGADO REFORÇADO, PVC, DN 20 MM (1/2"), PARA CIRCUITOS TERMINAIS, INSTALADO EM PAREDE - FORNECIMENTO E INSTALAÇÃO. AF_03/2023</t>
  </si>
  <si>
    <t>8,59</t>
  </si>
  <si>
    <t>91854</t>
  </si>
  <si>
    <t>ELETRODUTO FLEXÍVEL CORRUGADO, PVC, DN 25 MM (3/4"), PARA CIRCUITOS TERMINAIS, INSTALADO EM PAREDE - FORNECIMENTO E INSTALAÇÃO. AF_03/2023</t>
  </si>
  <si>
    <t>8,68</t>
  </si>
  <si>
    <t>91855</t>
  </si>
  <si>
    <t>ELETRODUTO FLEXÍVEL CORRUGADO REFORÇADO, PVC, DN 25 MM (3/4"), PARA CIRCUITOS TERMINAIS, INSTALADO EM PAREDE - FORNECIMENTO E INSTALAÇÃO. AF_03/2023</t>
  </si>
  <si>
    <t>91856</t>
  </si>
  <si>
    <t>ELETRODUTO FLEXÍVEL CORRUGADO, PVC, DN 32 MM (1"), PARA CIRCUITOS TERMINAIS, INSTALADO EM PAREDE - FORNECIMENTO E INSTALAÇÃO. AF_03/2023</t>
  </si>
  <si>
    <t>91857</t>
  </si>
  <si>
    <t>ELETRODUTO FLEXÍVEL CORRUGADO REFORÇADO, PVC, DN 32 MM (1"), PARA CIRCUITOS TERMINAIS, INSTALADO EM PAREDE - FORNECIMENTO E INSTALAÇÃO. AF_03/2023</t>
  </si>
  <si>
    <t>14,61</t>
  </si>
  <si>
    <t>91859</t>
  </si>
  <si>
    <t>ELETRODUTO FLEXÍVEL LISO, PEAD, DN 32 MM (1"), PARA CIRCUITOS TERMINAIS, INSTALADO EM PAREDE - FORNECIMENTO E INSTALAÇÃO. AF_03/2023</t>
  </si>
  <si>
    <t>11,71</t>
  </si>
  <si>
    <t>91860</t>
  </si>
  <si>
    <t>ELETRODUTO FLEXÍVEL CORRUGADO, PEAD, DN 40 MM (1 1/4"), PARA CIRCUITOS TERMINAIS, INSTALADO EM PAREDE - FORNECIMENTO E INSTALAÇÃO. AF_03/2023</t>
  </si>
  <si>
    <t>15,08</t>
  </si>
  <si>
    <t>91861</t>
  </si>
  <si>
    <t>ELETRODUTO FLEXÍVEL LISO, PEAD, DN 40 MM (1 1/4"), PARA CIRCUITOS TERMINAIS, INSTALADO EM PAREDE - FORNECIMENTO E INSTALAÇÃO. AF_03/2023</t>
  </si>
  <si>
    <t>13,91</t>
  </si>
  <si>
    <t>91862</t>
  </si>
  <si>
    <t>ELETRODUTO RÍGIDO ROSCÁVEL, PVC, DN 20 MM (1/2"), PARA CIRCUITOS TERMINAIS, INSTALADO EM FORRO - FORNECIMENTO E INSTALAÇÃO. AF_03/2023</t>
  </si>
  <si>
    <t>91863</t>
  </si>
  <si>
    <t>ELETRODUTO RÍGIDO ROSCÁVEL, PVC, DN 25 MM (3/4"), PARA CIRCUITOS TERMINAIS, INSTALADO EM FORRO - FORNECIMENTO E INSTALAÇÃO. AF_03/2023</t>
  </si>
  <si>
    <t>10,46</t>
  </si>
  <si>
    <t>91864</t>
  </si>
  <si>
    <t>ELETRODUTO RÍGIDO ROSCÁVEL, PVC, DN 32 MM (1"), PARA CIRCUITOS TERMINAIS, INSTALADO EM FORRO - FORNECIMENTO E INSTALAÇÃO. AF_03/2023</t>
  </si>
  <si>
    <t>14,27</t>
  </si>
  <si>
    <t>91865</t>
  </si>
  <si>
    <t>ELETRODUTO RÍGIDO ROSCÁVEL, PVC, DN 40 MM (1 1/4"), PARA CIRCUITOS TERMINAIS, INSTALADO EM FORRO - FORNECIMENTO E INSTALAÇÃO. AF_03/2023</t>
  </si>
  <si>
    <t>17,98</t>
  </si>
  <si>
    <t>91866</t>
  </si>
  <si>
    <t>ELETRODUTO RÍGIDO ROSCÁVEL, PVC, DN 20 MM (1/2"), PARA CIRCUITOS TERMINAIS, INSTALADO EM LAJE - FORNECIMENTO E INSTALAÇÃO. AF_03/2023</t>
  </si>
  <si>
    <t>7,74</t>
  </si>
  <si>
    <t>91867</t>
  </si>
  <si>
    <t>ELETRODUTO RÍGIDO ROSCÁVEL, PVC, DN 25 MM (3/4"), PARA CIRCUITOS TERMINAIS, INSTALADO EM LAJE - FORNECIMENTO E INSTALAÇÃO. AF_03/2023</t>
  </si>
  <si>
    <t>9,38</t>
  </si>
  <si>
    <t>91868</t>
  </si>
  <si>
    <t>ELETRODUTO RÍGIDO ROSCÁVEL, PVC, DN 32 MM (1"), PARA CIRCUITOS TERMINAIS, INSTALADO EM LAJE - FORNECIMENTO E INSTALAÇÃO. AF_03/2023</t>
  </si>
  <si>
    <t>13,20</t>
  </si>
  <si>
    <t>91869</t>
  </si>
  <si>
    <t>ELETRODUTO RÍGIDO ROSCÁVEL, PVC, DN 40 MM (1 1/4"), PARA CIRCUITOS TERMINAIS, INSTALADO EM LAJE - FORNECIMENTO E INSTALAÇÃO. AF_03/2023</t>
  </si>
  <si>
    <t>16,87</t>
  </si>
  <si>
    <t>91870</t>
  </si>
  <si>
    <t>ELETRODUTO RÍGIDO ROSCÁVEL, PVC, DN 20 MM (1/2"), PARA CIRCUITOS TERMINAIS, INSTALADO EM PAREDE - FORNECIMENTO E INSTALAÇÃO. AF_03/2023</t>
  </si>
  <si>
    <t>11,40</t>
  </si>
  <si>
    <t>91871</t>
  </si>
  <si>
    <t>ELETRODUTO RÍGIDO ROSCÁVEL, PVC, DN 25 MM (3/4"), PARA CIRCUITOS TERMINAIS, INSTALADO EM PAREDE - FORNECIMENTO E INSTALAÇÃO. AF_03/2023</t>
  </si>
  <si>
    <t>13,06</t>
  </si>
  <si>
    <t>91872</t>
  </si>
  <si>
    <t>ELETRODUTO RÍGIDO ROSCÁVEL, PVC, DN 32 MM (1"), PARA CIRCUITOS TERMINAIS, INSTALADO EM PAREDE - FORNECIMENTO E INSTALAÇÃO. AF_03/2023</t>
  </si>
  <si>
    <t>91873</t>
  </si>
  <si>
    <t>ELETRODUTO RÍGIDO ROSCÁVEL, PVC, DN 40 MM (1 1/4"), PARA CIRCUITOS TERMINAIS, INSTALADO EM PAREDE - FORNECIMENTO E INSTALAÇÃO. AF_03/2023</t>
  </si>
  <si>
    <t>20,53</t>
  </si>
  <si>
    <t>93008</t>
  </si>
  <si>
    <t>ELETRODUTO RÍGIDO ROSCÁVEL, PVC, DN 50 MM (1 1/2"), PARA REDE ENTERRADA DE DISTRIBUIÇÃO DE ENERGIA ELÉTRICA - FORNECIMENTO E INSTALAÇÃO. AF_12/2021</t>
  </si>
  <si>
    <t>17,80</t>
  </si>
  <si>
    <t>93009</t>
  </si>
  <si>
    <t>ELETRODUTO RÍGIDO ROSCÁVEL, PVC, DN 60 MM (2"), PARA REDE ENTERRADA DE DISTRIBUIÇÃO DE ENERGIA ELÉTRICA - FORNECIMENTO E INSTALAÇÃO. AF_12/2021</t>
  </si>
  <si>
    <t>26,67</t>
  </si>
  <si>
    <t>93010</t>
  </si>
  <si>
    <t>ELETRODUTO RÍGIDO ROSCÁVEL, PVC, DN 75 MM (2 1/2"), PARA REDE ENTERRADA DE DISTRIBUIÇÃO DE ENERGIA ELÉTRICA - FORNECIMENTO E INSTALAÇÃO. AF_12/2021</t>
  </si>
  <si>
    <t>37,41</t>
  </si>
  <si>
    <t>93011</t>
  </si>
  <si>
    <t>ELETRODUTO RÍGIDO ROSCÁVEL, PVC, DN 85 MM (3"), PARA REDE ENTERRADA DE DISTRIBUIÇÃO DE ENERGIA ELÉTRICA - FORNECIMENTO E INSTALAÇÃO. AF_12/2021</t>
  </si>
  <si>
    <t>45,92</t>
  </si>
  <si>
    <t>93012</t>
  </si>
  <si>
    <t>ELETRODUTO RÍGIDO ROSCÁVEL, PVC, DN 110 MM (4"), PARA REDE ENTERRADA DE DISTRIBUIÇÃO DE ENERGIA ELÉTRICA - FORNECIMENTO E INSTALAÇÃO. AF_12/2021</t>
  </si>
  <si>
    <t>69,84</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</si>
  <si>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</si>
  <si>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</si>
  <si>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</si>
  <si>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</si>
  <si>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</si>
  <si>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</si>
  <si>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16,77</t>
  </si>
  <si>
    <t>97667</t>
  </si>
  <si>
    <t>ELETRODUTO FLEXÍVEL CORRUGADO, PEAD, DN 50 (1 1/2"), PARA REDE ENTERRADA DE DISTRIBUIÇÃO DE ENERGIA ELÉTRICA - FORNECIMENTO E INSTALAÇÃO. AF_12/2021</t>
  </si>
  <si>
    <t>12,53</t>
  </si>
  <si>
    <t>97668</t>
  </si>
  <si>
    <t>ELETRODUTO FLEXÍVEL CORRUGADO, PEAD, DN 63 (2"), PARA REDE ENTERRADA DE DISTRIBUIÇÃO DE ENERGIA ELÉTRICA - FORNECIMENTO E INSTALAÇÃO. AF_12/2021</t>
  </si>
  <si>
    <t>17,91</t>
  </si>
  <si>
    <t>97669</t>
  </si>
  <si>
    <t>ELETRODUTO FLEXÍVEL CORRUGADO, PEAD, DN 90 (3"), PARA REDE ENTERRADA DE DISTRIBUIÇÃO DE ENERGIA ELÉTRICA - FORNECIMENTO E INSTALAÇÃO. AF_12/2021</t>
  </si>
  <si>
    <t>25,94</t>
  </si>
  <si>
    <t>97670</t>
  </si>
  <si>
    <t>ELETRODUTO FLEXÍVEL CORRUGADO, PEAD, DN 100 (4"), PARA REDE ENTERRADA DE DISTRIBUIÇÃO DE ENERGIA ELÉTRICA - FORNECIMENTO E INSTALAÇÃO. AF_12/2021</t>
  </si>
  <si>
    <t>34,45</t>
  </si>
  <si>
    <t>91874</t>
  </si>
  <si>
    <t>LUVA PARA ELETRODUTO, PVC, ROSCÁVEL, DN 20 MM (1/2"), PARA CIRCUITOS TERMINAIS, INSTALADA EM FORRO - FORNECIMENTO E INSTALAÇÃO. AF_03/2023</t>
  </si>
  <si>
    <t>6,14</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</si>
  <si>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</si>
  <si>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</si>
  <si>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</si>
  <si>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</si>
  <si>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</si>
  <si>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</si>
  <si>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10,72</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</si>
  <si>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</si>
  <si>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</si>
  <si>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</si>
  <si>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</si>
  <si>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5,92</t>
  </si>
  <si>
    <t>91880</t>
  </si>
  <si>
    <t>LUVA PARA ELETRODUTO, PVC, ROSCÁVEL, DN 32 MM (1"), PARA CIRCUITOS TERMINAIS, INSTALADA EM LAJE - FORNECIMENTO E INSTALAÇÃO. AF_03/2023</t>
  </si>
  <si>
    <t>7,39</t>
  </si>
  <si>
    <t>91881</t>
  </si>
  <si>
    <t>LUVA PARA ELETRODUTO, PVC, ROSCÁVEL, DN 40 MM (1 1/4"), PARA CIRCUITOS TERMINAIS, INSTALADA EM LAJE - FORNECIMENTO E INSTALAÇÃO. AF_03/2023</t>
  </si>
  <si>
    <t>9,42</t>
  </si>
  <si>
    <t>91882</t>
  </si>
  <si>
    <t>LUVA PARA ELETRODUTO, PVC, ROSCÁVEL, DN 20 MM (1/2"), PARA CIRCUITOS TERMINAIS, INSTALADA EM PAREDE - FORNECIMENTO E INSTALAÇÃO. AF_03/2023</t>
  </si>
  <si>
    <t>91884</t>
  </si>
  <si>
    <t>LUVA PARA ELETRODUTO, PVC, ROSCÁVEL, DN 25 MM (3/4"), PARA CIRCUITOS TERMINAIS, INSTALADA EM PAREDE - FORNECIMENTO E INSTALAÇÃO. AF_03/2023</t>
  </si>
  <si>
    <t>9,90</t>
  </si>
  <si>
    <t>91885</t>
  </si>
  <si>
    <t>LUVA PARA ELETRODUTO, PVC, ROSCÁVEL, DN 32 MM (1"), PARA CIRCUITOS TERMINAIS, INSTALADA EM PAREDE - FORNECIMENTO E INSTALAÇÃO. AF_03/2023</t>
  </si>
  <si>
    <t>11,32</t>
  </si>
  <si>
    <t>91886</t>
  </si>
  <si>
    <t>LUVA PARA ELETRODUTO, PVC, ROSCÁVEL, DN 40 MM (1 1/4"), PARA CIRCUITOS TERMINAIS, INSTALADA EM PAREDE - FORNECIMENTO E INSTALAÇÃO. AF_03/2023</t>
  </si>
  <si>
    <t>13,30</t>
  </si>
  <si>
    <t>91887</t>
  </si>
  <si>
    <t>CURVA 90 GRAUS PARA ELETRODUTO, PVC, ROSCÁVEL, DN 20 MM (1/2"), PARA CIRCUITOS TERMINAIS, INSTALADA EM FORRO - FORNECIMENTO E INSTALAÇÃO. AF_03/2023</t>
  </si>
  <si>
    <t>10,66</t>
  </si>
  <si>
    <t>91889</t>
  </si>
  <si>
    <t>CURVA 180 GRAUS PARA ELETRODUTO, PVC, ROSCÁVEL, DN 20 MM (1/2"), PARA CIRCUITOS TERMINAIS, INSTALADA EM FORRO - FORNECIMENTO E INSTALAÇÃO. AF_03/2023</t>
  </si>
  <si>
    <t>10,38</t>
  </si>
  <si>
    <t>91890</t>
  </si>
  <si>
    <t>CURVA 90 GRAUS PARA ELETRODUTO, PVC, ROSCÁVEL, DN 25 MM (3/4"), PARA CIRCUITOS TERMINAIS, INSTALADA EM FORRO - FORNECIMENTO E INSTALAÇÃO. AF_03/2023</t>
  </si>
  <si>
    <t>11,76</t>
  </si>
  <si>
    <t>91892</t>
  </si>
  <si>
    <t>CURVA 180 GRAUS PARA ELETRODUTO, PVC, ROSCÁVEL, DN 25 MM (3/4"), PARA CIRCUITOS TERMINAIS, INSTALADA EM FORRO - FORNECIMENTO E INSTALAÇÃO. AF_03/2023</t>
  </si>
  <si>
    <t>13,61</t>
  </si>
  <si>
    <t>91893</t>
  </si>
  <si>
    <t>CURVA 90 GRAUS PARA ELETRODUTO, PVC, ROSCÁVEL, DN 32 MM (1"), PARA CIRCUITOS TERMINAIS, INSTALADA EM FORRO - FORNECIMENTO E INSTALAÇÃO. AF_03/2023</t>
  </si>
  <si>
    <t>14,60</t>
  </si>
  <si>
    <t>91895</t>
  </si>
  <si>
    <t>CURVA 180 GRAUS PARA ELETRODUTO, PVC, ROSCÁVEL, DN 32 MM (1"), PARA CIRCUITOS TERMINAIS, INSTALADA EM FORRO - FORNECIMENTO E INSTALAÇÃO. AF_03/2023</t>
  </si>
  <si>
    <t>16,48</t>
  </si>
  <si>
    <t>91896</t>
  </si>
  <si>
    <t>CURVA 90 GRAUS PARA ELETRODUTO, PVC, ROSCÁVEL, DN 40 MM (1 1/4"), PARA CIRCUITOS TERMINAIS, INSTALADA EM FORRO - FORNECIMENTO E INSTALAÇÃO. AF_03/2023</t>
  </si>
  <si>
    <t>16,79</t>
  </si>
  <si>
    <t>91898</t>
  </si>
  <si>
    <t>CURVA 180 GRAUS PARA ELETRODUTO, PVC, ROSCÁVEL, DN 40 MM (1 1/4"), PARA CIRCUITOS TERMINAIS, INSTALADA EM FORRO - FORNECIMENTO E INSTALAÇÃO. AF_03/2023</t>
  </si>
  <si>
    <t>91899</t>
  </si>
  <si>
    <t>CURVA 90 GRAUS PARA ELETRODUTO, PVC, ROSCÁVEL, DN 20 MM (1/2"), PARA CIRCUITOS TERMINAIS, INSTALADA EM LAJE - FORNECIMENTO E INSTALAÇÃO. AF_03/2023</t>
  </si>
  <si>
    <t>8,69</t>
  </si>
  <si>
    <t>91901</t>
  </si>
  <si>
    <t>CURVA 180 GRAUS PARA ELETRODUTO, PVC, ROSCÁVEL, DN 20 MM (1/2"), PARA CIRCUITOS TERMINAIS, INSTALADA EM LAJE - FORNECIMENTO E INSTALAÇÃO. AF_03/2023</t>
  </si>
  <si>
    <t>8,41</t>
  </si>
  <si>
    <t>91902</t>
  </si>
  <si>
    <t>CURVA 90 GRAUS PARA ELETRODUTO, PVC, ROSCÁVEL, DN 25 MM (3/4"), PARA CIRCUITOS TERMINAIS, INSTALADA EM LAJE - FORNECIMENTO E INSTALAÇÃO. AF_03/2023</t>
  </si>
  <si>
    <t>91904</t>
  </si>
  <si>
    <t>CURVA 180 GRAUS PARA ELETRODUTO, PVC, ROSCÁVEL, DN 25 MM (3/4"), PARA CIRCUITOS TERMINAIS, INSTALADA EM LAJE - FORNECIMENTO E INSTALAÇÃO. AF_03/2023</t>
  </si>
  <si>
    <t>11,64</t>
  </si>
  <si>
    <t>91905</t>
  </si>
  <si>
    <t>CURVA 90 GRAUS PARA ELETRODUTO, PVC, ROSCÁVEL, DN 32 MM (1"), PARA CIRCUITOS TERMINAIS, INSTALADA EM LAJE - FORNECIMENTO E INSTALAÇÃO. AF_03/2023</t>
  </si>
  <si>
    <t>12,64</t>
  </si>
  <si>
    <t>91907</t>
  </si>
  <si>
    <t>CURVA 180 GRAUS PARA ELETRODUTO, PVC, ROSCÁVEL, DN 32 MM (1"), PARA CIRCUITOS TERMINAIS, INSTALADA EM LAJE - FORNECIMENTO E INSTALAÇÃO. AF_03/2023</t>
  </si>
  <si>
    <t>14,52</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</si>
  <si>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</si>
  <si>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</si>
  <si>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</si>
  <si>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</si>
  <si>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16,90</t>
  </si>
  <si>
    <t>91911</t>
  </si>
  <si>
    <t>CURVA 90 GRAUS PARA ELETRODUTO, PVC, ROSCÁVEL, DN 20 MM (1/2"), PARA CIRCUITOS TERMINAIS, INSTALADA EM PAREDE - FORNECIMENTO E INSTALAÇÃO. AF_03/2023</t>
  </si>
  <si>
    <t>14,67</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</si>
  <si>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</si>
  <si>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</si>
  <si>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</si>
  <si>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</si>
  <si>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15,72</t>
  </si>
  <si>
    <t>91916</t>
  </si>
  <si>
    <t>CURVA 180 GRAUS PARA ELETRODUTO, PVC, ROSCÁVEL, DN 25 MM (3/4"), PARA CIRCUITOS TERMINAIS, INSTALADA EM PAREDE - FORNECIMENTO E INSTALAÇÃO. AF_03/2023</t>
  </si>
  <si>
    <t>17,57</t>
  </si>
  <si>
    <t>91917</t>
  </si>
  <si>
    <t>CURVA 90 GRAUS PARA ELETRODUTO, PVC, ROSCÁVEL, DN 32 MM (1"), PARA CIRCUITOS TERMINAIS, INSTALADA EM PAREDE - FORNECIMENTO E INSTALAÇÃO. AF_03/2023</t>
  </si>
  <si>
    <t>91919</t>
  </si>
  <si>
    <t>CURVA 180 GRAUS PARA ELETRODUTO, PVC, ROSCÁVEL, DN 32 MM (1"), PARA CIRCUITOS TERMINAIS, INSTALADA EM PAREDE - FORNECIMENTO E INSTALAÇÃO. AF_03/2023</t>
  </si>
  <si>
    <t>20,40</t>
  </si>
  <si>
    <t>91920</t>
  </si>
  <si>
    <t>CURVA 90 GRAUS PARA ELETRODUTO, PVC, ROSCÁVEL, DN 40 MM (1 1/4"), PARA CIRCUITOS TERMINAIS, INSTALADA EM PAREDE - FORNECIMENTO E INSTALAÇÃO. AF_03/2023</t>
  </si>
  <si>
    <t>20,68</t>
  </si>
  <si>
    <t>91922</t>
  </si>
  <si>
    <t>CURVA 180 GRAUS PARA ELETRODUTO, PVC, ROSCÁVEL, DN 40 MM (1 1/4"), PARA CIRCUITOS TERMINAIS, INSTALADA EM PAREDE - FORNECIMENTO E INSTALAÇÃO. AF_03/2023</t>
  </si>
  <si>
    <t>22,70</t>
  </si>
  <si>
    <t>93013</t>
  </si>
  <si>
    <t>LUVA PARA ELETRODUTO, PVC, ROSCÁVEL, DN 50 MM (1 1/2"), PARA REDE ENTERRADA DE DISTRIBUIÇÃO DE ENERGIA ELÉTRICA - FORNECIMENTO E INSTALAÇÃO. AF_12/2021</t>
  </si>
  <si>
    <t>13,33</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</si>
  <si>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</si>
  <si>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</si>
  <si>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</si>
  <si>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</si>
  <si>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24,48</t>
  </si>
  <si>
    <t>93016</t>
  </si>
  <si>
    <t>LUVA PARA ELETRODUTO, PVC, ROSCÁVEL, DN 85 MM (3"), PARA REDE ENTERRADA DE DISTRIBUIÇÃO DE ENERGIA ELÉTRICA - FORNECIMENTO E INSTALAÇÃO. AF_12/2021</t>
  </si>
  <si>
    <t>29,66</t>
  </si>
  <si>
    <t>93017</t>
  </si>
  <si>
    <t>LUVA PARA ELETRODUTO, PVC, ROSCÁVEL, DN 110 MM (4"), PARA REDE ENTERRADA DE DISTRIBUIÇÃO DE ENERGIA ELÉTRICA - FORNECIMENTO E INSTALAÇÃO. AF_12/2021</t>
  </si>
  <si>
    <t>44,33</t>
  </si>
  <si>
    <t>93018</t>
  </si>
  <si>
    <t>CURVA 90 GRAUS PARA ELETRODUTO, PVC, ROSCÁVEL, DN 50 MM (1 1/2"), PARA REDE ENTERRADA DE DISTRIBUIÇÃO DE ENERGIA ELÉTRICA - FORNECIMENTO E INSTALAÇÃO. AF_12/2021</t>
  </si>
  <si>
    <t>20,35</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</si>
  <si>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</si>
  <si>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</si>
  <si>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</si>
  <si>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</si>
  <si>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</si>
  <si>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</si>
  <si>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45,07</t>
  </si>
  <si>
    <t>93026</t>
  </si>
  <si>
    <t>CURVA 90 GRAUS PARA ELETRODUTO, PVC, ROSCÁVEL, DN 110 MM (4"), PARA REDE ENTERRADA DE DISTRIBUIÇÃO DE ENERGIA ELÉTRICA - FORNECIMENTO E INSTALAÇÃO. AF_12/2021</t>
  </si>
  <si>
    <t>73,08</t>
  </si>
  <si>
    <t>97559</t>
  </si>
  <si>
    <t>CURVA 135 GRAUS PARA ELETRODUTO, PVC, ROSCÁVEL, DN 25 MM (3/4"), PARA CIRCUITOS TERMINAIS, INSTALADA EM FORRO - FORNECIMENTO E INSTALAÇÃO. AF_03/2023</t>
  </si>
  <si>
    <t>11,55</t>
  </si>
  <si>
    <t>97562</t>
  </si>
  <si>
    <t>CURVA 135 GRAUS PARA ELETRODUTO, PVC, ROSCÁVEL, DN 25 MM (3/4"), PARA CIRCUITOS TERMINAIS, INSTALADA EM LAJE - FORNECIMENTO E INSTALAÇÃO. AF_03/2023</t>
  </si>
  <si>
    <t>9,58</t>
  </si>
  <si>
    <t>97564</t>
  </si>
  <si>
    <t>CURVA 135 GRAUS PARA ELETRODUTO, PVC, ROSCÁVEL, DN 25 MM (3/4"), PARA CIRCUITOS TERMINAIS, INSTALADA EM PAREDE - FORNECIMENTO E INSTALAÇÃO. AF_03/2023</t>
  </si>
  <si>
    <t>15,51</t>
  </si>
  <si>
    <t>104395</t>
  </si>
  <si>
    <t>CONDULETE DE PVC, TIPO E, PARA ELETRODUTO DE PVC SOLDÁVEL DN 20 MM (1/2''), APARENTE - FORNECIMENTO E INSTALAÇÃO. AF_10/2022</t>
  </si>
  <si>
    <t>91924</t>
  </si>
  <si>
    <t>CABO DE COBRE FLEXÍVEL ISOLADO, 1,5 MM², ANTI-CHAMA 450/750 V, PARA CIRCUITOS TERMINAIS - FORNECIMENTO E INSTALAÇÃO. AF_03/2023</t>
  </si>
  <si>
    <t>2,67</t>
  </si>
  <si>
    <t>91925</t>
  </si>
  <si>
    <t>CABO DE COBRE FLEXÍVEL ISOLADO, 1,5 MM², ANTI-CHAMA 0,6/1,0 KV, PARA CIRCUITOS TERMINAIS - FORNECIMENTO E INSTALAÇÃO. AF_03/2023</t>
  </si>
  <si>
    <t>3,23</t>
  </si>
  <si>
    <t>91926</t>
  </si>
  <si>
    <t>CABO DE COBRE FLEXÍVEL ISOLADO, 2,5 MM², ANTI-CHAMA 450/750 V, PARA CIRCUITOS TERMINAIS - FORNECIMENTO E INSTALAÇÃO. AF_03/2023</t>
  </si>
  <si>
    <t>3,89</t>
  </si>
  <si>
    <t>91927</t>
  </si>
  <si>
    <t>CABO DE COBRE FLEXÍVEL ISOLADO, 2,5 MM², ANTI-CHAMA 0,6/1,0 KV, PARA CIRCUITOS TERMINAIS - FORNECIMENTO E INSTALAÇÃO. AF_03/2023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</si>
  <si>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</si>
  <si>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</si>
  <si>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</si>
  <si>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</si>
  <si>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6,44</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</si>
  <si>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</si>
  <si>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</si>
  <si>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</si>
  <si>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</si>
  <si>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9,09</t>
  </si>
  <si>
    <t>91932</t>
  </si>
  <si>
    <t>CABO DE COBRE FLEXÍVEL ISOLADO, 10 MM², ANTI-CHAMA 450/750 V, PARA CIRCUITOS TERMINAIS - FORNECIMENTO E INSTALAÇÃO. AF_03/2023</t>
  </si>
  <si>
    <t>15,09</t>
  </si>
  <si>
    <t>91933</t>
  </si>
  <si>
    <t>CABO DE COBRE FLEXÍVEL ISOLADO, 10 MM², ANTI-CHAMA 0,6/1,0 KV, PARA CIRCUITOS TERMINAIS - FORNECIMENTO E INSTALAÇÃO. AF_03/2023</t>
  </si>
  <si>
    <t>14,56</t>
  </si>
  <si>
    <t>91934</t>
  </si>
  <si>
    <t>CABO DE COBRE FLEXÍVEL ISOLADO, 16 MM², ANTI-CHAMA 450/750 V, PARA CIRCUITOS TERMINAIS - FORNECIMENTO E INSTALAÇÃO. AF_03/2023</t>
  </si>
  <si>
    <t>21,79</t>
  </si>
  <si>
    <t>91935</t>
  </si>
  <si>
    <t>CABO DE COBRE FLEXÍVEL ISOLADO, 16 MM², ANTI-CHAMA 0,6/1,0 KV, PARA CIRCUITOS TERMINAIS - FORNECIMENTO E INSTALAÇÃO. AF_03/2023</t>
  </si>
  <si>
    <t>22,84</t>
  </si>
  <si>
    <t>92979</t>
  </si>
  <si>
    <t>CABO DE COBRE FLEXÍVEL ISOLADO, 10 MM², ANTI-CHAMA 450/750 V, PARA DISTRIBUIÇÃO - FORNECIMENTO E INSTALAÇÃO. AF_12/2015</t>
  </si>
  <si>
    <t>10,09</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</si>
  <si>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</si>
  <si>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</si>
  <si>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</si>
  <si>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</si>
  <si>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14,40</t>
  </si>
  <si>
    <t>92982</t>
  </si>
  <si>
    <t>CABO DE COBRE FLEXÍVEL ISOLADO, 16 MM², ANTI-CHAMA 0,6/1,0 KV, PARA DISTRIBUIÇÃO - FORNECIMENTO E INSTALAÇÃO. AF_12/2015</t>
  </si>
  <si>
    <t>15,26</t>
  </si>
  <si>
    <t>92984</t>
  </si>
  <si>
    <t>CABO DE COBRE FLEXÍVEL ISOLADO, 25 MM², ANTI-CHAMA 0,6/1,0 KV, PARA REDE ENTERRADA DE DISTRIBUIÇÃO DE ENERGIA ELÉTRICA - FORNECIMENTO E INSTALAÇÃO. AF_12/2021</t>
  </si>
  <si>
    <t>25,19</t>
  </si>
  <si>
    <t>92986</t>
  </si>
  <si>
    <t>CABO DE COBRE FLEXÍVEL ISOLADO, 35 MM², ANTI-CHAMA 0,6/1,0 KV, PARA REDE ENTERRADA DE DISTRIBUIÇÃO DE ENERGIA ELÉTRICA - FORNECIMENTO E INSTALAÇÃO. AF_12/2021</t>
  </si>
  <si>
    <t>34,85</t>
  </si>
  <si>
    <t>92988</t>
  </si>
  <si>
    <t>CABO DE COBRE FLEXÍVEL ISOLADO, 50 MM², ANTI-CHAMA 0,6/1,0 KV, PARA REDE ENTERRADA DE DISTRIBUIÇÃO DE ENERGIA ELÉTRICA - FORNECIMENTO E INSTALAÇÃO. AF_12/2021</t>
  </si>
  <si>
    <t>50,64</t>
  </si>
  <si>
    <t>92990</t>
  </si>
  <si>
    <t>CABO DE COBRE FLEXÍVEL ISOLADO, 70 MM², ANTI-CHAMA 0,6/1,0 KV, PARA REDE ENTERRADA DE DISTRIBUIÇÃO DE ENERGIA ELÉTRICA - FORNECIMENTO E INSTALAÇÃO. AF_12/2021</t>
  </si>
  <si>
    <t>70,15</t>
  </si>
  <si>
    <t>92992</t>
  </si>
  <si>
    <t>CABO DE COBRE FLEXÍVEL ISOLADO, 95 MM², ANTI-CHAMA 0,6/1,0 KV, PARA REDE ENTERRADA DE DISTRIBUIÇÃO DE ENERGIA ELÉTRICA - FORNECIMENTO E INSTALAÇÃO. AF_12/2021</t>
  </si>
  <si>
    <t>90,72</t>
  </si>
  <si>
    <t>92994</t>
  </si>
  <si>
    <t>CABO DE COBRE FLEXÍVEL ISOLADO, 120 MM², ANTI-CHAMA 0,6/1,0 KV, PARA REDE ENTERRADA DE DISTRIBUIÇÃO DE ENERGIA ELÉTRICA - FORNECIMENTO E INSTALAÇÃO. AF_12/2021</t>
  </si>
  <si>
    <t>117,92</t>
  </si>
  <si>
    <t>92996</t>
  </si>
  <si>
    <t>CABO DE COBRE FLEXÍVEL ISOLADO, 150 MM², ANTI-CHAMA 0,6/1,0 KV, PARA REDE ENTERRADA DE DISTRIBUIÇÃO DE ENERGIA ELÉTRICA - FORNECIMENTO E INSTALAÇÃO. AF_12/2021</t>
  </si>
  <si>
    <t>142,69</t>
  </si>
  <si>
    <t>92998</t>
  </si>
  <si>
    <t>CABO DE COBRE FLEXÍVEL ISOLADO, 185 MM², ANTI-CHAMA 0,6/1,0 KV, PARA REDE ENTERRADA DE DISTRIBUIÇÃO DE ENERGIA ELÉTRICA - FORNECIMENTO E INSTALAÇÃO. AF_12/2021</t>
  </si>
  <si>
    <t>174,90</t>
  </si>
  <si>
    <t>93000</t>
  </si>
  <si>
    <t>CABO DE COBRE FLEXÍVEL ISOLADO, 240 MM², ANTI-CHAMA 0,6/1,0 KV, PARA REDE ENTERRADA DE DISTRIBUIÇÃO DE ENERGIA ELÉTRICA - FORNECIMENTO E INSTALAÇÃO. AF_12/2021</t>
  </si>
  <si>
    <t>231,60</t>
  </si>
  <si>
    <t>93002</t>
  </si>
  <si>
    <t>CABO DE COBRE FLEXÍVEL ISOLADO, 300 MM², ANTI-CHAMA 0,6/1,0 KV, PARA REDE ENTERRADA DE DISTRIBUIÇÃO DE ENERGIA ELÉTRICA - FORNECIMENTO E INSTALAÇÃO. AF_12/2021</t>
  </si>
  <si>
    <t>299,52</t>
  </si>
  <si>
    <t>101884</t>
  </si>
  <si>
    <t>CABO DE COBRE ISOLADO, 10 MM², ANTI-CHAMA 450/750 V, INSTALADO EM ELETROCALHA OU PERFILADO - FORNECIMENTO E INSTALAÇÃO. AF_10/2020</t>
  </si>
  <si>
    <t>9,85</t>
  </si>
  <si>
    <t>101885</t>
  </si>
  <si>
    <t>CABO DE COBRE ISOLADO, 10 MM², ANTI-CHAMA 0,6/1 KV, INSTALADO EM ELETROCALHA OU PERFILADO - FORNECIMENTO E INSTALAÇÃO. AF_10/2020</t>
  </si>
  <si>
    <t>9,41</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</si>
  <si>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</si>
  <si>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</si>
  <si>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</si>
  <si>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</si>
  <si>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</si>
  <si>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</si>
  <si>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22,15</t>
  </si>
  <si>
    <t>101889</t>
  </si>
  <si>
    <t>CABO DE COBRE ISOLADO, 25 MM², ANTI-CHAMA 0,6/1 KV, INSTALADO EM ELETROCALHA OU PERFILADO - FORNECIMENTO E INSTALAÇÃO. AF_10/2020</t>
  </si>
  <si>
    <t>23,28</t>
  </si>
  <si>
    <t>91936</t>
  </si>
  <si>
    <t>CAIXA OCTOGONAL 4" X 4", PVC, INSTALADA EM LAJE - FORNECIMENTO E INSTALAÇÃO. AF_03/2023</t>
  </si>
  <si>
    <t>91937</t>
  </si>
  <si>
    <t>CAIXA OCTOGONAL 3" X 3", PVC, INSTALADA EM LAJE - FORNECIMENTO E INSTALAÇÃO. AF_03/2023</t>
  </si>
  <si>
    <t>91939</t>
  </si>
  <si>
    <t>CAIXA RETANGULAR 4" X 2" ALTA (2,00 M DO PISO), PVC, INSTALADA EM PAREDE - FORNECIMENTO E INSTALAÇÃO. AF_03/2023</t>
  </si>
  <si>
    <t>27,40</t>
  </si>
  <si>
    <t>91940</t>
  </si>
  <si>
    <t>CAIXA RETANGULAR 4" X 2" MÉDIA (1,30 M DO PISO), PVC, INSTALADA EM PAREDE - FORNECIMENTO E INSTALAÇÃO. AF_03/2023</t>
  </si>
  <si>
    <t>91941</t>
  </si>
  <si>
    <t>CAIXA RETANGULAR 4" X 2" BAIXA (0,30 M DO PISO), PVC, INSTALADA EM PAREDE - FORNECIMENTO E INSTALAÇÃO. AF_03/2023</t>
  </si>
  <si>
    <t>10,18</t>
  </si>
  <si>
    <t>91942</t>
  </si>
  <si>
    <t>CAIXA RETANGULAR 4" X 4" ALTA (2,00 M DO PISO), PVC, INSTALADA EM PAREDE - FORNECIMENTO E INSTALAÇÃO. AF_03/2023</t>
  </si>
  <si>
    <t>30,66</t>
  </si>
  <si>
    <t>91943</t>
  </si>
  <si>
    <t>CAIXA RETANGULAR 4" X 4" MÉDIA (1,30 M DO PISO), PVC, INSTALADA EM PAREDE - FORNECIMENTO E INSTALAÇÃO. AF_03/2023</t>
  </si>
  <si>
    <t>18,71</t>
  </si>
  <si>
    <t>91944</t>
  </si>
  <si>
    <t>CAIXA RETANGULAR 4" X 4" BAIXA (0,30 M DO PISO), PVC, INSTALADA EM PAREDE - FORNECIMENTO E INSTALAÇÃO. AF_03/2023</t>
  </si>
  <si>
    <t>12,83</t>
  </si>
  <si>
    <t>92865</t>
  </si>
  <si>
    <t>CAIXA OCTOGONAL 4" X 4", METÁLICA, INSTALADA EM LAJE - FORNECIMENTO E INSTALAÇÃO. AF_03/2023</t>
  </si>
  <si>
    <t>14,01</t>
  </si>
  <si>
    <t>92866</t>
  </si>
  <si>
    <t>CAIXA SEXTAVADA 3" X 3", METÁLICA, INSTALADA EM LAJE - FORNECIMENTO E INSTALAÇÃO. AF_03/2023</t>
  </si>
  <si>
    <t>92867</t>
  </si>
  <si>
    <t>CAIXA RETANGULAR 4" X 2" ALTA (2,00 M DO PISO), METÁLICA, INSTALADA EM PAREDE - FORNECIMENTO E INSTALAÇÃO. AF_03/2023</t>
  </si>
  <si>
    <t>27,12</t>
  </si>
  <si>
    <t>92868</t>
  </si>
  <si>
    <t>CAIXA RETANGULAR 4" X 2" MÉDIA (1,30 M DO PISO), METÁLICA, INSTALADA EM PAREDE - FORNECIMENTO E INSTALAÇÃO. AF_03/2023</t>
  </si>
  <si>
    <t>15,56</t>
  </si>
  <si>
    <t>92869</t>
  </si>
  <si>
    <t>CAIXA RETANGULAR 4" X 2" BAIXA (0,30 M DO PISO), METÁLICA, INSTALADA EM PAREDE - FORNECIMENTO E INSTALAÇÃO. AF_03/2023</t>
  </si>
  <si>
    <t>92870</t>
  </si>
  <si>
    <t>CAIXA RETANGULAR 4" X 4" ALTA (2,00 M DO PISO), METÁLICA, INSTALADA EM PAREDE - FORNECIMENTO E INSTALAÇÃO. AF_03/2023</t>
  </si>
  <si>
    <t>30,35</t>
  </si>
  <si>
    <t>92871</t>
  </si>
  <si>
    <t>CAIXA RETANGULAR 4" X 4" MÉDIA (1,30 M DO PISO), METÁLICA, INSTALADA EM PAREDE - FORNECIMENTO E INSTALAÇÃO. AF_03/2023</t>
  </si>
  <si>
    <t>18,40</t>
  </si>
  <si>
    <t>92872</t>
  </si>
  <si>
    <t>CAIXA RETANGULAR 4" X 4" BAIXA (0,30 M DO PISO), METÁLICA, INSTALADA EM PAREDE - FORNECIMENTO E INSTALAÇÃO. AF_03/2023</t>
  </si>
  <si>
    <t>12,52</t>
  </si>
  <si>
    <t>95777</t>
  </si>
  <si>
    <t>CONDULETE DE ALUMÍNIO, TIPO B, PARA ELETRODUTO DE AÇO GALVANIZADO DN 20 MM (3/4''), APARENTE - FORNECIMENTO E INSTALAÇÃO. AF_10/2022</t>
  </si>
  <si>
    <t>24,89</t>
  </si>
  <si>
    <t>95778</t>
  </si>
  <si>
    <t>CONDULETE DE ALUMÍNIO, TIPO C, PARA ELETRODUTO DE AÇO GALVANIZADO DN 20 MM (3/4''), APARENTE - FORNECIMENTO E INSTALAÇÃO. AF_10/2022</t>
  </si>
  <si>
    <t>27,63</t>
  </si>
  <si>
    <t>95779</t>
  </si>
  <si>
    <t>CONDULETE DE ALUMÍNIO, TIPO E, PARA ELETRODUTO DE AÇO GALVANIZADO DN 20 MM (3/4''), APARENTE - FORNECIMENTO E INSTALAÇÃO. AF_10/2022</t>
  </si>
  <si>
    <t>22,91</t>
  </si>
  <si>
    <t>95780</t>
  </si>
  <si>
    <t>CONDULETE DE ALUMÍNIO, TIPO B, PARA ELETRODUTO DE AÇO GALVANIZADO DN 25 MM (1''), APARENTE - FORNECIMENTO E INSTALAÇÃO. AF_10/2022</t>
  </si>
  <si>
    <t>29,93</t>
  </si>
  <si>
    <t>95781</t>
  </si>
  <si>
    <t>CONDULETE DE ALUMÍNIO, TIPO C, PARA ELETRODUTO DE AÇO GALVANIZADO DN 25 MM (1''), APARENTE - FORNECIMENTO E INSTALAÇÃO. AF_10/2022</t>
  </si>
  <si>
    <t>33,58</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</si>
  <si>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</si>
  <si>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</si>
  <si>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</si>
  <si>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</si>
  <si>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</si>
  <si>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</si>
  <si>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27,10</t>
  </si>
  <si>
    <t>95789</t>
  </si>
  <si>
    <t>CONDULETE DE ALUMÍNIO, TIPO LR, PARA ELETRODUTO DE AÇO GALVANIZADO DN 25 MM (1''), APARENTE - FORNECIMENTO E INSTALAÇÃO. AF_10/2022</t>
  </si>
  <si>
    <t>37,56</t>
  </si>
  <si>
    <t>95791</t>
  </si>
  <si>
    <t>CONDULETE DE ALUMÍNIO, TIPO LR, PARA ELETRODUTO DE AÇO GALVANIZADO DN 32 MM (1 1/4''), APARENTE - FORNECIMENTO E INSTALAÇÃO. AF_10/2022</t>
  </si>
  <si>
    <t>52,94</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</si>
  <si>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</si>
  <si>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</si>
  <si>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</si>
  <si>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</si>
  <si>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44,12</t>
  </si>
  <si>
    <t>95797</t>
  </si>
  <si>
    <t>CONDULETE DE ALUMÍNIO, TIPO T, PARA ELETRODUTO DE AÇO GALVANIZADO DN 32 MM (1 1/4''), APARENTE - FORNECIMENTO E INSTALAÇÃO. AF_10/2022</t>
  </si>
  <si>
    <t>61,57</t>
  </si>
  <si>
    <t>95801</t>
  </si>
  <si>
    <t>CONDULETE DE ALUMÍNIO, TIPO X, PARA ELETRODUTO DE AÇO GALVANIZADO DN 20 MM (3/4''), APARENTE - FORNECIMENTO E INSTALAÇÃO. AF_10/2022</t>
  </si>
  <si>
    <t>37,43</t>
  </si>
  <si>
    <t>95802</t>
  </si>
  <si>
    <t>CONDULETE DE ALUMÍNIO, TIPO X, PARA ELETRODUTO DE AÇO GALVANIZADO DN 25 MM (1''), APARENTE - FORNECIMENTO E INSTALAÇÃO. AF_10/2022</t>
  </si>
  <si>
    <t>46,14</t>
  </si>
  <si>
    <t>95803</t>
  </si>
  <si>
    <t>CONDULETE DE ALUMÍNIO, TIPO X, PARA ELETRODUTO DE AÇO GALVANIZADO DN 32 MM (1 1/4''), APARENTE - FORNECIMENTO E INSTALAÇÃO. AF_10/2022</t>
  </si>
  <si>
    <t>68,10</t>
  </si>
  <si>
    <t>95804</t>
  </si>
  <si>
    <t>CONDULETE DE PVC, TIPO B, PARA ELETRODUTO DE PVC SOLDÁVEL DN 20 MM (1/2''), APARENTE - FORNECIMENTO E INSTALAÇÃO. AF_10/2022</t>
  </si>
  <si>
    <t>19,55</t>
  </si>
  <si>
    <t>95805</t>
  </si>
  <si>
    <t>CONDULETE DE PVC, TIPO B, PARA ELETRODUTO DE PVC SOLDÁVEL DN 25 MM (3/4''), APARENTE - FORNECIMENTO E INSTALAÇÃO. AF_10/2022</t>
  </si>
  <si>
    <t>20,66</t>
  </si>
  <si>
    <t>95806</t>
  </si>
  <si>
    <t>CONDULETE DE PVC, TIPO B, PARA ELETRODUTO DE PVC SOLDÁVEL DN 32 MM (1''), APARENTE - FORNECIMENTO E INSTALAÇÃO. AF_10/2022</t>
  </si>
  <si>
    <t>22,65</t>
  </si>
  <si>
    <t>95807</t>
  </si>
  <si>
    <t>CONDULETE DE PVC, TIPO LL, PARA ELETRODUTO DE PVC SOLDÁVEL DN 20 MM (1/2''), APARENTE - FORNECIMENTO E INSTALAÇÃO. AF_10/2022</t>
  </si>
  <si>
    <t>22,95</t>
  </si>
  <si>
    <t>95808</t>
  </si>
  <si>
    <t>CONDULETE DE PVC, TIPO LL, PARA ELETRODUTO DE PVC SOLDÁVEL DN 25 MM (3/4''), APARENTE - FORNECIMENTO E INSTALAÇÃO. AF_10/2022</t>
  </si>
  <si>
    <t>26,28</t>
  </si>
  <si>
    <t>95809</t>
  </si>
  <si>
    <t>CONDULETE DE PVC, TIPO LL, PARA ELETRODUTO DE PVC SOLDÁVEL DN 32 MM (1''), APARENTE - FORNECIMENTO E INSTALAÇÃO. AF_10/2022</t>
  </si>
  <si>
    <t>32,64</t>
  </si>
  <si>
    <t>95810</t>
  </si>
  <si>
    <t>CONDULETE DE PVC, TIPO LB, PARA ELETRODUTO DE PVC SOLDÁVEL DN 20 MM (1/2''), APARENTE - FORNECIMENTO E INSTALAÇÃO. AF_10/2022</t>
  </si>
  <si>
    <t>13,97</t>
  </si>
  <si>
    <t>95811</t>
  </si>
  <si>
    <t>CONDULETE DE PVC, TIPO LB, PARA ELETRODUTO DE PVC SOLDÁVEL DN 25 MM (3/4''), APARENTE - FORNECIMENTO E INSTALAÇÃO. AF_10/2022</t>
  </si>
  <si>
    <t>17,31</t>
  </si>
  <si>
    <t>95812</t>
  </si>
  <si>
    <t>CONDULETE DE PVC, TIPO LB, PARA ELETRODUTO DE PVC SOLDÁVEL DN 32 MM (1''), APARENTE - FORNECIMENTO E INSTALAÇÃO. AF_10/2022</t>
  </si>
  <si>
    <t>23,66</t>
  </si>
  <si>
    <t>95813</t>
  </si>
  <si>
    <t>CONDULETE DE PVC, TIPO TB, PARA ELETRODUTO DE PVC SOLDÁVEL DN 20 MM (1/2''), APARENTE - FORNECIMENTO E INSTALAÇÃO. AF_10/2022</t>
  </si>
  <si>
    <t>16,26</t>
  </si>
  <si>
    <t>95814</t>
  </si>
  <si>
    <t>CONDULETE DE PVC, TIPO TB, PARA ELETRODUTO DE PVC SOLDÁVEL DN 25 MM (3/4''), APARENTE - FORNECIMENTO E INSTALAÇÃO. AF_10/2022</t>
  </si>
  <si>
    <t>20,71</t>
  </si>
  <si>
    <t>95815</t>
  </si>
  <si>
    <t>CONDULETE DE PVC, TIPO TB, PARA ELETRODUTO DE PVC SOLDÁVEL DN 32 MM (1''), APARENTE - FORNECIMENTO E INSTALAÇÃO. AF_10/2022</t>
  </si>
  <si>
    <t>30,55</t>
  </si>
  <si>
    <t>95816</t>
  </si>
  <si>
    <t>CONDULETE DE PVC, TIPO X, PARA ELETRODUTO DE PVC SOLDÁVEL DN 20 MM (1/2''), APARENTE - FORNECIMENTO E INSTALAÇÃO. AF_10/2022</t>
  </si>
  <si>
    <t>27,75</t>
  </si>
  <si>
    <t>95817</t>
  </si>
  <si>
    <t>CONDULETE DE PVC, TIPO X, PARA ELETRODUTO DE PVC SOLDÁVEL DN 25 MM (3/4), APARENTE - FORNECIMENTO E INSTALAÇÃO. AF_10/2022</t>
  </si>
  <si>
    <t>32,89</t>
  </si>
  <si>
    <t>95818</t>
  </si>
  <si>
    <t>CONDULETE DE PVC, TIPO X, PARA ELETRODUTO DE PVC SOLDÁVEL DN 32 MM (1''), APARENTE - FORNECIMENTO E INSTALAÇÃO. AF_10/2022</t>
  </si>
  <si>
    <t>45,57</t>
  </si>
  <si>
    <t>97881</t>
  </si>
  <si>
    <t>CAIXA ENTERRADA ELÉTRICA RETANGULAR, EM CONCRETO PRÉ-MOLDADO, FUNDO COM BRITA, DIMENSÕES INTERNAS: 0,3X0,3X0,3 M. AF_12/2020</t>
  </si>
  <si>
    <t>133,47</t>
  </si>
  <si>
    <t>97882</t>
  </si>
  <si>
    <t>CAIXA ENTERRADA ELÉTRICA RETANGULAR, EM CONCRETO PRÉ-MOLDADO, FUNDO COM BRITA, DIMENSÕES INTERNAS: 0,4X0,4X0,4 M. AF_12/2020</t>
  </si>
  <si>
    <t>209,44</t>
  </si>
  <si>
    <t>97883</t>
  </si>
  <si>
    <t>CAIXA ENTERRADA ELÉTRICA RETANGULAR, EM CONCRETO PRÉ-MOLDADO, FUNDO COM BRITA, DIMENSÕES INTERNAS: 0,6X0,6X0,5 M. AF_12/2020</t>
  </si>
  <si>
    <t>403,73</t>
  </si>
  <si>
    <t>97884</t>
  </si>
  <si>
    <t>CAIXA ENTERRADA ELÉTRICA RETANGULAR, EM CONCRETO PRÉ-MOLDADO, FUNDO COM BRITA, DIMENSÕES INTERNAS: 0,8X0,8X0,5 M. AF_12/2020</t>
  </si>
  <si>
    <t>785,54</t>
  </si>
  <si>
    <t>97885</t>
  </si>
  <si>
    <t>CAIXA ENTERRADA ELÉTRICA RETANGULAR, EM CONCRETO PRÉ-MOLDADO, FUNDO COM BRITA, DIMENSÕES INTERNAS: 1X1X0,5 M. AF_12/2020</t>
  </si>
  <si>
    <t>1.207,19</t>
  </si>
  <si>
    <t>97886</t>
  </si>
  <si>
    <t>CAIXA ENTERRADA ELÉTRICA RETANGULAR, EM ALVENARIA COM TIJOLOS CERÂMICOS MACIÇOS, FUNDO COM BRITA, DIMENSÕES INTERNAS: 0,3X0,3X0,3 M. AF_12/2020</t>
  </si>
  <si>
    <t>167,68</t>
  </si>
  <si>
    <t>97887</t>
  </si>
  <si>
    <t>CAIXA ENTERRADA ELÉTRICA RETANGULAR, EM ALVENARIA COM TIJOLOS CERÂMICOS MACIÇOS, FUNDO COM BRITA, DIMENSÕES INTERNAS: 0,4X0,4X0,4 M. AF_12/2020</t>
  </si>
  <si>
    <t>262,91</t>
  </si>
  <si>
    <t>97888</t>
  </si>
  <si>
    <t>CAIXA ENTERRADA ELÉTRICA RETANGULAR, EM ALVENARIA COM TIJOLOS CERÂMICOS MACIÇOS, FUNDO COM BRITA, DIMENSÕES INTERNAS: 0,6X0,6X0,6 M. AF_12/2020</t>
  </si>
  <si>
    <t>507,39</t>
  </si>
  <si>
    <t>97889</t>
  </si>
  <si>
    <t>CAIXA ENTERRADA ELÉTRICA RETANGULAR, EM ALVENARIA COM TIJOLOS CERÂMICOS MACIÇOS, FUNDO COM BRITA, DIMENSÕES INTERNAS: 0,8X0,8X0,6 M. AF_12/2020</t>
  </si>
  <si>
    <t>690,68</t>
  </si>
  <si>
    <t>97890</t>
  </si>
  <si>
    <t>CAIXA ENTERRADA ELÉTRICA RETANGULAR, EM ALVENARIA COM TIJOLOS CERÂMICOS MACIÇOS, FUNDO COM BRITA, DIMENSÕES INTERNAS: 1X1X0,6 M. AF_12/2020</t>
  </si>
  <si>
    <t>804,09</t>
  </si>
  <si>
    <t>97891</t>
  </si>
  <si>
    <t>CAIXA ENTERRADA ELÉTRICA RETANGULAR, EM ALVENARIA COM BLOCOS DE CONCRETO, FUNDO COM BRITA, DIMENSÕES INTERNAS: 0,4X0,4X0,4 M. AF_12/2020</t>
  </si>
  <si>
    <t>197,20</t>
  </si>
  <si>
    <t>97892</t>
  </si>
  <si>
    <t>CAIXA ENTERRADA ELÉTRICA RETANGULAR, EM ALVENARIA COM BLOCOS DE CONCRETO, FUNDO COM BRITA, DIMENSÕES INTERNAS: 0,6X0,6X0,6 M. AF_12/2020</t>
  </si>
  <si>
    <t>368,52</t>
  </si>
  <si>
    <t>97893</t>
  </si>
  <si>
    <t>CAIXA ENTERRADA ELÉTRICA RETANGULAR, EM ALVENARIA COM BLOCOS DE CONCRETO, FUNDO COM BRITA, DIMENSÕES INTERNAS: 0,8X0,8X0,6 M. AF_12/2020</t>
  </si>
  <si>
    <t>513,55</t>
  </si>
  <si>
    <t>97894</t>
  </si>
  <si>
    <t>CAIXA ENTERRADA ELÉTRICA RETANGULAR, EM ALVENARIA COM BLOCOS DE CONCRETO, FUNDO COM BRITA, DIMENSÕES INTERNAS: 1X1X0,6 M. AF_12/2020</t>
  </si>
  <si>
    <t>589,44</t>
  </si>
  <si>
    <t>104396</t>
  </si>
  <si>
    <t>CONDULETE DE PVC, TIPO E, PARA ELETRODUTO DE PVC SOLDÁVEL DN 25 MM (3/4''), APARENTE - FORNECIMENTO E INSTALAÇÃO. AF_10/2022</t>
  </si>
  <si>
    <t>19,51</t>
  </si>
  <si>
    <t>104397</t>
  </si>
  <si>
    <t>CONDULETE DE PVC, TIPO E, PARA ELETRODUTO DE PVC SOLDÁVEL DN 32 MM (1''), APARENTE - FORNECIMENTO E INSTALAÇÃO. AF_10/2022</t>
  </si>
  <si>
    <t>23,19</t>
  </si>
  <si>
    <t>104398</t>
  </si>
  <si>
    <t>CONDULETE DE PVC, TIPO LR, PARA ELETRODUTO DE PVC SOLDÁVEL DN 20 MM (1/2''), APARENTE - FORNECIMENTO E INSTALAÇÃO. AF_10/2022</t>
  </si>
  <si>
    <t>22,94</t>
  </si>
  <si>
    <t>104399</t>
  </si>
  <si>
    <t>CONDULETE DE PVC, TIPO LR, PARA ELETRODUTO DE PVC SOLDÁVEL DN 25 MM (3/4''), APARENTE - FORNECIMENTO E INSTALAÇÃO. AF_10/2022</t>
  </si>
  <si>
    <t>25,13</t>
  </si>
  <si>
    <t>104400</t>
  </si>
  <si>
    <t>CONDULETE DE PVC, TIPO LR, PARA ELETRODUTO DE PVC SOLDÁVEL DN 32 MM (1''), APARENTE - FORNECIMENTO E INSTALAÇÃO. AF_10/2022</t>
  </si>
  <si>
    <t>32,15</t>
  </si>
  <si>
    <t>104401</t>
  </si>
  <si>
    <t>CONDULETE DE PVC, TIPO C, PARA ELETRODUTO DE PVC SOLDÁVEL DN 20 MM (1/2''), APARENTE - FORNECIMENTO E INSTALAÇÃO. AF_10/2022</t>
  </si>
  <si>
    <t>21,72</t>
  </si>
  <si>
    <t>104402</t>
  </si>
  <si>
    <t>CONDULETE DE PVC, TIPO C, PARA ELETRODUTO DE PVC SOLDÁVEL DN 25 MM (3/4''), APARENTE - FORNECIMENTO E INSTALAÇÃO. AF_10/2022</t>
  </si>
  <si>
    <t>22,80</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</si>
  <si>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</si>
  <si>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</si>
  <si>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</si>
  <si>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</si>
  <si>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29,32</t>
  </si>
  <si>
    <t>104405</t>
  </si>
  <si>
    <t>CONDULETE DE PVC, TIPO T, PARA ELETRODUTO DE PVC SOLDÁVEL DN 32 MM (1''), APARENTE - FORNECIMENTO E INSTALAÇÃO. AF_10/2022</t>
  </si>
  <si>
    <t>39,53</t>
  </si>
  <si>
    <t>93653</t>
  </si>
  <si>
    <t>DISJUNTOR MONOPOLAR TIPO DIN, CORRENTE NOMINAL DE 10A - FORNECIMENTO E INSTALAÇÃO. AF_10/2020</t>
  </si>
  <si>
    <t>12,45</t>
  </si>
  <si>
    <t>93654</t>
  </si>
  <si>
    <t>DISJUNTOR MONOPOLAR TIPO DIN, CORRENTE NOMINAL DE 16A - FORNECIMENTO E INSTALAÇÃO. AF_10/2020</t>
  </si>
  <si>
    <t>13,00</t>
  </si>
  <si>
    <t>93655</t>
  </si>
  <si>
    <t>DISJUNTOR MONOPOLAR TIPO DIN, CORRENTE NOMINAL DE 20A - FORNECIMENTO E INSTALAÇÃO. AF_10/2020</t>
  </si>
  <si>
    <t>14,20</t>
  </si>
  <si>
    <t>93656</t>
  </si>
  <si>
    <t>DISJUNTOR MONOPOLAR TIPO DIN, CORRENTE NOMINAL DE 25A - FORNECIMENTO E INSTALAÇÃO. AF_10/2020</t>
  </si>
  <si>
    <t>93657</t>
  </si>
  <si>
    <t>DISJUNTOR MONOPOLAR TIPO DIN, CORRENTE NOMINAL DE 32A - FORNECIMENTO E INSTALAÇÃO. AF_10/2020</t>
  </si>
  <si>
    <t>15,63</t>
  </si>
  <si>
    <t>93658</t>
  </si>
  <si>
    <t>DISJUNTOR MONOPOLAR TIPO DIN, CORRENTE NOMINAL DE 40A - FORNECIMENTO E INSTALAÇÃO. AF_10/2020</t>
  </si>
  <si>
    <t>22,41</t>
  </si>
  <si>
    <t>93659</t>
  </si>
  <si>
    <t>DISJUNTOR MONOPOLAR TIPO DIN, CORRENTE NOMINAL DE 50A - FORNECIMENTO E INSTALAÇÃO. AF_10/2020</t>
  </si>
  <si>
    <t>25,21</t>
  </si>
  <si>
    <t>93660</t>
  </si>
  <si>
    <t>DISJUNTOR BIPOLAR TIPO DIN, CORRENTE NOMINAL DE 10A - FORNECIMENTO E INSTALAÇÃO. AF_10/2020</t>
  </si>
  <si>
    <t>60,93</t>
  </si>
  <si>
    <t>93661</t>
  </si>
  <si>
    <t>DISJUNTOR BIPOLAR TIPO DIN, CORRENTE NOMINAL DE 16A - FORNECIMENTO E INSTALAÇÃO. AF_10/2020</t>
  </si>
  <si>
    <t>62,03</t>
  </si>
  <si>
    <t>93662</t>
  </si>
  <si>
    <t>DISJUNTOR BIPOLAR TIPO DIN, CORRENTE NOMINAL DE 20A - FORNECIMENTO E INSTALAÇÃO. AF_10/2020</t>
  </si>
  <si>
    <t>64,44</t>
  </si>
  <si>
    <t>93663</t>
  </si>
  <si>
    <t>DISJUNTOR BIPOLAR TIPO DIN, CORRENTE NOMINAL DE 25A - FORNECIMENTO E INSTALAÇÃO. AF_10/2020</t>
  </si>
  <si>
    <t>93664</t>
  </si>
  <si>
    <t>DISJUNTOR BIPOLAR TIPO DIN, CORRENTE NOMINAL DE 32A - FORNECIMENTO E INSTALAÇÃO. AF_10/2020</t>
  </si>
  <si>
    <t>67,30</t>
  </si>
  <si>
    <t>93665</t>
  </si>
  <si>
    <t>DISJUNTOR BIPOLAR TIPO DIN, CORRENTE NOMINAL DE 40A - FORNECIMENTO E INSTALAÇÃO. AF_10/2020</t>
  </si>
  <si>
    <t>70,68</t>
  </si>
  <si>
    <t>93666</t>
  </si>
  <si>
    <t>DISJUNTOR BIPOLAR TIPO DIN, CORRENTE NOMINAL DE 50A - FORNECIMENTO E INSTALAÇÃO. AF_10/2020</t>
  </si>
  <si>
    <t>76,28</t>
  </si>
  <si>
    <t>93667</t>
  </si>
  <si>
    <t>DISJUNTOR TRIPOLAR TIPO DIN, CORRENTE NOMINAL DE 10A - FORNECIMENTO E INSTALAÇÃO. AF_10/2020</t>
  </si>
  <si>
    <t>76,19</t>
  </si>
  <si>
    <t>93668</t>
  </si>
  <si>
    <t>DISJUNTOR TRIPOLAR TIPO DIN, CORRENTE NOMINAL DE 16A - FORNECIMENTO E INSTALAÇÃO. AF_10/2020</t>
  </si>
  <si>
    <t>77,86</t>
  </si>
  <si>
    <t>93669</t>
  </si>
  <si>
    <t>DISJUNTOR TRIPOLAR TIPO DIN, CORRENTE NOMINAL DE 20A - FORNECIMENTO E INSTALAÇÃO. AF_10/2020</t>
  </si>
  <si>
    <t>81,46</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</si>
  <si>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</si>
  <si>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</si>
  <si>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</si>
  <si>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</si>
  <si>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</si>
  <si>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</si>
  <si>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92,10</t>
  </si>
  <si>
    <t>93673</t>
  </si>
  <si>
    <t>DISJUNTOR TRIPOLAR TIPO DIN, CORRENTE NOMINAL DE 50A - FORNECIMENTO E INSTALAÇÃO. AF_10/2020</t>
  </si>
  <si>
    <t>100,49</t>
  </si>
  <si>
    <t>97359</t>
  </si>
  <si>
    <t>QUADRO DE MEDIÇÃO GERAL DE ENERGIA COM 8 MEDIDORES - FORNECIMENTO E INSTALAÇÃO. AF_10/2020</t>
  </si>
  <si>
    <t>2.984,24</t>
  </si>
  <si>
    <t>97360</t>
  </si>
  <si>
    <t>QUADRO DE MEDIÇÃO GERAL DE ENERGIA COM 12 MEDIDORES - FORNECIMENTO E INSTALAÇÃO. AF_10/2020</t>
  </si>
  <si>
    <t>5.745,83</t>
  </si>
  <si>
    <t>97361</t>
  </si>
  <si>
    <t>QUADRO DE MEDIÇÃO GERAL DE ENERGIA COM 16 MEDIDORES - FORNECIMENTO E INSTALAÇÃO. AF_10/2020</t>
  </si>
  <si>
    <t>7.661,12</t>
  </si>
  <si>
    <t>97362</t>
  </si>
  <si>
    <t>QUADRO DE MEDIÇÃO GERAL DE ENERGIA PARA BARRAMENTO BLINDADO COM 4 MEDIDORES - FORNECIMENTO E INSTALAÇÃO. AF_10/2020</t>
  </si>
  <si>
    <t>2.216,01</t>
  </si>
  <si>
    <t>101875</t>
  </si>
  <si>
    <t>QUADRO DE DISTRIBUIÇÃO DE ENERGIA EM CHAPA DE AÇO GALVANIZADO, DE EMBUTIR, COM BARRAMENTO TRIFÁSICO, PARA 12 DISJUNTORES DIN 100A - FORNECIMENTO E INSTALAÇÃO. AF_10/2020</t>
  </si>
  <si>
    <t>470,92</t>
  </si>
  <si>
    <t>101876</t>
  </si>
  <si>
    <t>QUADRO DE DISTRIBUIÇÃO DE ENERGIA EM PVC, DE EMBUTIR, SEM BARRAMENTO, PARA 6 DISJUNTORES - FORNECIMENTO E INSTALAÇÃO. AF_10/2020</t>
  </si>
  <si>
    <t>68,63</t>
  </si>
  <si>
    <t>101877</t>
  </si>
  <si>
    <t>QUADRO DE DISTRIBUIÇÃO DE ENERGIA EM PVC, DE EMBUTIR, SEM BARRAMENTO, PARA 3 DISJUNTORES - FORNECIMENTO E INSTALAÇÃO. AF_10/2020</t>
  </si>
  <si>
    <t>47,65</t>
  </si>
  <si>
    <t>101878</t>
  </si>
  <si>
    <t>QUADRO DE DISTRIBUIÇÃO DE ENERGIA EM CHAPA DE AÇO GALVANIZADO, DE SOBREPOR, COM BARRAMENTO TRIFÁSICO, PARA 18 DISJUNTORES DIN 100A - FORNECIMENTO E INSTALAÇÃO. AF_10/2020</t>
  </si>
  <si>
    <t>640,30</t>
  </si>
  <si>
    <t>101879</t>
  </si>
  <si>
    <t>QUADRO DE DISTRIBUIÇÃO DE ENERGIA EM CHAPA DE AÇO GALVANIZADO, DE EMBUTIR, COM BARRAMENTO TRIFÁSICO, PARA 24 DISJUNTORES DIN 100A - FORNECIMENTO E INSTALAÇÃO. AF_10/2020</t>
  </si>
  <si>
    <t>683,80</t>
  </si>
  <si>
    <t>101880</t>
  </si>
  <si>
    <t>QUADRO DE DISTRIBUIÇÃO DE ENERGIA EM CHAPA DE AÇO GALVANIZADO, DE EMBUTIR, COM BARRAMENTO TRIFÁSICO, PARA 30 DISJUNTORES DIN 150A - FORNECIMENTO E INSTALAÇÃO. AF_10/2020</t>
  </si>
  <si>
    <t>786,99</t>
  </si>
  <si>
    <t>101881</t>
  </si>
  <si>
    <t>QUADRO DE DISTRIBUIÇÃO DE ENERGIA EM CHAPA DE AÇO GALVANIZADO, DE EMBUTIR, COM BARRAMENTO TRIFÁSICO, PARA 40 DISJUNTORES DIN 100A - FORNECIMENTO E INSTALAÇÃO. AF_10/2020</t>
  </si>
  <si>
    <t>1.135,30</t>
  </si>
  <si>
    <t>101882</t>
  </si>
  <si>
    <t>QUADRO DE DISTRIBUIÇÃO DE ENERGIA EM CHAPA DE AÇO GALVANIZADO, DE EMBUTIR, COM BARRAMENTO TRIFÁSICO, PARA 30 DISJUNTORES DIN 225A - FORNECIMENTO E INSTALAÇÃO. AF_10/2020</t>
  </si>
  <si>
    <t>1.615,47</t>
  </si>
  <si>
    <t>101883</t>
  </si>
  <si>
    <t>QUADRO DE DISTRIBUIÇÃO DE ENERGIA EM CHAPA DE AÇO GALVANIZADO, DE EMBUTIR, COM BARRAMENTO TRIFÁSICO, PARA 18 DISJUNTORES DIN 100A - FORNECIMENTO E INSTALAÇÃO. AF_10/2020</t>
  </si>
  <si>
    <t>651,57</t>
  </si>
  <si>
    <t>101890</t>
  </si>
  <si>
    <t>DISJUNTOR MONOPOLAR TIPO NEMA, CORRENTE NOMINAL DE 10 ATÉ 30A - FORNECIMENTO E INSTALAÇÃO. AF_10/2020</t>
  </si>
  <si>
    <t>17,05</t>
  </si>
  <si>
    <t>101891</t>
  </si>
  <si>
    <t>DISJUNTOR MONOPOLAR TIPO NEMA, CORRENTE NOMINAL DE 35 ATÉ 50A - FORNECIMENTO E INSTALAÇÃO. AF_10/2020</t>
  </si>
  <si>
    <t>101892</t>
  </si>
  <si>
    <t>DISJUNTOR BIPOLAR TIPO NEMA, CORRENTE NOMINAL DE 10 ATÉ 50A - FORNECIMENTO E INSTALAÇÃO. AF_10/2020</t>
  </si>
  <si>
    <t>76,39</t>
  </si>
  <si>
    <t>101893</t>
  </si>
  <si>
    <t>DISJUNTOR TRIPOLAR TIPO NEMA, CORRENTE NOMINAL DE 10 ATÉ 50A - FORNECIMENTO E INSTALAÇÃO. AF_10/2020</t>
  </si>
  <si>
    <t>97,59</t>
  </si>
  <si>
    <t>101894</t>
  </si>
  <si>
    <t>DISJUNTOR TRIPOLAR TIPO NEMA, CORRENTE NOMINAL DE 60 ATÉ 100A - FORNECIMENTO E INSTALAÇÃO. AF_10/2020</t>
  </si>
  <si>
    <t>163,38</t>
  </si>
  <si>
    <t>101895</t>
  </si>
  <si>
    <t>DISJUNTOR TERMOMAGNÉTICO TRIPOLAR , CORRENTE NOMINAL DE 125A - FORNECIMENTO E INSTALAÇÃO. AF_10/2020</t>
  </si>
  <si>
    <t>448,78</t>
  </si>
  <si>
    <t>101896</t>
  </si>
  <si>
    <t>DISJUNTOR TERMOMAGNÉTICO TRIPOLAR , CORRENTE NOMINAL DE 200A - FORNECIMENTO E INSTALAÇÃO. AF_10/2020</t>
  </si>
  <si>
    <t>678,44</t>
  </si>
  <si>
    <t>101897</t>
  </si>
  <si>
    <t>DISJUNTOR TERMOMAGNÉTICO TRIPOLAR , CORRENTE NOMINAL DE 250A - FORNECIMENTO E INSTALAÇÃO. AF_10/2020</t>
  </si>
  <si>
    <t>1.088,09</t>
  </si>
  <si>
    <t>101898</t>
  </si>
  <si>
    <t>DISJUNTOR TERMOMAGNÉTICO TRIPOLAR , CORRENTE NOMINAL DE 400A - FORNECIMENTO E INSTALAÇÃO. AF_10/2020</t>
  </si>
  <si>
    <t>1.456,40</t>
  </si>
  <si>
    <t>101899</t>
  </si>
  <si>
    <t>DISJUNTOR TERMOMAGNÉTICO TRIPOLAR , CORRENTE NOMINAL DE 600A - FORNECIMENTO E INSTALAÇÃO. AF_10/2020</t>
  </si>
  <si>
    <t>2.332,46</t>
  </si>
  <si>
    <t>101900</t>
  </si>
  <si>
    <t>DISJUNTOR BAIXA TENSÃO TRIPOLAR A SECO  800A/600V - FORNECIMENTO E INSTALAÇÃO. AF_10/2020</t>
  </si>
  <si>
    <t>4.869,94</t>
  </si>
  <si>
    <t>101901</t>
  </si>
  <si>
    <t>CONTATOR TRIPOLAR I NOMINAL 12A - FORNECIMENTO E INSTALAÇÃO. AF_10/2020</t>
  </si>
  <si>
    <t>122,40</t>
  </si>
  <si>
    <t>101902</t>
  </si>
  <si>
    <t>CONTATOR TRIPOLAR I NOMINAL 22A - FORNECIMENTO E INSTALAÇÃO. AF_10/2020</t>
  </si>
  <si>
    <t>151,41</t>
  </si>
  <si>
    <t>101903</t>
  </si>
  <si>
    <t>CONTATOR TRIPOLAR I NOMINAL 38A - FORNECIMENTO E INSTALAÇÃO. AF_10/2020</t>
  </si>
  <si>
    <t>314,45</t>
  </si>
  <si>
    <t>101904</t>
  </si>
  <si>
    <t>CONTATOR TRIPOLAR I NOMIMAL 95A - FORNECIMENTO E INSTALAÇÃO. AF_10/2020</t>
  </si>
  <si>
    <t>1.148,78</t>
  </si>
  <si>
    <t>101938</t>
  </si>
  <si>
    <t>CAIXA DE PROTEÇÃO PARA MEDIDOR MONOFÁSICO DE EMBUTIR - FORNECIMENTO E INSTALAÇÃO. AF_10/2020</t>
  </si>
  <si>
    <t>92,35</t>
  </si>
  <si>
    <t>101946</t>
  </si>
  <si>
    <t>QUADRO DE MEDIÇÃO GERAL DE ENERGIA PARA 1 MEDIDOR DE SOBREPOR - FORNECIMENTO E INSTALAÇÃO. AF_10/2020</t>
  </si>
  <si>
    <t>137,91</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</si>
  <si>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</si>
  <si>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</si>
  <si>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</si>
  <si>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</si>
  <si>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10,69</t>
  </si>
  <si>
    <t>91947</t>
  </si>
  <si>
    <t>SUPORTE PARAFUSADO COM PLACA DE ENCAIXE 4" X 2" BAIXO (0,30 M DO PISO) PARA PONTO ELÉTRICO - FORNECIMENTO E INSTALAÇÃO. AF_03/2023</t>
  </si>
  <si>
    <t>91949</t>
  </si>
  <si>
    <t>SUPORTE PARAFUSADO COM PLACA DE ENCAIXE 4" X 4" ALTO (2,00 M DO PISO) PARA PONTO ELÉTRICO - FORNECIMENTO E INSTALAÇÃO. AF_03/2023</t>
  </si>
  <si>
    <t>91950</t>
  </si>
  <si>
    <t>SUPORTE PARAFUSADO COM PLACA DE ENCAIXE 4" X 4" MÉDIO (1,30 M DO PISO) PARA PONTO ELÉTRICO - FORNECIMENTO E INSTALAÇÃO. AF_03/2023</t>
  </si>
  <si>
    <t>91951</t>
  </si>
  <si>
    <t>SUPORTE PARAFUSADO COM PLACA DE ENCAIXE 4" X 4" BAIXO (0,30 M DO PISO) PARA PONTO ELÉTRICO - FORNECIMENTO E INSTALAÇÃO. AF_03/2023</t>
  </si>
  <si>
    <t>14,25</t>
  </si>
  <si>
    <t>91952</t>
  </si>
  <si>
    <t>INTERRUPTOR SIMPLES (1 MÓDULO), 10A/250V, SEM SUPORTE E SEM PLACA - FORNECIMENTO E INSTALAÇÃO. AF_03/2023</t>
  </si>
  <si>
    <t>91953</t>
  </si>
  <si>
    <t>INTERRUPTOR SIMPLES (1 MÓDULO), 10A/250V, INCLUINDO SUPORTE E PLACA - FORNECIMENTO E INSTALAÇÃO. AF_03/2023</t>
  </si>
  <si>
    <t>91954</t>
  </si>
  <si>
    <t>INTERRUPTOR PARALELO (1 MÓDULO), 10A/250V, SEM SUPORTE E SEM PLACA - FORNECIMENTO E INSTALAÇÃO. AF_03/2023</t>
  </si>
  <si>
    <t>24,25</t>
  </si>
  <si>
    <t>91955</t>
  </si>
  <si>
    <t>INTERRUPTOR PARALELO (1 MÓDULO), 10A/250V, INCLUINDO SUPORTE E PLACA - FORNECIMENTO E INSTALAÇÃO. AF_03/2023</t>
  </si>
  <si>
    <t>34,94</t>
  </si>
  <si>
    <t>91956</t>
  </si>
  <si>
    <t>INTERRUPTOR SIMPLES (1 MÓDULO) COM INTERRUPTOR PARALELO (1 MÓDULO), 10A/250V, SEM SUPORTE E SEM PLACA - FORNECIMENTO E INSTALAÇÃO. AF_03/2023</t>
  </si>
  <si>
    <t>91957</t>
  </si>
  <si>
    <t>INTERRUPTOR SIMPLES (1 MÓDULO) COM INTERRUPTOR PARALELO (1 MÓDULO), 10A/250V, INCLUINDO SUPORTE E PLACA - FORNECIMENTO E INSTALAÇÃO. AF_03/2023</t>
  </si>
  <si>
    <t>50,26</t>
  </si>
  <si>
    <t>91958</t>
  </si>
  <si>
    <t>INTERRUPTOR SIMPLES (2 MÓDULOS), 10A/250V, SEM SUPORTE E SEM PLACA - FORNECIMENTO E INSTALAÇÃO. AF_03/2023</t>
  </si>
  <si>
    <t>33,48</t>
  </si>
  <si>
    <t>91959</t>
  </si>
  <si>
    <t>INTERRUPTOR SIMPLES (2 MÓDULOS), 10A/250V, INCLUINDO SUPORTE E PLACA - FORNECIMENTO E INSTALAÇÃO. AF_03/2023</t>
  </si>
  <si>
    <t>44,17</t>
  </si>
  <si>
    <t>91960</t>
  </si>
  <si>
    <t>INTERRUPTOR PARALELO (2 MÓDULOS), 10A/250V, SEM SUPORTE E SEM PLACA - FORNECIMENTO E INSTALAÇÃO. AF_03/2023</t>
  </si>
  <si>
    <t>45,76</t>
  </si>
  <si>
    <t>91961</t>
  </si>
  <si>
    <t>INTERRUPTOR PARALELO (2 MÓDULOS), 10A/250V, INCLUINDO SUPORTE E PLACA - FORNECIMENTO E INSTALAÇÃO. AF_03/2023</t>
  </si>
  <si>
    <t>56,45</t>
  </si>
  <si>
    <t>91962</t>
  </si>
  <si>
    <t>INTERRUPTOR SIMPLES (1 MÓDULO) COM INTERRUPTOR PARALELO (2 MÓDULOS), 10A/250V, SEM SUPORTE E SEM PLACA - FORNECIMENTO E INSTALAÇÃO. AF_03/2023</t>
  </si>
  <si>
    <t>91963</t>
  </si>
  <si>
    <t>INTERRUPTOR SIMPLES (1 MÓDULO) COM INTERRUPTOR PARALELO (2 MÓDULOS), 10A/250V, INCLUINDO SUPORTE E PLACA - FORNECIMENTO E INSTALAÇÃO. AF_03/2023</t>
  </si>
  <si>
    <t>91964</t>
  </si>
  <si>
    <t>INTERRUPTOR SIMPLES (2 MÓDULOS) COM INTERRUPTOR PARALELO (1 MÓDULO), 10A/250V, SEM SUPORTE E SEM PLACA - FORNECIMENTO E INSTALAÇÃO. AF_03/2023</t>
  </si>
  <si>
    <t>54,93</t>
  </si>
  <si>
    <t>91965</t>
  </si>
  <si>
    <t>INTERRUPTOR SIMPLES (2 MÓDULOS) COM INTERRUPTOR PARALELO (1 MÓDULO), 10A/250V, INCLUINDO SUPORTE E PLACA - FORNECIMENTO E INSTALAÇÃO. AF_03/2023</t>
  </si>
  <si>
    <t>65,62</t>
  </si>
  <si>
    <t>91966</t>
  </si>
  <si>
    <t>INTERRUPTOR SIMPLES (3 MÓDULOS), 10A/250V, SEM SUPORTE E SEM PLACA - FORNECIMENTO E INSTALAÇÃO. AF_03/2023</t>
  </si>
  <si>
    <t>48,84</t>
  </si>
  <si>
    <t>91967</t>
  </si>
  <si>
    <t>INTERRUPTOR SIMPLES (3 MÓDULOS), 10A/250V, INCLUINDO SUPORTE E PLACA - FORNECIMENTO E INSTALAÇÃO. AF_03/2023</t>
  </si>
  <si>
    <t>91968</t>
  </si>
  <si>
    <t>INTERRUPTOR PARALELO (3 MÓDULOS), 10A/250V, SEM SUPORTE E SEM PLACA - FORNECIMENTO E INSTALAÇÃO. AF_03/2023</t>
  </si>
  <si>
    <t>67,21</t>
  </si>
  <si>
    <t>91969</t>
  </si>
  <si>
    <t>INTERRUPTOR PARALELO (3 MÓDULOS), 10A/250V, INCLUINDO SUPORTE E PLACA - FORNECIMENTO E INSTALAÇÃO. AF_03/2023</t>
  </si>
  <si>
    <t>77,90</t>
  </si>
  <si>
    <t>91970</t>
  </si>
  <si>
    <t>INTERRUPTOR SIMPLES (3 MÓDULOS) COM INTERRUPTOR PARALELO (1 MÓDULO), 10A/250V, SEM SUPORTE E SEM PLACA - FORNECIMENTO E INSTALAÇÃO. AF_03/2023</t>
  </si>
  <si>
    <t>70,60</t>
  </si>
  <si>
    <t>91971</t>
  </si>
  <si>
    <t>INTERRUPTOR SIMPLES (3 MÓDULOS) COM INTERRUPTOR PARALELO (1 MÓDULO), 10A/250V, INCLUINDO SUPORTE E PLACA - FORNECIMENTO E INSTALAÇÃO. AF_03/2023</t>
  </si>
  <si>
    <t>86,76</t>
  </si>
  <si>
    <t>91972</t>
  </si>
  <si>
    <t>INTERRUPTOR SIMPLES (2 MÓDULOS) COM INTERRUPTOR PARALELO (2 MÓDULOS), 10A/250V, SEM SUPORTE E SEM PLACA - FORNECIMENTO E INSTALAÇÃO. AF_03/2023</t>
  </si>
  <si>
    <t>76,79</t>
  </si>
  <si>
    <t>91973</t>
  </si>
  <si>
    <t>INTERRUPTOR SIMPLES (2 MÓDULOS) COM INTERRUPTOR PARALELO (2 MÓDULOS), 10A/250V, INCLUINDO SUPORTE E PLACA - FORNECIMENTO E INSTALAÇÃO. AF_03/2023</t>
  </si>
  <si>
    <t>92,95</t>
  </si>
  <si>
    <t>91974</t>
  </si>
  <si>
    <t>INTERRUPTOR SIMPLES (4 MÓDULOS), 10A/250V, SEM SUPORTE E SEM PLACA - FORNECIMENTO E INSTALAÇÃO. AF_03/2023</t>
  </si>
  <si>
    <t>64,46</t>
  </si>
  <si>
    <t>91975</t>
  </si>
  <si>
    <t>INTERRUPTOR SIMPLES (4 MÓDULOS), 10A/250V, INCLUINDO SUPORTE E PLACA - FORNECIMENTO E INSTALAÇÃO. AF_03/2023</t>
  </si>
  <si>
    <t>80,62</t>
  </si>
  <si>
    <t>91976</t>
  </si>
  <si>
    <t>INTERRUPTOR SIMPLES (6 MÓDULOS), 10A/250V, SEM SUPORTE E SEM PLACA - FORNECIMENTO E INSTALAÇÃO. AF_03/2023</t>
  </si>
  <si>
    <t>95,23</t>
  </si>
  <si>
    <t>91977</t>
  </si>
  <si>
    <t>INTERRUPTOR SIMPLES (6 MÓDULOS), 10A/250V, INCLUINDO SUPORTE E PLACA - FORNECIMENTO E INSTALAÇÃO. AF_03/2023</t>
  </si>
  <si>
    <t>111,39</t>
  </si>
  <si>
    <t>91978</t>
  </si>
  <si>
    <t>INTERRUPTOR INTERMEDIÁRIO (1 MÓDULO), 10A/250V, SEM SUPORTE E SEM PLACA - FORNECIMENTO E INSTALAÇÃO. AF_03/2023</t>
  </si>
  <si>
    <t>91979</t>
  </si>
  <si>
    <t>INTERRUPTOR INTERMEDIÁRIO (1 MÓDULO), 10A/250V, INCLUINDO SUPORTE E PLACA - FORNECIMENTO E INSTALAÇÃO. AF_03/2023</t>
  </si>
  <si>
    <t>50,12</t>
  </si>
  <si>
    <t>91980</t>
  </si>
  <si>
    <t>INTERRUPTOR BIPOLAR (1 MÓDULO), 10A/250V, SEM SUPORTE E SEM PLACA - FORNECIMENTO E INSTALAÇÃO. AF_03/2023</t>
  </si>
  <si>
    <t>91981</t>
  </si>
  <si>
    <t>INTERRUPTOR BIPOLAR (1 MÓDULO), 10A/250V, INCLUINDO SUPORTE E PLACA - FORNECIMENTO E INSTALAÇÃO. AF_03/2023</t>
  </si>
  <si>
    <t>48,76</t>
  </si>
  <si>
    <t>91982</t>
  </si>
  <si>
    <t>DIMMER ROTATIVO (1 MÓDULO), 220V/600W, SEM SUPORTE E SEM PLACA - FORNECIMENTO E INSTALAÇÃO. AF_03/2023</t>
  </si>
  <si>
    <t>96,90</t>
  </si>
  <si>
    <t>91983</t>
  </si>
  <si>
    <t>DIMMER ROTATIVO (1 MÓDULO), 220V/600W, INCLUINDO SUPORTE E PLACA - FORNECIMENTO E INSTALAÇÃO. AF_03/2023</t>
  </si>
  <si>
    <t>91984</t>
  </si>
  <si>
    <t>INTERRUPTOR PULSADOR CAMPAINHA (1 MÓDULO), 10A/250V, SEM SUPORTE E SEM PLACA - FORNECIMENTO E INSTALAÇÃO. AF_03/2023</t>
  </si>
  <si>
    <t>16,85</t>
  </si>
  <si>
    <t>91985</t>
  </si>
  <si>
    <t>INTERRUPTOR PULSADOR CAMPAINHA (1 MÓDULO), 10A/250V, INCLUINDO SUPORTE E PLACA - FORNECIMENTO E INSTALAÇÃO. AF_03/2023</t>
  </si>
  <si>
    <t>27,54</t>
  </si>
  <si>
    <t>91986</t>
  </si>
  <si>
    <t>CAMPAINHA CIGARRA (1 MÓDULO), 10A/250V, SEM SUPORTE E SEM PLACA - FORNECIMENTO E INSTALAÇÃO. AF_03/2023</t>
  </si>
  <si>
    <t>36,93</t>
  </si>
  <si>
    <t>91987</t>
  </si>
  <si>
    <t>CAMPAINHA CIGARRA (1 MÓDULO), 10A/250V, INCLUINDO SUPORTE E PLACA - FORNECIMENTO E INSTALAÇÃO. AF_03/2023</t>
  </si>
  <si>
    <t>47,62</t>
  </si>
  <si>
    <t>91988</t>
  </si>
  <si>
    <t>INTERRUPTOR PULSADOR MINUTERIA (1 MÓDULO), 10A/250V, SEM SUPORTE E SEM PLACA - FORNECIMENTO E INSTALAÇÃO. AF_03/2023</t>
  </si>
  <si>
    <t>21,43</t>
  </si>
  <si>
    <t>91989</t>
  </si>
  <si>
    <t>INTERRUPTOR PULSADOR MINUTERIA (1 MÓDULO), 10A/250V, INCLUINDO SUPORTE E PLACA - FORNECIMENTO E INSTALAÇÃO. AF_03/2023</t>
  </si>
  <si>
    <t>32,12</t>
  </si>
  <si>
    <t>91990</t>
  </si>
  <si>
    <t>TOMADA ALTA DE EMBUTIR (1 MÓDULO), 2P+T 10 A, SEM SUPORTE E SEM PLACA - FORNECIMENTO E INSTALAÇÃO. AF_03/2023</t>
  </si>
  <si>
    <t>31,63</t>
  </si>
  <si>
    <t>91991</t>
  </si>
  <si>
    <t>TOMADA ALTA DE EMBUTIR (1 MÓDULO), 2P+T 20 A, SEM SUPORTE E SEM PLACA - FORNECIMENTO E INSTALAÇÃO. AF_03/2023</t>
  </si>
  <si>
    <t>34,10</t>
  </si>
  <si>
    <t>91992</t>
  </si>
  <si>
    <t>TOMADA ALTA DE EMBUTIR (1 MÓDULO), 2P+T 10 A, INCLUINDO SUPORTE E PLACA - FORNECIMENTO E INSTALAÇÃO. AF_03/2023</t>
  </si>
  <si>
    <t>42,32</t>
  </si>
  <si>
    <t>91993</t>
  </si>
  <si>
    <t>TOMADA ALTA DE EMBUTIR (1 MÓDULO), 2P+T 20 A, INCLUINDO SUPORTE E PLACA - FORNECIMENTO E INSTALAÇÃO. AF_03/2023</t>
  </si>
  <si>
    <t>44,79</t>
  </si>
  <si>
    <t>91994</t>
  </si>
  <si>
    <t>TOMADA MÉDIA DE EMBUTIR (1 MÓDULO), 2P+T 10 A, SEM SUPORTE E SEM PLACA - FORNECIMENTO E INSTALAÇÃO. AF_03/2023</t>
  </si>
  <si>
    <t>22,97</t>
  </si>
  <si>
    <t>91995</t>
  </si>
  <si>
    <t>TOMADA MÉDIA DE EMBUTIR (1 MÓDULO), 2P+T 20 A, SEM SUPORTE E SEM PLACA - FORNECIMENTO E INSTALAÇÃO. AF_03/2023</t>
  </si>
  <si>
    <t>25,44</t>
  </si>
  <si>
    <t>91996</t>
  </si>
  <si>
    <t>TOMADA MÉDIA DE EMBUTIR (1 MÓDULO), 2P+T 10 A, INCLUINDO SUPORTE E PLACA - FORNECIMENTO E INSTALAÇÃO. AF_03/2023</t>
  </si>
  <si>
    <t>33,66</t>
  </si>
  <si>
    <t>91997</t>
  </si>
  <si>
    <t>TOMADA MÉDIA DE EMBUTIR (1 MÓDULO), 2P+T 20 A, INCLUINDO SUPORTE E PLACA - FORNECIMENTO E INSTALAÇÃO. AF_03/2023</t>
  </si>
  <si>
    <t>36,13</t>
  </si>
  <si>
    <t>91998</t>
  </si>
  <si>
    <t>TOMADA BAIXA DE EMBUTIR (1 MÓDULO), 2P+T 10 A, SEM SUPORTE E SEM PLACA - FORNECIMENTO E INSTALAÇÃO. AF_03/2023</t>
  </si>
  <si>
    <t>19,63</t>
  </si>
  <si>
    <t>91999</t>
  </si>
  <si>
    <t>TOMADA BAIXA DE EMBUTIR (1 MÓDULO), 2P+T 20 A, SEM SUPORTE E SEM PLACA - FORNECIMENTO E INSTALAÇÃO. AF_03/2023</t>
  </si>
  <si>
    <t>22,10</t>
  </si>
  <si>
    <t>92000</t>
  </si>
  <si>
    <t>TOMADA BAIXA DE EMBUTIR (1 MÓDULO), 2P+T 10 A, INCLUINDO SUPORTE E PLACA - FORNECIMENTO E INSTALAÇÃO. AF_03/2023</t>
  </si>
  <si>
    <t>30,32</t>
  </si>
  <si>
    <t>92001</t>
  </si>
  <si>
    <t>TOMADA BAIXA DE EMBUTIR (1 MÓDULO), 2P+T 20 A, INCLUINDO SUPORTE E PLACA - FORNECIMENTO E INSTALAÇÃO. AF_03/2023</t>
  </si>
  <si>
    <t>32,79</t>
  </si>
  <si>
    <t>92002</t>
  </si>
  <si>
    <t>TOMADA MÉDIA DE EMBUTIR (2 MÓDULOS), 2P+T 10 A, SEM SUPORTE E SEM PLACA - FORNECIMENTO E INSTALAÇÃO. AF_03/2023</t>
  </si>
  <si>
    <t>43,20</t>
  </si>
  <si>
    <t>92003</t>
  </si>
  <si>
    <t>TOMADA MÉDIA DE EMBUTIR (2 MÓDULOS), 2P+T 20 A, SEM SUPORTE E SEM PLACA - FORNECIMENTO E INSTALAÇÃO. AF_03/2023</t>
  </si>
  <si>
    <t>48,14</t>
  </si>
  <si>
    <t>92004</t>
  </si>
  <si>
    <t>TOMADA MÉDIA DE EMBUTIR (2 MÓDULOS), 2P+T 10 A, INCLUINDO SUPORTE E PLACA - FORNECIMENTO E INSTALAÇÃO. AF_03/2023</t>
  </si>
  <si>
    <t>53,89</t>
  </si>
  <si>
    <t>92005</t>
  </si>
  <si>
    <t>TOMADA MÉDIA DE EMBUTIR (2 MÓDULOS), 2P+T 20 A, INCLUINDO SUPORTE E PLACA - FORNECIMENTO E INSTALAÇÃO. AF_03/2023</t>
  </si>
  <si>
    <t>58,83</t>
  </si>
  <si>
    <t>92006</t>
  </si>
  <si>
    <t>TOMADA BAIXA DE EMBUTIR (2 MÓDULOS), 2P+T 10 A, SEM SUPORTE E SEM PLACA - FORNECIMENTO E INSTALAÇÃO. AF_03/2023</t>
  </si>
  <si>
    <t>36,46</t>
  </si>
  <si>
    <t>92007</t>
  </si>
  <si>
    <t>TOMADA BAIXA DE EMBUTIR (2 MÓDULOS), 2P+T 20 A, SEM SUPORTE E SEM PLACA - FORNECIMENTO E INSTALAÇÃO. AF_03/2023</t>
  </si>
  <si>
    <t>41,40</t>
  </si>
  <si>
    <t>92008</t>
  </si>
  <si>
    <t>TOMADA BAIXA DE EMBUTIR (2 MÓDULOS), 2P+T 10 A, INCLUINDO SUPORTE E PLACA - FORNECIMENTO E INSTALAÇÃO. AF_03/2023</t>
  </si>
  <si>
    <t>92009</t>
  </si>
  <si>
    <t>TOMADA BAIXA DE EMBUTIR (2 MÓDULOS), 2P+T 20 A, INCLUINDO SUPORTE E PLACA - FORNECIMENTO E INSTALAÇÃO. AF_03/2023</t>
  </si>
  <si>
    <t>52,09</t>
  </si>
  <si>
    <t>92010</t>
  </si>
  <si>
    <t>TOMADA MÉDIA DE EMBUTIR (3 MÓDULOS), 2P+T 10 A, SEM SUPORTE E SEM PLACA - FORNECIMENTO E INSTALAÇÃO. AF_03/2023</t>
  </si>
  <si>
    <t>63,37</t>
  </si>
  <si>
    <t>92011</t>
  </si>
  <si>
    <t>TOMADA MÉDIA DE EMBUTIR (3 MÓDULOS), 2P+T 20 A, SEM SUPORTE E SEM PLACA - FORNECIMENTO E INSTALAÇÃO. AF_03/2023</t>
  </si>
  <si>
    <t>70,78</t>
  </si>
  <si>
    <t>92012</t>
  </si>
  <si>
    <t>TOMADA MÉDIA DE EMBUTIR (3 MÓDULOS), 2P+T 10 A, INCLUINDO SUPORTE E PLACA - FORNECIMENTO E INSTALAÇÃO. AF_03/2023</t>
  </si>
  <si>
    <t>74,06</t>
  </si>
  <si>
    <t>92013</t>
  </si>
  <si>
    <t>TOMADA MÉDIA DE EMBUTIR (3 MÓDULOS), 2P+T 20 A, INCLUINDO SUPORTE E PLACA - FORNECIMENTO E INSTALAÇÃO. AF_03/2023</t>
  </si>
  <si>
    <t>81,47</t>
  </si>
  <si>
    <t>92014</t>
  </si>
  <si>
    <t>TOMADA BAIXA DE EMBUTIR (3 MÓDULOS), 2P+T 10 A, SEM SUPORTE E SEM PLACA - FORNECIMENTO E INSTALAÇÃO. AF_03/2023</t>
  </si>
  <si>
    <t>53,29</t>
  </si>
  <si>
    <t>92015</t>
  </si>
  <si>
    <t>TOMADA BAIXA DE EMBUTIR (3 MÓDULOS), 2P+T 20 A, SEM SUPORTE E SEM PLACA - FORNECIMENTO E INSTALAÇÃO. AF_03/2023</t>
  </si>
  <si>
    <t>60,70</t>
  </si>
  <si>
    <t>92016</t>
  </si>
  <si>
    <t>TOMADA BAIXA DE EMBUTIR (3 MÓDULOS), 2P+T 10 A, INCLUINDO SUPORTE E PLACA - FORNECIMENTO E INSTALAÇÃO. AF_03/2023</t>
  </si>
  <si>
    <t>63,98</t>
  </si>
  <si>
    <t>92017</t>
  </si>
  <si>
    <t>TOMADA BAIXA DE EMBUTIR (3 MÓDULOS), 2P+T 20 A, INCLUINDO SUPORTE E PLACA - FORNECIMENTO E INSTALAÇÃO. AF_03/2023</t>
  </si>
  <si>
    <t>71,39</t>
  </si>
  <si>
    <t>92018</t>
  </si>
  <si>
    <t>TOMADA BAIXA DE EMBUTIR (4 MÓDULOS), 2P+T 10 A, SEM SUPORTE E SEM PLACA - FORNECIMENTO E INSTALAÇÃO. AF_03/2023</t>
  </si>
  <si>
    <t>70,61</t>
  </si>
  <si>
    <t>92019</t>
  </si>
  <si>
    <t>TOMADA BAIXA DE EMBUTIR (4 MÓDULOS), 2P+T 10 A, INCLUINDO SUPORTE E PLACA - FORNECIMENTO E INSTALAÇÃO. AF_03/2023</t>
  </si>
  <si>
    <t>86,77</t>
  </si>
  <si>
    <t>92020</t>
  </si>
  <si>
    <t>TOMADA BAIXA DE EMBUTIR (6 MÓDULOS), 2P+T 10 A, SEM SUPORTE E SEM PLACA - FORNECIMENTO E INSTALAÇÃO. AF_03/2023</t>
  </si>
  <si>
    <t>104,50</t>
  </si>
  <si>
    <t>92021</t>
  </si>
  <si>
    <t>TOMADA BAIXA DE EMBUTIR (6 MÓDULOS), 2P+T 10 A, INCLUINDO SUPORTE E PLACA - FORNECIMENTO E INSTALAÇÃO. AF_03/2023</t>
  </si>
  <si>
    <t>120,66</t>
  </si>
  <si>
    <t>92022</t>
  </si>
  <si>
    <t>INTERRUPTOR SIMPLES (1 MÓDULO) COM 1 TOMADA DE EMBUTIR 2P+T 10 A, SEM SUPORTE E SEM PLACA - FORNECIMENTO E INSTALAÇÃO. AF_03/2023</t>
  </si>
  <si>
    <t>38,29</t>
  </si>
  <si>
    <t>92023</t>
  </si>
  <si>
    <t>INTERRUPTOR SIMPLES (1 MÓDULO) COM 1 TOMADA DE EMBUTIR 2P+T 10 A, INCLUINDO SUPORTE E PLACA - FORNECIMENTO E INSTALAÇÃO. AF_03/2023</t>
  </si>
  <si>
    <t>48,98</t>
  </si>
  <si>
    <t>92024</t>
  </si>
  <si>
    <t>INTERRUPTOR SIMPLES (1 MÓDULO) COM 2 TOMADAS DE EMBUTIR 2P+T 10 A, SEM SUPORTE E SEM PLACA - FORNECIMENTO E INSTALAÇÃO. AF_03/2023</t>
  </si>
  <si>
    <t>92025</t>
  </si>
  <si>
    <t>INTERRUPTOR SIMPLES (1 MÓDULO) COM 2 TOMADAS DE EMBUTIR 2P+T 10 A, INCLUINDO SUPORTE E PLACA - FORNECIMENTO E INSTALAÇÃO. AF_03/2023</t>
  </si>
  <si>
    <t>69,20</t>
  </si>
  <si>
    <t>92026</t>
  </si>
  <si>
    <t>INTERRUPTOR SIMPLES (2 MÓDULOS) COM 1 TOMADA DE EMBUTIR 2P+T 10 A, SEM SUPORTE E SEM PLACA - FORNECIMENTO E INSTALAÇÃO. AF_03/2023</t>
  </si>
  <si>
    <t>53,65</t>
  </si>
  <si>
    <t>92027</t>
  </si>
  <si>
    <t>INTERRUPTOR SIMPLES (2 MÓDULOS) COM 1 TOMADA DE EMBUTIR 2P+T 10 A, INCLUINDO SUPORTE E PLACA - FORNECIMENTO E INSTALAÇÃO. AF_03/2023</t>
  </si>
  <si>
    <t>64,34</t>
  </si>
  <si>
    <t>92028</t>
  </si>
  <si>
    <t>INTERRUPTOR PARALELO (1 MÓDULO) COM 1 TOMADA DE EMBUTIR 2P+T 10 A, SEM SUPORTE E SEM PLACA - FORNECIMENTO E INSTALAÇÃO. AF_03/2023</t>
  </si>
  <si>
    <t>44,48</t>
  </si>
  <si>
    <t>92029</t>
  </si>
  <si>
    <t>INTERRUPTOR PARALELO (1 MÓDULO) COM 1 TOMADA DE EMBUTIR 2P+T 10 A, INCLUINDO SUPORTE E PLACA - FORNECIMENTO E INSTALAÇÃO. AF_03/2023</t>
  </si>
  <si>
    <t>92030</t>
  </si>
  <si>
    <t>INTERRUPTOR PARALELO (1 MÓDULO) COM 2 TOMADAS DE EMBUTIR 2P+T 10 A, SEM SUPORTE E SEM PLACA - FORNECIMENTO E INSTALAÇÃO. AF_03/2023</t>
  </si>
  <si>
    <t>64,65</t>
  </si>
  <si>
    <t>92031</t>
  </si>
  <si>
    <t>INTERRUPTOR PARALELO (1 MÓDULO) COM 2 TOMADAS DE EMBUTIR 2P+T 10 A, INCLUINDO SUPORTE E PLACA - FORNECIMENTO E INSTALAÇÃO. AF_03/2023</t>
  </si>
  <si>
    <t>75,34</t>
  </si>
  <si>
    <t>92032</t>
  </si>
  <si>
    <t>INTERRUPTOR PARALELO (2 MÓDULOS) COM 1 TOMADA DE EMBUTIR 2P+T 10 A, SEM SUPORTE E SEM PLACA - FORNECIMENTO E INSTALAÇÃO. AF_03/2023</t>
  </si>
  <si>
    <t>65,93</t>
  </si>
  <si>
    <t>92033</t>
  </si>
  <si>
    <t>INTERRUPTOR PARALELO (2 MÓDULOS) COM 1 TOMADA DE EMBUTIR 2P+T 10 A, INCLUINDO SUPORTE E PLACA - FORNECIMENTO E INSTALAÇÃO. AF_03/2023</t>
  </si>
  <si>
    <t>76,62</t>
  </si>
  <si>
    <t>92034</t>
  </si>
  <si>
    <t>INTERRUPTOR SIMPLES (1 MÓDULO), INTERRUPTOR PARALELO (1 MÓDULO) E 1 TOMADA DE EMBUTIR 2P+T 10 A, SEM SUPORTE E SEM PLACA - FORNECIMENTO E INSTALAÇÃO. AF_03/2023</t>
  </si>
  <si>
    <t>59,79</t>
  </si>
  <si>
    <t>92035</t>
  </si>
  <si>
    <t>INTERRUPTOR SIMPLES (1 MÓDULO), INTERRUPTOR PARALELO (1 MÓDULO) E 1 TOMADA DE EMBUTIR 2P+T 10 A, INCLUINDO SUPORTE E PLACA - FORNECIMENTO E INSTALAÇÃO. AF_03/2023</t>
  </si>
  <si>
    <t>70,48</t>
  </si>
  <si>
    <t>97583</t>
  </si>
  <si>
    <t>LUMINÁRIA TIPO CALHA, DE SOBREPOR, COM 1 LÂMPADA TUBULAR FLUORESCENTE DE 18 W, COM REATOR DE PARTIDA RÁPIDA - FORNECIMENTO E INSTALAÇÃO. AF_02/2020</t>
  </si>
  <si>
    <t>79,42</t>
  </si>
  <si>
    <t>97584</t>
  </si>
  <si>
    <t>LUMINÁRIA TIPO CALHA, DE SOBREPOR, COM 1 LÂMPADA TUBULAR FLUORESCENTE DE 36 W, COM REATOR DE PARTIDA RÁPIDA - FORNECIMENTO E INSTALAÇÃO. AF_02/2020</t>
  </si>
  <si>
    <t>111,48</t>
  </si>
  <si>
    <t>97585</t>
  </si>
  <si>
    <t>LUMINÁRIA TIPO CALHA, DE SOBREPOR, COM 2 LÂMPADAS TUBULARES FLUORESCENTES DE 18 W, COM REATOR DE PARTIDA RÁPIDA - FORNECIMENTO E INSTALAÇÃO. AF_02/2020</t>
  </si>
  <si>
    <t>107,08</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</si>
  <si>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</si>
  <si>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</si>
  <si>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</si>
  <si>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</si>
  <si>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267,09</t>
  </si>
  <si>
    <t>97589</t>
  </si>
  <si>
    <t>LUMINÁRIA TIPO PLAFON EM PLÁSTICO, DE SOBREPOR, COM 1 LÂMPADA FLUORESCENTE DE 15 W, SEM REATOR - FORNECIMENTO E INSTALAÇÃO. AF_02/2020</t>
  </si>
  <si>
    <t>35,04</t>
  </si>
  <si>
    <t>97590</t>
  </si>
  <si>
    <t>LUMINÁRIA TIPO PLAFON REDONDO COM VIDRO FOSCO, DE SOBREPOR, COM 1 LÂMPADA FLUORESCENTE DE 15 W, SEM REATOR - FORNECIMENTO E INSTALAÇÃO. AF_02/2020</t>
  </si>
  <si>
    <t>88,54</t>
  </si>
  <si>
    <t>97591</t>
  </si>
  <si>
    <t>LUMINÁRIA TIPO PLAFON REDONDO COM VIDRO FOSCO, DE SOBREPOR, COM 2 LÂMPADAS FLUORESCENTES DE 15 W, SEM REATOR - FORNECIMENTO E INSTALAÇÃO. AF_02/2020</t>
  </si>
  <si>
    <t>114,24</t>
  </si>
  <si>
    <t>97593</t>
  </si>
  <si>
    <t>LUMINÁRIA TIPO SPOT, DE SOBREPOR, COM 1 LÂMPADA FLUORESCENTE DE 15 W, SEM REATOR - FORNECIMENTO E INSTALAÇÃO. AF_02/2020</t>
  </si>
  <si>
    <t>129,78</t>
  </si>
  <si>
    <t>97594</t>
  </si>
  <si>
    <t>LUMINÁRIA TIPO SPOT, DE SOBREPOR, COM 2 LÂMPADAS FLUORESCENTES DE 15 W, SEM REATOR - FORNECIMENTO E INSTALAÇÃO. AF_02/2020</t>
  </si>
  <si>
    <t>115,08</t>
  </si>
  <si>
    <t>97595</t>
  </si>
  <si>
    <t>SENSOR DE PRESENÇA COM FOTOCÉLULA, FIXAÇÃO EM PAREDE - FORNECIMENTO E INSTALAÇÃO. AF_02/2020</t>
  </si>
  <si>
    <t>94,29</t>
  </si>
  <si>
    <t>97596</t>
  </si>
  <si>
    <t>SENSOR DE PRESENÇA SEM FOTOCÉLULA, FIXAÇÃO EM PAREDE - FORNECIMENTO E INSTALAÇÃO. AF_02/2020</t>
  </si>
  <si>
    <t>97597</t>
  </si>
  <si>
    <t>SENSOR DE PRESENÇA COM FOTOCÉLULA, FIXAÇÃO EM TETO - FORNECIMENTO E INSTALAÇÃO. AF_02/2020</t>
  </si>
  <si>
    <t>65,07</t>
  </si>
  <si>
    <t>97598</t>
  </si>
  <si>
    <t>SENSOR DE PRESENÇA SEM FOTOCÉLULA, FIXAÇÃO EM TETO - FORNECIMENTO E INSTALAÇÃO. AF_02/2020</t>
  </si>
  <si>
    <t>61,38</t>
  </si>
  <si>
    <t>97599</t>
  </si>
  <si>
    <t>LUMINÁRIA DE EMERGÊNCIA, COM 30 LÂMPADAS LED DE 2 W, SEM REATOR - FORNECIMENTO E INSTALAÇÃO. AF_02/2020</t>
  </si>
  <si>
    <t>27,33</t>
  </si>
  <si>
    <t>97609</t>
  </si>
  <si>
    <t>LÂMPADA COMPACTA DE LED 6 W, BASE E27 - FORNECIMENTO E INSTALAÇÃO. AF_02/2020</t>
  </si>
  <si>
    <t>15,21</t>
  </si>
  <si>
    <t>97610</t>
  </si>
  <si>
    <t>LÂMPADA COMPACTA DE LED 10 W, BASE E27 - FORNECIMENTO E INSTALAÇÃO. AF_02/2020</t>
  </si>
  <si>
    <t>97611</t>
  </si>
  <si>
    <t>LÂMPADA COMPACTA FLUORESCENTE DE 15 W, BASE E27 - FORNECIMENTO E INSTALAÇÃO. AF_02/2020</t>
  </si>
  <si>
    <t>97612</t>
  </si>
  <si>
    <t>LÂMPADA COMPACTA FLUORESCENTE DE 20 W, BASE E27 - FORNECIMENTO E INSTALAÇÃO. AF_02/2020</t>
  </si>
  <si>
    <t>20,47</t>
  </si>
  <si>
    <t>97613</t>
  </si>
  <si>
    <t>LÂMPADA COMPACTA DE VAPOR MERCURIO 125 W, BASE E27 - FORNECIMENTO E INSTALAÇÃO. AF_02/2020</t>
  </si>
  <si>
    <t>25,67</t>
  </si>
  <si>
    <t>97614</t>
  </si>
  <si>
    <t>LÂMPADA COMPACTA DE VAPOR METÁLICO OVOIDE 150 W, BASE E27 - FORNECIMENTO E INSTALAÇÃO. AF_02/2020</t>
  </si>
  <si>
    <t>44,44</t>
  </si>
  <si>
    <t>97615</t>
  </si>
  <si>
    <t>LÂMPADA TUBULAR FLUORESCENTE T8 DE 16/18 W, BASE G13 - FORNECIMENTO E INSTALAÇÃO. AF_02/2020_PS</t>
  </si>
  <si>
    <t>47,24</t>
  </si>
  <si>
    <t>97616</t>
  </si>
  <si>
    <t>LÂMPADA TUBULAR FLUORESCENTE T8 DE 32/36 W, BASE G13 - FORNECIMENTO E INSTALAÇÃO. AF_02/2020_PS</t>
  </si>
  <si>
    <t>54,55</t>
  </si>
  <si>
    <t>97617</t>
  </si>
  <si>
    <t>LÂMPADA TUBULAR FLUORESCENTE T10 DE 20/40 W, BASE G13 - FORNECIMENTO E INSTALAÇÃO. AF_02/2020_PS</t>
  </si>
  <si>
    <t>54,30</t>
  </si>
  <si>
    <t>97618</t>
  </si>
  <si>
    <t>LÂMPADA TUBULAR FLUORESCENTE T5 DE 14 W, BASE G13 - FORNECIMENTO E INSTALAÇÃO. AF_02/2020_PS</t>
  </si>
  <si>
    <t>49,44</t>
  </si>
  <si>
    <t>100902</t>
  </si>
  <si>
    <t>LÂMPADA TUBULAR LED DE 9/10 W, BASE G13 - FORNECIMENTO E INSTALAÇÃO. AF_02/2020_PS</t>
  </si>
  <si>
    <t>24,28</t>
  </si>
  <si>
    <t>100903</t>
  </si>
  <si>
    <t>LÂMPADA TUBULAR LED DE 18/20 W, BASE G13 - FORNECIMENTO E INSTALAÇÃO. AF_02/2020_PS</t>
  </si>
  <si>
    <t>29,23</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</si>
  <si>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</si>
  <si>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</si>
  <si>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</si>
  <si>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</si>
  <si>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214,17</t>
  </si>
  <si>
    <t>100906</t>
  </si>
  <si>
    <t>LUMINÁRIA DUPLA TIPO CALHA, DE SOBREPOR, COM 4 LÂMPADAS TUBULARES FLUORESCENTES DE 36 W, COM REATORES DE PARTIDA RÁPIDA -FORNECIMENTO E INSTALAÇÃO. AF_02/2020</t>
  </si>
  <si>
    <t>291,61</t>
  </si>
  <si>
    <t>100919</t>
  </si>
  <si>
    <t>LÂMPADA FLUORESCENTE ESPIRAL BRANCA 45 W, BASE E27 - FORNECIMENTO E INSTALAÇÃO. AF_02/2020</t>
  </si>
  <si>
    <t>50,57</t>
  </si>
  <si>
    <t>100920</t>
  </si>
  <si>
    <t>LÂMPADA FLUORESCENTE ESPIRAL BRANCA 65 W, BASE E27 - FORNECIMENTO E INSTALAÇÃO. AF_02/2020</t>
  </si>
  <si>
    <t>85,20</t>
  </si>
  <si>
    <t>100921</t>
  </si>
  <si>
    <t>REATOR DE PARTIDA RÁPIDA PARA LÂMPADA FLUORESCENTE 2X40W - FORNECIMENTO E INSTALAÇÃO. AF_02/2020</t>
  </si>
  <si>
    <t>60,30</t>
  </si>
  <si>
    <t>100922</t>
  </si>
  <si>
    <t>REATOR DE PARTIDA RÁPIDA PARA LÂMPADA FLUORESCENTE 1X20W - FORNECIMENTO E INSTALAÇÃO. AF_02/2020</t>
  </si>
  <si>
    <t>43,33</t>
  </si>
  <si>
    <t>100923</t>
  </si>
  <si>
    <t>REATOR DE PARTIDA RÁPIDA PARA LÂMPADA FLUORESCENTE 1X40W - FORNECIMENTO E INSTALAÇÃO. AF_02/2020</t>
  </si>
  <si>
    <t>50,24</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</si>
  <si>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</si>
  <si>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</si>
  <si>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</si>
  <si>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</si>
  <si>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1.315,56</t>
  </si>
  <si>
    <t>101490</t>
  </si>
  <si>
    <t>ENTRADA DE ENERGIA ELÉTRICA, AÉREA, MONOFÁSICA, COM CAIXA DE SOBREPOR, CABO DE 16 MM2 E DISJUNTOR DIN 50A (NÃO INCLUSO O POSTE DE CONCRETO). AF_07/2020_PS</t>
  </si>
  <si>
    <t>1.406,64</t>
  </si>
  <si>
    <t>101491</t>
  </si>
  <si>
    <t>ENTRADA DE ENERGIA ELÉTRICA, AÉREA, MONOFÁSICA, COM CAIXA DE SOBREPOR, CABO DE 25 MM2 E DISJUNTOR DIN 50A (NÃO INCLUSO O POSTE DE CONCRETO). AF_07/2020_PS</t>
  </si>
  <si>
    <t>1.432,49</t>
  </si>
  <si>
    <t>101492</t>
  </si>
  <si>
    <t>ENTRADA DE ENERGIA ELÉTRICA, AÉREA, MONOFÁSICA, COM CAIXA DE SOBREPOR, CABO DE 35 MM2 E DISJUNTOR DIN 50A (NÃO INCLUSO O POSTE DE CONCRETO). AF_07/2020_PS</t>
  </si>
  <si>
    <t>1.567,33</t>
  </si>
  <si>
    <t>101493</t>
  </si>
  <si>
    <t>ENTRADA DE ENERGIA ELÉTRICA, AÉREA, MONOFÁSICA, COM CAIXA DE EMBUTIR, CABO DE 10 MM2 E DISJUNTOR DIN 50A (NÃO INCLUSO O POSTE DE CONCRETO). AF_07/2020_PS</t>
  </si>
  <si>
    <t>1.302,20</t>
  </si>
  <si>
    <t>101494</t>
  </si>
  <si>
    <t>ENTRADA DE ENERGIA ELÉTRICA, AÉREA, MONOFÁSICA, COM CAIXA DE EMBUTIR, CABO DE 16 MM2 E DISJUNTOR DIN 50A (NÃO INCLUSO O POSTE DE CONCRETO). AF_07/2020_PS</t>
  </si>
  <si>
    <t>1.393,28</t>
  </si>
  <si>
    <t>101495</t>
  </si>
  <si>
    <t>ENTRADA DE ENERGIA ELÉTRICA, AÉREA, MONOFÁSICA, COM CAIXA DE EMBUTIR, CABO DE 25 MM2 E DISJUNTOR DIN 50A (NÃO INCLUSO O POSTE DE CONCRETO). AF_07/2020_PS</t>
  </si>
  <si>
    <t>1.419,13</t>
  </si>
  <si>
    <t>101496</t>
  </si>
  <si>
    <t>ENTRADA DE ENERGIA ELÉTRICA, AÉREA, MONOFÁSICA, COM CAIXA DE EMBUTIR, CABO DE 35 MM2 E DISJUNTOR DIN 50A (NÃO INCLUSO O POSTE DE CONCRETO). AF_07/2020_PS</t>
  </si>
  <si>
    <t>1.553,97</t>
  </si>
  <si>
    <t>101497</t>
  </si>
  <si>
    <t>ENTRADA DE ENERGIA ELÉTRICA, AÉREA, BIFÁSICA, COM CAIXA DE SOBREPOR, CABO DE 10 MM2 E DISJUNTOR DIN 50A (NÃO INCLUSO O POSTE DE CONCRETO). AF_07/2020_PS</t>
  </si>
  <si>
    <t>1.543,22</t>
  </si>
  <si>
    <t>101498</t>
  </si>
  <si>
    <t>ENTRADA DE ENERGIA ELÉTRICA, AÉREA, BIFÁSICA, COM CAIXA DE SOBREPOR, CABO DE 16 MM2 E DISJUNTOR DIN 50A (NÃO INCLUSO O POSTE DE CONCRETO). AF_07/2020_PS</t>
  </si>
  <si>
    <t>1.681,08</t>
  </si>
  <si>
    <t>101499</t>
  </si>
  <si>
    <t>ENTRADA DE ENERGIA ELÉTRICA, AÉREA, BIFÁSICA, COM CAIXA DE SOBREPOR, CABO DE 25 MM2 E DISJUNTOR DIN 50A (NÃO INCLUSO O POSTE DE CONCRETO). AF_07/2020_PS</t>
  </si>
  <si>
    <t>1.720,21</t>
  </si>
  <si>
    <t>101500</t>
  </si>
  <si>
    <t>ENTRADA DE ENERGIA ELÉTRICA, AÉREA, BIFÁSICA, COM CAIXA DE SOBREPOR, CABO DE 35 MM2 E DISJUNTOR DIN 50A (NÃO INCLUSO O POSTE DE CONCRETO). AF_07/2020_PS</t>
  </si>
  <si>
    <t>1.909,63</t>
  </si>
  <si>
    <t>101501</t>
  </si>
  <si>
    <t>ENTRADA DE ENERGIA ELÉTRICA, AÉREA, BIFÁSICA, COM CAIXA DE EMBUTIR, CABO DE 10 MM2 E DISJUNTOR DIN 50A (NÃO INCLUSO O POSTE DE CONCRETO). AF_07/2020_PS</t>
  </si>
  <si>
    <t>1.537,57</t>
  </si>
  <si>
    <t>101502</t>
  </si>
  <si>
    <t>ENTRADA DE ENERGIA ELÉTRICA, AÉREA, BIFÁSICA, COM CAIXA DE EMBUTIR, CABO DE 16 MM2 E DISJUNTOR DIN 50A (NÃO INCLUSO O POSTE DE CONCRETO). AF_07/2020_PS</t>
  </si>
  <si>
    <t>1.675,43</t>
  </si>
  <si>
    <t>101503</t>
  </si>
  <si>
    <t>ENTRADA DE ENERGIA ELÉTRICA, AÉREA, BIFÁSICA, COM CAIXA DE EMBUTIR, CABO DE 25 MM2 E DISJUNTOR DIN 50A (NÃO INCLUSO O POSTE DE CONCRETO). AF_07/2020_PS</t>
  </si>
  <si>
    <t>1.714,56</t>
  </si>
  <si>
    <t>101504</t>
  </si>
  <si>
    <t>ENTRADA DE ENERGIA ELÉTRICA, AÉREA, BIFÁSICA, COM CAIXA DE EMBUTIR, CABO DE 35 MM2 E DISJUNTOR DIN 50A (NÃO INCLUSO O POSTE DE CONCRETO). AF_07/2020_PS</t>
  </si>
  <si>
    <t>1.903,98</t>
  </si>
  <si>
    <t>101505</t>
  </si>
  <si>
    <t>ENTRADA DE ENERGIA ELÉTRICA, AÉREA, TRIFÁSICA, COM CAIXA DE SOBREPOR, CABO DE 10 MM2 E DISJUNTOR DIN 50A (NÃO INCLUSO O POSTE DE CONCRETO). AF_07/2020_PS</t>
  </si>
  <si>
    <t>1.648,24</t>
  </si>
  <si>
    <t>101506</t>
  </si>
  <si>
    <t>ENTRADA DE ENERGIA ELÉTRICA, AÉREA, TRIFÁSICA, COM CAIXA DE SOBREPOR, CABO DE 16 MM2 E DISJUNTOR DIN 50A (NÃO INCLUSO O POSTE DE CONCRETO). AF_07/2020_PS</t>
  </si>
  <si>
    <t>1.832,05</t>
  </si>
  <si>
    <t>101507</t>
  </si>
  <si>
    <t>ENTRADA DE ENERGIA ELÉTRICA, AÉREA, TRIFÁSICA, COM CAIXA DE SOBREPOR, CABO DE 25 MM2 E DISJUNTOR DIN 50A (NÃO INCLUSO O POSTE DE CONCRETO). AF_07/2020_PS</t>
  </si>
  <si>
    <t>1.884,22</t>
  </si>
  <si>
    <t>101508</t>
  </si>
  <si>
    <t>ENTRADA DE ENERGIA ELÉTRICA, AÉREA, TRIFÁSICA, COM CAIXA DE SOBREPOR, CABO DE 35 MM2 E DISJUNTOR DIN 50A (NÃO INCLUSO O POSTE DE CONCRETO). AF_07/2020_PS</t>
  </si>
  <si>
    <t>2.127,26</t>
  </si>
  <si>
    <t>101509</t>
  </si>
  <si>
    <t>ENTRADA DE ENERGIA ELÉTRICA, AÉREA, TRIFÁSICA, COM CAIXA DE EMBUTIR, CABO DE 10 MM2 E DISJUNTOR DIN 50A (NÃO INCLUSO O POSTE DE CONCRETO). AF_07/2020_PS</t>
  </si>
  <si>
    <t>1.811,69</t>
  </si>
  <si>
    <t>101510</t>
  </si>
  <si>
    <t>ENTRADA DE ENERGIA ELÉTRICA, AÉREA, TRIFÁSICA, COM CAIXA DE EMBUTIR, CABO DE 16 MM2 E DISJUNTOR DIN 50A (NÃO INCLUSO O POSTE DE CONCRETO). AF_07/2020_PS</t>
  </si>
  <si>
    <t>1.995,50</t>
  </si>
  <si>
    <t>101511</t>
  </si>
  <si>
    <t>ENTRADA DE ENERGIA ELÉTRICA, AÉREA, TRIFÁSICA, COM CAIXA DE EMBUTIR, CABO DE 25 MM2 E DISJUNTOR DIN 50A (NÃO INCLUSO O POSTE DE CONCRETO). AF_07/2020_PS</t>
  </si>
  <si>
    <t>2.047,67</t>
  </si>
  <si>
    <t>101512</t>
  </si>
  <si>
    <t>ENTRADA DE ENERGIA ELÉTRICA, AÉREA, TRIFÁSICA, COM CAIXA DE EMBUTIR, CABO DE 35 MM2 E DISJUNTOR DIN 50A (NÃO INCLUSO O POSTE DE CONCRETO). AF_07/2020_PS</t>
  </si>
  <si>
    <t>2.290,71</t>
  </si>
  <si>
    <t>101513</t>
  </si>
  <si>
    <t>ENTRADA DE ENERGIA ELÉTRICA, SUBTERRÂNEA, MONOFÁSICA, COM CAIXA DE SOBREPOR, CABO DE 10 MM2 E DISJUNTOR DIN 50A (NÃO INCLUSA MURETA DE ALVENARIA). AF_07/2020_PS</t>
  </si>
  <si>
    <t>772,47</t>
  </si>
  <si>
    <t>101514</t>
  </si>
  <si>
    <t>ENTRADA DE ENERGIA ELÉTRICA, SUBTERRÂNEA, MONOFÁSICA, COM CAIXA DE SOBREPOR, CABO DE 16 MM2 E DISJUNTOR DIN 50A (NÃO INCLUSA MURETA DE ALVENARIA). AF_07/2020_PS</t>
  </si>
  <si>
    <t>881,76</t>
  </si>
  <si>
    <t>101515</t>
  </si>
  <si>
    <t>ENTRADA DE ENERGIA ELÉTRICA, SUBTERRÂNEA, MONOFÁSICA, COM CAIXA DE SOBREPOR, CABO DE 25 MM2 E DISJUNTOR DIN 50A (NÃO INCLUSA MURETA DE ALVENARIA). AF_07/2020_PS</t>
  </si>
  <si>
    <t>912,78</t>
  </si>
  <si>
    <t>101516</t>
  </si>
  <si>
    <t>ENTRADA DE ENERGIA ELÉTRICA, SUBTERRÂNEA, MONOFÁSICA, COM CAIXA DE SOBREPOR, CABO DE 35 MM2 E DISJUNTOR DIN 50A (NÃO INCLUSA MURETA DE ALVENARIA). AF_07/2020_PS</t>
  </si>
  <si>
    <t>1.040,30</t>
  </si>
  <si>
    <t>101517</t>
  </si>
  <si>
    <t>ENTRADA DE ENERGIA ELÉTRICA, SUBTERRÂNEA, MONOFÁSICA, COM CAIXA DE EMBUTIR, CABO DE 10 MM2 E DISJUNTOR DIN 50A (NÃO INCLUSA MURETA DE ALVENARIA). AF_07/2020_PS</t>
  </si>
  <si>
    <t>759,10</t>
  </si>
  <si>
    <t>101518</t>
  </si>
  <si>
    <t>ENTRADA DE ENERGIA ELÉTRICA, SUBTERRÂNEA, MONOFÁSICA, COM CAIXA DE EMBUTIR, CABO DE 16 MM2 E DISJUNTOR DIN 50A (NÃO INCLUSA MURETA DE ALVENARIA). AF_07/2020_PS</t>
  </si>
  <si>
    <t>868,39</t>
  </si>
  <si>
    <t>101519</t>
  </si>
  <si>
    <t>ENTRADA DE ENERGIA ELÉTRICA, SUBTERRÂNEA, MONOFÁSICA, COM CAIXA DE EMBUTIR, CABO DE 25 MM2 E DISJUNTOR DIN 50A (NÃO INCLUSA MURETA DE ALVENARIA). AF_07/2020_PS</t>
  </si>
  <si>
    <t>899,41</t>
  </si>
  <si>
    <t>101520</t>
  </si>
  <si>
    <t>ENTRADA DE ENERGIA ELÉTRICA, SUBTERRÂNEA, MONOFÁSICA, COM CAIXA DE EMBUTIR, CABO DE 35 MM2 E DISJUNTOR DIN 50A (NÃO INCLUSA MURETA DE ALVENARIA). AF_07/2020_PS</t>
  </si>
  <si>
    <t>1.026,93</t>
  </si>
  <si>
    <t>101521</t>
  </si>
  <si>
    <t>ENTRADA DE ENERGIA ELÉTRICA, SUBTERRÂNEA, BIFÁSICA, COM CAIXA DE SOBREPOR, CABO DE 10 MM2 E DISJUNTOR DIN 50A (NÃO INCLUSA MURETA DE ALVENARIA). AF_07/2020_PS</t>
  </si>
  <si>
    <t>1.013,96</t>
  </si>
  <si>
    <t>101522</t>
  </si>
  <si>
    <t>ENTRADA DE ENERGIA ELÉTRICA, SUBTERRÂNEA, BIFÁSICA, COM CAIXA DE SOBREPOR, CABO DE 16 MM2 E DISJUNTOR DIN 50A (NÃO INCLUSA MURETA DE ALVENARIA). AF_07/2020_PS</t>
  </si>
  <si>
    <t>1.177,91</t>
  </si>
  <si>
    <t>101523</t>
  </si>
  <si>
    <t>ENTRADA DE ENERGIA ELÉTRICA, SUBTERRÂNEA, BIFÁSICA, COM CAIXA DE SOBREPOR, CABO DE 25 MM2 E DISJUNTOR DIN 50A (NÃO INCLUSA MURETA DE ALVENARIA). AF_07/2020_PS</t>
  </si>
  <si>
    <t>1.224,44</t>
  </si>
  <si>
    <t>101524</t>
  </si>
  <si>
    <t>ENTRADA DE ENERGIA ELÉTRICA, SUBTERRÂNEA, BIFÁSICA, COM CAIXA DE SOBREPOR, CABO DE 35 MM2 E DISJUNTOR DIN 50A (NÃO INCLUSA MURETA DE ALVENARIA). AF_07/2020_PS</t>
  </si>
  <si>
    <t>1.415,71</t>
  </si>
  <si>
    <t>101525</t>
  </si>
  <si>
    <t>ENTRADA DE ENERGIA ELÉTRICA, SUBTERRÂNEA, BIFÁSICA, COM CAIXA DE EMBUTIR, CABO DE 10 MM2 E DISJUNTOR DIN 50A (NÃO INCLUSA MURETA DE ALVENARIA). AF_07/2020_PS</t>
  </si>
  <si>
    <t>1.008,31</t>
  </si>
  <si>
    <t>101526</t>
  </si>
  <si>
    <t>ENTRADA DE ENERGIA ELÉTRICA, SUBTERRÂNEA, BIFÁSICA, COM CAIXA DE EMBUTIR, CABO DE 16 MM2 E DISJUNTOR DIN 50A (NÃO INCLUSA MURETA DE ALVENARIA). AF_07/2020_PS</t>
  </si>
  <si>
    <t>1.172,26</t>
  </si>
  <si>
    <t>101527</t>
  </si>
  <si>
    <t>ENTRADA DE ENERGIA ELÉTRICA, SUBTERRÂNEA, BIFÁSICA, COM CAIXA DE EMBUTIR, CABO DE 25 MM2 E DISJUNTOR DIN 50A (NÃO INCLUSA MURETA DE ALVENARIA). AF_07/2020_PS</t>
  </si>
  <si>
    <t>1.218,79</t>
  </si>
  <si>
    <t>101528</t>
  </si>
  <si>
    <t>ENTRADA DE ENERGIA ELÉTRICA, SUBTERRÂNEA, BIFÁSICA, COM CAIXA DE EMBUTIR, CABO DE 35 MM2 E DISJUNTOR DIN 50A (NÃO INCLUSA MURETA DE ALVENARIA). AF_07/2020_PS</t>
  </si>
  <si>
    <t>1.410,06</t>
  </si>
  <si>
    <t>101529</t>
  </si>
  <si>
    <t>ENTRADA DE ENERGIA ELÉTRICA, SUBTERRÂNEA, TRIFÁSICA, COM CAIXA DE SOBREPOR, CABO DE 10 MM2 E DISJUNTOR DIN 50A (NÃO INCLUSA MURETA DE ALVENARIA). AF_07/2020_PS</t>
  </si>
  <si>
    <t>1.134,27</t>
  </si>
  <si>
    <t>101530</t>
  </si>
  <si>
    <t>ENTRADA DE ENERGIA ELÉTRICA, SUBTERRÂNEA, TRIFÁSICA, COM CAIXA DE SOBREPOR, CABO DE 16 MM2 E DISJUNTOR DIN 50A (NÃO INCLUSA MURETA DE ALVENARIA). AF_07/2020_PS</t>
  </si>
  <si>
    <t>1.352,86</t>
  </si>
  <si>
    <t>101531</t>
  </si>
  <si>
    <t>ENTRADA DE ENERGIA ELÉTRICA, SUBTERRÂNEA, TRIFÁSICA, COM CAIXA DE SOBREPOR, CABO DE 25 MM2 E DISJUNTOR DIN 50A (NÃO INCLUSA MURETA DE ALVENARIA). AF_07/2020_PS</t>
  </si>
  <si>
    <t>1.414,90</t>
  </si>
  <si>
    <t>101532</t>
  </si>
  <si>
    <t>ENTRADA DE ENERGIA ELÉTRICA, SUBTERRÂNEA, TRIFÁSICA, COM CAIXA DE SOBREPOR, CABO DE 35 MM2 E DISJUNTOR DIN 50A (NÃO INCLUSA MURETA DE ALVENARIA). AF_07/2020_PS</t>
  </si>
  <si>
    <t>1.669,93</t>
  </si>
  <si>
    <t>101533</t>
  </si>
  <si>
    <t>ENTRADA DE ENERGIA ELÉTRICA, SUBTERRÂNEA, TRIFÁSICA, COM CAIXA DE EMBUTIR, CABO DE 10 MM2 E DISJUNTOR DIN 50A (NÃO INCLUSA MURETA DE ALVENARIA). AF_07/2020_PS</t>
  </si>
  <si>
    <t>1.297,72</t>
  </si>
  <si>
    <t>101534</t>
  </si>
  <si>
    <t>ENTRADA DE ENERGIA ELÉTRICA, SUBTERRÂNEA, TRIFÁSICA, COM CAIXA DE EMBUTIR, CABO DE 16 MM2 E DISJUNTOR DIN 50A (NÃO INCLUSA MURETA DE ALVENARIA). AF_07/2020_PS</t>
  </si>
  <si>
    <t>1.516,31</t>
  </si>
  <si>
    <t>101535</t>
  </si>
  <si>
    <t>ENTRADA DE ENERGIA ELÉTRICA, SUBTERRÂNEA, TRIFÁSICA, COM CAIXA DE EMBUTIR, CABO DE 25 MM2 E DISJUNTOR DIN 50A (NÃO INCLUSA MURETA DE ALVENARIA). AF_07/2020_PS</t>
  </si>
  <si>
    <t>1.578,35</t>
  </si>
  <si>
    <t>101536</t>
  </si>
  <si>
    <t>ENTRADA DE ENERGIA ELÉTRICA, SUBTERRÂNEA, TRIFÁSICA, COM CAIXA DE EMBUTIR, CABO DE 35 MM2 E DISJUNTOR DIN 50A (NÃO INCLUSA MURETA DE ALVENARIA). AF_07/2020_PS</t>
  </si>
  <si>
    <t>1.833,38</t>
  </si>
  <si>
    <t>101537</t>
  </si>
  <si>
    <t>APARELHO SINALIZADOR DE SAÍDA DE GARAGEM, COM CÉLULA FOTOELÉTRICA - FORNECIMENTO E INSTALAÇÃO. AF_07/2020</t>
  </si>
  <si>
    <t>129,93</t>
  </si>
  <si>
    <t>101538</t>
  </si>
  <si>
    <t>ARMAÇÃO SECUNDÁRIA, COM 1 ESTRIBO E 1 ISOLADOR - FORNECIMENTO E INSTALAÇÃO. AF_07/2020</t>
  </si>
  <si>
    <t>47,28</t>
  </si>
  <si>
    <t>101539</t>
  </si>
  <si>
    <t>ARMAÇÃO SECUNDÁRIA, COM 2 ESTRIBOS E 2 ISOLADORES - FORNECIMENTO E INSTALAÇÃO. AF_07/2020</t>
  </si>
  <si>
    <t>77,66</t>
  </si>
  <si>
    <t>101540</t>
  </si>
  <si>
    <t>ARMAÇÃO SECUNDÁRIA, COM 3 ESTRIBOS E 3 ISOLADORES - FORNECIMENTO E INSTALAÇÃO. AF_07/2020</t>
  </si>
  <si>
    <t>131,54</t>
  </si>
  <si>
    <t>101541</t>
  </si>
  <si>
    <t>ARMAÇÃO SECUNDÁRIA, COM 4 ESTRIBOS E 4 ISOLADORES - FORNECIMENTO E INSTALAÇÃO. AF_07/2020</t>
  </si>
  <si>
    <t>171,42</t>
  </si>
  <si>
    <t>101542</t>
  </si>
  <si>
    <t>ARMAÇÃO SECUNDÁRIA, COM 1 ESTRIBO, SEM ISOLADOR - FORNECIMENTO E INSTALAÇÃO. AF_07/2020</t>
  </si>
  <si>
    <t>35,73</t>
  </si>
  <si>
    <t>101543</t>
  </si>
  <si>
    <t>ARMAÇÃO SECUNDÁRIA, COM 2 ESTRIBOS, SEM ISOLADOR - FORNECIMENTO E INSTALAÇÃO. AF_07/2020</t>
  </si>
  <si>
    <t>101544</t>
  </si>
  <si>
    <t>ARMAÇÃO SECUNDÁRIA, COM 3 ESTRIBOS, SEM ISOLADOR - FORNECIMENTO E INSTALAÇÃO. AF_07/2020</t>
  </si>
  <si>
    <t>101,44</t>
  </si>
  <si>
    <t>101545</t>
  </si>
  <si>
    <t>ARMAÇÃO SECUNDÁRIA, COM 4 ESTRIBOS, SEM ISOLADOR - FORNECIMENTO E INSTALAÇÃO. AF_07/2020</t>
  </si>
  <si>
    <t>147,57</t>
  </si>
  <si>
    <t>101546</t>
  </si>
  <si>
    <t>ISOLADOR, TIPO PINO, PARA TENSÃO 15 KV - FORNECIMENTO E INSTALAÇÃO. AF_07/2020</t>
  </si>
  <si>
    <t>101547</t>
  </si>
  <si>
    <t>ISOLADOR, TIPO DISCO, PARA TENSÃO 15 KV - FORNECIMENTO E INSTALAÇÃO. AF_07/2020</t>
  </si>
  <si>
    <t>40,84</t>
  </si>
  <si>
    <t>101548</t>
  </si>
  <si>
    <t>ISOLADOR, TIPO ROLDANA, PARA BAIXA TENSÃO - FORNECIMENTO E INSTALAÇÃO. AF_07/2020</t>
  </si>
  <si>
    <t>4,04</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</si>
  <si>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</si>
  <si>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</si>
  <si>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</si>
  <si>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</si>
  <si>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16,29</t>
  </si>
  <si>
    <t>101554</t>
  </si>
  <si>
    <t>ALÇA PREFORMADA DE DISTRIBUIÇÃO, EM  AÇO GALVANIZADO, AWG 2 - FORNECIMENTO E INSTALAÇÃO. AF_07/2020</t>
  </si>
  <si>
    <t>11,49</t>
  </si>
  <si>
    <t>101555</t>
  </si>
  <si>
    <t>ALÇA PREFORMADA DE DISTRIBUIÇÃO, EM  AÇO GALVANIZADO, AWG 4 - FORNECIMENTO E INSTALAÇÃO. AF_07/2020</t>
  </si>
  <si>
    <t>7,12</t>
  </si>
  <si>
    <t>101556</t>
  </si>
  <si>
    <t>ALÇA PREFORMADA DE DISTRIBUIÇÃO, EM  AÇO GALVANIZADO, AWG 6 - FORNECIMENTO E INSTALAÇÃO. AF_07/2020</t>
  </si>
  <si>
    <t>6,42</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</si>
  <si>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</si>
  <si>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</si>
  <si>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</si>
  <si>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</si>
  <si>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</si>
  <si>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</si>
  <si>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23,07</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</si>
  <si>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</si>
  <si>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</si>
  <si>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</si>
  <si>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</si>
  <si>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</si>
  <si>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</si>
  <si>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67,32</t>
  </si>
  <si>
    <t>101567</t>
  </si>
  <si>
    <t>CABO DE COBRE FLEXÍVEL ISOLADO, 95 MM², 0,6/1,0 KV, PARA REDE AÉREA DE DISTRIBUIÇÃO DE ENERGIA ELÉTRICA DE BAIXA TENSÃO - FORNECIMENTO E INSTALAÇÃO. AF_07/2020</t>
  </si>
  <si>
    <t>87,39</t>
  </si>
  <si>
    <t>101568</t>
  </si>
  <si>
    <t>CABO DE COBRE FLEXÍVEL ISOLADO, 120 MM², 0,6/1,0 KV, PARA REDE AÉREA DE DISTRIBUIÇÃO DE ENERGIA ELÉTRICA DE BAIXA TENSÃO - FORNECIMENTO E INSTALAÇÃO. AF_07/2020</t>
  </si>
  <si>
    <t>114,27</t>
  </si>
  <si>
    <t>101626</t>
  </si>
  <si>
    <t>REATOR PARA LÂMPADA VAPOR DE MERCÚRIO 400 W, USO EXTERNO - FORNECIMENTO E INSTALAÇÃO. AF_08/2020</t>
  </si>
  <si>
    <t>157,83</t>
  </si>
  <si>
    <t>101627</t>
  </si>
  <si>
    <t>REATOR PARA LÂMPADA VAPOR DE SÓDIO 250 W, USO EXTERNO - FORNECIMENTO E INSTALAÇÃO. AF_08/2020</t>
  </si>
  <si>
    <t>245,50</t>
  </si>
  <si>
    <t>101628</t>
  </si>
  <si>
    <t>REATOR PARA LÂMPADA VAPOR DE MERCÚRIO 125 W, USO EXTERNO - FORNECIMENTO E INSTALAÇÃO. AF_08/2020</t>
  </si>
  <si>
    <t>117,28</t>
  </si>
  <si>
    <t>101629</t>
  </si>
  <si>
    <t>REATOR PARA LÂMPADA VAPOR DE MERCÚRIO 250 W, USO EXTERNO - FORNECIMENTO E INSTALAÇÃO. AF_08/2020</t>
  </si>
  <si>
    <t>138,16</t>
  </si>
  <si>
    <t>101630</t>
  </si>
  <si>
    <t>SUBSTITUIÇÃO DE REATOR PARA ILUMINAÇÃO PÚBLICA (NÃO INCLUI FORNECIMENTO). AF_08/2020</t>
  </si>
  <si>
    <t>69,02</t>
  </si>
  <si>
    <t>101631</t>
  </si>
  <si>
    <t>IGNITOR PARA PARTIDA LÂMPADA VAPOR SÓDIO / VAPOR METÁLICO ATÉ 400 W - FORNECIMENTO E INSTALAÇÃO. AF_08/2020</t>
  </si>
  <si>
    <t>37,75</t>
  </si>
  <si>
    <t>101632</t>
  </si>
  <si>
    <t>RELÉ FOTOELÉTRICO PARA COMANDO DE ILUMINAÇÃO EXTERNA 1000 W - FORNECIMENTO E INSTALAÇÃO. AF_08/2020</t>
  </si>
  <si>
    <t>35,13</t>
  </si>
  <si>
    <t>101633</t>
  </si>
  <si>
    <t>SUBSTITUIÇÃO DE RELÉ FOTOELÉTRICO PARA COMANDO DE ILUMINAÇÃO EXTERNA 1000 W - FORNECIMENTO E INSTALAÇÃO. AF_08/2020</t>
  </si>
  <si>
    <t>92,54</t>
  </si>
  <si>
    <t>101636</t>
  </si>
  <si>
    <t>BRAÇO PARA ILUMINAÇÃO PÚBLICA, EM TUBO DE AÇO GALVANIZADO, COMPRIMENTO DE 1,50 M, PARA FIXAÇÃO EM POSTE DE CONCRETO - FORNECIMENTO E INSTALAÇÃO. AF_08/2020</t>
  </si>
  <si>
    <t>136,62</t>
  </si>
  <si>
    <t>101637</t>
  </si>
  <si>
    <t>BRAÇO PARA ILUMINAÇÃO PÚBLICA, EM TUBO DE AÇO GALVANIZADO, COMPRIMENTO DE 1,50 M, PARA FIXAÇÃO EM POSTE METÁLICO - FORNECIMENTO E INSTALAÇÃO. AF_08/2020</t>
  </si>
  <si>
    <t>131,72</t>
  </si>
  <si>
    <t>101640</t>
  </si>
  <si>
    <t>LÂMPADA VAPOR METÁLICO 400 W - FORNECIMENTO E INSTALAÇÃO. AF_08/2020</t>
  </si>
  <si>
    <t>72,91</t>
  </si>
  <si>
    <t>101641</t>
  </si>
  <si>
    <t>LÂMPADA VAPOR METÁLICO 150 W - FORNECIMENTO E INSTALAÇÃO. AF_08/2020</t>
  </si>
  <si>
    <t>101642</t>
  </si>
  <si>
    <t>LÂMPADA VAPOR DE MERCÚRIO 125 W - FORNECIMENTO E INSTALAÇÃO. AF_08/2020</t>
  </si>
  <si>
    <t>19,08</t>
  </si>
  <si>
    <t>101643</t>
  </si>
  <si>
    <t>LÂMPADA VAPOR DE MERCÚRIO 250 W - FORNECIMENTO E INSTALAÇÃO. AF_08/2020</t>
  </si>
  <si>
    <t>33,06</t>
  </si>
  <si>
    <t>101644</t>
  </si>
  <si>
    <t>LÂMPADA VAPOR DE MERCÚRIO 400 W - FORNECIMENTO E INSTALAÇÃO. AF_08/2020</t>
  </si>
  <si>
    <t>44,67</t>
  </si>
  <si>
    <t>101645</t>
  </si>
  <si>
    <t>LÂMPADA MISTA 160 W - FORNECIMENTO E INSTALAÇÃO. AF_08/2020</t>
  </si>
  <si>
    <t>21,24</t>
  </si>
  <si>
    <t>101646</t>
  </si>
  <si>
    <t>LÂMPADA MISTA 250 W - FORNECIMENTO E INSTALAÇÃO. AF_08/2020</t>
  </si>
  <si>
    <t>28,15</t>
  </si>
  <si>
    <t>101647</t>
  </si>
  <si>
    <t>LÂMPADA MISTA 500 W - FORNECIMENTO E INSTALAÇÃO. AF_08/2020</t>
  </si>
  <si>
    <t>51,55</t>
  </si>
  <si>
    <t>101648</t>
  </si>
  <si>
    <t>LÂMPADA VAPOR DE SÓDIO 150 W - FORNECIMENTO E INSTALAÇÃO. AF_08/2020</t>
  </si>
  <si>
    <t>39,92</t>
  </si>
  <si>
    <t>101649</t>
  </si>
  <si>
    <t>LÂMPADA VAPOR DE SÓDIO 250 W - FORNECIMENTO E INSTALAÇÃO. AF_08/2020</t>
  </si>
  <si>
    <t>45,97</t>
  </si>
  <si>
    <t>101650</t>
  </si>
  <si>
    <t>LÂMPADA VAPOR DE SÓDIO 400 W - FORNECIMENTO E INSTALAÇÃO. AF_08/2020</t>
  </si>
  <si>
    <t>53,40</t>
  </si>
  <si>
    <t>101651</t>
  </si>
  <si>
    <t>SUBSTITUIÇÃO DE LÂMPADA PARA ILUMINAÇÃO PÚBLICA (NÃO INCLUI FORNECIMENTO). AF_08/2020</t>
  </si>
  <si>
    <t>59,26</t>
  </si>
  <si>
    <t>101652</t>
  </si>
  <si>
    <t>LUMINÁRIA FECHADA, PARA ILUMINAÇÃO PÚBLICA, PARA LÂMPADA DE VAPOR - FORNECIMENTO E INSTALAÇÃO (EXCLUSIVE LÂMPADA E REATOR). AF_08/2020</t>
  </si>
  <si>
    <t>469,98</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</si>
  <si>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</si>
  <si>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</si>
  <si>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253,65</t>
  </si>
  <si>
    <t>101654</t>
  </si>
  <si>
    <t>LUMINÁRIA DE LED PARA ILUMINAÇÃO PÚBLICA, DE 33 W ATÉ 50 W - FORNECIMENTO E INSTALAÇÃO. AF_08/2020</t>
  </si>
  <si>
    <t>287,15</t>
  </si>
  <si>
    <t>101655</t>
  </si>
  <si>
    <t>LUMINÁRIA DE LED PARA ILUMINAÇÃO PÚBLICA, DE 51 W ATÉ 67 W - FORNECIMENTO E INSTALAÇÃO. AF_08/2020</t>
  </si>
  <si>
    <t>472,96</t>
  </si>
  <si>
    <t>101656</t>
  </si>
  <si>
    <t>LUMINÁRIA DE LED PARA ILUMINAÇÃO PÚBLICA, DE 68 W ATÉ 97 W - FORNECIMENTO E INSTALAÇÃO. AF_08/2020</t>
  </si>
  <si>
    <t>516,34</t>
  </si>
  <si>
    <t>101657</t>
  </si>
  <si>
    <t>LUMINÁRIA DE LED PARA ILUMINAÇÃO PÚBLICA, DE 98 W ATÉ 137 W - FORNECIMENTO E INSTALAÇÃO. AF_08/2020</t>
  </si>
  <si>
    <t>608,75</t>
  </si>
  <si>
    <t>101658</t>
  </si>
  <si>
    <t>LUMINÁRIA DE LED PARA ILUMINAÇÃO PÚBLICA, DE 138 W ATÉ 180 W - FORNECIMENTO E INSTALAÇÃO. AF_08/2020</t>
  </si>
  <si>
    <t>798,78</t>
  </si>
  <si>
    <t>101659</t>
  </si>
  <si>
    <t>LUMINÁRIA DE LED PARA ILUMINAÇÃO PÚBLICA, DE 181 W ATÉ 239 W - FORNECIMENTO E INSTALAÇÃO. AF_08/2020</t>
  </si>
  <si>
    <t>916,96</t>
  </si>
  <si>
    <t>101660</t>
  </si>
  <si>
    <t>LUMINÁRIA DE LED PARA ILUMINAÇÃO PÚBLICA, DE 240 W ATÉ 350 W - FORNECIMENTO E INSTALAÇÃO. AF_08/2020</t>
  </si>
  <si>
    <t>1.474,86</t>
  </si>
  <si>
    <t>101661</t>
  </si>
  <si>
    <t>SUBSTITUIÇÃO DE LUMINÁRIA DE VAPOR DE MERCÚRIO/VAPOR DE SÓDIO POR LUMINÁRIA DE LED PARA ILUMINAÇÃO PÚBLICA (NÃO INCLUI FORNECIMENTO). AF_08/2020</t>
  </si>
  <si>
    <t>103,41</t>
  </si>
  <si>
    <t>101662</t>
  </si>
  <si>
    <t>LUMINÁRIA FECHADA PARA ILUMINAÇÃO PÚBLICA, COM REATOR DE PARTIDA RÁPIDA, COM LÂMPADA VAPOR DE MERCÚRIO 250 W - FORNECIMENTO E INSTALAÇÃO. AF_08/2020</t>
  </si>
  <si>
    <t>641,22</t>
  </si>
  <si>
    <t>101663</t>
  </si>
  <si>
    <t>ABRAÇADEIRA DE FIXAÇÃO DE BRAÇOS DE LUMINÁRIAS DE 2" - FORNECIMENTO E INSTALAÇÃO. AF_08/2020</t>
  </si>
  <si>
    <t>25,08</t>
  </si>
  <si>
    <t>101664</t>
  </si>
  <si>
    <t>ABRAÇADEIRA DE FIXAÇÃO DE BRAÇOS DE LUMINÁRIAS DE 3" - FORNECIMENTO E INSTALAÇÃO. AF_08/2020</t>
  </si>
  <si>
    <t>26,35</t>
  </si>
  <si>
    <t>101665</t>
  </si>
  <si>
    <t>ABRAÇADEIRA DE FIXAÇÃO DE BRAÇOS DE LUMINÁRIAS DE 4" - FORNECIMENTO E INSTALAÇÃO. AF_08/2020</t>
  </si>
  <si>
    <t>31,80</t>
  </si>
  <si>
    <t>101666</t>
  </si>
  <si>
    <t>REFLETOR RETANGULAR FECHADO, COM LÂMPADA VAPOR METÁLICO 400 W - FORNECIMENTO E INSTALAÇÃO. AF_08/2020</t>
  </si>
  <si>
    <t>351,63</t>
  </si>
  <si>
    <t>102085</t>
  </si>
  <si>
    <t>LUMINÁRIA ESTANQUE COM PROTEÇÃO CONTRA ÁGUA, POEIRA OU IMPACTOS - FORNECIMENTO E INSTALAÇÃO. AF_08/2020</t>
  </si>
  <si>
    <t>183,41</t>
  </si>
  <si>
    <t>100578</t>
  </si>
  <si>
    <t>ASSENTAMENTO DE POSTE DE CONCRETO COM COMPRIMENTO NOMINAL DE 9 M, CARGA NOMINAL MENOR OU IGUAL A 1000 DAN, ENGASTAMENTO SIMPLES COM 1,5 M DE SOLO (NÃO INCLUI FORNECIMENTO). AF_11/2019</t>
  </si>
  <si>
    <t>448,38</t>
  </si>
  <si>
    <t>100579</t>
  </si>
  <si>
    <t>ASSENTAMENTO DE POSTE DE CONCRETO COM COMPRIMENTO NOMINAL DE 10 M, CARGA NOMINAL MENOR OU IGUAL A 1000 DAN, ENGASTAMENTO SIMPLES COM 1,6 M DE SOLO (NÃO INCLUI FORNECIMENTO). AF_11/2019</t>
  </si>
  <si>
    <t>492,08</t>
  </si>
  <si>
    <t>100580</t>
  </si>
  <si>
    <t>ASSENTAMENTO DE POSTE DE CONCRETO COM COMPRIMENTO NOMINAL DE 10 M, CARGA NOMINAL MAIOR QUE 1000 DAN, ENGASTAMENTO SIMPLES COM 1,6 M DE SOLO (NÃO INCLUI FORNECIMENTO). AF_11/2019</t>
  </si>
  <si>
    <t>534,95</t>
  </si>
  <si>
    <t>100581</t>
  </si>
  <si>
    <t>ASSENTAMENTO DE POSTE DE CONCRETO COM COMPRIMENTO NOMINAL DE 10,5 M, CARGA NOMINAL MENOR OU IGUAL A 1000 DAN, ENGASTAMENTO SIMPLES COM 1,65 M DE SOLO (NÃO INCLUI FORNECIMENTO). AF_11/2019</t>
  </si>
  <si>
    <t>513,75</t>
  </si>
  <si>
    <t>100582</t>
  </si>
  <si>
    <t>ASSENTAMENTO DE POSTE DE CONCRETO COM COMPRIMENTO NOMINAL DE 10,5 M, CARGA NOMINAL MAIOR QUE 1000 DAN, ENGASTAMENTO SIMPLES COM 1,65 M DE SOLO (NÃO INCLUI FORNECIMENTO). AF_11/2019</t>
  </si>
  <si>
    <t>590,98</t>
  </si>
  <si>
    <t>100583</t>
  </si>
  <si>
    <t>ASSENTAMENTO DE POSTE DE CONCRETO COM COMPRIMENTO NOMINAL DE 11 M, CARGA NOMINAL MENOR OU IGUAL A 1000 DAN, ENGASTAMENTO SIMPLES COM 1,7 M DE SOLO (NÃO INCLUI FORNECIMENTO). AF_11/2019</t>
  </si>
  <si>
    <t>536,82</t>
  </si>
  <si>
    <t>100584</t>
  </si>
  <si>
    <t>ASSENTAMENTO DE POSTE DE CONCRETO COM COMPRIMENTO NOMINAL DE 11 M, CARGA NOMINAL MAIOR QUE 1000 DAN, ENGASTAMENTO SIMPLES COM 1,7 M DE SOLO (NÃO INCLUI FORNECIMENTO). AF_11/2019</t>
  </si>
  <si>
    <t>583,29</t>
  </si>
  <si>
    <t>100585</t>
  </si>
  <si>
    <t>ASSENTAMENTO DE POSTE DE CONCRETO COM COMPRIMENTO NOMINAL DE 12 M, CARGA NOMINAL MENOR OU IGUAL A 1000 DAN, ENGASTAMENTO SIMPLES COM 1,8 M DE SOLO (NÃO INCLUI FORNECIMENTO). AF_11/2019</t>
  </si>
  <si>
    <t>581,77</t>
  </si>
  <si>
    <t>100586</t>
  </si>
  <si>
    <t>ASSENTAMENTO DE POSTE DE CONCRETO COM COMPRIMENTO NOMINAL DE 12 M, CARGA NOMINAL MAIOR QUE 1000 DAN, ENGASTAMENTO SIMPLES COM 1,8 M DE SOLO (NÃO INCLUI FORNECIMENTO). AF_11/2019</t>
  </si>
  <si>
    <t>655,84</t>
  </si>
  <si>
    <t>100587</t>
  </si>
  <si>
    <t>ASSENTAMENTO DE POSTE DE CONCRETO COM COMPRIMENTO NOMINAL DE 13 M, CARGA NOMINAL MENOR OU IGUAL A 1000 DAN, ENGASTAMENTO SIMPLES COM 1,9 M DE SOLO (NÃO INCLUI FORNECIMENTO). AF_11/2019</t>
  </si>
  <si>
    <t>628,16</t>
  </si>
  <si>
    <t>100588</t>
  </si>
  <si>
    <t>ASSENTAMENTO DE POSTE DE CONCRETO COM COMPRIMENTO NOMINAL DE 13 M, CARGA NOMINAL MAIOR QUE 1000 DAN, ENGASTAMENTO SIMPLES COM 1,9 M DE SOLO (NÃO INCLUI FORNECIMENTO). AF_11/2019</t>
  </si>
  <si>
    <t>685,75</t>
  </si>
  <si>
    <t>100589</t>
  </si>
  <si>
    <t>ASSENTAMENTO DE POSTE DE CONCRETO COM COMPRIMENTO NOMINAL DE 13,5 M, CARGA NOMINAL MENOR OU IGUAL A 1000 DAN, ENGASTAMENTO SIMPLES COM 1,95 M DE SOLO (NÃO INCLUI FORNECIMENTO). AF_11/2019</t>
  </si>
  <si>
    <t>691,22</t>
  </si>
  <si>
    <t>100590</t>
  </si>
  <si>
    <t>ASSENTAMENTO DE POSTE DE CONCRETO COM COMPRIMENTO NOMINAL DE 13,5 M, CARGA NOMINAL MAIOR QUE 1000 DAN, ENGASTAMENTO SIMPLES COM 1,95 M DE SOLO (NÃO INCLUI FORNECIMENTO). AF_11/2019</t>
  </si>
  <si>
    <t>748,06</t>
  </si>
  <si>
    <t>100591</t>
  </si>
  <si>
    <t>ASSENTAMENTO DE POSTE DE CONCRETO COM COMPRIMENTO NOMINAL DE 14 M, CARGA NOMINAL MENOR OU IGUAL A 1000 DAN, ENGASTAMENTO SIMPLES COM 2 M DE SOLO (NÃO INCLUI FORNECIMENTO). AF_11/2019</t>
  </si>
  <si>
    <t>689,70</t>
  </si>
  <si>
    <t>100592</t>
  </si>
  <si>
    <t>ASSENTAMENTO DE POSTE DE CONCRETO COM COMPRIMENTO NOMINAL DE 14 M, CARGA NOMINAL MAIOR QUE 1000 DAN, ENGASTAMENTO SIMPLES COM 2 M DE SOLO (NÃO INCLUI FORNECIMENTO). AF_11/2019</t>
  </si>
  <si>
    <t>736,83</t>
  </si>
  <si>
    <t>100593</t>
  </si>
  <si>
    <t>ASSENTAMENTO DE POSTE DE CONCRETO COM COMPRIMENTO NOMINAL DE 15 M, CARGA NOMINAL MENOR OU IGUAL A 1000 DAN, ENGASTAMENTO SIMPLES COM 2,1 M DE SOLO (NÃO INCLUI FORNECIMENTO). AF_11/2019</t>
  </si>
  <si>
    <t>738,69</t>
  </si>
  <si>
    <t>100594</t>
  </si>
  <si>
    <t>ASSENTAMENTO DE POSTE DE CONCRETO COM COMPRIMENTO NOMINAL DE 15 M, CARGA NOMINAL MAIOR QUE 1000 DAN, ENGASTAMENTO SIMPLES COM 2,1 M DE SOLO (NÃO INCLUI FORNECIMENTO). AF_11/2019</t>
  </si>
  <si>
    <t>818,63</t>
  </si>
  <si>
    <t>100595</t>
  </si>
  <si>
    <t>ASSENTAMENTO DE POSTE DE CONCRETO COM COMPRIMENTO NOMINAL DE 18 M, CARGA NOMINAL MENOR OU IGUAL A 1000 DAN, ENGASTAMENTO SIMPLES COM 2,4 M DE SOLO (NÃO INCLUI FORNECIMENTO). AF_11/2019</t>
  </si>
  <si>
    <t>885,62</t>
  </si>
  <si>
    <t>100596</t>
  </si>
  <si>
    <t>ASSENTAMENTO DE POSTE DE CONCRETO COM COMPRIMENTO NOMINAL DE 18 M, CARGA NOMINAL MAIOR QUE 1000 DAN, ENGASTAMENTO SIMPLES COM 2,4 M DE SOLO (NÃO INCLUI FORNECIMENTO). AF_11/2019</t>
  </si>
  <si>
    <t>993,54</t>
  </si>
  <si>
    <t>100597</t>
  </si>
  <si>
    <t>ASSENTAMENTO DE POSTE DE CONCRETO COM COMPRIMENTO NOMINAL DE 20 M, CARGA NOMINAL MENOR OU IGUAL A 1000 DAN, ENGASTAMENTO SIMPLES COM 2,6 M DE SOLO (NÃO INCLUI FORNECIMENTO). AF_11/2019</t>
  </si>
  <si>
    <t>1.020,27</t>
  </si>
  <si>
    <t>100598</t>
  </si>
  <si>
    <t>ASSENTAMENTO DE POSTE DE CONCRETO COM COMPRIMENTO NOMINAL DE 20 M, CARGA NOMINAL MAIOR QUE 1000, ENGASTAMENTO SIMPLES COM 2,6 M DE SOLO (NÃO INCLUI FORNECIMENTO). AF_11/2019</t>
  </si>
  <si>
    <t>1.109,24</t>
  </si>
  <si>
    <t>100599</t>
  </si>
  <si>
    <t>ASSENTAMENTO DE POSTE DE CONCRETO COM COMPRIMENTO NOMINAL DE 9 M, CARGA NOMINAL DE 150 DAN, ENGASTAMENTO BASE CONCRETADA COM 1 M DE CONCRETO E 0,5 M DE SOLO (NÃO INCLUI FORNECIMENTO). AF_11/2019</t>
  </si>
  <si>
    <t>488,84</t>
  </si>
  <si>
    <t>100600</t>
  </si>
  <si>
    <t>ASSENTAMENTO DE POSTE DE CONCRETO COM COMPRIMENTO NOMINAL DE 9 M, CARGA NOMINAL DE 300 DAN, ENGASTAMENTO BASE CONCRETADA COM 1 M DE CONCRETO E 0,5 M DE SOLO (NÃO INCLUI FORNECIMENTO). AF_11/2019</t>
  </si>
  <si>
    <t>590,24</t>
  </si>
  <si>
    <t>100601</t>
  </si>
  <si>
    <t>ASSENTAMENTO DE POSTE DE CONCRETO COM COMPRIMENTO NOMINAL DE 9 M, CARGA NOMINAL DE 400 DAN, ENGASTAMENTO BASE CONCRETADA COM 1 M DE CONCRETO E 0,5 M DE SOLO (NÃO INCLUI FORNECIMENTO). AF_11/2019</t>
  </si>
  <si>
    <t>769,16</t>
  </si>
  <si>
    <t>100602</t>
  </si>
  <si>
    <t>ASSENTAMENTO DE POSTE DE CONCRETO COM COMPRIMENTO NOMINAL DE 9 M, CARGA NOMINAL DE 600 DAN, ENGASTAMENTO BASE CONCRETADA COM 1 M DE CONCRETO E 0,5 M DE SOLO (NÃO INCLUI FORNECIMENTO). AF_11/2019</t>
  </si>
  <si>
    <t>992,28</t>
  </si>
  <si>
    <t>100603</t>
  </si>
  <si>
    <t>ASSENTAMENTO DE POSTE DE CONCRETO COM COMPRIMENTO NOMINAL DE 9 M, CARGA NOMINAL DE 1000 DAN, ENGASTAMENTO BASE CONCRETADA COM 1 M DE CONCRETO E 0,5 M DE SOLO (NÃO INCLUI FORNECIMENTO). AF_11/2019</t>
  </si>
  <si>
    <t>1.563,41</t>
  </si>
  <si>
    <t>100604</t>
  </si>
  <si>
    <t>ASSENTAMENTO DE POSTE DE CONCRETO COM COMPRIMENTO NOMINAL DE 10 M, CARGA NOMINAL DE 300 DAN, ENGASTAMENTO BASE CONCRETADA COM 1 M DE CONCRETO E 0,6 M DE SOLO (NÃO INCLUI FORNECIMENTO). AF_11/2019</t>
  </si>
  <si>
    <t>623,22</t>
  </si>
  <si>
    <t>100605</t>
  </si>
  <si>
    <t>ASSENTAMENTO DE POSTE DE CONCRETO COM COMPRIMENTO NOMINAL DE 10 M, CARGA NOMINAL DE 600 DAN, ENGASTAMENTO BASE CONCRETADA COM 1 M DE CONCRETO E 0,6 M DE SOLO (NÃO INCLUI FORNECIMENTO). AF_11/2019</t>
  </si>
  <si>
    <t>1.032,85</t>
  </si>
  <si>
    <t>100606</t>
  </si>
  <si>
    <t>ASSENTAMENTO DE POSTE DE CONCRETO COM COMPRIMENTO NOMINAL DE 10 M, CARGA NOMINAL DE 1000 DAN, ENGASTAMENTO BASE CONCRETADA COM 1 M DE CONCRETO E 0,6 M DE SOLO (NÃO INCLUI FORNECIMENTO). AF_11/2019</t>
  </si>
  <si>
    <t>1.613,69</t>
  </si>
  <si>
    <t>100607</t>
  </si>
  <si>
    <t>ASSENTAMENTO DE POSTE DE CONCRETO COM COMPRIMENTO NOMINAL DE 10,5 M, CARGA NOMINAL DE 300 DAN, ENGASTAMENTO BASE CONCRETADA COM 1 M DE CONCRETO E 0,65 M DE SOLO (NÃO INCLUI FORNECIMENTO). AF_11/2019</t>
  </si>
  <si>
    <t>638,66</t>
  </si>
  <si>
    <t>100608</t>
  </si>
  <si>
    <t>ASSENTAMENTO DE POSTE DE CONCRETO COM COMPRIMENTO NOMINAL DE 10,5 M, CARGA NOMINAL DE 600 DAN, ENGASTAMENTO BASE CONCRETADA COM 1 M DE CONCRETO E 0,65 M DE SOLO (NÃO INCLUI FORNECIMENTO). AF_11/2019</t>
  </si>
  <si>
    <t>1.052,85</t>
  </si>
  <si>
    <t>100609</t>
  </si>
  <si>
    <t>ASSENTAMENTO DE POSTE DE CONCRETO COM COMPRIMENTO NOMINAL DE 10,5 M, CARGA NOMINAL DE 1000 DAN, ENGASTAMENTO BASE CONCRETADA COM 1 M DE CONCRETO E 0,65 M DE SOLO (NÃO INCLUI FORNECIMENTO). AF_11/2019</t>
  </si>
  <si>
    <t>1.640,54</t>
  </si>
  <si>
    <t>100610</t>
  </si>
  <si>
    <t>ASSENTAMENTO DE POSTE DE CONCRETO COM COMPRIMENTO NOMINAL DE 11 M, CARGA NOMINAL DE 300 DAN, ENGASTAMENTO BASE CONCRETADA COM 1 M DE CONCRETO E 0,7 M DE SOLO (NÃO INCLUI FORNECIMENTO). AF_11/2019</t>
  </si>
  <si>
    <t>654,06</t>
  </si>
  <si>
    <t>100611</t>
  </si>
  <si>
    <t>ASSENTAMENTO DE POSTE DE CONCRETO COM COMPRIMENTO NOMINAL DE 11 M, CARGA NOMINAL DE 400 DAN, ENGASTAMENTO BASE CONCRETADA COM 1 M DE CONCRETO E 0,7 M DE SOLO (NÃO INCLUI FORNECIMENTO). AF_11/2019</t>
  </si>
  <si>
    <t>839,69</t>
  </si>
  <si>
    <t>100612</t>
  </si>
  <si>
    <t>ASSENTAMENTO DE POSTE DE CONCRETO COM COMPRIMENTO NOMINAL DE 11 M, CARGA NOMINAL DE 600 DAN, ENGASTAMENTO BASE CONCRETADA COM 1 M DE CONCRETO E 0,7 M DE SOLO (NÃO INCLUI FORNECIMENTO). AF_11/2019</t>
  </si>
  <si>
    <t>1.072,34</t>
  </si>
  <si>
    <t>100613</t>
  </si>
  <si>
    <t>ASSENTAMENTO DE POSTE DE CONCRETO COM COMPRIMENTO NOMINAL DE 11 M, CARGA NOMINAL DE 1000 DAN, ENGASTAMENTO BASE CONCRETADA COM 1 M DE CONCRETO E 0,7 M DE SOLO (NÃO INCLUI FORNECIMENTO). AF_11/2019</t>
  </si>
  <si>
    <t>1.666,61</t>
  </si>
  <si>
    <t>100614</t>
  </si>
  <si>
    <t>ASSENTAMENTO DE POSTE DE CONCRETO COM COMPRIMENTO NOMINAL DE 12 M, CARGA NOMINAL DE 400 DAN, ENGASTAMENTO BASE CONCRETADA COM 1 M DE CONCRETO E 0,8 M DE SOLO (NÃO INCLUI FORNECIMENTO). AF_11/2019</t>
  </si>
  <si>
    <t>874,17</t>
  </si>
  <si>
    <t>100615</t>
  </si>
  <si>
    <t>ASSENTAMENTO DE POSTE DE CONCRETO COM COMPRIMENTO NOMINAL DE 12 M, CARGA NOMINAL DE 600 DAN, ENGASTAMENTO BASE CONCRETADA COM 1 M DE CONCRETO E 0,8 M DE SOLO (NÃO INCLUI FORNECIMENTO). AF_11/2019</t>
  </si>
  <si>
    <t>1.110,83</t>
  </si>
  <si>
    <t>100616</t>
  </si>
  <si>
    <t>ASSENTAMENTO DE POSTE DE CONCRETO COM COMPRIMENTO NOMINAL DE 12 M, CARGA NOMINAL DE 1000 DAN, ENGASTAMENTO BASE CONCRETADA COM 1 M DE CONCRETO E 0,8 M DE SOLO (NÃO INCLUI FORNECIMENTO). AF_11/2019</t>
  </si>
  <si>
    <t>1.721,21</t>
  </si>
  <si>
    <t>100617</t>
  </si>
  <si>
    <t>ASSENTAMENTO DE POSTE DE CONCRETO COM COMPRIMENTO NOMINAL DE 13 M, CARGA NOMINAL DE 600 DAN, ENGASTAMENTO BASE CONCRETADA COM 1 M DE CONCRETO E 0,9 M DE SOLO (NÃO INCLUI FORNECIMENTO). AF_11/2019</t>
  </si>
  <si>
    <t>1.149,01</t>
  </si>
  <si>
    <t>100618</t>
  </si>
  <si>
    <t>ASSENTAMENTO DE POSTE DE CONCRETO COM COMPRIMENTO NOMINAL DE 13 M, CARGA NOMINAL DE 1000 DAN, ENGASTAMENTO BASE CONCRETADA COM 1 M DE CONCRETO E 0,9 M DE SOLO - SOMENTE INSTALAÇÃO, SEM FORNECIMENTO. AF_11/2019</t>
  </si>
  <si>
    <t>1.785,28</t>
  </si>
  <si>
    <t>100619</t>
  </si>
  <si>
    <t>POSTE DECORATIVO PARA JARDIM EM AÇO TUBULAR, H = *2,5* M, SEM LUMINÁRIA - FORNECIMENTO E INSTALAÇÃO. AF_11/2019</t>
  </si>
  <si>
    <t>575,17</t>
  </si>
  <si>
    <t>100620</t>
  </si>
  <si>
    <t>POSTE DE AÇO CONICO CONTÍNUO CURVO SIMPLES, FLANGEADO, H=9M, INCLUSIVE LUMINÁRIA, SEM LÂMPADA - FORNECIMENTO E INSTALACAO. AF_11/2019</t>
  </si>
  <si>
    <t>3.609,18</t>
  </si>
  <si>
    <t>100621</t>
  </si>
  <si>
    <t>POSTE DE AÇO CONICO CONTÍNUO CURVO DUPLO, FLANGEADO, H=9M, INCLUSIVE LUMINÁRIAS, SEM LÂMPADAS - FORNECIMENTO E INSTALACAO. AF_11/2019</t>
  </si>
  <si>
    <t>4.063,25</t>
  </si>
  <si>
    <t>100622</t>
  </si>
  <si>
    <t>POSTE DE AÇO CONICO CONTÍNUO CURVO SIMPLES, ENGASTADO, H=9M, INCLUSIVE LUMINÁRIA, SEM LÂMPADA - FORNECIMENTO E INSTALACAO. AF_11/2019</t>
  </si>
  <si>
    <t>2.469,16</t>
  </si>
  <si>
    <t>100623</t>
  </si>
  <si>
    <t>POSTE DE AÇO CONICO CONTÍNUO CURVO DUPLO, ENGASTADO, H=9M, INCLUSIVE LUMINÁRIAS, SEM LÂMPADAS - FORNECIMENTO E INSTALACAO. AF_11/2019</t>
  </si>
  <si>
    <t>2.645,89</t>
  </si>
  <si>
    <t>97600</t>
  </si>
  <si>
    <t>REFLETOR EM ALUMÍNIO, DE SUPORTE E ALÇA, COM 1 LÂMPADA VAPOR DE MERCÚRIO DE 125 W, COM REATOR ALTO FATOR DE POTÊNCIA - FORNECIMENTO E INSTALAÇÃO. AF_02/2020</t>
  </si>
  <si>
    <t>269,03</t>
  </si>
  <si>
    <t>97601</t>
  </si>
  <si>
    <t>REFLETOR EM ALUMÍNIO, DE SUPORTE E ALÇA, COM LÂMPADA VAPOR DE MERCÚRIO DE 250 W, COM REATOR ALTO FATOR DE POTÊNCIA - FORNECIMENTO E INSTALAÇÃO. AF_02/2020</t>
  </si>
  <si>
    <t>283,01</t>
  </si>
  <si>
    <t>97605</t>
  </si>
  <si>
    <t>LUMINÁRIA ARANDELA TIPO MEIA LUA, DE SOBREPOR, COM 1 LÂMPADA LED DE 6 W, SEM REATOR - FORNECIMENTO E INSTALAÇÃO. AF_02/2020</t>
  </si>
  <si>
    <t>86,07</t>
  </si>
  <si>
    <t>97606</t>
  </si>
  <si>
    <t>LUMINÁRIA ARANDELA TIPO MEIA LUA, DE SOBREPOR, COM 1 LÂMPADA FLUORESCENTE DE 15 W, SEM REATOR - FORNECIMENTO E INSTALAÇÃO. AF_02/2020</t>
  </si>
  <si>
    <t>89,76</t>
  </si>
  <si>
    <t>97607</t>
  </si>
  <si>
    <t>LUMINÁRIA ARANDELA TIPO TARTARUGA, DE SOBREPOR, COM 1 LÂMPADA LED DE 6 W, SEM REATOR - FORNECIMENTO E INSTALAÇÃO. AF_02/2020</t>
  </si>
  <si>
    <t>103,67</t>
  </si>
  <si>
    <t>97608</t>
  </si>
  <si>
    <t>LUMINÁRIA ARANDELA TIPO TARTARUGA, COM GRADE, DE SOBREPOR, COM 1 LÂMPADA FLUORESCENTE DE 15 W, SEM REATOR - FORNECIMENTO E INSTALAÇÃO. AF_02/2020</t>
  </si>
  <si>
    <t>107,36</t>
  </si>
  <si>
    <t>102102</t>
  </si>
  <si>
    <t>TRANSFORMADOR DE DISTRIBUIÇÃO, 30 KVA, TRIFÁSICO, 60 HZ, CLASSE 15 KV, IMERSO EM ÓLEO MINERAL, INSTALAÇÃO EM POSTE (NÃO INCLUSO SUPORTE) - FORNECIMENTO E INSTALAÇÃO. AF_12/2020</t>
  </si>
  <si>
    <t>16.551,62</t>
  </si>
  <si>
    <t>102103</t>
  </si>
  <si>
    <t>TRANSFORMADOR DE DISTRIBUIÇÃO, 45 KVA, TRIFÁSICO, 60 HZ, CLASSE 15 KV, IMERSO EM ÓLEO MINERAL, INSTALAÇÃO EM POSTE (NÃO INCLUSO SUPORTE) - FORNECIMENTO E INSTALAÇÃO. AF_12/2020</t>
  </si>
  <si>
    <t>18.449,24</t>
  </si>
  <si>
    <t>102104</t>
  </si>
  <si>
    <t>TRANSFORMADOR DE DISTRIBUIÇÃO, 75 KVA, TRIFÁSICO, 60 HZ, CLASSE 15 KV, IMERSO EM ÓLEO MINERAL, INSTALAÇÃO EM POSTE (NÃO INCLUSO SUPORTE) - FORNECIMENTO E INSTALAÇÃO. AF_12/2020</t>
  </si>
  <si>
    <t>23.750,09</t>
  </si>
  <si>
    <t>102105</t>
  </si>
  <si>
    <t>TRANSFORMADOR DE DISTRIBUIÇÃO, 112,5 KVA, TRIFÁSICO, 60 HZ, CLASSE 15 KV, IMERSO EM ÓLEO MINERAL, INSTALAÇÃO EM POSTE (NÃO INCLUSO SUPORTE) - FORNECIMENTO E INSTALAÇÃO. AF_12/2020</t>
  </si>
  <si>
    <t>29.258,45</t>
  </si>
  <si>
    <t>102106</t>
  </si>
  <si>
    <t>TRANSFORMADOR DE DISTRIBUIÇÃO, 150 KVA, TRIFÁSICO, 60 HZ, CLASSE 15 KV, IMERSO EM ÓLEO MINERAL, INSTALAÇÃO EM POSTE (NÃO INCLUSO SUPORTE) - FORNECIMENTO E INSTALAÇÃO. AF_12/2020</t>
  </si>
  <si>
    <t>36.788,97</t>
  </si>
  <si>
    <t>102107</t>
  </si>
  <si>
    <t>TRANSFORMADOR DE DISTRIBUIÇÃO, 225 KVA, TRIFÁSICO, 60 HZ, CLASSE 15 KV, IMERSO EM ÓLEO MINERAL, INSTALAÇÃO EM POSTE (NÃO INCLUSO SUPORTE) - FORNECIMENTO E INSTALAÇÃO. AF_12/2020</t>
  </si>
  <si>
    <t>51.455,74</t>
  </si>
  <si>
    <t>102108</t>
  </si>
  <si>
    <t>TRANSFORMADOR DE DISTRIBUIÇÃO, 300 KVA, TRIFÁSICO, 60 HZ, CLASSE 15 KV, IMERSO EM ÓLEO MINERAL, INSTALAÇÃO EM POSTE (NÃO INCLUSO SUPORTE) - FORNECIMENTO E INSTALAÇÃO. AF_12/2020</t>
  </si>
  <si>
    <t>59.969,58</t>
  </si>
  <si>
    <t>102109</t>
  </si>
  <si>
    <t>SUPORTE PARA TRANSFORMADOR EM POSTE DE CONCRETO CIRCULAR - FORNECIMENTO E INSTALAÇÃO. AF_12/2020</t>
  </si>
  <si>
    <t>60,71</t>
  </si>
  <si>
    <t>102110</t>
  </si>
  <si>
    <t>SUPORTE PARA TRANSFORMADOR EM POSTE DE CONCRETO DUPLO T - FORNECIMENTO E INSTALAÇÃO. AF_12/2020</t>
  </si>
  <si>
    <t>198,28</t>
  </si>
  <si>
    <t>103654</t>
  </si>
  <si>
    <t>TRANSFORMADOR DE DISTRIBUIÇÃO, 500KVA, TRIFÁSICO, 60 HZ, CLASSE 15 KV, IMERSO EM ÓLEO MINERAL, INSTALAÇÃO EM SOLO (NÃO INCLUSO ABRIGO) - FORNECIMENTO E INSTALAÇÃO. AF_02/2022</t>
  </si>
  <si>
    <t>97.459,81</t>
  </si>
  <si>
    <t>103655</t>
  </si>
  <si>
    <t>TRANSFORMADOR DE DISTRIBUIÇÃO, 750 KVA, TRIFÁSICO, 60 HZ, CLASSE 15 KV, IMERSO EM ÓLEO MINERAL, INSTALAÇÃO EM SOLO (NÃO INCLUSO ABRIGO) - FORNECIMENTO E INSTALAÇÃO. AF_02/2022</t>
  </si>
  <si>
    <t>133.583,18</t>
  </si>
  <si>
    <t>103656</t>
  </si>
  <si>
    <t>TRANSFORMADOR DE DISTRIBUIÇÃO, 1000 KVA, TRIFÁSICO, 60 HZ, CLASSE 15 KV, IMERSO EM ÓLEO MINERAL, INSTALAÇÃO EM SOLO (NÃO INCLUSO ABRIGO) - FORNECIMENTO E INSTALAÇÃO. AF_02/2022</t>
  </si>
  <si>
    <t>186.882,84</t>
  </si>
  <si>
    <t>104473</t>
  </si>
  <si>
    <t>COMPOSIÇÃO PARAMÉTRICA DE PONTO ELÉTRICO DE ILUMINAÇÃO, COM INTERRUPTOR SIMPLES, EM EDIFÍCIO RESIDENCIAL COM ELETRODUTO EMBUTIDO EM RASGOS NAS PAREDES, INCLUSO TOMADA, ELETRODUTO, CABO, RASGO E CHUMBAMENTO (SEM LUMINÁRIA E LÂMPADA). AF_11/2022</t>
  </si>
  <si>
    <t>149,08</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</si>
  <si>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</si>
  <si>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</si>
  <si>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320,64</t>
  </si>
  <si>
    <t>104475</t>
  </si>
  <si>
    <t>COMPOSIÇÃO PARAMÉTRICA DE PONTO ELÉTRICO DE TOMADA DE USO GERAL 2P+T (10A/250V) EM EDIFÍCIO RESIDENCIAL COM ELETRODUTO EMBUTIDO EM RASGOS NAS PAREDES, INCLUSO TOMADA, ELETRODUTO, CABO, RASGO, QUEBRA E CHUMBAMENTO. AF_11/2022</t>
  </si>
  <si>
    <t>128,50</t>
  </si>
  <si>
    <t>104476</t>
  </si>
  <si>
    <t>COMPOSIÇÃO PARAMÉTRICA DE PONTO ELÉTRICO DE TOMADA DE USO ESPECÍFICO 2P+T (20A/250V) EM EDIFÍCIO RESIDENCIAL COM ELETRODUTO EMBUTIDO EM RASGOS NAS PAREDES, INCLUSO TOMADA, ELETRODUTO, CABO, RASGO, QUEBRA E CHUMBAMENTO (EXCETO CHUVEIRO). AF_11/2022</t>
  </si>
  <si>
    <t>162,87</t>
  </si>
  <si>
    <t>104477</t>
  </si>
  <si>
    <t>COMPOSIÇÃO PARAMÉTRICA DE PONTO ELÉTRICO DE ILUMINAÇÃO, COM INTERRUPTOR SIMPLES, EM EDIFÍCIO RESIDENCIAL COM ELETRODUTO EMBUTIDO SEM NECESSIDADE DE RASGOS, INCLUSO TOMADA, ELETRODUTO, CABO E QUEBRA (SEM LUMINÁRIA E LÂMPADA). AF_11/2022</t>
  </si>
  <si>
    <t>126,23</t>
  </si>
  <si>
    <t>104478</t>
  </si>
  <si>
    <t>COMPOSIÇÃO PARAMÉTRICA DE PONTO ELÉTRICO DE ILUMINAÇÃO, COM INTERRUPTOR PARALELO, EM EDIFÍCIO RESIDENCIAL COM ELETRODUTO EMBUTIDO SEM NECESSIDADE DE RASGOS, INCLUSO TOMADA, ELETRODUTO, CABO E QUEBRA (SEM LUMINÁRIA E LÂMPADA). AF_11/2022</t>
  </si>
  <si>
    <t>280,19</t>
  </si>
  <si>
    <t>104479</t>
  </si>
  <si>
    <t>COMPOSIÇÃO PARAMÉTRICA DE PONTO ELÉTRICO DE TOMADA DE USO GERAL 2P+T (10A/250V) EM EDIFÍCIO RESIDENCIAL COM ELETRODUTO EMBUTIDO SEM NECESSIDADE DE RASGOS, INCLUSO TOMADA, ELETRODUTO, CABO E QUEBRA. AF_11/2022</t>
  </si>
  <si>
    <t>112,23</t>
  </si>
  <si>
    <t>104480</t>
  </si>
  <si>
    <t>COMPOSIÇÃO PARAMÉTRICA DE PONTO ELÉTRICO DE TOMADA DE USO ESPECÍFICO 2P+T (20A/250V) EM EDIFÍCIO RESIDENCIAL COM ELETRODUTO EMBUTIDO SEM NECESSIDADE DE RASGOS, INCLUSO TOMADA, ELETRODUTO, CABO E QUEBRA (EXCETO CHUVEIRO). AF_11/2022</t>
  </si>
  <si>
    <t>127,28</t>
  </si>
  <si>
    <t>104481</t>
  </si>
  <si>
    <t>COMPOSIÇÃO PARAMÉTRICA DE PONTO ELÉTRICO DE TOMADA PARA CHUVEIRO (20A/250V) EM EDIFÍCIO RESIDENCIAL COM ELETRODUTO EMBUTIDO EM RASGOS NAS PAREDES, INCLUSO TOMADA, ELETRODUTO, CABO, RASGO, QUEBRA E CHUMBAMENTO. AF_11/2022</t>
  </si>
  <si>
    <t>298,71</t>
  </si>
  <si>
    <t>96971</t>
  </si>
  <si>
    <t>CORDOALHA DE COBRE NU 16 MM², NÃO ENTERRADA, COM ISOLADOR - FORNECIMENTO E INSTALAÇÃO. AF_12/2017</t>
  </si>
  <si>
    <t>32,88</t>
  </si>
  <si>
    <t>96972</t>
  </si>
  <si>
    <t>CORDOALHA DE COBRE NU 25 MM², NÃO ENTERRADA, COM ISOLADOR - FORNECIMENTO E INSTALAÇÃO. AF_12/2017</t>
  </si>
  <si>
    <t>44,15</t>
  </si>
  <si>
    <t>96973</t>
  </si>
  <si>
    <t>CORDOALHA DE COBRE NU 35 MM², NÃO ENTERRADA, COM ISOLADOR - FORNECIMENTO E INSTALAÇÃO. AF_12/2017</t>
  </si>
  <si>
    <t>58,68</t>
  </si>
  <si>
    <t>96974</t>
  </si>
  <si>
    <t>CORDOALHA DE COBRE NU 50 MM², NÃO ENTERRADA, COM ISOLADOR - FORNECIMENTO E INSTALAÇÃO. AF_12/2017</t>
  </si>
  <si>
    <t>77,09</t>
  </si>
  <si>
    <t>96975</t>
  </si>
  <si>
    <t>CORDOALHA DE COBRE NU 70 MM², NÃO ENTERRADA, COM ISOLADOR - FORNECIMENTO E INSTALAÇÃO. AF_12/2017</t>
  </si>
  <si>
    <t>96,48</t>
  </si>
  <si>
    <t>96976</t>
  </si>
  <si>
    <t>CORDOALHA DE COBRE NU 95 MM², NÃO ENTERRADA, COM ISOLADOR - FORNECIMENTO E INSTALAÇÃO. AF_12/2017</t>
  </si>
  <si>
    <t>128,77</t>
  </si>
  <si>
    <t>96977</t>
  </si>
  <si>
    <t>CORDOALHA DE COBRE NU 50 MM², ENTERRADA, SEM ISOLADOR - FORNECIMENTO E INSTALAÇÃO. AF_12/2017</t>
  </si>
  <si>
    <t>54,95</t>
  </si>
  <si>
    <t>96978</t>
  </si>
  <si>
    <t>CORDOALHA DE COBRE NU 70 MM², ENTERRADA, SEM ISOLADOR - FORNECIMENTO E INSTALAÇÃO. AF_12/2017</t>
  </si>
  <si>
    <t>72,42</t>
  </si>
  <si>
    <t>96979</t>
  </si>
  <si>
    <t>CORDOALHA DE COBRE NU 95 MM², ENTERRADA, SEM ISOLADOR - FORNECIMENTO E INSTALAÇÃO. AF_12/2017</t>
  </si>
  <si>
    <t>103,66</t>
  </si>
  <si>
    <t>96984</t>
  </si>
  <si>
    <t>ELETRODUTO PVC 40MM (1 ¼ ) PARA SPDA - FORNECIMENTO E INSTALAÇÃO. AF_12/2017</t>
  </si>
  <si>
    <t>57,57</t>
  </si>
  <si>
    <t>96985</t>
  </si>
  <si>
    <t>HASTE DE ATERRAMENTO 5/8  PARA SPDA - FORNECIMENTO E INSTALAÇÃO. AF_12/2017</t>
  </si>
  <si>
    <t>83,76</t>
  </si>
  <si>
    <t>96986</t>
  </si>
  <si>
    <t>HASTE DE ATERRAMENTO 3/4  PARA SPDA - FORNECIMENTO E INSTALAÇÃO. AF_12/2017</t>
  </si>
  <si>
    <t>124,88</t>
  </si>
  <si>
    <t>96987</t>
  </si>
  <si>
    <t>BASE METÁLICA PARA MASTRO 1 ½  PARA SPDA - FORNECIMENTO E INSTALAÇÃO. AF_12/2017</t>
  </si>
  <si>
    <t>109,07</t>
  </si>
  <si>
    <t>96988</t>
  </si>
  <si>
    <t>MASTRO 1 ½  PARA SPDA - FORNECIMENTO E INSTALAÇÃO. AF_12/2017</t>
  </si>
  <si>
    <t>180,12</t>
  </si>
  <si>
    <t>96989</t>
  </si>
  <si>
    <t>CAPTOR TIPO FRANKLIN PARA SPDA - FORNECIMENTO E INSTALAÇÃO. AF_12/2017</t>
  </si>
  <si>
    <t>150,78</t>
  </si>
  <si>
    <t>98463</t>
  </si>
  <si>
    <t>SUPORTE ISOLADOR PARA CORDOALHA DE COBRE - FORNECIMENTO E INSTALAÇÃO. AF_12/2017</t>
  </si>
  <si>
    <t>23,14</t>
  </si>
  <si>
    <t>103490</t>
  </si>
  <si>
    <t>PLACA DE CONCRETO PRÉ-MOLDADO COMO PROTEÇÃO MECÂNICA ADICIONAL NO REATERRO PARA REDE ENTERRADA DE DISTRIBUIÇÃO DE ENERGIA ELÉTRICA - FORNECIMENTO E INSTALAÇÃO. AF_12/2021</t>
  </si>
  <si>
    <t>3.075,02</t>
  </si>
  <si>
    <t>103491</t>
  </si>
  <si>
    <t>CONCRETAGEM COMO PROTEÇÃO MECÂNICA ADICIONAL NO REATERRO PARA REDE ENTERRADA DE DISTRIBUIÇÃO DE ENERGIA ELÉTRICA - FORNECIMENTO E INSTALAÇÃO. AF_12/2021</t>
  </si>
  <si>
    <t>860,48</t>
  </si>
  <si>
    <t>96765</t>
  </si>
  <si>
    <t>ABRIGO PARA HIDRANTE, 90X60X17CM, COM REGISTRO GLOBO ANGULAR 45 GRAUS 2 1/2", ADAPTADOR STORZ 2 1/2", MANGUEIRA DE INCÊNDIO 20M, REDUÇÃO 2 1/2" X 1 1/2" E ESGUICHO EM LATÃO 1 1/2" - FORNECIMENTO E INSTALAÇÃO. AF_10/2020</t>
  </si>
  <si>
    <t>1.562,45</t>
  </si>
  <si>
    <t>101905</t>
  </si>
  <si>
    <t>EXTINTOR DE INCÊNDIO PORTÁTIL COM CARGA DE ÁGUA PRESSURIZADA DE 10 L, CLASSE A - FORNECIMENTO E INSTALAÇÃO. AF_10/2020_PE</t>
  </si>
  <si>
    <t>239,65</t>
  </si>
  <si>
    <t>101906</t>
  </si>
  <si>
    <t>EXTINTOR DE INCÊNDIO PORTÁTIL COM CARGA DE CO2 DE 4 KG, CLASSE BC - FORNECIMENTO E INSTALAÇÃO. AF_10/2020_PE</t>
  </si>
  <si>
    <t>713,20</t>
  </si>
  <si>
    <t>101907</t>
  </si>
  <si>
    <t>EXTINTOR DE INCÊNDIO PORTÁTIL COM CARGA DE CO2 DE 6 KG, CLASSE BC - FORNECIMENTO E INSTALAÇÃO. AF_10/2020_PE</t>
  </si>
  <si>
    <t>770,90</t>
  </si>
  <si>
    <t>101908</t>
  </si>
  <si>
    <t>EXTINTOR DE INCÊNDIO PORTÁTIL COM CARGA DE PQS DE 4 KG, CLASSE BC - FORNECIMENTO E INSTALAÇÃO. AF_10/2020_PE</t>
  </si>
  <si>
    <t>232,43</t>
  </si>
  <si>
    <t>101909</t>
  </si>
  <si>
    <t>EXTINTOR DE INCÊNDIO PORTÁTIL COM CARGA DE PQS DE 6 KG, CLASSE BC - FORNECIMENTO E INSTALAÇÃO. AF_10/2020_PE</t>
  </si>
  <si>
    <t>270,90</t>
  </si>
  <si>
    <t>101910</t>
  </si>
  <si>
    <t>EXTINTOR DE INCÊNDIO PORTÁTIL COM CARGA DE PQS DE 8 KG, CLASSE BC - FORNECIMENTO E INSTALAÇÃO. AF_10/2020_PE</t>
  </si>
  <si>
    <t>318,97</t>
  </si>
  <si>
    <t>101911</t>
  </si>
  <si>
    <t>EXTINTOR DE INCÊNDIO PORTÁTIL COM CARGA DE PQS DE 12 KG, CLASSE BC - FORNECIMENTO E INSTALAÇÃO. AF_10/2020_PE</t>
  </si>
  <si>
    <t>367,05</t>
  </si>
  <si>
    <t>101912</t>
  </si>
  <si>
    <t>ABRIGO PARA HIDRANTE, 75X45X17CM, COM REGISTRO GLOBO ANGULAR 45 GRAUS 2 1/2", ADAPTADOR STORZ 2 1/2", MANGUEIRA DE INCÊNDIO 15M 2 1/2" E ESGUICHO EM LATÃO 2 1/2" - FORNECIMENTO E INSTALAÇÃO. AF_10/2020</t>
  </si>
  <si>
    <t>2.001,45</t>
  </si>
  <si>
    <t>101913</t>
  </si>
  <si>
    <t>CAIXA DE INCÊNDIO 45X75X17CM - FORNECIMENTO E INSTALAÇÃO. AF_10/2020</t>
  </si>
  <si>
    <t>376,47</t>
  </si>
  <si>
    <t>101914</t>
  </si>
  <si>
    <t>CAIXA DE INCÊNDIO 60X90X17CM - FORNECIMENTO E INSTALAÇÃO. AF_10/2020</t>
  </si>
  <si>
    <t>479,43</t>
  </si>
  <si>
    <t>101915</t>
  </si>
  <si>
    <t>CONJUNTO DE MANGUEIRA PARA COMBATE A INCÊNDIO EM FIBRA DE POLIESTER PURA, COM 1.1/2", REVESTIDA INTERNAMENTE, COMPRIMENTO DE 15M - FORNECIMENTO E INSTALAÇÃO. AF_10/2020</t>
  </si>
  <si>
    <t>407,40</t>
  </si>
  <si>
    <t>101916</t>
  </si>
  <si>
    <t>HIDRANTE SUBTERRÂNEO PREDIAL (COM CURVA LONGA E CAIXA), DN 75 MM - FORNECIMENTO E INSTALAÇÃO. AF_10/2020</t>
  </si>
  <si>
    <t>3.556,40</t>
  </si>
  <si>
    <t>101917</t>
  </si>
  <si>
    <t>MANÔMETRO 0 A 200 PSI (0 A 14 KGF/CM2), D = 50MM - FORNECIMENTO E INSTALAÇÃO. AF_10/2020</t>
  </si>
  <si>
    <t>150,51</t>
  </si>
  <si>
    <t>98261</t>
  </si>
  <si>
    <t>CABO TELEFÔNICO CCI-50 1 PAR, INSTALADO EM ENTRADA DE EDIFICAÇÃO - FORNECIMENTO E INSTALAÇÃO. AF_11/2019</t>
  </si>
  <si>
    <t>3,67</t>
  </si>
  <si>
    <t>98262</t>
  </si>
  <si>
    <t>CABO TELEFÔNICO CCI-50 2 PARES, SEM BLINDAGEM, INSTALADO EM ENTRADA DE EDIFICAÇÃO - FORNECIMENTO E INSTALAÇÃO. AF_11/2019</t>
  </si>
  <si>
    <t>4,67</t>
  </si>
  <si>
    <t>98263</t>
  </si>
  <si>
    <t>CABO TELEFÔNICO CCI-50 3 PARES, SEM BLINDAGEM, INSTALADO EM ENTRADA DE EDIFICAÇÃO - FORNECIMENTO E INSTALAÇÃO. AF_11/2019</t>
  </si>
  <si>
    <t>4,89</t>
  </si>
  <si>
    <t>98264</t>
  </si>
  <si>
    <t>CABO TELEFÔNICO CCI-50 4 PARES, SEM BLINDAGEM, INSTALADO EM ENTRADA DE EDIFICAÇÃO - FORNECIMENTO E INSTALAÇÃO. AF_11/2019</t>
  </si>
  <si>
    <t>5,97</t>
  </si>
  <si>
    <t>98265</t>
  </si>
  <si>
    <t>CABO TELEFÔNICO CCI-50 5 PARES, SEM BLINDAGEM, INSTALADO EM ENTRADA DE EDIFICAÇÃO - FORNECIMENTO E INSTALAÇÃO. AF_11/2019</t>
  </si>
  <si>
    <t>6,70</t>
  </si>
  <si>
    <t>98266</t>
  </si>
  <si>
    <t>CABO TELEFÔNICO CCI-50 6 PARES, SEM BLINDAGEM, INSTALADO EM ENTRADA DE EDIFICAÇÃO - FORNECIMENTO E INSTALAÇÃO. AF_11/2019</t>
  </si>
  <si>
    <t>7,70</t>
  </si>
  <si>
    <t>98267</t>
  </si>
  <si>
    <t>CABO TELEFÔNICO CI-50 10 PARES INSTALADO EM ENTRADA DE EDIFICAÇÃO - FORNECIMENTO E INSTALAÇÃO. AF_11/2019</t>
  </si>
  <si>
    <t>12,41</t>
  </si>
  <si>
    <t>98268</t>
  </si>
  <si>
    <t>CABO TELEFÔNICO CI-50 20 PARES INSTALADO EM ENTRADA DE EDIFICAÇÃO - FORNECIMENTO E INSTALAÇÃO. AF_11/2019</t>
  </si>
  <si>
    <t>20,44</t>
  </si>
  <si>
    <t>98269</t>
  </si>
  <si>
    <t>CABO TELEFÔNICO CI-50 30 PARES INSTALADO EM ENTRADA DE EDIFICAÇÃO - FORNECIMENTO E INSTALAÇÃO. AF_11/2019</t>
  </si>
  <si>
    <t>28,23</t>
  </si>
  <si>
    <t>98270</t>
  </si>
  <si>
    <t>CABO TELEFÔNICO CI-50 50 PARES INSTALADO EM ENTRADA DE EDIFICAÇÃO - FORNECIMENTO E INSTALAÇÃO. AF_11/2019</t>
  </si>
  <si>
    <t>43,05</t>
  </si>
  <si>
    <t>98271</t>
  </si>
  <si>
    <t>CABO TELEFÔNICO CI-50 75 PARES INSTALADO EM ENTRADA DE EDIFICAÇÃO - FORNECIMENTO E INSTALAÇÃO. AF_11/2019</t>
  </si>
  <si>
    <t>60,96</t>
  </si>
  <si>
    <t>98272</t>
  </si>
  <si>
    <t>CABO TELEFÔNICO CI-50 200 PARES INSTALADO EM ENTRADA DE EDIFICAÇÃO - FORNECIMENTO E INSTALAÇÃO. AF_11/2019</t>
  </si>
  <si>
    <t>141,23</t>
  </si>
  <si>
    <t>98273</t>
  </si>
  <si>
    <t>CABO TELEFÔNICO CCI-50 4 PARES, SEM BLINDAGEM, INSTALADO EM PRUMADA - FORNECIMENTO E INSTALAÇÃO. AF_11/2019</t>
  </si>
  <si>
    <t>98274</t>
  </si>
  <si>
    <t>CABO TELEFÔNICO CCI-50 5 PARES, SEM BLINDAGEM, INSTALADO EM PRUMADA - FORNECIMENTO E INSTALAÇÃO. AF_11/2019</t>
  </si>
  <si>
    <t>4,01</t>
  </si>
  <si>
    <t>98275</t>
  </si>
  <si>
    <t>CABO TELEFÔNICO CCI-50 6 PARES, SEM BLINDAGEM, INSTALADO EM PRUMADA - FORNECIMENTO E INSTALAÇÃO. AF_11/2019</t>
  </si>
  <si>
    <t>5,01</t>
  </si>
  <si>
    <t>98276</t>
  </si>
  <si>
    <t>CABO TELEFÔNICO CI-50 10 PARES INSTALADO EM PRUMADA - FORNECIMENTO E INSTALAÇÃO. AF_11/2019</t>
  </si>
  <si>
    <t>9,72</t>
  </si>
  <si>
    <t>98277</t>
  </si>
  <si>
    <t>CABO TELEFÔNICO CI-50 20 PARES INSTALADO EM PRUMADA - FORNECIMENTO E INSTALAÇÃO. AF_11/2019</t>
  </si>
  <si>
    <t>17,76</t>
  </si>
  <si>
    <t>98278</t>
  </si>
  <si>
    <t>CABO TELEFÔNICO CI-50 30 PARES INSTALADO EM PRUMADA - FORNECIMENTO E INSTALAÇÃO. AF_11/2019</t>
  </si>
  <si>
    <t>25,54</t>
  </si>
  <si>
    <t>98279</t>
  </si>
  <si>
    <t>CABO TELEFÔNICO CI-50 50 PARES INSTALADO EM PRUMADA - FORNECIMENTO E INSTALAÇÃO. AF_11/2019</t>
  </si>
  <si>
    <t>40,36</t>
  </si>
  <si>
    <t>98280</t>
  </si>
  <si>
    <t>CABO TELEFÔNICO CCI-50 1 PAR, SEM BLINDAGEM, INSTALADO EM DISTRIBUIÇÃO DE EDIFICAÇÃO RESIDENCIAL - FORNECIMENTO E INSTALAÇÃO. AF_11/2019</t>
  </si>
  <si>
    <t>7,13</t>
  </si>
  <si>
    <t>98281</t>
  </si>
  <si>
    <t>CABO TELEFÔNICO CCI-50 2 PARES, SEM BLINDAGEM, INSTALADO EM DISTRIBUIÇÃO DE EDIFICAÇÃO RESIDENCIAL - FORNECIMENTO E INSTALAÇÃO. AF_11/2019</t>
  </si>
  <si>
    <t>8,13</t>
  </si>
  <si>
    <t>98282</t>
  </si>
  <si>
    <t>CABO TELEFÔNICO CCI-50 3 PARES, SEM BLINDAGEM, INSTALADO EM DISTRIBUIÇÃO DE EDIFICAÇÃO RESIDENCIAL - FORNECIMENTO E INSTALAÇÃO. AF_11/2019</t>
  </si>
  <si>
    <t>8,35</t>
  </si>
  <si>
    <t>98283</t>
  </si>
  <si>
    <t>CABO TELEFÔNICO CCI-50 4 PARES, SEM BLINDAGEM, INSTALADO EM DISTRIBUIÇÃO DE EDIFICAÇÃO RESIDENCIAL - FORNECIMENTO E INSTALAÇÃO. AF_11/2019</t>
  </si>
  <si>
    <t>9,43</t>
  </si>
  <si>
    <t>98284</t>
  </si>
  <si>
    <t>CABO TELEFÔNICO CCI-50 5 PARES, SEM BLINDAGEM, INSTALADO EM DISTRIBUIÇÃO DE EDIFICAÇÃO RESIDENCIAL - FORNECIMENTO E INSTALAÇÃO. AF_11/2019</t>
  </si>
  <si>
    <t>10,15</t>
  </si>
  <si>
    <t>98285</t>
  </si>
  <si>
    <t>CABO TELEFÔNICO CCI-50 6 PARES, SEM BLINDAGEM, INSTALADO EM DISTRIBUIÇÃO DE EDIFICAÇÃO RESIDENCIAL - FORNECIMENTO E INSTALAÇÃO. AF_11/2019</t>
  </si>
  <si>
    <t>11,16</t>
  </si>
  <si>
    <t>98286</t>
  </si>
  <si>
    <t>CABO TELEFÔNICO CI-50 10 PARES INSTALADO EM DISTRIBUIÇÃO DE EDIFICAÇÃO RESIDENCIAL - FORNECIMENTO E INSTALAÇÃO. AF_11/2019</t>
  </si>
  <si>
    <t>15,86</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</si>
  <si>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</si>
  <si>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</si>
  <si>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</si>
  <si>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</si>
  <si>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2,60</t>
  </si>
  <si>
    <t>98289</t>
  </si>
  <si>
    <t>CABO TELEFÔNICO CCI-50 3 PARES, SEM BLINDAGEM, INSTALADO EM DISTRIBUIÇÃO DE EDIFICAÇÃO INSTITUCIONAL - FORNECIMENTO E INSTALAÇÃO. AF_11/2019</t>
  </si>
  <si>
    <t>2,82</t>
  </si>
  <si>
    <t>98290</t>
  </si>
  <si>
    <t>CABO TELEFÔNICO CCI-50 4 PARES, SEM BLINDAGEM, INSTALADO EM DISTRIBUIÇÃO DE EDIFICAÇÃO INSTITUCIONAL - FORNECIMENTO E INSTALAÇÃO. AF_11/2019</t>
  </si>
  <si>
    <t>3,90</t>
  </si>
  <si>
    <t>98291</t>
  </si>
  <si>
    <t>CABO TELEFÔNICO CCI-50 5 PARES, SEM BLINDAGEM, INSTALADO EM DISTRIBUIÇÃO DE EDIFICAÇÃO INSTITUCIONAL - FORNECIMENTO E INSTALAÇÃO. AF_11/2019</t>
  </si>
  <si>
    <t>4,62</t>
  </si>
  <si>
    <t>98292</t>
  </si>
  <si>
    <t>CABO TELEFÔNICO CCI-50 6 PARES, SEM BLINDAGEM, INSTALADO EM DISTRIBUIÇÃO DE EDIFICAÇÃO INSTITUCIONAL - FORNECIMENTO E INSTALAÇÃO. AF_11/2019</t>
  </si>
  <si>
    <t>5,63</t>
  </si>
  <si>
    <t>98293</t>
  </si>
  <si>
    <t>CABO TELEFÔNICO CI-50 10 PARES INSTALADO EM DISTRIBUIÇÃO DE EDIFICAÇÃO INSTITUCIONAL - FORNECIMENTO E INSTALAÇÃO. AF_11/2019</t>
  </si>
  <si>
    <t>10,34</t>
  </si>
  <si>
    <t>98400</t>
  </si>
  <si>
    <t>CABO TELEFÔNICO CTP-APL-50 10 PARES INSTALADO EM ENTRADA DE EDIFICAÇÃO - FORNECIMENTO E INSTALAÇÃO. AF_11/2019</t>
  </si>
  <si>
    <t>98401</t>
  </si>
  <si>
    <t>CABO TELEFÔNICO CTP-APL-50 20 PARES INSTALADO EM ENTRADA DE EDIFICAÇÃO - FORNECIMENTO E INSTALAÇÃO. AF_11/2019</t>
  </si>
  <si>
    <t>24,69</t>
  </si>
  <si>
    <t>98402</t>
  </si>
  <si>
    <t>CABO TELEFÔNICO CTP-APL-50 30 PARES INSTALADO EM ENTRADA DE EDIFICAÇÃO - FORNECIMENTO E INSTALAÇÃO. AF_11/2019</t>
  </si>
  <si>
    <t>28,89</t>
  </si>
  <si>
    <t>100556</t>
  </si>
  <si>
    <t>CAIXA DE PASSAGEM PARA TELEFONE 15X15X10CM (SOBREPOR), FORNECIMENTO E INSTALACAO. AF_11/2019</t>
  </si>
  <si>
    <t>43,17</t>
  </si>
  <si>
    <t>100557</t>
  </si>
  <si>
    <t>CAIXA DE PASSAGEM PARA TELEFONE 80X80X15CM (SOBREPOR) FORNECIMENTO E INSTALACAO. AF_11/2019</t>
  </si>
  <si>
    <t>564,61</t>
  </si>
  <si>
    <t>100560</t>
  </si>
  <si>
    <t>QUADRO DE DISTRIBUIÇÃO PARA TELEFONE N.2, 20X20X12CM EM CHAPA METALICA, DE EMBUTIR, SEM ACESSORIOS, PADRÃO TELEBRAS, FORNECIMENTO E INSTALAÇÃO. AF_11/2019</t>
  </si>
  <si>
    <t>117,67</t>
  </si>
  <si>
    <t>100561</t>
  </si>
  <si>
    <t>QUADRO DE DISTRIBUICAO PARA TELEFONE N.3, 40X40X12CM EM CHAPA METALICA, DE EMBUTIR, SEM ACESSORIOS, PADRAO TELEBRAS, FORNECIMENTO E INSTALAÇÃO. AF_11/2019</t>
  </si>
  <si>
    <t>219,88</t>
  </si>
  <si>
    <t>100562</t>
  </si>
  <si>
    <t>QUADRO DE DISTRIBUICAO PARA TELEFONE N.4, 60X60X12CM EM CHAPA METALICA, DE EMBUTIR, SEM ACESSORIOS, PADRAO TELEBRAS, FORNECIMENTO E INSTALAÇÃO. AF_11/2019</t>
  </si>
  <si>
    <t>343,70</t>
  </si>
  <si>
    <t>100563</t>
  </si>
  <si>
    <t>QUADRO DE DISTRIBUIÇÃO PARA TELEFONE N.5, 80X80X12CM EM CHAPA METALICA, SEM ACESSORIOS, PADRAO TELEBRAS, FORNECIMENTO E INSTALAÇÃO. AF_11/2019</t>
  </si>
  <si>
    <t>498,24</t>
  </si>
  <si>
    <t>101795</t>
  </si>
  <si>
    <t>CAIXA ENTERRADA PARA INSTALAÇÕES TELEFÔNICAS TIPO R1, EM ALVENARIA COM BLOCOS DE CONCRETO, DIMENSÕES INTERNAS: 0,35X0,60X0,60 M, EXCLUINDO TAMPÃO. AF_12/2020</t>
  </si>
  <si>
    <t>548,78</t>
  </si>
  <si>
    <t>101798</t>
  </si>
  <si>
    <t>TAMPA PARA CAIXA TIPO R1, EM FERRO FUNDIDO, DIMENSÕES INTERNAS: 0,40 X 0,60 M - FORNECIMENTO E INSTALAÇÃO. AF_12/2020</t>
  </si>
  <si>
    <t>363,98</t>
  </si>
  <si>
    <t>101799</t>
  </si>
  <si>
    <t>TAMPA PARA CAIXA TIPO R2 E R3, EM FERRO FUNDIDO, DIMENSÕES INTERNAS: 0,55 X 1,10 M - FORNECIMENTO E INSTALAÇÃO. AF_12/2020</t>
  </si>
  <si>
    <t>885,90</t>
  </si>
  <si>
    <t>98397</t>
  </si>
  <si>
    <t>PINTURA ANTICORROSIVA DE DUTO METÁLICO. AF_04/2018</t>
  </si>
  <si>
    <t>103244</t>
  </si>
  <si>
    <t>AR CONDICIONADO SPLIT INVERTER, HI-WALL (PAREDE), 9000 BTU/H, CICLO FRIO - FORNECIMENTO E INSTALAÇÃO. AF_11/2021_PE</t>
  </si>
  <si>
    <t>2.411,94</t>
  </si>
  <si>
    <t>103245</t>
  </si>
  <si>
    <t>AR CONDICIONADO SPLIT ON/OFF, HI-WALL (PAREDE), 9000 BTUS/H, CICLO FRIO - FORNECIMENTO E INSTALAÇÃO. AF_11/2021_PE</t>
  </si>
  <si>
    <t>1.899,68</t>
  </si>
  <si>
    <t>103246</t>
  </si>
  <si>
    <t>AR CONDICIONADO SPLIT ON/OFF, HI-WALL (PAREDE), 9000 BTUS/H, CICLO QUENTE/FRIO - FORNECIMENTO E INSTALAÇÃO. AF_11/2021_PE</t>
  </si>
  <si>
    <t>2.072,92</t>
  </si>
  <si>
    <t>103247</t>
  </si>
  <si>
    <t>AR CONDICIONADO SPLIT INVERTER, HI-WALL (PAREDE), 12000 BTU/H, CICLO FRIO - FORNECIMENTO E INSTALAÇÃO. AF_11/2021_PE</t>
  </si>
  <si>
    <t>2.678,38</t>
  </si>
  <si>
    <t>103248</t>
  </si>
  <si>
    <t>AR CONDICIONADO SPLIT ON/OFF, HI-WALL (PAREDE), 12000 BTUS/H, CICLO FRIO - FORNECIMENTO E INSTALAÇÃO. AF_11/2021_PE</t>
  </si>
  <si>
    <t>2.186,35</t>
  </si>
  <si>
    <t>103249</t>
  </si>
  <si>
    <t>AR CONDICIONADO SPLIT ON/OFF, HI-WALL (PAREDE), 12000 BTUS/H, CICLO QUENTE/FRIO - FORNECIMENTO E INSTALAÇÃO. AF_11/2021_PE</t>
  </si>
  <si>
    <t>2.349,84</t>
  </si>
  <si>
    <t>103250</t>
  </si>
  <si>
    <t>AR CONDICIONADO SPLIT INVERTER, HI-WALL (PAREDE), 18000 BTU/H, CICLO FRIO - FORNECIMENTO E INSTALAÇÃO. AF_11/2021_PE</t>
  </si>
  <si>
    <t>3.894,23</t>
  </si>
  <si>
    <t>103251</t>
  </si>
  <si>
    <t>AR CONDICIONADO SPLIT ON/OFF, HI-WALL (PAREDE), 18000 BTUS/H, CICLO FRIO - FORNECIMENTO E INSTALAÇÃO. AF_11/2021_PE</t>
  </si>
  <si>
    <t>3.072,46</t>
  </si>
  <si>
    <t>103252</t>
  </si>
  <si>
    <t>AR CONDICIONADO SPLIT ON/OFF, HI-WALL (PAREDE), 18000 BTUS/H, CICLO QUENTE/FRIO - FORNECIMENTO E INSTALAÇÃO. AF_11/2021_PE</t>
  </si>
  <si>
    <t>3.403,86</t>
  </si>
  <si>
    <t>103253</t>
  </si>
  <si>
    <t>AR CONDICIONADO SPLIT INVERTER, HI-WALL (PAREDE), 24000 BTU/H, CICLO FRIO - FORNECIMENTO E INSTALAÇÃO. AF_11/2021_PE</t>
  </si>
  <si>
    <t>5.312,71</t>
  </si>
  <si>
    <t>103254</t>
  </si>
  <si>
    <t>AR CONDICIONADO SPLIT ON/OFF, HI-WALL (PAREDE), 24000 BTUS/H, CICLO FRIO - FORNECIMENTO E INSTALAÇÃO. AF_11/2021_PE</t>
  </si>
  <si>
    <t>3.969,22</t>
  </si>
  <si>
    <t>103255</t>
  </si>
  <si>
    <t>AR CONDICIONADO SPLIT ON/OFF, HI-WALL (PAREDE), 24000 BTUS/H, CICLO QUENTE/FRIO - FORNECIMENTO E INSTALAÇÃO. AF_11/2021_PE</t>
  </si>
  <si>
    <t>4.443,24</t>
  </si>
  <si>
    <t>103256</t>
  </si>
  <si>
    <t>AR CONDICIONADO SPLIT INVERTER, PISO TETO, 18000 BTU/H, CICLO FRIO - FORNECIMENTO E INSTALAÇÃO. AF_11/2021_PE</t>
  </si>
  <si>
    <t>9.866,44</t>
  </si>
  <si>
    <t>103257</t>
  </si>
  <si>
    <t>AR CONDICIONADO SPLIT ON/OFF, PISO TETO, 18.000 BTU/H, CICLO FRIO - FORNECIMENTO E INSTALAÇÃO. AF_11/2021_PE</t>
  </si>
  <si>
    <t>5.624,92</t>
  </si>
  <si>
    <t>103258</t>
  </si>
  <si>
    <t>AR CONDICIONADO SPLIT INVERTER, PISO TETO, 24000 BTU/H, CICLO FRIO - FORNECIMENTO E INSTALAÇÃO. AF_11/2021_PE</t>
  </si>
  <si>
    <t>11.032,69</t>
  </si>
  <si>
    <t>103259</t>
  </si>
  <si>
    <t>AR CONDICIONADO SPLIT ON/OFF, PISO TETO, 24.000 BTU/H, CICLO FRIO - FORNECIMENTO E INSTALAÇÃO. AF_11/2021_PE</t>
  </si>
  <si>
    <t>5.931,70</t>
  </si>
  <si>
    <t>103260</t>
  </si>
  <si>
    <t>AR CONDICIONADO SPLIT INVERTER, PISO TETO, 24000 BTU/H, QUENTE/FRIO - FORNECIMENTO E INSTALAÇÃO. AF_11/2021_PE</t>
  </si>
  <si>
    <t>6.094,02</t>
  </si>
  <si>
    <t>103261</t>
  </si>
  <si>
    <t>AR CONDICIONADO SPLIT INVERTER, PISO TETO, 36000 BTU/H, CICLO FRIO - FORNECIMENTO E INSTALAÇÃO. AF_11/2021_PE</t>
  </si>
  <si>
    <t>12.445,87</t>
  </si>
  <si>
    <t>103262</t>
  </si>
  <si>
    <t>AR CONDICIONADO SPLIT ON/OFF, PISO TETO, 36.000 BTU/H, CICLO FRIO - FORNECIMENTO E INSTALAÇÃO. AF_11/2021_PE</t>
  </si>
  <si>
    <t>7.798,17</t>
  </si>
  <si>
    <t>103263</t>
  </si>
  <si>
    <t>AR CONDICIONADO SPLIT INVERTER, PISO TETO, 48000 BTU/H, CICLO FRIO - FORNECIMENTO E INSTALAÇÃO. AF_11/2021_PE</t>
  </si>
  <si>
    <t>17.240,86</t>
  </si>
  <si>
    <t>103264</t>
  </si>
  <si>
    <t>AR CONDICIONADO SPLIT ON/OFF, PISO TETO, 48.000 BTU/H, CICLO FRIO - FORNECIMENTO E INSTALAÇÃO. AF_11/2021_PE</t>
  </si>
  <si>
    <t>9.631,24</t>
  </si>
  <si>
    <t>103265</t>
  </si>
  <si>
    <t>AR CONDICIONADO SPLIT INVERTER, PISO TETO, APRESENTANDO ENTRE 54000 E 58000 BTU/H, CICLO FRIO - FORNECIMENTO E INSTALAÇÃO. AF_11/2021_PE</t>
  </si>
  <si>
    <t>20.802,78</t>
  </si>
  <si>
    <t>103266</t>
  </si>
  <si>
    <t>AR CONDICIONADO SPLIT ON/OFF, PISO TETO, 60.000 BTU/H, CICLO FRIO - FORNECIMENTO E INSTALAÇÃO. AF_11/2021_PE</t>
  </si>
  <si>
    <t>10.766,33</t>
  </si>
  <si>
    <t>103267</t>
  </si>
  <si>
    <t>AR CONDICIONADO SPLIT ON/OFF, CASSETE (TETO), FRIO 4 VIAS 18000 BTU/H - FORNECIMENTO E INSTALAÇÃO. AF_11/2021_PE</t>
  </si>
  <si>
    <t>6.150,90</t>
  </si>
  <si>
    <t>103268</t>
  </si>
  <si>
    <t>AR CONDICIONADO SPLIT ON/OFF, CASSETE (TETO), 18000 BTU/H, CICLO QUENTE/FRIO - FORNECIMENTO E INSTALAÇÃO. AF_11/2021_PE</t>
  </si>
  <si>
    <t>7.307,09</t>
  </si>
  <si>
    <t>103269</t>
  </si>
  <si>
    <t>AR CONDICIONADO SPLIT ON/OFF, CASSETE (TETO), FRIO 4 VIAS 24000 BTU/H - FORNECIMENTO E INSTALAÇÃO. AF_11/2021_PE</t>
  </si>
  <si>
    <t>7.565,54</t>
  </si>
  <si>
    <t>103270</t>
  </si>
  <si>
    <t>AR CONDICIONADO SPLIT ON/OFF, CASSETE (TETO), 24000 BTU/H, CICLO QUENTE/FRIO - FORNECIMENTO E INSTALAÇÃO. AF_11/2021_PE</t>
  </si>
  <si>
    <t>7.854,38</t>
  </si>
  <si>
    <t>103271</t>
  </si>
  <si>
    <t>AR CONDICIONADO SPLIT ON/OFF, CASSETE (TETO), FRIO 4 VIAS 36000 BTU/H - FORNECIMENTO E INSTALAÇÃO. AF_11/2021_PE</t>
  </si>
  <si>
    <t>11.135,26</t>
  </si>
  <si>
    <t>103272</t>
  </si>
  <si>
    <t>AR CONDICIONADO SPLIT ON/OFF, CASSETE (TETO), 36000 BTU/H, CICLO QUENTE/FRIO - FORNECIMENTO E INSTALAÇÃO. AF_11/2021_PE</t>
  </si>
  <si>
    <t>11.502,56</t>
  </si>
  <si>
    <t>103273</t>
  </si>
  <si>
    <t>AR CONDICIONADO SPLIT ON/OFF, CASSETE (TETO), FRIO 4 VIAS 48000 BTU/H - FORNECIMENTO E INSTALAÇÃO. AF_11/2021_PE</t>
  </si>
  <si>
    <t>11.778,91</t>
  </si>
  <si>
    <t>103274</t>
  </si>
  <si>
    <t>AR CONDICIONADO SPLIT ON/OFF, CASSETE (TETO), 48000 BTU/H, CICLO QUENTE/FRIO - FORNECIMENTO E INSTALAÇÃO. AF_11/2021_PE</t>
  </si>
  <si>
    <t>13.506,38</t>
  </si>
  <si>
    <t>103275</t>
  </si>
  <si>
    <t>AR CONDICIONADO SPLIT ON/OFF, CASSETE (TETO), FRIO 4 VIAS 60000 BTU/H - FORNECIMENTO E INSTALAÇÃO. AF_11/2021_PE</t>
  </si>
  <si>
    <t>13.435,85</t>
  </si>
  <si>
    <t>103276</t>
  </si>
  <si>
    <t>AR CONDICIONADO SPLIT ON/OFF, CASSETE (TETO), 60000 BTU/H, CICLO QUENTE/FRIO - FORNECIMENTO E INSTALAÇÃO. AF_11/2021_PE</t>
  </si>
  <si>
    <t>14.103,98</t>
  </si>
  <si>
    <t>103277</t>
  </si>
  <si>
    <t>AR CONDICIONADO SPLITÃO 10 TR - FORNECIMENTO E INSTALAÇÃO. AF_11/2021_PE</t>
  </si>
  <si>
    <t>26.072,78</t>
  </si>
  <si>
    <t>103278</t>
  </si>
  <si>
    <t>AR CONDICIONADO SPLITÃO 15 TR - FORNECIMENTO E INSTALAÇÃO. AF_11/2021_PE</t>
  </si>
  <si>
    <t>33.410,99</t>
  </si>
  <si>
    <t>103288</t>
  </si>
  <si>
    <t>RASGO E CHUMBAMENTO EM ALVENARIA PARA TUBOS DE SPLIT PAREDE DE 9000 A 24000 BTUS/H. AF_11/2021</t>
  </si>
  <si>
    <t>15,79</t>
  </si>
  <si>
    <t>103289</t>
  </si>
  <si>
    <t>TUBO EM COBRE FLEXÍVEL, DN 1/4", COM ISOLAMENTO, INSTALADO EM FORRO, PARA RAMAL DE ALIMENTAÇÃO DE AR CONDICIONADO, INCLUSO FIXADOR. AF_11/2021</t>
  </si>
  <si>
    <t>29,08</t>
  </si>
  <si>
    <t>103290</t>
  </si>
  <si>
    <t>TUBO EM COBRE FLEXÍVEL, DN 3/8", COM ISOLAMENTO, INSTALADO EM FORRO, PARA RAMAL DE ALIMENTAÇÃO DE AR CONDICIONADO, INCLUSO FIXADOR. AF_11/2021</t>
  </si>
  <si>
    <t>45,18</t>
  </si>
  <si>
    <t>103291</t>
  </si>
  <si>
    <t>TUBO EM COBRE FLEXÍVEL, DN 1/2", COM ISOLAMENTO, INSTALADO EM FORRO, PARA RAMAL DE ALIMENTAÇÃO DE AR CONDICIONADO, INCLUSO FIXADOR. AF_11/2021</t>
  </si>
  <si>
    <t>56,96</t>
  </si>
  <si>
    <t>103292</t>
  </si>
  <si>
    <t>TUBO EM COBRE FLEXÍVEL, DN 5/8", COM ISOLAMENTO, INSTALADO EM FORRO, PARA RAMAL DE ALIMENTAÇÃO DE AR CONDICIONADO, INCLUSO FIXADOR. AF_11/2021</t>
  </si>
  <si>
    <t>68,95</t>
  </si>
  <si>
    <t>101936</t>
  </si>
  <si>
    <t>INSTALAÇÃO DE TUBOS E CONEXÕES, EM AÇO/FERRO GALVANIZADO, PARA O CENTRO DE MEDIÇÃO DE GÁS DE EDIFÍCIO RESIDENCIAL, COM 4 PAVIMENTOS, 16 UNIDADES HABITACIONAIS, DN 32 (1 1/4) - FORNECIMENTO E INSTALAÇÃO. AF_10/2020</t>
  </si>
  <si>
    <t>7.554,79</t>
  </si>
  <si>
    <t>101937</t>
  </si>
  <si>
    <t>INSTALAÇÃO DE TUBOS E CONEXÕES, EM AÇO/FERRO GALVANIZADO, PARA O CENTRO DE MEDIÇÃO DE GÁS DE EDIFÍCIO RESIDENCIAL, COM 4 PAVIMENTOS, 16 UNIDADES HABITACIONAIS, DN 50 (2) - FORNECIMENTO E INSTALAÇÃO. AF_10/2020</t>
  </si>
  <si>
    <t>13.541,90</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</si>
  <si>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</si>
  <si>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</si>
  <si>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</si>
  <si>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</si>
  <si>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</si>
  <si>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</si>
  <si>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</si>
  <si>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</si>
  <si>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</si>
  <si>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</si>
  <si>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29,35</t>
  </si>
  <si>
    <t>98299</t>
  </si>
  <si>
    <t>CABO ELETRÔNICO CATEGORIA 6A, INSTALADO EM EDIFICAÇÃO INSTITUCIONAL - FORNECIMENTO E INSTALAÇÃO. AF_11/2019</t>
  </si>
  <si>
    <t>28,12</t>
  </si>
  <si>
    <t>98300</t>
  </si>
  <si>
    <t>CABO COAXIAL RG6 95% - FORNECIMENTO E INSTALAÇÃO. AF_11/2019</t>
  </si>
  <si>
    <t>98301</t>
  </si>
  <si>
    <t>PATCH PANEL 24 PORTAS, CATEGORIA 5E - FORNECIMENTO E INSTALAÇÃO. AF_11/2019</t>
  </si>
  <si>
    <t>585,57</t>
  </si>
  <si>
    <t>98302</t>
  </si>
  <si>
    <t>PATCH PANEL 24 PORTAS, CATEGORIA 6 - FORNECIMENTO E INSTALAÇÃO. AF_11/2019</t>
  </si>
  <si>
    <t>1.104,25</t>
  </si>
  <si>
    <t>98304</t>
  </si>
  <si>
    <t>PATCH PANEL 48 PORTAS, CATEGORIA 6 - FORNECIMENTO E INSTALAÇÃO. AF_11/2019</t>
  </si>
  <si>
    <t>3.466,97</t>
  </si>
  <si>
    <t>98305</t>
  </si>
  <si>
    <t>RACK FECHADO PARA SERVIDOR - FORNECIMENTO E INSTALAÇÃO. AF_11/2019</t>
  </si>
  <si>
    <t>2.561,05</t>
  </si>
  <si>
    <t>98306</t>
  </si>
  <si>
    <t>BLOCO DE ENGATE RÁPIDO PARA BASTIDOR TIPO M10 - FORNECIMENTO E INSTALAÇÃO. AF_11/2019</t>
  </si>
  <si>
    <t>57,76</t>
  </si>
  <si>
    <t>98307</t>
  </si>
  <si>
    <t>TOMADA DE REDE RJ45 - FORNECIMENTO E INSTALAÇÃO. AF_11/2019</t>
  </si>
  <si>
    <t>49,63</t>
  </si>
  <si>
    <t>98308</t>
  </si>
  <si>
    <t>TOMADA PARA TELEFONE RJ11 - FORNECIMENTO E INSTALAÇÃO. AF_11/2019</t>
  </si>
  <si>
    <t>98593</t>
  </si>
  <si>
    <t>PATCH PANEL 48 PORTAS, CATEGORIA 5E - FORNECIMENTO E INSTALAÇÃO. AF_11/2019</t>
  </si>
  <si>
    <t>2.409,38</t>
  </si>
  <si>
    <t>100553</t>
  </si>
  <si>
    <t>CABO COAXIAL RG11 95% - FORNECIMENTO E INSTALAÇÃO. AF_11/2019</t>
  </si>
  <si>
    <t>30,59</t>
  </si>
  <si>
    <t>100554</t>
  </si>
  <si>
    <t>CABO COAXIAL RG59 95% - FORNECIMENTO E INSTALAÇÃO. AF_11/2019</t>
  </si>
  <si>
    <t>100555</t>
  </si>
  <si>
    <t>RACK ABERTO EM COLUNA 44U PARA SERVIDOR - FORNECIMENTO E INSTALAÇÃO. AF_11/2019</t>
  </si>
  <si>
    <t>1.281,87</t>
  </si>
  <si>
    <t>89355</t>
  </si>
  <si>
    <t>TUBO, PVC, SOLDÁVEL, DN 20MM, INSTALADO EM RAMAL OU SUB-RAMAL DE ÁGUA - FORNECIMENTO E INSTALAÇÃO. AF_06/2022</t>
  </si>
  <si>
    <t>17,75</t>
  </si>
  <si>
    <t>89356</t>
  </si>
  <si>
    <t>TUBO, PVC, SOLDÁVEL, DN 25MM, INSTALADO EM RAMAL OU SUB-RAMAL DE ÁGUA - FORNECIMENTO E INSTALAÇÃO. AF_06/2022</t>
  </si>
  <si>
    <t>89357</t>
  </si>
  <si>
    <t>TUBO, PVC, SOLDÁVEL, DN 32MM, INSTALADO EM RAMAL OU SUB-RAMAL DE ÁGUA - FORNECIMENTO E INSTALAÇÃO. AF_06/2022</t>
  </si>
  <si>
    <t>28,34</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</si>
  <si>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</si>
  <si>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</si>
  <si>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</si>
  <si>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</si>
  <si>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</si>
  <si>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</si>
  <si>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16,95</t>
  </si>
  <si>
    <t>89446</t>
  </si>
  <si>
    <t>TUBO, PVC, SOLDÁVEL, DN 25MM, INSTALADO EM PRUMADA DE ÁGUA - FORNECIMENTO E INSTALAÇÃO. AF_06/2022</t>
  </si>
  <si>
    <t>4,91</t>
  </si>
  <si>
    <t>89447</t>
  </si>
  <si>
    <t>TUBO, PVC, SOLDÁVEL, DN 32MM, INSTALADO EM PRUMADA DE ÁGUA - FORNECIMENTO E INSTALAÇÃO. AF_06/2022</t>
  </si>
  <si>
    <t>9,80</t>
  </si>
  <si>
    <t>89448</t>
  </si>
  <si>
    <t>TUBO, PVC, SOLDÁVEL, DN 40MM, INSTALADO EM PRUMADA DE ÁGUA - FORNECIMENTO E INSTALAÇÃO. AF_06/2022</t>
  </si>
  <si>
    <t>89449</t>
  </si>
  <si>
    <t>TUBO, PVC, SOLDÁVEL, DN 50MM, INSTALADO EM PRUMADA DE ÁGUA - FORNECIMENTO E INSTALAÇÃO. AF_06/2022</t>
  </si>
  <si>
    <t>16,63</t>
  </si>
  <si>
    <t>89450</t>
  </si>
  <si>
    <t>TUBO, PVC, SOLDÁVEL, DN 60MM, INSTALADO EM PRUMADA DE ÁGUA - FORNECIMENTO E INSTALAÇÃO. AF_06/2022</t>
  </si>
  <si>
    <t>89451</t>
  </si>
  <si>
    <t>TUBO, PVC, SOLDÁVEL, DN 75MM, INSTALADO EM PRUMADA DE ÁGUA - FORNECIMENTO E INSTALAÇÃO. AF_06/2022</t>
  </si>
  <si>
    <t>43,48</t>
  </si>
  <si>
    <t>89452</t>
  </si>
  <si>
    <t>TUBO, PVC, SOLDÁVEL, DN 85MM, INSTALADO EM PRUMADA DE ÁGUA - FORNECIMENTO E INSTALAÇÃO. AF_06/2022</t>
  </si>
  <si>
    <t>89508</t>
  </si>
  <si>
    <t>TUBO PVC, SÉRIE R, ÁGUA PLUVIAL, DN 40 MM, FORNECIDO E INSTALADO EM RAMAL DE ENCAMINHAMENTO. AF_06/2022</t>
  </si>
  <si>
    <t>14,85</t>
  </si>
  <si>
    <t>89509</t>
  </si>
  <si>
    <t>TUBO PVC, SÉRIE R, ÁGUA PLUVIAL, DN 50 MM, FORNECIDO E INSTALADO EM RAMAL DE ENCAMINHAMENTO. AF_06/2022</t>
  </si>
  <si>
    <t>20,09</t>
  </si>
  <si>
    <t>89511</t>
  </si>
  <si>
    <t>TUBO PVC, SÉRIE R, ÁGUA PLUVIAL, DN 75 MM, FORNECIDO E INSTALADO EM RAMAL DE ENCAMINHAMENTO. AF_06/2022</t>
  </si>
  <si>
    <t>34,32</t>
  </si>
  <si>
    <t>89512</t>
  </si>
  <si>
    <t>TUBO PVC, SÉRIE R, ÁGUA PLUVIAL, DN 100 MM, FORNECIDO E INSTALADO EM RAMAL DE ENCAMINHAMENTO. AF_06/2022</t>
  </si>
  <si>
    <t>89576</t>
  </si>
  <si>
    <t>TUBO PVC, SÉRIE R, ÁGUA PLUVIAL, DN 75 MM, FORNECIDO E INSTALADO EM CONDUTORES VERTICAIS DE ÁGUAS PLUVIAIS. AF_06/2022</t>
  </si>
  <si>
    <t>23,89</t>
  </si>
  <si>
    <t>89578</t>
  </si>
  <si>
    <t>TUBO PVC, SÉRIE R, ÁGUA PLUVIAL, DN 100 MM, FORNECIDO E INSTALADO EM CONDUTORES VERTICAIS DE ÁGUAS PLUVIAIS. AF_06/2022</t>
  </si>
  <si>
    <t>29,60</t>
  </si>
  <si>
    <t>89580</t>
  </si>
  <si>
    <t>TUBO PVC, SÉRIE R, ÁGUA PLUVIAL, DN 150 MM, FORNECIDO E INSTALADO EM CONDUTORES VERTICAIS DE ÁGUAS PLUVIAIS. AF_06/2022</t>
  </si>
  <si>
    <t>61,28</t>
  </si>
  <si>
    <t>89633</t>
  </si>
  <si>
    <t>TUBO, CPVC, SOLDÁVEL, DN 15MM, INSTALADO EM RAMAL OU SUB-RAMAL DE ÁGUA - FORNECIMENTO E INSTALAÇÃO. AF_06/2022</t>
  </si>
  <si>
    <t>21,50</t>
  </si>
  <si>
    <t>89634</t>
  </si>
  <si>
    <t>TUBO, CPVC, SOLDÁVEL, DN 22MM, INSTALADO EM RAMAL OU SUB-RAMAL DE ÁGUA - FORNECIMENTO E INSTALAÇÃO. AF_06/2022</t>
  </si>
  <si>
    <t>30,45</t>
  </si>
  <si>
    <t>89635</t>
  </si>
  <si>
    <t>TUBO, CPVC, SOLDÁVEL, DN 28MM, INSTALADO EM RAMAL OU SUB-RAMAL DE ÁGUA - FORNECIMENTO E INSTALAÇÃO. AF_06/2022</t>
  </si>
  <si>
    <t>44,39</t>
  </si>
  <si>
    <t>89636</t>
  </si>
  <si>
    <t>TUBO, CPVC, SOLDÁVEL, DN 35MM, INSTALADO EM RAMAL OU SUB-RAMAL DE ÁGUA   FORNECIMENTO E INSTALAÇÃO. AF_06/2022</t>
  </si>
  <si>
    <t>55,72</t>
  </si>
  <si>
    <t>89711</t>
  </si>
  <si>
    <t>TUBO PVC, SERIE NORMAL, ESGOTO PREDIAL, DN 40 MM, FORNECIDO E INSTALADO EM RAMAL DE DESCARGA OU RAMAL DE ESGOTO SANITÁRIO. AF_08/2022</t>
  </si>
  <si>
    <t>18,72</t>
  </si>
  <si>
    <t>89712</t>
  </si>
  <si>
    <t>TUBO PVC, SERIE NORMAL, ESGOTO PREDIAL, DN 50 MM, FORNECIDO E INSTALADO EM RAMAL DE DESCARGA OU RAMAL DE ESGOTO SANITÁRIO. AF_08/2022</t>
  </si>
  <si>
    <t>23,85</t>
  </si>
  <si>
    <t>89713</t>
  </si>
  <si>
    <t>TUBO PVC, SERIE NORMAL, ESGOTO PREDIAL, DN 75 MM, FORNECIDO E INSTALADO EM RAMAL DE DESCARGA OU RAMAL DE ESGOTO SANITÁRIO. AF_08/2022</t>
  </si>
  <si>
    <t>29,76</t>
  </si>
  <si>
    <t>89714</t>
  </si>
  <si>
    <t>TUBO PVC, SERIE NORMAL, ESGOTO PREDIAL, DN 100 MM, FORNECIDO E INSTALADO EM RAMAL DE DESCARGA OU RAMAL DE ESGOTO SANITÁRIO. AF_08/2022</t>
  </si>
  <si>
    <t>33,21</t>
  </si>
  <si>
    <t>89716</t>
  </si>
  <si>
    <t>TUBO, CPVC, SOLDÁVEL, DN 22MM, INSTALADO EM RAMAL DE DISTRIBUIÇÃO DE ÁGUA - FORNECIMENTO E INSTALAÇÃO. AF_06/2022</t>
  </si>
  <si>
    <t>89717</t>
  </si>
  <si>
    <t>TUBO, CPVC, SOLDÁVEL, DN 28MM, INSTALADO EM RAMAL DE DISTRIBUIÇÃO DE ÁGUA - FORNECIMENTO E INSTALAÇÃO. AF_06/2022</t>
  </si>
  <si>
    <t>34,18</t>
  </si>
  <si>
    <t>89770</t>
  </si>
  <si>
    <t>TUBO, CPVC, SOLDÁVEL, DN 35MM, INSTALADO EM PRUMADA DE ÁGUA   FORNECIMENTO E INSTALAÇÃO. AF_06/2022</t>
  </si>
  <si>
    <t>36,14</t>
  </si>
  <si>
    <t>89771</t>
  </si>
  <si>
    <t>TUBO, CPVC, SOLDÁVEL, DN 42MM, INSTALADO EM PRUMADA DE ÁGUA   FORNECIMENTO E INSTALAÇÃO. AF_06/2022</t>
  </si>
  <si>
    <t>48,23</t>
  </si>
  <si>
    <t>89773</t>
  </si>
  <si>
    <t>TUBO, CPVC, SOLDÁVEL, DN 73MM, INSTALADO EM PRUMADA DE ÁGUA   FORNECIMENTO E INSTALAÇÃO. AF_06/2022</t>
  </si>
  <si>
    <t>113,27</t>
  </si>
  <si>
    <t>89775</t>
  </si>
  <si>
    <t>TUBO, CPVC, SOLDÁVEL, DN 89MM, INSTALADO EM PRUMADA DE ÁGUA   FORNECIMENTO E INSTALAÇÃO. AF_06/2022</t>
  </si>
  <si>
    <t>177,02</t>
  </si>
  <si>
    <t>89798</t>
  </si>
  <si>
    <t>TUBO PVC, SERIE NORMAL, ESGOTO PREDIAL, DN 50 MM, FORNECIDO E INSTALADO EM PRUMADA DE ESGOTO SANITÁRIO OU VENTILAÇÃO. AF_08/2022</t>
  </si>
  <si>
    <t>12,07</t>
  </si>
  <si>
    <t>89799</t>
  </si>
  <si>
    <t>TUBO PVC, SERIE NORMAL, ESGOTO PREDIAL, DN 75 MM, FORNECIDO E INSTALADO EM PRUMADA DE ESGOTO SANITÁRIO OU VENTILAÇÃO. AF_08/2022</t>
  </si>
  <si>
    <t>19,97</t>
  </si>
  <si>
    <t>89800</t>
  </si>
  <si>
    <t>TUBO PVC, SERIE NORMAL, ESGOTO PREDIAL, DN 100 MM, FORNECIDO E INSTALADO EM PRUMADA DE ESGOTO SANITÁRIO OU VENTILAÇÃO. AF_08/2022</t>
  </si>
  <si>
    <t>25,47</t>
  </si>
  <si>
    <t>89848</t>
  </si>
  <si>
    <t>TUBO PVC, SERIE NORMAL, ESGOTO PREDIAL, DN 100 MM, FORNECIDO E INSTALADO EM SUBCOLETOR AÉREO DE ESGOTO SANITÁRIO. AF_08/2022</t>
  </si>
  <si>
    <t>24,47</t>
  </si>
  <si>
    <t>89849</t>
  </si>
  <si>
    <t>TUBO PVC, SERIE NORMAL, ESGOTO PREDIAL, DN 150 MM, FORNECIDO E INSTALADO EM SUBCOLETOR AÉREO DE ESGOTO SANITÁRIO. AF_08/2022</t>
  </si>
  <si>
    <t>50,48</t>
  </si>
  <si>
    <t>89865</t>
  </si>
  <si>
    <t>TUBO, PVC, SOLDÁVEL, DN 25MM, INSTALADO EM DRENO DE AR-CONDICIONADO - FORNECIMENTO E INSTALAÇÃO. AF_08/2022</t>
  </si>
  <si>
    <t>14,99</t>
  </si>
  <si>
    <t>91784</t>
  </si>
  <si>
    <t>(COMPOSIÇÃO REPRESENTATIVA) DO SERVIÇO DE INSTALAÇÃO DE TUBOS DE PVC, SOLDÁVEL, ÁGUA FRIA, DN 20 MM (INSTALADO EM RAMAL, SUB-RAMAL OU RAMAL DE DISTRIBUIÇÃO), INCLUSIVE CONEXÕES, CORTES E FIXAÇÕES, PARA PRÉDIOS. AF_10/2015</t>
  </si>
  <si>
    <t>41,33</t>
  </si>
  <si>
    <t>91785</t>
  </si>
  <si>
    <t>(COMPOSIÇÃO REPRESENTATIVA) DO SERVIÇO DE INSTALAÇÃO DE TUBOS DE PVC, SOLDÁVEL, ÁGUA FRIA, DN 25 MM (INSTALADO EM RAMAL, SUB-RAMAL, RAMAL DE DISTRIBUIÇÃO OU PRUMADA), INCLUSIVE CONEXÕES, CORTES E FIXAÇÕES, PARA PRÉDIOS. AF_10/2015</t>
  </si>
  <si>
    <t>40,34</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</si>
  <si>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</si>
  <si>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</si>
  <si>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</si>
  <si>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</si>
  <si>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31,06</t>
  </si>
  <si>
    <t>91788</t>
  </si>
  <si>
    <t>(COMPOSIÇÃO REPRESENTATIVA) DO SERVIÇO DE INSTALAÇÃO DE TUBOS DE PVC, SOLDÁVEL, ÁGUA FRIA, DN 50 MM (INSTALADO EM PRUMADA), INCLUSIVE CONEXÕES, CORTES E FIXAÇÕES, PARA PRÉDIOS. AF_10/2015</t>
  </si>
  <si>
    <t>38,11</t>
  </si>
  <si>
    <t>91789</t>
  </si>
  <si>
    <t>(COMPOSIÇÃO REPRESENTATIVA) DO SERVIÇO DE INSTALAÇÃO DE TUBOS DE PVC, SÉRIE R, ÁGUA PLUVIAL, DN 75 MM (INSTALADO EM RAMAL DE ENCAMINHAMENTO, OU CONDUTORES VERTICAIS), INCLUSIVE CONEXÕES, CORTE E FIXAÇÕES, PARA PRÉDIOS. AF_10/2015</t>
  </si>
  <si>
    <t>45,99</t>
  </si>
  <si>
    <t>91790</t>
  </si>
  <si>
    <t>(COMPOSIÇÃO REPRESENTATIVA) DO SERVIÇO DE INSTALAÇÃO DE TUBOS DE PVC, SÉRIE R, ÁGUA PLUVIAL, DN 100 MM (INSTALADO EM RAMAL DE ENCAMINHAMENTO, OU CONDUTORES VERTICAIS), INCLUSIVE CONEXÕES, CORTES E FIXAÇÕES, PARA PRÉDIOS. AF_10/2015</t>
  </si>
  <si>
    <t>52,65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</si>
  <si>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</si>
  <si>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</si>
  <si>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</si>
  <si>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</si>
  <si>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56,85</t>
  </si>
  <si>
    <t>91793</t>
  </si>
  <si>
    <t>(COMPOSIÇÃO REPRESENTATIVA) DO SERVIÇO DE INSTALAÇÃO DE TUBO DE PVC, SÉRIE NORMAL, ESGOTO PREDIAL, DN 50 MM (INSTALADO EM RAMAL DE DESCARGA OU RAMAL DE ESGOTO SANITÁRIO), INCLUSIVE CONEXÕES, CORTES E FIXAÇÕES PARA, PRÉDIOS. AF_10/2015</t>
  </si>
  <si>
    <t>89,36</t>
  </si>
  <si>
    <t>91794</t>
  </si>
  <si>
    <t>(COMPOSIÇÃO REPRESENTATIVA) DO SERVIÇO DE INST. TUBO PVC, SÉRIE N, ESGOTO PREDIAL, DN 75 MM, (INST. EM RAMAL DE DESCARGA, RAMAL DE ESG. SANITÁRIO, PRUMADA DE ESG. SANITÁRIO OU VENTILAÇÃO), INCL. CONEXÕES, CORTES E FIXAÇÕES, P/ PRÉDIOS. AF_10/2015</t>
  </si>
  <si>
    <t>40,75</t>
  </si>
  <si>
    <t>91795</t>
  </si>
  <si>
    <t>(COMPOSIÇÃO REPRESENTATIVA) DO SERVIÇO DE INST. TUBO PVC, SÉRIE N, ESGOTO PREDIAL, 100 MM (INST. RAMAL DESCARGA, RAMAL DE ESG. SANIT., PRUMADA ESG. SANIT., VENTILAÇÃO OU SUB-COLETOR AÉREO), INCL. CONEXÕES E CORTES, FIXAÇÕES, P/ PRÉDIOS. AF_10/2015</t>
  </si>
  <si>
    <t>64,40</t>
  </si>
  <si>
    <t>91796</t>
  </si>
  <si>
    <t>(COMPOSIÇÃO REPRESENTATIVA) DO SERVIÇO DE INSTALAÇÃO DE TUBO DE PVC, SÉRIE NORMAL, ESGOTO PREDIAL, DN 150 MM (INSTALADO EM SUB-COLETOR AÉREO), INCLUSIVE CONEXÕES, CORTES E FIXAÇÕES, PARA PRÉDIOS. AF_10/2015</t>
  </si>
  <si>
    <t>65,97</t>
  </si>
  <si>
    <t>92275</t>
  </si>
  <si>
    <t>TUBO EM COBRE RÍGIDO, DN 22 MM, CLASSE E, SEM ISOLAMENTO, INSTALADO EM PRUMADA DE HIDRÁULICA PREDIAL - FORNECIMENTO E INSTALAÇÃO. AF_04/2022</t>
  </si>
  <si>
    <t>54,85</t>
  </si>
  <si>
    <t>92276</t>
  </si>
  <si>
    <t>TUBO EM COBRE RÍGIDO, DN 28 MM, CLASSE E, SEM ISOLAMENTO, INSTALADO EM PRUMADA DE HIDRÁULICA PREDIAL - FORNECIMENTO E INSTALAÇÃO. AF_04/2022</t>
  </si>
  <si>
    <t>69,67</t>
  </si>
  <si>
    <t>92277</t>
  </si>
  <si>
    <t>TUBO EM COBRE RÍGIDO, DN 35 MM, CLASSE E, SEM ISOLAMENTO, INSTALADO EM PRUMADA DE HIDRÁULICA PREDIAL - FORNECIMENTO E INSTALAÇÃO. AF_04/2022</t>
  </si>
  <si>
    <t>100,71</t>
  </si>
  <si>
    <t>92278</t>
  </si>
  <si>
    <t>TUBO EM COBRE RÍGIDO, DN 42 MM, CLASSE E, SEM ISOLAMENTO, INSTALADO EM PRUMADA DE HIDRÁULICA PREDIAL - FORNECIMENTO E INSTALAÇÃO. AF_04/2022</t>
  </si>
  <si>
    <t>135,57</t>
  </si>
  <si>
    <t>92279</t>
  </si>
  <si>
    <t>TUBO EM COBRE RÍGIDO, DN 54 MM, CLASSE E, SEM ISOLAMENTO, INSTALADO EM PRUMADA DE HIDRÁULICA PREDIAL - FORNECIMENTO E INSTALAÇÃO. AF_04/2022</t>
  </si>
  <si>
    <t>196,02</t>
  </si>
  <si>
    <t>92280</t>
  </si>
  <si>
    <t>TUBO EM COBRE RÍGIDO, DN 66 MM, CLASSE E, SEM ISOLAMENTO, INSTALADO EM PRUMADA DE HIDRÁULICA PREDIAL - FORNECIMENTO E INSTALAÇÃO. AF_04/2022</t>
  </si>
  <si>
    <t>275,31</t>
  </si>
  <si>
    <t>92281</t>
  </si>
  <si>
    <t>TUBO EM COBRE RÍGIDO, DN 22 MM, CLASSE E, COM ISOLAMENTO, INSTALADO EM PRUMADA DE HIDRÁULICA PREDIAL - FORNECIMENTO E INSTALAÇÃO. AF_04/2022</t>
  </si>
  <si>
    <t>104,22</t>
  </si>
  <si>
    <t>92282</t>
  </si>
  <si>
    <t>TUBO EM COBRE RÍGIDO, DN 28 MM, CLASSE E, COM ISOLAMENTO, INSTALADO EM PRUMADA DE HIDRÁULICA PREDIAL - FORNECIMENTO E INSTALAÇÃO. AF_04/2022</t>
  </si>
  <si>
    <t>121,03</t>
  </si>
  <si>
    <t>92283</t>
  </si>
  <si>
    <t>TUBO EM COBRE RÍGIDO, DN 35 MM, CLASSE E, COM ISOLAMENTO, INSTALADO EM PRUMADA DE HIDRÁULICA PREDIAL - FORNECIMENTO E INSTALAÇÃO. AF_04/2022</t>
  </si>
  <si>
    <t>165,56</t>
  </si>
  <si>
    <t>92284</t>
  </si>
  <si>
    <t>TUBO EM COBRE RÍGIDO, DN 42 MM, CLASSE E, COM ISOLAMENTO, INSTALADO EM PRUMADA DE HIDRÁULICA PREDIAL - FORNECIMENTO E INSTALAÇÃO. AF_04/2022</t>
  </si>
  <si>
    <t>209,45</t>
  </si>
  <si>
    <t>92285</t>
  </si>
  <si>
    <t>TUBO EM COBRE RÍGIDO, DN 54 MM, CLASSE E, COM ISOLAMENTO, INSTALADO EM PRUMADA DE HIDRÁULICA PREDIAL - FORNECIMENTO E INSTALAÇÃO. AF_04/2022</t>
  </si>
  <si>
    <t>284,29</t>
  </si>
  <si>
    <t>92286</t>
  </si>
  <si>
    <t>TUBO EM COBRE RÍGIDO, DN 66 MM, CLASSE E, COM ISOLAMENTO, INSTALADO EM PRUMADA DE HIDRÁULICA PREDIAL - FORNECIMENTO E INSTALAÇÃO. AF_04/2022</t>
  </si>
  <si>
    <t>364,82</t>
  </si>
  <si>
    <t>92305</t>
  </si>
  <si>
    <t>TUBO EM COBRE RÍGIDO, DN 15 MM, CLASSE E, SEM ISOLAMENTO, INSTALADO EM RAMAL DE DISTRIBUIÇÃO DE HIDRÁULICA PREDIAL - FORNECIMENTO E INSTALAÇÃO. AF_04/2022</t>
  </si>
  <si>
    <t>36,58</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</si>
  <si>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</si>
  <si>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</si>
  <si>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</si>
  <si>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</si>
  <si>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74,69</t>
  </si>
  <si>
    <t>92308</t>
  </si>
  <si>
    <t>TUBO EM COBRE RÍGIDO, DN 15 MM, CLASSE E, COM ISOLAMENTO, INSTALADO EM RAMAL DE DISTRIBUIÇÃO DE HIDRÁULICA PREDIAL - FORNECIMENTO E INSTALAÇÃO. AF_04/2022</t>
  </si>
  <si>
    <t>49,67</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</si>
  <si>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</si>
  <si>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</si>
  <si>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</si>
  <si>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</si>
  <si>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128,47</t>
  </si>
  <si>
    <t>92320</t>
  </si>
  <si>
    <t>TUBO EM COBRE RÍGIDO, DN 15 MM, CLASSE E, SEM ISOLAMENTO, INSTALADO EM RAMAL E SUB-RAMAL DE HIDRÁULICA PREDIAL - FORNECIMENTO E INSTALAÇÃO. AF_04/2022</t>
  </si>
  <si>
    <t>46,45</t>
  </si>
  <si>
    <t>92321</t>
  </si>
  <si>
    <t>TUBO EM COBRE RÍGIDO, DN 22 MM, CLASSE E, SEM ISOLAMENTO, INSTALADO EM RAMAL E SUB-RAMAL DE HIDRÁULICA PREDIAL - FORNECIMENTO E INSTALAÇÃO. AF_04/2022</t>
  </si>
  <si>
    <t>76,67</t>
  </si>
  <si>
    <t>92322</t>
  </si>
  <si>
    <t>TUBO EM COBRE RÍGIDO, DN 28 MM, CLASSE E, SEM ISOLAMENTO, INSTALADO EM RAMAL E SUB-RAMAL DE HIDRÁULICA PREDIAL - FORNECIMENTO E INSTALAÇÃO. AF_04/2022</t>
  </si>
  <si>
    <t>97,82</t>
  </si>
  <si>
    <t>92323</t>
  </si>
  <si>
    <t>TUBO EM COBRE RÍGIDO, DN 15 MM, CLASSE E, COM ISOLAMENTO, INSTALADO EM RAMAL E SUB-RAMAL DE HIDRÁULICA PREDIAL - FORNECIMENTO E INSTALAÇÃO. AF_04/2022</t>
  </si>
  <si>
    <t>57,17</t>
  </si>
  <si>
    <t>92324</t>
  </si>
  <si>
    <t>TUBO EM COBRE RÍGIDO, DN 22 MM, CLASSE E, COM ISOLAMENTO, INSTALADO EM RAMAL E SUB-RAMAL DE HIDRÁULICA PREDIAL - FORNECIMENTO E INSTALAÇÃO. AF_04/2022</t>
  </si>
  <si>
    <t>126,06</t>
  </si>
  <si>
    <t>92325</t>
  </si>
  <si>
    <t>TUBO EM COBRE RÍGIDO, DN 28 MM, CLASSE E, COM ISOLAMENTO, INSTALADO EM RAMAL E SUB-RAMAL DE HIDRÁULICA PREDIAL - FORNECIMENTO E INSTALAÇÃO. AF_04/2022</t>
  </si>
  <si>
    <t>149,22</t>
  </si>
  <si>
    <t>92335</t>
  </si>
  <si>
    <t>TUBO DE AÇO GALVANIZADO COM COSTURA, CLASSE MÉDIA, CONEXÃO RANHURADA, DN 50 (2"), INSTALADO EM PRUMADAS - FORNECIMENTO E INSTALAÇÃO. AF_10/2020</t>
  </si>
  <si>
    <t>95,51</t>
  </si>
  <si>
    <t>92336</t>
  </si>
  <si>
    <t>TUBO DE AÇO GALVANIZADO COM COSTURA, CLASSE MÉDIA, CONEXÃO RANHURADA, DN 65 (2 1/2"), INSTALADO EM PRUMADAS - FORNECIMENTO E INSTALAÇÃO. AF_10/2020</t>
  </si>
  <si>
    <t>117,54</t>
  </si>
  <si>
    <t>92337</t>
  </si>
  <si>
    <t>TUBO DE AÇO GALVANIZADO COM COSTURA, CLASSE MÉDIA, CONEXÃO RANHURADA, DN 80 (3"), INSTALADO EM PRUMADAS - FORNECIMENTO E INSTALAÇÃO. AF_10/2020</t>
  </si>
  <si>
    <t>155,35</t>
  </si>
  <si>
    <t>92338</t>
  </si>
  <si>
    <t>TUBO DE AÇO PRETO SEM COSTURA, CONEXÃO SOLDADA, DN 50 (2"), INSTALADO EM PRUMADAS - FORNECIMENTO E INSTALAÇÃO. AF_10/2020</t>
  </si>
  <si>
    <t>149,85</t>
  </si>
  <si>
    <t>92339</t>
  </si>
  <si>
    <t>TUBO DE AÇO PRETO SEM COSTURA, CONEXÃO SOLDADA, DN 65 (2 1/2"), INSTALADO EM PRUMADAS - FORNECIMENTO E INSTALAÇÃO. AF_10/2020</t>
  </si>
  <si>
    <t>229,75</t>
  </si>
  <si>
    <t>92341</t>
  </si>
  <si>
    <t>TUBO DE AÇO GALVANIZADO COM COSTURA, CLASSE MÉDIA, DN 50 (2"), CONEXÃO ROSQUEADA, INSTALADO EM PRUMADAS - FORNECIMENTO E INSTALAÇÃO. AF_10/2020</t>
  </si>
  <si>
    <t>104,57</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</si>
  <si>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</si>
  <si>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</si>
  <si>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</si>
  <si>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</si>
  <si>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</si>
  <si>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</si>
  <si>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72,75</t>
  </si>
  <si>
    <t>92360</t>
  </si>
  <si>
    <t>TUBO DE AÇO PRETO SEM COSTURA, CONEXÃO SOLDADA, DN 32 (1 1/4"), INSTALADO EM REDE DE ALIMENTAÇÃO PARA HIDRANTE - FORNECIMENTO E INSTALAÇÃO. AF_10/2020</t>
  </si>
  <si>
    <t>97,30</t>
  </si>
  <si>
    <t>92361</t>
  </si>
  <si>
    <t>TUBO DE AÇO PRETO SEM COSTURA, CONEXÃO SOLDADA, DN 50 (2"), INSTALADO EM REDE DE ALIMENTAÇÃO PARA HIDRANTE - FORNECIMENTO E INSTALAÇÃO. AF_10/2020</t>
  </si>
  <si>
    <t>131,09</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</si>
  <si>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</si>
  <si>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</si>
  <si>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</si>
  <si>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</si>
  <si>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57,84</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</si>
  <si>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</si>
  <si>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</si>
  <si>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</si>
  <si>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</si>
  <si>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93,37</t>
  </si>
  <si>
    <t>92367</t>
  </si>
  <si>
    <t>TUBO DE AÇO GALVANIZADO COM COSTURA, CLASSE MÉDIA, DN 65 (2 1/2"), CONEXÃO ROSQUEADA, INSTALADO EM REDE DE ALIMENTAÇÃO PARA HIDRANTE - FORNECIMENTO E INSTALAÇÃO. AF_10/2020</t>
  </si>
  <si>
    <t>114,93</t>
  </si>
  <si>
    <t>92368</t>
  </si>
  <si>
    <t>TUBO DE AÇO GALVANIZADO COM COSTURA, CLASSE MÉDIA, DN 80 (3"), CONEXÃO ROSQUEADA, INSTALADO EM REDE DE ALIMENTAÇÃO PARA HIDRANTE - FORNECIMENTO E INSTALAÇÃO. AF_10/2020</t>
  </si>
  <si>
    <t>152,36</t>
  </si>
  <si>
    <t>92645</t>
  </si>
  <si>
    <t>TUBO DE AÇO PRETO SEM COSTURA, CONEXÃO SOLDADA, DN 25 (1"), INSTALADO EM REDE DE ALIMENTAÇÃO PARA SPRINKLER - FORNECIMENTO E INSTALAÇÃO. AF_10/2020</t>
  </si>
  <si>
    <t>76,14</t>
  </si>
  <si>
    <t>92646</t>
  </si>
  <si>
    <t>TUBO DE AÇO PRETO SEM COSTURA, CONEXÃO SOLDADA, DN 32 (1 1/4"), INSTALADO EM REDE DE ALIMENTAÇÃO PARA SPRINKLER - FORNECIMENTO E INSTALAÇÃO. AF_10/2020</t>
  </si>
  <si>
    <t>100,66</t>
  </si>
  <si>
    <t>92648</t>
  </si>
  <si>
    <t>TUBO DE AÇO PRETO SEM COSTURA, CONEXÃO SOLDADA, DN 40 (1 1/2"), INSTALADO EM REDE DE ALIMENTAÇÃO PARA SPRINKLER - FORNECIMENTO E INSTALAÇÃO. AF_10/2020</t>
  </si>
  <si>
    <t>110,09</t>
  </si>
  <si>
    <t>92649</t>
  </si>
  <si>
    <t>TUBO DE AÇO PRETO SEM COSTURA, CONEXÃO SOLDADA, DN 50 (2"), INSTALADO EM REDE DE ALIMENTAÇÃO PARA SPRINKLER - FORNECIMENTO E INSTALAÇÃO. AF_10/2020</t>
  </si>
  <si>
    <t>134,45</t>
  </si>
  <si>
    <t>92650</t>
  </si>
  <si>
    <t>TUBO DE AÇO PRETO SEM COSTURA, CONEXÃO SOLDADA, DN 65 (2 1/2"), INSTALADO EM REDE DE ALIMENTAÇÃO PARA SPRINKLER - FORNECIMENTO E INSTALAÇÃO. AF_10/2020</t>
  </si>
  <si>
    <t>213,62</t>
  </si>
  <si>
    <t>92652</t>
  </si>
  <si>
    <t>TUBO DE AÇO GALVANIZADO COM COSTURA, CLASSE MÉDIA, CONEXÃO ROSQUEADA, DN 32 (1 1/4"), INSTALADO EM REDE DE ALIMENTAÇÃO PARA SPRINKLER - FORNECIMENTO E INSTALAÇÃO. AF_10/2020</t>
  </si>
  <si>
    <t>61,97</t>
  </si>
  <si>
    <t>92653</t>
  </si>
  <si>
    <t>TUBO DE AÇO GALVANIZADO COM COSTURA, CLASSE MÉDIA, CONEXÃO ROSQUEADA, DN 40 (1 1/2"), INSTALADO EM REDE DE ALIMENTAÇÃO PARA SPRINKLER - FORNECIMENTO E INSTALAÇÃO. AF_10/2020</t>
  </si>
  <si>
    <t>70,83</t>
  </si>
  <si>
    <t>92654</t>
  </si>
  <si>
    <t>TUBO DE AÇO GALVANIZADO COM COSTURA, CLASSE MÉDIA, CONEXÃO ROSQUEADA, DN 50 (2"), INSTALADO EM REDE DE ALIMENTAÇÃO PARA SPRINKLER - FORNECIMENTO E INSTALAÇÃO. AF_10/2020</t>
  </si>
  <si>
    <t>97,54</t>
  </si>
  <si>
    <t>92655</t>
  </si>
  <si>
    <t>TUBO DE AÇO GALVANIZADO COM COSTURA, CLASSE MÉDIA, CONEXÃO ROSQUEADA, DN 65 (2 1/2"), INSTALADO EM REDE DE ALIMENTAÇÃO PARA SPRINKLER - FORNECIMENTO E INSTALAÇÃO. AF_10/2020</t>
  </si>
  <si>
    <t>119,19</t>
  </si>
  <si>
    <t>92656</t>
  </si>
  <si>
    <t>TUBO DE AÇO GALVANIZADO COM COSTURA, CLASSE MÉDIA, CONEXÃO ROSQUEADA, DN 80 (3"), INSTALADO EM REDE DE ALIMENTAÇÃO PARA SPRINKLER - FORNECIMENTO E INSTALAÇÃO. AF_10/2020</t>
  </si>
  <si>
    <t>156,62</t>
  </si>
  <si>
    <t>92687</t>
  </si>
  <si>
    <t>TUBO DE AÇO GALVANIZADO COM COSTURA, CLASSE MÉDIA, CONEXÃO ROSQUEADA, DN 15 (1/2"), INSTALADO EM RAMAIS E SUB-RAMAIS DE GÁS - FORNECIMENTO E INSTALAÇÃO. AF_10/2020</t>
  </si>
  <si>
    <t>28,59</t>
  </si>
  <si>
    <t>92688</t>
  </si>
  <si>
    <t>TUBO DE AÇO GALVANIZADO COM COSTURA, CLASSE MÉDIA, CONEXÃO ROSQUEADA, DN 20 (3/4"), INSTALADO EM RAMAIS E SUB-RAMAIS DE GÁS - FORNECIMENTO E INSTALAÇÃO. AF_10/2020</t>
  </si>
  <si>
    <t>39,49</t>
  </si>
  <si>
    <t>92689</t>
  </si>
  <si>
    <t>TUBO DE AÇO PRETO SEM COSTURA, CLASSE MÉDIA, CONEXÃO SOLDADA, DN 15 (1/2"), INSTALADO EM RAMAIS E SUB-RAMAIS DE GÁS - FORNECIMENTO E INSTALAÇÃO. AF_10/2020</t>
  </si>
  <si>
    <t>52,86</t>
  </si>
  <si>
    <t>92690</t>
  </si>
  <si>
    <t>TUBO DE AÇO PRETO SEM COSTURA, CLASSE MÉDIA, CONEXÃO SOLDADA, DN 20 (3/4"), INSTALADO EM RAMAIS E SUB-RAMAIS DE GÁS - FORNECIMENTO E INSTALAÇÃO. AF_10/2020</t>
  </si>
  <si>
    <t>74,87</t>
  </si>
  <si>
    <t>92691</t>
  </si>
  <si>
    <t>TUBO DE AÇO PRETO SEM COSTURA, CLASSE MÉDIA, CONEXÃO SOLDADA, DN 25 (1"), INSTALADO EM RAMAIS  E SUB-RAMAIS DE GÁS - FORNECIMENTO E INSTALAÇÃO. AF_10/2020</t>
  </si>
  <si>
    <t>95,17</t>
  </si>
  <si>
    <t>94462</t>
  </si>
  <si>
    <t>TUBO DE AÇO GALVANIZADO COM COSTURA, CLASSE MÉDIA, DN 50 (2), CONEXÃO ROSQUEADA, INSTALADO EM RESERVAÇÃO DE ÁGUA DE EDIFICAÇÃO QUE POSSUA RESERVATÓRIO DE FIBRA/FIBROCIMENTO  FORNECIMENTO E INSTALAÇÃO. AF_06/2016</t>
  </si>
  <si>
    <t>102,35</t>
  </si>
  <si>
    <t>94463</t>
  </si>
  <si>
    <t>TUBO DE AÇO GALVANIZADO COM COSTURA, CLASSE MÉDIA, DN 65 (2 1/2), CONEXÃO ROSQUEADA, INSTALADO EM RESERVAÇÃO DE ÁGUA DE EDIFICAÇÃO QUE POSSUA RESERVATÓRIO DE FIBRA/FIBROCIMENTO  FORNECIMENTO E INSTALAÇÃO. AF_06/2016</t>
  </si>
  <si>
    <t>121,06</t>
  </si>
  <si>
    <t>94464</t>
  </si>
  <si>
    <t>TUBO DE AÇO GALVANIZADO COM COSTURA, CLASSE MÉDIA, DN 80 (3), CONEXÃO ROSQUEADA, INSTALADO EM RESERVAÇÃO DE ÁGUA DE EDIFICAÇÃO QUE POSSUA RESERVATÓRIO DE FIBRA/FIBROCIMENTO  FORNECIMENTO E INSTALAÇÃO. AF_06/2016</t>
  </si>
  <si>
    <t>171,50</t>
  </si>
  <si>
    <t>94602</t>
  </si>
  <si>
    <t>TUBO EM COBRE RÍGIDO, DN 54 MM, CLASSE E, SEM ISOLAMENTO, INSTALADO EM RESERVAÇÃO DE ÁGUA DE EDIFICAÇÃO QUE POSSUA RESERVATÓRIO DE FIBRA/FIBROCIMENTO  FORNECIMENTO E INSTALAÇÃO. AF_06/2016</t>
  </si>
  <si>
    <t>207,14</t>
  </si>
  <si>
    <t>94603</t>
  </si>
  <si>
    <t>TUBO EM COBRE RÍGIDO, DN 66 MM, CLASSE E, SEM ISOLAMENTO, INSTALADO EM RESERVAÇÃO DE ÁGUA DE EDIFICAÇÃO QUE POSSUA RESERVATÓRIO DE FIBRA/FIBROCIMENTO  FORNECIMENTO E INSTALAÇÃO. AF_06/2016</t>
  </si>
  <si>
    <t>279,94</t>
  </si>
  <si>
    <t>94604</t>
  </si>
  <si>
    <t>TUBO EM COBRE RÍGIDO, DN 79 MM, CLASSE E, SEM ISOLAMENTO, INSTALADO EM RESERVAÇÃO DE ÁGUA DE EDIFICAÇÃO QUE POSSUA RESERVATÓRIO DE FIBRA/FIBROCIMENTO  FORNECIMENTO E INSTALAÇÃO. AF_06/2016</t>
  </si>
  <si>
    <t>383,79</t>
  </si>
  <si>
    <t>94605</t>
  </si>
  <si>
    <t>TUBO EM COBRE RÍGIDO, DN 104 MM, CLASSE E, SEM ISOLAMENTO, INSTALADO EM RESERVAÇÃO DE ÁGUA DE EDIFICAÇÃO QUE POSSUA RESERVATÓRIO DE FIBRA/FIBROCIMENTO  FORNECIMENTO E INSTALAÇÃO. AF_06/2016</t>
  </si>
  <si>
    <t>550,90</t>
  </si>
  <si>
    <t>94648</t>
  </si>
  <si>
    <t>TUBO, PVC, SOLDÁVEL, DN  25 MM, INSTALADO EM RESERVAÇÃO DE ÁGUA DE EDIFICAÇÃO QUE POSSUA RESERVATÓRIO DE FIBRA/FIBROCIMENTO   FORNECIMENTO E INSTALAÇÃO. AF_06/2016</t>
  </si>
  <si>
    <t>9,71</t>
  </si>
  <si>
    <t>94649</t>
  </si>
  <si>
    <t>TUBO, PVC, SOLDÁVEL, DN 32 MM, INSTALADO EM RESERVAÇÃO DE ÁGUA DE EDIFICAÇÃO QUE POSSUA RESERVATÓRIO DE FIBRA/FIBROCIMENTO   FORNECIMENTO E INSTALAÇÃO. AF_06/2016</t>
  </si>
  <si>
    <t>14,41</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</si>
  <si>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</si>
  <si>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</si>
  <si>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</si>
  <si>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</si>
  <si>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22,92</t>
  </si>
  <si>
    <t>94652</t>
  </si>
  <si>
    <t>TUBO, PVC, SOLDÁVEL, DN 60 MM, INSTALADO EM RESERVAÇÃO DE ÁGUA DE EDIFICAÇÃO QUE POSSUA RESERVATÓRIO DE FIBRA/FIBROCIMENTO   FORNECIMENTO E INSTALAÇÃO. AF_06/2016</t>
  </si>
  <si>
    <t>36,67</t>
  </si>
  <si>
    <t>94653</t>
  </si>
  <si>
    <t>TUBO, PVC, SOLDÁVEL, DN 75 MM, INSTALADO EM RESERVAÇÃO DE ÁGUA DE EDIFICAÇÃO QUE POSSUA RESERVATÓRIO DE FIBRA/FIBROCIMENTO   FORNECIMENTO E INSTALAÇÃO. AF_06/2016</t>
  </si>
  <si>
    <t>52,16</t>
  </si>
  <si>
    <t>94654</t>
  </si>
  <si>
    <t>TUBO, PVC, SOLDÁVEL, DN 85 MM, INSTALADO EM RESERVAÇÃO DE ÁGUA DE EDIFICAÇÃO QUE POSSUA RESERVATÓRIO DE FIBRA/FIBROCIMENTO   FORNECIMENTO E INSTALAÇÃO. AF_06/2016</t>
  </si>
  <si>
    <t>74,63</t>
  </si>
  <si>
    <t>94655</t>
  </si>
  <si>
    <t>TUBO, PVC, SOLDÁVEL, DN 110 MM, INSTALADO EM RESERVAÇÃO DE ÁGUA DE EDIFICAÇÃO QUE POSSUA RESERVATÓRIO DE FIBRA/FIBROCIMENTO   FORNECIMENTO E INSTALAÇÃO. AF_06/2016</t>
  </si>
  <si>
    <t>103,81</t>
  </si>
  <si>
    <t>94716</t>
  </si>
  <si>
    <t>TUBO, CPVC, SOLDÁVEL, DN 22 MM, INSTALADO EM RESERVAÇÃO DE ÁGUA DE EDIFICAÇÃO QUE POSSUA RESERVATÓRIO DE FIBRA/FIBROCIMENTO  FORNECIMENTO E INSTALAÇÃO. AF_06/2016</t>
  </si>
  <si>
    <t>20,55</t>
  </si>
  <si>
    <t>94717</t>
  </si>
  <si>
    <t>TUBO, CPVC, SOLDÁVEL, DN 28 MM, INSTALADO EM RESERVAÇÃO DE ÁGUA DE EDIFICAÇÃO QUE POSSUA RESERVATÓRIO DE FIBRA/FIBROCIMENTO  FORNECIMENTO E INSTALAÇÃO. AF_06/2016</t>
  </si>
  <si>
    <t>31,58</t>
  </si>
  <si>
    <t>94718</t>
  </si>
  <si>
    <t>TUBO, CPVC, SOLDÁVEL, DN 35 MM, INSTALADO EM RESERVAÇÃO DE ÁGUA DE EDIFICAÇÃO QUE POSSUA RESERVATÓRIO DE FIBRA/FIBROCIMENTO  FORNECIMENTO E INSTALAÇÃO. AF_06/2016</t>
  </si>
  <si>
    <t>40,86</t>
  </si>
  <si>
    <t>94719</t>
  </si>
  <si>
    <t>TUBO, CPVC, SOLDÁVEL, DN 42 MM, INSTALADO EM RESERVAÇÃO DE ÁGUA DE EDIFICAÇÃO QUE POSSUA RESERVATÓRIO DE FIBRA/FIBROCIMENTO  FORNECIMENTO E INSTALAÇÃO. AF_06/2016</t>
  </si>
  <si>
    <t>52,34</t>
  </si>
  <si>
    <t>94720</t>
  </si>
  <si>
    <t>TUBO, CPVC, SOLDÁVEL, DN 54 MM, INSTALADO EM RESERVAÇÃO DE ÁGUA DE EDIFICAÇÃO QUE POSSUA RESERVATÓRIO DE FIBRA/FIBROCIMENTO  FORNECIMENTO E INSTALAÇÃO. AF_06/2016</t>
  </si>
  <si>
    <t>76,47</t>
  </si>
  <si>
    <t>94721</t>
  </si>
  <si>
    <t>TUBO, CPVC, SOLDÁVEL, DN 73 MM, INSTALADO EM RESERVAÇÃO DE ÁGUA DE EDIFICAÇÃO QUE POSSUA RESERVATÓRIO DE FIBRA/FIBROCIMENTO  FORNECIMENTO E INSTALAÇÃO. AF_06/2016</t>
  </si>
  <si>
    <t>116,19</t>
  </si>
  <si>
    <t>94722</t>
  </si>
  <si>
    <t>TUBO, CPVC, SOLDÁVEL, DN 89 MM, INSTALADO EM RESERVAÇÃO DE ÁGUA DE EDIFICAÇÃO QUE POSSUA RESERVATÓRIO DE FIBRA/FIBROCIMENTO  FORNECIMENTO E INSTALAÇÃO. AF_06/2016</t>
  </si>
  <si>
    <t>201,01</t>
  </si>
  <si>
    <t>94723</t>
  </si>
  <si>
    <t>TUBO, CPVC, SOLDÁVEL, DN 114 MM, INSTALADO EM RESERVAÇÃO DE ÁGUA DE EDIFICAÇÃO QUE POSSUA RESERVATÓRIO DE FIBRA/FIBROCIMENTO  FORNECIMENTO E INSTALAÇÃO. AF_06/2016</t>
  </si>
  <si>
    <t>360,45</t>
  </si>
  <si>
    <t>95697</t>
  </si>
  <si>
    <t>TUBO DE AÇO PRETO SEM COSTURA, CONEXÃO SOLDADA, DN 40 (1 1/2"), INSTALADO EM REDE DE ALIMENTAÇÃO PARA HIDRANTE - FORNECIMENTO E INSTALAÇÃO. AF_10/2020</t>
  </si>
  <si>
    <t>106,72</t>
  </si>
  <si>
    <t>96635</t>
  </si>
  <si>
    <t>TUBO, PPR, DN 25, CLASSE PN 20,  INSTALADO EM RAMAL OU SUB-RAMAL DE ÁGUA   FORNECIMENTO E INSTALAÇÃO. AF_08/2022</t>
  </si>
  <si>
    <t>36,20</t>
  </si>
  <si>
    <t>96636</t>
  </si>
  <si>
    <t>TUBO, PPR, DN 25, CLASSE PN 25 INSTALADO EM RAMAL OU SUB-RAMAL DE ÁGUA   FORNECIMENTO E INSTALAÇÃO. AF_08/2022</t>
  </si>
  <si>
    <t>38,46</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</si>
  <si>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</si>
  <si>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</si>
  <si>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</si>
  <si>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</si>
  <si>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</si>
  <si>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</si>
  <si>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</si>
  <si>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</si>
  <si>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22,09</t>
  </si>
  <si>
    <t>96648</t>
  </si>
  <si>
    <t>TUBO, PPR, DN 32, CLASSE PN 25,  INSTALADO EM RAMAL DE DISTRIBUIÇÃO DE ÁGUA   FORNECIMENTO E INSTALAÇÃO. AF_08/2022</t>
  </si>
  <si>
    <t>96649</t>
  </si>
  <si>
    <t>TUBO, PPR, DN 40, CLASSE PN 25,  INSTALADO EM RAMAL DE DISTRIBUIÇÃO DE ÁGUA   FORNECIMENTO E INSTALAÇÃO. AF_08/2022</t>
  </si>
  <si>
    <t>36,44</t>
  </si>
  <si>
    <t>96668</t>
  </si>
  <si>
    <t>TUBO, PPR, DN 25, CLASSE PN 20,  INSTALADO EM PRUMADA DE ÁGUA   FORNECIMENTO E INSTALAÇÃO. AF_08/2022</t>
  </si>
  <si>
    <t>96669</t>
  </si>
  <si>
    <t>TUBO, PPR, DN 32, CLASSE PN 12,  INSTALADO EM PRUMADA DE ÁGUA   FORNECIMENTO E INSTALAÇÃO. AF_08/2022</t>
  </si>
  <si>
    <t>15,67</t>
  </si>
  <si>
    <t>96670</t>
  </si>
  <si>
    <t>TUBO, PPR, DN 40, CLASSE PN 12,  INSTALADO EM PRUMADA DE ÁGUA   FORNECIMENTO E INSTALAÇÃO. AF_08/2022</t>
  </si>
  <si>
    <t>20,42</t>
  </si>
  <si>
    <t>96671</t>
  </si>
  <si>
    <t>TUBO, PPR, DN 50, CLASSE PN 12,  INSTALADO EM PRUMADA DE ÁGUA   FORNECIMENTO E INSTALAÇÃO. AF_08/2022</t>
  </si>
  <si>
    <t>96672</t>
  </si>
  <si>
    <t>TUBO, PPR, DN 63, CLASSE PN 12,  INSTALADO EM PRUMADA DE ÁGUA   FORNECIMENTO E INSTALAÇÃO. AF_08/2022</t>
  </si>
  <si>
    <t>47,51</t>
  </si>
  <si>
    <t>96673</t>
  </si>
  <si>
    <t>TUBO, PPR, DN 75, CLASSE PN 12,  INSTALADO EM PRUMADA DE ÁGUA   FORNECIMENTO E INSTALAÇÃO. AF_08/2022</t>
  </si>
  <si>
    <t>59,98</t>
  </si>
  <si>
    <t>96674</t>
  </si>
  <si>
    <t>TUBO, PPR, DN 90, CLASSE PN 12,  INSTALADO EM PRUMADA DE ÁGUA   FORNECIMENTO E INSTALAÇÃO. AF_08/2022</t>
  </si>
  <si>
    <t>97,38</t>
  </si>
  <si>
    <t>96675</t>
  </si>
  <si>
    <t>TUBO, PPR, DN 110, CLASSE PN 12,  INSTALADO EM PRUMADA DE ÁGUA   FORNECIMENTO E INSTALAÇÃO. AF_08/2022</t>
  </si>
  <si>
    <t>141,85</t>
  </si>
  <si>
    <t>96676</t>
  </si>
  <si>
    <t>TUBO, PPR, DN 25, CLASSE PN 25,  INSTALADO EM PRUMADA DE ÁGUA   FORNECIMENTO E INSTALAÇÃO. AF_08/2022</t>
  </si>
  <si>
    <t>20,16</t>
  </si>
  <si>
    <t>96677</t>
  </si>
  <si>
    <t>TUBO, PPR, DN 32, CLASSE PN 25,  INSTALADO EM PRUMADA DE ÁGUA   FORNECIMENTO E INSTALAÇÃO. AF_08/2022</t>
  </si>
  <si>
    <t>26,32</t>
  </si>
  <si>
    <t>96678</t>
  </si>
  <si>
    <t>TUBO, PPR, DN 40, CLASSE PN 25,  INSTALADO EM PRUMADA DE ÁGUA   FORNECIMENTO E INSTALAÇÃO. AF_08/2022</t>
  </si>
  <si>
    <t>36,33</t>
  </si>
  <si>
    <t>96679</t>
  </si>
  <si>
    <t>TUBO, PPR, DN 50, CLASSE PN 25,  INSTALADO EM PRUMADA DE ÁGUA   FORNECIMENTO E INSTALAÇÃO. AF_08/2022</t>
  </si>
  <si>
    <t>54,34</t>
  </si>
  <si>
    <t>96680</t>
  </si>
  <si>
    <t>TUBO, PPR, DN 63, CLASSE PN 25,  INSTALADO EM PRUMADA DE ÁGUA   FORNECIMENTO E INSTALAÇÃO. AF_08/2022</t>
  </si>
  <si>
    <t>90,24</t>
  </si>
  <si>
    <t>96681</t>
  </si>
  <si>
    <t>TUBO, PPR, DN 75, CLASSE PN 25,  INSTALADO EM PRUMADA DE ÁGUA   FORNECIMENTO E INSTALAÇÃO. AF_08/2022</t>
  </si>
  <si>
    <t>121,65</t>
  </si>
  <si>
    <t>96682</t>
  </si>
  <si>
    <t>TUBO, PPR, DN 90, CLASSE PN 25,  INSTALADO EM PRUMADA DE ÁGUA   FORNECIMENTO E INSTALAÇÃO. AF_08/2022</t>
  </si>
  <si>
    <t>201,29</t>
  </si>
  <si>
    <t>96683</t>
  </si>
  <si>
    <t>TUBO, PPR, DN 110, CLASSE PN 25,  INSTALADO EM PRUMADA DE ÁGUA   FORNECIMENTO E INSTALAÇÃO. AF_08/2022</t>
  </si>
  <si>
    <t>276,54</t>
  </si>
  <si>
    <t>96718</t>
  </si>
  <si>
    <t>TUBO, PPR, DN 20, CLASSE PN 20,  INSTALADO EM RESERVAÇÃO DE ÁGUA DE EDIFICAÇÃO QUE POSSUA RESERVATÓRIO DE FIBRA/FIBROCIMENTO  FORNECIMENTO E INSTALAÇÃO. AF_06/2016</t>
  </si>
  <si>
    <t>9,48</t>
  </si>
  <si>
    <t>96719</t>
  </si>
  <si>
    <t>TUBO, PPR, DN 25, CLASSE PN 20,  INSTALADO EM RESERVAÇÃO DE ÁGUA DE EDIFICAÇÃO QUE POSSUA RESERVATÓRIO DE FIBRA/FIBROCIMENTO  FORNECIMENTO E INSTALAÇÃO. AF_06/2016</t>
  </si>
  <si>
    <t>18,02</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</si>
  <si>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</si>
  <si>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</si>
  <si>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</si>
  <si>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</si>
  <si>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20,17</t>
  </si>
  <si>
    <t>96722</t>
  </si>
  <si>
    <t>TUBO, PPR, DN 50, CLASSE PN 12,  INSTALADO EM RESERVAÇÃO DE ÁGUA DE EDIFICAÇÃO QUE POSSUA RESERVATÓRIO DE FIBRA/FIBROCIMENTO  FORNECIMENTO E INSTALAÇÃO. AF_06/2016</t>
  </si>
  <si>
    <t>32,28</t>
  </si>
  <si>
    <t>96723</t>
  </si>
  <si>
    <t>TUBO, PPR, DN 63, CLASSE PN 12,  INSTALADO EM RESERVAÇÃO DE ÁGUA DE EDIFICAÇÃO QUE POSSUA RESERVATÓRIO DE FIBRA/FIBROCIMENTO  FORNECIMENTO E INSTALAÇÃO. AF_06/2016</t>
  </si>
  <si>
    <t>46,25</t>
  </si>
  <si>
    <t>96724</t>
  </si>
  <si>
    <t>TUBO, PPR, DN 75, CLASSE PN 12,  INSTALADO EM RESERVAÇÃO DE ÁGUA DE EDIFICAÇÃO QUE POSSUA RESERVATÓRIO DE FIBRA/FIBROCIMENTO  FORNECIMENTO E INSTALAÇÃO. AF_06/2016</t>
  </si>
  <si>
    <t>61,88</t>
  </si>
  <si>
    <t>96725</t>
  </si>
  <si>
    <t>TUBO, PPR, DN 90, CLASSE PN 12,  INSTALADO EM RESERVAÇÃO DE ÁGUA DE EDIFICAÇÃO QUE POSSUA RESERVATÓRIO DE FIBRA/FIBROCIMENTO  FORNECIMENTO E INSTALAÇÃO. AF_06/2016</t>
  </si>
  <si>
    <t>94,62</t>
  </si>
  <si>
    <t>96726</t>
  </si>
  <si>
    <t>TUBO, PPR, DN 110, CLASSE PN 12,  INSTALADO EM RESERVAÇÃO DE ÁGUA DE EDIFICAÇÃO QUE POSSUA RESERVATÓRIO DE FIBRA/FIBROCIMENTO  FORNECIMENTO E INSTALAÇÃO. AF_06/2016</t>
  </si>
  <si>
    <t>134,32</t>
  </si>
  <si>
    <t>96727</t>
  </si>
  <si>
    <t>TUBO, PPR, DN 20, CLASSE PN 25,  INSTALADO EM RESERVAÇÃO DE ÁGUA DE EDIFICAÇÃO QUE POSSUA RESERVATÓRIO DE FIBRA/FIBROCIMENTO  FORNECIMENTO E INSTALAÇÃO. AF_06/2016</t>
  </si>
  <si>
    <t>16,19</t>
  </si>
  <si>
    <t>96728</t>
  </si>
  <si>
    <t>TUBO, PPR, DN 25, CLASSE PN 25,  INSTALADO EM RESERVAÇÃO DE ÁGUA DE EDIFICAÇÃO QUE POSSUA RESERVATÓRIO DE FIBRA/FIBROCIMENTO  FORNECIMENTO E INSTALAÇÃO. AF_06/2016</t>
  </si>
  <si>
    <t>20,06</t>
  </si>
  <si>
    <t>96729</t>
  </si>
  <si>
    <t>TUBO, PPR, DN 32, CLASSE PN 25,  INSTALADO EM RESERVAÇÃO DE ÁGUA DE EDIFICAÇÃO QUE POSSUA RESERVATÓRIO DE FIBRA/FIBROCIMENTO  FORNECIMENTO E INSTALAÇÃO. AF_06/2016</t>
  </si>
  <si>
    <t>26,30</t>
  </si>
  <si>
    <t>96730</t>
  </si>
  <si>
    <t>TUBO, PPR, DN 40, CLASSE PN 25,  INSTALADO EM RESERVAÇÃO DE ÁGUA DE EDIFICAÇÃO QUE POSSUA RESERVATÓRIO DE FIBRA/FIBROCIMENTO  FORNECIMENTO E INSTALAÇÃO. AF_06/2016</t>
  </si>
  <si>
    <t>34,50</t>
  </si>
  <si>
    <t>96731</t>
  </si>
  <si>
    <t>TUBO, PPR, DN 50, CLASSE PN 25,  INSTALADO EM RESERVAÇÃO DE ÁGUA DE EDIFICAÇÃO QUE POSSUA RESERVATÓRIO DE FIBRA/FIBROCIMENTO  FORNECIMENTO E INSTALAÇÃO. AF_06/2016</t>
  </si>
  <si>
    <t>53,71</t>
  </si>
  <si>
    <t>96732</t>
  </si>
  <si>
    <t>TUBO, PPR, DN 63, CLASSE PN 25,  INSTALADO EM RESERVAÇÃO DE ÁGUA DE EDIFICAÇÃO QUE POSSUA RESERVATÓRIO DE FIBRA/FIBROCIMENTO  FORNECIMENTO E INSTALAÇÃO. AF_06/2016</t>
  </si>
  <si>
    <t>85,49</t>
  </si>
  <si>
    <t>96733</t>
  </si>
  <si>
    <t>TUBO, PPR, DN 75, CLASSE PN 25,  INSTALADO EM RESERVAÇÃO DE ÁGUA DE EDIFICAÇÃO QUE POSSUA RESERVATÓRIO DE FIBRA/FIBROCIMENTO  FORNECIMENTO E INSTALAÇÃO. AF_06/2016</t>
  </si>
  <si>
    <t>118,53</t>
  </si>
  <si>
    <t>96734</t>
  </si>
  <si>
    <t>TUBO, PPR, DN 90, CLASSE PN 25,  INSTALADO EM RESERVAÇÃO DE ÁGUA DE EDIFICAÇÃO QUE POSSUA RESERVATÓRIO DE FIBRA/FIBROCIMENTO  FORNECIMENTO E INSTALAÇÃO. AF_06/2016</t>
  </si>
  <si>
    <t>189,66</t>
  </si>
  <si>
    <t>96735</t>
  </si>
  <si>
    <t>TUBO, PPR, DN 110, CLASSE PN 25,  INSTALADO EM RESERVAÇÃO DE ÁGUA DE EDIFICAÇÃO QUE POSSUA RESERVATÓRIO DE FIBRA/FIBROCIMENTO  FORNECIMENTO E INSTALAÇÃO. AF_06/2016</t>
  </si>
  <si>
    <t>250,30</t>
  </si>
  <si>
    <t>96798</t>
  </si>
  <si>
    <t>TUBO, PEX, MONOCAMADA, DN 16, INSTALADO EM RAMAL/SUB-RAMAL OU DISTRIBUIÇÃO DE ÁGUA - FORNECIMENTO E INSTALAÇÃO. AF_02/2023</t>
  </si>
  <si>
    <t>96799</t>
  </si>
  <si>
    <t>TUBO, PEX, MONOCAMADA, DN 20, INSTALADO EM RAMAL/SUB-RAMAL OU DISTRIBUIÇÃO DE ÁGUA - FORNECIMENTO E INSTALAÇÃO. AF_02/2023</t>
  </si>
  <si>
    <t>96800</t>
  </si>
  <si>
    <t>TUBO, PEX, MONOCAMADA, DN 25, INSTALADO EM RAMAL/SUB-RAMAL OU DISTRIBUIÇÃO DE ÁGUA - FORNECIMENTO E INSTALAÇÃO. AF_02/2023</t>
  </si>
  <si>
    <t>96801</t>
  </si>
  <si>
    <t>TUBO, PEX, MONOCAMADA, DN 32, INSTALADO EM RAMAL/SUB-RAMAL OU DISTRIBUIÇÃO DE ÁGUA - FORNECIMENTO E INSTALAÇÃO. AF_02/2023</t>
  </si>
  <si>
    <t>22,73</t>
  </si>
  <si>
    <t>97327</t>
  </si>
  <si>
    <t>TUBO EM COBRE FLEXÍVEL, DN 1/4, COM ISOLAMENTO, INSTALADO EM RAMAL DE ALIMENTAÇÃO DE AR CONDICIONADO COM CONDENSADORA INDIVIDUAL   FORNECIMENTO E INSTALAÇÃO. AF_12/2015</t>
  </si>
  <si>
    <t>25,17</t>
  </si>
  <si>
    <t>97328</t>
  </si>
  <si>
    <t>TUBO EM COBRE FLEXÍVEL, DN 3/8", COM ISOLAMENTO, INSTALADO EM RAMAL DE ALIMENTAÇÃO DE AR CONDICIONADO COM CONDENSADORA INDIVIDUAL  FORNECIMENTO E INSTALAÇÃO. AF_12/2015</t>
  </si>
  <si>
    <t>41,21</t>
  </si>
  <si>
    <t>97329</t>
  </si>
  <si>
    <t>TUBO EM COBRE FLEXÍVEL, DN 1/2", COM ISOLAMENTO, INSTALADO EM RAMAL DE ALIMENTAÇÃO DE AR CONDICIONADO COM CONDENSADORA INDIVIDUAL  FORNECIMENTO E INSTALAÇÃO. AF_12/2015</t>
  </si>
  <si>
    <t>52,92</t>
  </si>
  <si>
    <t>97330</t>
  </si>
  <si>
    <t>TUBO EM COBRE FLEXÍVEL, DN 5/8", COM ISOLAMENTO, INSTALADO EM RAMAL DE ALIMENTAÇÃO DE AR CONDICIONADO COM CONDENSADORA INDIVIDUAL  FORNECIMENTO E INSTALAÇÃO. AF_12/2015</t>
  </si>
  <si>
    <t>64,86</t>
  </si>
  <si>
    <t>97331</t>
  </si>
  <si>
    <t>TUBO EM COBRE FLEXÍVEL, DN 1/4", COM ISOLAMENTO, INSTALADO EM RAMAL DE ALIMENTAÇÃO DE AR CONDICIONADO COM CONDENSADORA CENTRAL  FORNECIMENTO E INSTALAÇÃO. AF_12/2015</t>
  </si>
  <si>
    <t>25,46</t>
  </si>
  <si>
    <t>97332</t>
  </si>
  <si>
    <t>TUBO EM COBRE FLEXÍVEL, DN 3/8", COM ISOLAMENTO, INSTALADO EM RAMAL DE ALIMENTAÇÃO DE AR CONDICIONADO COM CONDENSADORA CENTRAL  FORNECIMENTO E INSTALAÇÃO. AF_12/2015</t>
  </si>
  <si>
    <t>41,56</t>
  </si>
  <si>
    <t>97333</t>
  </si>
  <si>
    <t>TUBO EM COBRE FLEXÍVEL, DN 1/2", COM ISOLAMENTO, INSTALADO EM RAMAL DE ALIMENTAÇÃO DE AR CONDICIONADO COM CONDENSADORA CENTRAL  FORNECIMENTO E INSTALAÇÃO. AF_12/2015</t>
  </si>
  <si>
    <t>53,34</t>
  </si>
  <si>
    <t>97334</t>
  </si>
  <si>
    <t>TUBO EM COBRE FLEXÍVEL, DN 5/8, COM ISOLAMENTO, INSTALADO EM RAMAL DE ALIMENTAÇÃO DE AR CONDICIONADO COM CONDENSADORA CENTRAL   FORNECIMENTO E INSTALAÇÃO. AF_12/2015</t>
  </si>
  <si>
    <t>65,33</t>
  </si>
  <si>
    <t>97335</t>
  </si>
  <si>
    <t>TUBO EM COBRE RÍGIDO, DN 22 MM, CLASSE A, SEM ISOLAMENTO, INSTALADO EM PRUMADA DE GÁS COMBUSTÍVEL - FORNECIMENTO E INSTALAÇÃO. AF_04/2022</t>
  </si>
  <si>
    <t>79,03</t>
  </si>
  <si>
    <t>97336</t>
  </si>
  <si>
    <t>TUBO EM COBRE RÍGIDO, DN 28 MM, CLASSE A, SEM ISOLAMENTO, INSTALADO EM PRUMADA DE GÁS COMBUSTÍVEL - FORNECIMENTO E INSTALAÇÃO. AF_04/2022</t>
  </si>
  <si>
    <t>100,59</t>
  </si>
  <si>
    <t>97337</t>
  </si>
  <si>
    <t>TUBO EM COBRE RÍGIDO, DN 35 MM, CLASSE A, SEM ISOLAMENTO, INSTALADO EM PRUMADA DE GÁS COMBUSTÍVEL - FORNECIMENTO E INSTALAÇÃO. AF_04/2022</t>
  </si>
  <si>
    <t>151,32</t>
  </si>
  <si>
    <t>97338</t>
  </si>
  <si>
    <t>TUBO EM COBRE RÍGIDO, DN 42 MM, CLASSE A, SEM ISOLAMENTO, INSTALADO EM PRUMADA DE GÁS COMBUSTÍVEL - FORNECIMENTO E INSTALAÇÃO. AF_04/2022</t>
  </si>
  <si>
    <t>182,08</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</si>
  <si>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</si>
  <si>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</si>
  <si>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</si>
  <si>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</si>
  <si>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197,11</t>
  </si>
  <si>
    <t>97347</t>
  </si>
  <si>
    <t>TUBO EM COBRE RÍGIDO, DN 22 MM, CLASSE I, SEM ISOLAMENTO, INSTALADO EM PRUMADA  FORNECIMENTO E INSTALAÇÃO. AF_12/2015</t>
  </si>
  <si>
    <t>95,24</t>
  </si>
  <si>
    <t>97348</t>
  </si>
  <si>
    <t>TUBO EM COBRE RÍGIDO, DN 28 MM, CLASSE I, SEM ISOLAMENTO, INSTALADO EM PRUMADA  FORNECIMENTO E INSTALAÇÃO. AF_12/2015</t>
  </si>
  <si>
    <t>131,58</t>
  </si>
  <si>
    <t>97349</t>
  </si>
  <si>
    <t>TUBO EM COBRE RÍGIDO, DN 35 MM, CLASSE I, SEM ISOLAMENTO, INSTALADO EM PRUMADA  FORNECIMENTO E INSTALAÇÃO. AF_12/2015</t>
  </si>
  <si>
    <t>189,70</t>
  </si>
  <si>
    <t>97350</t>
  </si>
  <si>
    <t>TUBO EM COBRE RÍGIDO, DN 42 MM, CLASSE I, SEM ISOLAMENTO, INSTALADO EM PRUMADA  FORNECIMENTO E INSTALAÇÃO. AF_12/2015</t>
  </si>
  <si>
    <t>230,32</t>
  </si>
  <si>
    <t>97351</t>
  </si>
  <si>
    <t>TUBO EM COBRE RÍGIDO, DN 54 MM, CLASSE I, SEM ISOLAMENTO, INSTALADO EM PRUMADA  FORNECIMENTO E INSTALAÇÃO. AF_12/2015</t>
  </si>
  <si>
    <t>318,47</t>
  </si>
  <si>
    <t>97352</t>
  </si>
  <si>
    <t>TUBO EM COBRE RÍGIDO, DN 66 MM, CLASSE I, SEM ISOLAMENTO, INSTALADO EM PRUMADA  FORNECIMENTO E INSTALAÇÃO. AF_12/2015</t>
  </si>
  <si>
    <t>412,75</t>
  </si>
  <si>
    <t>97353</t>
  </si>
  <si>
    <t>TUBO EM COBRE RÍGIDO, DN 15 MM, CLASSE I, SEM ISOLAMENTO, INSTALADO EM RAMAL DE DISTRIBUIÇÃO  FORNECIMENTO E INSTALAÇÃO. AF_12/2015</t>
  </si>
  <si>
    <t>62,54</t>
  </si>
  <si>
    <t>97354</t>
  </si>
  <si>
    <t>TUBO EM COBRE RÍGIDO, DN 22 MM, CLASSE I, SEM ISOLAMENTO, INSTALADO EM RAMAL DE DISTRIBUIÇÃO FORNECIMENTO E INSTALAÇÃO. AF_12/2015</t>
  </si>
  <si>
    <t>99,38</t>
  </si>
  <si>
    <t>97355</t>
  </si>
  <si>
    <t>TUBO EM COBRE RÍGIDO, DN 28 MM, CLASSE I, SEM ISOLAMENTO, INSTALADO EM RAMAL DE DISTRIBUIÇÃO FORNECIMENTO E INSTALAÇÃO. AF_12/2015</t>
  </si>
  <si>
    <t>136,01</t>
  </si>
  <si>
    <t>97356</t>
  </si>
  <si>
    <t>TUBO EM COBRE RÍGIDO, DN 15 MM, CLASSE I, SEM ISOLAMENTO, INSTALADO EM RAMAL E SUB-RAMAL  FORNECIMENTO E INSTALAÇÃO. AF_12/2015</t>
  </si>
  <si>
    <t>71,62</t>
  </si>
  <si>
    <t>97357</t>
  </si>
  <si>
    <t>TUBO EM COBRE RÍGIDO, DN 22 MM, CLASSE I, SEM ISOLAMENTO, INSTALADO EM RAMAL E SUB-RAMAL  FORNECIMENTO E INSTALAÇÃO. AF_12/2015</t>
  </si>
  <si>
    <t>114,98</t>
  </si>
  <si>
    <t>97358</t>
  </si>
  <si>
    <t>TUBO EM COBRE RÍGIDO, DN 28 MM, CLASSE I, SEM ISOLAMENTO, INSTALADO EM RAMAL E SUB-RAMAL  FORNECIMENTO E INSTALAÇÃO. AF_12/2015</t>
  </si>
  <si>
    <t>157,28</t>
  </si>
  <si>
    <t>97498</t>
  </si>
  <si>
    <t>TUBO DE AÇO GALVANIZADO COM COSTURA, CLASSE MÉDIA, DN 25 (1"), CONEXÃO ROSQUEADA, INSTALADO EM REDE DE ALIMENTAÇÃO PARA HIDRANTE - FORNECIMENTO E INSTALAÇÃO. AF_10/2020</t>
  </si>
  <si>
    <t>46,79</t>
  </si>
  <si>
    <t>97535</t>
  </si>
  <si>
    <t>TUBO DE AÇO GALVANIZADO COM COSTURA, CLASSE MÉDIA, CONEXÃO ROSQUEADA, DN 25 (1"), INSTALADO EM REDE DE ALIMENTAÇÃO PARA SPRINKLER - FORNECIMENTO E INSTALAÇÃO. AF_10/2020</t>
  </si>
  <si>
    <t>50,93</t>
  </si>
  <si>
    <t>97536</t>
  </si>
  <si>
    <t>TUBO DE AÇO GALVANIZADO COM COSTURA, CLASSE MÉDIA, CONEXÃO ROSQUEADA, DN 25 (1"), INSTALADO EM RAMAIS  E SUB-RAMAIS DE GÁS - FORNECIMENTO E INSTALAÇÃO. AF_10/2020</t>
  </si>
  <si>
    <t>60,43</t>
  </si>
  <si>
    <t>100788</t>
  </si>
  <si>
    <t>KIT CAVALETE PARA GÁS - SEM MEDIDOR OU REGULADOR - ENTRADA INDIVIDUAL PRINCIPAL, EM AÇO GALVANIZADO DN 15 E 25 MM (1/2" E 1") - FORNECIMENTO E INSTALAÇÃO. AF_01/2020</t>
  </si>
  <si>
    <t>680,57</t>
  </si>
  <si>
    <t>100791</t>
  </si>
  <si>
    <t>TUBO, PEX, MULTICAMADA, DN 16, INSTALADO EM IMPLANTAÇÃO DE INSTALAÇÕES DE GÁS - FORNECIMENTO E INSTALAÇÃO. AF_01/2020</t>
  </si>
  <si>
    <t>17,68</t>
  </si>
  <si>
    <t>100792</t>
  </si>
  <si>
    <t>TUBO, PEX, MULTICAMADA, DN 20, INSTALADO EM IMPLANTAÇÃO DE INSTALAÇÕES DE GÁS - FORNECIMENTO E INSTALAÇÃO. AF_01/2020</t>
  </si>
  <si>
    <t>25,98</t>
  </si>
  <si>
    <t>100793</t>
  </si>
  <si>
    <t>TUBO, PEX, MULTICAMADA, DN 26, INSTALADO EM IMPLANTAÇÃO DE INSTALAÇÕES DE GÁS - FORNECIMENTO E INSTALAÇÃO. AF_01/2020</t>
  </si>
  <si>
    <t>34,48</t>
  </si>
  <si>
    <t>100794</t>
  </si>
  <si>
    <t>TUBO, PEX, MULTICAMADA, DN 32, INSTALADO EM IMPLANTAÇÃO DE INSTALAÇÕES DE GÁS - FORNECIMENTO E INSTALAÇÃO. AF_01/2020</t>
  </si>
  <si>
    <t>46,53</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</si>
  <si>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</si>
  <si>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</si>
  <si>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</si>
  <si>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</si>
  <si>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</si>
  <si>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</si>
  <si>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34,89</t>
  </si>
  <si>
    <t>100802</t>
  </si>
  <si>
    <t>TUBO, PEX, MULTICAMADA, COM TUBO LUVA, DN 32, INSTALADO EM IMPLANTAÇÃO DE INSTALAÇÕES DE GÁS - FORNECIMENTO E INSTALAÇÃO. AF_01/2020</t>
  </si>
  <si>
    <t>46,95</t>
  </si>
  <si>
    <t>100803</t>
  </si>
  <si>
    <t>TUBO, PEX, MULTICAMADA, DN 16, INSTALADO EM RAMAL INTERNO DE INSTALAÇÕES DE GÁS - FORNECIMENTO E INSTALAÇÃO. AF_01/2020</t>
  </si>
  <si>
    <t>16,82</t>
  </si>
  <si>
    <t>100804</t>
  </si>
  <si>
    <t>TUBO, PEX, MULTICAMADA, DN 20, INSTALADO EM RAMAL INTERNO DE INSTALAÇÕES DE GÁS - FORNECIMENTO E INSTALAÇÃO. AF_01/2020</t>
  </si>
  <si>
    <t>24,96</t>
  </si>
  <si>
    <t>100805</t>
  </si>
  <si>
    <t>TUBO, PEX, MULTICAMADA, DN 26, INSTALADO EM RAMAL INTERNO DE INSTALAÇÕES DE GÁS - FORNECIMENTO E INSTALAÇÃO. AF_01/2020</t>
  </si>
  <si>
    <t>33,24</t>
  </si>
  <si>
    <t>100806</t>
  </si>
  <si>
    <t>TUBO, PEX, MULTICAMADA, DN 32, INSTALADO EM RAMAL INTERNO DE INSTALAÇÕES DE GÁS - FORNECIMENTO E INSTALAÇÃO. AF_01/2020</t>
  </si>
  <si>
    <t>45,01</t>
  </si>
  <si>
    <t>100807</t>
  </si>
  <si>
    <t>TUBO, PEX, MULTICAMADA, COM TUBO LUVA, DN 16, INSTALADO EM RAMAL INTERNO DE INSTALAÇÕES DE GÁS - FORNECIMENTO E INSTALAÇÃO. AF_01/2020</t>
  </si>
  <si>
    <t>23,04</t>
  </si>
  <si>
    <t>100808</t>
  </si>
  <si>
    <t>TUBO, PEX, MULTICAMADA, COM TUBO LUVA, DN 20, INSTALADO EM RAMAL INTERNO DE INSTALAÇÕES DE GÁS - FORNECIMENTO E INSTALAÇÃO. AF_01/2020</t>
  </si>
  <si>
    <t>32,25</t>
  </si>
  <si>
    <t>100809</t>
  </si>
  <si>
    <t>TUBO, PEX, MULTICAMADA, COM TUBO LUVA, DN 26, INSTALADO EM RAMAL INTERNO DE INSTALAÇÕES DE GÁS - FORNECIMENTO E INSTALAÇÃO. AF_01/2020</t>
  </si>
  <si>
    <t>41,90</t>
  </si>
  <si>
    <t>100810</t>
  </si>
  <si>
    <t>TUBO, PEX, MULTICAMADA, COM TUBO LUVA, DN 32, INSTALADO EM RAMAL INTERNO DE INSTALAÇÕES DE GÁS - FORNECIMENTO E INSTALAÇÃO. AF_01/2020</t>
  </si>
  <si>
    <t>55,55</t>
  </si>
  <si>
    <t>101918</t>
  </si>
  <si>
    <t>TUBO DE AÇO GALVANIZADO COM COSTURA, CLASSE MÉDIA, DN 100 (4"), CONEXÃO ROSQUEADA, INSTALADO EM PRUMADAS - FORNECIMENTO E INSTALAÇÃO. AF_10/2020</t>
  </si>
  <si>
    <t>220,15</t>
  </si>
  <si>
    <t>101919</t>
  </si>
  <si>
    <t>UNIÃO, EM FERRO GALVANIZADO, 4", CONEXÃO ROSQUEADA, INSTALADO EM PRUMADAS - FORNECIMENTO E INSTALAÇÃO. AF_10/2020</t>
  </si>
  <si>
    <t>297,59</t>
  </si>
  <si>
    <t>101920</t>
  </si>
  <si>
    <t>LUVA, EM FERRO GALVANIZADO, 4", CONEXÃO ROSQUEADA, INSTALADO EM PRUMADAS - FORNECIMENTO E INSTALAÇÃO. AF_10/2020</t>
  </si>
  <si>
    <t>145,27</t>
  </si>
  <si>
    <t>101921</t>
  </si>
  <si>
    <t>LUVA DE REDUÇÃO, EM FERRO GALVANIZADO, 4" X 2 1/2", CONEXÃO ROSQUEADA, INSTALADO EM PRUMADAS - FORNECIMENTO E INSTALAÇÃO. AF_10/2020</t>
  </si>
  <si>
    <t>164,88</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</si>
  <si>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</si>
  <si>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</si>
  <si>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</si>
  <si>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</si>
  <si>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</si>
  <si>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</si>
  <si>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137,06</t>
  </si>
  <si>
    <t>101925</t>
  </si>
  <si>
    <t>JOELHO 90°, EM FERRO GALVANIZADO, 4", CONEXÃO ROSQUEADA, INSTALADO EM PRUMADAS - FORNECIMENTO E INSTALAÇÃO. AF_10/2020</t>
  </si>
  <si>
    <t>228,00</t>
  </si>
  <si>
    <t>101926</t>
  </si>
  <si>
    <t>TÊ, EM FERRO GALVANIZADO, 4", CONEXÃO ROSQUEADA, INSTALADO EM PRUMADAS - FORNECIMENTO E INSTALAÇÃO. AF_10/2020</t>
  </si>
  <si>
    <t>294,42</t>
  </si>
  <si>
    <t>101927</t>
  </si>
  <si>
    <t>TUBO DE AÇO GALVANIZADO COM COSTURA, CLASSE MÉDIA, DN 100 (4"), CONEXÃO ROSQUEADA, INSTALADO EM REDE DE ALIMENTAÇÃO PARA HIDRANTE - FORNECIMENTO E INSTALAÇÃO. AF_10/2020</t>
  </si>
  <si>
    <t>207,26</t>
  </si>
  <si>
    <t>101928</t>
  </si>
  <si>
    <t>UNIÃO, EM FERRO GALVANIZADO, 4", CONEXÃO ROSQUEADA, INSTALADO EM REDE DE ALIMENTAÇÃO PARA HIDRANTE - FORNECIMENTO E INSTALAÇÃO. AF_10/2020</t>
  </si>
  <si>
    <t>302,54</t>
  </si>
  <si>
    <t>101929</t>
  </si>
  <si>
    <t>LUVA, EM FERRO GALVANIZADO, 4", CONEXÃO ROSQUEADA, INSTALADO EM REDE DE ALIMENTAÇÃO PARA HIDRANTE - FORNECIMENTO E INSTALAÇÃO. AF_10/2020</t>
  </si>
  <si>
    <t>150,22</t>
  </si>
  <si>
    <t>101930</t>
  </si>
  <si>
    <t>LUVA DE REDUÇÃO, EM FERRO GALVANIZADO, 4" X 2 1/2", CONEXÃO ROSQUEADA, INSTALADO EM REDE DE ALIMENTAÇÃO PARA HIDRANTE - FORNECIMENTO E INSTALAÇÃO. AF_10/2020</t>
  </si>
  <si>
    <t>169,83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</si>
  <si>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</si>
  <si>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</si>
  <si>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</si>
  <si>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</si>
  <si>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</si>
  <si>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</si>
  <si>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142,01</t>
  </si>
  <si>
    <t>101934</t>
  </si>
  <si>
    <t>JOELHO 90°, EM FERRO GALVANIZADO, 4", CONEXÃO ROSQUEADA, INSTALADO EM REDE DE ALIMENTAÇÃO PARA HIDRANTE - FORNECIMENTO E INSTALAÇÃO. AF_10/2020</t>
  </si>
  <si>
    <t>235,40</t>
  </si>
  <si>
    <t>101935</t>
  </si>
  <si>
    <t>TÊ, EM FERRO GALVANIZADO, 4", CONEXÃO ROSQUEADA, INSTALADO EM REDE DE ALIMENTAÇÃO PARA HIDRANTE - FORNECIMENTO E INSTALAÇÃO. AF_10/2020</t>
  </si>
  <si>
    <t>304,31</t>
  </si>
  <si>
    <t>103802</t>
  </si>
  <si>
    <t>TUBO EM COBRE RÍGIDO, DN 15 MM, CLASSE E, SEM ISOLAMENTO, INSTALADO EM RAMAL E SUB-RAMAL DE GÁS COMBUSTÍVEL - FORNECIMENTO E INSTALAÇÃO. AF_04/2022</t>
  </si>
  <si>
    <t>38,47</t>
  </si>
  <si>
    <t>103803</t>
  </si>
  <si>
    <t>TUBO EM COBRE RÍGIDO, DN 22 MM, CLASSE E, SEM ISOLAMENTO, INSTALADO EM RAMAL E SUB-RAMAL DE GÁS COMBUSTÍVEL - FORNECIMENTO E INSTALAÇÃO. AF_04/2022</t>
  </si>
  <si>
    <t>66,15</t>
  </si>
  <si>
    <t>103804</t>
  </si>
  <si>
    <t>TUBO EM COBRE RÍGIDO, DN 28 MM, CLASSE E, SEM ISOLAMENTO, INSTALADO EM RAMAL E SUB-RAMAL DE GÁS COMBUSTÍVEL - FORNECIMENTO E INSTALAÇÃO. AF_04/2022</t>
  </si>
  <si>
    <t>80,42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</si>
  <si>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</si>
  <si>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</si>
  <si>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</si>
  <si>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</si>
  <si>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93,68</t>
  </si>
  <si>
    <t>103837</t>
  </si>
  <si>
    <t>TUBO EM COBRE RÍGIDO, DN 28 MM, CLASSE A, SEM ISOLAMENTO, INSTALADO EM RAMAL E SUB-RAMAL DE GÁS MEDICINAL - FORNECIMENTO E INSTALAÇÃO. AF_04/2022</t>
  </si>
  <si>
    <t>118,22</t>
  </si>
  <si>
    <t>103868</t>
  </si>
  <si>
    <t>TUBO EM COBRE RÍGIDO, DN 15 MM, CLASSE E, SEM ISOLAMENTO, INSTALADO EM RAMAL E SUB-RAMAL DE AQUECIMENTO SOLAR - FORNECIMENTO E INSTALAÇÃO. AF_04/2022</t>
  </si>
  <si>
    <t>46,99</t>
  </si>
  <si>
    <t>103869</t>
  </si>
  <si>
    <t>TUBO EM COBRE RÍGIDO, DN 22 MM, CLASSE E, SEM ISOLAMENTO, INSTALADO EM RAMAL E SUB-RAMAL DE AQUECIMENTO SOLAR - FORNECIMENTO E INSTALAÇÃO. AF_04/2022</t>
  </si>
  <si>
    <t>72,12</t>
  </si>
  <si>
    <t>103870</t>
  </si>
  <si>
    <t>TUBO EM COBRE RÍGIDO, DN 28 MM, CLASSE E, SEM ISOLAMENTO, INSTALADO EM RAMAL E SUB-RAMAL DE AQUECIMENTO SOLAR - FORNECIMENTO E INSTALAÇÃO. AF_04/2022</t>
  </si>
  <si>
    <t>88,90</t>
  </si>
  <si>
    <t>103871</t>
  </si>
  <si>
    <t>TUBO EM COBRE RÍGIDO, DN 15 MM, CLASSE E, COM ISOLAMENTO, INSTALADO EM RAMAL E SUB-RAMAL DE AQUECIMENTO SOLAR - FORNECIMENTO E INSTALAÇÃO. AF_04/2022</t>
  </si>
  <si>
    <t>57,62</t>
  </si>
  <si>
    <t>103872</t>
  </si>
  <si>
    <t>TUBO EM COBRE RÍGIDO, DN 22 MM, CLASSE E, COM ISOLAMENTO, INSTALADO EM RAMAL E SUB-RAMAL DE AQUECIMENTO SOLAR - FORNECIMENTO E INSTALAÇÃO. AF_04/2022</t>
  </si>
  <si>
    <t>121,40</t>
  </si>
  <si>
    <t>103873</t>
  </si>
  <si>
    <t>TUBO EM COBRE RÍGIDO, DN 28 MM, CLASSE E, COM ISOLAMENTO, INSTALADO EM RAMAL E SUB-RAMAL DE AQUECIMENTO SOLAR - FORNECIMENTO E INSTALAÇÃO. AF_04/2022</t>
  </si>
  <si>
    <t>140,20</t>
  </si>
  <si>
    <t>103978</t>
  </si>
  <si>
    <t>TUBO, PVC, SOLDÁVEL, DN 40MM, INSTALADO EM RAMAL DE DISTRIBUIÇÃO DE ÁGUA - FORNECIMENTO E INSTALAÇÃO. AF_06/2022</t>
  </si>
  <si>
    <t>23,41</t>
  </si>
  <si>
    <t>103979</t>
  </si>
  <si>
    <t>TUBO, PVC, SOLDÁVEL, DN 50MM, INSTALADO EM RAMAL DE DISTRIBUIÇÃO DE ÁGUA - FORNECIMENTO E INSTALAÇÃO. AF_06/2022</t>
  </si>
  <si>
    <t>26,64</t>
  </si>
  <si>
    <t>104021</t>
  </si>
  <si>
    <t>TUBO, CPVC, SOLDÁVEL, DN 42MM, INSTALADO EM RAMAL DE DISTRIBUIÇÃO DE ÁGUA - FORNECIMENTO E INSTALAÇÃO. AF_06/2022</t>
  </si>
  <si>
    <t>56,90</t>
  </si>
  <si>
    <t>104166</t>
  </si>
  <si>
    <t>TUBO PVC, SÉRIE R, ÁGUA PLUVIAL, DN 150 MM, FORNECIDO E INSTALADO EM RAMAL DE ENCAMINHAMENTO. AF_06/2022</t>
  </si>
  <si>
    <t>66,37</t>
  </si>
  <si>
    <t>104194</t>
  </si>
  <si>
    <t>TUBO, PPR, DN 20, CLASSE PN20, INSTALADO EM RAMAL OU SUB-RAMAL DE ÁGUA - FORNECIMENTO E INSTALAÇÃO. AF_08/2022</t>
  </si>
  <si>
    <t>19,30</t>
  </si>
  <si>
    <t>104195</t>
  </si>
  <si>
    <t>TUBO, PPR, DN 20, CLASSE PN25, INSTALADO EM RAMAL OU SUB-RAMAL DE ÁGUA - FORNECIMENTO E INSTALAÇÃO. AF_08/2022</t>
  </si>
  <si>
    <t>20,52</t>
  </si>
  <si>
    <t>104315</t>
  </si>
  <si>
    <t>TUBO, PVC, SOLDÁVEL, DN 20 MM, INSTALADO EM DRENO DE AR CONDICIONADO - FORNECIMENTO E INSTALAÇÃO. AF_08/2022</t>
  </si>
  <si>
    <t>13,98</t>
  </si>
  <si>
    <t>104316</t>
  </si>
  <si>
    <t>TUBO, PVC, SOLDÁVEL, DN 32 MM, INSTALADO EM DRENO DE AR CONDICIONADO - FORNECIMENTO E INSTALAÇÃO. AF_08/2022</t>
  </si>
  <si>
    <t>20,50</t>
  </si>
  <si>
    <t>89358</t>
  </si>
  <si>
    <t>JOELHO 90 GRAUS, PVC, SOLDÁVEL, DN 20MM, INSTALADO EM RAMAL OU SUB-RAMAL DE ÁGUA - FORNECIMENTO E INSTALAÇÃO. AF_06/2022</t>
  </si>
  <si>
    <t>6,97</t>
  </si>
  <si>
    <t>89359</t>
  </si>
  <si>
    <t>JOELHO 45 GRAUS, PVC, SOLDÁVEL, DN 20MM, INSTALADO EM RAMAL OU SUB-RAMAL DE ÁGUA - FORNECIMENTO E INSTALAÇÃO. AF_06/2022</t>
  </si>
  <si>
    <t>7,48</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</si>
  <si>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</si>
  <si>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</si>
  <si>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</si>
  <si>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</si>
  <si>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8,47</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</si>
  <si>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</si>
  <si>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</si>
  <si>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</si>
  <si>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</si>
  <si>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9,04</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</si>
  <si>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</si>
  <si>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</si>
  <si>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</si>
  <si>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</si>
  <si>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</si>
  <si>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</si>
  <si>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14,58</t>
  </si>
  <si>
    <t>89367</t>
  </si>
  <si>
    <t>JOELHO 90 GRAUS, PVC, SOLDÁVEL, DN 32MM, INSTALADO EM RAMAL OU SUB-RAMAL DE ÁGUA - FORNECIMENTO E INSTALAÇÃO. AF_06/2022</t>
  </si>
  <si>
    <t>11,56</t>
  </si>
  <si>
    <t>89368</t>
  </si>
  <si>
    <t>JOELHO 45 GRAUS, PVC, SOLDÁVEL, DN 32MM, INSTALADO EM RAMAL OU SUB-RAMAL DE ÁGUA - FORNECIMENTO E INSTALAÇÃO. AF_06/2022</t>
  </si>
  <si>
    <t>13,17</t>
  </si>
  <si>
    <t>89369</t>
  </si>
  <si>
    <t>CURVA 90 GRAUS, PVC, SOLDÁVEL, DN 32MM, INSTALADO EM RAMAL OU SUB-RAMAL DE ÁGUA - FORNECIMENTO E INSTALAÇÃO. AF_06/2022</t>
  </si>
  <si>
    <t>15,34</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</si>
  <si>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</si>
  <si>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</si>
  <si>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</si>
  <si>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</si>
  <si>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</si>
  <si>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</si>
  <si>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14,49</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</si>
  <si>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</si>
  <si>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</si>
  <si>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</si>
  <si>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</si>
  <si>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9,10</t>
  </si>
  <si>
    <t>89375</t>
  </si>
  <si>
    <t>UNIÃO, PVC, SOLDÁVEL, DN 20MM, INSTALADO EM RAMAL OU SUB-RAMAL DE ÁGUA - FORNECIMENTO E INSTALAÇÃO. AF_06/2022</t>
  </si>
  <si>
    <t>10,77</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</si>
  <si>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</si>
  <si>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</si>
  <si>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</si>
  <si>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</si>
  <si>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</si>
  <si>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</si>
  <si>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6,25</t>
  </si>
  <si>
    <t>89379</t>
  </si>
  <si>
    <t>LUVA DE CORRER, PVC, SOLDÁVEL, DN 25MM, INSTALADO EM RAMAL OU SUB-RAMAL DE ÁGUA - FORNECIMENTO E INSTALAÇÃO. AF_12/2014</t>
  </si>
  <si>
    <t>17,04</t>
  </si>
  <si>
    <t>89380</t>
  </si>
  <si>
    <t>LUVA DE REDUÇÃO, PVC, SOLDÁVEL, DN 32MM X 25MM, INSTALADO EM RAMAL OU SUB-RAMAL DE ÁGUA - FORNECIMENTO E INSTALAÇÃO. AF_06/2022</t>
  </si>
  <si>
    <t>9,01</t>
  </si>
  <si>
    <t>89381</t>
  </si>
  <si>
    <t>LUVA COM BUCHA DE LATÃO, PVC, SOLDÁVEL, DN 25MM X 3/4 , INSTALADO EM RAMAL OU SUB-RAMAL DE ÁGUA - FORNECIMENTO E INSTALAÇÃO. AF_06/2022</t>
  </si>
  <si>
    <t>11,17</t>
  </si>
  <si>
    <t>89382</t>
  </si>
  <si>
    <t>UNIÃO, PVC, SOLDÁVEL, DN 25MM, INSTALADO EM RAMAL OU SUB-RAMAL DE ÁGUA - FORNECIMENTO E INSTALAÇÃO. AF_06/2022</t>
  </si>
  <si>
    <t>12,96</t>
  </si>
  <si>
    <t>89383</t>
  </si>
  <si>
    <t>ADAPTADOR CURTO COM BOLSA E ROSCA PARA REGISTRO, PVC, SOLDÁVEL, DN 25MM X 3/4 , INSTALADO EM RAMAL OU SUB-RAMAL DE ÁGUA - FORNECIMENTO E INSTALAÇÃO. AF_06/2022</t>
  </si>
  <si>
    <t>5,85</t>
  </si>
  <si>
    <t>89384</t>
  </si>
  <si>
    <t>CURVA DE TRANSPOSIÇÃO, PVC, SOLDÁVEL, DN 25MM, INSTALADO EM RAMAL OU SUB-RAMAL DE ÁGUA   FORNECIMENTO E INSTALAÇÃO. AF_06/2022</t>
  </si>
  <si>
    <t>11,74</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</si>
  <si>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</si>
  <si>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</si>
  <si>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</si>
  <si>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</si>
  <si>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8,58</t>
  </si>
  <si>
    <t>89387</t>
  </si>
  <si>
    <t>LUVA DE CORRER, PVC, SOLDÁVEL, DN 32MM, INSTALADO EM RAMAL OU SUB-RAMAL DE ÁGUA   FORNECIMENTO E INSTALAÇÃO. AF_06/2022</t>
  </si>
  <si>
    <t>27,23</t>
  </si>
  <si>
    <t>89389</t>
  </si>
  <si>
    <t>LUVA SOLDÁVEL E COM ROSCA, PVC, SOLDÁVEL, DN 32MM X 1 , INSTALADO EM RAMAL OU SUB-RAMAL DE ÁGUA - FORNECIMENTO E INSTALAÇÃO. AF_06/2022</t>
  </si>
  <si>
    <t>10,32</t>
  </si>
  <si>
    <t>89390</t>
  </si>
  <si>
    <t>UNIÃO, PVC, SOLDÁVEL, DN 32MM, INSTALADO EM RAMAL OU SUB-RAMAL DE ÁGUA - FORNECIMENTO E INSTALAÇÃO. AF_06/2022</t>
  </si>
  <si>
    <t>19,31</t>
  </si>
  <si>
    <t>89391</t>
  </si>
  <si>
    <t>ADAPTADOR CURTO COM BOLSA E ROSCA PARA REGISTRO, PVC, SOLDÁVEL, DN 32MM X 1 , INSTALADO EM RAMAL OU SUB-RAMAL DE ÁGUA - FORNECIMENTO E INSTALAÇÃO. AF_06/2022</t>
  </si>
  <si>
    <t>7,78</t>
  </si>
  <si>
    <t>89392</t>
  </si>
  <si>
    <t>CURVA DE TRANSPOSIÇÃO, PVC, SOLDÁVEL, DN 32MM, INSTALADO EM RAMAL OU SUB-RAMAL DE ÁGUA   FORNECIMENTO E INSTALAÇÃO. AF_06/2022</t>
  </si>
  <si>
    <t>22,16</t>
  </si>
  <si>
    <t>89393</t>
  </si>
  <si>
    <t>TE, PVC, SOLDÁVEL, DN 20MM, INSTALADO EM RAMAL OU SUB-RAMAL DE ÁGUA - FORNECIMENTO E INSTALAÇÃO. AF_06/2022</t>
  </si>
  <si>
    <t>9,70</t>
  </si>
  <si>
    <t>89394</t>
  </si>
  <si>
    <t>TÊ COM BUCHA DE LATÃO NA BOLSA CENTRAL, PVC, SOLDÁVEL, DN 20MM X 1/2 , INSTALADO EM RAMAL OU SUB-RAMAL DE ÁGUA - FORNECIMENTO E INSTALAÇÃO. AF_06/2022</t>
  </si>
  <si>
    <t>16,70</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</si>
  <si>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</si>
  <si>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</si>
  <si>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</si>
  <si>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</si>
  <si>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18,33</t>
  </si>
  <si>
    <t>89397</t>
  </si>
  <si>
    <t>TÊ DE REDUÇÃO, PVC, SOLDÁVEL, DN 25MM X 20MM, INSTALADO EM RAMAL OU SUB-RAMAL DE ÁGUA - FORNECIMENTO E INSTALAÇÃO. AF_06/2022</t>
  </si>
  <si>
    <t>13,14</t>
  </si>
  <si>
    <t>89398</t>
  </si>
  <si>
    <t>TE, PVC, SOLDÁVEL, DN 32MM, INSTALADO EM RAMAL OU SUB-RAMAL DE ÁGUA - FORNECIMENTO E INSTALAÇÃO. AF_06/2022</t>
  </si>
  <si>
    <t>16,18</t>
  </si>
  <si>
    <t>89399</t>
  </si>
  <si>
    <t>TÊ COM BUCHA DE LATÃO NA BOLSA CENTRAL, PVC, SOLDÁVEL, DN 32MM X 3/4 , INSTALADO EM RAMAL OU SUB-RAMAL DE ÁGUA - FORNECIMENTO E INSTALAÇÃO. AF_06/2022</t>
  </si>
  <si>
    <t>22,28</t>
  </si>
  <si>
    <t>89400</t>
  </si>
  <si>
    <t>TÊ DE REDUÇÃO, PVC, SOLDÁVEL, DN 32MM X 25MM, INSTALADO EM RAMAL OU SUB-RAMAL DE ÁGUA - FORNECIMENTO E INSTALAÇÃO. AF_06/2022</t>
  </si>
  <si>
    <t>17,78</t>
  </si>
  <si>
    <t>89404</t>
  </si>
  <si>
    <t>JOELHO 90 GRAUS, PVC, SOLDÁVEL, DN 20MM, INSTALADO EM RAMAL DE DISTRIBUIÇÃO DE ÁGUA - FORNECIMENTO E INSTALAÇÃO. AF_06/2022</t>
  </si>
  <si>
    <t>6,37</t>
  </si>
  <si>
    <t>89405</t>
  </si>
  <si>
    <t>JOELHO 45 GRAUS, PVC, SOLDÁVEL, DN 20MM, INSTALADO EM RAMAL DE DISTRIBUIÇÃO DE ÁGUA - FORNECIMENTO E INSTALAÇÃO. AF_06/2022</t>
  </si>
  <si>
    <t>6,88</t>
  </si>
  <si>
    <t>89406</t>
  </si>
  <si>
    <t>CURVA 90 GRAUS, PVC, SOLDÁVEL, DN 20MM, INSTALADO EM RAMAL DE DISTRIBUIÇÃO DE ÁGUA - FORNECIMENTO E INSTALAÇÃO. AF_06/2022</t>
  </si>
  <si>
    <t>7,80</t>
  </si>
  <si>
    <t>89407</t>
  </si>
  <si>
    <t>CURVA 45 GRAUS, PVC, SOLDÁVEL, DN 20MM, INSTALADO EM RAMAL DE DISTRIBUIÇÃO DE ÁGUA - FORNECIMENTO E INSTALAÇÃO. AF_06/2022</t>
  </si>
  <si>
    <t>7,87</t>
  </si>
  <si>
    <t>89408</t>
  </si>
  <si>
    <t>JOELHO 90 GRAUS, PVC, SOLDÁVEL, DN 25MM, INSTALADO EM RAMAL DE DISTRIBUIÇÃO DE ÁGUA - FORNECIMENTO E INSTALAÇÃO. AF_06/2022</t>
  </si>
  <si>
    <t>7,62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</si>
  <si>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</si>
  <si>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</si>
  <si>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</si>
  <si>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</si>
  <si>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9,73</t>
  </si>
  <si>
    <t>89411</t>
  </si>
  <si>
    <t>CURVA 45 GRAUS, PVC, SOLDÁVEL, DN 25MM, INSTALADO EM RAMAL DE DISTRIBUIÇÃO DE ÁGUA - FORNECIMENTO E INSTALAÇÃO. AF_06/2022</t>
  </si>
  <si>
    <t>9,24</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</si>
  <si>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</si>
  <si>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</si>
  <si>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</si>
  <si>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</si>
  <si>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10,73</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</si>
  <si>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</si>
  <si>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</si>
  <si>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</si>
  <si>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</si>
  <si>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14,51</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</si>
  <si>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</si>
  <si>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</si>
  <si>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</si>
  <si>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</si>
  <si>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4,87</t>
  </si>
  <si>
    <t>89418</t>
  </si>
  <si>
    <t>LUVA DE CORRER, PVC, SOLDÁVEL, DN 20MM, INSTALADO EM RAMAL DE DISTRIBUIÇÃO DE ÁGUA - FORNECIMENTO E INSTALAÇÃO. AF_06/2022</t>
  </si>
  <si>
    <t>14,08</t>
  </si>
  <si>
    <t>89419</t>
  </si>
  <si>
    <t>LUVA DE REDUÇÃO, PVC, SOLDÁVEL, DN 25MM X 20MM, INSTALADO EM RAMAL DE DISTRIBUIÇÃO DE ÁGUA - FORNECIMENTO E INSTALAÇÃO. AF_06/2022</t>
  </si>
  <si>
    <t>5,90</t>
  </si>
  <si>
    <t>89421</t>
  </si>
  <si>
    <t>UNIÃO, PVC, SOLDÁVEL, DN 20MM, INSTALADO EM RAMAL DE DISTRIBUIÇÃO DE ÁGUA - FORNECIMENTO E INSTALAÇÃO. AF_06/2022</t>
  </si>
  <si>
    <t>10,36</t>
  </si>
  <si>
    <t>89423</t>
  </si>
  <si>
    <t>CURVA DE TRANSPOSIÇÃO, PVC, SOLDÁVEL, DN 20MM, INSTALADO EM RAMAL DE DISTRIBUIÇÃO DE ÁGUA   FORNECIMENTO E INSTALAÇÃO. AF_06/2022</t>
  </si>
  <si>
    <t>8,76</t>
  </si>
  <si>
    <t>89424</t>
  </si>
  <si>
    <t>LUVA, PVC, SOLDÁVEL, DN 25MM, INSTALADO EM RAMAL DE DISTRIBUIÇÃO DE ÁGUA - FORNECIMENTO E INSTALAÇÃO. AF_06/2022</t>
  </si>
  <si>
    <t>5,78</t>
  </si>
  <si>
    <t>89425</t>
  </si>
  <si>
    <t>LUVA DE CORRER, PVC, SOLDÁVEL, DN 25MM, INSTALADO EM RAMAL DE DISTRIBUIÇÃO DE ÁGUA - FORNECIMENTO E INSTALAÇÃO. AF_06/2022</t>
  </si>
  <si>
    <t>16,57</t>
  </si>
  <si>
    <t>89426</t>
  </si>
  <si>
    <t>LUVA DE REDUÇÃO, PVC, SOLDÁVEL, DN 32MM X 25MM, INSTALADO EM RAMAL DE DISTRIBUIÇÃO DE ÁGUA - FORNECIMENTO E INSTALAÇÃO. AF_06/2022</t>
  </si>
  <si>
    <t>8,50</t>
  </si>
  <si>
    <t>89427</t>
  </si>
  <si>
    <t>LUVA COM BUCHA DE LATÃO, PVC, SOLDÁVEL, DN 25MM X 3/4 , INSTALADO EM RAMAL DE DISTRIBUIÇÃO DE ÁGUA - FORNECIMENTO E INSTALAÇÃO. AF_06/2022</t>
  </si>
  <si>
    <t>10,74</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</si>
  <si>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</si>
  <si>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</si>
  <si>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</si>
  <si>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</si>
  <si>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</si>
  <si>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</si>
  <si>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11,27</t>
  </si>
  <si>
    <t>89431</t>
  </si>
  <si>
    <t>LUVA, PVC, SOLDÁVEL, DN 32MM, INSTALADO EM RAMAL DE DISTRIBUIÇÃO DE ÁGUA - FORNECIMENTO E INSTALAÇÃO. AF_06/2022</t>
  </si>
  <si>
    <t>8,04</t>
  </si>
  <si>
    <t>89432</t>
  </si>
  <si>
    <t>LUVA DE CORRER, PVC, SOLDÁVEL, DN 32MM, INSTALADO EM RAMAL DE DISTRIBUIÇÃO DE ÁGUA   FORNECIMENTO E INSTALAÇÃO. AF_06/2022</t>
  </si>
  <si>
    <t>26,69</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</si>
  <si>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</si>
  <si>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</si>
  <si>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</si>
  <si>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</si>
  <si>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</si>
  <si>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</si>
  <si>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18,77</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</si>
  <si>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</si>
  <si>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</si>
  <si>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</si>
  <si>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</si>
  <si>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21,62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</si>
  <si>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</si>
  <si>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</si>
  <si>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</si>
  <si>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</si>
  <si>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10,28</t>
  </si>
  <si>
    <t>89440</t>
  </si>
  <si>
    <t>TE, PVC, SOLDÁVEL, DN 25MM, INSTALADO EM RAMAL DE DISTRIBUIÇÃO DE ÁGUA - FORNECIMENTO E INSTALAÇÃO. AF_06/2022</t>
  </si>
  <si>
    <t>10,59</t>
  </si>
  <si>
    <t>89442</t>
  </si>
  <si>
    <t>TÊ DE REDUÇÃO, PVC, SOLDÁVEL, DN 25MM X 20MM, INSTALADO EM RAMAL DE DISTRIBUIÇÃO DE ÁGUA - FORNECIMENTO E INSTALAÇÃO. AF_06/2022</t>
  </si>
  <si>
    <t>12,27</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</si>
  <si>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</si>
  <si>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</si>
  <si>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</si>
  <si>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</si>
  <si>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21,75</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</si>
  <si>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</si>
  <si>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</si>
  <si>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</si>
  <si>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</si>
  <si>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</si>
  <si>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</si>
  <si>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5,51</t>
  </si>
  <si>
    <t>89489</t>
  </si>
  <si>
    <t>CURVA 90 GRAUS, PVC, SOLDÁVEL, DN 25MM, INSTALADO EM PRUMADA DE ÁGUA - FORNECIMENTO E INSTALAÇÃO. AF_06/2022</t>
  </si>
  <si>
    <t>6,90</t>
  </si>
  <si>
    <t>89490</t>
  </si>
  <si>
    <t>CURVA 45 GRAUS, PVC, SOLDÁVEL, DN 25MM, INSTALADO EM PRUMADA DE ÁGUA - FORNECIMENTO E INSTALAÇÃO. AF_06/2022</t>
  </si>
  <si>
    <t>6,41</t>
  </si>
  <si>
    <t>89492</t>
  </si>
  <si>
    <t>JOELHO 90 GRAUS, PVC, SOLDÁVEL, DN 32MM, INSTALADO EM PRUMADA DE ÁGUA - FORNECIMENTO E INSTALAÇÃO. AF_06/2022</t>
  </si>
  <si>
    <t>7,43</t>
  </si>
  <si>
    <t>89493</t>
  </si>
  <si>
    <t>JOELHO 45 GRAUS, PVC, SOLDÁVEL, DN 32MM, INSTALADO EM PRUMADA DE ÁGUA - FORNECIMENTO E INSTALAÇÃO. AF_06/2022</t>
  </si>
  <si>
    <t>89494</t>
  </si>
  <si>
    <t>CURVA 90 GRAUS, PVC, SOLDÁVEL, DN 32MM, INSTALADO EM PRUMADA DE ÁGUA - FORNECIMENTO E INSTALAÇÃO. AF_06/2022</t>
  </si>
  <si>
    <t>11,21</t>
  </si>
  <si>
    <t>89496</t>
  </si>
  <si>
    <t>CURVA 45 GRAUS, PVC, SOLDÁVEL, DN 32MM, INSTALADO EM PRUMADA DE ÁGUA - FORNECIMENTO E INSTALAÇÃO. AF_06/2022</t>
  </si>
  <si>
    <t>9,34</t>
  </si>
  <si>
    <t>89497</t>
  </si>
  <si>
    <t>JOELHO 90 GRAUS, PVC, SOLDÁVEL, DN 40MM, INSTALADO EM PRUMADA DE ÁGUA - FORNECIMENTO E INSTALAÇÃO. AF_06/2022</t>
  </si>
  <si>
    <t>11,90</t>
  </si>
  <si>
    <t>89498</t>
  </si>
  <si>
    <t>JOELHO 45 GRAUS, PVC, SOLDÁVEL, DN 40MM, INSTALADO EM PRUMADA DE ÁGUA - FORNECIMENTO E INSTALAÇÃO. AF_06/2022</t>
  </si>
  <si>
    <t>11,95</t>
  </si>
  <si>
    <t>89499</t>
  </si>
  <si>
    <t>CURVA 90 GRAUS, PVC, SOLDÁVEL, DN 40MM, INSTALADO EM PRUMADA DE ÁGUA - FORNECIMENTO E INSTALAÇÃO. AF_06/2022</t>
  </si>
  <si>
    <t>17,63</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</si>
  <si>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</si>
  <si>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</si>
  <si>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</si>
  <si>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</si>
  <si>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</si>
  <si>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</si>
  <si>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15,28</t>
  </si>
  <si>
    <t>89503</t>
  </si>
  <si>
    <t>CURVA 90 GRAUS, PVC, SOLDÁVEL, DN 50MM, INSTALADO EM PRUMADA DE ÁGUA - FORNECIMENTO E INSTALAÇÃO. AF_06/2022</t>
  </si>
  <si>
    <t>20,49</t>
  </si>
  <si>
    <t>89504</t>
  </si>
  <si>
    <t>CURVA 45 GRAUS, PVC, SOLDÁVEL, DN 50MM, INSTALADO EM PRUMADA DE ÁGUA - FORNECIMENTO E INSTALAÇÃO. AF_06/2022</t>
  </si>
  <si>
    <t>89505</t>
  </si>
  <si>
    <t>JOELHO 90 GRAUS, PVC, SOLDÁVEL, DN 60MM, INSTALADO EM PRUMADA DE ÁGUA - FORNECIMENTO E INSTALAÇÃO. AF_06/2022</t>
  </si>
  <si>
    <t>37,33</t>
  </si>
  <si>
    <t>89506</t>
  </si>
  <si>
    <t>JOELHO 45 GRAUS, PVC, SOLDÁVEL, DN 60MM, INSTALADO EM PRUMADA DE ÁGUA - FORNECIMENTO E INSTALAÇÃO. AF_06/2022</t>
  </si>
  <si>
    <t>35,70</t>
  </si>
  <si>
    <t>89507</t>
  </si>
  <si>
    <t>CURVA 90 GRAUS, PVC, SOLDÁVEL, DN 60MM, INSTALADO EM PRUMADA DE ÁGUA - FORNECIMENTO E INSTALAÇÃO. AF_06/2022</t>
  </si>
  <si>
    <t>42,15</t>
  </si>
  <si>
    <t>89510</t>
  </si>
  <si>
    <t>CURVA 45 GRAUS, PVC, SOLDÁVEL, DN 60MM, INSTALADO EM PRUMADA DE ÁGUA - FORNECIMENTO E INSTALAÇÃO. AF_06/2022</t>
  </si>
  <si>
    <t>24,24</t>
  </si>
  <si>
    <t>89513</t>
  </si>
  <si>
    <t>JOELHO 90 GRAUS, PVC, SOLDÁVEL, DN 75MM, INSTALADO EM PRUMADA DE ÁGUA - FORNECIMENTO E INSTALAÇÃO. AF_06/2022</t>
  </si>
  <si>
    <t>93,53</t>
  </si>
  <si>
    <t>89514</t>
  </si>
  <si>
    <t>JOELHO 90 GRAUS, PVC, SERIE R, ÁGUA PLUVIAL, DN 40 MM, JUNTA SOLDÁVEL, FORNECIDO E INSTALADO EM RAMAL DE ENCAMINHAMENTO. AF_06/2022</t>
  </si>
  <si>
    <t>7,45</t>
  </si>
  <si>
    <t>89515</t>
  </si>
  <si>
    <t>JOELHO 45 GRAUS, PVC, SOLDÁVEL, DN 75MM, INSTALADO EM PRUMADA DE ÁGUA - FORNECIMENTO E INSTALAÇÃO. AF_06/2022</t>
  </si>
  <si>
    <t>74,65</t>
  </si>
  <si>
    <t>89516</t>
  </si>
  <si>
    <t>JOELHO 45 GRAUS, PVC, SERIE R, ÁGUA PLUVIAL, DN 40 MM, JUNTA SOLDÁVEL, FORNECIDO E INSTALADO EM RAMAL DE ENCAMINHAMENTO. AF_06/2022</t>
  </si>
  <si>
    <t>7,52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</si>
  <si>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</si>
  <si>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</si>
  <si>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</si>
  <si>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</si>
  <si>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15,03</t>
  </si>
  <si>
    <t>89519</t>
  </si>
  <si>
    <t>CURVA 45 GRAUS, PVC, SOLDÁVEL, DN 75MM, INSTALADO EM PRUMADA DE ÁGUA - FORNECIMENTO E INSTALAÇÃO. AF_06/2022</t>
  </si>
  <si>
    <t>42,56</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</si>
  <si>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</si>
  <si>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</si>
  <si>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</si>
  <si>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</si>
  <si>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111,54</t>
  </si>
  <si>
    <t>89522</t>
  </si>
  <si>
    <t>JOELHO 90 GRAUS, PVC, SERIE R, ÁGUA PLUVIAL, DN 75 MM, JUNTA ELÁSTICA, FORNECIDO E INSTALADO EM RAMAL DE ENCAMINHAMENTO. AF_06/2022</t>
  </si>
  <si>
    <t>28,19</t>
  </si>
  <si>
    <t>89523</t>
  </si>
  <si>
    <t>JOELHO 45 GRAUS, PVC, SOLDÁVEL, DN 85MM, INSTALADO EM PRUMADA DE ÁGUA - FORNECIMENTO E INSTALAÇÃO. AF_06/2022</t>
  </si>
  <si>
    <t>91,33</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</si>
  <si>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</si>
  <si>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</si>
  <si>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</si>
  <si>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</si>
  <si>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78,76</t>
  </si>
  <si>
    <t>89526</t>
  </si>
  <si>
    <t>CURVA 87 GRAUS E 30 MINUTOS, PVC, SERIE R, ÁGUA PLUVIAL, DN 75 MM, JUNTA ELÁSTICA, FORNECIDO E INSTALADO EM RAMAL DE ENCAMINHAMENTO. AF_06/2022</t>
  </si>
  <si>
    <t>36,22</t>
  </si>
  <si>
    <t>89527</t>
  </si>
  <si>
    <t>CURVA 45 GRAUS, PVC, SOLDÁVEL, DN 85MM, INSTALADO EM PRUMADA DE ÁGUA - FORNECIMENTO E INSTALAÇÃO. AF_06/2022</t>
  </si>
  <si>
    <t>51,33</t>
  </si>
  <si>
    <t>89528</t>
  </si>
  <si>
    <t>LUVA, PVC, SOLDÁVEL, DN 25MM, INSTALADO EM PRUMADA DE ÁGUA - FORNECIMENTO E INSTALAÇÃO. AF_06/2022</t>
  </si>
  <si>
    <t>89529</t>
  </si>
  <si>
    <t>JOELHO 90 GRAUS, PVC, SERIE R, ÁGUA PLUVIAL, DN 100 MM, JUNTA ELÁSTICA, FORNECIDO E INSTALADO EM RAMAL DE ENCAMINHAMENTO. AF_06/2022</t>
  </si>
  <si>
    <t>35,19</t>
  </si>
  <si>
    <t>89530</t>
  </si>
  <si>
    <t>LUVA DE CORRER, PVC, SOLDÁVEL, DN 25MM, INSTALADO EM PRUMADA DE ÁGUA - FORNECIMENTO E INSTALAÇÃO. AF_06/2022</t>
  </si>
  <si>
    <t>14,68</t>
  </si>
  <si>
    <t>89531</t>
  </si>
  <si>
    <t>JOELHO 45 GRAUS, PVC, SERIE R, ÁGUA PLUVIAL, DN 100 MM, JUNTA ELÁSTICA, FORNECIDO E INSTALADO EM RAMAL DE ENCAMINHAMENTO. AF_06/2022</t>
  </si>
  <si>
    <t>36,11</t>
  </si>
  <si>
    <t>89532</t>
  </si>
  <si>
    <t>LUVA DE REDUÇÃO, PVC, SOLDÁVEL, DN 32MM X 25MM, INSTALADO EM PRUMADA DE ÁGUA - FORNECIMENTO E INSTALAÇÃO. AF_06/2022</t>
  </si>
  <si>
    <t>6,45</t>
  </si>
  <si>
    <t>89535</t>
  </si>
  <si>
    <t>CURVA 87 GRAUS E 30 MINUTOS, PVC, SERIE R, ÁGUA PLUVIAL, DN 100 MM, JUNTA ELÁSTICA, FORNECIDO E INSTALADO EM RAMAL DE ENCAMINHAMENTO. AF_06/2022</t>
  </si>
  <si>
    <t>40,10</t>
  </si>
  <si>
    <t>89536</t>
  </si>
  <si>
    <t>UNIÃO, PVC, SOLDÁVEL, DN 25MM, INSTALADO EM PRUMADA DE ÁGUA - FORNECIMENTO E INSTALAÇÃO. AF_06/2022</t>
  </si>
  <si>
    <t>10,60</t>
  </si>
  <si>
    <t>89540</t>
  </si>
  <si>
    <t>CURVA DE TRANSPOSIÇÃO, PVC, SOLDÁVEL, DN 25MM, INSTALADO EM PRUMADA DE ÁGUA  - FORNECIMENTO E INSTALAÇÃO. AF_06/2022</t>
  </si>
  <si>
    <t>89541</t>
  </si>
  <si>
    <t>LUVA, PVC, SOLDÁVEL, DN 32MM, INSTALADO EM PRUMADA DE ÁGUA - FORNECIMENTO E INSTALAÇÃO. AF_06/2022</t>
  </si>
  <si>
    <t>5,83</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</si>
  <si>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</si>
  <si>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</si>
  <si>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</si>
  <si>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</si>
  <si>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</si>
  <si>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</si>
  <si>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15,77</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</si>
  <si>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</si>
  <si>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</si>
  <si>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</si>
  <si>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</si>
  <si>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</si>
  <si>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</si>
  <si>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22,26</t>
  </si>
  <si>
    <t>89549</t>
  </si>
  <si>
    <t>REDUÇÃO EXCÊNTRICA, PVC, SERIE R, ÁGUA PLUVIAL, DN 75 X 50 MM, JUNTA ELÁSTICA, FORNECIDO E INSTALADO EM RAMAL DE ENCAMINHAMENTO. AF_06/2022</t>
  </si>
  <si>
    <t>18,62</t>
  </si>
  <si>
    <t>89550</t>
  </si>
  <si>
    <t>TÊ DE INSPEÇÃO, PVC, SERIE R, ÁGUA PLUVIAL, DN 75 MM, JUNTA ELÁSTICA, FORNECIDO E INSTALADO EM RAMAL DE ENCAMINHAMENTO. AF_06/2022</t>
  </si>
  <si>
    <t>38,22</t>
  </si>
  <si>
    <t>89551</t>
  </si>
  <si>
    <t>LUVA SOLDÁVEL E COM ROSCA, PVC, SOLDÁVEL, DN 32MM X 1 , INSTALADO EM PRUMADA DE ÁGUA - FORNECIMENTO E INSTALAÇÃO. AF_06/2022</t>
  </si>
  <si>
    <t>7,76</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</si>
  <si>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</si>
  <si>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</si>
  <si>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</si>
  <si>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</si>
  <si>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5,22</t>
  </si>
  <si>
    <t>89554</t>
  </si>
  <si>
    <t>LUVA SIMPLES, PVC, SERIE R, ÁGUA PLUVIAL, DN 100 MM, JUNTA ELÁSTICA, FORNECIDO E INSTALADO EM RAMAL DE ENCAMINHAMENTO. AF_06/2022</t>
  </si>
  <si>
    <t>26,86</t>
  </si>
  <si>
    <t>89555</t>
  </si>
  <si>
    <t>CURVA DE TRANSPOSIÇÃO, PVC, SOLDÁVEL, DN 32MM, INSTALADO EM PRUMADA DE ÁGUA   FORNECIMENTO E INSTALAÇÃO. AF_06/2022</t>
  </si>
  <si>
    <t>19,41</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</si>
  <si>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</si>
  <si>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</si>
  <si>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</si>
  <si>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</si>
  <si>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30,39</t>
  </si>
  <si>
    <t>89558</t>
  </si>
  <si>
    <t>LUVA, PVC, SOLDÁVEL, DN 40MM, INSTALADO EM PRUMADA DE ÁGUA - FORNECIMENTO E INSTALAÇÃO. AF_06/2022</t>
  </si>
  <si>
    <t>89559</t>
  </si>
  <si>
    <t>TÊ DE INSPEÇÃO, PVC, SERIE R, ÁGUA PLUVIAL, DN 100 MM, JUNTA ELÁSTICA, FORNECIDO E INSTALADO EM RAMAL DE ENCAMINHAMENTO. AF_06/2022</t>
  </si>
  <si>
    <t>61,55</t>
  </si>
  <si>
    <t>89560</t>
  </si>
  <si>
    <t>LUVA DE CORRER, PVC, SOLDÁVEL, DN 40MM, INSTALADO EM PRUMADA DE ÁGUA   FORNECIMENTO E INSTALAÇÃO. AF_06/2022</t>
  </si>
  <si>
    <t>31,39</t>
  </si>
  <si>
    <t>89561</t>
  </si>
  <si>
    <t>JUNÇÃO SIMPLES, PVC, SERIE R, ÁGUA PLUVIAL, DN 40 MM, JUNTA SOLDÁVEL, FORNECIDO E INSTALADO EM RAMAL DE ENCAMINHAMENTO. AF_06/2022</t>
  </si>
  <si>
    <t>13,28</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</si>
  <si>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</si>
  <si>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</si>
  <si>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</si>
  <si>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</si>
  <si>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32,99</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</si>
  <si>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</si>
  <si>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</si>
  <si>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</si>
  <si>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</si>
  <si>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52,19</t>
  </si>
  <si>
    <t>89566</t>
  </si>
  <si>
    <t>TÊ, PVC, SERIE R, ÁGUA PLUVIAL, DN 75 MM, JUNTA ELÁSTICA, FORNECIDO E INSTALADO EM RAMAL DE ENCAMINHAMENTO. AF_06/2022</t>
  </si>
  <si>
    <t>44,72</t>
  </si>
  <si>
    <t>89567</t>
  </si>
  <si>
    <t>JUNÇÃO SIMPLES, PVC, SERIE R, ÁGUA PLUVIAL, DN 100 X 100 MM, JUNTA ELÁSTICA, FORNECIDO E INSTALADO EM RAMAL DE ENCAMINHAMENTO. AF_06/2022</t>
  </si>
  <si>
    <t>74,57</t>
  </si>
  <si>
    <t>89568</t>
  </si>
  <si>
    <t>UNIÃO, PVC, SOLDÁVEL, DN 40MM, INSTALADO EM PRUMADA DE ÁGUA - FORNECIMENTO E INSTALAÇÃO. AF_06/2022</t>
  </si>
  <si>
    <t>29,10</t>
  </si>
  <si>
    <t>89569</t>
  </si>
  <si>
    <t>JUNÇÃO SIMPLES, PVC, SERIE R, ÁGUA PLUVIAL, DN 100 X 75 MM, JUNTA ELÁSTICA, FORNECIDO E INSTALADO EM RAMAL DE ENCAMINHAMENTO. AF_06/2022</t>
  </si>
  <si>
    <t>86,01</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</si>
  <si>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</si>
  <si>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</si>
  <si>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</si>
  <si>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</si>
  <si>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65,15</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</si>
  <si>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</si>
  <si>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</si>
  <si>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</si>
  <si>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</si>
  <si>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70,76</t>
  </si>
  <si>
    <t>89574</t>
  </si>
  <si>
    <t>JUNÇÃO DUPLA, PVC, SERIE R, ÁGUA PLUVIAL, DN 100 X 100 X 100 MM, JUNTA ELÁSTICA, FORNECIDO E INSTALADO EM RAMAL DE ENCAMINHAMENTO. AF_06/2022</t>
  </si>
  <si>
    <t>141,39</t>
  </si>
  <si>
    <t>89575</t>
  </si>
  <si>
    <t>LUVA, PVC, SOLDÁVEL, DN 50MM, INSTALADO EM PRUMADA DE ÁGUA - FORNECIMENTO E INSTALAÇÃO. AF_06/2022</t>
  </si>
  <si>
    <t>10,54</t>
  </si>
  <si>
    <t>89577</t>
  </si>
  <si>
    <t>LUVA DE CORRER, PVC, SOLDÁVEL, DN 50MM, INSTALADO EM PRUMADA DE ÁGUA - FORNECIMENTO E INSTALAÇÃO. AF_06/2022</t>
  </si>
  <si>
    <t>89579</t>
  </si>
  <si>
    <t>LUVA DE REDUÇÃO, PVC, SOLDÁVEL, DN 50MM X 25MM, INSTALADO EM PRUMADA DE ÁGUA   FORNECIMENTO E INSTALAÇÃO. AF_06/2022</t>
  </si>
  <si>
    <t>10,62</t>
  </si>
  <si>
    <t>89581</t>
  </si>
  <si>
    <t>JOELHO 90 GRAUS, PVC, SERIE R, ÁGUA PLUVIAL, DN 75 MM, JUNTA ELÁSTICA, FORNECIDO E INSTALADO EM CONDUTORES VERTICAIS DE ÁGUAS PLUVIAIS. AF_06/2022</t>
  </si>
  <si>
    <t>31,59</t>
  </si>
  <si>
    <t>89582</t>
  </si>
  <si>
    <t>JOELHO 45 GRAUS, PVC, SERIE R, ÁGUA PLUVIAL, DN 75 MM, JUNTA ELÁSTICA, FORNECIDO E INSTALADO EM CONDUTORES VERTICAIS DE ÁGUAS PLUVIAIS. AF_06/2022</t>
  </si>
  <si>
    <t>32,00</t>
  </si>
  <si>
    <t>89583</t>
  </si>
  <si>
    <t>CURVA 87 GRAUS E 30 MINUTOS, PVC, SERIE R, ÁGUA PLUVIAL, DN 75 MM, JUNTA ELÁSTICA, FORNECIDO E INSTALADO EM CONDUTORES VERTICAIS DE ÁGUAS PLUVIAIS. AF_06/2022</t>
  </si>
  <si>
    <t>39,62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</si>
  <si>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</si>
  <si>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</si>
  <si>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</si>
  <si>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</si>
  <si>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42,25</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</si>
  <si>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</si>
  <si>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</si>
  <si>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</si>
  <si>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</si>
  <si>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125,54</t>
  </si>
  <si>
    <t>89591</t>
  </si>
  <si>
    <t>JOELHO 45 GRAUS, PVC, SERIE R, ÁGUA PLUVIAL, DN 150 MM, JUNTA ELÁSTICA, FORNECIDO E INSTALADO EM CONDUTORES VERTICAIS DE ÁGUAS PLUVIAIS. AF_06/2022</t>
  </si>
  <si>
    <t>122,70</t>
  </si>
  <si>
    <t>89592</t>
  </si>
  <si>
    <t>CURVA 87 GRAUS E 30 MINUTOS, PVC, SERIE R, ÁGUA PLUVIAL, DN 150 MM, JUNTA ELÁSTICA, FORNECIDO E INSTALADO EM CONDUTORES VERTICAIS DE ÁGUAS PLUVIAIS. AF_06/2022</t>
  </si>
  <si>
    <t>147,65</t>
  </si>
  <si>
    <t>89593</t>
  </si>
  <si>
    <t>LUVA COM ROSCA, PVC, SOLDÁVEL, DN 50MM X 1.1/2 , INSTALADO EM PRUMADA DE ÁGUA - FORNECIMENTO E INSTALAÇÃO. AF_06/2022</t>
  </si>
  <si>
    <t>22,42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</si>
  <si>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</si>
  <si>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</si>
  <si>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</si>
  <si>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</si>
  <si>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13,10</t>
  </si>
  <si>
    <t>89596</t>
  </si>
  <si>
    <t>ADAPTADOR CURTO COM BOLSA E ROSCA PARA REGISTRO, PVC, SOLDÁVEL, DN 50MM X 1.1/2 , INSTALADO EM PRUMADA DE ÁGUA - FORNECIMENTO E INSTALAÇÃO. AF_06/2022</t>
  </si>
  <si>
    <t>9,49</t>
  </si>
  <si>
    <t>89597</t>
  </si>
  <si>
    <t>LUVA, PVC, SOLDÁVEL, DN 60MM, INSTALADO EM PRUMADA DE ÁGUA - FORNECIMENTO E INSTALAÇÃO. AF_06/2022</t>
  </si>
  <si>
    <t>20,59</t>
  </si>
  <si>
    <t>89598</t>
  </si>
  <si>
    <t>LUVA DE CORRER, PVC, SOLDÁVEL, DN 60MM, INSTALADO EM PRUMADA DE ÁGUA   FORNECIMENTO E INSTALAÇÃO. AF_06/2022</t>
  </si>
  <si>
    <t>44,85</t>
  </si>
  <si>
    <t>89599</t>
  </si>
  <si>
    <t>LUVA SIMPLES, PVC, SERIE R, ÁGUA PLUVIAL, DN 75 MM, JUNTA ELÁSTICA, FORNECIDO E INSTALADO EM CONDUTORES VERTICAIS DE ÁGUAS PLUVIAIS. AF_06/2022</t>
  </si>
  <si>
    <t>23,32</t>
  </si>
  <si>
    <t>89600</t>
  </si>
  <si>
    <t>LUVA DE CORRER, PVC, SERIE R, ÁGUA PLUVIAL, DN 75 MM, JUNTA ELÁSTICA, FORNECIDO E INSTALADO EM CONDUTORES VERTICAIS DE ÁGUAS PLUVIAIS. AF_06/2022</t>
  </si>
  <si>
    <t>24,53</t>
  </si>
  <si>
    <t>89605</t>
  </si>
  <si>
    <t>LUVA DE REDUÇÃO, PVC, SOLDÁVEL, DN 60MM X 50MM, INSTALADO EM PRUMADA DE ÁGUA - FORNECIMENTO E INSTALAÇÃO. AF_06/2022</t>
  </si>
  <si>
    <t>89609</t>
  </si>
  <si>
    <t>UNIÃO, PVC, SOLDÁVEL, DN 60MM, INSTALADO EM PRUMADA DE ÁGUA - FORNECIMENTO E INSTALAÇÃO. AF_06/2022</t>
  </si>
  <si>
    <t>75,42</t>
  </si>
  <si>
    <t>89610</t>
  </si>
  <si>
    <t>ADAPTADOR CURTO COM BOLSA E ROSCA PARA REGISTRO, PVC, SOLDÁVEL, DN 60MM X 2 , INSTALADO EM PRUMADA DE ÁGUA - FORNECIMENTO E INSTALAÇÃO. AF_06/2022</t>
  </si>
  <si>
    <t>17,72</t>
  </si>
  <si>
    <t>89611</t>
  </si>
  <si>
    <t>LUVA, PVC, SOLDÁVEL, DN 75MM, INSTALADO EM PRUMADA DE ÁGUA - FORNECIMENTO E INSTALAÇÃO. AF_06/2022</t>
  </si>
  <si>
    <t>29,20</t>
  </si>
  <si>
    <t>89612</t>
  </si>
  <si>
    <t>UNIÃO, PVC, SOLDÁVEL, DN 75MM, INSTALADO EM PRUMADA DE ÁGUA - FORNECIMENTO E INSTALAÇÃO. AF_06/2022</t>
  </si>
  <si>
    <t>148,06</t>
  </si>
  <si>
    <t>89613</t>
  </si>
  <si>
    <t>ADAPTADOR CURTO COM BOLSA E ROSCA PARA REGISTRO, PVC, SOLDÁVEL, DN 75MM X 2.1/2, INSTALADO EM PRUMADA DE ÁGUA - FORNECIMENTO E INSTALAÇÃO. AF_12/2014</t>
  </si>
  <si>
    <t>27,69</t>
  </si>
  <si>
    <t>89614</t>
  </si>
  <si>
    <t>LUVA, PVC, SOLDÁVEL, DN 85MM, INSTALADO EM PRUMADA DE ÁGUA - FORNECIMENTO E INSTALAÇÃO. AF_06/2022</t>
  </si>
  <si>
    <t>54,07</t>
  </si>
  <si>
    <t>89615</t>
  </si>
  <si>
    <t>UNIÃO, PVC, SOLDÁVEL, DN 85MM, INSTALADO EM PRUMADA DE ÁGUA - FORNECIMENTO E INSTALAÇÃO. AF_06/2022</t>
  </si>
  <si>
    <t>174,92</t>
  </si>
  <si>
    <t>89616</t>
  </si>
  <si>
    <t>ADAPTADOR CURTO COM BOLSA E ROSCA PARA REGISTRO, PVC, SOLDÁVEL, DN 85MM X 3 , INSTALADO EM PRUMADA DE ÁGUA - FORNECIMENTO E INSTALAÇÃO. AF_06/2022</t>
  </si>
  <si>
    <t>37,04</t>
  </si>
  <si>
    <t>89617</t>
  </si>
  <si>
    <t>TE, PVC, SOLDÁVEL, DN 25MM, INSTALADO EM PRUMADA DE ÁGUA - FORNECIMENTO E INSTALAÇÃO. AF_06/2022</t>
  </si>
  <si>
    <t>6,81</t>
  </si>
  <si>
    <t>89620</t>
  </si>
  <si>
    <t>TE, PVC, SOLDÁVEL, DN 32MM, INSTALADO EM PRUMADA DE ÁGUA - FORNECIMENTO E INSTALAÇÃO. AF_06/2022</t>
  </si>
  <si>
    <t>89622</t>
  </si>
  <si>
    <t>TÊ DE REDUÇÃO, PVC, SOLDÁVEL, DN 32MM X 25MM, INSTALADO EM PRUMADA DE ÁGUA - FORNECIMENTO E INSTALAÇÃO. AF_06/2022</t>
  </si>
  <si>
    <t>12,70</t>
  </si>
  <si>
    <t>89623</t>
  </si>
  <si>
    <t>TE, PVC, SOLDÁVEL, DN 40MM, INSTALADO EM PRUMADA DE ÁGUA - FORNECIMENTO E INSTALAÇÃO. AF_06/2022</t>
  </si>
  <si>
    <t>17,47</t>
  </si>
  <si>
    <t>89624</t>
  </si>
  <si>
    <t>TÊ DE REDUÇÃO, PVC, SOLDÁVEL, DN 40MM X 32MM, INSTALADO EM PRUMADA DE ÁGUA - FORNECIMENTO E INSTALAÇÃO. AF_06/2022</t>
  </si>
  <si>
    <t>16,14</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</si>
  <si>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</si>
  <si>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</si>
  <si>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</si>
  <si>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</si>
  <si>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</si>
  <si>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</si>
  <si>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</si>
  <si>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</si>
  <si>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43,24</t>
  </si>
  <si>
    <t>89629</t>
  </si>
  <si>
    <t>TE, PVC, SOLDÁVEL, DN 75MM, INSTALADO EM PRUMADA DE ÁGUA - FORNECIMENTO E INSTALAÇÃO. AF_06/2022</t>
  </si>
  <si>
    <t>72,81</t>
  </si>
  <si>
    <t>89630</t>
  </si>
  <si>
    <t>TE DE REDUÇÃO, PVC, SOLDÁVEL, DN 75MM X 50MM, INSTALADO EM PRUMADA DE ÁGUA - FORNECIMENTO E INSTALAÇÃO. AF_06/2022</t>
  </si>
  <si>
    <t>89631</t>
  </si>
  <si>
    <t>TE, PVC, SOLDÁVEL, DN 85MM, INSTALADO EM PRUMADA DE ÁGUA - FORNECIMENTO E INSTALAÇÃO. AF_06/2022</t>
  </si>
  <si>
    <t>95,61</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</si>
  <si>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</si>
  <si>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</si>
  <si>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</si>
  <si>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</si>
  <si>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9,33</t>
  </si>
  <si>
    <t>89638</t>
  </si>
  <si>
    <t>JOELHO 45 GRAUS, CPVC, SOLDÁVEL, DN 15MM, INSTALADO EM RAMAL OU SUB-RAMAL DE ÁGUA - FORNECIMENTO E INSTALAÇÃO. AF_06/2022</t>
  </si>
  <si>
    <t>10,05</t>
  </si>
  <si>
    <t>89639</t>
  </si>
  <si>
    <t>CURVA 90 GRAUS, CPVC, SOLDÁVEL, DN 15MM, INSTALADO EM RAMAL OU SUB-RAMAL DE ÁGUA - FORNECIMENTO E INSTALAÇÃO. AF_06/2022</t>
  </si>
  <si>
    <t>10,55</t>
  </si>
  <si>
    <t>89640</t>
  </si>
  <si>
    <t>JOELHO DE TRANSIÇÃO, 90 GRAUS, CPVC, SOLDÁVEL, DN 15MM X 1/2, INSTALADO EM RAMAL OU SUB-RAMAL DE ÁGUA - FORNECIMENTO E INSTALAÇÃO. AF_06/2022</t>
  </si>
  <si>
    <t>15,98</t>
  </si>
  <si>
    <t>89641</t>
  </si>
  <si>
    <t>JOELHO 90 GRAUS, CPVC, SOLDÁVEL, DN 22MM, INSTALADO EM RAMAL OU SUB-RAMAL DE ÁGUA - FORNECIMENTO E INSTALAÇÃO. AF_06/2022</t>
  </si>
  <si>
    <t>12,13</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</si>
  <si>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</si>
  <si>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</si>
  <si>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</si>
  <si>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</si>
  <si>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</si>
  <si>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</si>
  <si>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19,47</t>
  </si>
  <si>
    <t>89645</t>
  </si>
  <si>
    <t>JOELHO DE TRANSIÇÃO, 90 GRAUS, CPVC, SOLDÁVEL, DN 22MM X 3/4, INSTALADO EM RAMAL OU SUB-RAMAL DE ÁGUA - FORNECIMENTO E INSTALAÇÃO. AF_06/2022</t>
  </si>
  <si>
    <t>26,88</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</si>
  <si>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</si>
  <si>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</si>
  <si>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</si>
  <si>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</si>
  <si>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17,46</t>
  </si>
  <si>
    <t>89648</t>
  </si>
  <si>
    <t>CURVA 90 GRAUS, CPVC, SOLDÁVEL, DN 28MM, INSTALADO EM RAMAL OU SUB-RAMAL DE ÁGUA   FORNECIMENTO E INSTALAÇÃO. AF_06/2022</t>
  </si>
  <si>
    <t>21,38</t>
  </si>
  <si>
    <t>89649</t>
  </si>
  <si>
    <t>JOELHO 90 GRAUS, CPVC, SOLDÁVEL, DN 35MM, INSTALADO EM RAMAL OU SUB-RAMAL DE ÁGUA   FORNECIMENTO E INSTALAÇÃO. AF_06/2022</t>
  </si>
  <si>
    <t>26,02</t>
  </si>
  <si>
    <t>89650</t>
  </si>
  <si>
    <t>JOELHO 45 GRAUS, CPVC, SOLDÁVEL, DN 35MM, INSTALADO EM RAMAL OU SUB-RAMAL DE ÁGUA   FORNECIMENTO E INSTALAÇÃO. AF_06/2022</t>
  </si>
  <si>
    <t>24,74</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</si>
  <si>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</si>
  <si>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</si>
  <si>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</si>
  <si>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</si>
  <si>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</si>
  <si>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</si>
  <si>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</si>
  <si>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</si>
  <si>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89655</t>
  </si>
  <si>
    <t>CONECTOR, CPVC, SOLDÁVEL, DN 15MM X 1/2 , INSTALADO EM RAMAL OU SUB-RAMAL DE ÁGUA   FORNECIMENTO E INSTALAÇÃO. AF_06/2022</t>
  </si>
  <si>
    <t>19,68</t>
  </si>
  <si>
    <t>89656</t>
  </si>
  <si>
    <t>ADAPTADOR, CPVC, SOLDÁVEL, DN15MM, INSTALADO EM RAMAL OU SUB-RAMAL DE ÁGUA   FORNECIMENTO E INSTALAÇÃO. AF_06/2022</t>
  </si>
  <si>
    <t>18,39</t>
  </si>
  <si>
    <t>89657</t>
  </si>
  <si>
    <t>CURVA DE TRANSPOSIÇÃO, CPVC, SOLDÁVEL, DN15MM, INSTALADO EM RAMAL OU SUB-RAMAL DE ÁGUA   FORNECIMENTO E INSTALAÇÃO. AF_06/2022</t>
  </si>
  <si>
    <t>11,72</t>
  </si>
  <si>
    <t>89658</t>
  </si>
  <si>
    <t>LUVA, CPVC, SOLDÁVEL, DN 22MM, INSTALADO EM RAMAL OU SUB-RAMAL DE ÁGUA   FORNECIMENTO E INSTALAÇÃO. AF_06/2022</t>
  </si>
  <si>
    <t>8,64</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</si>
  <si>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</si>
  <si>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</si>
  <si>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</si>
  <si>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</si>
  <si>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8,79</t>
  </si>
  <si>
    <t>89661</t>
  </si>
  <si>
    <t>UNIÃO, CPVC, SOLDÁVEL, DN22MM, INSTALADO EM RAMAL OU SUB-RAMAL DE ÁGUA   FORNECIMENTO E INSTALAÇÃO. AF_06/2022</t>
  </si>
  <si>
    <t>19,61</t>
  </si>
  <si>
    <t>89662</t>
  </si>
  <si>
    <t>CONECTOR, CPVC, SOLDÁVEL, DN 22MM X 1/2 , INSTALADO EM RAMAL OU SUB-RAMAL DE ÁGUA   FORNECIMENTO E INSTALAÇÃO. AF_06/2022</t>
  </si>
  <si>
    <t>25,40</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</si>
  <si>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</si>
  <si>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</si>
  <si>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</si>
  <si>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</si>
  <si>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</si>
  <si>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</si>
  <si>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</si>
  <si>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</si>
  <si>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40,49</t>
  </si>
  <si>
    <t>89668</t>
  </si>
  <si>
    <t>CONECTOR, CPVC, SOLDÁVEL, DN22MM X 3/4, INSTALADO EM RAMAL OU SUB-RAMAL DE ÁGUA - FORNECIMENTO E INSTALAÇÃO. AF_06/2022</t>
  </si>
  <si>
    <t>24,11</t>
  </si>
  <si>
    <t>89669</t>
  </si>
  <si>
    <t>LUVA SIMPLES, PVC, SERIE R, ÁGUA PLUVIAL, DN 100 MM, JUNTA ELÁSTICA, FORNECIDO E INSTALADO EM CONDUTORES VERTICAIS DE ÁGUAS PLUVIAIS. AF_06/2022</t>
  </si>
  <si>
    <t>30,98</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</si>
  <si>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</si>
  <si>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</si>
  <si>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</si>
  <si>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</si>
  <si>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42,06</t>
  </si>
  <si>
    <t>89672</t>
  </si>
  <si>
    <t>LUVA DE CORRER, CPVC, SOLDÁVEL, DN 28MM, INSTALADO EM RAMAL OU SUB-RAMAL DE ÁGUA   FORNECIMENTO E INSTALAÇÃO. AF_06/2022</t>
  </si>
  <si>
    <t>20,10</t>
  </si>
  <si>
    <t>89673</t>
  </si>
  <si>
    <t>REDUÇÃO EXCÊNTRICA, PVC, SERIE R, ÁGUA PLUVIAL, DN 100 X 75 MM, JUNTA ELÁSTICA, FORNECIDO E INSTALADO EM CONDUTORES VERTICAIS DE ÁGUAS PLUVIAIS. AF_06/2022</t>
  </si>
  <si>
    <t>33,56</t>
  </si>
  <si>
    <t>89674</t>
  </si>
  <si>
    <t>UNIÃO, CPVC, SOLDÁVEL, DN28MM, INSTALADO EM RAMAL OU SUB-RAMAL DE ÁGUA   FORNECIMENTO E INSTALAÇÃO. AF_06/2022</t>
  </si>
  <si>
    <t>25,52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</si>
  <si>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</si>
  <si>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</si>
  <si>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</si>
  <si>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</si>
  <si>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30,27</t>
  </si>
  <si>
    <t>89677</t>
  </si>
  <si>
    <t>LUVA SIMPLES, PVC, SERIE R, ÁGUA PLUVIAL, DN 150 MM, JUNTA ELÁSTICA, FORNECIDO E INSTALADO EM CONDUTORES VERTICAIS DE ÁGUAS PLUVIAIS. AF_06/2022</t>
  </si>
  <si>
    <t>72,82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</si>
  <si>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</si>
  <si>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</si>
  <si>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</si>
  <si>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</si>
  <si>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116,82</t>
  </si>
  <si>
    <t>89680</t>
  </si>
  <si>
    <t>LUVA, CPVC, SOLDÁVEL, DN 35MM, INSTALADO EM RAMAL OU SUB-RAMAL DE ÁGUA   FORNECIMENTO E INSTALAÇÃO. AF_06/2022</t>
  </si>
  <si>
    <t>19,53</t>
  </si>
  <si>
    <t>89681</t>
  </si>
  <si>
    <t>REDUÇÃO EXCÊNTRICA, PVC, SERIE R, ÁGUA PLUVIAL, DN 150 X 100 MM, JUNTA ELÁSTICA, FORNECIDO E INSTALADO EM CONDUTORES VERTICAIS DE ÁGUAS PLUVIAIS. AF_06/2022</t>
  </si>
  <si>
    <t>84,50</t>
  </si>
  <si>
    <t>89682</t>
  </si>
  <si>
    <t>LUVA DE CORRER, CPVC, SOLDÁVEL, DN 35MM, INSTALADO EM RAMAL OU SUB-RAMAL DE ÁGUA   FORNECIMENTO E INSTALAÇÃO. AF_06/2022</t>
  </si>
  <si>
    <t>26,60</t>
  </si>
  <si>
    <t>89683</t>
  </si>
  <si>
    <t>TÊ DE INSPEÇÃO, PVC, SERIE R, ÁGUA PLUVIAL, DN 150 X 100 MM, JUNTA ELÁSTICA, FORNECIDO E INSTALADO EM CONDUTORES VERTICAIS DE ÁGUAS PLUVIAIS. AF_06/2022</t>
  </si>
  <si>
    <t>256,75</t>
  </si>
  <si>
    <t>89684</t>
  </si>
  <si>
    <t>UNIÃO, CPVC, SOLDÁVEL, DN35MM, INSTALADO EM RAMAL OU SUB-RAMAL DE ÁGUA   FORNECIMENTO E INSTALAÇÃO. AF_06/2022</t>
  </si>
  <si>
    <t>36,73</t>
  </si>
  <si>
    <t>89685</t>
  </si>
  <si>
    <t>JUNÇÃO SIMPLES, PVC, SERIE R, ÁGUA PLUVIAL, DN 75 X 75 MM, JUNTA ELÁSTICA, FORNECIDO E INSTALADO EM CONDUTORES VERTICAIS DE ÁGUAS PLUVIAIS. AF_06/2022</t>
  </si>
  <si>
    <t>56,72</t>
  </si>
  <si>
    <t>89686</t>
  </si>
  <si>
    <t>CONECTOR, CPVC, SOLDÁVEL, DN 35MM X 1 1/4 , INSTALADO EM RAMAL OU SUB-RAMAL DE ÁGUA   FORNECIMENTO E INSTALAÇÃO. AF_06/2022</t>
  </si>
  <si>
    <t>46,04</t>
  </si>
  <si>
    <t>89687</t>
  </si>
  <si>
    <t>TÊ, PVC, SERIE R, ÁGUA PLUVIAL, DN 75 X 75 MM, JUNTA ELÁSTICA, FORNECIDO E INSTALADO EM CONDUTORES VERTICAIS DE ÁGUAS PLUVIAIS. AF_06/2022</t>
  </si>
  <si>
    <t>49,25</t>
  </si>
  <si>
    <t>89689</t>
  </si>
  <si>
    <t>BUCHA DE REDUÇÃO, CPVC, SOLDÁVEL, DN35MM X 28MM, INSTALADO EM RAMAL OU SUB-RAMAL DE ÁGUA   FORNECIMENTO E INSTALAÇÃO. AF_06/2022</t>
  </si>
  <si>
    <t>31,19</t>
  </si>
  <si>
    <t>89690</t>
  </si>
  <si>
    <t>JUNÇÃO SIMPLES, PVC, SERIE R, ÁGUA PLUVIAL, DN 100 X 100 MM, JUNTA ELÁSTICA, FORNECIDO E INSTALADO EM CONDUTORES VERTICAIS DE ÁGUAS PLUVIAIS. AF_06/2022</t>
  </si>
  <si>
    <t>82,75</t>
  </si>
  <si>
    <t>89691</t>
  </si>
  <si>
    <t>TE, CPVC, SOLDÁVEL, DN 15MM, INSTALADO EM RAMAL OU SUB-RAMAL DE ÁGUA - FORNECIMENTO E INSTALAÇÃO. AF_06/2022</t>
  </si>
  <si>
    <t>12,14</t>
  </si>
  <si>
    <t>89692</t>
  </si>
  <si>
    <t>JUNÇÃO SIMPLES, PVC, SERIE R, ÁGUA PLUVIAL, DN 100 X 75 MM, JUNTA ELÁSTICA, FORNECIDO E INSTALADO EM CONDUTORES VERTICAIS DE ÁGUAS PLUVIAIS. AF_06/2022</t>
  </si>
  <si>
    <t>92,98</t>
  </si>
  <si>
    <t>89693</t>
  </si>
  <si>
    <t>TÊ, PVC, SERIE R, ÁGUA PLUVIAL, DN 100 X 100 MM, JUNTA ELÁSTICA, FORNECIDO E INSTALADO EM CONDUTORES VERTICAIS DE ÁGUAS PLUVIAIS. AF_06/2022</t>
  </si>
  <si>
    <t>73,33</t>
  </si>
  <si>
    <t>89694</t>
  </si>
  <si>
    <t>TE DE TRANSIÇÃO, CPVC, SOLDÁVEL, DN 15MM X 1/2 , INSTALADO EM RAMAL OU SUB-RAMAL DE ÁGUA   FORNECIMENTO E INSTALAÇÃO. AF_06/2022</t>
  </si>
  <si>
    <t>17,27</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</si>
  <si>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</si>
  <si>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</si>
  <si>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</si>
  <si>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</si>
  <si>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77,73</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</si>
  <si>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</si>
  <si>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</si>
  <si>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</si>
  <si>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</si>
  <si>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245,75</t>
  </si>
  <si>
    <t>89699</t>
  </si>
  <si>
    <t>JUNÇÃO SIMPLES, PVC, SERIE R, ÁGUA PLUVIAL, DN 150 X 100 MM, JUNTA ELÁSTICA, FORNECIDO E INSTALADO EM CONDUTORES VERTICAIS DE ÁGUAS PLUVIAIS. AF_06/2022</t>
  </si>
  <si>
    <t>185,81</t>
  </si>
  <si>
    <t>89700</t>
  </si>
  <si>
    <t>TE DE TRANSIÇÃO, CPVC, SOLDÁVEL, DN 22MM X 1/2 , INSTALADO EM RAMAL OU SUB-RAMAL DE ÁGUA   FORNECIMENTO E INSTALAÇÃO. AF_06/2022</t>
  </si>
  <si>
    <t>19,83</t>
  </si>
  <si>
    <t>89701</t>
  </si>
  <si>
    <t>TÊ, PVC, SERIE R, ÁGUA PLUVIAL, DN 150 X 150 MM, JUNTA ELÁSTICA, FORNECIDO E INSTALADO EM CONDUTORES VERTICAIS DE ÁGUAS PLUVIAIS. AF_06/2022</t>
  </si>
  <si>
    <t>185,26</t>
  </si>
  <si>
    <t>89702</t>
  </si>
  <si>
    <t>TÊ MISTURADOR, CPVC, SOLDÁVEL, DN22MM, INSTALADO EM RAMAL OU SUB-RAMAL DE ÁGUA   FORNECIMENTO E INSTALAÇÃO. AF_06/2022</t>
  </si>
  <si>
    <t>19,33</t>
  </si>
  <si>
    <t>89703</t>
  </si>
  <si>
    <t>TE MISTURADOR DE TRANSIÇÃO, CPVC, SOLDÁVEL, DN 22MM X 3/4, INSTALADO EM RAMAL OU SUB-RAMAL DE ÁGUA - FORNECIMENTO E INSTALAÇÃO. AF_06/2022</t>
  </si>
  <si>
    <t>39,50</t>
  </si>
  <si>
    <t>89704</t>
  </si>
  <si>
    <t>TÊ, PVC, SERIE R, ÁGUA PLUVIAL, DN 150 X 100 MM, JUNTA ELÁSTICA, FORNECIDO E INSTALADO EM CONDUTORES VERTICAIS DE ÁGUAS PLUVIAIS. AF_06/2022</t>
  </si>
  <si>
    <t>143,17</t>
  </si>
  <si>
    <t>89705</t>
  </si>
  <si>
    <t>TÊ, CPVC, SOLDÁVEL, DN28MM, INSTALADO EM RAMAL OU SUB-RAMAL DE ÁGUA   FORNECIMENTO E INSTALAÇÃO. AF_06/2022</t>
  </si>
  <si>
    <t>89706</t>
  </si>
  <si>
    <t>TÊ, CPVC, SOLDÁVEL, DN35MM, INSTALADO EM RAMAL OU SUB-RAMAL DE ÁGUA   FORNECIMENTO E INSTALAÇÃO. AF_06/2022</t>
  </si>
  <si>
    <t>47,37</t>
  </si>
  <si>
    <t>89718</t>
  </si>
  <si>
    <t>TUBO, CPVC, SOLDÁVEL, DN 35MM, INSTALADO EM RAMAL DE DISTRIBUIÇÃO DE ÁGUA   FORNECIMENTO E INSTALAÇÃO. AF_06/2022</t>
  </si>
  <si>
    <t>43,70</t>
  </si>
  <si>
    <t>89719</t>
  </si>
  <si>
    <t>JOELHO 90 GRAUS, CPVC, SOLDÁVEL, DN 22MM, INSTALADO EM RAMAL DE DISTRIBUIÇÃO DE ÁGUA   FORNECIMENTO E INSTALAÇÃO. AF_06/2022</t>
  </si>
  <si>
    <t>11,51</t>
  </si>
  <si>
    <t>89720</t>
  </si>
  <si>
    <t>JOELHO 45 GRAUS, CPVC, SOLDÁVEL, DN 22MM, INSTALADO EM RAMAL DE DISTRIBUIÇÃO DE ÁGUA   FORNECIMENTO E INSTALAÇÃO. AF_06/2022</t>
  </si>
  <si>
    <t>12,77</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</si>
  <si>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</si>
  <si>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</si>
  <si>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</si>
  <si>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</si>
  <si>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17,24</t>
  </si>
  <si>
    <t>89724</t>
  </si>
  <si>
    <t>JOELHO 90 GRAUS, PVC, SERIE NORMAL, ESGOTO PREDIAL, DN 40 MM, JUNTA SOLDÁVEL, FORNECIDO E INSTALADO EM RAMAL DE DESCARGA OU RAMAL DE ESGOTO SANITÁRIO. AF_08/2022</t>
  </si>
  <si>
    <t>9,15</t>
  </si>
  <si>
    <t>89725</t>
  </si>
  <si>
    <t>JOELHO 45 GRAUS, CPVC, SOLDÁVEL, DN 28MM, INSTALADO EM RAMAL DE DISTRIBUIÇÃO DE ÁGUA   FORNECIMENTO E INSTALAÇÃO. AF_06/2022</t>
  </si>
  <si>
    <t>16,72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</si>
  <si>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</si>
  <si>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</si>
  <si>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</si>
  <si>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</si>
  <si>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20,64</t>
  </si>
  <si>
    <t>89728</t>
  </si>
  <si>
    <t>CURVA CURTA 90 GRAUS, PVC, SERIE NORMAL, ESGOTO PREDIAL, DN 40 MM, JUNTA SOLDÁVEL, FORNECIDO E INSTALADO EM RAMAL DE DESCARGA OU RAMAL DE ESGOTO SANITÁRIO. AF_08/2022</t>
  </si>
  <si>
    <t>11,79</t>
  </si>
  <si>
    <t>89729</t>
  </si>
  <si>
    <t>JOELHO 90 GRAUS, CPVC, SOLDÁVEL, DN 35MM, INSTALADO EM RAMAL DE DISTRIBUIÇÃO DE ÁGUA   FORNECIMENTO E INSTALAÇÃO. AF_06/2022</t>
  </si>
  <si>
    <t>25,15</t>
  </si>
  <si>
    <t>89730</t>
  </si>
  <si>
    <t>CURVA LONGA 90 GRAUS, PVC, SERIE NORMAL, ESGOTO PREDIAL, DN 40 MM, JUNTA SOLDÁVEL, FORNECIDO E INSTALADO EM RAMAL DE DESCARGA OU RAMAL DE ESGOTO SANITÁRIO. AF_08/2022</t>
  </si>
  <si>
    <t>13,50</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</si>
  <si>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</si>
  <si>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</si>
  <si>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</si>
  <si>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</si>
  <si>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</si>
  <si>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</si>
  <si>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21,97</t>
  </si>
  <si>
    <t>89734</t>
  </si>
  <si>
    <t>JOELHO 45 GRAUS, CPVC, SOLDÁVEL, DN 35MM, INSTALADO EM RAMAL DE DISTRIBUIÇÃO DE ÁGUA   FORNECIMENTO E INSTALAÇÃO. AF_06/2022</t>
  </si>
  <si>
    <t>23,87</t>
  </si>
  <si>
    <t>89735</t>
  </si>
  <si>
    <t>CURVA LONGA 90 GRAUS, PVC, SERIE NORMAL, ESGOTO PREDIAL, DN 50 MM, JUNTA ELÁSTICA, FORNECIDO E INSTALADO EM RAMAL DE DESCARGA OU RAMAL DE ESGOTO SANITÁRIO. AF_08/2022</t>
  </si>
  <si>
    <t>23,94</t>
  </si>
  <si>
    <t>89736</t>
  </si>
  <si>
    <t>LUVA, CPVC, SOLDÁVEL, DN 22MM, INSTALADO EM RAMAL DE DISTRIBUIÇÃO DE ÁGUA   FORNECIMENTO E INSTALAÇÃO. AF_06/2022</t>
  </si>
  <si>
    <t>8,22</t>
  </si>
  <si>
    <t>89737</t>
  </si>
  <si>
    <t>JOELHO 90 GRAUS, PVC, SERIE NORMAL, ESGOTO PREDIAL, DN 75 MM, JUNTA ELÁSTICA, FORNECIDO E INSTALADO EM RAMAL DE DESCARGA OU RAMAL DE ESGOTO SANITÁRIO. AF_08/2022</t>
  </si>
  <si>
    <t>21,73</t>
  </si>
  <si>
    <t>89738</t>
  </si>
  <si>
    <t>LUVA DE CORRER, CPVC, SOLDÁVEL, DN 22MM, INSTALADO EM RAMAL DE DISTRIBUIÇÃO DE ÁGUA   FORNECIMENTO E INSTALAÇÃO. AF_12/2014</t>
  </si>
  <si>
    <t>14,24</t>
  </si>
  <si>
    <t>89739</t>
  </si>
  <si>
    <t>JOELHO 45 GRAUS, PVC, SERIE NORMAL, ESGOTO PREDIAL, DN 75 MM, JUNTA ELÁSTICA, FORNECIDO E INSTALADO EM RAMAL DE DESCARGA OU RAMAL DE ESGOTO SANITÁRIO. AF_08/2022</t>
  </si>
  <si>
    <t>22,61</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</si>
  <si>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</si>
  <si>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</si>
  <si>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</si>
  <si>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</si>
  <si>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19,19</t>
  </si>
  <si>
    <t>89742</t>
  </si>
  <si>
    <t>CURVA CURTA 90 GRAUS, PVC, SERIE NORMAL, ESGOTO PREDIAL, DN 75 MM, JUNTA ELÁSTICA, FORNECIDO E INSTALADO EM RAMAL DE DESCARGA OU RAMAL DE ESGOTO SANITÁRIO. AF_08/2022</t>
  </si>
  <si>
    <t>37,15</t>
  </si>
  <si>
    <t>89743</t>
  </si>
  <si>
    <t>CURVA LONGA 90 GRAUS, PVC, SERIE NORMAL, ESGOTO PREDIAL, DN 75 MM, JUNTA ELÁSTICA, FORNECIDO E INSTALADO EM RAMAL DE DESCARGA OU RAMAL DE ESGOTO SANITÁRIO. AF_08/2022</t>
  </si>
  <si>
    <t>55,75</t>
  </si>
  <si>
    <t>89744</t>
  </si>
  <si>
    <t>JOELHO 90 GRAUS, PVC, SERIE NORMAL, ESGOTO PREDIAL, DN 100 MM, JUNTA ELÁSTICA, FORNECIDO E INSTALADO EM RAMAL DE DESCARGA OU RAMAL DE ESGOTO SANITÁRIO. AF_08/2022</t>
  </si>
  <si>
    <t>26,54</t>
  </si>
  <si>
    <t>89746</t>
  </si>
  <si>
    <t>JOELHO 45 GRAUS, PVC, SERIE NORMAL, ESGOTO PREDIAL, DN 100 MM, JUNTA ELÁSTICA, FORNECIDO E INSTALADO EM RAMAL DE DESCARGA OU RAMAL DE ESGOTO SANITÁRIO. AF_08/2022</t>
  </si>
  <si>
    <t>27,29</t>
  </si>
  <si>
    <t>89747</t>
  </si>
  <si>
    <t>ADAPTADOR, CPVC, SOLDÁVEL, DN 22MM, INSTALADO EM RAMAL DE DISTRIBUIÇÃO DE ÁGUA   FORNECIMENTO E INSTALAÇÃO. AF_06/2022</t>
  </si>
  <si>
    <t>24,27</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</si>
  <si>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</si>
  <si>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</si>
  <si>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</si>
  <si>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</si>
  <si>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14,19</t>
  </si>
  <si>
    <t>89750</t>
  </si>
  <si>
    <t>CURVA LONGA 90 GRAUS, PVC, SERIE NORMAL, ESGOTO PREDIAL, DN 100 MM, JUNTA ELÁSTICA, FORNECIDO E INSTALADO EM RAMAL DE DESCARGA OU RAMAL DE ESGOTO SANITÁRIO. AF_08/2022</t>
  </si>
  <si>
    <t>71,78</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</si>
  <si>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</si>
  <si>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</si>
  <si>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</si>
  <si>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</si>
  <si>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8,31</t>
  </si>
  <si>
    <t>89754</t>
  </si>
  <si>
    <t>LUVA DE CORRER, PVC, SERIE NORMAL, ESGOTO PREDIAL, DN 50 MM, JUNTA ELÁSTICA, FORNECIDO E INSTALADO EM RAMAL DE DESCARGA OU RAMAL DE ESGOTO SANITÁRIO. AF_08/2022</t>
  </si>
  <si>
    <t>19,77</t>
  </si>
  <si>
    <t>89755</t>
  </si>
  <si>
    <t>LUVA, CPVC, SOLDÁVEL, DN 28MM, INSTALADO EM RAMAL DE DISTRIBUIÇÃO DE ÁGUA   FORNECIMENTO E INSTALAÇÃO. AF_06/2022</t>
  </si>
  <si>
    <t>12,11</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</si>
  <si>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</si>
  <si>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</si>
  <si>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</si>
  <si>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</si>
  <si>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25,03</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</si>
  <si>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</si>
  <si>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</si>
  <si>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</si>
  <si>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</si>
  <si>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10,33</t>
  </si>
  <si>
    <t>89760</t>
  </si>
  <si>
    <t>LUVA, CPVC, SOLDÁVEL, DN 35MM, INSTALADO EM RAMAL DE DISTRIBUIÇÃO DE ÁGUA - FORNECIMENTO E INSTALAÇÃO. AF_06/2022</t>
  </si>
  <si>
    <t>18,95</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</si>
  <si>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</si>
  <si>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</si>
  <si>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</si>
  <si>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</si>
  <si>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36,15</t>
  </si>
  <si>
    <t>89763</t>
  </si>
  <si>
    <t>CONECTOR, CPVC, SOLDÁVEL, DN 35MM X 1 1/4 , INSTALADO EM RAMAL DE DISTRIBUIÇÃO DE ÁGUA - FORNECIMENTO E INSTALAÇÃO. AF_06/2022</t>
  </si>
  <si>
    <t>45,47</t>
  </si>
  <si>
    <t>89764</t>
  </si>
  <si>
    <t>BUCHA DE REDUÇÃO, CPVC, SOLDÁVEL, DN35MM X 28MM, INSTALADO EM RAMAL DE DISTRIBUIÇÃO DE ÁGUA - FORNECIMENTO E INSTALAÇÃO. AF_06/2022</t>
  </si>
  <si>
    <t>30,65</t>
  </si>
  <si>
    <t>89765</t>
  </si>
  <si>
    <t>TE, CPVC, SOLDÁVEL, DN 22MM, INSTALADO EM RAMAL DE DISTRIBUIÇÃO DE ÁGUA - FORNECIMENTO E INSTALAÇÃO. AF_06/2022</t>
  </si>
  <si>
    <t>15,12</t>
  </si>
  <si>
    <t>89767</t>
  </si>
  <si>
    <t>TÊ MISTURADOR, CPVC, SOLDÁVEL, DN 22MM, INSTALADO EM RAMAL DE DISTRIBUIÇÃO DE ÁGUA - FORNECIMENTO E INSTALAÇÃO. AF_06/2022</t>
  </si>
  <si>
    <t>18,48</t>
  </si>
  <si>
    <t>89768</t>
  </si>
  <si>
    <t>TÊ, CPVC, SOLDÁVEL, DN 28MM, INSTALADO EM RAMAL DE DISTRIBUIÇÃO DE ÁGUA - FORNECIMENTO E INSTALAÇÃO. AF_06/2022</t>
  </si>
  <si>
    <t>21,67</t>
  </si>
  <si>
    <t>89769</t>
  </si>
  <si>
    <t>TÊ, CPVC, SOLDÁVEL, DN35MM, INSTALADO EM RAMAL DE DISTRIBUIÇÃO DE ÁGUA - FORNECIMENTO E INSTALAÇÃO. AF_06/2022</t>
  </si>
  <si>
    <t>89772</t>
  </si>
  <si>
    <t>TUBO, CPVC, SOLDÁVEL, DN 54MM, INSTALADO EM PRUMADA DE ÁGUA   FORNECIMENTO E INSTALAÇÃO. AF_06/2022</t>
  </si>
  <si>
    <t>70,32</t>
  </si>
  <si>
    <t>89774</t>
  </si>
  <si>
    <t>LUVA SIMPLES, PVC, SERIE NORMAL, ESGOTO PREDIAL, DN 75 MM, JUNTA ELÁSTICA, FORNECIDO E INSTALADO EM RAMAL DE DESCARGA OU RAMAL DE ESGOTO SANITÁRIO. AF_08/2022</t>
  </si>
  <si>
    <t>14,00</t>
  </si>
  <si>
    <t>89776</t>
  </si>
  <si>
    <t>LUVA DE CORRER, PVC, SERIE NORMAL, ESGOTO PREDIAL, DN 75 MM, JUNTA ELÁSTICA, FORNECIDO E INSTALADO EM RAMAL DE DESCARGA OU RAMAL DE ESGOTO SANITÁRIO. AF_08/2022</t>
  </si>
  <si>
    <t>24,40</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</si>
  <si>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</si>
  <si>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</si>
  <si>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</si>
  <si>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</si>
  <si>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16,17</t>
  </si>
  <si>
    <t>89779</t>
  </si>
  <si>
    <t>LUVA DE CORRER, PVC, SERIE NORMAL, ESGOTO PREDIAL, DN 100 MM, JUNTA ELÁSTICA, FORNECIDO E INSTALADO EM RAMAL DE DESCARGA OU RAMAL DE ESGOTO SANITÁRIO. AF_08/2022</t>
  </si>
  <si>
    <t>32,98</t>
  </si>
  <si>
    <t>89780</t>
  </si>
  <si>
    <t>JOELHO 45 GRAUS, CPVC, SOLDÁVEL, DN 35MM, INSTALADO EM PRUMADA DE ÁGUA - FORNECIMENTO E INSTALAÇÃO. AF_06/2022</t>
  </si>
  <si>
    <t>89781</t>
  </si>
  <si>
    <t>JOELHO 90 GRAUS, CPVC, SOLDÁVEL, DN 42MM, INSTALADO EM PRUMADA DE ÁGUA   FORNECIMENTO E INSTALAÇÃO. AF_06/2022</t>
  </si>
  <si>
    <t>30,43</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</si>
  <si>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</si>
  <si>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</si>
  <si>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</si>
  <si>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</si>
  <si>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</si>
  <si>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</si>
  <si>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23,16</t>
  </si>
  <si>
    <t>89785</t>
  </si>
  <si>
    <t>JUNÇÃO SIMPLES, PVC, SERIE NORMAL, ESGOTO PREDIAL, DN 50 X 50 MM, JUNTA ELÁSTICA, FORNECIDO E INSTALADO EM RAMAL DE DESCARGA OU RAMAL DE ESGOTO SANITÁRIO. AF_08/2022</t>
  </si>
  <si>
    <t>25,28</t>
  </si>
  <si>
    <t>89786</t>
  </si>
  <si>
    <t>TE, PVC, SERIE NORMAL, ESGOTO PREDIAL, DN 75 X 75 MM, JUNTA ELÁSTICA, FORNECIDO E INSTALADO EM RAMAL DE DESCARGA OU RAMAL DE ESGOTO SANITÁRIO. AF_08/2022</t>
  </si>
  <si>
    <t>37,03</t>
  </si>
  <si>
    <t>89787</t>
  </si>
  <si>
    <t>JOELHO 45 GRAUS, CPVC, SOLDÁVEL, DN 42MM, INSTALADO EM PRUMADA DE ÁGUA   FORNECIMENTO E INSTALAÇÃO. AF_06/2022</t>
  </si>
  <si>
    <t>30,11</t>
  </si>
  <si>
    <t>89788</t>
  </si>
  <si>
    <t>JOELHO 90 GRAUS, CPVC, SOLDÁVEL, DN 54MM, INSTALADO EM PRUMADA DE ÁGUA   FORNECIMENTO E INSTALAÇÃO. AF_06/2022</t>
  </si>
  <si>
    <t>64,32</t>
  </si>
  <si>
    <t>89789</t>
  </si>
  <si>
    <t>JOELHO 45 GRAUS, CPVC, SOLDÁVEL, DN 54MM, INSTALADO EM PRUMADA DE ÁGUA   FORNECIMENTO E INSTALAÇÃO. AF_06/2022</t>
  </si>
  <si>
    <t>54,94</t>
  </si>
  <si>
    <t>89790</t>
  </si>
  <si>
    <t>JOELHO 90 GRAUS, CPVC, SOLDÁVEL, DN 73MM, INSTALADO EM PRUMADA DE ÁGUA   FORNECIMENTO E INSTALAÇÃO. AF_06/2022</t>
  </si>
  <si>
    <t>126,78</t>
  </si>
  <si>
    <t>89791</t>
  </si>
  <si>
    <t>JOELHO 45 GRAUS, CPVC, SOLDÁVEL, DN 73MM, INSTALADO EM PRUMADA DE ÁGUA   FORNECIMENTO E INSTALAÇÃO. AF_06/2022</t>
  </si>
  <si>
    <t>122,53</t>
  </si>
  <si>
    <t>89792</t>
  </si>
  <si>
    <t>JOELHO 90 GRAUS, CPVC, SOLDÁVEL, DN 89MM, INSTALADO EM PRUMADA DE ÁGUA   FORNECIMENTO E INSTALAÇÃO. AF_06/2022</t>
  </si>
  <si>
    <t>150,86</t>
  </si>
  <si>
    <t>89793</t>
  </si>
  <si>
    <t>JOELHO 45 GRAUS, CPVC, SOLDÁVEL, DN 89MM, INSTALADO EM PRUMADA DE ÁGUA   FORNECIMENTO E INSTALAÇÃO. AF_06/2022</t>
  </si>
  <si>
    <t>177,25</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</si>
  <si>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</si>
  <si>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</si>
  <si>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</si>
  <si>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</si>
  <si>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38,90</t>
  </si>
  <si>
    <t>89796</t>
  </si>
  <si>
    <t>TE, PVC, SERIE NORMAL, ESGOTO PREDIAL, DN 100 X 100 MM, JUNTA ELÁSTICA, FORNECIDO E INSTALADO EM RAMAL DE DESCARGA OU RAMAL DE ESGOTO SANITÁRIO. AF_08/2022</t>
  </si>
  <si>
    <t>41,66</t>
  </si>
  <si>
    <t>89797</t>
  </si>
  <si>
    <t>JUNÇÃO SIMPLES, PVC, SERIE NORMAL, ESGOTO PREDIAL, DN 100 X 100 MM, JUNTA ELÁSTICA, FORNECIDO E INSTALADO EM RAMAL DE DESCARGA OU RAMAL DE ESGOTO SANITÁRIO. AF_08/2022</t>
  </si>
  <si>
    <t>48,92</t>
  </si>
  <si>
    <t>89801</t>
  </si>
  <si>
    <t>JOELHO 90 GRAUS, PVC, SERIE NORMAL, ESGOTO PREDIAL, DN 50 MM, JUNTA ELÁSTICA, FORNECIDO E INSTALADO EM PRUMADA DE ESGOTO SANITÁRIO OU VENTILAÇÃO. AF_08/2022</t>
  </si>
  <si>
    <t>9,91</t>
  </si>
  <si>
    <t>89802</t>
  </si>
  <si>
    <t>JOELHO 45 GRAUS, PVC, SERIE NORMAL, ESGOTO PREDIAL, DN 50 MM, JUNTA ELÁSTICA, FORNECIDO E INSTALADO EM PRUMADA DE ESGOTO SANITÁRIO OU VENTILAÇÃO. AF_08/2022</t>
  </si>
  <si>
    <t>10,57</t>
  </si>
  <si>
    <t>89803</t>
  </si>
  <si>
    <t>CURVA CURTA 90 GRAUS, PVC, SERIE NORMAL, ESGOTO PREDIAL, DN 50 MM, JUNTA ELÁSTICA, FORNECIDO E INSTALADO EM PRUMADA DE ESGOTO SANITÁRIO OU VENTILAÇÃO. AF_08/2022</t>
  </si>
  <si>
    <t>17,55</t>
  </si>
  <si>
    <t>89804</t>
  </si>
  <si>
    <t>CURVA LONGA 90 GRAUS, PVC, SERIE NORMAL, ESGOTO PREDIAL, DN 50 MM, JUNTA ELÁSTICA, FORNECIDO E INSTALADO EM PRUMADA DE ESGOTO SANITÁRIO OU VENTILAÇÃO. AF_08/2022</t>
  </si>
  <si>
    <t>19,52</t>
  </si>
  <si>
    <t>89805</t>
  </si>
  <si>
    <t>JOELHO 90 GRAUS, PVC, SERIE NORMAL, ESGOTO PREDIAL, DN 75 MM, JUNTA ELÁSTICA, FORNECIDO E INSTALADO EM PRUMADA DE ESGOTO SANITÁRIO OU VENTILAÇÃO. AF_08/2022</t>
  </si>
  <si>
    <t>20,05</t>
  </si>
  <si>
    <t>89806</t>
  </si>
  <si>
    <t>JOELHO 45 GRAUS, PVC, SERIE NORMAL, ESGOTO PREDIAL, DN 75 MM, JUNTA ELÁSTICA, FORNECIDO E INSTALADO EM PRUMADA DE ESGOTO SANITÁRIO OU VENTILAÇÃO. AF_08/2022</t>
  </si>
  <si>
    <t>20,93</t>
  </si>
  <si>
    <t>89807</t>
  </si>
  <si>
    <t>CURVA CURTA 90 GRAUS, PVC, SERIE NORMAL, ESGOTO PREDIAL, DN 75 MM, JUNTA ELÁSTICA, FORNECIDO E INSTALADO EM PRUMADA DE ESGOTO SANITÁRIO OU VENTILAÇÃO. AF_08/2022</t>
  </si>
  <si>
    <t>35,47</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</si>
  <si>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</si>
  <si>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</si>
  <si>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</si>
  <si>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</si>
  <si>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27,59</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</si>
  <si>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</si>
  <si>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</si>
  <si>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</si>
  <si>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</si>
  <si>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41,18</t>
  </si>
  <si>
    <t>89812</t>
  </si>
  <si>
    <t>CURVA LONGA 90 GRAUS, PVC, SERIE NORMAL, ESGOTO PREDIAL, DN 100 MM, JUNTA ELÁSTICA, FORNECIDO E INSTALADO EM PRUMADA DE ESGOTO SANITÁRIO OU VENTILAÇÃO. AF_08/2022</t>
  </si>
  <si>
    <t>72,83</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</si>
  <si>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</si>
  <si>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</si>
  <si>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</si>
  <si>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</si>
  <si>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16,83</t>
  </si>
  <si>
    <t>89815</t>
  </si>
  <si>
    <t>LUVA DE CORRER, CPVC, SOLDÁVEL, DN 35MM, INSTALADO EM PRUMADA DE ÁGUA   FORNECIMENTO E INSTALAÇÃO. AF_06/2022</t>
  </si>
  <si>
    <t>23,76</t>
  </si>
  <si>
    <t>89816</t>
  </si>
  <si>
    <t>UNIÃO, CPVC, SOLDÁVEL, DN35MM, INSTALADO EM PRUMADA DE ÁGUA   FORNECIMENTO E INSTALAÇÃO. AF_06/2022</t>
  </si>
  <si>
    <t>33,89</t>
  </si>
  <si>
    <t>89817</t>
  </si>
  <si>
    <t>LUVA SIMPLES, PVC, SERIE NORMAL, ESGOTO PREDIAL, DN 75 MM, JUNTA ELÁSTICA, FORNECIDO E INSTALADO EM PRUMADA DE ESGOTO SANITÁRIO OU VENTILAÇÃO. AF_08/2022</t>
  </si>
  <si>
    <t>12,85</t>
  </si>
  <si>
    <t>89818</t>
  </si>
  <si>
    <t>CONECTOR, CPVC, SOLDÁVEL, DN 35MM X 1 1/4 , INSTALADO EM PRUMADA DE ÁGUA   FORNECIMENTO E INSTALAÇÃO. AF_06/2022</t>
  </si>
  <si>
    <t>43,27</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</si>
  <si>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</si>
  <si>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</si>
  <si>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</si>
  <si>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</si>
  <si>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</si>
  <si>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</si>
  <si>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21,66</t>
  </si>
  <si>
    <t>89823</t>
  </si>
  <si>
    <t>LUVA DE CORRER, PVC, SERIE NORMAL, ESGOTO PREDIAL, DN 100 MM, JUNTA ELÁSTICA, FORNECIDO E INSTALADO EM PRUMADA DE ESGOTO SANITÁRIO OU VENTILAÇÃO. AF_08/2022</t>
  </si>
  <si>
    <t>33,68</t>
  </si>
  <si>
    <t>89824</t>
  </si>
  <si>
    <t>LUVA DE CORRER, CPVC, SOLDÁVEL, DN 42MM, INSTALADO EM PRUMADA DE ÁGUA   FORNECIMENTO E INSTALAÇÃO. AF_06/2022</t>
  </si>
  <si>
    <t>32,06</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</si>
  <si>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</si>
  <si>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</si>
  <si>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</si>
  <si>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</si>
  <si>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100,90</t>
  </si>
  <si>
    <t>89827</t>
  </si>
  <si>
    <t>JUNÇÃO SIMPLES, PVC, SERIE NORMAL, ESGOTO PREDIAL, DN 50 X 50 MM, JUNTA ELÁSTICA, FORNECIDO E INSTALADO EM PRUMADA DE ESGOTO SANITÁRIO OU VENTILAÇÃO. AF_08/2022</t>
  </si>
  <si>
    <t>19,39</t>
  </si>
  <si>
    <t>89828</t>
  </si>
  <si>
    <t>UNIÃO, CPVC, SOLDÁVEL, DN42MM, INSTALADO EM PRUMADA DE ÁGUA   FORNECIMENTO E INSTALAÇÃO. AF_06/2022</t>
  </si>
  <si>
    <t>49,01</t>
  </si>
  <si>
    <t>89829</t>
  </si>
  <si>
    <t>TE, PVC, SERIE NORMAL, ESGOTO PREDIAL, DN 75 X 75 MM, JUNTA ELÁSTICA, FORNECIDO E INSTALADO EM PRUMADA DE ESGOTO SANITÁRIO OU VENTILAÇÃO. AF_08/2022</t>
  </si>
  <si>
    <t>34,78</t>
  </si>
  <si>
    <t>89830</t>
  </si>
  <si>
    <t>JUNÇÃO SIMPLES, PVC, SERIE NORMAL, ESGOTO PREDIAL, DN 75 X 75 MM, JUNTA ELÁSTICA, FORNECIDO E INSTALADO EM PRUMADA DE ESGOTO SANITÁRIO OU VENTILAÇÃO. AF_08/2022</t>
  </si>
  <si>
    <t>36,65</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</si>
  <si>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</si>
  <si>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</si>
  <si>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</si>
  <si>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</si>
  <si>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34,00</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</si>
  <si>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</si>
  <si>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</si>
  <si>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</si>
  <si>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</si>
  <si>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50,31</t>
  </si>
  <si>
    <t>89835</t>
  </si>
  <si>
    <t>LUVA, CPVC, SOLDÁVEL, DN 54MM, INSTALADO EM PRUMADA DE ÁGUA   FORNECIMENTO E INSTALAÇÃO. AF_06/2022</t>
  </si>
  <si>
    <t>36,55</t>
  </si>
  <si>
    <t>89836</t>
  </si>
  <si>
    <t>LUVA DE TRANSIÇÃO, CPVC, SOLDÁVEL, DN 54MM X 2 , INSTALADO EM PRUMADA DE ÁGUA   FORNECIMENTO E INSTALAÇÃO. AF_06/2022</t>
  </si>
  <si>
    <t>158,32</t>
  </si>
  <si>
    <t>89837</t>
  </si>
  <si>
    <t>UNIÃO, CPVC, SOLDÁVEL, DN 54MM, INSTALADO EM PRUMADA DE ÁGUA   FORNECIMENTO E INSTALAÇÃO. AF_06/2022</t>
  </si>
  <si>
    <t>106,83</t>
  </si>
  <si>
    <t>89838</t>
  </si>
  <si>
    <t>LUVA, CPVC, SOLDÁVEL, DN 73MM, INSTALADO EM PRUMADA DE ÁGUA   FORNECIMENTO E INSTALAÇÃO. AF_06/2022</t>
  </si>
  <si>
    <t>122,52</t>
  </si>
  <si>
    <t>89839</t>
  </si>
  <si>
    <t>UNIÃO, CPVC, SOLDÁVEL, DN 73MM, INSTALADO EM PRUMADA DE ÁGUA   FORNECIMENTO E INSTALAÇÃO. AF_06/2022</t>
  </si>
  <si>
    <t>138,61</t>
  </si>
  <si>
    <t>89840</t>
  </si>
  <si>
    <t>LUVA, CPVC, SOLDÁVEL, DN 89MM, INSTALADO EM PRUMADA DE ÁGUA   FORNECIMENTO E INSTALAÇÃO. AF_06/2022</t>
  </si>
  <si>
    <t>145,39</t>
  </si>
  <si>
    <t>89841</t>
  </si>
  <si>
    <t>UNIÃO, CPVC, SOLDÁVEL, DN 89MM, INSTALADO EM PRUMADA DE ÁGUA   FORNECIMENTO E INSTALAÇÃO. AF_06/2022</t>
  </si>
  <si>
    <t>210,66</t>
  </si>
  <si>
    <t>89842</t>
  </si>
  <si>
    <t>TÊ, CPVC, SOLDÁVEL, DN 35MM, INSTALADO EM PRUMADA DE ÁGUA   FORNECIMENTO E INSTALAÇÃO. AF_06/2022</t>
  </si>
  <si>
    <t>89844</t>
  </si>
  <si>
    <t>TE, CPVC, SOLDÁVEL, DN  42MM, INSTALADO EM PRUMADA DE ÁGUA   FORNECIMENTO E INSTALAÇÃO. AF_06/2022</t>
  </si>
  <si>
    <t>52,33</t>
  </si>
  <si>
    <t>89845</t>
  </si>
  <si>
    <t>TÊ, CPVC, SOLDÁVEL, DN 54 MM, INSTALADO EM PRUMADA DE ÁGUA   FORNECIMENTO E INSTALAÇÃO. AF_06/2022</t>
  </si>
  <si>
    <t>89846</t>
  </si>
  <si>
    <t>TÊ, CPVC, SOLDÁVEL, DN 73MM, INSTALADO EM PRUMADA DE ÁGUA   FORNECIMENTO E INSTALAÇÃO. AF_06/2022</t>
  </si>
  <si>
    <t>170,91</t>
  </si>
  <si>
    <t>89847</t>
  </si>
  <si>
    <t>TÊ, CPVC, SOLDÁVEL, DN 89MM, INSTALADO EM PRUMADA DE ÁGUA   FORNECIMENTO E INSTALAÇÃO. AF_06/2022</t>
  </si>
  <si>
    <t>205,52</t>
  </si>
  <si>
    <t>89850</t>
  </si>
  <si>
    <t>JOELHO 90 GRAUS, PVC, SERIE NORMAL, ESGOTO PREDIAL, DN 100 MM, JUNTA ELÁSTICA, FORNECIDO E INSTALADO EM SUBCOLETOR AÉREO DE ESGOTO SANITÁRIO. AF_08/2022</t>
  </si>
  <si>
    <t>30,15</t>
  </si>
  <si>
    <t>89851</t>
  </si>
  <si>
    <t>JOELHO 45 GRAUS, PVC, SERIE NORMAL, ESGOTO PREDIAL, DN 100 MM, JUNTA ELÁSTICA, FORNECIDO E INSTALADO EM SUBCOLETOR AÉREO DE ESGOTO SANITÁRIO. AF_08/2022</t>
  </si>
  <si>
    <t>30,90</t>
  </si>
  <si>
    <t>89852</t>
  </si>
  <si>
    <t>CURVA CURTA 90 GRAUS, PVC, SERIE NORMAL, ESGOTO PREDIAL, DN 100 MM, JUNTA ELÁSTICA, FORNECIDO E INSTALADO EM SUBCOLETOR AÉREO DE ESGOTO SANITÁRIO. AF_08/2022</t>
  </si>
  <si>
    <t>43,74</t>
  </si>
  <si>
    <t>89853</t>
  </si>
  <si>
    <t>CURVA LONGA 90 GRAUS, PVC, SERIE NORMAL, ESGOTO PREDIAL, DN 100 MM, JUNTA ELÁSTICA, FORNECIDO E INSTALADO EM SUBCOLETOR AÉREO DE ESGOTO SANITÁRIO. AF_08/2022</t>
  </si>
  <si>
    <t>75,39</t>
  </si>
  <si>
    <t>89854</t>
  </si>
  <si>
    <t>JOELHO 90 GRAUS, PVC, SERIE NORMAL, ESGOTO PREDIAL, DN 150 MM, JUNTA ELÁSTICA, FORNECIDO E INSTALADO EM SUBCOLETOR AÉREO DE ESGOTO SANITÁRIO. AF_08/2022</t>
  </si>
  <si>
    <t>101,31</t>
  </si>
  <si>
    <t>89855</t>
  </si>
  <si>
    <t>JOELHO 45 GRAUS, PVC, SERIE NORMAL, ESGOTO PREDIAL, DN 150 MM, JUNTA ELÁSTICA, FORNECIDO E INSTALADO EM SUBCOLETOR AÉREO DE ESGOTO SANITÁRIO. AF_08/2022</t>
  </si>
  <si>
    <t>106,02</t>
  </si>
  <si>
    <t>89856</t>
  </si>
  <si>
    <t>LUVA SIMPLES, PVC, SERIE NORMAL, ESGOTO PREDIAL, DN 100 MM, JUNTA ELÁSTICA, FORNECIDO E INSTALADO EM SUBCOLETOR AÉREO DE ESGOTO SANITÁRIO. AF_08/2022</t>
  </si>
  <si>
    <t>18,58</t>
  </si>
  <si>
    <t>89857</t>
  </si>
  <si>
    <t>LUVA DE CORRER, PVC, SERIE NORMAL, ESGOTO PREDIAL, DN 100 MM, JUNTA ELÁSTICA, FORNECIDO E INSTALADO EM SUBCOLETOR AÉREO DE ESGOTO SANITÁRIO. AF_08/2022</t>
  </si>
  <si>
    <t>35,39</t>
  </si>
  <si>
    <t>89860</t>
  </si>
  <si>
    <t>TE, PVC, SERIE NORMAL, ESGOTO PREDIAL, DN 100 X 100 MM, JUNTA ELÁSTICA, FORNECIDO E INSTALADO EM SUBCOLETOR AÉREO DE ESGOTO SANITÁRIO. AF_08/2022</t>
  </si>
  <si>
    <t>46,48</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</si>
  <si>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</si>
  <si>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</si>
  <si>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</si>
  <si>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</si>
  <si>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</si>
  <si>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</si>
  <si>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7,21</t>
  </si>
  <si>
    <t>89868</t>
  </si>
  <si>
    <t>LUVA, PVC, SOLDÁVEL, DN 25MM, INSTALADO EM DRENO DE AR-CONDICIONADO - FORNECIMENTO E INSTALAÇÃO. AF_08/2022</t>
  </si>
  <si>
    <t>89869</t>
  </si>
  <si>
    <t>TE, PVC, SOLDÁVEL, DN 25MM, INSTALADO EM DRENO DE AR-CONDICIONADO - FORNECIMENTO E INSTALAÇÃO. AF_08/2022</t>
  </si>
  <si>
    <t>9,07</t>
  </si>
  <si>
    <t>89979</t>
  </si>
  <si>
    <t>LUVA COM BUCHA DE LATÃO, PVC, SOLDÁVEL, DN 32MM X 1 , INSTALADO EM RAMAL OU SUB-RAMAL DE ÁGUA   FORNECIMENTO E INSTALAÇÃO. AF_06/2022</t>
  </si>
  <si>
    <t>22,37</t>
  </si>
  <si>
    <t>89981</t>
  </si>
  <si>
    <t>LUVA SOLDÁVEL E COM BUCHA DE LATÃO, PVC, SOLDÁVEL, DN 32MM X 1 , INSTALADO EM PRUMADA DE ÁGUA   FORNECIMENTO E INSTALAÇÃO. AF_06/2022</t>
  </si>
  <si>
    <t>19,81</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</si>
  <si>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</si>
  <si>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</si>
  <si>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</si>
  <si>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</si>
  <si>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19,87</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</si>
  <si>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</si>
  <si>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</si>
  <si>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</si>
  <si>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</si>
  <si>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26,51</t>
  </si>
  <si>
    <t>92289</t>
  </si>
  <si>
    <t>COTOVELO EM COBRE, DN 35 MM, 90 GRAUS, SEM ANEL DE SOLDA, INSTALADO EM PRUMADA DE HIDRÁULICA PREDIAL - FORNECIMENTO E INSTALAÇÃO. AF_04/2022</t>
  </si>
  <si>
    <t>47,35</t>
  </si>
  <si>
    <t>92290</t>
  </si>
  <si>
    <t>COTOVELO EM COBRE, DN 42 MM, 90 GRAUS, SEM ANEL DE SOLDA, INSTALADO EM PRUMADA DE HIDRÁULICA PREDIAL - FORNECIMENTO E INSTALAÇÃO. AF_04/2022</t>
  </si>
  <si>
    <t>72,04</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</si>
  <si>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</si>
  <si>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</si>
  <si>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</si>
  <si>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</si>
  <si>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349,38</t>
  </si>
  <si>
    <t>92293</t>
  </si>
  <si>
    <t>LUVA EM COBRE, DN 22 MM, SEM ANEL DE SOLDA, INSTALADO EM PRUMADA DE HIDRÁULICA PREDIAL - FORNECIMENTO E INSTALAÇÃO. AF_04/2022</t>
  </si>
  <si>
    <t>9,44</t>
  </si>
  <si>
    <t>92294</t>
  </si>
  <si>
    <t>LUVA EM COBRE, DN 28 MM, SEM ANEL DE SOLDA, INSTALADO EM PRUMADA DE HIDRÁULICA PREDIAL - FORNECIMENTO E INSTALAÇÃO. AF_04/2022</t>
  </si>
  <si>
    <t>16,11</t>
  </si>
  <si>
    <t>92295</t>
  </si>
  <si>
    <t>LUVA EM COBRE, DN 35 MM, SEM ANEL DE SOLDA, INSTALADO EM PRUMADA DE HIDRÁULICA PREDIAL - FORNECIMENTO E INSTALAÇÃO. AF_04/2022</t>
  </si>
  <si>
    <t>30,70</t>
  </si>
  <si>
    <t>92296</t>
  </si>
  <si>
    <t>LUVA EM COBRE, DN 42 MM, SEM ANEL DE SOLDA, INSTALADO EM PRUMADA DE HIDRÁULICA PREDIAL - FORNECIMENTO E INSTALAÇÃO. AF_04/2022</t>
  </si>
  <si>
    <t>40,74</t>
  </si>
  <si>
    <t>92297</t>
  </si>
  <si>
    <t>LUVA EM COBRE, DN 54 MM, SEM ANEL DE SOLDA, INSTALADO EM PRUMADA DE HIDRÁULICA PREDIAL - FORNECIMENTO E INSTALAÇÃO. AF_04/2022</t>
  </si>
  <si>
    <t>63,42</t>
  </si>
  <si>
    <t>92298</t>
  </si>
  <si>
    <t>LUVA EM COBRE, DN 66 MM, SEM ANEL DE SOLDA, INSTALADO EM PRUMADA DE HIDRÁULICA PREDIAL - FORNECIMENTO E INSTALAÇÃO. AF_04/2022</t>
  </si>
  <si>
    <t>179,72</t>
  </si>
  <si>
    <t>92299</t>
  </si>
  <si>
    <t>TE EM COBRE, DN 22 MM, SEM ANEL DE SOLDA, INSTALADO EM PRUMADA DE HIDRÁULICA PREDIAL - FORNECIMENTO E INSTALAÇÃO. AF_04/2022</t>
  </si>
  <si>
    <t>21,98</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</si>
  <si>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</si>
  <si>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</si>
  <si>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</si>
  <si>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</si>
  <si>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67,35</t>
  </si>
  <si>
    <t>92302</t>
  </si>
  <si>
    <t>TE EM COBRE, DN 42 MM, SEM ANEL DE SOLDA, INSTALADO EM PRUMADA DE HIDRÁULICA PREDIAL - FORNECIMENTO E INSTALAÇÃO. AF_04/2022</t>
  </si>
  <si>
    <t>89,12</t>
  </si>
  <si>
    <t>92303</t>
  </si>
  <si>
    <t>TE EM COBRE, DN 54 MM, SEM ANEL DE SOLDA, INSTALADO EM PRUMADA DE HIDRÁULICA PREDIAL - FORNECIMENTO E INSTALAÇÃO. AF_04/2022</t>
  </si>
  <si>
    <t>164,38</t>
  </si>
  <si>
    <t>92304</t>
  </si>
  <si>
    <t>TE EM COBRE, DN 66 MM, SEM ANEL DE SOLDA, INSTALADO EM PRUMADA DE HIDRÁULICA PREDIAL - FORNECIMENTO E INSTALAÇÃO. AF_04/2022</t>
  </si>
  <si>
    <t>429,41</t>
  </si>
  <si>
    <t>92311</t>
  </si>
  <si>
    <t>COTOVELO EM COBRE, DN 15 MM, 90 GRAUS, SEM ANEL DE SOLDA, INSTALADO EM RAMAL DE DISTRIBUIÇÃO   FORNECIMENTO E INSTALAÇÃO. AF_04/2022</t>
  </si>
  <si>
    <t>11,96</t>
  </si>
  <si>
    <t>92312</t>
  </si>
  <si>
    <t>COTOVELO EM COBRE, DN 22 MM, 90 GRAUS, SEM ANEL DE SOLDA, INSTALADO EM RAMAL DE DISTRIBUIÇÃO DE HIDRÁULICA PREDIAL - FORNECIMENTO E INSTALAÇÃO. AF_04/2022</t>
  </si>
  <si>
    <t>20,31</t>
  </si>
  <si>
    <t>92313</t>
  </si>
  <si>
    <t>COTOVELO EM COBRE, DN 28 MM, 90 GRAUS, SEM ANEL DE SOLDA, INSTALADO EM RAMAL DE DISTRIBUIÇÃO DE HIDRÁULICA PREDIAL - FORNECIMENTO E INSTALAÇÃO. AF_04/2022</t>
  </si>
  <si>
    <t>29,84</t>
  </si>
  <si>
    <t>92314</t>
  </si>
  <si>
    <t>LUVA EM COBRE, DN 15 MM, SEM ANEL DE SOLDA, INSTALADO EM RAMAL DE DISTRIBUIÇÃO DE HIDRÁULICA PREDIAL - FORNECIMENTO E INSTALAÇÃO. AF_04/2022</t>
  </si>
  <si>
    <t>7,98</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</si>
  <si>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</si>
  <si>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</si>
  <si>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</si>
  <si>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</si>
  <si>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18,34</t>
  </si>
  <si>
    <t>92317</t>
  </si>
  <si>
    <t>TE EM COBRE, DN 15 MM, SEM ANEL DE SOLDA, INSTALADO EM RAMAL DE DISTRIBUIÇÃO DE HIDRÁULICA PREDIAL - FORNECIMENTO E INSTALAÇÃO. AF_04/2022</t>
  </si>
  <si>
    <t>16,78</t>
  </si>
  <si>
    <t>92318</t>
  </si>
  <si>
    <t>TE EM COBRE, DN 22 MM, SEM ANEL DE SOLDA, INSTALADO EM RAMAL DE DISTRIBUIÇÃO DE HIDRÁULICA PREDIAL - FORNECIMENTO E INSTALAÇÃO. AF_04/2022</t>
  </si>
  <si>
    <t>26,79</t>
  </si>
  <si>
    <t>92319</t>
  </si>
  <si>
    <t>TE EM COBRE, DN 28 MM, SEM ANEL DE SOLDA, INSTALADO EM RAMAL DE DISTRIBUIÇÃO DE HIDRÁULICA PREDIAL - FORNECIMENTO E INSTALAÇÃO. AF_04/2022</t>
  </si>
  <si>
    <t>38,09</t>
  </si>
  <si>
    <t>92326</t>
  </si>
  <si>
    <t>COTOVELO EM COBRE, DN 15 MM, 90 GRAUS, SEM ANEL DE SOLDA, INSTALADO EM RAMAL E SUB-RAMAL DE HIDRÁULICA PREDIAL - FORNECIMENTO E INSTALAÇÃO. AF_04/2022</t>
  </si>
  <si>
    <t>12,55</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</si>
  <si>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</si>
  <si>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</si>
  <si>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</si>
  <si>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</si>
  <si>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34,61</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</si>
  <si>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</si>
  <si>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</si>
  <si>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</si>
  <si>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</si>
  <si>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</si>
  <si>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</si>
  <si>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21,54</t>
  </si>
  <si>
    <t>92332</t>
  </si>
  <si>
    <t>TE EM COBRE, DN 15 MM, SEM ANEL DE SOLDA, INSTALADO EM RAMAL E SUB-RAMAL DE HIDRÁULICA PREDIAL - FORNECIMENTO E INSTALAÇÃO. AF_04/2022</t>
  </si>
  <si>
    <t>17,07</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</si>
  <si>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</si>
  <si>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</si>
  <si>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</si>
  <si>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</si>
  <si>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44,46</t>
  </si>
  <si>
    <t>92344</t>
  </si>
  <si>
    <t>NIPLE, EM FERRO GALVANIZADO, DN 50 (2"), CONEXÃO ROSQUEADA, INSTALADO EM PRUMADAS - FORNECIMENTO E INSTALAÇÃO. AF_10/2020</t>
  </si>
  <si>
    <t>53,07</t>
  </si>
  <si>
    <t>92345</t>
  </si>
  <si>
    <t>LUVA, EM FERRO GALVANIZADO, DN 50 (2"), CONEXÃO ROSQUEADA, INSTALADO EM PRUMADAS - FORNECIMENTO E INSTALAÇÃO. AF_10/2020</t>
  </si>
  <si>
    <t>53,05</t>
  </si>
  <si>
    <t>92346</t>
  </si>
  <si>
    <t>NIPLE, EM FERRO GALVANIZADO, DN 65 (2 1/2"), CONEXÃO ROSQUEADA, INSTALADO EM PRUMADAS - FORNECIMENTO E INSTALAÇÃO. AF_10/2020</t>
  </si>
  <si>
    <t>68,90</t>
  </si>
  <si>
    <t>92347</t>
  </si>
  <si>
    <t>LUVA, EM FERRO GALVANIZADO, DN 65 (2 1/2"), CONEXÃO ROSQUEADA, INSTALADO EM PRUMADAS - FORNECIMENTO E INSTALAÇÃO. AF_10/2020</t>
  </si>
  <si>
    <t>76,21</t>
  </si>
  <si>
    <t>92348</t>
  </si>
  <si>
    <t>NIPLE, EM FERRO GALVANIZADO, DN 80 (3"), CONEXÃO ROSQUEADA, INSTALADO EM PRUMADAS - FORNECIMENTO E INSTALAÇÃO. AF_10/2020</t>
  </si>
  <si>
    <t>95,40</t>
  </si>
  <si>
    <t>92349</t>
  </si>
  <si>
    <t>LUVA, EM FERRO GALVANIZADO, DN 80 (3"), CONEXÃO ROSQUEADA, INSTALADO EM PRUMADAS - FORNECIMENTO E INSTALAÇÃO. AF_10/2020</t>
  </si>
  <si>
    <t>101,91</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</si>
  <si>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</si>
  <si>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</si>
  <si>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</si>
  <si>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</si>
  <si>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77,28</t>
  </si>
  <si>
    <t>92352</t>
  </si>
  <si>
    <t>JOELHO 45 GRAUS, EM FERRO GALVANIZADO, DN 65 (2 1/2"), CONEXÃO ROSQUEADA, INSTALADO EM PRUMADAS - FORNECIMENTO E INSTALAÇÃO. AF_10/2020</t>
  </si>
  <si>
    <t>117,31</t>
  </si>
  <si>
    <t>92353</t>
  </si>
  <si>
    <t>JOELHO 90 GRAUS, EM FERRO GALVANIZADO, DN 65 (2 1/2"), CONEXÃO ROSQUEADA, INSTALADO EM PRUMADAS - FORNECIMENTO E INSTALAÇÃO. AF_10/2020</t>
  </si>
  <si>
    <t>110,15</t>
  </si>
  <si>
    <t>92354</t>
  </si>
  <si>
    <t>JOELHO 45 GRAUS, EM FERRO GALVANIZADO, DN 80 (3"), CONEXÃO ROSQUEADA, INSTALADO EM PRUMADAS - FORNECIMENTO E INSTALAÇÃO. AF_10/2020</t>
  </si>
  <si>
    <t>154,20</t>
  </si>
  <si>
    <t>92355</t>
  </si>
  <si>
    <t>JOELHO 90 GRAUS, EM FERRO GALVANIZADO, DN 80 (3"), CONEXÃO ROSQUEADA, INSTALADO EM PRUMADAS - FORNECIMENTO E INSTALAÇÃO. AF_10/2020</t>
  </si>
  <si>
    <t>140,41</t>
  </si>
  <si>
    <t>92356</t>
  </si>
  <si>
    <t>TÊ, EM FERRO GALVANIZADO, DN 50 (2"), CONEXÃO ROSQUEADA, INSTALADO EM PRUMADAS - FORNECIMENTO E INSTALAÇÃO. AF_10/2020</t>
  </si>
  <si>
    <t>103,04</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</si>
  <si>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</si>
  <si>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</si>
  <si>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</si>
  <si>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</si>
  <si>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185,93</t>
  </si>
  <si>
    <t>92369</t>
  </si>
  <si>
    <t>NIPLE, EM FERRO GALVANIZADO, DN 25 (1"), CONEXÃO ROSQUEADA, INSTALADO EM REDE DE ALIMENTAÇÃO PARA HIDRANTE - FORNECIMENTO E INSTALAÇÃO. AF_10/2020</t>
  </si>
  <si>
    <t>29,39</t>
  </si>
  <si>
    <t>92370</t>
  </si>
  <si>
    <t>LUVA, EM FERRO GALVANIZADO, DN 25 (1"), CONEXÃO ROSQUEADA, INSTALADO EM REDE DE ALIMENTAÇÃO PARA HIDRANTE - FORNECIMENTO E INSTALAÇÃO. AF_10/2020</t>
  </si>
  <si>
    <t>30,71</t>
  </si>
  <si>
    <t>92371</t>
  </si>
  <si>
    <t>NIPLE, EM FERRO GALVANIZADO, DN 32 (1 1/4"), CONEXÃO ROSQUEADA, INSTALADO EM REDE DE ALIMENTAÇÃO PARA HIDRANTE - FORNECIMENTO E INSTALAÇÃO. AF_10/2020</t>
  </si>
  <si>
    <t>35,22</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</si>
  <si>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</si>
  <si>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</si>
  <si>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</si>
  <si>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</si>
  <si>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</si>
  <si>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</si>
  <si>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41,57</t>
  </si>
  <si>
    <t>92375</t>
  </si>
  <si>
    <t>NIPLE, EM FERRO GALVANIZADO, DN 50 (2"), CONEXÃO ROSQUEADA, INSTALADO EM REDE DE ALIMENTAÇÃO PARA HIDRANTE - FORNECIMENTO E INSTALAÇÃO. AF_10/2020</t>
  </si>
  <si>
    <t>53,03</t>
  </si>
  <si>
    <t>92376</t>
  </si>
  <si>
    <t>LUVA, EM FERRO GALVANIZADO, DN 50 (2"), CONEXÃO ROSQUEADA, INSTALADO EM REDE DE ALIMENTAÇÃO PARA HIDRANTE - FORNECIMENTO E INSTALAÇÃO. AF_10/2020</t>
  </si>
  <si>
    <t>53,01</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</si>
  <si>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</si>
  <si>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</si>
  <si>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</si>
  <si>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</si>
  <si>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</si>
  <si>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</si>
  <si>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98,38</t>
  </si>
  <si>
    <t>92380</t>
  </si>
  <si>
    <t>LUVA, EM FERRO GALVANIZADO, DN 80 (3"), CONEXÃO ROSQUEADA, INSTALADO EM REDE DE ALIMENTAÇÃO PARA HIDRANTE - FORNECIMENTO E INSTALAÇÃO. AF_10/2020</t>
  </si>
  <si>
    <t>104,89</t>
  </si>
  <si>
    <t>92381</t>
  </si>
  <si>
    <t>JOELHO 45 GRAUS, EM FERRO GALVANIZADO, DN 25 (1"), CONEXÃO ROSQUEADA, INSTALADO EM REDE DE ALIMENTAÇÃO PARA HIDRANTE - FORNECIMENTO E INSTALAÇÃO. AF_10/2020</t>
  </si>
  <si>
    <t>44,45</t>
  </si>
  <si>
    <t>92382</t>
  </si>
  <si>
    <t>JOELHO 90 GRAUS, EM FERRO GALVANIZADO, DN 25 (1"), CONEXÃO ROSQUEADA, INSTALADO EM REDE DE ALIMENTAÇÃO PARA HIDRANTE - FORNECIMENTO E INSTALAÇÃO. AF_10/2020</t>
  </si>
  <si>
    <t>42,70</t>
  </si>
  <si>
    <t>92383</t>
  </si>
  <si>
    <t>JOELHO 45 GRAUS, EM FERRO GALVANIZADO, DN 32 (1 1/4"), CONEXÃO ROSQUEADA, INSTALADO EM REDE DE ALIMENTAÇÃO PARA HIDRANTE - FORNECIMENTO E INSTALAÇÃO. AF_10/2020</t>
  </si>
  <si>
    <t>55,28</t>
  </si>
  <si>
    <t>92384</t>
  </si>
  <si>
    <t>JOELHO 90 GRAUS, EM FERRO GALVANIZADO, DN 32 (1 1/4"), CONEXÃO ROSQUEADA, INSTALADO EM REDE DE ALIMENTAÇÃO PARA HIDRANTE - FORNECIMENTO E INSTALAÇÃO. AF_10/2020</t>
  </si>
  <si>
    <t>51,81</t>
  </si>
  <si>
    <t>92385</t>
  </si>
  <si>
    <t>JOELHO 45 GRAUS, EM FERRO GALVANIZADO, DN 40 (1 1/2"), CONEXÃO ROSQUEADA, INSTALADO EM REDE DE ALIMENTAÇÃO PARA HIDRANTE - FORNECIMENTO E INSTALAÇÃO. AF_10/2020</t>
  </si>
  <si>
    <t>63,13</t>
  </si>
  <si>
    <t>92386</t>
  </si>
  <si>
    <t>JOELHO 90 GRAUS, EM FERRO GALVANIZADO, DN 40 (1 1/2"), CONEXÃO ROSQUEADA, INSTALADO EM REDE DE ALIMENTAÇÃO PARA HIDRANTE - FORNECIMENTO E INSTALAÇÃO. AF_10/2020</t>
  </si>
  <si>
    <t>60,74</t>
  </si>
  <si>
    <t>92387</t>
  </si>
  <si>
    <t>JOELHO 45 GRAUS, EM FERRO GALVANIZADO, DN 50 (2"), CONEXÃO ROSQUEADA, INSTALADO EM REDE DE ALIMENTAÇÃO PARA HIDRANTE - FORNECIMENTO E INSTALAÇÃO. AF_10/2020</t>
  </si>
  <si>
    <t>78,83</t>
  </si>
  <si>
    <t>92388</t>
  </si>
  <si>
    <t>JOELHO 90 GRAUS, EM FERRO GALVANIZADO, DN 50 (2"), CONEXÃO ROSQUEADA, INSTALADO EM REDE DE ALIMENTAÇÃO PARA HIDRANTE - FORNECIMENTO E INSTALAÇÃO. AF_10/2020</t>
  </si>
  <si>
    <t>77,20</t>
  </si>
  <si>
    <t>92389</t>
  </si>
  <si>
    <t>JOELHO 45 GRAUS, EM FERRO GALVANIZADO, DN 65 (2 1/2"), CONEXÃO ROSQUEADA, INSTALADO EM REDE DE ALIMENTAÇÃO PARA HIDRANTE - FORNECIMENTO E INSTALAÇÃO. AF_10/2020</t>
  </si>
  <si>
    <t>119,52</t>
  </si>
  <si>
    <t>92390</t>
  </si>
  <si>
    <t>JOELHO 90 GRAUS, EM FERRO GALVANIZADO, DN 65 (2 1/2"), CONEXÃO ROSQUEADA, INSTALADO EM REDE DE ALIMENTAÇÃO PARA HIDRANTE - FORNECIMENTO E INSTALAÇÃO. AF_10/2020</t>
  </si>
  <si>
    <t>112,36</t>
  </si>
  <si>
    <t>92635</t>
  </si>
  <si>
    <t>JOELHO 45 GRAUS, EM FERRO GALVANIZADO, CONEXÃO ROSQUEADA, DN 80 (3"), INSTALADO EM REDE DE ALIMENTAÇÃO PARA HIDRANTE - FORNECIMENTO E INSTALAÇÃO. AF_10/2020</t>
  </si>
  <si>
    <t>158,68</t>
  </si>
  <si>
    <t>92636</t>
  </si>
  <si>
    <t>JOELHO 90 GRAUS, EM FERRO GALVANIZADO, CONEXÃO ROSQUEADA, DN 80 (3"), INSTALADO EM REDE DE ALIMENTAÇÃO PARA HIDRANTE - FORNECIMENTO E INSTALAÇÃO. AF_10/2020</t>
  </si>
  <si>
    <t>144,89</t>
  </si>
  <si>
    <t>92637</t>
  </si>
  <si>
    <t>TÊ, EM FERRO GALVANIZADO, CONEXÃO ROSQUEADA, DN 25 (1"), INSTALADO EM REDE DE ALIMENTAÇÃO PARA HIDRANTE - FORNECIMENTO E INSTALAÇÃO. AF_10/2020</t>
  </si>
  <si>
    <t>57,61</t>
  </si>
  <si>
    <t>92638</t>
  </si>
  <si>
    <t>TÊ, EM FERRO GALVANIZADO, CONEXÃO ROSQUEADA, DN 32 (1 1/4"), INSTALADO EM REDE DE ALIMENTAÇÃO PARA HIDRANTE - FORNECIMENTO E INSTALAÇÃO. AF_10/2020</t>
  </si>
  <si>
    <t>69,55</t>
  </si>
  <si>
    <t>92639</t>
  </si>
  <si>
    <t>TÊ, EM FERRO GALVANIZADO, CONEXÃO ROSQUEADA, DN 40 (1 1/2"), INSTALADO EM REDE DE ALIMENTAÇÃO PARA HIDRANTE - FORNECIMENTO E INSTALAÇÃO. AF_10/2020</t>
  </si>
  <si>
    <t>80,10</t>
  </si>
  <si>
    <t>92640</t>
  </si>
  <si>
    <t>TÊ, EM FERRO GALVANIZADO, CONEXÃO ROSQUEADA, DN 50 (2"), INSTALADO EM REDE DE ALIMENTAÇÃO PARA HIDRANTE - FORNECIMENTO E INSTALAÇÃO. AF_10/2020</t>
  </si>
  <si>
    <t>102,91</t>
  </si>
  <si>
    <t>92642</t>
  </si>
  <si>
    <t>TÊ, EM FERRO GALVANIZADO, CONEXÃO ROSQUEADA, DN 65 (2 1/2"), INSTALADO EM REDE DE ALIMENTAÇÃO PARA HIDRANTE - FORNECIMENTO E INSTALAÇÃO. AF_10/2020</t>
  </si>
  <si>
    <t>153,40</t>
  </si>
  <si>
    <t>92644</t>
  </si>
  <si>
    <t>TÊ, EM FERRO GALVANIZADO, CONEXÃO ROSQUEADA, DN 80 (3"), INSTALADO EM REDE DE ALIMENTAÇÃO PARA HIDRANTE - FORNECIMENTO E INSTALAÇÃO. AF_10/2020</t>
  </si>
  <si>
    <t>191,90</t>
  </si>
  <si>
    <t>92657</t>
  </si>
  <si>
    <t>NIPLE, EM FERRO GALVANIZADO, CONEXÃO ROSQUEADA, DN 25 (1"), INSTALADO EM REDE DE ALIMENTAÇÃO PARA SPRINKLER - FORNECIMENTO E INSTALAÇÃO. AF_10/2020</t>
  </si>
  <si>
    <t>21,34</t>
  </si>
  <si>
    <t>92658</t>
  </si>
  <si>
    <t>LUVA, EM FERRO GALVANIZADO, CONEXÃO ROSQUEADA, DN 25 (1"), INSTALADO EM REDE DE ALIMENTAÇÃO PARA SPRINKLER - FORNECIMENTO E INSTALAÇÃO. AF_10/2020</t>
  </si>
  <si>
    <t>22,66</t>
  </si>
  <si>
    <t>92659</t>
  </si>
  <si>
    <t>NIPLE, EM FERRO GALVANIZADO, CONEXÃO ROSQUEADA, DN 32 (1 1/4"), INSTALADO EM REDE DE ALIMENTAÇÃO PARA SPRINKLER - FORNECIMENTO E INSTALAÇÃO. AF_10/2020</t>
  </si>
  <si>
    <t>26,06</t>
  </si>
  <si>
    <t>92660</t>
  </si>
  <si>
    <t>LUVA, EM FERRO GALVANIZADO, CONEXÃO ROSQUEADA, DN 32 (1 1/4"), INSTALADO EM REDE DE ALIMENTAÇÃO PARA SPRINKLER - FORNECIMENTO E INSTALAÇÃO. AF_10/2020</t>
  </si>
  <si>
    <t>27,28</t>
  </si>
  <si>
    <t>92661</t>
  </si>
  <si>
    <t>NIPLE, EM FERRO GALVANIZADO, CONEXÃO ROSQUEADA, DN 40 (1 1/2"), INSTALADO EM REDE DE ALIMENTAÇÃO PARA SPRINKLER - FORNECIMENTO E INSTALAÇÃO. AF_10/2020</t>
  </si>
  <si>
    <t>30,89</t>
  </si>
  <si>
    <t>92662</t>
  </si>
  <si>
    <t>LUVA, EM FERRO GALVANIZADO, CONEXÃO ROSQUEADA, DN 40 (1 1/2"), INSTALADO EM REDE DE ALIMENTAÇÃO PARA SPRINKLER - FORNECIMENTO E INSTALAÇÃO. AF_10/2020</t>
  </si>
  <si>
    <t>31,13</t>
  </si>
  <si>
    <t>92663</t>
  </si>
  <si>
    <t>NIPLE, EM FERRO GALVANIZADO, CONEXÃO ROSQUEADA, DN 50 (2"), INSTALADO EM REDE DE ALIMENTAÇÃO PARA SPRINKLER - FORNECIMENTO E INSTALAÇÃO. AF_10/2020</t>
  </si>
  <si>
    <t>41,01</t>
  </si>
  <si>
    <t>92664</t>
  </si>
  <si>
    <t>LUVA, EM FERRO GALVANIZADO, CONEXÃO ROSQUEADA, DN 50 (2"), INSTALADO EM REDE DE ALIMENTAÇÃO PARA SPRINKLER - FORNECIMENTO E INSTALAÇÃO. AF_10/2020</t>
  </si>
  <si>
    <t>40,99</t>
  </si>
  <si>
    <t>92665</t>
  </si>
  <si>
    <t>NIPLE, EM FERRO GALVANIZADO, CONEXÃO ROSQUEADA, DN 65 (2 1/2"), INSTALADO EM REDE DE ALIMENTAÇÃO PARA SPRINKLER - FORNECIMENTO E INSTALAÇÃO. AF_10/2020</t>
  </si>
  <si>
    <t>55,94</t>
  </si>
  <si>
    <t>92666</t>
  </si>
  <si>
    <t>LUVA, EM FERRO GALVANIZADO, CONEXÃO ROSQUEADA, DN 65 (2 1/2"), INSTALADO EM REDE DE ALIMENTAÇÃO PARA SPRINKLER - FORNECIMENTO E INSTALAÇÃO. AF_10/2020</t>
  </si>
  <si>
    <t>63,25</t>
  </si>
  <si>
    <t>92667</t>
  </si>
  <si>
    <t>NIPLE, EM FERRO GALVANIZADO, CONEXÃO ROSQUEADA, DN 80 (3"), INSTALADO EM REDE DE ALIMENTAÇÃO PARA SPRINKLER - FORNECIMENTO E INSTALAÇÃO. AF_10/2020</t>
  </si>
  <si>
    <t>81,63</t>
  </si>
  <si>
    <t>92668</t>
  </si>
  <si>
    <t>LUVA, EM FERRO GALVANIZADO, CONEXÃO ROSQUEADA, DN 80 (3"), INSTALADO EM REDE DE ALIMENTAÇÃO PARA SPRINKLER - FORNECIMENTO E INSTALAÇÃO. AF_10/2020</t>
  </si>
  <si>
    <t>88,14</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</si>
  <si>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</si>
  <si>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</si>
  <si>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</si>
  <si>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</si>
  <si>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</si>
  <si>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</si>
  <si>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</si>
  <si>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</si>
  <si>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</si>
  <si>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</si>
  <si>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47,49</t>
  </si>
  <si>
    <t>92674</t>
  </si>
  <si>
    <t>JOELHO 90 GRAUS, EM FERRO GALVANIZADO, CONEXÃO ROSQUEADA, DN 40 (1 1/2"), INSTALADO EM REDE DE ALIMENTAÇÃO PARA SPRINKLER - FORNECIMENTO E INSTALAÇÃO. AF_10/2020</t>
  </si>
  <si>
    <t>45,10</t>
  </si>
  <si>
    <t>92675</t>
  </si>
  <si>
    <t>JOELHO 45 GRAUS, EM FERRO GALVANIZADO, CONEXÃO ROSQUEADA, DN 50 (2"), INSTALADO EM REDE DE ALIMENTAÇÃO PARA SPRINKLER - FORNECIMENTO E INSTALAÇÃO. AF_10/2020</t>
  </si>
  <si>
    <t>60,85</t>
  </si>
  <si>
    <t>92676</t>
  </si>
  <si>
    <t>JOELHO 90 GRAUS, EM FERRO GALVANIZADO, CONEXÃO ROSQUEADA, DN 50 (2"), INSTALADO EM REDE DE ALIMENTAÇÃO PARA SPRINKLER - FORNECIMENTO E INSTALAÇÃO. AF_10/2020</t>
  </si>
  <si>
    <t>59,22</t>
  </si>
  <si>
    <t>92677</t>
  </si>
  <si>
    <t>JOELHO 45 GRAUS, EM FERRO GALVANIZADO, CONEXÃO ROSQUEADA, DN 65 (2 1/2"), INSTALADO EM REDE DE ALIMENTAÇÃO PARA SPRINKLER - FORNECIMENTO E INSTALAÇÃO. AF_10/2020</t>
  </si>
  <si>
    <t>97,96</t>
  </si>
  <si>
    <t>92678</t>
  </si>
  <si>
    <t>JOELHO 90 GRAUS, EM FERRO GALVANIZADO, CONEXÃO ROSQUEADA, DN 65 (2 1/2"), INSTALADO EM REDE DE ALIMENTAÇÃO PARA SPRINKLER - FORNECIMENTO E INSTALAÇÃO. AF_10/2020</t>
  </si>
  <si>
    <t>90,80</t>
  </si>
  <si>
    <t>92679</t>
  </si>
  <si>
    <t>JOELHO 45 GRAUS, EM FERRO GALVANIZADO, CONEXÃO ROSQUEADA, DN 80 (3"), INSTALADO EM REDE DE ALIMENTAÇÃO PARA SPRINKLER - FORNECIMENTO E INSTALAÇÃO. AF_10/2020</t>
  </si>
  <si>
    <t>133,58</t>
  </si>
  <si>
    <t>92680</t>
  </si>
  <si>
    <t>JOELHO 90 GRAUS, EM FERRO GALVANIZADO, CONEXÃO ROSQUEADA, DN 80 (3"), INSTALADO EM REDE DE ALIMENTAÇÃO PARA SPRINKLER - FORNECIMENTO E INSTALAÇÃO. AF_10/2020</t>
  </si>
  <si>
    <t>119,79</t>
  </si>
  <si>
    <t>92681</t>
  </si>
  <si>
    <t>TÊ, EM FERRO GALVANIZADO, CONEXÃO ROSQUEADA, DN 25 (1"), INSTALADO EM REDE DE ALIMENTAÇÃO PARA SPRINKLER - FORNECIMENTO E INSTALAÇÃO. AF_10/2020</t>
  </si>
  <si>
    <t>41,46</t>
  </si>
  <si>
    <t>92682</t>
  </si>
  <si>
    <t>TÊ, EM FERRO GALVANIZADO, CONEXÃO ROSQUEADA, DN 32 (1 1/4"), INSTALADO EM REDE DE ALIMENTAÇÃO PARA SPRINKLER - FORNECIMENTO E INSTALAÇÃO. AF_10/2020</t>
  </si>
  <si>
    <t>51,18</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</si>
  <si>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</si>
  <si>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</si>
  <si>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</si>
  <si>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</si>
  <si>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78,92</t>
  </si>
  <si>
    <t>92685</t>
  </si>
  <si>
    <t>TÊ, EM FERRO GALVANIZADO, CONEXÃO ROSQUEADA, DN 65 (2 1/2"), INSTALADO EM REDE DE ALIMENTAÇÃO PARA SPRINKLER - FORNECIMENTO E INSTALAÇÃO. AF_10/2020</t>
  </si>
  <si>
    <t>124,67</t>
  </si>
  <si>
    <t>92686</t>
  </si>
  <si>
    <t>TÊ, EM FERRO GALVANIZADO, CONEXÃO ROSQUEADA, DN 80 (3"), INSTALADO EM REDE DE ALIMENTAÇÃO PARA SPRINKLER - FORNECIMENTO E INSTALAÇÃO. AF_10/2020</t>
  </si>
  <si>
    <t>158,40</t>
  </si>
  <si>
    <t>92692</t>
  </si>
  <si>
    <t>NIPLE, EM FERRO GALVANIZADO, CONEXÃO ROSQUEADA, DN 15 (1/2"), INSTALADO EM RAMAIS E SUB-RAMAIS DE GÁS - FORNECIMENTO E INSTALAÇÃO. AF_10/2020</t>
  </si>
  <si>
    <t>11,57</t>
  </si>
  <si>
    <t>92693</t>
  </si>
  <si>
    <t>LUVA, EM FERRO GALVANIZADO, CONEXÃO ROSQUEADA, DN 15 (1/2"), INSTALADO EM RAMAIS E SUB-RAMAIS DE GÁS - FORNECIMENTO E INSTALAÇÃO. AF_10/2020</t>
  </si>
  <si>
    <t>11,86</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</si>
  <si>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</si>
  <si>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</si>
  <si>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</si>
  <si>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</si>
  <si>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</si>
  <si>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</si>
  <si>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29,05</t>
  </si>
  <si>
    <t>92697</t>
  </si>
  <si>
    <t>LUVA, EM FERRO GALVANIZADO, CONEXÃO ROSQUEADA, DN 25 (1"), INSTALADO EM RAMAIS E SUB-RAMAIS DE GÁS - FORNECIMENTO E INSTALAÇÃO. AF_10/2020</t>
  </si>
  <si>
    <t>30,37</t>
  </si>
  <si>
    <t>92698</t>
  </si>
  <si>
    <t>JOELHO 45 GRAUS, EM FERRO GALVANIZADO, CONEXÃO ROSQUEADA, DN 15 (1/2"), INSTALADO EM RAMAIS E SUB-RAMAIS DE GÁS - FORNECIMENTO E INSTALAÇÃO. AF_10/2020</t>
  </si>
  <si>
    <t>17,10</t>
  </si>
  <si>
    <t>92699</t>
  </si>
  <si>
    <t>JOELHO 90 GRAUS, EM FERRO GALVANIZADO, CONEXÃO ROSQUEADA, DN 15 (1/2"), INSTALADO EM RAMAIS E SUB-RAMAIS DE GÁS - FORNECIMENTO E INSTALAÇÃO. AF_10/2020</t>
  </si>
  <si>
    <t>16,15</t>
  </si>
  <si>
    <t>92700</t>
  </si>
  <si>
    <t>JOELHO 45 GRAUS, EM FERRO GALVANIZADO, CONEXÃO ROSQUEADA, DN 20 (3/4"), INSTALADO EM RAMAIS E SUB-RAMAIS DE GÁS - FORNECIMENTO E INSTALAÇÃO. AF_10/2020</t>
  </si>
  <si>
    <t>28,02</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</si>
  <si>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</si>
  <si>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</si>
  <si>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</si>
  <si>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</si>
  <si>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43,98</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</si>
  <si>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</si>
  <si>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</si>
  <si>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</si>
  <si>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</si>
  <si>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21,74</t>
  </si>
  <si>
    <t>92705</t>
  </si>
  <si>
    <t>TÊ, EM FERRO GALVANIZADO, CONEXÃO ROSQUEADA, DN 20 (3/4"), INSTALADO EM RAMAIS E SUB-RAMAIS DE GÁS - FORNECIMENTO E INSTALAÇÃO. AF_10/2020</t>
  </si>
  <si>
    <t>35,20</t>
  </si>
  <si>
    <t>92706</t>
  </si>
  <si>
    <t>TÊ, EM FERRO GALVANIZADO, CONEXÃO ROSQUEADA, DN 25 (1"), INSTALADO EM RAMAIS E SUB-RAMAIS DE GÁS - FORNECIMENTO E INSTALAÇÃO. AF_10/2020</t>
  </si>
  <si>
    <t>56,97</t>
  </si>
  <si>
    <t>92889</t>
  </si>
  <si>
    <t>UNIÃO, EM FERRO GALVANIZADO, DN 50 (2"), CONEXÃO ROSQUEADA, INSTALADO EM PRUMADAS - FORNECIMENTO E INSTALAÇÃO. AF_10/2020</t>
  </si>
  <si>
    <t>100,53</t>
  </si>
  <si>
    <t>92890</t>
  </si>
  <si>
    <t>UNIÃO, EM FERRO GALVANIZADO, DN 65 (2 1/2"), CONEXÃO ROSQUEADA, INSTALADO EM PRUMADAS - FORNECIMENTO E INSTALAÇÃO. AF_10/2020</t>
  </si>
  <si>
    <t>150,53</t>
  </si>
  <si>
    <t>92891</t>
  </si>
  <si>
    <t>UNIÃO, EM FERRO GALVANIZADO, DN 80 (3"), CONEXÃO ROSQUEADA, INSTALADO EM PRUMADAS - FORNECIMENTO E INSTALAÇÃO. AF_10/2020</t>
  </si>
  <si>
    <t>218,90</t>
  </si>
  <si>
    <t>92892</t>
  </si>
  <si>
    <t>UNIÃO, EM FERRO GALVANIZADO, DN 25 (1"), CONEXÃO ROSQUEADA, INSTALADO EM REDE DE ALIMENTAÇÃO PARA HIDRANTE - FORNECIMENTO E INSTALAÇÃO. AF_10/2020</t>
  </si>
  <si>
    <t>44,84</t>
  </si>
  <si>
    <t>92893</t>
  </si>
  <si>
    <t>UNIÃO, EM FERRO GALVANIZADO, DN 32 (1 1/4"), CONEXÃO ROSQUEADA, INSTALADO EM REDE DE ALIMENTAÇÃO PARA HIDRANTE - FORNECIMENTO E INSTALAÇÃO. AF_10/2020</t>
  </si>
  <si>
    <t>62,71</t>
  </si>
  <si>
    <t>92894</t>
  </si>
  <si>
    <t>UNIÃO, EM FERRO GALVANIZADO, DN 40 (1 1/2"), CONEXÃO ROSQUEADA, INSTALADO EM REDE DE ALIMENTAÇÃO PARA HIDRANTE - FORNECIMENTO E INSTALAÇÃO. AF_10/2020</t>
  </si>
  <si>
    <t>74,54</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</si>
  <si>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</si>
  <si>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</si>
  <si>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</si>
  <si>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</si>
  <si>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151,98</t>
  </si>
  <si>
    <t>92897</t>
  </si>
  <si>
    <t>UNIÃO, EM FERRO GALVANIZADO, DN 80 (3"), CONEXÃO ROSQUEADA, INSTALADO EM REDE DE ALIMENTAÇÃO PARA HIDRANTE - FORNECIMENTO E INSTALAÇÃO. AF_10/2020</t>
  </si>
  <si>
    <t>221,88</t>
  </si>
  <si>
    <t>92898</t>
  </si>
  <si>
    <t>UNIÃO, EM FERRO GALVANIZADO, CONEXÃO ROSQUEADA, DN 25 (1"), INSTALADO EM REDE DE ALIMENTAÇÃO PARA SPRINKLER - FORNECIMENTO E INSTALAÇÃO. AF_10/2020</t>
  </si>
  <si>
    <t>36,79</t>
  </si>
  <si>
    <t>92899</t>
  </si>
  <si>
    <t>UNIÃO, EM FERRO GALVANIZADO, CONEXÃO ROSQUEADA, DN 32 (1 1/4"), INSTALADO EM REDE DE ALIMENTAÇÃO PARA SPRINKLER - FORNECIMENTO E INSTALAÇÃO. AF_10/2020</t>
  </si>
  <si>
    <t>53,55</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</si>
  <si>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</si>
  <si>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</si>
  <si>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</si>
  <si>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</si>
  <si>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88,47</t>
  </si>
  <si>
    <t>92902</t>
  </si>
  <si>
    <t>UNIÃO, EM FERRO GALVANIZADO, CONEXÃO ROSQUEADA, DN 65 (2 1/2"), INSTALADO EM REDE DE ALIMENTAÇÃO PARA SPRINKLER - FORNECIMENTO E INSTALAÇÃO. AF_10/2020</t>
  </si>
  <si>
    <t>137,57</t>
  </si>
  <si>
    <t>92903</t>
  </si>
  <si>
    <t>UNIÃO, EM FERRO GALVANIZADO, CONEXÃO ROSQUEADA, DN 80 (3"), INSTALADO EM REDE DE ALIMENTAÇÃO PARA SPRINKLER - FORNECIMENTO E INSTALAÇÃO. AF_10/2020</t>
  </si>
  <si>
    <t>205,13</t>
  </si>
  <si>
    <t>92904</t>
  </si>
  <si>
    <t>UNIÃO, EM FERRO GALVANIZADO, CONEXÃO ROSQUEADA, DN 15 (1/2"), INSTALADO EM RAMAIS E SUB-RAMAIS DE GÁS - FORNECIMENTO E INSTALAÇÃO. AF_10/2020</t>
  </si>
  <si>
    <t>24,83</t>
  </si>
  <si>
    <t>92905</t>
  </si>
  <si>
    <t>UNIÃO, EM FERRO GALVANIZADO, CONEXÃO ROSQUEADA, DN 20 (3/4"), INSTALADO EM RAMAIS E SUB-RAMAIS DE GÁS - FORNECIMENTO E INSTALAÇÃO. AF_10/2020</t>
  </si>
  <si>
    <t>35,79</t>
  </si>
  <si>
    <t>92906</t>
  </si>
  <si>
    <t>UNIÃO, EM FERRO GALVANIZADO, CONEXÃO ROSQUEADA, DN 25 (1"), INSTALADO EM RAMAIS E SUB-RAMAIS DE GÁS - FORNECIMENTO E INSTALAÇÃO. AF_10/2020</t>
  </si>
  <si>
    <t>44,50</t>
  </si>
  <si>
    <t>92907</t>
  </si>
  <si>
    <t>LUVA DE REDUÇÃO, EM FERRO GALVANIZADO, 2" X 1 1/2", CONEXÃO ROSQUEADA, INSTALADO EM PRUMADAS - FORNECIMENTO E INSTALAÇÃO. AF_10/2020</t>
  </si>
  <si>
    <t>55,81</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</si>
  <si>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</si>
  <si>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</si>
  <si>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</si>
  <si>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</si>
  <si>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</si>
  <si>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</si>
  <si>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79,30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</si>
  <si>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</si>
  <si>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</si>
  <si>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</si>
  <si>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</si>
  <si>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104,79</t>
  </si>
  <si>
    <t>92913</t>
  </si>
  <si>
    <t>LUVA DE REDUÇÃO, EM FERRO GALVANIZADO, 3" X 2 1/2", CONEXÃO ROSQUEADA, INSTALADO EM PRUMADAS - FORNECIMENTO E INSTALAÇÃO. AF_10/2020</t>
  </si>
  <si>
    <t>107,30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</si>
  <si>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</si>
  <si>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</si>
  <si>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</si>
  <si>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</si>
  <si>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30,60</t>
  </si>
  <si>
    <t>92920</t>
  </si>
  <si>
    <t>LUVA DE REDUÇÃO, EM FERRO GALVANIZADO, 1" X 3/4", CONEXÃO ROSQUEADA, INSTALADO EM REDE DE ALIMENTAÇÃO PARA HIDRANTE - FORNECIMENTO E INSTALAÇÃO. AF_10/2020</t>
  </si>
  <si>
    <t>30,78</t>
  </si>
  <si>
    <t>92925</t>
  </si>
  <si>
    <t>LUVA DE REDUÇÃO, EM FERRO GALVANIZADO, 1 1/4" X 1", CONEXÃO ROSQUEADA, INSTALADO EM REDE DE ALIMENTAÇÃO PARA HIDRANTE - FORNECIMENTO E INSTALAÇÃO. AF_10/2020</t>
  </si>
  <si>
    <t>37,42</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</si>
  <si>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</si>
  <si>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</si>
  <si>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</si>
  <si>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</si>
  <si>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</si>
  <si>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</si>
  <si>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42,58</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</si>
  <si>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</si>
  <si>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</si>
  <si>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</si>
  <si>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</si>
  <si>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</si>
  <si>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</si>
  <si>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55,77</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</si>
  <si>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</si>
  <si>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</si>
  <si>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</si>
  <si>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</si>
  <si>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</si>
  <si>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</si>
  <si>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80,75</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</si>
  <si>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</si>
  <si>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</si>
  <si>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</si>
  <si>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</si>
  <si>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110,28</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</si>
  <si>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</si>
  <si>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</si>
  <si>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</si>
  <si>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</si>
  <si>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22,55</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</si>
  <si>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</si>
  <si>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</si>
  <si>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</si>
  <si>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</si>
  <si>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</si>
  <si>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</si>
  <si>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28,25</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</si>
  <si>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</si>
  <si>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</si>
  <si>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</si>
  <si>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</si>
  <si>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32,14</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</si>
  <si>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</si>
  <si>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</si>
  <si>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</si>
  <si>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</si>
  <si>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</si>
  <si>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</si>
  <si>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43,75</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</si>
  <si>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</si>
  <si>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</si>
  <si>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</si>
  <si>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</si>
  <si>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</si>
  <si>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</si>
  <si>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66,34</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</si>
  <si>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</si>
  <si>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</si>
  <si>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</si>
  <si>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</si>
  <si>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</si>
  <si>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</si>
  <si>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</si>
  <si>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</si>
  <si>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19,72</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</si>
  <si>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</si>
  <si>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</si>
  <si>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</si>
  <si>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</si>
  <si>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510,20</t>
  </si>
  <si>
    <t>93054</t>
  </si>
  <si>
    <t>CONECTOR EM BRONZE/LATÃO, DN 22 MM X 3/4", SEM ANEL DE SOLDA, BOLSA X ROSCA F, INSTALADO EM PRUMADA DE HIDRÁULICA PREDIAL - FORNECIMENTO E INSTALAÇÃO. AF_04/2022</t>
  </si>
  <si>
    <t>21,56</t>
  </si>
  <si>
    <t>93055</t>
  </si>
  <si>
    <t>CURVA DE TRANSPOSIÇÃO EM BRONZE/LATÃO, DN 22 MM, SEM ANEL DE SOLDA, BOLSA X BOLSA, INSTALADO EM PRUMADA DE HIDRÁULICA PREDIAL - FORNECIMENTO E INSTALAÇÃO. AF_04/2022</t>
  </si>
  <si>
    <t>43,81</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</si>
  <si>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</si>
  <si>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</si>
  <si>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</si>
  <si>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</si>
  <si>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13,37</t>
  </si>
  <si>
    <t>93058</t>
  </si>
  <si>
    <t>JUNTA DE EXPANSÃO EM COBRE, DN 28 MM, PONTA X PONTA, INSTALADO EM PRUMADA DE HIDRÁULICA PREDIAL - FORNECIMENTO E INSTALAÇÃO. AF_04/2022</t>
  </si>
  <si>
    <t>561,22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</si>
  <si>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</si>
  <si>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</si>
  <si>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</si>
  <si>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</si>
  <si>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76,93</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</si>
  <si>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</si>
  <si>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</si>
  <si>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</si>
  <si>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</si>
  <si>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</si>
  <si>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</si>
  <si>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643,06</t>
  </si>
  <si>
    <t>93064</t>
  </si>
  <si>
    <t>LUVA PASSANTE EM COBRE, DN 42 MM, SEM ANEL DE SOLDA, INSTALADO EM PRUMADA DE HIDRÁULICA PREDIAL - FORNECIMENTO E INSTALAÇÃO. AF_04/2022</t>
  </si>
  <si>
    <t>47,48</t>
  </si>
  <si>
    <t>93065</t>
  </si>
  <si>
    <t>BUCHA DE REDUÇÃO EM COBRE, DN 42 MM X 35 MM, SEM ANEL DE SOLDA, PONTA X BOLSA, INSTALADO EM PRUMADA DE HIDRÁULICA PREDIAL - FORNECIMENTO E INSTALAÇÃO. AF_04/2022</t>
  </si>
  <si>
    <t>42,63</t>
  </si>
  <si>
    <t>93066</t>
  </si>
  <si>
    <t>JUNTA DE EXPANSÃO EM BRONZE/LATÃO, DN 42 MM, PONTA X PONTA, INSTALADO EM PRUMADA DE HIDRÁULICA PREDIAL - FORNECIMENTO E INSTALAÇÃO. AF_04/2022</t>
  </si>
  <si>
    <t>807,03</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</si>
  <si>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</si>
  <si>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</si>
  <si>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</si>
  <si>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</si>
  <si>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60,14</t>
  </si>
  <si>
    <t>93069</t>
  </si>
  <si>
    <t>JUNTA DE EXPANSÃO EM BRONZE/LATÃO, DN 54 MM, PONTA X PONTA, INSTALADO EM PRUMADA DE HIDRÁULICA PREDIAL - FORNECIMENTO E INSTALAÇÃO. AF_04/2022</t>
  </si>
  <si>
    <t>1.118,74</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</si>
  <si>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</si>
  <si>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</si>
  <si>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</si>
  <si>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</si>
  <si>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165,24</t>
  </si>
  <si>
    <t>93072</t>
  </si>
  <si>
    <t>JUNTA DE EXPANSÃO EM BRONZE/LATÃO, DN 66 MM, PONTA X PONTA, INSTALADO EM PRUMADA DE HIDRÁULICA PREDIAL - FORNECIMENTO E INSTALAÇÃO. AF_04/2022</t>
  </si>
  <si>
    <t>1.476,52</t>
  </si>
  <si>
    <t>93074</t>
  </si>
  <si>
    <t>CURVA EM COBRE, DN 15 MM, 45 GRAUS, SEM ANEL DE SOLDA, BOLSA X BOLSA, INSTALADO EM RAMAL DE DISTRIBUIÇÃO DE HIDRÁULICA PREDIAL - FORNECIMENTO E INSTALAÇÃO. AF_04/2022</t>
  </si>
  <si>
    <t>12,32</t>
  </si>
  <si>
    <t>93075</t>
  </si>
  <si>
    <t>COTOVELO EM BRONZE/LATÃO, DN 15 MM X 1/2", 90 GRAUS, SEM ANEL DE SOLDA, BOLSA X ROSCA F, INSTALADO EM RAMAL DE DISTRIBUIÇÃO DE HIDRÁULICA PREDIAL - FORNECIMENTO E INSTALAÇÃO. AF_04/2022</t>
  </si>
  <si>
    <t>18,73</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</si>
  <si>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</si>
  <si>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</si>
  <si>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</si>
  <si>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</si>
  <si>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</si>
  <si>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</si>
  <si>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30,03</t>
  </si>
  <si>
    <t>93079</t>
  </si>
  <si>
    <t>CURVA EM COBRE, DN 28 MM, 45 GRAUS, SEM ANEL DE SOLDA, BOLSA X BOLSA, INSTALADO EM RAMAL DE DISTRIBUIÇÃO DE HIDRÁULICA PREDIAL - FORNECIMENTO E INSTALAÇÃO. AF_04/2022</t>
  </si>
  <si>
    <t>28,10</t>
  </si>
  <si>
    <t>93080</t>
  </si>
  <si>
    <t>LUVA PASSANTE EM COBRE, DN 15 MM, SEM ANEL DE SOLDA, INSTALADO EM RAMAL DE DISTRIBUIÇÃO DE HIDRÁULICA PREDIAL - FORNECIMENTO E INSTALAÇÃO. AF_04/2022</t>
  </si>
  <si>
    <t>8,01</t>
  </si>
  <si>
    <t>93081</t>
  </si>
  <si>
    <t>CONECTOR EM BRONZE/LATÃO, DN 15 MM X 1/2", SEM ANEL DE SOLDA, BOLSA X ROSCA F, INSTALADO EM RAMAL DE DISTRIBUIÇÃO DE HIDRÁULICA PREDIAL - FORNECIMENTO E INSTALAÇÃO. AF_04/2022</t>
  </si>
  <si>
    <t>17,77</t>
  </si>
  <si>
    <t>93082</t>
  </si>
  <si>
    <t>CURVA DE TRANSPOSIÇÃO EM BRONZE/LATÃO, DN 15 MM, SEM ANEL DE SOLDA, BOLSA X BOLSA, INSTALADO EM RAMAL DE DISTRIBUIÇÃO DE HIDRÁULICA PREDIAL - FORNECIMENTO E INSTALAÇÃO. AF_04/2022</t>
  </si>
  <si>
    <t>23,06</t>
  </si>
  <si>
    <t>93083</t>
  </si>
  <si>
    <t>JUNTA DE EXPANSÃO EM COBRE, DN 15 MM, PONTA X PONTA, INSTALADO EM RAMAL DE DISTRIBUIÇÃO DE HIDRÁULICA PREDIAL - FORNECIMENTO E INSTALAÇÃO. AF_04/2022</t>
  </si>
  <si>
    <t>441,54</t>
  </si>
  <si>
    <t>93084</t>
  </si>
  <si>
    <t>LUVA PASSANTE EM COBRE, DN 22 MM, SEM ANEL DE SOLDA, INSTALADO EM RAMAL DE DISTRIBUIÇÃO DE HIDRÁULICA PREDIAL - FORNECIMENTO E INSTALAÇÃO. AF_04/2022</t>
  </si>
  <si>
    <t>13,15</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</si>
  <si>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</si>
  <si>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</si>
  <si>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</si>
  <si>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</si>
  <si>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512,61</t>
  </si>
  <si>
    <t>93087</t>
  </si>
  <si>
    <t>CONECTOR EM BRONZE/LATÃO, DN 22 MM X 1/2", SEM ANEL DE SOLDA, BOLSA X ROSCA F, INSTALADO EM RAMAL DE DISTRIBUIÇÃO DE HIDRÁULICA PREDIAL - FORNECIMENTO E INSTALAÇÃO. AF_04/2022</t>
  </si>
  <si>
    <t>18,60</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</si>
  <si>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</si>
  <si>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</si>
  <si>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</si>
  <si>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</si>
  <si>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46,22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</si>
  <si>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</si>
  <si>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</si>
  <si>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</si>
  <si>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</si>
  <si>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15,69</t>
  </si>
  <si>
    <t>93092</t>
  </si>
  <si>
    <t>JUNTA DE EXPANSÃO EM COBRE, DN 28 MM, PONTA X PONTA, INSTALADO EM RAMAL DE DISTRIBUIÇÃO DE HIDRÁULICA PREDIAL - FORNECIMENTO E INSTALAÇÃO. AF_04/2022</t>
  </si>
  <si>
    <t>563,45</t>
  </si>
  <si>
    <t>93093</t>
  </si>
  <si>
    <t>CONECTOR EM BRONZE/LATÃO, DN 28 MM X 1/2", SEM ANEL DE SOLDA, BOLSA X ROSCA F, INSTALADO EM RAMAL DE DISTRIBUIÇÃO DE HIDRÁULICA PREDIAL - FORNECIMENTO E INSTALAÇÃO. AF_04/2022</t>
  </si>
  <si>
    <t>29,47</t>
  </si>
  <si>
    <t>93094</t>
  </si>
  <si>
    <t>CURVA DE TRANSPOSIÇÃO EM BRONZE/LATÃO, DN 28 MM, SEM ANEL DE SOLDA, BOLSA X BOLSA, INSTALADO EM RAMAL DE DISTRIBUIÇÃO DE HIDRÁULICA PREDIAL - FORNECIMENTO E INSTALAÇÃO. AF_04/2022</t>
  </si>
  <si>
    <t>79,16</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</si>
  <si>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</si>
  <si>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</si>
  <si>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</si>
  <si>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</si>
  <si>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18,84</t>
  </si>
  <si>
    <t>93099</t>
  </si>
  <si>
    <t>CURVA EM COBRE, DN 22 MM, 45 GRAUS, SEM ANEL DE SOLDA, BOLSA X BOLSA, INSTALADO EM RAMAL E SUB-RAMAL DE HIDRÁULICA PREDIAL - FORNECIMENTO E INSTALAÇÃO. AF_04/2022</t>
  </si>
  <si>
    <t>22,69</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</si>
  <si>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</si>
  <si>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</si>
  <si>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</si>
  <si>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</si>
  <si>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31,36</t>
  </si>
  <si>
    <t>93102</t>
  </si>
  <si>
    <t>CURVA EM COBRE, DN 28 MM, 45 GRAUS, SEM ANEL DE SOLDA, BOLSA X BOLSA, INSTALADO EM RAMAL E SUB-RAMAL DE HIDRÁULICA PREDIAL - FORNECIMENTO E INSTALAÇÃO. AF_04/2022</t>
  </si>
  <si>
    <t>32,87</t>
  </si>
  <si>
    <t>93103</t>
  </si>
  <si>
    <t>LUVA PASSANTE EM COBRE, DN 15 MM, SEM ANEL DE SOLDA, INSTALADO EM RAMAL E SUB-RAMAL DE HIDRÁULICA PREDIAL - FORNECIMENTO E INSTALAÇÃO. AF_04/2022</t>
  </si>
  <si>
    <t>8,16</t>
  </si>
  <si>
    <t>93104</t>
  </si>
  <si>
    <t>CONECTOR EM BRONZE/LATÃO, DN 15 MM X 1/2", SEM ANEL DE SOLDA, BOLSA X ROSCA F, INSTALADO EM RAMAL E SUB-RAMAL DE HIDRÁULICA PREDIAL - FORNECIMENTO E INSTALAÇÃO. AF_04/2022</t>
  </si>
  <si>
    <t>17,84</t>
  </si>
  <si>
    <t>93105</t>
  </si>
  <si>
    <t>CURVA DE TRANSPOSIÇÃO EM BRONZE/LATÃO, DN 15 MM, SEM ANEL DE SOLDA, BOLSA X BOLSA, INSTALADO EM RAMAL E SUB-RAMAL DE HIDRÁULICA PREDIAL - FORNECIMENTO E INSTALAÇÃO. AF_04/2022</t>
  </si>
  <si>
    <t>23,21</t>
  </si>
  <si>
    <t>93106</t>
  </si>
  <si>
    <t>JUNTA DE EXPANSÃO EM COBRE, DN 15 MM, PONTA X PONTA, INSTALADO EM RAMAL E SUB-RAMAL DE HIDRÁULICA PREDIAL - FORNECIMENTO E INSTALAÇÃO. AF_04/2022</t>
  </si>
  <si>
    <t>441,69</t>
  </si>
  <si>
    <t>93107</t>
  </si>
  <si>
    <t>LUVA PASSANTE EM COBRE, DN 22 MM, SEM ANEL DE SOLDA, INSTALADO EM RAMAL E SUB-RAMAL DE HIDRÁULICA PREDIAL - FORNECIMENTO E INSTALAÇÃO. AF_04/2022</t>
  </si>
  <si>
    <t>14,94</t>
  </si>
  <si>
    <t>93108</t>
  </si>
  <si>
    <t>BUCHA DE REDUÇÃO EM COBRE, DN 22 MM X 15 MM, SEM ANEL DE SOLDA, PONTA X BOLSA, INSTALADO EM RAMAL E SUB-RAMAL DE HIDRÁULICA PREDIAL - FORNECIMENTO E INSTALAÇÃO. AF_04/2022</t>
  </si>
  <si>
    <t>12,59</t>
  </si>
  <si>
    <t>93109</t>
  </si>
  <si>
    <t>JUNTA DE EXPANSÃO EM COBRE, DN 22 MM, PONTA X PONTA, INSTALADO EM RAMAL E SUB-RAMAL DE HIDRÁULICA PREDIAL - FORNECIMENTO E INSTALAÇÃO. AF_04/2022</t>
  </si>
  <si>
    <t>514,40</t>
  </si>
  <si>
    <t>93110</t>
  </si>
  <si>
    <t>CONECTOR EM BRONZE/LATÃO, DN 22 MM X 1/2", SEM ANEL DE SOLDA, BOLSA X ROSCA F, INSTALADO EM RAMAL E SUB-RAMAL DE HIDRÁULICA PREDIAL - FORNECIMENTO E INSTALAÇÃO. AF_04/2022</t>
  </si>
  <si>
    <t>19,49</t>
  </si>
  <si>
    <t>93111</t>
  </si>
  <si>
    <t>CONECTOR EM BRONZE/LATÃO, DN 22 MM X 3/4", SEM ANEL DE SOLDA, BOLSA X ROSCA F, INSTALADO EM RAMAL E SUB-RAMAL DE HIDRÁULICA PREDIAL - FORNECIMENTO E INSTALAÇÃO. AF_04/2022</t>
  </si>
  <si>
    <t>23,65</t>
  </si>
  <si>
    <t>93112</t>
  </si>
  <si>
    <t>CURVA DE TRANSPOSIÇÃO EM BRONZE/LATÃO, DN 22 MM, SEM ANEL DE SOLDA, BOLSA X BOLSA, INSTALADO EM RAMAL E SUB-RAMAL DE HIDRÁULICA PREDIAL - FORNECIMENTO E INSTALAÇÃO. AF_04/2022</t>
  </si>
  <si>
    <t>48,01</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</si>
  <si>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</si>
  <si>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</si>
  <si>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</si>
  <si>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</si>
  <si>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31,07</t>
  </si>
  <si>
    <t>93115</t>
  </si>
  <si>
    <t>CURVA DE TRANSPOSIÇÃO EM BRONZE/LATÃO, DN 28 MM, SEM ANEL DE SOLDA, BOLSA X BOLSA, INSTALADO EM RAMAL E SUB-RAMAL DE HIDRÁULICA PREDIAL - FORNECIMENTO E INSTALAÇÃO. AF_04/2022</t>
  </si>
  <si>
    <t>82,36</t>
  </si>
  <si>
    <t>93116</t>
  </si>
  <si>
    <t>JUNTA DE EXPANSÃO EM COBRE, DN 28 MM, PONTA X PONTA, INSTALADO EM RAMAL E SUB-RAMAL DE HIDRÁULICA PREDIAL - FORNECIMENTO E INSTALAÇÃO. AF_04/2022</t>
  </si>
  <si>
    <t>566,65</t>
  </si>
  <si>
    <t>93117</t>
  </si>
  <si>
    <t>TE DUPLA CURVA EM BRONZE/LATÃO, DN 1/2" X 15 MM X 1/2", SEM ANEL DE SOLDA, ROSCA F X BOLSA X ROSCA F, INSTALADO EM RAMAL E SUB-RAMAL DE HIDRÁULICA PREDIAL - FORNECIMENTO E INSTALAÇÃO. AF_04/2022</t>
  </si>
  <si>
    <t>56,24</t>
  </si>
  <si>
    <t>93118</t>
  </si>
  <si>
    <t>TE DUPLA CURVA EM BRONZE/LATÃO, DN 3/4" X 22 MM X 3/4", SEM ANEL DE SOLDA, ROSCA F X BOLSA X ROSCA F, INSTALADO EM RAMAL E SUB-RAMAL DE HIDRÁULICA PREDIAL - FORNECIMENTO E INSTALAÇÃO. AF_04/2022</t>
  </si>
  <si>
    <t>82,90</t>
  </si>
  <si>
    <t>93119</t>
  </si>
  <si>
    <t>CURVA EM COBRE, DN 22 MM, 45 GRAUS, SEM ANEL DE SOLDA, BOLSA X BOLSA, INSTALADO EM PRUMADA DE HIDRÁULICA PREDIAL - FORNECIMENTO E INSTALAÇÃO. AF_04/2022</t>
  </si>
  <si>
    <t>16,44</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</si>
  <si>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</si>
  <si>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</si>
  <si>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</si>
  <si>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</si>
  <si>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</si>
  <si>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</si>
  <si>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24,77</t>
  </si>
  <si>
    <t>93123</t>
  </si>
  <si>
    <t>CURVA EM COBRE, DN 35 MM, 45 GRAUS, SEM ANEL DE SOLDA, BOLSA X BOLSA, INSTALADO EM PRUMADA DE HIDRÁULICA PREDIAL -  FORNECIMENTO E INSTALAÇÃO. AF_04/2022</t>
  </si>
  <si>
    <t>55,88</t>
  </si>
  <si>
    <t>93124</t>
  </si>
  <si>
    <t>CURVA EM COBRE, DN 42 MM, 45 GRAUS, SEM ANEL DE SOLDA, BOLSA X BOLSA, INSTALADO EM PRUMADA DE HIDRÁULICA PREDIAL - FORNECIMENTO E INSTALAÇÃO. AF_04/2022</t>
  </si>
  <si>
    <t>88,05</t>
  </si>
  <si>
    <t>93125</t>
  </si>
  <si>
    <t>CURVA EM COBRE, DN 54 MM, 45 GRAUS, SEM ANEL DE SOLDA, BOLSA X BOLSA, INSTALADO EM PRUMADA DE HIDRÁULICA PREDIAL - FORNECIMENTO E INSTALAÇÃO. AF_04/2022</t>
  </si>
  <si>
    <t>129,66</t>
  </si>
  <si>
    <t>93126</t>
  </si>
  <si>
    <t>CURVA EM COBRE, DN 66 MM, 45 GRAUS, SEM ANEL DE SOLDA, BOLSA X BOLSA, INSTALADO EM PRUMADA DE HIDRÁULICA PREDIAL - FORNECIMENTO E INSTALAÇÃO. AF_04/2022</t>
  </si>
  <si>
    <t>287,68</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</si>
  <si>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</si>
  <si>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</si>
  <si>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</si>
  <si>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</si>
  <si>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40,33</t>
  </si>
  <si>
    <t>94466</t>
  </si>
  <si>
    <t>NIPLE, EM FERRO GALVANIZADO, CONEXÃO ROSQUEADA, DN 50 (2), INSTALADO EM RESERVAÇÃO DE ÁGUA DE EDIFICAÇÃO QUE POSSUA RESERVATÓRIO DE FIBRA/FIBROCIMENTO  FORNECIMENTO E INSTALAÇÃO. AF_06/2016</t>
  </si>
  <si>
    <t>40,35</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</si>
  <si>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</si>
  <si>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</si>
  <si>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</si>
  <si>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</si>
  <si>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53,62</t>
  </si>
  <si>
    <t>94469</t>
  </si>
  <si>
    <t>LUVA, EM FERRO GALVANIZADO, CONEXÃO ROSQUEADA, DN 80 (3), INSTALADO EM RESERVAÇÃO DE ÁGUA DE EDIFICAÇÃO QUE POSSUA RESERVATÓRIO DE FIBRA/FIBROCIMENTO  FORNECIMENTO E INSTALAÇÃO. AF_06/2016</t>
  </si>
  <si>
    <t>87,99</t>
  </si>
  <si>
    <t>94470</t>
  </si>
  <si>
    <t>NIPLE, EM FERRO GALVANIZADO, CONEXÃO ROSQUEADA, DN 80 (3), INSTALADO EM RESERVAÇÃO DE ÁGUA DE EDIFICAÇÃO QUE POSSUA RESERVATÓRIO DE FIBRA/FIBROCIMENTO  FORNECIMENTO E INSTALAÇÃO. AF_06/2016</t>
  </si>
  <si>
    <t>81,48</t>
  </si>
  <si>
    <t>94471</t>
  </si>
  <si>
    <t>COTOVELO 90 GRAUS, EM FERRO GALVANIZADO, CONEXÃO ROSQUEADA, DN 50 (2), INSTALADO EM RESERVAÇÃO DE ÁGUA DE EDIFICAÇÃO QUE POSSUA RESERVATÓRIO DE FIBRA/FIBROCIMENTO  FORNECIMENTO E INSTALAÇÃO. AF_06/2016</t>
  </si>
  <si>
    <t>58,26</t>
  </si>
  <si>
    <t>94472</t>
  </si>
  <si>
    <t>COTOVELO 45 GRAUS, EM FERRO GALVANIZADO, CONEXÃO ROSQUEADA, DN 50 (2), INSTALADO EM RESERVAÇÃO DE ÁGUA DE EDIFICAÇÃO QUE POSSUA RESERVATÓRIO DE FIBRA/FIBROCIMENTO  FORNECIMENTO E INSTALAÇÃO. AF_06/2016</t>
  </si>
  <si>
    <t>59,89</t>
  </si>
  <si>
    <t>94473</t>
  </si>
  <si>
    <t>COTOVELO 90 GRAUS, EM FERRO GALVANIZADO, CONEXÃO ROSQUEADA, DN 65 (2 1/2), INSTALADO EM RESERVAÇÃO DE ÁGUA DE EDIFICAÇÃO QUE POSSUA RESERVATÓRIO DE FIBRA/FIBROCIMENTO  FORNECIMENTO E INSTALAÇÃO. AF_06/2016</t>
  </si>
  <si>
    <t>87,37</t>
  </si>
  <si>
    <t>94474</t>
  </si>
  <si>
    <t>COTOVELO 45 GRAUS, EM FERRO GALVANIZADO, CONEXÃO ROSQUEADA, DN 65 (2 1/2), INSTALADO EM RESERVAÇÃO DE ÁGUA DE EDIFICAÇÃO QUE POSSUA RESERVATÓRIO DE FIBRA/FIBROCIMENTO  FORNECIMENTO E INSTALAÇÃO. AF_06/2016</t>
  </si>
  <si>
    <t>94,53</t>
  </si>
  <si>
    <t>94475</t>
  </si>
  <si>
    <t>COTOVELO 90 GRAUS, EM FERRO GALVANIZADO, CONEXÃO ROSQUEADA, DN 80 (3), INSTALADO EM RESERVAÇÃO DE ÁGUA DE EDIFICAÇÃO QUE POSSUA RESERVATÓRIO DE FIBRA/FIBROCIMENTO  FORNECIMENTO E INSTALAÇÃO. AF_06/2016</t>
  </si>
  <si>
    <t>119,60</t>
  </si>
  <si>
    <t>94476</t>
  </si>
  <si>
    <t>COTOVELO 45 GRAUS, EM FERRO GALVANIZADO, CONEXÃO ROSQUEADA, DN 80 (3), INSTALADO EM RESERVAÇÃO DE ÁGUA DE EDIFICAÇÃO QUE POSSUA RESERVATÓRIO DE FIBRA/FIBROCIMENTO  FORNECIMENTO E INSTALAÇÃO. AF_06/2016</t>
  </si>
  <si>
    <t>133,39</t>
  </si>
  <si>
    <t>94477</t>
  </si>
  <si>
    <t>TÊ, EM FERRO GALVANIZADO, CONEXÃO ROSQUEADA, DN 50 (2), INSTALADO EM RESERVAÇÃO DE ÁGUA DE EDIFICAÇÃO QUE POSSUA RESERVATÓRIO DE FIBRA/FIBROCIMENTO  FORNECIMENTO E INSTALAÇÃO. AF_06/2016</t>
  </si>
  <si>
    <t>77,54</t>
  </si>
  <si>
    <t>94478</t>
  </si>
  <si>
    <t>TÊ, EM FERRO GALVANIZADO, CONEXÃO ROSQUEADA, DN 65 (2 1/2), INSTALADO EM RESERVAÇÃO DE ÁGUA DE EDIFICAÇÃO QUE POSSUA RESERVATÓRIO DE FIBRA/FIBROCIMENTO  FORNECIMENTO E INSTALAÇÃO. AF_06/2016</t>
  </si>
  <si>
    <t>119,97</t>
  </si>
  <si>
    <t>94479</t>
  </si>
  <si>
    <t>TÊ, EM FERRO GALVANIZADO, CONEXÃO ROSQUEADA, DN 80 (3), INSTALADO EM RESERVAÇÃO DE ÁGUA DE EDIFICAÇÃO QUE POSSUA RESERVATÓRIO DE FIBRA/FIBROCIMENTO  FORNECIMENTO E INSTALAÇÃO. AF_06/2016</t>
  </si>
  <si>
    <t>158,03</t>
  </si>
  <si>
    <t>94606</t>
  </si>
  <si>
    <t>LUVA EM COBRE, DN 54 MM, SEM ANEL DE SOLDA, INSTALADO EM RESERVAÇÃO DE ÁGUA DE EDIFICAÇÃO QUE POSSUA RESERVATÓRIO DE FIBRA/FIBROCIMENTO  FORNECIMENTO E INSTALAÇÃO. AF_06/2016</t>
  </si>
  <si>
    <t>76,56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</si>
  <si>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</si>
  <si>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</si>
  <si>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</si>
  <si>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</si>
  <si>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282,00</t>
  </si>
  <si>
    <t>94612</t>
  </si>
  <si>
    <t>LUVA DE COBRE, DN 104 MM, SEM ANEL DE SOLDA, INSTALADO EM RESERVAÇÃO DE ÁGUA DE EDIFICAÇÃO QUE POSSUA RESERVATÓRIO DE FIBRA/FIBROCIMENTO  FORNECIMENTO E INSTALAÇÃO. AF_06/2016</t>
  </si>
  <si>
    <t>396,10</t>
  </si>
  <si>
    <t>94614</t>
  </si>
  <si>
    <t>COTOVELO EM COBRE, DN 54 MM, 90 GRAUS, SEM ANEL DE SOLDA, INSTALADO EM RESERVAÇÃO DE ÁGUA DE EDIFICAÇÃO QUE POSSUA RESERVATÓRIO DE FIBRA/FIBROCIMENTO  FORNECIMENTO E INSTALAÇÃO. AF_06/2016</t>
  </si>
  <si>
    <t>129,65</t>
  </si>
  <si>
    <t>94615</t>
  </si>
  <si>
    <t>CURVA EM COBRE, DN 54 MM, 45 GRAUS, SEM ANEL DE SOLDA, BOLSA X BOLSA, INSTALADO EM RESERVAÇÃO DE ÁGUA DE EDIFICAÇÃO QUE POSSUA RESERVATÓRIO DE FIBRA/FIBROCIMENTO  FORNECIMENTO E INSTALAÇÃO. AF_06/2016</t>
  </si>
  <si>
    <t>147,39</t>
  </si>
  <si>
    <t>94616</t>
  </si>
  <si>
    <t>COTOVELO EM COBRE, DN 66 MM, 90 GRAUS, SEM ANEL DE SOLDA, INSTALADO EM RESERVAÇÃO DE ÁGUA DE EDIFICAÇÃO QUE POSSUA RESERVATÓRIO DE FIBRA/FIBROCIMENTO  FORNECIMENTO E INSTALAÇÃO. AF_06/2016</t>
  </si>
  <si>
    <t>362,85</t>
  </si>
  <si>
    <t>94617</t>
  </si>
  <si>
    <t>CURVA EM COBRE, DN 66 MM, 45 GRAUS, SEM ANEL DE SOLDA, BOLSA X BOLSA, INSTALADO EM RESERVAÇÃO DE ÁGUA DE EDIFICAÇÃO QUE POSSUA RESERVATÓRIO DE FIBRA/FIBROCIMENTO  FORNECIMENTO E INSTALAÇÃO. AF_06/2016</t>
  </si>
  <si>
    <t>301,15</t>
  </si>
  <si>
    <t>94618</t>
  </si>
  <si>
    <t>COTOVELO EM COBRE, DN 79 MM, 90 GRAUS, SEM ANEL DE SOLDA, INSTALADO EM RESERVAÇÃO DE ÁGUA DE EDIFICAÇÃO QUE POSSUA RESERVATÓRIO DE FIBRA/FIBROCIMENTO  FORNECIMENTO E INSTALAÇÃO. AF_06/2016</t>
  </si>
  <si>
    <t>356,19</t>
  </si>
  <si>
    <t>94620</t>
  </si>
  <si>
    <t>COTOVELO EM COBRE, DN 104 MM, 90 GRAUS, SEM ANEL DE SOLDA, INSTALADO EM RESERVAÇÃO DE ÁGUA DE EDIFICAÇÃO QUE POSSUA RESERVATÓRIO DE FIBRA/FIBROCIMENTO  FORNECIMENTO E INSTALAÇÃO. AF_06/2016</t>
  </si>
  <si>
    <t>817,67</t>
  </si>
  <si>
    <t>94622</t>
  </si>
  <si>
    <t>TE EM COBRE, DN 54 MM, SEM ANEL DE SOLDA, INSTALADO EM RESERVAÇÃO DE ÁGUA DE EDIFICAÇÃO QUE POSSUA RESERVATÓRIO DE FIBRA/FIBROCIMENTO  FORNECIMENTO E INSTALAÇÃO. AF_06/2016</t>
  </si>
  <si>
    <t>189,89</t>
  </si>
  <si>
    <t>94623</t>
  </si>
  <si>
    <t>TE EM COBRE, DN 66 MM, SEM ANEL DE SOLDA, INSTALADO EM RESERVAÇÃO DE ÁGUA DE EDIFICAÇÃO QUE POSSUA RESERVATÓRIO DE FIBRA/FIBROCIMENTO  FORNECIMENTO E INSTALAÇÃO. AF_06/2016</t>
  </si>
  <si>
    <t>449,28</t>
  </si>
  <si>
    <t>94624</t>
  </si>
  <si>
    <t>TE EM COBRE, DN 79 MM, SEM ANEL DE SOLDA, INSTALADO EM RESERVAÇÃO DE ÁGUA DE EDIFICAÇÃO QUE POSSUA RESERVATÓRIO DE FIBRA/FIBROCIMENTO  FORNECIMENTO E INSTALAÇÃO. AF_06/2016</t>
  </si>
  <si>
    <t>684,52</t>
  </si>
  <si>
    <t>94625</t>
  </si>
  <si>
    <t>TE EM COBRE, DN 104 MM, SEM ANEL DE SOLDA, INSTALADO EM RESERVAÇÃO DE ÁGUA DE EDIFICAÇÃO QUE POSSUA RESERVATÓRIO DE FIBRA/FIBROCIMENTO  FORNECIMENTO E INSTALAÇÃO. AF_06/2016</t>
  </si>
  <si>
    <t>1.426,77</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</si>
  <si>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</si>
  <si>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</si>
  <si>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</si>
  <si>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</si>
  <si>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5,84</t>
  </si>
  <si>
    <t>94658</t>
  </si>
  <si>
    <t>ADAPTADOR CURTO COM BOLSA E ROSCA PARA REGISTRO, PVC, SOLDÁVEL, DN 32 MM X 1 , INSTALADO EM RESERVAÇÃO DE ÁGUA DE EDIFICAÇÃO QUE POSSUA RESERVATÓRIO DE FIBRA/FIBROCIMENTO   FORNECIMENTO E INSTALAÇÃO. AF_06/2016</t>
  </si>
  <si>
    <t>6,75</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</si>
  <si>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</si>
  <si>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</si>
  <si>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</si>
  <si>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</si>
  <si>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</si>
  <si>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</si>
  <si>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</si>
  <si>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</si>
  <si>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12,01</t>
  </si>
  <si>
    <t>94663</t>
  </si>
  <si>
    <t>LUVA, PVC, SOLDÁVEL, DN 50 MM, INSTALADO EM RESERVAÇÃO DE ÁGUA DE EDIFICAÇÃO QUE POSSUA RESERVATÓRIO DE FIBRA/FIBROCIMENTO   FORNECIMENTO E INSTALAÇÃO. AF_06/2016</t>
  </si>
  <si>
    <t>11,91</t>
  </si>
  <si>
    <t>94664</t>
  </si>
  <si>
    <t>ADAPTADOR CURTO COM BOLSA E ROSCA PARA REGISTRO, PVC, SOLDÁVEL, DN 60 MM X 2 , INSTALADO EM RESERVAÇÃO DE ÁGUA DE EDIFICAÇÃO QUE POSSUA RESERVATÓRIO DE FIBRA/FIBROCIMENTO   FORNECIMENTO E INSTALAÇÃO. AF_06/2016</t>
  </si>
  <si>
    <t>24,95</t>
  </si>
  <si>
    <t>94665</t>
  </si>
  <si>
    <t>LUVA, PVC, SOLDÁVEL, DN 60 MM, INSTALADO EM RESERVAÇÃO DE ÁGUA DE EDIFICAÇÃO QUE POSSUA RESERVATÓRIO DE FIBRA/FIBROCIMENTO   FORNECIMENTO E INSTALAÇÃO. AF_06/2016</t>
  </si>
  <si>
    <t>27,00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</si>
  <si>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</si>
  <si>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</si>
  <si>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</si>
  <si>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</si>
  <si>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32,78</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</si>
  <si>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</si>
  <si>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</si>
  <si>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</si>
  <si>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</si>
  <si>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</si>
  <si>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</si>
  <si>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66,68</t>
  </si>
  <si>
    <t>94671</t>
  </si>
  <si>
    <t>LUVA, PVC, SOLDÁVEL, DN 110 MM, INSTALADO EM RESERVAÇÃO DE ÁGUA DE EDIFICAÇÃO QUE POSSUA RESERVATÓRIO DE FIBRA/FIBROCIMENTO   FORNECIMENTO E INSTALAÇÃO. AF_06/2016</t>
  </si>
  <si>
    <t>95,92</t>
  </si>
  <si>
    <t>94672</t>
  </si>
  <si>
    <t>JOELHO 90 GRAUS COM BUCHA DE LATÃO, PVC, SOLDÁVEL, DN  25 MM, X 3/4 INSTALADO EM RESERVAÇÃO DE ÁGUA DE EDIFICAÇÃO QUE POSSUA RESERVATÓRIO DE FIBRA/FIBROCIMENTO   FORNECIMENTO E INSTALAÇÃO. AF_06/2016</t>
  </si>
  <si>
    <t>9,06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</si>
  <si>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</si>
  <si>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</si>
  <si>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</si>
  <si>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</si>
  <si>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</si>
  <si>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</si>
  <si>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12,84</t>
  </si>
  <si>
    <t>94676</t>
  </si>
  <si>
    <t>JOELHO 90 GRAUS, PVC, SOLDÁVEL, DN 40 MM INSTALADO EM RESERVAÇÃO DE ÁGUA DE EDIFICAÇÃO QUE POSSUA RESERVATÓRIO DE FIBRA/FIBROCIMENTO   FORNECIMENTO E INSTALAÇÃO. AF_06/2016</t>
  </si>
  <si>
    <t>15,80</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</si>
  <si>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</si>
  <si>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</si>
  <si>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</si>
  <si>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</si>
  <si>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14,95</t>
  </si>
  <si>
    <t>94679</t>
  </si>
  <si>
    <t>CURVA 90 GRAUS, PVC, SOLDÁVEL, DN 50 MM, INSTALADO EM RESERVAÇÃO DE ÁGUA DE EDIFICAÇÃO QUE POSSUA RESERVATÓRIO DE FIBRA/FIBROCIMENTO   FORNECIMENTO E INSTALAÇÃO. AF_06/2016</t>
  </si>
  <si>
    <t>22,49</t>
  </si>
  <si>
    <t>94680</t>
  </si>
  <si>
    <t>JOELHO 90 GRAUS, PVC, SOLDÁVEL, DN 60 MM INSTALADO EM RESERVAÇÃO DE ÁGUA DE EDIFICAÇÃO QUE POSSUA RESERVATÓRIO DE FIBRA/FIBROCIMENTO   FORNECIMENTO E INSTALAÇÃO. AF_06/2016</t>
  </si>
  <si>
    <t>45,54</t>
  </si>
  <si>
    <t>94681</t>
  </si>
  <si>
    <t>CURVA 90 GRAUS, PVC, SOLDÁVEL, DN 60 MM, INSTALADO EM RESERVAÇÃO DE ÁGUA DE EDIFICAÇÃO QUE POSSUA RESERVATÓRIO DE FIBRA/FIBROCIMENTO   FORNECIMENTO E INSTALAÇÃO. AF_06/2016</t>
  </si>
  <si>
    <t>50,36</t>
  </si>
  <si>
    <t>94682</t>
  </si>
  <si>
    <t>JOELHO 90 GRAUS, PVC, SOLDÁVEL, DN 75 MM INSTALADO EM RESERVAÇÃO DE ÁGUA DE EDIFICAÇÃO QUE POSSUA RESERVATÓRIO DE FIBRA/FIBROCIMENTO   FORNECIMENTO E INSTALAÇÃO. AF_06/2016</t>
  </si>
  <si>
    <t>98,39</t>
  </si>
  <si>
    <t>94683</t>
  </si>
  <si>
    <t>CURVA 90 GRAUS, PVC, SOLDÁVEL, DN 75 MM, INSTALADO EM RESERVAÇÃO DE ÁGUA DE EDIFICAÇÃO QUE POSSUA RESERVATÓRIO DE FIBRA/FIBROCIMENTO   FORNECIMENTO E INSTALAÇÃO. AF_06/2016</t>
  </si>
  <si>
    <t>67,47</t>
  </si>
  <si>
    <t>94684</t>
  </si>
  <si>
    <t>JOELHO 90 GRAUS, PVC, SOLDÁVEL, DN 85 MM INSTALADO EM RESERVAÇÃO DE ÁGUA DE EDIFICAÇÃO QUE POSSUA RESERVATÓRIO DE FIBRA/FIBROCIMENTO   FORNECIMENTO E INSTALAÇÃO. AF_06/2016</t>
  </si>
  <si>
    <t>128,70</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</si>
  <si>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</si>
  <si>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</si>
  <si>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</si>
  <si>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</si>
  <si>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226,82</t>
  </si>
  <si>
    <t>94687</t>
  </si>
  <si>
    <t>CURVA 90 GRAUS, PVC, SOLDÁVEL, DN 110 MM, INSTALADO EM RESERVAÇÃO DE ÁGUA DE EDIFICAÇÃO QUE POSSUA RESERVATÓRIO DE FIBRA/FIBROCIMENTO   FORNECIMENTO E INSTALAÇÃO. AF_06/2016</t>
  </si>
  <si>
    <t>205,06</t>
  </si>
  <si>
    <t>94688</t>
  </si>
  <si>
    <t>TÊ, PVC, SOLDÁVEL, DN  25 MM INSTALADO EM RESERVAÇÃO DE ÁGUA DE EDIFICAÇÃO QUE POSSUA RESERVATÓRIO DE FIBRA/FIBROCIMENTO   FORNECIMENTO E INSTALAÇÃO. AF_06/2016</t>
  </si>
  <si>
    <t>10,37</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</si>
  <si>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</si>
  <si>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</si>
  <si>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</si>
  <si>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</si>
  <si>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</si>
  <si>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</si>
  <si>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15,50</t>
  </si>
  <si>
    <t>94692</t>
  </si>
  <si>
    <t>TÊ, PVC, SOLDÁVEL, DN 40 MM INSTALADO EM RESERVAÇÃO DE ÁGUA DE EDIFICAÇÃO QUE POSSUA RESERVATÓRIO DE FIBRA/FIBROCIMENTO   FORNECIMENTO E INSTALAÇÃO. AF_06/2016</t>
  </si>
  <si>
    <t>22,86</t>
  </si>
  <si>
    <t>94693</t>
  </si>
  <si>
    <t>TÊ DE REDUÇÃO, PVC, SOLDÁVEL, DN 40 MM X 32 MM, INSTALADO EM RESERVAÇÃO DE ÁGUA DE EDIFICAÇÃO QUE POSSUA RESERVATÓRIO DE FIBRA/FIBROCIMENTO   FORNECIMENTO E INSTALAÇÃO. AF_06/2016</t>
  </si>
  <si>
    <t>22,34</t>
  </si>
  <si>
    <t>94694</t>
  </si>
  <si>
    <t>TÊ, PVC, SOLDÁVEL, DN 50 MM INSTALADO EM RESERVAÇÃO DE ÁGUA DE EDIFICAÇÃO QUE POSSUA RESERVATÓRIO DE FIBRA/FIBROCIMENTO   FORNECIMENTO E INSTALAÇÃO. AF_06/2016</t>
  </si>
  <si>
    <t>23,25</t>
  </si>
  <si>
    <t>94695</t>
  </si>
  <si>
    <t>TÊ DE REDUÇÃO, PVC, SOLDÁVEL, DN 50 MM X 40 MM, INSTALADO EM RESERVAÇÃO DE ÁGUA DE EDIFICAÇÃO QUE POSSUA RESERVATÓRIO DE FIBRA/FIBROCIMENTO   FORNECIMENTO E INSTALAÇÃO. AF_06/2016</t>
  </si>
  <si>
    <t>31,16</t>
  </si>
  <si>
    <t>94696</t>
  </si>
  <si>
    <t>TÊ, PVC, SOLDÁVEL, DN 60 MM INSTALADO EM RESERVAÇÃO DE ÁGUA DE EDIFICAÇÃO QUE POSSUA RESERVATÓRIO DE FIBRA/FIBROCIMENTO   FORNECIMENTO E INSTALAÇÃO. AF_06/2016</t>
  </si>
  <si>
    <t>54,74</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</si>
  <si>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</si>
  <si>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</si>
  <si>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</si>
  <si>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</si>
  <si>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</si>
  <si>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</si>
  <si>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119,40</t>
  </si>
  <si>
    <t>94700</t>
  </si>
  <si>
    <t>TÊ DE REDUÇÃO, PVC, SOLDÁVEL, DN 85 MM X 60 MM, INSTALADO EM RESERVAÇÃO DE ÁGUA DE EDIFICAÇÃO QUE POSSUA RESERVATÓRIO DE FIBRA/FIBROCIMENTO   FORNECIMENTO E INSTALAÇÃO. AF_06/2016</t>
  </si>
  <si>
    <t>138,44</t>
  </si>
  <si>
    <t>94701</t>
  </si>
  <si>
    <t>TÊ, PVC, SOLDÁVEL, DN 110 MM INSTALADO EM RESERVAÇÃO DE ÁGUA DE EDIFICAÇÃO QUE POSSUA RESERVATÓRIO DE FIBRA/FIBROCIMENTO   FORNECIMENTO E INSTALAÇÃO. AF_06/2016</t>
  </si>
  <si>
    <t>203,31</t>
  </si>
  <si>
    <t>94702</t>
  </si>
  <si>
    <t>TÊ DE REDUÇÃO, PVC, SOLDÁVEL, DN 110 MM X 60 MM, INSTALADO EM RESERVAÇÃO DE ÁGUA DE EDIFICAÇÃO QUE POSSUA RESERVATÓRIO DE FIBRA/FIBROCIMENTO   FORNECIMENTO E INSTALAÇÃO. AF_06/2016</t>
  </si>
  <si>
    <t>179,63</t>
  </si>
  <si>
    <t>94703</t>
  </si>
  <si>
    <t>ADAPTADOR COM FLANGE E ANEL DE VEDAÇÃO, PVC, SOLDÁVEL, DN  25 MM X 3/4 , INSTALADO EM RESERVAÇÃO DE ÁGUA DE EDIFICAÇÃO QUE POSSUA RESERVATÓRIO DE FIBRA/FIBROCIMENTO   FORNECIMENTO E INSTALAÇÃO. AF_06/2016</t>
  </si>
  <si>
    <t>19,23</t>
  </si>
  <si>
    <t>94704</t>
  </si>
  <si>
    <t>ADAPTADOR COM FLANGE E ANEL DE VEDAÇÃO, PVC, SOLDÁVEL, DN 32 MM X 1 , INSTALADO EM RESERVAÇÃO DE ÁGUA DE EDIFICAÇÃO QUE POSSUA RESERVATÓRIO DE FIBRA/FIBROCIMENTO   FORNECIMENTO E INSTALAÇÃO. AF_06/2016</t>
  </si>
  <si>
    <t>25,05</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</si>
  <si>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</si>
  <si>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</si>
  <si>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</si>
  <si>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</si>
  <si>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40,67</t>
  </si>
  <si>
    <t>94707</t>
  </si>
  <si>
    <t>ADAPTADOR COM FLANGE E ANEL DE VEDAÇÃO, PVC, SOLDÁVEL, DN 60 MM X 2 , INSTALADO EM RESERVAÇÃO DE ÁGUA DE EDIFICAÇÃO QUE POSSUA RESERVATÓRIO DE FIBRA/FIBROCIMENTO   FORNECIMENTO E INSTALAÇÃO. AF_06/2016</t>
  </si>
  <si>
    <t>59,02</t>
  </si>
  <si>
    <t>94713</t>
  </si>
  <si>
    <t>ADAPTADOR COM FLANGES LIVRES, PVC, SOLDÁVEL, DN 75 MM X 2 1/2 , INSTALADO EM RESERVAÇÃO DE ÁGUA DE EDIFICAÇÃO QUE POSSUA RESERVATÓRIO DE FIBRA/FIBROCIMENTO   FORNECIMENTO E INSTALAÇÃO. AF_06/2016</t>
  </si>
  <si>
    <t>221,57</t>
  </si>
  <si>
    <t>94714</t>
  </si>
  <si>
    <t>ADAPTADOR COM FLANGES LIVRES, PVC, SOLDÁVEL, DN 85 MM X 3 , INSTALADO EM RESERVAÇÃO DE ÁGUA DE EDIFICAÇÃO QUE POSSUA RESERVATÓRIO DE FIBRA/FIBROCIMENTO   FORNECIMENTO E INSTALAÇÃO. AF_06/2016</t>
  </si>
  <si>
    <t>307,53</t>
  </si>
  <si>
    <t>94715</t>
  </si>
  <si>
    <t>ADAPTADOR COM FLANGES LIVRES, PVC, SOLDÁVEL, DN 110 MM X 4 , INSTALADO EM RESERVAÇÃO DE ÁGUA DE EDIFICAÇÃO QUE POSSUA RESERVATÓRIO DE FIBRA/FIBROCIMENTO   FORNECIMENTO E INSTALAÇÃO. AF_06/2016</t>
  </si>
  <si>
    <t>271,75</t>
  </si>
  <si>
    <t>94724</t>
  </si>
  <si>
    <t>CONECTOR, CPVC, SOLDÁVEL, DN 22 MM X 3/4, INSTALADO EM RESERVAÇÃO DE ÁGUA DE EDIFICAÇÃO QUE POSSUA RESERVATÓRIO DE FIBRA/FIBROCIMENTO  FORNECIMENTO E INSTALAÇÃO. AF_06/2016</t>
  </si>
  <si>
    <t>21,21</t>
  </si>
  <si>
    <t>94725</t>
  </si>
  <si>
    <t>LUVA, CPVC, SOLDÁVEL, DN 22 MM, INSTALADO EM RESERVAÇÃO DE ÁGUA DE EDIFICAÇÃO QUE POSSUA RESERVATÓRIO DE FIBRA/FIBROCIMENTO  FORNECIMENTO E INSTALAÇÃO. AF_06/2016</t>
  </si>
  <si>
    <t>5,62</t>
  </si>
  <si>
    <t>94726</t>
  </si>
  <si>
    <t>CONECTOR, CPVC, SOLDÁVEL, DN 28 MM X 1, INSTALADO EM RESERVAÇÃO DE ÁGUA DE EDIFICAÇÃO QUE POSSUA RESERVATÓRIO DE FIBRA/FIBROCIMENTO  FORNECIMENTO E INSTALAÇÃO. AF_06/2016</t>
  </si>
  <si>
    <t>26,25</t>
  </si>
  <si>
    <t>94727</t>
  </si>
  <si>
    <t>LUVA, CPVC, SOLDÁVEL, DN 28 MM, INSTALADO EM RESERVAÇÃO DE ÁGUA DE EDIFICAÇÃO QUE POSSUA RESERVATÓRIO DE FIBRA/FIBROCIMENTO  FORNECIMENTO E INSTALAÇÃO. AF_06/2016</t>
  </si>
  <si>
    <t>7,93</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</si>
  <si>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</si>
  <si>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</si>
  <si>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</si>
  <si>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</si>
  <si>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14,46</t>
  </si>
  <si>
    <t>94730</t>
  </si>
  <si>
    <t>CONECTOR, CPVC, SOLDÁVEL, DN 42 MM X 1 1/2, INSTALADO EM RESERVAÇÃO DE ÁGUA DE EDIFICAÇÃO QUE POSSUA RESERVATÓRIO DE FIBRA/FIBROCIMENTO  FORNECIMENTO E INSTALAÇÃO. AF_06/2016</t>
  </si>
  <si>
    <t>49,23</t>
  </si>
  <si>
    <t>94731</t>
  </si>
  <si>
    <t>LUVA, CPVC, SOLDÁVEL, DN 42 MM, INSTALADO EM RESERVAÇÃO DE ÁGUA DE EDIFICAÇÃO QUE POSSUA RESERVATÓRIO DE FIBRA/FIBROCIMENTO  FORNECIMENTO E INSTALAÇÃO. AF_06/2016</t>
  </si>
  <si>
    <t>18,05</t>
  </si>
  <si>
    <t>94732</t>
  </si>
  <si>
    <t>CONECTOR, CPVC, SOLDÁVEL, DN 54 MM X 2", INSTALADO EM RESERVAÇÃO DE ÁGUA DE EDIFICAÇÃO QUE POSSUA RESERVATÓRIO DE FIBRA/FIBROCIMENTO - FORNECIMENTO E INSTALAÇÃO. AF_06/2016</t>
  </si>
  <si>
    <t>80,50</t>
  </si>
  <si>
    <t>94733</t>
  </si>
  <si>
    <t>LUVA, CPVC, SOLDÁVEL, DN 54 MM, INSTALADO EM RESERVAÇÃO DE ÁGUA DE EDIFICAÇÃO QUE POSSUA RESERVATÓRIO DE FIBRA/FIBROCIMENTO  FORNECIMENTO E INSTALAÇÃO. AF_06/2016</t>
  </si>
  <si>
    <t>34,25</t>
  </si>
  <si>
    <t>94734</t>
  </si>
  <si>
    <t>CONECTOR, CPVC, SOLDÁVEL, DN 73 MM X 2 1/2", INSTALADO EM RESERVAÇÃO DE ÁGUA DE EDIFICAÇÃO QUE POSSUA RESERVATÓRIO DE FIBRA/FIBROCIMENTO - FORNECIMENTO E INSTALAÇÃO. AF_06/2016</t>
  </si>
  <si>
    <t>286,09</t>
  </si>
  <si>
    <t>94736</t>
  </si>
  <si>
    <t>CONECTOR, CPVC, SOLDÁVEL, DN 89 MM X 3", INSTALADO EM RESERVAÇÃO DE ÁGUA DE EDIFICAÇÃO QUE POSSUA RESERVATÓRIO DE FIBRA/FIBROCIMENTO - FORNECIMENTO E INSTALAÇÃO. AF_06/2016</t>
  </si>
  <si>
    <t>419,48</t>
  </si>
  <si>
    <t>94737</t>
  </si>
  <si>
    <t>LUVA, CPVC, SOLDÁVEL, DN 89 MM, INSTALADO EM RESERVAÇÃO DE ÁGUA DE EDIFICAÇÃO QUE POSSUA RESERVATÓRIO DE FIBRA/FIBROCIMENTO  FORNECIMENTO E INSTALAÇÃO. AF_06/2016</t>
  </si>
  <si>
    <t>141,66</t>
  </si>
  <si>
    <t>94738</t>
  </si>
  <si>
    <t>CONECTOR, CPVC, SOLDÁVEL, DN 114 MM X 4", INSTALADO EM RESERVAÇÃO DE ÁGUA DE EDIFICAÇÃO QUE POSSUA RESERVATÓRIO DE FIBRA/FIBROCIMENTO - FORNECIMENTO E INSTALAÇÃO. AF_06/2016</t>
  </si>
  <si>
    <t>1.252,15</t>
  </si>
  <si>
    <t>94739</t>
  </si>
  <si>
    <t>LUVA, CPVC, SOLDÁVEL, DN 114 MM, INSTALADO EM RESERVAÇÃO DE ÁGUA DE EDIFICAÇÃO QUE POSSUA RESERVATÓRIO DE FIBRA/FIBROCIMENTO - FORNECIMENTO E INSTALAÇÃO. AF_06/2016</t>
  </si>
  <si>
    <t>162,05</t>
  </si>
  <si>
    <t>94740</t>
  </si>
  <si>
    <t>JOELHO 90 GRAUS, CPVC, SOLDÁVEL, DN 22 MM, INSTALADO EM RESERVAÇÃO DE ÁGUA DE EDIFICAÇÃO QUE POSSUA RESERVATÓRIO DE FIBRA/FIBROCIMENTO  FORNECIMENTO E INSTALAÇÃO. AF_06/2016</t>
  </si>
  <si>
    <t>8,71</t>
  </si>
  <si>
    <t>94741</t>
  </si>
  <si>
    <t>CURVA 90 GRAUS, CPVC, SOLDÁVEL, DN 22 MM, INSTALADO EM RESERVAÇÃO DE ÁGUA DE EDIFICAÇÃO QUE POSSUA RESERVATÓRIO DE FIBRA/FIBROCIMENTO  FORNECIMENTO E INSTALAÇÃO. AF_06/2016</t>
  </si>
  <si>
    <t>10,97</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</si>
  <si>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</si>
  <si>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</si>
  <si>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</si>
  <si>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</si>
  <si>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15,95</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</si>
  <si>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</si>
  <si>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</si>
  <si>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</si>
  <si>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</si>
  <si>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27,31</t>
  </si>
  <si>
    <t>94748</t>
  </si>
  <si>
    <t>JOELHO 90 GRAUS, CPVC, SOLDÁVEL, DN 54 MM, INSTALADO EM RESERVAÇÃO DE ÁGUA DE EDIFICAÇÃO QUE POSSUA RESERVATÓRIO DE FIBRA/FIBROCIMENTO  FORNECIMENTO E INSTALAÇÃO. AF_06/2016</t>
  </si>
  <si>
    <t>63,70</t>
  </si>
  <si>
    <t>94750</t>
  </si>
  <si>
    <t>JOELHO 90 GRAUS, CPVC, SOLDÁVEL, DN 73 MM, INSTALADO EM RESERVAÇÃO DE ÁGUA DE EDIFICAÇÃO QUE POSSUA RESERVATÓRIO DE FIBRA/FIBROCIMENTO  FORNECIMENTO E INSTALAÇÃO. AF_06/2016</t>
  </si>
  <si>
    <t>122,89</t>
  </si>
  <si>
    <t>94752</t>
  </si>
  <si>
    <t>JOELHO 90 GRAUS, CPVC, SOLDÁVEL, DN 89 MM, INSTALADO EM RESERVAÇÃO DE ÁGUA DE EDIFICAÇÃO QUE POSSUA RESERVATÓRIO DE FIBRA/FIBROCIMENTO  FORNECIMENTO E INSTALAÇÃO. AF_06/2016</t>
  </si>
  <si>
    <t>151,46</t>
  </si>
  <si>
    <t>94754</t>
  </si>
  <si>
    <t>JOELHO 90 GRAUS, CPVC, SOLDÁVEL, DN 114 MM, INSTALADO EM RESERVAÇÃO DE ÁGUA DE EDIFICAÇÃO QUE POSSUA RESERVATÓRIO DE FIBRA/FIBROCIMENTO - FORNECIMENTO E INSTALAÇÃO. AF_06/2016</t>
  </si>
  <si>
    <t>201,73</t>
  </si>
  <si>
    <t>94756</t>
  </si>
  <si>
    <t>TE, CPVC, SOLDÁVEL, DN 22 MM, INSTALADO EM RESERVAÇÃO DE ÁGUA DE EDIFICAÇÃO QUE POSSUA RESERVATÓRIO DE FIBRA/FIBROCIMENTO  FORNECIMENTO E INSTALAÇÃO. AF_06/2016</t>
  </si>
  <si>
    <t>11,00</t>
  </si>
  <si>
    <t>94757</t>
  </si>
  <si>
    <t>TE, CPVC, SOLDÁVEL, DN 28 MM, INSTALADO EM RESERVAÇÃO DE ÁGUA DE EDIFICAÇÃO QUE POSSUA RESERVATÓRIO DE FIBRA/FIBROCIMENTO  FORNECIMENTO E INSTALAÇÃO. AF_06/2016</t>
  </si>
  <si>
    <t>14,86</t>
  </si>
  <si>
    <t>94758</t>
  </si>
  <si>
    <t>TE, CPVC, SOLDÁVEL, DN 35 MM, INSTALADO EM RESERVAÇÃO DE ÁGUA DE EDIFICAÇÃO QUE POSSUA RESERVATÓRIO DE FIBRA/FIBROCIMENTO  FORNECIMENTO E INSTALAÇÃO. AF_06/2016</t>
  </si>
  <si>
    <t>38,99</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</si>
  <si>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</si>
  <si>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</si>
  <si>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</si>
  <si>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</si>
  <si>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79,48</t>
  </si>
  <si>
    <t>94761</t>
  </si>
  <si>
    <t>TE, CPVC, SOLDÁVEL, DN 73 MM, INSTALADO EM RESERVAÇÃO DE ÁGUA DE EDIFICAÇÃO QUE POSSUA RESERVATÓRIO DE FIBRA/FIBROCIMENTO  FORNECIMENTO E INSTALAÇÃO. AF_06/2016</t>
  </si>
  <si>
    <t>164,56</t>
  </si>
  <si>
    <t>94762</t>
  </si>
  <si>
    <t>TE, CPVC, SOLDÁVEL, DN 89 MM, INSTALADO EM RESERVAÇÃO DE ÁGUA DE EDIFICAÇÃO QUE POSSUA RESERVATÓRIO DE FIBRA/FIBROCIMENTO  FORNECIMENTO E INSTALAÇÃO. AF_06/2016</t>
  </si>
  <si>
    <t>204,31</t>
  </si>
  <si>
    <t>94763</t>
  </si>
  <si>
    <t>TE, CPVC, SOLDÁVEL, DN 114 MM, INSTALADO EM RESERVAÇÃO DE ÁGUA DE EDIFICAÇÃO QUE POSSUA RESERVATÓRIO DE FIBRA/FIBROCIMENTO - FORNECIMENTO E INSTALAÇÃO. AF_06/2016</t>
  </si>
  <si>
    <t>247,18</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</si>
  <si>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</si>
  <si>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</si>
  <si>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</si>
  <si>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</si>
  <si>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31,76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</si>
  <si>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</si>
  <si>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</si>
  <si>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</si>
  <si>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</si>
  <si>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51,38</t>
  </si>
  <si>
    <t>94768</t>
  </si>
  <si>
    <t>ADAPTADOR COM FLANGE E ANEL DE VEDAÇÃO, CPVC, ROSCÁVEL, DN 42 MM, INSTALADO EM RESERVAÇÃO DE ÁGUA DE EDIFICAÇÃO QUE POSSUA RESERVATÓRIO DE FIBRA/FIBROCIMENTO - FORNECIMENTO E INSTALAÇÃO. AF_06/2016</t>
  </si>
  <si>
    <t>57,74</t>
  </si>
  <si>
    <t>94769</t>
  </si>
  <si>
    <t>ADAPTADOR COM FLANGE E ANEL DE VEDAÇÃO, CPVC, ROSCÁVEL, DN 54 MM, INSTALADO EM RESERVAÇÃO DE ÁGUA DE EDIFICAÇÃO QUE POSSUA RESERVATÓRIO DE FIBRA/FIBROCIMENTO - FORNECIMENTO E INSTALAÇÃO. AF_06/2016</t>
  </si>
  <si>
    <t>79,32</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</si>
  <si>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</si>
  <si>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</si>
  <si>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</si>
  <si>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</si>
  <si>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</si>
  <si>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</si>
  <si>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39,55</t>
  </si>
  <si>
    <t>94773</t>
  </si>
  <si>
    <t>ADAPTADOR COM FLANGES LIVRES, CPVC, ROSCÁVEL, DN 35 MM, INSTALADO EM RESERVAÇÃO DE ÁGUA DE EDIFICAÇÃO QUE POSSUA RESERVATÓRIO DE FIBRA/FIBROCIMENTO - FORNECIMENTO E INSTALAÇÃO. AF_06/2016</t>
  </si>
  <si>
    <t>55,95</t>
  </si>
  <si>
    <t>94774</t>
  </si>
  <si>
    <t>ADAPTADOR COM FLANGES LIVRES, CPVC, ROSCÁVEL, DN 42 MM, INSTALADO EM RESERVAÇÃO DE ÁGUA DE EDIFICAÇÃO QUE POSSUA RESERVATÓRIO DE FIBRA/FIBROCIMENTO - FORNECIMENTO E INSTALAÇÃO. AF_06/2016</t>
  </si>
  <si>
    <t>62,31</t>
  </si>
  <si>
    <t>94775</t>
  </si>
  <si>
    <t>ADAPTADOR COM FLANGES LIVRES, CPVC, ROSCÁVEL, DN 54 MM, INSTALADO EM RESERVAÇÃO DE ÁGUA DE EDIFICAÇÃO QUE POSSUA RESERVATÓRIO DE FIBRA/FIBROCIMENTO - FORNECIMENTO E INSTALAÇÃO. AF_06/2016</t>
  </si>
  <si>
    <t>85,37</t>
  </si>
  <si>
    <t>94783</t>
  </si>
  <si>
    <t>ADAPTADOR COM FLANGE E ANEL DE VEDAÇÃO, PVC, SOLDÁVEL, DN  20 MM X 1/2 , INSTALADO EM RESERVAÇÃO DE ÁGUA DE EDIFICAÇÃO QUE POSSUA RESERVATÓRIO DE FIBRA/FIBROCIMENTO   FORNECIMENTO E INSTALAÇÃO. AF_06/2016</t>
  </si>
  <si>
    <t>18,30</t>
  </si>
  <si>
    <t>94785</t>
  </si>
  <si>
    <t>ADAPTADOR COM FLANGES LIVRES, PVC, SOLDÁVEL LONGO, DN 32 MM X 1 , INSTALADO EM RESERVAÇÃO DE ÁGUA DE EDIFICAÇÃO QUE POSSUA RESERVATÓRIO DE FIBRA/FIBROCIMENTO   FORNECIMENTO E INSTALAÇÃO. AF_06/2016</t>
  </si>
  <si>
    <t>21,91</t>
  </si>
  <si>
    <t>94789</t>
  </si>
  <si>
    <t>ADAPTADOR COM FLANGES LIVRES, PVC, SOLDÁVEL LONGO, DN 75 MM X 2 1/2 , INSTALADO EM RESERVAÇÃO DE ÁGUA DE EDIFICAÇÃO QUE POSSUA RESERVATÓRIO DE FIBRA/FIBROCIMENTO   FORNECIMENTO E INSTALAÇÃO. AF_06/2016</t>
  </si>
  <si>
    <t>211,85</t>
  </si>
  <si>
    <t>94790</t>
  </si>
  <si>
    <t>ADAPTADOR COM FLANGES LIVRES, PVC, SOLDÁVEL LONGO, DN 85 MM X 3 , INSTALADO EM RESERVAÇÃO DE ÁGUA DE EDIFICAÇÃO QUE POSSUA RESERVATÓRIO DE FIBRA/FIBROCIMENTO   FORNECIMENTO E INSTALAÇÃO. AF_06/2016</t>
  </si>
  <si>
    <t>291,21</t>
  </si>
  <si>
    <t>94791</t>
  </si>
  <si>
    <t>ADAPTADOR COM FLANGES LIVRES, PVC, SOLDÁVEL LONGO, DN 110 MM X 4 , INSTALADO EM RESERVAÇÃO DE ÁGUA DE EDIFICAÇÃO QUE POSSUA RESERVATÓRIO DE FIBRA/FIBROCIMENTO   FORNECIMENTO E INSTALAÇÃO. AF_06/2016</t>
  </si>
  <si>
    <t>383,19</t>
  </si>
  <si>
    <t>94863</t>
  </si>
  <si>
    <t>LUVA, CPVC, SOLDÁVEL, DN 73 MM, INSTALADO EM RESERVAÇÃO DE ÁGUA DE EDIFICAÇÃO QUE POSSUA RESERVATÓRIO DE FIBRA/FIBROCIMENTO  FORNECIMENTO E INSTALAÇÃO. AF_06/2016</t>
  </si>
  <si>
    <t>117,56</t>
  </si>
  <si>
    <t>95237</t>
  </si>
  <si>
    <t>LUVA COM BUCHA DE LATÃO, PVC, SOLDÁVEL, DN 32MM X 1 , INSTALADO EM RAMAL DE DISTRIBUIÇÃO DE ÁGUA   FORNECIMENTO E INSTALAÇÃO. AF_06/2022</t>
  </si>
  <si>
    <t>21,86</t>
  </si>
  <si>
    <t>95693</t>
  </si>
  <si>
    <t>LUVA SIMPLES, PVC, SÉRIE NORMAL, ESGOTO PREDIAL, DN 150 MM, JUNTA ELÁSTICA, FORNECIDO E INSTALADO EM SUBCOLETOR AÉREO DE ESGOTO SANITÁRIO. AF_08/2022</t>
  </si>
  <si>
    <t>45,90</t>
  </si>
  <si>
    <t>95694</t>
  </si>
  <si>
    <t>CURVA 90 GRAUS, PVC, SERIE R, ÁGUA PLUVIAL, DN 100 MM, JUNTA ELÁSTICA, FORNECIDO E INSTALADO EM RAMAL DE ENCAMINHAMENTO. AF_06/2022</t>
  </si>
  <si>
    <t>49,72</t>
  </si>
  <si>
    <t>95695</t>
  </si>
  <si>
    <t>CURVA 90 GRAUS, PVC, SERIE R, ÁGUA PLUVIAL, DN 100 MM, JUNTA ELÁSTICA, FORNECIDO E INSTALADO EM CONDUTORES VERTICAIS DE ÁGUAS PLUVIAIS. AF_06/2022</t>
  </si>
  <si>
    <t>55,86</t>
  </si>
  <si>
    <t>95696</t>
  </si>
  <si>
    <t>SPRINKLER TIPO PENDENTE, 68 °C, UNIÃO POR ROSCA DN 15 (1/2") - FORNECIMENTO E INSTALAÇÃO. AF_10/2020</t>
  </si>
  <si>
    <t>33,57</t>
  </si>
  <si>
    <t>96637</t>
  </si>
  <si>
    <t>JOELHO 90 GRAUS, PPR, DN 25 MM, CLASSE PN 25, INSTALADO EM RAMAL OU SUB-RAMAL DE ÁGUA   FORNECIMENTO E INSTALAÇÃO. AF_08/2022</t>
  </si>
  <si>
    <t>13,58</t>
  </si>
  <si>
    <t>96638</t>
  </si>
  <si>
    <t>JOELHO 45 GRAUS, PPR, DN 25 MM, CLASSE PN 25, INSTALADO EM RAMAL OU SUB-RAMAL DE ÁGUA   FORNECIMENTO E INSTALAÇÃO. AF_08/2022</t>
  </si>
  <si>
    <t>13,94</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</si>
  <si>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</si>
  <si>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</si>
  <si>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</si>
  <si>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</si>
  <si>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23,12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</si>
  <si>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</si>
  <si>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</si>
  <si>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</si>
  <si>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</si>
  <si>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</si>
  <si>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</si>
  <si>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40,44</t>
  </si>
  <si>
    <t>96650</t>
  </si>
  <si>
    <t>JOELHO 90 GRAUS, PPR, DN 25 MM, CLASSE PN 25, INSTALADO EM RAMAL DE DISTRIBUIÇÃO   FORNECIMENTO E INSTALAÇÃO. AF_08/2022</t>
  </si>
  <si>
    <t>7,69</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</si>
  <si>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</si>
  <si>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</si>
  <si>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</si>
  <si>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</si>
  <si>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9,19</t>
  </si>
  <si>
    <t>96653</t>
  </si>
  <si>
    <t>JOELHO 45 GRAUS, PPR, DN 32 MM, CLASSE PN 25, INSTALADO EM RAMAL DE DISTRIBUIÇÃO DE ÁGUA - FORNECIMENTO E INSTALAÇÃO. AF_08/2022</t>
  </si>
  <si>
    <t>12,24</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</si>
  <si>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</si>
  <si>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</si>
  <si>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</si>
  <si>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</si>
  <si>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18,93</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</si>
  <si>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</si>
  <si>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</si>
  <si>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</si>
  <si>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</si>
  <si>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</si>
  <si>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</si>
  <si>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13,54</t>
  </si>
  <si>
    <t>96659</t>
  </si>
  <si>
    <t>LUVA, PPR, DN 32 MM, CLASSE PN 25, INSTALADO EM RAMAL DE DISTRIBUIÇÃO DE ÁGUA   FORNECIMENTO E INSTALAÇÃO. AF_08/2022</t>
  </si>
  <si>
    <t>7,34</t>
  </si>
  <si>
    <t>96660</t>
  </si>
  <si>
    <t>CONECTOR MACHO, PPR, 32 X 3/4, CLASSE PN 25, INSTALADO EM RAMAL DE DISTRIBUIÇÃO DE ÁGUA   FORNECIMENTO E INSTALAÇÃO. AF_08/2022</t>
  </si>
  <si>
    <t>29,14</t>
  </si>
  <si>
    <t>96661</t>
  </si>
  <si>
    <t>CONECTOR FÊMEA, PPR, 32 X 3/4, CLASSE PN 25, INSTALADO EM RAMAL DE DISTRIBUIÇÃO DE ÁGUA   FORNECIMENTO E INSTALAÇÃO. AF_08/2022</t>
  </si>
  <si>
    <t>28,86</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</si>
  <si>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</si>
  <si>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</si>
  <si>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</si>
  <si>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</si>
  <si>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14,15</t>
  </si>
  <si>
    <t>96664</t>
  </si>
  <si>
    <t>BUCHA DE REDUÇÃO, PPR, 40 X 25, CLASSE PN 25, INSTALADO EM RAMAL DE DISTRIBUIÇÃO DE ÁGUA   FORNECIMENTO E INSTALAÇÃO. AF_08/2022</t>
  </si>
  <si>
    <t>15,61</t>
  </si>
  <si>
    <t>96665</t>
  </si>
  <si>
    <t>TÊ NORMAL, PPR, DN 25 MM, CLASSE PN 25, INSTALADO EM RAMAL DE DISTRIBUIÇÃO DE ÁGUA   FORNECIMENTO E INSTALAÇÃO. AF_08/2022</t>
  </si>
  <si>
    <t>10,00</t>
  </si>
  <si>
    <t>96666</t>
  </si>
  <si>
    <t>TÊ NORMAL, PPR, DN 32 MM, CLASSE PN 25, INSTALADO EM RAMAL DE DISTRIBUIÇÃO DE ÁGUA   FORNECIMENTO E INSTALAÇÃO. AF_08/2022</t>
  </si>
  <si>
    <t>14,64</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</si>
  <si>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</si>
  <si>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</si>
  <si>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</si>
  <si>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</si>
  <si>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</si>
  <si>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</si>
  <si>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10,19</t>
  </si>
  <si>
    <t>96686</t>
  </si>
  <si>
    <t>JOELHO 90 GRAUS, PPR, DN 32 MM, CLASSE PN 25, INSTALADO EM PRUMADA DE ÁGUA   FORNECIMENTO E INSTALAÇÃO . AF_08/2022</t>
  </si>
  <si>
    <t>12,68</t>
  </si>
  <si>
    <t>96687</t>
  </si>
  <si>
    <t>JOELHO 45 GRAUS, PPR, DN 32 MM, CLASSE PN 25, INSTALADO EM PRUMADA DE ÁGUA   FORNECIMENTO E INSTALAÇÃO . AF_08/2022</t>
  </si>
  <si>
    <t>15,73</t>
  </si>
  <si>
    <t>96688</t>
  </si>
  <si>
    <t>JOELHO 90 GRAUS, PPR, DN 40 MM, CLASSE PN 25, INSTALADO EM PRUMADA DE ÁGUA   FORNECIMENTO E INSTALAÇÃO . AF_08/2022</t>
  </si>
  <si>
    <t>19,02</t>
  </si>
  <si>
    <t>96689</t>
  </si>
  <si>
    <t>JOELHO 45 GRAUS, PPR, DN 40 MM, CLASSE PN 25, INSTALADO EM PRUMADA DE ÁGUA   FORNECIMENTO E INSTALAÇÃO . AF_08/2022</t>
  </si>
  <si>
    <t>23,98</t>
  </si>
  <si>
    <t>96690</t>
  </si>
  <si>
    <t>JOELHO 90 GRAUS, PPR, DN 50 MM, CLASSE PN 25, INSTALADO EM PRUMADA DE ÁGUA   FORNECIMENTO E INSTALAÇÃO . AF_08/2022</t>
  </si>
  <si>
    <t>26,65</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</si>
  <si>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</si>
  <si>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</si>
  <si>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</si>
  <si>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</si>
  <si>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</si>
  <si>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</si>
  <si>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52,00</t>
  </si>
  <si>
    <t>96694</t>
  </si>
  <si>
    <t>JOELHO 90 GRAUS, PPR, DN 75 MM, CLASSE PN 25, INSTALADO EM PRUMADA DE ÁGUA   FORNECIMENTO E INSTALAÇÃO . AF_08/2022</t>
  </si>
  <si>
    <t>81,91</t>
  </si>
  <si>
    <t>96695</t>
  </si>
  <si>
    <t>JOELHO 45 GRAUS, PPR, DN 75 MM, CLASSE PN 25, INSTALADO EM PRUMADA DE ÁGUA   FORNECIMENTO E INSTALAÇÃO . AF_08/2022</t>
  </si>
  <si>
    <t>90,46</t>
  </si>
  <si>
    <t>96696</t>
  </si>
  <si>
    <t>JOELHO 90 GRAUS, PPR, DN 90 MM, CLASSE PN 25, INSTALADO EM PRUMADA DE ÁGUA   FORNECIMENTO E INSTALAÇÃO . AF_08/2022</t>
  </si>
  <si>
    <t>102,39</t>
  </si>
  <si>
    <t>96697</t>
  </si>
  <si>
    <t>JOELHO 90 GRAUS, PPR, DN 110 MM, CLASSE PN 25, INSTALADO EM PRUMADA DE ÁGUA   FORNECIMENTO E INSTALAÇÃO . AF_08/2022</t>
  </si>
  <si>
    <t>306,54</t>
  </si>
  <si>
    <t>96698</t>
  </si>
  <si>
    <t>LUVA, PPR, DN 25 MM, CLASSE PN 25, INSTALADO EM PRUMADA DE ÁGUA   FORNECIMENTO E INSTALAÇÃO . AF_08/2022</t>
  </si>
  <si>
    <t>6,98</t>
  </si>
  <si>
    <t>96699</t>
  </si>
  <si>
    <t>CONECTOR MACHO, PPR, 25 X 1/2, CLASSE PN 25, INSTALADO EM PRUMADA DE ÁGUA   FORNECIMENTO E INSTALAÇÃO . AF_08/2022</t>
  </si>
  <si>
    <t>22,79</t>
  </si>
  <si>
    <t>96700</t>
  </si>
  <si>
    <t>CONECTOR FÊMEA, PPR, 25 X 1/2, CLASSE PN 25, INSTALADO EM PRUMADA DE ÁGUA   FORNECIMENTO E INSTALAÇÃO . AF_08/2022</t>
  </si>
  <si>
    <t>96701</t>
  </si>
  <si>
    <t>LUVA, PPR, DN 32 MM, CLASSE PN 25, INSTALADO EM PRUMADA DE ÁGUA   FORNECIMENTO E INSTALAÇÃO. AF_08/2022</t>
  </si>
  <si>
    <t>9,67</t>
  </si>
  <si>
    <t>96702</t>
  </si>
  <si>
    <t>BUCHA DE REDUÇÃO, PPR, 32 X 25, CLASSE PN 25, INSTALADO EM PRUMADA DE ÁGUA   FORNECIMENTO E INSTALAÇÃO . AF_08/2022</t>
  </si>
  <si>
    <t>96703</t>
  </si>
  <si>
    <t>LUVA, PPR, DN 40 MM, CLASSE PN 25, INSTALADO EM PRUMADA DE ÁGUA   FORNECIMENTO E INSTALAÇÃO. AF_08/2022</t>
  </si>
  <si>
    <t>17,52</t>
  </si>
  <si>
    <t>96704</t>
  </si>
  <si>
    <t>BUCHA DE REDUÇÃO, PPR, 40 X 25, CLASSE PN 25, INSTALADO EM PRUMADA DE ÁGUA   FORNECIMENTO E INSTALAÇÃO . AF_08/2022</t>
  </si>
  <si>
    <t>18,01</t>
  </si>
  <si>
    <t>96705</t>
  </si>
  <si>
    <t>LUVA, PPR, DN 50 MM, CLASSE PN 25, INSTALADO EM PRUMADA DE ÁGUA   FORNECIMENTO E INSTALAÇÃO. AF_08/2022</t>
  </si>
  <si>
    <t>21,27</t>
  </si>
  <si>
    <t>96706</t>
  </si>
  <si>
    <t>LUVA, PPR, DN 63 MM, CLASSE PN 25, INSTALADO EM PRUMADA DE ÁGUA   FORNECIMENTO E INSTALAÇÃO. AF_08/2022</t>
  </si>
  <si>
    <t>96707</t>
  </si>
  <si>
    <t>LUVA, PPR, DN 75 MM, CLASSE PN 25, INSTALADO EM PRUMADA DE ÁGUA   FORNECIMENTO E INSTALAÇÃO. AF_08/2022</t>
  </si>
  <si>
    <t>51,43</t>
  </si>
  <si>
    <t>96708</t>
  </si>
  <si>
    <t>LUVA, PPR, DN 90 MM, CLASSE PN 25, INSTALADO EM PRUMADA DE ÁGUA   FORNECIMENTO E INSTALAÇÃO. AF_08/2022</t>
  </si>
  <si>
    <t>78,34</t>
  </si>
  <si>
    <t>96709</t>
  </si>
  <si>
    <t>LUVA, PPR, DN 110 MM, CLASSE PN 25, INSTALADO EM PRUMADA DE ÁGUA   FORNECIMENTO E INSTALAÇÃO. AF_08/2022</t>
  </si>
  <si>
    <t>100,06</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</si>
  <si>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</si>
  <si>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</si>
  <si>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</si>
  <si>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</si>
  <si>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</si>
  <si>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</si>
  <si>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27,66</t>
  </si>
  <si>
    <t>96713</t>
  </si>
  <si>
    <t>TÊ NORMAL, PPR, DN 50 MM, CLASSE PN 25, INSTALADO EM PRUMADA DE ÁGUA   FORNECIMENTO E INSTALAÇÃO . AF_08/2022</t>
  </si>
  <si>
    <t>42,83</t>
  </si>
  <si>
    <t>96714</t>
  </si>
  <si>
    <t>TÊ NORMAL, PPR, DN 63 MM, CLASSE PN 25, INSTALADO EM PRUMADA DE ÁGUA   FORNECIMENTO E INSTALAÇÃO . AF_08/2022</t>
  </si>
  <si>
    <t>61,23</t>
  </si>
  <si>
    <t>96715</t>
  </si>
  <si>
    <t>TÊ NORMAL, PPR, DN 75 MM, CLASSE PN 25, INSTALADO EM PRUMADA DE ÁGUA   FORNECIMENTO E INSTALAÇÃO . AF_08/2022</t>
  </si>
  <si>
    <t>110,19</t>
  </si>
  <si>
    <t>96716</t>
  </si>
  <si>
    <t>TÊ NORMAL, PPR, DN 90 MM, CLASSE PN 25, INSTALADO EM PRUMADA DE ÁGUA   FORNECIMENTO E INSTALAÇÃO . AF_08/2022</t>
  </si>
  <si>
    <t>143,78</t>
  </si>
  <si>
    <t>96717</t>
  </si>
  <si>
    <t>TÊ NORMAL, PPR, DN 110 MM, CLASSE PN 25, INSTALADO EM PRUMADA DE ÁGUA   FORNECIMENTO E INSTALAÇÃO . AF_08/2022</t>
  </si>
  <si>
    <t>277,92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</si>
  <si>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</si>
  <si>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</si>
  <si>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</si>
  <si>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</si>
  <si>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5,66</t>
  </si>
  <si>
    <t>96738</t>
  </si>
  <si>
    <t>CONECTOR MACHO, PPR, 25 X 1/2'', CLASSE PN 25,  INSTALADO EM RESERVAÇÃO DE ÁGUA DE EDIFICAÇÃO QUE POSSUA RESERVATÓRIO DE FIBRA/FIBROCIMENTO   FORNECIMENTO E INSTALAÇÃO. AF_06/2016</t>
  </si>
  <si>
    <t>21,47</t>
  </si>
  <si>
    <t>96739</t>
  </si>
  <si>
    <t>LUVA, PPR, DN 32 MM, CLASSE PN 25, INSTALADO EM RESERVAÇÃO DE ÁGUA DE EDIFICAÇÃO QUE POSSUA RESERVATÓRIO DE FIBRA/FIBROCIMENTO  FORNECIMENTO E INSTALAÇÃO. AF_06/2016</t>
  </si>
  <si>
    <t>8,27</t>
  </si>
  <si>
    <t>96740</t>
  </si>
  <si>
    <t>CONECTOR MACHO, PPR, 32 X 3/4'', CLASSE PN 25,  INSTALADO EM RESERVAÇÃO DE ÁGUA DE EDIFICAÇÃO QUE POSSUA RESERVATÓRIO DE FIBRA/FIBROCIMENTO   FORNECIMENTO E INSTALAÇÃO. AF_06/2016</t>
  </si>
  <si>
    <t>30,16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</si>
  <si>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</si>
  <si>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</si>
  <si>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</si>
  <si>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</si>
  <si>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</si>
  <si>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</si>
  <si>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27,94</t>
  </si>
  <si>
    <t>96744</t>
  </si>
  <si>
    <t>LUVA, PPR, DN 75 MM, CLASSE PN 25, INSTALADO EM RESERVAÇÃO DE ÁGUA DE EDIFICAÇÃO QUE POSSUA RESERVATÓRIO DE FIBRA/FIBROCIMENTO  FORNECIMENTO E INSTALAÇÃO. AF_06/2016</t>
  </si>
  <si>
    <t>50,33</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</si>
  <si>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</si>
  <si>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</si>
  <si>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</si>
  <si>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</si>
  <si>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100,13</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</si>
  <si>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</si>
  <si>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</si>
  <si>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</si>
  <si>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</si>
  <si>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</si>
  <si>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</si>
  <si>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10,58</t>
  </si>
  <si>
    <t>96750</t>
  </si>
  <si>
    <t>JOELHO 90 GRAUS, PPR, DN 40 MM, CLASSE PN 25,  INSTALADO EM RESERVAÇÃO DE ÁGUA DE EDIFICAÇÃO QUE POSSUA RESERVATÓRIO DE FIBRA/FIBROCIMENTO  FORNECIMENTO E INSTALAÇÃO. AF_06/2016</t>
  </si>
  <si>
    <t>15,04</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</si>
  <si>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</si>
  <si>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</si>
  <si>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</si>
  <si>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</si>
  <si>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</si>
  <si>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</si>
  <si>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80,25</t>
  </si>
  <si>
    <t>96754</t>
  </si>
  <si>
    <t>JOELHO 90 GRAUS, PPR, DN 90 MM, CLASSE PN 25,  INSTALADO EM RESERVAÇÃO DE ÁGUA DE EDIFICAÇÃO QUE POSSUA RESERVATÓRIO DE FIBRA/FIBROCIMENTO  FORNECIMENTO E INSTALAÇÃO. AF_06/2016</t>
  </si>
  <si>
    <t>97,18</t>
  </si>
  <si>
    <t>96755</t>
  </si>
  <si>
    <t>JOELHO 90 GRAUS, PPR, DN 110 MM, CLASSE PN 25,  INSTALADO EM RESERVAÇÃO DE ÁGUA DE EDIFICAÇÃO QUE POSSUA RESERVATÓRIO DE FIBRA/FIBROCIMENTO  FORNECIMENTO E INSTALAÇÃO. AF_06/2016</t>
  </si>
  <si>
    <t>306,63</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</si>
  <si>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</si>
  <si>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</si>
  <si>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</si>
  <si>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</si>
  <si>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22,27</t>
  </si>
  <si>
    <t>96758</t>
  </si>
  <si>
    <t>TÊ, PPR, DN 32 MM, CLASSE PN 25,  INSTALADO EM RESERVAÇÃO DE ÁGUA DE EDIFICAÇÃO QUE POSSUA RESERVATÓRIO DE FIBRA/FIBROCIMENTO  FORNECIMENTO E INSTALAÇÃO. AF_06/2016</t>
  </si>
  <si>
    <t>16,50</t>
  </si>
  <si>
    <t>96759</t>
  </si>
  <si>
    <t>TÊ, PPR, DN 40 MM, CLASSE PN 25,  INSTALADO EM RESERVAÇÃO DE ÁGUA DE EDIFICAÇÃO QUE POSSUA RESERVATÓRIO DE FIBRA/FIBROCIMENTO  FORNECIMENTO E INSTALAÇÃO. AF_06/2016</t>
  </si>
  <si>
    <t>22,36</t>
  </si>
  <si>
    <t>96760</t>
  </si>
  <si>
    <t>TÊ, PPR, DN 50 MM, CLASSE PN 25,  INSTALADO EM RESERVAÇÃO DE ÁGUA DE EDIFICAÇÃO QUE POSSUA RESERVATÓRIO DE FIBRA/FIBROCIMENTO  FORNECIMENTO E INSTALAÇÃO. AF_06/2016</t>
  </si>
  <si>
    <t>39,29</t>
  </si>
  <si>
    <t>96761</t>
  </si>
  <si>
    <t>TÊ, PPR, DN 63 MM, CLASSE PN 25,  INSTALADO EM RESERVAÇÃO DE ÁGUA DE EDIFICAÇÃO QUE POSSUA RESERVATÓRIO DE FIBRA/FIBROCIMENTO  FORNECIMENTO E INSTALAÇÃO. AF_06/2016</t>
  </si>
  <si>
    <t>53,61</t>
  </si>
  <si>
    <t>96762</t>
  </si>
  <si>
    <t>TÊ, PPR, DN 75 MM, CLASSE PN 25,  INSTALADO EM RESERVAÇÃO DE ÁGUA DE EDIFICAÇÃO QUE POSSUA RESERVATÓRIO DE FIBRA/FIBROCIMENTO  FORNECIMENTO E INSTALAÇÃO. AF_06/2016</t>
  </si>
  <si>
    <t>107,95</t>
  </si>
  <si>
    <t>96763</t>
  </si>
  <si>
    <t>TÊ, PPR, DN 90 MM, CLASSE PN 25,  INSTALADO EM RESERVAÇÃO DE ÁGUA DE EDIFICAÇÃO QUE POSSUA RESERVATÓRIO DE FIBRA/FIBROCIMENTO  FORNECIMENTO E INSTALAÇÃO. AF_06/2016</t>
  </si>
  <si>
    <t>136,81</t>
  </si>
  <si>
    <t>96764</t>
  </si>
  <si>
    <t>TÊ, PPR, DN 110 MM, CLASSE PN 25,  INSTALADO EM RESERVAÇÃO DE ÁGUA DE EDIFICAÇÃO QUE POSSUA RESERVATÓRIO DE FIBRA/FIBROCIMENTO  FORNECIMENTO E INSTALAÇÃO. AF_06/2016</t>
  </si>
  <si>
    <t>278,06</t>
  </si>
  <si>
    <t>96802</t>
  </si>
  <si>
    <t>KIT CHASSI PEX, PRÉ-FABRICADO, PARA CHUVEIRO, INCLUSO QUADRO METÁLICO, TUBOS, REGISTROS DE PRESSÃO E CONEXÕES POR CRIMPAGEM - FORNECIMENTO E INSTALAÇÃO. AF_02/2023</t>
  </si>
  <si>
    <t>349,97</t>
  </si>
  <si>
    <t>96803</t>
  </si>
  <si>
    <t>KIT CHASSI PEX, PRÉ-FABRICADO, PARA COZINHA COM CUBA SIMPLES, INCLUSO QUADRO METÁLICO, TUBOS E CONEXÕES POR CRIMPAGEM - FORNECIMENTO E INSTALAÇÃO. AF_02/2023</t>
  </si>
  <si>
    <t>96804</t>
  </si>
  <si>
    <t>KIT CHASSI PEX, PRÉ-FABRICADO, PARA ÁREA DE SERVIÇO COM TANQUE E MÁQUINA DE LAVAR ROUPA, INCLUSO QUADRO METÁLICO, TUBOS E CONEXÕES POR CRIMPAGEM - FORNECIMENTO E INSTALAÇÃO. AF_02/2023</t>
  </si>
  <si>
    <t>101,36</t>
  </si>
  <si>
    <t>96805</t>
  </si>
  <si>
    <t>KIT CHASSI PEX, PRÉ-FABRICADO, PARA CHUVEIRO, INCLUSO QUADRO METÁLICO, TUBOS, REGISTROS DE PRESSÃO E CONEXÕES POR ANEL DESLIZANTE - FORNECIMENTO E INSTALAÇÃO. AF_02/2023</t>
  </si>
  <si>
    <t>180,25</t>
  </si>
  <si>
    <t>96806</t>
  </si>
  <si>
    <t>KIT CHASSI PEX, PRÉ-FABRICADO, PARA COZINHA COM CUBA SIMPLES, INCLUSO QUADRO METÁLICO, TUBOS E CONEXÕES POR ANEL DESLIZANTE - FORNECIMENTO E INSTALAÇÃO. AF_02/2023</t>
  </si>
  <si>
    <t>68,89</t>
  </si>
  <si>
    <t>96807</t>
  </si>
  <si>
    <t>KIT CHASSI PEX, PRÉ-FABRICADO, PARA ÁREA DE SERVIÇO COM TANQUE E MÁQUINA DE LAVAR ROUPA, INCLUSO QUADRO METÁLICO, TUBOS E CONEXÕES POR ANEL DESLIZANTE - FORNECIMENTO E INSTALAÇÃO. AF_02/2023</t>
  </si>
  <si>
    <t>96808</t>
  </si>
  <si>
    <t>UNIÃO METÁLICA PARA INSTALAÇÕES EM PEX ÁGUA, DN 16 MM, COM ANEL DESLIZANTE - FORNECIMENTO E INSTALAÇÃO. AF_02/2023</t>
  </si>
  <si>
    <t>13,95</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</si>
  <si>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</si>
  <si>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</si>
  <si>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</si>
  <si>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</si>
  <si>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</si>
  <si>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</si>
  <si>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17,66</t>
  </si>
  <si>
    <t>96812</t>
  </si>
  <si>
    <t>CONEXÃO FIXA, ROSCA FÊMEA, METÁLICA, PARA INSTALAÇÕES EM PEX ÁGUA, DN 20 MM X 1/2", COM ANEL DESLIZANTE. FORNECIMENTO E INSTALAÇÃO. AF_02/2023</t>
  </si>
  <si>
    <t>16,09</t>
  </si>
  <si>
    <t>96813</t>
  </si>
  <si>
    <t>CONEXÃO FIXA, ROSCA FÊMEA, METÁLICA, PARA INSTALAÇÕES EM PEX ÁGUA, DN 20 MM X 3/4", COM ANEL DESLIZANTE. FORNECIMENTO E INSTALAÇÃO. AF_02/2023</t>
  </si>
  <si>
    <t>18,35</t>
  </si>
  <si>
    <t>96814</t>
  </si>
  <si>
    <t>UNIÃO DE REDUÇÃO, METÁLICA, PARA INSTALAÇÕES EM PEX ÁGUA, DN 20 X 16 MM, CONEXÃO POR ANEL DESLIZANTE - FORNECIMENTO E INSTALAÇÃO. AF_02/2023</t>
  </si>
  <si>
    <t>13,21</t>
  </si>
  <si>
    <t>96815</t>
  </si>
  <si>
    <t>UNIÃO METÁLICA PARA INSTALAÇÕES EM PEX ÁGUA, DN 25 MM, COM ANEL DESLIZANTE - FORNECIMENTO E INSTALAÇÃO. AF_02/2023</t>
  </si>
  <si>
    <t>27,57</t>
  </si>
  <si>
    <t>96816</t>
  </si>
  <si>
    <t>CONEXÃO FIXA, ROSCA FÊMEA, METÁLICA, PARA INSTALAÇÕES EM PEX ÁGUA, DN 25 MM X 3/4", COM ANEL DESLIZANTE - FORNECIMENTO E INSTALAÇÃO. AF_02/2023</t>
  </si>
  <si>
    <t>20,75</t>
  </si>
  <si>
    <t>96817</t>
  </si>
  <si>
    <t>CONEXÃO FIXA, ROSCA FÊMEA, METÁLICA, PARA INSTALAÇÕES EM PEX ÁGUA, DN 25 MM X 1", COM ANEL DESLIZANTE - FORNECIMENTO E INSTALAÇÃO. AF_02/2023</t>
  </si>
  <si>
    <t>27,79</t>
  </si>
  <si>
    <t>96818</t>
  </si>
  <si>
    <t>UNIÃO DE REDUÇÃO, METÁLICA, PARA INSTALAÇÕES EM PEX ÁGUA, DN 25 X 16 MM, CONEXÃO POR ANEL DESLIZANTE - FORNECIMENTO E INSTALAÇÃO. AF_02/2023</t>
  </si>
  <si>
    <t>17,83</t>
  </si>
  <si>
    <t>96819</t>
  </si>
  <si>
    <t>UNIÃO DE REDUÇÃO, METÁLICA, PARA INSTALAÇÕES EM PEX ÁGUA, DN 25 X 20 MM, CONEXÃO POR ANEL DESLIZANTE - FORNECIMENTO E INSTALAÇÃO. AF_02/2023</t>
  </si>
  <si>
    <t>19,11</t>
  </si>
  <si>
    <t>96820</t>
  </si>
  <si>
    <t>UNIÃO METÁLICA PARA INSTALAÇÕES EM PEX ÁGUA, DN 32 MM, COM ANEL DESLIZANTE - FORNECIMENTO E INSTALAÇÃO. AF_02/2023</t>
  </si>
  <si>
    <t>33,13</t>
  </si>
  <si>
    <t>96821</t>
  </si>
  <si>
    <t>CONEXÃO FIXA, ROSCA FÊMEA, METÁLICA, PARA INSTALAÇÕES EM PEX ÁGUA, DN 32 MM X 1", COM ANEL DESLIZANTE - FORNECIMENTO E INSTALAÇÃO. AF_02/2023</t>
  </si>
  <si>
    <t>30,94</t>
  </si>
  <si>
    <t>96822</t>
  </si>
  <si>
    <t>UNIÃO DE REDUÇÃO, METÁLICA, PARA INSTALAÇÕES EM PEX ÁGUA, DN 32 X 25 MM, CONEXÃO POR ANEL DESLIZANTE - FORNECIMENTO E INSTALAÇÃO. AF_02/2023</t>
  </si>
  <si>
    <t>25,12</t>
  </si>
  <si>
    <t>96823</t>
  </si>
  <si>
    <t>LUVA PARA INSTALAÇÕES EM PEX ÁGUA, DN 16 MM, CONEXÃO POR CRIMPAGEM - FORNECIMENTO E INSTALAÇÃO. AF_02/2023</t>
  </si>
  <si>
    <t>9,30</t>
  </si>
  <si>
    <t>96824</t>
  </si>
  <si>
    <t>CONEXÃO FIXA, ROSCA FÊMEA, PARA INSTALAÇÕES EM PEX ÁGUA, DN 16MM X 1/2", CONEXÃO POR CRIMPAGEM - FORNECIMENTO E INSTALAÇÃO. AF_02/2023</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</si>
  <si>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</si>
  <si>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</si>
  <si>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</si>
  <si>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</si>
  <si>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</si>
  <si>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</si>
  <si>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</si>
  <si>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</si>
  <si>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</si>
  <si>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</si>
  <si>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96832</t>
  </si>
  <si>
    <t>CONEXÃO FIXA, ROSCA FÊMEA, PARA INSTALAÇÕES EM PEX ÁGUA, DN 25MM X 3/4", CONEXÃO POR CRIMPAGEM - FORNECIMENTO E INSTALAÇÃO. AF_02/2023</t>
  </si>
  <si>
    <t>24,61</t>
  </si>
  <si>
    <t>96833</t>
  </si>
  <si>
    <t>LUVA DE REDUÇÃO PARA INSTALAÇÕES EM PEX ÁGUA, DN 25 X 16 MM, CONEXÃO POR CRIMPAGEM - FORNECIMENTO E INSTALAÇÃO. AF_02/2023</t>
  </si>
  <si>
    <t>19,44</t>
  </si>
  <si>
    <t>96834</t>
  </si>
  <si>
    <t>LUVA PARA INSTALAÇÕES EM PEX ÁGUA, DN 32 MM, CONEXÃO POR CRIMPAGEM - FORNECIMENTO E INSTALAÇÃO. AF_02/2023</t>
  </si>
  <si>
    <t>96836</t>
  </si>
  <si>
    <t>LUVA DE REDUÇÃO PARA INSTALAÇÕES EM PEX ÁGUA, DN 32 X 25 MM, CONEXÃO POR CRIMPAGEM - FORNECIMENTO E INSTALAÇÃO. AF_02/2023</t>
  </si>
  <si>
    <t>27,85</t>
  </si>
  <si>
    <t>96837</t>
  </si>
  <si>
    <t>JOELHO 90 GRAUS, METÁLICO, PARA INSTALAÇÕES EM PEX ÁGUA, DN 16 MM, CONEXÃO POR ANEL DESLIZANTE - FORNECIMENTO E INSTALAÇÃO. AF_02/2023</t>
  </si>
  <si>
    <t>17,20</t>
  </si>
  <si>
    <t>96838</t>
  </si>
  <si>
    <t>JOELHO 90 GRAUS, ROSCA FÊMEA TERMINAL, METÁLICO, PARA INSTALAÇÕES EM PEX ÁGUA, DN 16MM X 1/2", CONEXÃO POR ANEL DESLIZANTE - FORNECIMENTO E INSTALAÇÃO. AF_02/2023</t>
  </si>
  <si>
    <t>96839</t>
  </si>
  <si>
    <t>JOELHO, ROSCA FÊMEA, COM BASE FIXA, METÁLICO, PARA INSTALAÇÕES EM PEX ÁGUA, DN 16MM X 1/2", CONEXÃO POR ANEL DESLIZANTE - FORNECIMENTO E INSTALAÇÃO. AF_02/2023</t>
  </si>
  <si>
    <t>21,37</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</si>
  <si>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</si>
  <si>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</si>
  <si>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</si>
  <si>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</si>
  <si>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</si>
  <si>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</si>
  <si>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26,31</t>
  </si>
  <si>
    <t>96843</t>
  </si>
  <si>
    <t>JOELHO ROSCA FÊMEA, COM BASE FIXA, METÁLICO, PARA INSTALAÇÕES EM PEX ÁGUA, DN 20MM X 1/2", CONEXÃO POR ANEL DESLIZANTE - FORNECIMENTO E INSTALAÇÃO. AF_02/2023</t>
  </si>
  <si>
    <t>23,92</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</si>
  <si>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</si>
  <si>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</si>
  <si>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</si>
  <si>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</si>
  <si>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32,84</t>
  </si>
  <si>
    <t>96846</t>
  </si>
  <si>
    <t>JOELHO 90 GRAUS, ROSCA FÊMEA TERMINAL, METÁLICO, PARA INSTALAÇÕES EM PEX ÁGUA, DN 25 MM X 3/4", CONEXÃO POR ANEL DESLIZANTE - FORNECIMENTO E INSTALAÇÃO. AF_02/2023</t>
  </si>
  <si>
    <t>30,73</t>
  </si>
  <si>
    <t>96847</t>
  </si>
  <si>
    <t>JOELHO ROSCA FÊMEA, COM BASE FIXA, METÁLICO, PARA INSTALAÇÕES EM PEX ÁGUA, DN 25MM X 3/4", CONEXÃO POR ANEL DESLIZANTE - FORNECIMENTO E INSTALAÇÃO. AF_02/2023</t>
  </si>
  <si>
    <t>30,30</t>
  </si>
  <si>
    <t>96848</t>
  </si>
  <si>
    <t>JOELHO 90 GRAUS, METÁLICO, PARA INSTALAÇÕES EM PEX ÁGUA, DN 32 MM, CONEXÃO POR ANEL DESLIZANTE - FORNECIMENTO E INSTALAÇÃO. AF_02/2023</t>
  </si>
  <si>
    <t>43,65</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</si>
  <si>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</si>
  <si>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</si>
  <si>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</si>
  <si>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</si>
  <si>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19,29</t>
  </si>
  <si>
    <t>96852</t>
  </si>
  <si>
    <t>JOELHO 90 GRAUS, PARA INSTALAÇÕES EM PEX ÁGUA, DN 20 MM, CONEXÃO POR CRIMPAGEM - FORNECIMENTO E INSTALAÇÃO. AF_02/2023</t>
  </si>
  <si>
    <t>17,51</t>
  </si>
  <si>
    <t>96853</t>
  </si>
  <si>
    <t>JOELHO 90 GRAUS, ROSCA FÊMEA TERMINAL, PARA INSTALAÇÕES EM PEX ÁGUA, DN 20MM X 1/2", CONEXÃO POR CRIMPAGEM - FORNECIMENTO E INSTALAÇÃO. AF_02/2023</t>
  </si>
  <si>
    <t>20,74</t>
  </si>
  <si>
    <t>96854</t>
  </si>
  <si>
    <t>JOELHO 90 GRAUS, ROSCA FÊMEA TERMINAL, PARA INSTALAÇÕES EM PEX ÁGUA, DN 20MM X 3/4", CONEXÃO POR CRIMPAGEM - FORNECIMENTO E INSTALAÇÃO. AF_02/2023</t>
  </si>
  <si>
    <t>25,59</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</si>
  <si>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</si>
  <si>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</si>
  <si>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</si>
  <si>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</si>
  <si>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29,44</t>
  </si>
  <si>
    <t>96860</t>
  </si>
  <si>
    <t>TÊ, METÁLICO, PARA INSTALAÇÕES EM PEX ÁGUA, DN 16 MM, CONEXÃO POR ANEL DESLIZANTE - FORNECIMENTO E INSTALAÇÃO. AF_02/2023</t>
  </si>
  <si>
    <t>24,62</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</si>
  <si>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</si>
  <si>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</si>
  <si>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</si>
  <si>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</si>
  <si>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30,28</t>
  </si>
  <si>
    <t>96863</t>
  </si>
  <si>
    <t>TÊ, ROSCA FÊMEA, METÁLICO, PARA INSTALAÇÕES EM PEX ÁGUA, DN 20 MM X 1/2", CONEXÃO POR ANEL DESLIZANTE - FORNECIMENTO E INSTALAÇÃO. AF_02/2023</t>
  </si>
  <si>
    <t>31,88</t>
  </si>
  <si>
    <t>96864</t>
  </si>
  <si>
    <t>TÊ, METÁLICO, PARA INSTALAÇÕES EM PEX ÁGUA, DN 25 MM, CONEXÃO POR ANEL DESLIZANTE - FORNECIMENTO E INSTALAÇÃO. AF_02/2023</t>
  </si>
  <si>
    <t>42,92</t>
  </si>
  <si>
    <t>96865</t>
  </si>
  <si>
    <t>TÊ, ROSCA FÊMEA, METÁLICO, PARA INSTALAÇÕES EM PEX ÁGUA, DN 25 MM X 3/4", CONEXÃO POR ANEL DESLIZANTE - FORNECIMENTO E INSTALAÇÃO. AF_02/2023</t>
  </si>
  <si>
    <t>37,61</t>
  </si>
  <si>
    <t>96866</t>
  </si>
  <si>
    <t>TÊ, METÁLICO, PARA INSTALAÇÕES EM PEX ÁGUA, DN 32 MM, CONEXÃO POR ANEL DESLIZANTE - FORNECIMENTO E INSTALAÇÃO. AF_02/2023</t>
  </si>
  <si>
    <t>55,89</t>
  </si>
  <si>
    <t>96868</t>
  </si>
  <si>
    <t>TÊ, PARA INSTALAÇÕES EM PEX ÁGUA, DN 16 MM, CONEXÃO POR CRIMPAGEM - FORNECIMENTO E INSTALAÇÃO. AF_02/2023</t>
  </si>
  <si>
    <t>16,06</t>
  </si>
  <si>
    <t>96869</t>
  </si>
  <si>
    <t>TÊ, PARA INSTALAÇÕES EM PEX ÁGUA, DN 20 MM, CONEXÃO POR CRIMPAGEM - FORNECIMENTO E INSTALAÇÃO. AF_02/2023</t>
  </si>
  <si>
    <t>24,73</t>
  </si>
  <si>
    <t>96870</t>
  </si>
  <si>
    <t>TÊ, PARA INSTALAÇÕES EM PEX ÁGUA, DN 25 MM, CONEXÃO POR CRIMPAGEM - FORNECIMENTO E INSTALAÇÃO. AF_02/2023</t>
  </si>
  <si>
    <t>96871</t>
  </si>
  <si>
    <t>TÊ, PARA INSTALAÇÕES EM PEX ÁGUA, DN 32 MM, CONEXÃO POR CRIMPAGEM - FORNECIMENTO E INSTALAÇÃO. AF_02/2023</t>
  </si>
  <si>
    <t>42,54</t>
  </si>
  <si>
    <t>96872</t>
  </si>
  <si>
    <t>DISTRIBUIDOR 2 SAÍDAS, METÁLICO, PARA INSTALAÇÕES EM PEX ÁGUA, ENTRADA DE 3/4" X 2 SAÍDAS DE 1/2", CONEXÃO POR ANEL DESLIZANTE - FORNECIMENTO E INSTALAÇÃO. AF_02/2023</t>
  </si>
  <si>
    <t>39,33</t>
  </si>
  <si>
    <t>96873</t>
  </si>
  <si>
    <t>DISTRIBUIDOR 2 SAÍDAS, METÁLICO, PARA INSTALAÇÕES EM PEX ÁGUA, ENTRADA DE 1" X 2 SAÍDAS DE 1/2", CONEXÃO POR ANEL DESLIZANTE - FORNECIMENTO E INSTALAÇÃO. AF_02/2023</t>
  </si>
  <si>
    <t>52,52</t>
  </si>
  <si>
    <t>96874</t>
  </si>
  <si>
    <t>DISTRIBUIDOR 3 SAÍDAS, METÁLICO, PARA INSTALAÇÕES EM PEX ÁGUA, ENTRADA DE 3/4" X 3 SAÍDAS DE 1/2", CONEXÃO POR ANEL DESLIZANTE - FORNECIMENTO E INSTALAÇÃO. AF_02/2023</t>
  </si>
  <si>
    <t>47,85</t>
  </si>
  <si>
    <t>96875</t>
  </si>
  <si>
    <t>DISTRIBUIDOR 3 SAÍDAS, METÁLICO, PARA INSTALAÇÕES EM PEX ÁGUA, ENTRADA DE 1" X 3 SAÍDAS DE 1/2", CONEXÃO POR ANEL DESLIZANTE - FORNECIMENTO E INSTALAÇÃO. AF_02/2023</t>
  </si>
  <si>
    <t>62,95</t>
  </si>
  <si>
    <t>96876</t>
  </si>
  <si>
    <t>DISTRIBUIDOR 2 SAÍDAS, PARA INSTALAÇÕES EM PEX ÁGUA, ENTRADA DE 32 MM X 2 SAÍDAS DE 16 MM, CONEXÃO POR CRIMPAGEM FORNECIMENTO E INSTALAÇÃO. AF_02/2023</t>
  </si>
  <si>
    <t>144,97</t>
  </si>
  <si>
    <t>96878</t>
  </si>
  <si>
    <t>DISTRIBUIDOR 2 SAÍDAS, PARA INSTALAÇÕES EM PEX ÁGUA, ENTRADA DE 32 MM X 2 SAÍDAS DE 25 MM, CONEXÃO POR CRIMPAGEM - FORNECIMENTO E INSTALAÇÃO. AF_02/2023</t>
  </si>
  <si>
    <t>163,06</t>
  </si>
  <si>
    <t>96879</t>
  </si>
  <si>
    <t>DISTRIBUIDOR 3 SAÍDAS, PARA INSTALAÇÕES EM PEX ÁGUA, ENTRADA DE 32 MM X 3 SAÍDAS DE 16 MM, CONEXÃO POR CRIMPAGEM - FORNECIMENTO E INSTALAÇÃO. AF_02/2023</t>
  </si>
  <si>
    <t>157,90</t>
  </si>
  <si>
    <t>96881</t>
  </si>
  <si>
    <t>DISTRIBUIDOR 3 SAÍDAS, PARA INSTALAÇÕES EM PEX ÁGUA, ENTRADA DE 32 MM X 3 SAÍDAS DE 25 MM, CONEXÃO POR CRIMPAGEM - FORNECIMENTO E INSTALAÇÃO. AF_02/2023</t>
  </si>
  <si>
    <t>187,77</t>
  </si>
  <si>
    <t>97425</t>
  </si>
  <si>
    <t>FLANGE EM AÇO, DN 15 MM X 1/2'', INSTALADO EM RESERVAÇÃO DE ÁGUA DE EDIFICAÇÃO QUE POSSUA RESERVATÓRIO DE FIBRA/FIBROCIMENTO - FORNECIMENTO E INSTALAÇÃO. AF_06/2016</t>
  </si>
  <si>
    <t>24,49</t>
  </si>
  <si>
    <t>97426</t>
  </si>
  <si>
    <t>FLANGE EM AÇO, DN 20 MM X 3/4'', INSTALADO EM RESERVAÇÃO DE ÁGUA DE EDIFICAÇÃO QUE POSSUA RESERVATÓRIO DE FIBRA/FIBROCIMENTO - FORNECIMENTO E INSTALAÇÃO. AF_06/2016</t>
  </si>
  <si>
    <t>29,28</t>
  </si>
  <si>
    <t>97427</t>
  </si>
  <si>
    <t>FLANGE EM AÇO, DN 25 MM X 1'', INSTALADO EM RESERVAÇÃO DE ÁGUA DE EDIFICAÇÃO QUE POSSUA RESERVATÓRIO DE FIBRA/FIBROCIMENTO - FORNECIMENTO E INSTALAÇÃO. AF_06/2016</t>
  </si>
  <si>
    <t>32,90</t>
  </si>
  <si>
    <t>97428</t>
  </si>
  <si>
    <t>FLANGE EM AÇO, DN 32 MM X 1 1/4'', INSTALADO EM RESERVAÇÃO DE ÁGUA DE EDIFICAÇÃO QUE POSSUA RESERVATÓRIO DE FIBRA/FIBROCIMENTO - FORNECIMENTO E INSTALAÇÃO. AF_06/2016</t>
  </si>
  <si>
    <t>41,30</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</si>
  <si>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</si>
  <si>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</si>
  <si>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</si>
  <si>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</si>
  <si>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39,15</t>
  </si>
  <si>
    <t>97431</t>
  </si>
  <si>
    <t>ACOPLAMENTO RÍGIDO EM AÇO, CONEXÃO RANHURADA, DN 65 (2 1/2"), INSTALADO EM PRUMADAS - FORNECIMENTO E INSTALAÇÃO. AF_10/2020</t>
  </si>
  <si>
    <t>43,57</t>
  </si>
  <si>
    <t>97432</t>
  </si>
  <si>
    <t>ACOPLAMENTO RÍGIDO EM AÇO, CONEXÃO RANHURADA, DN 80 (3"), INSTALADO EM PRUMADAS - FORNECIMENTO E INSTALAÇÃO. AF_10/2020</t>
  </si>
  <si>
    <t>49,15</t>
  </si>
  <si>
    <t>97433</t>
  </si>
  <si>
    <t>CURVA 45 GRAUS, EM AÇO, CONEXÃO RANHURADA, DN 50 (2"), INSTALADO EM PRUMADAS - FORNECIMENTO E INSTALAÇÃO. AF_10/2020</t>
  </si>
  <si>
    <t>91,43</t>
  </si>
  <si>
    <t>97434</t>
  </si>
  <si>
    <t>CURVA 90 GRAUS, EM AÇO, CONEXÃO RANHURADA, DN 50 (2"), INSTALADO EM PRUMADAS - FORNECIMENTO E INSTALAÇÃO. AF_10/2020</t>
  </si>
  <si>
    <t>93,22</t>
  </si>
  <si>
    <t>97435</t>
  </si>
  <si>
    <t>CURVA 45 GRAUS, EM AÇO, CONEXÃO RANHURADA, DN 65 (2 1/2"), INSTALADO EM PRUMADAS - FORNECIMENTO E INSTALAÇÃO. AF_10/2020</t>
  </si>
  <si>
    <t>107,02</t>
  </si>
  <si>
    <t>97436</t>
  </si>
  <si>
    <t>CURVA 90 GRAUS, EM AÇO, CONEXÃO RANHURADA, DN 65 (2 1/2"), INSTALADO EM PRUMADAS - FORNECIMENTO E INSTALAÇÃO. AF_10/2020</t>
  </si>
  <si>
    <t>110,46</t>
  </si>
  <si>
    <t>97437</t>
  </si>
  <si>
    <t>CURVA 45 GRAUS, EM AÇO, CONEXÃO RANHURADA, DN 80 (3), INSTALADO EM PRUMADAS - FORNECIMENTO E INSTALAÇÃO. AF_10/2020</t>
  </si>
  <si>
    <t>122,55</t>
  </si>
  <si>
    <t>97438</t>
  </si>
  <si>
    <t>CURVA 90 GRAUS, EM AÇO, CONEXÃO RANHURADA, DN 80 (3"), INSTALADO EM PRUMADAS - FORNECIMENTO E INSTALAÇÃO. AF_10/2020</t>
  </si>
  <si>
    <t>97439</t>
  </si>
  <si>
    <t>TÊ, EM AÇO, CONEXÃO RANHURADA, DN 50 (2"), INSTALADO EM PRUMADAS - FORNECIMENTO E INSTALAÇÃO. AF_10/2020</t>
  </si>
  <si>
    <t>139,06</t>
  </si>
  <si>
    <t>97440</t>
  </si>
  <si>
    <t>TÊ, EM AÇO, CONEXÃO RANHURADA, DN 65 (2 1/2"), INSTALADO EM PRUMADAS - FORNECIMENTO E INSTALAÇÃO. AF_10/2020</t>
  </si>
  <si>
    <t>166,98</t>
  </si>
  <si>
    <t>97442</t>
  </si>
  <si>
    <t>TÊ, EM AÇO, CONEXÃO RANHURADA, DN 80 (3"), INSTALADO EM PRUMADAS - FORNECIMENTO E INSTALAÇÃO. AF_10/2020</t>
  </si>
  <si>
    <t>184,27</t>
  </si>
  <si>
    <t>97443</t>
  </si>
  <si>
    <t>LUVA, EM AÇO, CONEXÃO SOLDADA, DN 50 (2"), INSTALADO EM PRUMADAS - FORNECIMENTO E INSTALAÇÃO. AF_10/2020</t>
  </si>
  <si>
    <t>114,25</t>
  </si>
  <si>
    <t>97444</t>
  </si>
  <si>
    <t>LUVA COM REDUÇÃO, EM AÇO, CONEXÃO SOLDADA, DN 50 X 40 MM (2  X 1 1/2"), INSTALADO EM PRUMADAS - FORNECIMENTO E INSTALAÇÃO. AF_10/2020</t>
  </si>
  <si>
    <t>136,51</t>
  </si>
  <si>
    <t>97446</t>
  </si>
  <si>
    <t>LUVA, EM AÇO, CONEXÃO SOLDADA, DN 65 (2 1/2"), INSTALADO EM PRUMADAS - FORNECIMENTO E INSTALAÇÃO. AF_10/2020</t>
  </si>
  <si>
    <t>243,07</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</si>
  <si>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</si>
  <si>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</si>
  <si>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</si>
  <si>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</si>
  <si>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258,32</t>
  </si>
  <si>
    <t>97450</t>
  </si>
  <si>
    <t>LUVA COM REDUÇÃO, EM AÇO, CONEXÃO SOLDADA, DN 80 X 65 MM (3" X 2 1/2"), INSTALADO EM PRUMADAS - FORNECIMENTO E INSTALAÇÃO. AF_10/2020</t>
  </si>
  <si>
    <t>318,94</t>
  </si>
  <si>
    <t>97452</t>
  </si>
  <si>
    <t>CURVA 45 GRAUS, EM AÇO, CONEXÃO SOLDADA, DN 50 (2"), INSTALADO EM PRUMADAS - FORNECIMENTO E INSTALAÇÃO. AF_10/2020</t>
  </si>
  <si>
    <t>189,80</t>
  </si>
  <si>
    <t>97453</t>
  </si>
  <si>
    <t>CURVA 90 GRAUS, EM AÇO, CONEXÃO SOLDADA, DN 50 (2"), INSTALADO EM PRUMADAS - FORNECIMENTO E INSTALAÇÃO. AF_10/2020</t>
  </si>
  <si>
    <t>202,50</t>
  </si>
  <si>
    <t>97454</t>
  </si>
  <si>
    <t>CURVA 45 GRAUS, EM AÇO, CONEXÃO SOLDADA, DN 65 (2 1/2"), INSTALADO EM PRUMADAS - FORNECIMENTO E INSTALAÇÃO. AF_10/2020</t>
  </si>
  <si>
    <t>332,82</t>
  </si>
  <si>
    <t>97455</t>
  </si>
  <si>
    <t>CURVA 90 GRAUS, EM AÇO, CONEXÃO SOLDADA, DN 65 (2 1/2"), INSTALADO EM PRUMADAS - FORNECIMENTO E INSTALAÇÃO. AF_10/2020</t>
  </si>
  <si>
    <t>353,14</t>
  </si>
  <si>
    <t>97456</t>
  </si>
  <si>
    <t>CURVA 45 GRAUS, EM AÇO, CONEXÃO SOLDADA, DN 80 (3"), INSTALADO EM PRUMADAS - FORNECIMENTO E INSTALAÇÃO. AF_10/2020</t>
  </si>
  <si>
    <t>775,68</t>
  </si>
  <si>
    <t>97457</t>
  </si>
  <si>
    <t>CURVA 90 GRAUS, EM AÇO, CONEXÃO SOLDADA, DN 80 (3"), INSTALADO EM PRUMADAS - FORNECIMENTO E INSTALAÇÃO. AF_10/2020</t>
  </si>
  <si>
    <t>97458</t>
  </si>
  <si>
    <t>TÊ, EM AÇO, CONEXÃO SOLDADA, DN 50 (2"), INSTALADO EM PRUMADAS - FORNECIMENTO E INSTALAÇÃO. AF_10/2020</t>
  </si>
  <si>
    <t>304,03</t>
  </si>
  <si>
    <t>97459</t>
  </si>
  <si>
    <t>TÊ, EM AÇO, CONEXÃO SOLDADA, DN 65 (2 1/2"), INSTALADO EM PRUMADAS - FORNECIMENTO E INSTALAÇÃO. AF_10/2020</t>
  </si>
  <si>
    <t>534,92</t>
  </si>
  <si>
    <t>97460</t>
  </si>
  <si>
    <t>TÊ, EM AÇO, CONEXÃO SOLDADA, DN 80 (3"), INSTALADO EM PRUMADAS - FORNECIMENTO E INSTALAÇÃO. AF_10/2020</t>
  </si>
  <si>
    <t>833,02</t>
  </si>
  <si>
    <t>97461</t>
  </si>
  <si>
    <t>LUVA, EM AÇO, CONEXÃO SOLDADA, DN 25 (1"), INSTALADO EM REDE DE ALIMENTAÇÃO PARA HIDRANTE - FORNECIMENTO E INSTALAÇÃO. AF_10/2020</t>
  </si>
  <si>
    <t>36,21</t>
  </si>
  <si>
    <t>97462</t>
  </si>
  <si>
    <t>LUVA COM REDUÇÃO, EM AÇO, CONEXÃO SOLDADA, DN 25 X 20 MM (1  X 3/4"), INSTALADO EM REDE DE ALIMENTAÇÃO PARA HIDRANTE - FORNECIMENTO E INSTALAÇÃO. AF_10/2020</t>
  </si>
  <si>
    <t>29,69</t>
  </si>
  <si>
    <t>97464</t>
  </si>
  <si>
    <t>LUVA, EM AÇO, CONEXÃO SOLDADA, DN 32 (1 1/4"), INSTALADO EM REDE DE ALIMENTAÇÃO PARA HIDRANTE - FORNECIMENTO E INSTALAÇÃO. AF_10/2020</t>
  </si>
  <si>
    <t>52,67</t>
  </si>
  <si>
    <t>97465</t>
  </si>
  <si>
    <t>LUVA COM REDUÇÃO, EM AÇO, CONEXÃO SOLDADA, DN 32 X 25 MM (1 1/4"  X 1"), INSTALADO EM REDE DE ALIMENTAÇÃO PARA HIDRANTE - FORNECIMENTO E INSTALAÇÃO. AF_10/2020</t>
  </si>
  <si>
    <t>63,66</t>
  </si>
  <si>
    <t>97467</t>
  </si>
  <si>
    <t>LUVA, EM AÇO, CONEXÃO SOLDADA, DN 40 (1 1/2"), INSTALADO EM REDE DE ALIMENTAÇÃO PARA HIDRANTE - FORNECIMENTO E INSTALAÇÃO. AF_10/2020</t>
  </si>
  <si>
    <t>66,91</t>
  </si>
  <si>
    <t>97468</t>
  </si>
  <si>
    <t>LUVA COM REDUÇÃO, EM AÇO, CONEXÃO SOLDADA, DN 40  X 32 MM (1 1/2" X 1 1/4"), INSTALADO EM REDE DE ALIMENTAÇÃO PARA HIDRANTE - FORNECIMENTO E INSTALAÇÃO. AF_10/2020</t>
  </si>
  <si>
    <t>80,99</t>
  </si>
  <si>
    <t>97470</t>
  </si>
  <si>
    <t>LUVA, EM AÇO, CONEXÃO SOLDADA, DN 50 (2"), INSTALADO EM REDE DE ALIMENTAÇÃO PARA HIDRANTE - FORNECIMENTO E INSTALAÇÃO. AF_10/2020</t>
  </si>
  <si>
    <t>100,01</t>
  </si>
  <si>
    <t>97471</t>
  </si>
  <si>
    <t>LUVA COM REDUÇÃO, EM AÇO, CONEXÃO SOLDADA, DN 50 X 40 MM (2" X 1 1/2"), INSTALADO EM REDE DE ALIMENTAÇÃO PARA HIDRANTE - FORNECIMENTO E INSTALAÇÃO. AF_10/2020</t>
  </si>
  <si>
    <t>122,27</t>
  </si>
  <si>
    <t>97474</t>
  </si>
  <si>
    <t>LUVA, EM AÇO, CONEXÃO SOLDADA, DN 65 (2 1/2"), INSTALADO EM REDE DE ALIMENTAÇÃO PARA HIDRANTE - FORNECIMENTO E INSTALAÇÃO. AF_10/2020</t>
  </si>
  <si>
    <t>186,26</t>
  </si>
  <si>
    <t>97475</t>
  </si>
  <si>
    <t>LUVA COM REDUÇÃO, EM AÇO, CONEXÃO SOLDADA, DN 65 X 50 MM (2 1/2" X 2"), INSTALADO EM REDE DE ALIMENTAÇÃO PARA HIDRANTE - FORNECIMENTO E INSTALAÇÃO. AF_10/2020</t>
  </si>
  <si>
    <t>231,26</t>
  </si>
  <si>
    <t>97477</t>
  </si>
  <si>
    <t>LUVA, EM AÇO, CONEXÃO SOLDADA, DN 80 (3"), INSTALADO EM REDE DE ALIMENTAÇÃO PARA HIDRANTE - FORNECIMENTO E INSTALAÇÃO. AF_10/2020</t>
  </si>
  <si>
    <t>248,93</t>
  </si>
  <si>
    <t>97478</t>
  </si>
  <si>
    <t>LUVA COM REDUÇÃO, EM AÇO, CONEXÃO SOLDADA, DN 80 X 65 MM (3" X 2 1/2"), INSTALADO EM REDE DE ALIMENTAÇÃO PARA HIDRANTE - FORNECIMENTO E INSTALAÇÃO. AF_10/2020</t>
  </si>
  <si>
    <t>309,55</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</si>
  <si>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</si>
  <si>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</si>
  <si>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</si>
  <si>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</si>
  <si>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</si>
  <si>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</si>
  <si>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86,06</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</si>
  <si>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</si>
  <si>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</si>
  <si>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</si>
  <si>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</si>
  <si>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121,46</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</si>
  <si>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</si>
  <si>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</si>
  <si>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</si>
  <si>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</si>
  <si>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168,46</t>
  </si>
  <si>
    <t>97486</t>
  </si>
  <si>
    <t>CURVA 90 GRAUS, EM AÇO, CONEXÃO SOLDADA, DN 50 (2"), INSTALADO EM REDE DE ALIMENTAÇÃO PARA HIDRANTE - FORNECIMENTO E INSTALAÇÃO. AF_10/2020</t>
  </si>
  <si>
    <t>181,16</t>
  </si>
  <si>
    <t>97487</t>
  </si>
  <si>
    <t>CURVA 45 GRAUS, EM AÇO, CONEXÃO SOLDADA, DN 65 (2 1/2"), INSTALADO EM REDE DE ALIMENTAÇÃO PARA HIDRANTE - FORNECIMENTO E INSTALAÇÃO. AF_10/2020</t>
  </si>
  <si>
    <t>315,14</t>
  </si>
  <si>
    <t>97488</t>
  </si>
  <si>
    <t>CURVA 90 GRAUS, EM AÇO, CONEXÃO SOLDADA, DN 65 (2 1/2"), INSTALADO EM REDE DE ALIMENTAÇÃO PARA HIDRANTE - FORNECIMENTO E INSTALAÇÃO. AF_10/2020</t>
  </si>
  <si>
    <t>335,46</t>
  </si>
  <si>
    <t>97489</t>
  </si>
  <si>
    <t>CURVA 45 GRAUS, EM AÇO, CONEXÃO SOLDADA, DN 80 (3"), INSTALADO EM REDE DE ALIMENTAÇÃO PARA HIDRANTE - FORNECIMENTO E INSTALAÇÃO. AF_10/2020</t>
  </si>
  <si>
    <t>761,57</t>
  </si>
  <si>
    <t>97490</t>
  </si>
  <si>
    <t>CURVA 90 GRAUS, EM AÇO, CONEXÃO SOLDADA, DN 80 (3"), INSTALADO EM REDE DE ALIMENTAÇÃO PARA HIDRANTE - FORNECIMENTO E INSTALAÇÃO. AF_10/2020</t>
  </si>
  <si>
    <t>670,41</t>
  </si>
  <si>
    <t>97491</t>
  </si>
  <si>
    <t>TÊ, EM AÇO, CONEXÃO SOLDADA, DN 25 (1"), INSTALADO EM REDE DE ALIMENTAÇÃO PARA HIDRANTE - FORNECIMENTO E INSTALAÇÃO. AF_10/2020</t>
  </si>
  <si>
    <t>91,90</t>
  </si>
  <si>
    <t>97492</t>
  </si>
  <si>
    <t>TÊ, EM AÇO, CONEXÃO SOLDADA, DN 32 (1 1/4"), INSTALADO EM REDE DE ALIMENTAÇÃO PARA HIDRANTE - FORNECIMENTO E INSTALAÇÃO. AF_10/2020</t>
  </si>
  <si>
    <t>135,97</t>
  </si>
  <si>
    <t>97493</t>
  </si>
  <si>
    <t>TÊ, EM AÇO, CONEXÃO SOLDADA, DN 40 (1 1/2"), INSTALADO EM REDE DE ALIMENTAÇÃO PARA HIDRANTE - FORNECIMENTO E INSTALAÇÃO. AF_10/2020</t>
  </si>
  <si>
    <t>175,68</t>
  </si>
  <si>
    <t>97494</t>
  </si>
  <si>
    <t>TÊ, EM AÇO, CONEXÃO SOLDADA, DN 50 (2"), INSTALADO EM REDE DE ALIMENTAÇÃO PARA HIDRANTE - FORNECIMENTO E INSTALAÇÃO. AF_10/2020</t>
  </si>
  <si>
    <t>275,55</t>
  </si>
  <si>
    <t>97495</t>
  </si>
  <si>
    <t>TÊ, EM AÇO, CONEXÃO SOLDADA, DN 65 (2 1/2"), INSTALADO EM REDE DE ALIMENTAÇÃO PARA HIDRANTE - FORNECIMENTO E INSTALAÇÃO. AF_10/2020</t>
  </si>
  <si>
    <t>511,29</t>
  </si>
  <si>
    <t>97496</t>
  </si>
  <si>
    <t>TÊ, EM AÇO, CONEXÃO SOLDADA, DN 80 (3"), INSTALADO EM REDE DE ALIMENTAÇÃO PARA HIDRANTE - FORNECIMENTO E INSTALAÇÃO. AF_10/2020</t>
  </si>
  <si>
    <t>814,25</t>
  </si>
  <si>
    <t>97499</t>
  </si>
  <si>
    <t>LUVA, EM AÇO, CONEXÃO SOLDADA, DN 25 (1"), INSTALADO EM REDE DE ALIMENTAÇÃO PARA SPRINKLER - FORNECIMENTO E INSTALAÇÃO. AF_10/2020</t>
  </si>
  <si>
    <t>33,91</t>
  </si>
  <si>
    <t>97500</t>
  </si>
  <si>
    <t>LUVA COM REDUÇÃO, EM AÇO, CONEXÃO SOLDADA, DN 25 X 20 MM (1" X 3/4"), INSTALADO EM REDE DE ALIMENTAÇÃO PARA SPRINKLER - FORNECIMENTO E INSTALAÇÃO. AF_10/2020</t>
  </si>
  <si>
    <t>27,39</t>
  </si>
  <si>
    <t>97502</t>
  </si>
  <si>
    <t>LUVA, EM AÇO, CONEXÃO SOLDADA, DN 32 (1 1/4"), INSTALADO EM REDE DE ALIMENTAÇÃO PARA SPRINKLER - FORNECIMENTO E INSTALAÇÃO. AF_10/2020</t>
  </si>
  <si>
    <t>48,40</t>
  </si>
  <si>
    <t>97503</t>
  </si>
  <si>
    <t>LUVA COM REDUÇÃO, EM AÇO, CONEXÃO SOLDADA, DN 32 X 25 MM (1 1/4"  X 1"), INSTALADO EM REDE DE ALIMENTAÇÃO PARA SPRINKLER - FORNECIMENTO E INSTALAÇÃO. AF_10/2020</t>
  </si>
  <si>
    <t>59,60</t>
  </si>
  <si>
    <t>97505</t>
  </si>
  <si>
    <t>LUVA, EM AÇO, CONEXÃO SOLDADA, DN 40 (1 1/2"), INSTALADO EM REDE DE ALIMENTAÇÃO PARA SPRINKLER - FORNECIMENTO E INSTALAÇÃO. AF_10/2020</t>
  </si>
  <si>
    <t>60,89</t>
  </si>
  <si>
    <t>97506</t>
  </si>
  <si>
    <t>LUVA COM REDUÇÃO, EM AÇO, CONEXÃO SOLDADA, DN 40  X 32 MM (1 1/2" X 1 1/4"), INSTALADO EM REDE DE ALIMENTAÇÃO PARA SPRINKLER - FORNECIMENTO E INSTALAÇÃO. AF_10/2020</t>
  </si>
  <si>
    <t>74,97</t>
  </si>
  <si>
    <t>97508</t>
  </si>
  <si>
    <t>LUVA, EM AÇO, CONEXÃO SOLDADA, DN 50 (2"), INSTALADO EM REDE DE ALIMENTAÇÃO PARA SPRINKLER - FORNECIMENTO E INSTALAÇÃO. AF_10/2020</t>
  </si>
  <si>
    <t>91,49</t>
  </si>
  <si>
    <t>97509</t>
  </si>
  <si>
    <t>LUVA COM REDUÇÃO, EM AÇO, CONEXÃO SOLDADA, DN 50 X 40 MM (2" X 1 1/2"), INSTALADO EM REDE DE ALIMENTAÇÃO PARA SPRINKLER - FORNECIMENTO E INSTALAÇÃO. AF_10/2020</t>
  </si>
  <si>
    <t>113,75</t>
  </si>
  <si>
    <t>97511</t>
  </si>
  <si>
    <t>LUVA, EM AÇO, CONEXÃO SOLDADA, DN 65 (2 1/2"), INSTALADO EM REDE DE ALIMENTAÇÃO PARA SPRINKLER - FORNECIMENTO E INSTALAÇÃO. AF_10/2020</t>
  </si>
  <si>
    <t>174,04</t>
  </si>
  <si>
    <t>97512</t>
  </si>
  <si>
    <t>LUVA COM REDUÇÃO, EM AÇO, CONEXÃO SOLDADA, DN 65 X 50 MM (2 1/2" X 2"), INSTALADO EM REDE DE ALIMENTAÇÃO PARA SPRINKLER - FORNECIMENTO E INSTALAÇÃO. AF_10/2020</t>
  </si>
  <si>
    <t>219,04</t>
  </si>
  <si>
    <t>97514</t>
  </si>
  <si>
    <t>LUVA, EM AÇO, CONEXÃO SOLDADA, DN 80 (3"), INSTALADO EM REDE DE ALIMENTAÇÃO PARA SPRINKLER - FORNECIMENTO E INSTALAÇÃO. AF_10/2020</t>
  </si>
  <si>
    <t>232,87</t>
  </si>
  <si>
    <t>97515</t>
  </si>
  <si>
    <t>LUVA COM REDUÇÃO, EM AÇO, CONEXÃO SOLDADA, DN 80 X 65 MM (3" X 2 1/2"), INSTALADO EM REDE DE ALIMENTAÇÃO PARA SPRINKLER - FORNECIMENTO E INSTALAÇÃO. AF_10/2020</t>
  </si>
  <si>
    <t>293,49</t>
  </si>
  <si>
    <t>97517</t>
  </si>
  <si>
    <t>CURVA 45 GRAUS, EM AÇO, CONEXÃO SOLDADA, DN 25 (1"), INSTALADO EM REDE DE ALIMENTAÇÃO PARA SPRINKLER - FORNECIMENTO E INSTALAÇÃO. AF_10/2020</t>
  </si>
  <si>
    <t>55,39</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</si>
  <si>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</si>
  <si>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</si>
  <si>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</si>
  <si>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</si>
  <si>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79,99</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</si>
  <si>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</si>
  <si>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</si>
  <si>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</si>
  <si>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</si>
  <si>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112,41</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</si>
  <si>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</si>
  <si>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</si>
  <si>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</si>
  <si>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</si>
  <si>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155,70</t>
  </si>
  <si>
    <t>97524</t>
  </si>
  <si>
    <t>CURVA 90 GRAUS, EM AÇO, CONEXÃO SOLDADA, DN 50 (2"), INSTALADO EM REDE DE ALIMENTAÇÃO PARA SPRINKLER - FORNECIMENTO E INSTALAÇÃO. AF_10/2020</t>
  </si>
  <si>
    <t>168,40</t>
  </si>
  <si>
    <t>97525</t>
  </si>
  <si>
    <t>CURVA 45 GRAUS, EM AÇO, CONEXÃO SOLDADA, DN 65 (2 1/2"), INSTALADO EM REDE DE ALIMENTAÇÃO PARA SPRINKLER - FORNECIMENTO E INSTALAÇÃO. AF_10/2020</t>
  </si>
  <si>
    <t>296,70</t>
  </si>
  <si>
    <t>97526</t>
  </si>
  <si>
    <t>CURVA 90 GRAUS, EM AÇO, CONEXÃO SOLDADA, DN 65 (2 1/2"), INSTALADO EM REDE DE ALIMENTAÇÃO PARA SPRINKLER - FORNECIMENTO E INSTALAÇÃO. AF_10/2020</t>
  </si>
  <si>
    <t>317,02</t>
  </si>
  <si>
    <t>97527</t>
  </si>
  <si>
    <t>CURVA 45 GRAUS, EM AÇO, CONEXÃO SOLDADA, DN 80 (3"), INSTALADO EM REDE DE ALIMENTAÇÃO PARA SPRINKLER - FORNECIMENTO E INSTALAÇÃO. AF_10/2020</t>
  </si>
  <si>
    <t>737,52</t>
  </si>
  <si>
    <t>97528</t>
  </si>
  <si>
    <t>CURVA 90 GRAUS, EM AÇO, CONEXÃO SOLDADA, DN 80 (3"), INSTALADO EM REDE DE ALIMENTAÇÃO PARA SPRINKLER - FORNECIMENTO E INSTALAÇÃO. AF_10/2020</t>
  </si>
  <si>
    <t>646,36</t>
  </si>
  <si>
    <t>97529</t>
  </si>
  <si>
    <t>TÊ, EM AÇO, CONEXÃO SOLDADA, DN 25 (1"), INSTALADO EM REDE DE ALIMENTAÇÃO PARA SPRINKLER - FORNECIMENTO E INSTALAÇÃO. AF_10/2020</t>
  </si>
  <si>
    <t>87,38</t>
  </si>
  <si>
    <t>97530</t>
  </si>
  <si>
    <t>TÊ, EM AÇO, CONEXÃO SOLDADA, DN 32 (1 1/4"), INSTALADO EM REDE DE ALIMENTAÇÃO PARA SPRINKLER - FORNECIMENTO E INSTALAÇÃO. AF_10/2020</t>
  </si>
  <si>
    <t>127,86</t>
  </si>
  <si>
    <t>97531</t>
  </si>
  <si>
    <t>TÊ, EM AÇO, CONEXÃO SOLDADA, DN 40 (1 1/2"), INSTALADO EM REDE DE ALIMENTAÇÃO PARA SPRINKLER - FORNECIMENTO E INSTALAÇÃO. AF_10/2020</t>
  </si>
  <si>
    <t>163,59</t>
  </si>
  <si>
    <t>97532</t>
  </si>
  <si>
    <t>TÊ, EM AÇO, CONEXÃO SOLDADA, DN 50 (2"), INSTALADO EM REDE DE ALIMENTAÇÃO PARA SPRINKLER - FORNECIMENTO E INSTALAÇÃO. AF_10/2020</t>
  </si>
  <si>
    <t>258,52</t>
  </si>
  <si>
    <t>97533</t>
  </si>
  <si>
    <t>TÊ, EM AÇO, CONEXÃO SOLDADA, DN 65 (2 1/2"), INSTALADO EM REDE DE ALIMENTAÇÃO PARA SPRINKLER - FORNECIMENTO E INSTALAÇÃO. AF_10/2020</t>
  </si>
  <si>
    <t>490,35</t>
  </si>
  <si>
    <t>97534</t>
  </si>
  <si>
    <t>TÊ, EM AÇO, CONEXÃO SOLDADA, DN 80 (3"), INSTALADO EM REDE DE ALIMENTAÇÃO PARA SPRINKLER - FORNECIMENTO E INSTALAÇÃO. AF_10/2020</t>
  </si>
  <si>
    <t>782,18</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</si>
  <si>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</si>
  <si>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</si>
  <si>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</si>
  <si>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</si>
  <si>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32,63</t>
  </si>
  <si>
    <t>97541</t>
  </si>
  <si>
    <t>LUVA COM REDUÇÃO, EM AÇO, CONEXÃO SOLDADA, DN 20 X 15 MM (3/4" X 1/2"), INSTALADO EM RAMAIS E SUB-RAMAIS DE GÁS - FORNECIMENTO E INSTALAÇÃO. AF_10/2020</t>
  </si>
  <si>
    <t>27,21</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</si>
  <si>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</si>
  <si>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</si>
  <si>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</si>
  <si>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</si>
  <si>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45,29</t>
  </si>
  <si>
    <t>97546</t>
  </si>
  <si>
    <t>CURVA 45 GRAUS, EM AÇO, CONEXÃO SOLDADA, DN 15 (1/2"), INSTALADO EM RAMAIS E SUB-RAMAIS DE GÁS - FORNECIMENTO E INSTALAÇÃO. AF_10/2020</t>
  </si>
  <si>
    <t>34,66</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</si>
  <si>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</si>
  <si>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</si>
  <si>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</si>
  <si>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</si>
  <si>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50,58</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</si>
  <si>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</si>
  <si>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</si>
  <si>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</si>
  <si>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</si>
  <si>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82,27</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</si>
  <si>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</si>
  <si>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</si>
  <si>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</si>
  <si>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</si>
  <si>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50,91</t>
  </si>
  <si>
    <t>97553</t>
  </si>
  <si>
    <t>TÊ, EM AÇO, CONEXÃO SOLDADA, DN 20 (3/4"), INSTALADO EM RAMAIS E SUB-RAMAIS DE GÁS - FORNECIMENTO E INSTALAÇÃO. AF_10/2020</t>
  </si>
  <si>
    <t>72,14</t>
  </si>
  <si>
    <t>97554</t>
  </si>
  <si>
    <t>TÊ, EM AÇO, CONEXÃO SOLDADA, DN 25 (1"), INSTALADO EM RAMAIS E SUB-RAMAIS DE GÁS - FORNECIMENTO E INSTALAÇÃO. AF_10/2020</t>
  </si>
  <si>
    <t>123,23</t>
  </si>
  <si>
    <t>98602</t>
  </si>
  <si>
    <t>CONECTOR EM BRONZE/LATÃO, DN 22 MM X 1/2", SEM ANEL DE SOLDA, BOLSA X ROSCA F, INSTALADO EM PRUMADA DE HIDRÁULICA PREDIAL - FORNECIMENTO E INSTALAÇÃO. AF_04/2022</t>
  </si>
  <si>
    <t>17,40</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</si>
  <si>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</si>
  <si>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</si>
  <si>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</si>
  <si>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</si>
  <si>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16,37</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</si>
  <si>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</si>
  <si>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</si>
  <si>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</si>
  <si>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</si>
  <si>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</si>
  <si>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</si>
  <si>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</si>
  <si>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</si>
  <si>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31,97</t>
  </si>
  <si>
    <t>103811</t>
  </si>
  <si>
    <t>COTOVELO EM BRONZE/LATÃO, DN 22 MM X 3/4, 90 GRAUS, SEM ANEL DE SOLDA, BOLSA X ROSCA F, INSTALADO EM RAMAL E SUB-RAMAL DE GÁS COMBUSTÍVEL - FORNECIMENTO E INSTALAÇÃO. AF_04/2022</t>
  </si>
  <si>
    <t>35,31</t>
  </si>
  <si>
    <t>103812</t>
  </si>
  <si>
    <t>COTOVELO EM COBRE, DN 28 MM, 90 GRAUS, SEM ANEL DE SOLDA, INSTALADO EM RAMAL E SUB-RAMAL DE GÁS COMBUSTÍVEL - FORNECIMENTO E INSTALAÇÃO. AF_04/2022</t>
  </si>
  <si>
    <t>46,02</t>
  </si>
  <si>
    <t>103813</t>
  </si>
  <si>
    <t>CURVA EM COBRE, DN 28 MM, 45 GRAUS, SEM ANEL DE SOLDA, BOLSA X BOLSA, INSTALADO EM RAMAL E SUB-RAMAL DE GÁS COMBUSTÍVEL - FORNECIMENTO E INSTALAÇÃO. AF_04/2022</t>
  </si>
  <si>
    <t>44,28</t>
  </si>
  <si>
    <t>103814</t>
  </si>
  <si>
    <t>LUVA EM COBRE, DN 15 MM, SEM ANEL DE SOLDA, INSTALADO EM RAMAL E SUB-RAMAL DE GÁS COMBUSTÍVEL - FORNECIMENTO E INSTALAÇÃO. AF_04/2022</t>
  </si>
  <si>
    <t>10,70</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</si>
  <si>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</si>
  <si>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</si>
  <si>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</si>
  <si>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</si>
  <si>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25,78</t>
  </si>
  <si>
    <t>103817</t>
  </si>
  <si>
    <t>JUNTA DE EXPANSÃO EM COBRE, DN 15 MM, PONTA X PONTA, INSTALADO EM RAMAL E SUB-RAMAL DE GÁS COMBUSTÍVEL - FORNECIMENTO E INSTALAÇÃO. AF_04/2022</t>
  </si>
  <si>
    <t>444,26</t>
  </si>
  <si>
    <t>103818</t>
  </si>
  <si>
    <t>CONECTOR EM BRONZE/LATÃO, DN 15 MM X 1/2, SEM ANEL DE SOLDA, BOLSA X ROSCA F, INSTALADO EM RAMAL E SUB-RAMAL DE GÁS COMBUSTÍVEL - FORNECIMENTO E INSTALAÇÃO. AF_04/2022</t>
  </si>
  <si>
    <t>19,13</t>
  </si>
  <si>
    <t>103819</t>
  </si>
  <si>
    <t>LUVA EM COBRE, DN 22 MM, SEM ANEL DE SOLDA, INSTALADO EM RAMAL E SUB-RAMAL DE GÁS COMBUSTÍVEL - FORNECIMENTO E INSTALAÇÃO. AF_04/2022</t>
  </si>
  <si>
    <t>18,96</t>
  </si>
  <si>
    <t>103820</t>
  </si>
  <si>
    <t>LUVA PASSANTE EM COBRE, DN 22 MM, SEM ANEL DE SOLDA, INSTALADO EM RAMAL E SUB-RAMAL DE GÁS COMBUSTÍVEL - FORNECIMENTO E INSTALAÇÃO. AF_04/2022</t>
  </si>
  <si>
    <t>20,26</t>
  </si>
  <si>
    <t>103821</t>
  </si>
  <si>
    <t>JUNTA DE EXPANSÃO EM COBRE, DN 22 MM, PONTA X PONTA, INSTALADO EM RAMAL E SUB-RAMAL DE GÁS COMBUSTÍVEL - FORNECIMENTO E INSTALAÇÃO. AF_04/2022</t>
  </si>
  <si>
    <t>519,72</t>
  </si>
  <si>
    <t>103822</t>
  </si>
  <si>
    <t>CURVA DE TRANSPOSIÇÃO EM BRONZE/LATÃO, DN 22 MM, SEM ANEL DE SOLDA, BOLSA X BOLSA, INSTALADO EM RAMAL E SUB-RAMAL DE GÁS COMBUSTÍVEL - FORNECIMENTO E INSTALAÇÃO. AF_04/2022</t>
  </si>
  <si>
    <t>53,33</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</si>
  <si>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</si>
  <si>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</si>
  <si>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</si>
  <si>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</si>
  <si>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</si>
  <si>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</si>
  <si>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</si>
  <si>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</si>
  <si>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28,75</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</si>
  <si>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</si>
  <si>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</si>
  <si>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</si>
  <si>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</si>
  <si>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89,57</t>
  </si>
  <si>
    <t>103829</t>
  </si>
  <si>
    <t>JUNTA DE EXPANSÃO EM COBRE, DN 28 MM, PONTA X PONTA, INSTALADO EM RAMAL E SUB-RAMAL DE GÁS COMBUSTÍVEL - FORNECIMENTO E INSTALAÇÃO. AF_04/2022</t>
  </si>
  <si>
    <t>573,86</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</si>
  <si>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</si>
  <si>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</si>
  <si>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</si>
  <si>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</si>
  <si>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</si>
  <si>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</si>
  <si>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22,18</t>
  </si>
  <si>
    <t>103833</t>
  </si>
  <si>
    <t>TE EM COBRE, DN 22 MM, SEM ANEL DE SOLDA, INSTALADO EM RAMAL E SUB-RAMAL DE GÁS COMBUSTÍVEL - FORNECIMENTO E INSTALAÇÃO. AF_04/2022</t>
  </si>
  <si>
    <t>40,93</t>
  </si>
  <si>
    <t>103834</t>
  </si>
  <si>
    <t>TÊ EM COBRE, DN 28 MM, SEM ANEL DE SOLDA, INSTALADO EM RAMAL E SUB-RAMAL DE GÁS COMBUSTÍVEL - FORNECIMENTO E INSTALAÇÃO. AF_04/2022</t>
  </si>
  <si>
    <t>59,72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</si>
  <si>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</si>
  <si>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</si>
  <si>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</si>
  <si>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</si>
  <si>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15,76</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</si>
  <si>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</si>
  <si>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</si>
  <si>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</si>
  <si>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</si>
  <si>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</si>
  <si>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</si>
  <si>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25,76</t>
  </si>
  <si>
    <t>103843</t>
  </si>
  <si>
    <t>COTOVELO EM BRONZE/LATÃO, DN 22 MM X 1/2, 90 GRAUS, SEM ANEL DE SOLDA, BOLSA X ROSCA F, INSTALADO EM RAMAL E SUB-RAMAL DE GÁS MEDICINAL - FORNECIMENTO E INSTALAÇÃO. AF_04/2022</t>
  </si>
  <si>
    <t>29,56</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</si>
  <si>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</si>
  <si>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</si>
  <si>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</si>
  <si>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</si>
  <si>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37,54</t>
  </si>
  <si>
    <t>103846</t>
  </si>
  <si>
    <t>CURVA EM COBRE, DN 28 MM, 45 GRAUS, SEM ANEL DE SOLDA, BOLSA X BOLSA, INSTALADO EM RAMAL E SUB-RAMAL DE GÁS MEDICINAL - FORNECIMENTO E INSTALAÇÃO. AF_04/2022</t>
  </si>
  <si>
    <t>35,80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</si>
  <si>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</si>
  <si>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</si>
  <si>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</si>
  <si>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</si>
  <si>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</si>
  <si>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</si>
  <si>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25,37</t>
  </si>
  <si>
    <t>103850</t>
  </si>
  <si>
    <t>JUNTA DE EXPANSÃO EM COBRE, DN 15 MM, PONTA X PONTA, INSTALADO EM RAMAL E SUB-RAMAL DE GÁS MEDICINAL - FORNECIMENTO E INSTALAÇÃO. AF_04/2022</t>
  </si>
  <si>
    <t>443,85</t>
  </si>
  <si>
    <t>103851</t>
  </si>
  <si>
    <t>CONECTOR EM BRONZE/LATÃO, DN 15 MM X 1/2, SEM ANEL DE SOLDA, BOLSA X ROSCA F, INSTALADO EM RAMAL E SUB-RAMAL DE GÁS MEDICINAL - FORNECIMENTO E INSTALAÇÃO. AF_04/2022</t>
  </si>
  <si>
    <t>18,92</t>
  </si>
  <si>
    <t>103852</t>
  </si>
  <si>
    <t>LUVA EM COBRE, DN 22 MM, SEM ANEL DE SOLDA, INSTALADO EM RAMAL E SUB-RAMAL DE GÁS MEDICINAL - FORNECIMENTO E INSTALAÇÃO. AF_04/2022</t>
  </si>
  <si>
    <t>15,71</t>
  </si>
  <si>
    <t>103853</t>
  </si>
  <si>
    <t>LUVA PASSANTE EM COBRE, DN 22 MM, SEM ANEL DE SOLDA, INSTALADO EM RAMAL E SUB-RAMAL DE GÁS MEDICINAL - FORNECIMENTO E INSTALAÇÃO. AF_04/2022</t>
  </si>
  <si>
    <t>17,01</t>
  </si>
  <si>
    <t>103854</t>
  </si>
  <si>
    <t>JUNTA DE EXPANSÃO EM COBRE, DN 22 MM, PONTA X PONTA, INSTALADO EM RAMAL E SUB-RAMAL DE GÁS MEDICINAL - FORNECIMENTO E INSTALAÇÃO. AF_04/2022</t>
  </si>
  <si>
    <t>516,47</t>
  </si>
  <si>
    <t>103855</t>
  </si>
  <si>
    <t>CURVA DE TRANSPOSIÇÃO EM BRONZE/LATÃO, DN 22 MM, SEM ANEL DE SOLDA, BOLSA X BOLSA, INSTALADO EM RAMAL E SUB-RAMAL DE GÁS MEDICINAL - FORNECIMENTO E INSTALAÇÃO. AF_04/2022</t>
  </si>
  <si>
    <t>50,08</t>
  </si>
  <si>
    <t>103856</t>
  </si>
  <si>
    <t>BUCHA DE REDUÇÃO EM COBRE, DN 22 MM X 15 MM, SEM ANEL DE SOLDA, PONTA X BOLSA, INSTALADO EM RAMAL E SUB-RAMAL DE GÁS MEDICINAL - FORNECIMENTO E INSTALAÇÃO. AF_04/2022</t>
  </si>
  <si>
    <t>14,80</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</si>
  <si>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</si>
  <si>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</si>
  <si>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</si>
  <si>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</si>
  <si>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</si>
  <si>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</si>
  <si>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23,53</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</si>
  <si>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</si>
  <si>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</si>
  <si>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</si>
  <si>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</si>
  <si>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84,35</t>
  </si>
  <si>
    <t>103862</t>
  </si>
  <si>
    <t>JUNTA DE EXPANSÃO EM COBRE, DN 28 MM, PONTA X PONTA, INSTALADO EM RAMAL E SUB-RAMAL DE GÁS MEDICINAL - FORNECIMENTO E INSTALAÇÃO. AF_04/2022</t>
  </si>
  <si>
    <t>568,64</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</si>
  <si>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</si>
  <si>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</si>
  <si>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</si>
  <si>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</si>
  <si>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20,34</t>
  </si>
  <si>
    <t>103865</t>
  </si>
  <si>
    <t>TÊ EM COBRE, DN 15 MM, SEM ANEL DE SOLDA, INSTALADO EM RAMAL E SUB-RAMAL DE GÁS MEDICINAL - FORNECIMENTO E INSTALAÇÃO. AF_04/2022</t>
  </si>
  <si>
    <t>21,36</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</si>
  <si>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</si>
  <si>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</si>
  <si>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</si>
  <si>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</si>
  <si>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</si>
  <si>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</si>
  <si>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</si>
  <si>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</si>
  <si>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16,41</t>
  </si>
  <si>
    <t>103876</t>
  </si>
  <si>
    <t>COTOVELO EM BRONZE/LATÃO, DN 15 MM X 1/2", 90 GRAUS, SEM ANEL DE SOLDA, BOLSA X ROSCA F, INSTALADO EM RAMAL E SUB-RAMAL DE AQUECIMENTO SOLAR - FORNECIMENTO E INSTALAÇÃO. AF_04/2022</t>
  </si>
  <si>
    <t>20,78</t>
  </si>
  <si>
    <t>103877</t>
  </si>
  <si>
    <t>COTOVELO EM COBRE, DN 22 MM, 90 GRAUS, SEM ANEL DE SOLDA, INSTALADO EM RAMAL E SUB-RAMAL DE AQUECIMENTO SOLAR - FORNECIMENTO E INSTALAÇÃO. AF_04/2022</t>
  </si>
  <si>
    <t>25,31</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</si>
  <si>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</si>
  <si>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</si>
  <si>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</si>
  <si>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</si>
  <si>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</si>
  <si>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</si>
  <si>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32,53</t>
  </si>
  <si>
    <t>103881</t>
  </si>
  <si>
    <t>COTOVELO EM COBRE, DN 28 MM, 90 GRAUS, SEM ANEL DE SOLDA, INSTALADO EM RAMAL E SUB-RAMAL DE AQUECIMENTO SOLAR - FORNECIMENTO E INSTALAÇÃO. AF_04/2022</t>
  </si>
  <si>
    <t>35,64</t>
  </si>
  <si>
    <t>103882</t>
  </si>
  <si>
    <t>CURVA EM COBRE, DN 28 MM, 45 GRAUS, SEM ANEL DE SOLDA, BOLSA X BOLSA, INSTALADO EM RAMAL E SUB-RAMAL DE AQUECIMENTO SOLAR - FORNECIMENTO E INSTALAÇÃO. AF_04/2022</t>
  </si>
  <si>
    <t>33,90</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</si>
  <si>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</si>
  <si>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</si>
  <si>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</si>
  <si>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</si>
  <si>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</si>
  <si>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</si>
  <si>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25,79</t>
  </si>
  <si>
    <t>103886</t>
  </si>
  <si>
    <t>JUNTA DE EXPANSÃO EM COBRE, DN 15 MM, PONTA X PONTA, INSTALADO EM RAMAL E SUB-RAMAL DE AQUECIMENTO SOLAR - FORNECIMENTO E INSTALAÇÃO. AF_04/2022</t>
  </si>
  <si>
    <t>444,27</t>
  </si>
  <si>
    <t>103887</t>
  </si>
  <si>
    <t>CONECTOR EM BRONZE/LATÃO, DN 15 MM X 1/2", SEM ANEL DE SOLDA, BOLSA X ROSCA F, INSTALADO EM RAMAL E SUB-RAMAL DE AQUECIMENTO SOLAR - FORNECIMENTO E INSTALAÇÃO. AF_04/2022</t>
  </si>
  <si>
    <t>19,14</t>
  </si>
  <si>
    <t>103888</t>
  </si>
  <si>
    <t>LUVA EM COBRE, DN 22 MM, SEM ANEL DE SOLDA, INSTALADO EM RAMAL E SUB-RAMAL DE AQUECIMENTO SOLAR - FORNECIMENTO E INSTALAÇÃO. AF_04/2022</t>
  </si>
  <si>
    <t>15,19</t>
  </si>
  <si>
    <t>103889</t>
  </si>
  <si>
    <t>LUVA PASSANTE EM COBRE, DN 22 MM, SEM ANEL DE SOLDA, INSTALADO EM RAMAL E SUB-RAMAL DE AQUECIMENTO SOLAR - FORNECIMENTO E INSTALAÇÃO. AF_04/2022</t>
  </si>
  <si>
    <t>16,49</t>
  </si>
  <si>
    <t>103890</t>
  </si>
  <si>
    <t>JUNTA DE EXPANSÃO EM COBRE, DN 22 MM, PONTA X PONTA, INSTALADO EM RAMAL E SUB-RAMAL DE AQUECIMENTO SOLAR - FORNECIMENTO E INSTALAÇÃO. AF_04/2022</t>
  </si>
  <si>
    <t>515,95</t>
  </si>
  <si>
    <t>103891</t>
  </si>
  <si>
    <t>CURVA DE TRANSPOSIÇÃO EM BRONZE/LATÃO, DN 22 MM, SEM ANEL DE SOLDA, BOLSA X BOLSA, INSTALADO EM RAMAL E SUB-RAMAL DE AQUECIMENTO SOLAR - FORNECIMENTO E INSTALAÇÃO. AF_04/2022</t>
  </si>
  <si>
    <t>49,56</t>
  </si>
  <si>
    <t>103892</t>
  </si>
  <si>
    <t>BUCHA DE REDUÇÃO EM COBRE, DN 22 MM X 15 MM, SEM ANEL DE SOLDA, PONTA X BOLSA, INSTALADO EM RAMAL E SUB-RAMAL DE AQUECIMENTO SOLAR - FORNECIMENTO E INSTALAÇÃO. AF_04/2022</t>
  </si>
  <si>
    <t>14,81</t>
  </si>
  <si>
    <t>103893</t>
  </si>
  <si>
    <t>CONECTOR EM BRONZE/LATÃO, DN 22 MM X 1/2", SEM ANEL DE SOLDA, BOLSA X ROSCA F, INSTALADO EM RAMAL E SUB-RAMAL DE AQUECIMENTO SOLAR - FORNECIMENTO E INSTALAÇÃO. AF_04/2022</t>
  </si>
  <si>
    <t>20,28</t>
  </si>
  <si>
    <t>103894</t>
  </si>
  <si>
    <t>CONECTOR EM BRONZE/LATÃO, DN 22 MM X 3/4", SEM ANEL DE SOLDA, BOLSA X ROSCA F, INSTALADO EM RAMAL E SUB-RAMAL DE AQUECIMENTO SOLAR - FORNECIMENTO E INSTALAÇÃO. AF_04/2022</t>
  </si>
  <si>
    <t>24,44</t>
  </si>
  <si>
    <t>103895</t>
  </si>
  <si>
    <t>LUVA EM COBRE, DN 28 MM, SEM ANEL DE SOLDA, INSTALADO EM RAMAL E SUB-RAMAL DE AQUECIMENTO SOLAR - FORNECIMENTO E INSTALAÇÃO. AF_04/2022</t>
  </si>
  <si>
    <t>22,21</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</si>
  <si>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</si>
  <si>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</si>
  <si>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</si>
  <si>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</si>
  <si>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</si>
  <si>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</si>
  <si>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567,32</t>
  </si>
  <si>
    <t>103899</t>
  </si>
  <si>
    <t>CONECTOR EM BRONZE/LATÃO, DN 28 MM X 1/2", SEM ANEL DE SOLDA, BOLSA X ROSCA F, INSTALADO EM RAMAL E SUB-RAMAL DE AQUECIMENTO SOLAR - FORNECIMENTO E INSTALAÇÃO. AF_04/2022</t>
  </si>
  <si>
    <t>31,40</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</si>
  <si>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</si>
  <si>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</si>
  <si>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</si>
  <si>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</si>
  <si>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22,23</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</si>
  <si>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</si>
  <si>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</si>
  <si>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</si>
  <si>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</si>
  <si>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</si>
  <si>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</si>
  <si>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</si>
  <si>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</si>
  <si>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6,99</t>
  </si>
  <si>
    <t>103949</t>
  </si>
  <si>
    <t>BUCHA DE REDUÇÃO, LONGA, PVC, SOLDÁVEL, DN 32 X 20 MM, INSTALADO EM RAMAL OU SUB-RAMAL DE ÁGUA - FORNECIMENTO E INSTALAÇÃO. AF_06/2022</t>
  </si>
  <si>
    <t>8,26</t>
  </si>
  <si>
    <t>103950</t>
  </si>
  <si>
    <t>JOELHO DE REDUÇÃO, 90 GRAUS, PVC, SOLDÁVEL, DN 25 MM X 20 MM, INSTALADO EM RAMAL OU SUB-RAMAL DE ÁGUA - FORNECIMENTO E INSTALAÇÃO. AF_06/2022</t>
  </si>
  <si>
    <t>9,59</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</si>
  <si>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</si>
  <si>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</si>
  <si>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</si>
  <si>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</si>
  <si>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</si>
  <si>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</si>
  <si>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6,48</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</si>
  <si>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</si>
  <si>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</si>
  <si>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</si>
  <si>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</si>
  <si>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8,95</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</si>
  <si>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</si>
  <si>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</si>
  <si>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</si>
  <si>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</si>
  <si>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4,43</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</si>
  <si>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</si>
  <si>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</si>
  <si>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</si>
  <si>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</si>
  <si>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</si>
  <si>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</si>
  <si>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5,80</t>
  </si>
  <si>
    <t>103964</t>
  </si>
  <si>
    <t>BUCHA DE REDUÇÃO, LONGA, PVC, SOLDÁVEL, DN 40 X 25 MM, INSTALADO EM PRUMADA DE ÁGUA - FORNECIMENTO E INSTALAÇÃO. AF_06/2022</t>
  </si>
  <si>
    <t>7,40</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</si>
  <si>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</si>
  <si>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</si>
  <si>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</si>
  <si>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</si>
  <si>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</si>
  <si>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</si>
  <si>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15,11</t>
  </si>
  <si>
    <t>103969</t>
  </si>
  <si>
    <t>BUCHA DE REDUÇÃO, LONGA, PVC, SOLDÁVEL, DN 60 X 32 MM, INSTALADO EM PRUMADA DE ÁGUA - FORNECIMENTO E INSTALAÇÃO. AF_06/2022</t>
  </si>
  <si>
    <t>17,86</t>
  </si>
  <si>
    <t>103971</t>
  </si>
  <si>
    <t>BUCHA DE REDUÇÃO, LONGA, PVC, SOLDÁVEL, DN 60 X 50 MM, INSTALADO EM PRUMADA DE ÁGUA - FORNECIMENTO E INSTALAÇÃO. AF_06/2022</t>
  </si>
  <si>
    <t>22,72</t>
  </si>
  <si>
    <t>103972</t>
  </si>
  <si>
    <t>BUCHA DE REDUÇÃO, LONGA, PVC, SOLDÁVEL, DN 75 X 50 MM, INSTALADO EM PRUMADA DE ÁGUA - FORNECIMENTO E INSTALAÇÃO. AF_06/2022</t>
  </si>
  <si>
    <t>26,37</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</si>
  <si>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</si>
  <si>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</si>
  <si>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</si>
  <si>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</si>
  <si>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16,04</t>
  </si>
  <si>
    <t>103976</t>
  </si>
  <si>
    <t>TE DE REDUÇÃO, 90 GRAUS, PVC, SOLDÁVEL, DN 50 MM X 32 MM, INSTALADO EM PRUMADA DE ÁGUA - FORNECIMENTO E INSTALAÇÃO. AF_06/2022</t>
  </si>
  <si>
    <t>23,20</t>
  </si>
  <si>
    <t>103977</t>
  </si>
  <si>
    <t>BUCHA DE REDUÇÃO, PVC, SOLDÁVEL, DN 40MM X 32MM, INSTALADO EM PRUMADA DE ÁGUA - FORNECIMENTO E INSTALAÇÃO. AF_06/2022</t>
  </si>
  <si>
    <t>6,38</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</si>
  <si>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</si>
  <si>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</si>
  <si>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</si>
  <si>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</si>
  <si>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</si>
  <si>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</si>
  <si>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21,41</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</si>
  <si>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</si>
  <si>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</si>
  <si>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</si>
  <si>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</si>
  <si>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</si>
  <si>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</si>
  <si>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</si>
  <si>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</si>
  <si>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</si>
  <si>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</si>
  <si>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</si>
  <si>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</si>
  <si>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11,39</t>
  </si>
  <si>
    <t>103990</t>
  </si>
  <si>
    <t>UNIÃO, PVC, SOLDÁVEL, DN 40MM, INSTALADO EM RAMAL DE DISTRIBUIÇÃO DE ÁGUA - FORNECIMENTO E INSTALAÇÃO. AF_06/2022</t>
  </si>
  <si>
    <t>31,65</t>
  </si>
  <si>
    <t>103991</t>
  </si>
  <si>
    <t>LUVA COM ROSCA, PVC, SOLDÁVEL, DN 40MM X 1.1/4, INSTALADO EM RAMAL DE DISTRIBUIÇÃO DE ÁGUA - FORNECIMENTO E INSTALAÇÃO. AF_06/2022</t>
  </si>
  <si>
    <t>16,46</t>
  </si>
  <si>
    <t>103992</t>
  </si>
  <si>
    <t>ADAPTADOR CURTO COM BOLSA E ROSCA PARA REGISTRO, PVC, SOLDÁVEL, DN 40MM X 1.1/4, INSTALADO EM RAMAL DE DISTRIBUIÇÃO DE ÁGUA - FORNECIMENTO E INSTALAÇÃO. AF_06/2022</t>
  </si>
  <si>
    <t>10,26</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</si>
  <si>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</si>
  <si>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</si>
  <si>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</si>
  <si>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</si>
  <si>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12,71</t>
  </si>
  <si>
    <t>103995</t>
  </si>
  <si>
    <t>LUVA, PVC, SOLDÁVEL, DN 50MM, INSTALADO EM RAMAL DE DISTRIBUIÇÃO DE ÁGUA - FORNECIMENTO E INSTALAÇÃO. AF_06/2022</t>
  </si>
  <si>
    <t>13,52</t>
  </si>
  <si>
    <t>103996</t>
  </si>
  <si>
    <t>LUVA DE CORRER, PVC, SOLDÁVEL, DN 50MM, INSTALADO EM RAMAL DE DISTRIBUIÇÃO DE ÁGUA - FORNECIMENTO E INSTALAÇÃO. AF_06/2022</t>
  </si>
  <si>
    <t>36,19</t>
  </si>
  <si>
    <t>103997</t>
  </si>
  <si>
    <t>UNIÃO, PVC, SOLDÁVEL, DN 50MM, INSTALADO EM RAMAL DE DISTRIBUIÇÃO DE ÁGUA - FORNECIMENTO E INSTALAÇÃO. AF_06/2022</t>
  </si>
  <si>
    <t>35,32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</si>
  <si>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</si>
  <si>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</si>
  <si>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</si>
  <si>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</si>
  <si>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</si>
  <si>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</si>
  <si>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25,27</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</si>
  <si>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</si>
  <si>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</si>
  <si>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</si>
  <si>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</si>
  <si>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</si>
  <si>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</si>
  <si>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</si>
  <si>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</si>
  <si>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26,47</t>
  </si>
  <si>
    <t>104005</t>
  </si>
  <si>
    <t>TÊ DE REDUÇÃO, PVC, SOLDÁVEL, DN 50MM X 40MM, INSTALADO EM RAMAL DE DISTRIBUIÇÃO DE ÁGUA - FORNECIMENTO E INSTALAÇÃO. AF_06/2022</t>
  </si>
  <si>
    <t>32,61</t>
  </si>
  <si>
    <t>104006</t>
  </si>
  <si>
    <t>TÊ DE REDUÇÃO, PVC, SOLDÁVEL, DN 50MM X 25MM, INSTALADO EM RAMAL DE DISTRIBUIÇÃO DE ÁGUA - FORNECIMENTO E INSTALAÇÃO. AF_06/2022</t>
  </si>
  <si>
    <t>22,46</t>
  </si>
  <si>
    <t>104007</t>
  </si>
  <si>
    <t>TE DE REDUÇÃO, 90 GRAUS, PVC, SOLDÁVEL, DN 50 MM X 20 MM, INSTALADO EM RAMAL DE DISTRIBUIÇÃO DE ÁGUA - FORNECIMENTO E INSTALAÇÃO. AF_06/2022</t>
  </si>
  <si>
    <t>19,65</t>
  </si>
  <si>
    <t>104008</t>
  </si>
  <si>
    <t>TE DE REDUÇÃO, 90 GRAUS, PVC, SOLDÁVEL, DN 50 MM X 32 MM, INSTALADO EM RAMAL DE DISTRIBUIÇÃO DE ÁGUA - FORNECIMENTO E INSTALAÇÃO. AF_06/2022</t>
  </si>
  <si>
    <t>28,36</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</si>
  <si>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</si>
  <si>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</si>
  <si>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</si>
  <si>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</si>
  <si>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</si>
  <si>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</si>
  <si>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20,83</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</si>
  <si>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</si>
  <si>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</si>
  <si>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</si>
  <si>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</si>
  <si>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</si>
  <si>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</si>
  <si>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19,59</t>
  </si>
  <si>
    <t>104017</t>
  </si>
  <si>
    <t>TE DE REDUÇÃO, CPVC, SOLDÁVEL, DN 35 X 28 MM, INSTALADO EM RAMAL OU SUB-RAMAL DE ÁGUA - FORNECIMENTO E INSTALAÇÃO. AF_06/2022</t>
  </si>
  <si>
    <t>38,19</t>
  </si>
  <si>
    <t>104018</t>
  </si>
  <si>
    <t>18,67</t>
  </si>
  <si>
    <t>104019</t>
  </si>
  <si>
    <t>TE DE REDUÇÃO, CPVC, SOLDÁVEL, DN 35 X 28 MM, INSTALADO EM RAMAL DE DISTRIBUIÇÃO DE ÁGUA - FORNECIMENTO E INSTALAÇÃO. AF_06/2022</t>
  </si>
  <si>
    <t>37,12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</si>
  <si>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</si>
  <si>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</si>
  <si>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</si>
  <si>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</si>
  <si>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57,46</t>
  </si>
  <si>
    <t>104023</t>
  </si>
  <si>
    <t>JOELHO 90 GRAUS, CPVC, SOLDÁVEL, DN 42MM, INSTALADO EM RAMAL DE DISTRIBUIÇÃO DE ÁGUA  FORNECIMENTO E INSTALAÇÃO. AF_06/2022</t>
  </si>
  <si>
    <t>34,26</t>
  </si>
  <si>
    <t>104024</t>
  </si>
  <si>
    <t>JOELHO 45 GRAUS, CPVC, SOLDÁVEL, DN 42MM, INSTALADO EM RAMAL DE DISTRIBUIÇÃO DE ÁGUA  FORNECIMENTO E INSTALAÇÃO. AF_06/2022</t>
  </si>
  <si>
    <t>33,94</t>
  </si>
  <si>
    <t>104025</t>
  </si>
  <si>
    <t>LUVA, CPVC, SOLDÁVEL, DN 42MM, INSTALADO EM RAMAL DE DISTRIBUIÇÃO DE ÁGUA  FORNECIMENTO E INSTALAÇÃO. AF_06/2022</t>
  </si>
  <si>
    <t>24,22</t>
  </si>
  <si>
    <t>104026</t>
  </si>
  <si>
    <t>LUVA DE CORRER, CPVC, SOLDÁVEL, DN 42MM, INSTALADO EM RAMAL DE DISTRIBUIÇÃO DE ÁGUA  FORNECIMENTO E INSTALAÇÃO. AF_06/2022</t>
  </si>
  <si>
    <t>34,62</t>
  </si>
  <si>
    <t>104027</t>
  </si>
  <si>
    <t>UNIÃO, CPVC, SOLDÁVEL, DN 42MM, INSTALADO EM RAMAL DE DISTRIBUIÇÃO DE ÁGUA   FORNECIMENTO E INSTALAÇÃO. AF_06/2022</t>
  </si>
  <si>
    <t>51,57</t>
  </si>
  <si>
    <t>104028</t>
  </si>
  <si>
    <t>LUVA DE TRANSIÇÃO, CPVC, SOLDÁVEL, DN42MM X 1.1/2, INSTALADO EM RAMAL DE DISTRIBUIÇÃO DE ÁGUA  FORNECIMENTO E INSTALAÇÃO. AF_06/2022</t>
  </si>
  <si>
    <t>103,31</t>
  </si>
  <si>
    <t>104029</t>
  </si>
  <si>
    <t>CONECTOR, CPVC, SOLDÁVEL, DN 42MM X 1.1/2, INSTALADO EM RAMAL DE DISTRIBUIÇÃO DE ÁGUA  FORNECIMENTO E INSTALAÇÃO. AF_06/2022</t>
  </si>
  <si>
    <t>54,57</t>
  </si>
  <si>
    <t>104030</t>
  </si>
  <si>
    <t>TE DE REDUÇÃO, CPVC, SOLDÁVEL, DN 42 X 35 MM, INSTALADO EM RAMAL DE DISTRIBUIÇÃO DE ÁGUA - FORNECIMENTO E INSTALAÇÃO. AF_06/2022</t>
  </si>
  <si>
    <t>51,06</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</si>
  <si>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</si>
  <si>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</si>
  <si>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</si>
  <si>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</si>
  <si>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116,54</t>
  </si>
  <si>
    <t>104168</t>
  </si>
  <si>
    <t>JOELHO 45 GRAUS, PVC, SERIE R, ÁGUA PLUVIAL, DN 150 MM, JUNTA ELÁSTICA, FORNECIDO E INSTALADO EM RAMAL DE ENCAMINHAMENTO. AF_06/2022</t>
  </si>
  <si>
    <t>113,70</t>
  </si>
  <si>
    <t>104169</t>
  </si>
  <si>
    <t>CURVA 87 GRAUS E 30 MINUTOS, PVC, SERIE R, ÁGUA PLUVIAL, DN 150 MM, JUNTA ELÁSTICA, FORNECIDO E INSTALADO EM RAMAL DE ENCAMINHAMENTO. AF_06/2022</t>
  </si>
  <si>
    <t>138,65</t>
  </si>
  <si>
    <t>104170</t>
  </si>
  <si>
    <t>LUVA SIMPLES, PVC, SERIE R, ÁGUA PLUVIAL, DN 150 MM, JUNTA ELÁSTICA, FORNECIDO E INSTALADO EM RAMAL DE ENCAMINHAMENTO. AF_06/2022</t>
  </si>
  <si>
    <t>66,62</t>
  </si>
  <si>
    <t>104171</t>
  </si>
  <si>
    <t>LUVA DE CORRER, PVC, SERIE R, ÁGUA PLUVIAL, DN 150 MM, JUNTA ELÁSTICA, FORNECIDO E INSTALADO EM RAMAL DE ENCAMINHAMENTO. AF_06/2022</t>
  </si>
  <si>
    <t>87,26</t>
  </si>
  <si>
    <t>104172</t>
  </si>
  <si>
    <t>TÊ DE INSPEÇÃO, PVC, SERIE R, ÁGUA PLUVIAL, DN 150 MM, JUNTA ELÁSTICA, FORNECIDO E INSTALADO EM RAMAL DE ENCAMINHAMENTO. AF_06/2022</t>
  </si>
  <si>
    <t>250,75</t>
  </si>
  <si>
    <t>104173</t>
  </si>
  <si>
    <t>REDUÇÃO EXCÊNTRICA, PVC, SERIE R, ÁGUA PLUVIAL, DN 150 X 100 MM, JUNTA ELÁSTICA, FORNECIDO E INSTALADO EM RAMAL DE ENCAMINHAMENTO. AF_06/2022</t>
  </si>
  <si>
    <t>80,39</t>
  </si>
  <si>
    <t>104174</t>
  </si>
  <si>
    <t>JUNÇÃO SIMPLES, PVC, SERIE R, ÁGUA PLUVIAL, DN 150 X 100 MM, JUNTA ELÁSTICA, FORNECIDO E INSTALADO EM RAMAL DE ENCAMINHAMENTO. AF_06/2022</t>
  </si>
  <si>
    <t>176,34</t>
  </si>
  <si>
    <t>104175</t>
  </si>
  <si>
    <t>TÊ, PVC, SERIE R, ÁGUA PLUVIAL, DN 150 X 100 MM, JUNTA ELÁSTICA, FORNECIDO E INSTALADO EM RAMAL DE ENCAMINHAMENTO. AF_06/2022</t>
  </si>
  <si>
    <t>133,70</t>
  </si>
  <si>
    <t>104176</t>
  </si>
  <si>
    <t>JUNÇÃO SIMPLES, PVC, SERIE R, ÁGUA PLUVIAL, DN 150 X 150 MM, JUNTA ELÁSTICA, FORNECIDO E INSTALADO EM RAMAL DE ENCAMINHAMENTO. AF_06/2022</t>
  </si>
  <si>
    <t>233,75</t>
  </si>
  <si>
    <t>104177</t>
  </si>
  <si>
    <t>TÊ, PVC, SERIE R, ÁGUA PLUVIAL, DN 150 X 150 MM, JUNTA ELÁSTICA, FORNECIDO E INSTALADO EM RAMAL DE ENCAMINHAMENTO. AF_06/2022</t>
  </si>
  <si>
    <t>173,26</t>
  </si>
  <si>
    <t>104178</t>
  </si>
  <si>
    <t>CAP, PVC, SERIE R, ÁGUA PLUVIAL, DN 100 MM, JUNTA ELÁSTICA, FORNECIDO E INSTALADO EM RAMAL DE ENCAMINHAMENTO. AF_06/2022</t>
  </si>
  <si>
    <t>20,46</t>
  </si>
  <si>
    <t>104179</t>
  </si>
  <si>
    <t>CAP, PVC, SERIE R, ÁGUA PLUVIAL, DN 150 MM, JUNTA ELÁSTICA, FORNECIDO E INSTALADO EM RAMAL DE ENCAMINHAMENTO. AF_06/2022</t>
  </si>
  <si>
    <t>77,68</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</si>
  <si>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</si>
  <si>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</si>
  <si>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</si>
  <si>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</si>
  <si>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25,60</t>
  </si>
  <si>
    <t>104193</t>
  </si>
  <si>
    <t>JOELHO 45 GRAUS, PPR, F/ F, DN 90 MM, INSTALADO EM PRUMADA DE ÁGUA - FORNECIMENTO E INSTALAÇÃO. AF_08/2022</t>
  </si>
  <si>
    <t>104196</t>
  </si>
  <si>
    <t>CURVA 90 GRAUS, PPR, DN 20 MM, INSTALADO EM RAMAL OU SUB-RAMAL DE ÁGUA - FORNECIMENTO E INSTALAÇÃO. AF_08/2022</t>
  </si>
  <si>
    <t>14,17</t>
  </si>
  <si>
    <t>104197</t>
  </si>
  <si>
    <t>CURVA 90 GRAUS, PPR, DN 25 MM, INSTALADO EM RAMAL OU SUB-RAMAL DE ÁGUA - FORNECIMENTO E INSTALAÇÃO. AF_08/2022</t>
  </si>
  <si>
    <t>26,46</t>
  </si>
  <si>
    <t>104198</t>
  </si>
  <si>
    <t>JOELHO 45 GRAUS, PPR, DN 20 MM, INSTALADO EM RAMAL OU SUB-RAMAL DE ÁGUA - FORNECIMENTO E INSTALAÇÃO. AF_08/2022</t>
  </si>
  <si>
    <t>6,67</t>
  </si>
  <si>
    <t>104199</t>
  </si>
  <si>
    <t>JOELHO 90 GRAUS, PPR, DN 20 MM, INSTALADO EM RAMAL OU SUB-RAMAL DE ÁGUA - FORNECIMENTO E INSTALAÇÃO. AF_08/2022</t>
  </si>
  <si>
    <t>104200</t>
  </si>
  <si>
    <t>LUVA, PPR, DN 20 MM, INSTALADO EM RAMAL OU SUB-RAMAL DE ÁGUA - FORNECIMENTO E INSTALAÇÃO. AF_08/2022</t>
  </si>
  <si>
    <t>5,33</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</si>
  <si>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</si>
  <si>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</si>
  <si>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</si>
  <si>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</si>
  <si>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</si>
  <si>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</si>
  <si>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</si>
  <si>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</si>
  <si>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6,39</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</si>
  <si>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</si>
  <si>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</si>
  <si>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</si>
  <si>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</si>
  <si>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10,40</t>
  </si>
  <si>
    <t>104321</t>
  </si>
  <si>
    <t>LUVA, PVC, SOLDÁVEL, DN 20 MM, INSTALADO EM DRENO DE AR CONDICIONADO - FORNECIMENTO E INSTALAÇÃO. AF_08/2022</t>
  </si>
  <si>
    <t>4,57</t>
  </si>
  <si>
    <t>104322</t>
  </si>
  <si>
    <t>LUVA, PVC, SOLDÁVEL, DN 32 MM, INSTALADO EM DRENO DE AR CONDICIONADO - FORNECIMENTO E INSTALAÇÃO. AF_08/2022</t>
  </si>
  <si>
    <t>6,72</t>
  </si>
  <si>
    <t>104323</t>
  </si>
  <si>
    <t>TE, PVC, SOLDÁVEL, DN 20 MM, INSTALADO EM DRENO DE AR CONDICIONADO - FORNECIMENTO E INSTALAÇÃO. AF_08/2022</t>
  </si>
  <si>
    <t>8,25</t>
  </si>
  <si>
    <t>104324</t>
  </si>
  <si>
    <t>TE, PVC, SOLDÁVEL, DN 32 MM, INSTALADO EM DRENO DE AR CONDICIONADO - FORNECIMENTO E INSTALAÇÃO. AF_08/2022</t>
  </si>
  <si>
    <t>12,50</t>
  </si>
  <si>
    <t>104341</t>
  </si>
  <si>
    <t>BUCHA DE REDUÇÃO LONGA, PVC, SÉRIE NORMAL, ESGOTO PREDIAL, DN 50 X 40 MM, JUNTA SOLDÁVEL E ELÁSTICA, FORNECIDO E INSTALADO EM RAMAL DE DESCARGA OU RAMAL DE ESGOTO SANITÁRIO. AF_08/2022</t>
  </si>
  <si>
    <t>10,30</t>
  </si>
  <si>
    <t>104343</t>
  </si>
  <si>
    <t>JUNÇÃO DE REDUÇÃO INVERTIDA, PVC, SÉRIE NORMAL, ESGOTO PREDIAL, DN 75 X 50 MM, JUNTA ELÁSTICA, FORNECIDO E INSTALADO EM RAMAL DE DESCARGA OU RAMAL DE ESGOTO SANITÁRIO. AF_08/2022</t>
  </si>
  <si>
    <t>32,47</t>
  </si>
  <si>
    <t>104344</t>
  </si>
  <si>
    <t>TE, PVC, SÉRIE NORMAL, ESGOTO PREDIAL, DN 100 X 50 MM, JUNTA ELÁSTICA, FORNECIDO E INSTALADO EM RAMAL DE DESCARGA OU RAMAL DE ESGOTO SANITÁRIO. AF_08/2022</t>
  </si>
  <si>
    <t>38,96</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</si>
  <si>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</si>
  <si>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</si>
  <si>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</si>
  <si>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</si>
  <si>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43,11</t>
  </si>
  <si>
    <t>104347</t>
  </si>
  <si>
    <t>JUNÇÃO DE REDUCAO INVERTIDA, PVC, SÉRIE NORMAL, ESGOTO PREDIAL, DN 100 X 75 MM, JUNTA ELÁSTICA, FORNECIDO E INSTALADO EM RAMAL DE DESCARGA OU RAMAL DE ESGOTO SANITÁRIO. AF_08/2022</t>
  </si>
  <si>
    <t>45,53</t>
  </si>
  <si>
    <t>104348</t>
  </si>
  <si>
    <t>TERMINAL DE VENTILAÇÃO, PVC, SÉRIE NORMAL, ESGOTO PREDIAL, DN 50 MM, JUNTA SOLDÁVEL, FORNECIDO E INSTALADO EM PRUMADA DE ESGOTO SANITÁRIO OU VENTILAÇÃO. AF_08/2022</t>
  </si>
  <si>
    <t>10,08</t>
  </si>
  <si>
    <t>104350</t>
  </si>
  <si>
    <t>JUNÇÃO DE REDUÇÃO INVERTIDA, PVC, SÉRIE NORMAL, ESGOTO PREDIAL, DN 75 X 50 MM, JUNTA ELÁSTICA, FORNECIDO E INSTALADO EM PRUMADA DE ESGOTO SANITÁRIO OU VENTILAÇÃO. AF_08/2022</t>
  </si>
  <si>
    <t>29,00</t>
  </si>
  <si>
    <t>104351</t>
  </si>
  <si>
    <t>TERMINAL DE VENTILAÇÃO, PVC, SÉRIE NORMAL, ESGOTO PREDIAL, DN 75 MM, JUNTA SOLDÁVEL, FORNECIDO E INSTALADO EM PRUMADA DE ESGOTO SANITÁRIO OU VENTILAÇÃO. AF_08/2022</t>
  </si>
  <si>
    <t>20,88</t>
  </si>
  <si>
    <t>104352</t>
  </si>
  <si>
    <t>TE, PVC, SÉRIE NORMAL, ESGOTO PREDIAL, DN 100 X 50 MM, JUNTA ELÁSTICA, FORNECIDO E INSTALADO EM PRUMADA DE ESGOTO SANITÁRIO OU VENTILAÇÃO. AF_08/2022</t>
  </si>
  <si>
    <t>37,93</t>
  </si>
  <si>
    <t>104353</t>
  </si>
  <si>
    <t>JUNÇÃO DE REDUÇÃO INVERTIDA, PVC, SÉRIE NORMAL, ESGOTO PREDIAL, DN 100 X 50 MM, JUNTA ELÁSTICA, FORNECIDO E INSTALADO EM PRUMADA DE ESGOTO SANITÁRIO OU VENTILAÇÃO. AF_08/2022</t>
  </si>
  <si>
    <t>39,81</t>
  </si>
  <si>
    <t>104354</t>
  </si>
  <si>
    <t>TE, PVC, SÉRIE NORMAL, ESGOTO PREDIAL, DN 100 X 75 MM, JUNTA ELÁSTICA, FORNECIDO E INSTALADO EM PRUMADA DE ESGOTO SANITÁRIO OU VENTILAÇÃO. AF_08/2022</t>
  </si>
  <si>
    <t>43,29</t>
  </si>
  <si>
    <t>104355</t>
  </si>
  <si>
    <t>JUNÇÃO DE REDUCAO INVERTIDA, PVC, SÉRIE NORMAL, ESGOTO PREDIAL, DN 100 X 75 MM, JUNTA ELÁSTICA, FORNECIDO E INSTALADO EM PRUMADA DE ESGOTO SANITÁRIO OU VENTILAÇÃO. AF_08/2022</t>
  </si>
  <si>
    <t>45,71</t>
  </si>
  <si>
    <t>104356</t>
  </si>
  <si>
    <t>TERMINAL DE VENTILAÇÃO, PVC, SÉRIE NORMAL, ESGOTO PREDIAL, DN 100 MM, JUNTA SOLDÁVEL, FORNECIDO E INSTALADO EM PRUMADA DE ESGOTO SANITÁRIO OU VENTILAÇÃO. AF_08/2022</t>
  </si>
  <si>
    <t>27,71</t>
  </si>
  <si>
    <t>104357</t>
  </si>
  <si>
    <t>CAP, PVC, SÉRIE NORMAL, ESGOTO PREDIAL, DN 100 MM, JUNTA ELÁSTICA, FORNECIDO E INSTALADO EM SUBCOLETOR AÉREO DE ESGOTO SANITÁRIO. AF_08/2022</t>
  </si>
  <si>
    <t>18,08</t>
  </si>
  <si>
    <t>97895</t>
  </si>
  <si>
    <t>CAIXA ENTERRADA HIDRÁULICA RETANGULAR, EM CONCRETO PRÉ-MOLDADO, DIMENSÕES INTERNAS: 0,3X0,3X0,3 M. AF_12/2020</t>
  </si>
  <si>
    <t>171,83</t>
  </si>
  <si>
    <t>97896</t>
  </si>
  <si>
    <t>CAIXA ENTERRADA HIDRÁULICA RETANGULAR, EM CONCRETO PRÉ-MOLDADO, DIMENSÕES INTERNAS: 0,4X0,4X0,4 M. AF_12/2020</t>
  </si>
  <si>
    <t>318,35</t>
  </si>
  <si>
    <t>97897</t>
  </si>
  <si>
    <t>CAIXA ENTERRADA HIDRÁULICA RETANGULAR, EM CONCRETO PRÉ-MOLDADO, DIMENSÕES INTERNAS: 0,6X0,6X0,5 M. AF_12/2020</t>
  </si>
  <si>
    <t>412,26</t>
  </si>
  <si>
    <t>97898</t>
  </si>
  <si>
    <t>CAIXA ENTERRADA HIDRÁULICA RETANGULAR, EM CONCRETO PRÉ-MOLDADO, DIMENSÕES INTERNAS: 0,8X0,8X0,5 M. AF_12/2020</t>
  </si>
  <si>
    <t>806,64</t>
  </si>
  <si>
    <t>97900</t>
  </si>
  <si>
    <t>CAIXA ENTERRADA HIDRÁULICA RETANGULAR EM ALVENARIA COM TIJOLOS CERÂMICOS MACIÇOS, DIMENSÕES INTERNAS: 0,3X0,3X0,3 M PARA REDE DE ESGOTO. AF_12/2020</t>
  </si>
  <si>
    <t>182,53</t>
  </si>
  <si>
    <t>97901</t>
  </si>
  <si>
    <t>CAIXA ENTERRADA HIDRÁULICA RETANGULAR EM ALVENARIA COM TIJOLOS CERÂMICOS MACIÇOS, DIMENSÕES INTERNAS: 0,4X0,4X0,4 M PARA REDE DE ESGOTO. AF_12/2020</t>
  </si>
  <si>
    <t>287,02</t>
  </si>
  <si>
    <t>97902</t>
  </si>
  <si>
    <t>CAIXA ENTERRADA HIDRÁULICA RETANGULAR EM ALVENARIA COM TIJOLOS CERÂMICOS MACIÇOS, DIMENSÕES INTERNAS: 0,6X0,6X0,6 M PARA REDE DE ESGOTO. AF_12/2020</t>
  </si>
  <si>
    <t>560,60</t>
  </si>
  <si>
    <t>97903</t>
  </si>
  <si>
    <t>CAIXA ENTERRADA HIDRÁULICA RETANGULAR EM ALVENARIA COM TIJOLOS CERÂMICOS MACIÇOS, DIMENSÕES INTERNAS: 0,8X0,8X0,6 M PARA REDE DE ESGOTO. AF_12/2020</t>
  </si>
  <si>
    <t>783,54</t>
  </si>
  <si>
    <t>97904</t>
  </si>
  <si>
    <t>CAIXA ENTERRADA HIDRÁULICA RETANGULAR EM ALVENARIA COM TIJOLOS CERÂMICOS MACIÇOS, DIMENSÕES INTERNAS: 1X1X0,6 M PARA REDE DE ESGOTO. AF_12/2020</t>
  </si>
  <si>
    <t>942,55</t>
  </si>
  <si>
    <t>97905</t>
  </si>
  <si>
    <t>CAIXA ENTERRADA HIDRÁULICA RETANGULAR, EM ALVENARIA COM BLOCOS DE CONCRETO, DIMENSÕES INTERNAS: 0,4X0,4X0,4 M PARA REDE DE ESGOTO. AF_12/2020</t>
  </si>
  <si>
    <t>227,68</t>
  </si>
  <si>
    <t>97906</t>
  </si>
  <si>
    <t>CAIXA ENTERRADA HIDRÁULICA RETANGULAR, EM ALVENARIA COM BLOCOS DE CONCRETO, DIMENSÕES INTERNAS: 0,6X0,6X0,6 M PARA REDE DE ESGOTO. AF_12/2020</t>
  </si>
  <si>
    <t>424,71</t>
  </si>
  <si>
    <t>97907</t>
  </si>
  <si>
    <t>CAIXA ENTERRADA HIDRÁULICA RETANGULAR, EM ALVENARIA COM BLOCOS DE CONCRETO, DIMENSÕES INTERNAS: 0,8X0,8X0,6 M PARA REDE DE ESGOTO. AF_12/2020</t>
  </si>
  <si>
    <t>610,14</t>
  </si>
  <si>
    <t>97908</t>
  </si>
  <si>
    <t>CAIXA ENTERRADA HIDRÁULICA RETANGULAR, EM ALVENARIA COM BLOCOS DE CONCRETO, DIMENSÕES INTERNAS: 1X1X0,6 M PARA REDE DE ESGOTO. AF_12/2020</t>
  </si>
  <si>
    <t>737,38</t>
  </si>
  <si>
    <t>98102</t>
  </si>
  <si>
    <t>CAIXA DE GORDURA SIMPLES, CIRCULAR, EM CONCRETO PRÉ-MOLDADO, DIÂMETRO INTERNO = 0,4 M, ALTURA INTERNA = 0,4 M. AF_12/2020</t>
  </si>
  <si>
    <t>162,81</t>
  </si>
  <si>
    <t>98104</t>
  </si>
  <si>
    <t>CAIXA DE GORDURA SIMPLES (CAPACIDADE: 36L), RETANGULAR, EM ALVENARIA COM TIJOLOS CERÂMICOS MACIÇOS, DIMENSÕES INTERNAS = 0,2X0,4 M, ALTURA INTERNA = 0,8 M. AF_12/2020</t>
  </si>
  <si>
    <t>357,55</t>
  </si>
  <si>
    <t>98105</t>
  </si>
  <si>
    <t>CAIXA DE GORDURA DUPLA (CAPACIDADE: 126 L), RETANGULAR, EM ALVENARIA COM TIJOLOS CERÂMICOS MACIÇOS, DIMENSÕES INTERNAS = 0,4X0,7 M, ALTURA INTERNA = 0,8 M. AF_12/2020</t>
  </si>
  <si>
    <t>624,93</t>
  </si>
  <si>
    <t>98106</t>
  </si>
  <si>
    <t>CAIXA DE GORDURA ESPECIAL (CAPACIDADE: 312 L - PARA ATÉ 146 PESSOAS SERVIDAS NO PICO), RETANGULAR, EM ALVENARIA COM TIJOLOS CERÂMICOS MACIÇOS, DIMENSÕES INTERNAS = 0,4X1,2 M, ALTURA INTERNA = 1 M. AF_12/2020</t>
  </si>
  <si>
    <t>1.031,34</t>
  </si>
  <si>
    <t>98107</t>
  </si>
  <si>
    <t>CAIXA DE GORDURA SIMPLES (CAPACIDADE: 36 L), RETANGULAR, EM ALVENARIA COM BLOCOS DE CONCRETO, DIMENSÕES INTERNAS = 0,2X0,4 M, ALTURA INTERNA = 0,8 M. AF_12/2020</t>
  </si>
  <si>
    <t>252,50</t>
  </si>
  <si>
    <t>98108</t>
  </si>
  <si>
    <t>CAIXA DE GORDURA DUPLA (CAPACIDADE: 126 L), RETANGULAR, EM ALVENARIA COM BLOCOS DE CONCRETO, DIMENSÕES INTERNAS = 0,4X0,7 M, ALTURA INTERNA = 0,8 M. AF_12/2020</t>
  </si>
  <si>
    <t>455,24</t>
  </si>
  <si>
    <t>99250</t>
  </si>
  <si>
    <t>CAIXA ENTERRADA HIDRÁULICA RETANGULAR EM ALVENARIA COM TIJOLOS CERÂMICOS MACIÇOS, DIMENSÕES INTERNAS: 0,3X0,3X0,3 M PARA REDE DE DRENAGEM. AF_12/2020</t>
  </si>
  <si>
    <t>175,80</t>
  </si>
  <si>
    <t>99251</t>
  </si>
  <si>
    <t>CAIXA ENTERRADA HIDRÁULICA RETANGULAR EM ALVENARIA COM TIJOLOS CERÂMICOS MACIÇOS, DIMENSÕES INTERNAS: 0,4X0,4X0,4 M PARA REDE DE DRENAGEM. AF_12/2020</t>
  </si>
  <si>
    <t>275,48</t>
  </si>
  <si>
    <t>99253</t>
  </si>
  <si>
    <t>CAIXA ENTERRADA HIDRÁULICA RETANGULAR EM ALVENARIA COM TIJOLOS CERÂMICOS MACIÇOS, DIMENSÕES INTERNAS: 0,6X0,6X0,6 M PARA REDE DE DRENAGEM. AF_12/2020</t>
  </si>
  <si>
    <t>534,69</t>
  </si>
  <si>
    <t>99255</t>
  </si>
  <si>
    <t>CAIXA ENTERRADA HIDRÁULICA RETANGULAR EM ALVENARIA COM TIJOLOS CERÂMICOS MACIÇOS, DIMENSÕES INTERNAS: 0,8X0,8X0,6 M PARA REDE DE DRENAGEM. AF_12/2020</t>
  </si>
  <si>
    <t>748,00</t>
  </si>
  <si>
    <t>99257</t>
  </si>
  <si>
    <t>CAIXA ENTERRADA HIDRÁULICA RETANGULAR EM ALVENARIA COM TIJOLOS CERÂMICOS MACIÇOS, DIMENSÕES INTERNAS: 1X1X0,6 M PARA REDE DE DRENAGEM. AF_12/2020</t>
  </si>
  <si>
    <t>896,59</t>
  </si>
  <si>
    <t>99258</t>
  </si>
  <si>
    <t>CAIXA ENTERRADA HIDRÁULICA RETANGULAR, EM ALVENARIA COM BLOCOS DE CONCRETO, DIMENSÕES INTERNAS: 0,4X0,4X0,4 M PARA REDE DE DRENAGEM. AF_12/2020</t>
  </si>
  <si>
    <t>220,35</t>
  </si>
  <si>
    <t>99260</t>
  </si>
  <si>
    <t>CAIXA ENTERRADA HIDRÁULICA RETANGULAR, EM ALVENARIA COM BLOCOS DE CONCRETO, DIMENSÕES INTERNAS: 0,6X0,6X0,6 M PARA REDE DE DRENAGEM. AF_12/2020</t>
  </si>
  <si>
    <t>408,39</t>
  </si>
  <si>
    <t>99262</t>
  </si>
  <si>
    <t>CAIXA ENTERRADA HIDRÁULICA RETANGULAR, EM ALVENARIA COM BLOCOS DE CONCRETO, DIMENSÕES INTERNAS: 0,8X0,8X0,6 M PARA REDE DE DRENAGEM. AF_12/2020</t>
  </si>
  <si>
    <t>586,85</t>
  </si>
  <si>
    <t>99264</t>
  </si>
  <si>
    <t>CAIXA ENTERRADA HIDRÁULICA RETANGULAR, EM ALVENARIA COM BLOCOS DE CONCRETO, DIMENSÕES INTERNAS: 1X1X0,6 M PARA REDE DE DRENAGEM. AF_12/2020</t>
  </si>
  <si>
    <t>705,90</t>
  </si>
  <si>
    <t>102587</t>
  </si>
  <si>
    <t>FURO EM CAIXA D'ÁGUA COM ESPESSURA DE 2 ATÉ 5 MM E DIÂMETRO DE 15 MM. AF_06/2021</t>
  </si>
  <si>
    <t>2,97</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</si>
  <si>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</si>
  <si>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</si>
  <si>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</si>
  <si>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</si>
  <si>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</si>
  <si>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</si>
  <si>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</si>
  <si>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</si>
  <si>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3,64</t>
  </si>
  <si>
    <t>102592</t>
  </si>
  <si>
    <t>FURO EM CAIXA D'ÁGUA COM ESPESSURA DE 6 ATÉ 8 MM E DIÂMETRO DE 25 MM. AF_06/2021</t>
  </si>
  <si>
    <t>4,97</t>
  </si>
  <si>
    <t>102593</t>
  </si>
  <si>
    <t>FURO EM CAIXA D'ÁGUA COM ESPESSURA DE 2 ATÉ 5 MM E DIÂMETRO DE 32 MM. AF_06/2021</t>
  </si>
  <si>
    <t>102594</t>
  </si>
  <si>
    <t>FURO EM CAIXA D'ÁGUA COM ESPESSURA DE 6 ATÉ 8 MM E DIÂMETRO DE 32 MM. AF_06/2021</t>
  </si>
  <si>
    <t>5,44</t>
  </si>
  <si>
    <t>102595</t>
  </si>
  <si>
    <t>FURO EM CAIXA D'ÁGUA COM ESPESSURA DE 2 ATÉ 5 MM E DIÂMETRO DE 40 MM. AF_06/2021</t>
  </si>
  <si>
    <t>102596</t>
  </si>
  <si>
    <t>FURO EM CAIXA D'ÁGUA COM ESPESSURA DE 6 ATÉ 8 MM E DIÂMETRO DE 40 MM. AF_06/2021</t>
  </si>
  <si>
    <t>5,98</t>
  </si>
  <si>
    <t>102597</t>
  </si>
  <si>
    <t>FURO EM CAIXA D'ÁGUA COM ESPESSURA DE 2 ATÉ 5 MM E DIÂMETRO DE 50 MM. AF_06/2021</t>
  </si>
  <si>
    <t>5,32</t>
  </si>
  <si>
    <t>102598</t>
  </si>
  <si>
    <t>FURO EM CAIXA D'ÁGUA COM ESPESSURA DE 6 ATÉ 8 MM E DIÂMETRO DE 50 MM. AF_06/2021</t>
  </si>
  <si>
    <t>6,65</t>
  </si>
  <si>
    <t>102599</t>
  </si>
  <si>
    <t>FURO EM CAIXA D'ÁGUA COM ESPESSURA DE 2 ATÉ 5 MM E DIÂMETRO DE 60 MM. AF_06/2021</t>
  </si>
  <si>
    <t>102600</t>
  </si>
  <si>
    <t>FURO EM CAIXA D'ÁGUA COM ESPESSURA DE 6 ATÉ 8 MM E DIÂMETRO DE 60 MM. AF_06/2021</t>
  </si>
  <si>
    <t>7,33</t>
  </si>
  <si>
    <t>102601</t>
  </si>
  <si>
    <t>FURO EM CAIXA D'ÁGUA COM ESPESSURA DE 2 ATÉ 5 MM E DIÂMETRO DE 75 MM. AF_06/2021</t>
  </si>
  <si>
    <t>7,00</t>
  </si>
  <si>
    <t>102602</t>
  </si>
  <si>
    <t>FURO EM CAIXA D'ÁGUA COM ESPESSURA DE 6 ATÉ 8 MM E DIÂMETRO DE 75 MM. AF_06/2021</t>
  </si>
  <si>
    <t>8,33</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</si>
  <si>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</si>
  <si>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</si>
  <si>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</si>
  <si>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</si>
  <si>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</si>
  <si>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</si>
  <si>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276,00</t>
  </si>
  <si>
    <t>102606</t>
  </si>
  <si>
    <t>CAIXA D´ÁGUA EM POLIETILENO, 750 LITROS - FORNECIMENTO E INSTALAÇÃO. AF_06/2021</t>
  </si>
  <si>
    <t>425,51</t>
  </si>
  <si>
    <t>102607</t>
  </si>
  <si>
    <t>CAIXA D´ÁGUA EM POLIETILENO, 1000 LITROS - FORNECIMENTO E INSTALAÇÃO. AF_06/2021</t>
  </si>
  <si>
    <t>455,41</t>
  </si>
  <si>
    <t>102608</t>
  </si>
  <si>
    <t>CAIXA D´ÁGUA EM POLIETILENO, 1500 LITROS - FORNECIMENTO E INSTALAÇÃO. AF_06/2021</t>
  </si>
  <si>
    <t>1.044,89</t>
  </si>
  <si>
    <t>102609</t>
  </si>
  <si>
    <t>CAIXA D´ÁGUA EM POLIETILENO, 2000 LITROS - FORNECIMENTO E INSTALAÇÃO. AF_06/2021</t>
  </si>
  <si>
    <t>1.187,01</t>
  </si>
  <si>
    <t>102610</t>
  </si>
  <si>
    <t>CAIXA D´ÁGUA EM POLIETILENO, 3000 LITROS - FORNECIMENTO E INSTALAÇÃO. AF_06/2021</t>
  </si>
  <si>
    <t>2.040,97</t>
  </si>
  <si>
    <t>102611</t>
  </si>
  <si>
    <t>CAIXA D´ÁGUA EM POLIÉSTER REFORÇADO COM FIBRA DE VIDRO, 500 LITROS - FORNECIMENTO E INSTALAÇÃO. AF_06/2021</t>
  </si>
  <si>
    <t>458,98</t>
  </si>
  <si>
    <t>102612</t>
  </si>
  <si>
    <t>CAIXA D´ÁGUA EM POLIÉSTER REFORÇADO COM FIBRA DE VIDRO, 750 LITROS - FORNECIMENTO E INSTALAÇÃO. AF_06/2021</t>
  </si>
  <si>
    <t>659,21</t>
  </si>
  <si>
    <t>102613</t>
  </si>
  <si>
    <t>CAIXA D´ÁGUA EM POLIÉSTER REFORÇADO COM FIBRA DE VIDRO, 1000 LITROS - FORNECIMENTO E INSTALAÇÃO. AF_06/2021</t>
  </si>
  <si>
    <t>638,80</t>
  </si>
  <si>
    <t>102614</t>
  </si>
  <si>
    <t>CAIXA D´ÁGUA EM POLIÉSTER REFORÇADO COM FIBRA DE VIDRO, 1500 LITROS - FORNECIMENTO E INSTALAÇÃO. AF_06/2021</t>
  </si>
  <si>
    <t>982,51</t>
  </si>
  <si>
    <t>102615</t>
  </si>
  <si>
    <t>CAIXA D´ÁGUA EM POLIÉSTER REFORÇADO COM FIBRA DE VIDRO, 2000 LITROS - FORNECIMENTO E INSTALAÇÃO. AF_06/2021</t>
  </si>
  <si>
    <t>1.233,05</t>
  </si>
  <si>
    <t>102616</t>
  </si>
  <si>
    <t>CAIXA D´ÁGUA EM POLIÉSTER REFORÇADO COM FIBRA DE VIDRO, 3000 LITROS - FORNECIMENTO E INSTALAÇÃO. AF_06/2021</t>
  </si>
  <si>
    <t>1.825,59</t>
  </si>
  <si>
    <t>102617</t>
  </si>
  <si>
    <t>CAIXA D´ÁGUA EM POLIÉSTER REFORÇADO COM FIBRA DE VIDRO, 5000 LITROS - FORNECIMENTO E INSTALAÇÃO. AF_06/2021</t>
  </si>
  <si>
    <t>3.303,01</t>
  </si>
  <si>
    <t>102618</t>
  </si>
  <si>
    <t>CAIXA D´ÁGUA EM POLIÉSTER REFORÇADO COM FIBRA DE VIDRO, 7000 LITROS - FORNECIMENTO E INSTALAÇÃO. AF_06/2021</t>
  </si>
  <si>
    <t>3.988,63</t>
  </si>
  <si>
    <t>102619</t>
  </si>
  <si>
    <t>CAIXA D´ÁGUA EM POLIÉSTER REFORÇADO COM FIBRA DE VIDRO, 10000 LITROS - FORNECIMENTO E INSTALAÇÃO. AF_06/2021</t>
  </si>
  <si>
    <t>5.379,62</t>
  </si>
  <si>
    <t>102620</t>
  </si>
  <si>
    <t>CAIXA D´ÁGUA EM POLIÉSTER REFORÇADO COM FIBRA DE VIDRO, 15000 LITROS - FORNECIMENTO E INSTALAÇÃO. AF_06/2021</t>
  </si>
  <si>
    <t>7.848,93</t>
  </si>
  <si>
    <t>102621</t>
  </si>
  <si>
    <t>CAIXA D´ÁGUA EM POLIÉSTER REFORÇADO COM FIBRA DE VIDRO, 20000 LITROS - FORNECIMENTO E INSTALAÇÃO. AF_06/2021</t>
  </si>
  <si>
    <t>12.104,21</t>
  </si>
  <si>
    <t>102622</t>
  </si>
  <si>
    <t>CAIXA D´ÁGUA EM POLIETILENO, 500 LITROS (INCLUSOS TUBOS, CONEXÕES E TORNEIRA DE BÓIA) - FORNECIMENTO E INSTALAÇÃO. AF_06/2021</t>
  </si>
  <si>
    <t>615,32</t>
  </si>
  <si>
    <t>102623</t>
  </si>
  <si>
    <t>CAIXA D´ÁGUA EM POLIETILENO, 1000 LITROS (INCLUSOS TUBOS, CONEXÕES E TORNEIRA DE BÓIA) - FORNECIMENTO E INSTALAÇÃO. AF_06/2021</t>
  </si>
  <si>
    <t>852,14</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</si>
  <si>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</si>
  <si>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</si>
  <si>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</si>
  <si>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</si>
  <si>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72,97</t>
  </si>
  <si>
    <t>89495</t>
  </si>
  <si>
    <t>RALO SIFONADO, PVC, DN 100 X 40 MM, JUNTA SOLDÁVEL, FORNECIDO E INSTALADO EM RAMAIS DE ENCAMINHAMENTO DE ÁGUA PLUVIAL. AF_06/2022</t>
  </si>
  <si>
    <t>12,98</t>
  </si>
  <si>
    <t>89707</t>
  </si>
  <si>
    <t>CAIXA SIFONADA, PVC, DN 100 X 100 X 50 MM, JUNTA ELÁSTICA, FORNECIDA E INSTALADA EM RAMAL DE DESCARGA OU EM RAMAL DE ESGOTO SANITÁRIO. AF_08/2022</t>
  </si>
  <si>
    <t>36,97</t>
  </si>
  <si>
    <t>89708</t>
  </si>
  <si>
    <t>CAIXA SIFONADA, PVC, DN 150 X 185 X 75 MM, JUNTA ELÁSTICA, FORNECIDA E INSTALADA EM RAMAL DE DESCARGA OU EM RAMAL DE ESGOTO SANITÁRIO. AF_08/2022</t>
  </si>
  <si>
    <t>74,73</t>
  </si>
  <si>
    <t>89709</t>
  </si>
  <si>
    <t>RALO SIFONADO, PVC, DN 100 X 40 MM, JUNTA SOLDÁVEL, FORNECIDO E INSTALADO EM RAMAL DE DESCARGA OU EM RAMAL DE ESGOTO SANITÁRIO. AF_08/2022</t>
  </si>
  <si>
    <t>15,32</t>
  </si>
  <si>
    <t>89710</t>
  </si>
  <si>
    <t>RALO SECO, PVC, DN 100 X 40 MM, JUNTA SOLDÁVEL, FORNECIDO E INSTALADO EM RAMAL DE DESCARGA OU EM RAMAL DE ESGOTO SANITÁRIO. AF_08/2022</t>
  </si>
  <si>
    <t>13,75</t>
  </si>
  <si>
    <t>104326</t>
  </si>
  <si>
    <t>RALO SECO CÔNICO, PVC, DN 100 X 40 MM, JUNTA SOLDÁVEL, FORNECIDO E INSTALADO EM RAMAL DE DESCARGA OU EM RAMAL DE ESGOTO SANITÁRIO. AF_08/2022</t>
  </si>
  <si>
    <t>14,72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</si>
  <si>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</si>
  <si>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</si>
  <si>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</si>
  <si>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</si>
  <si>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50,69</t>
  </si>
  <si>
    <t>104329</t>
  </si>
  <si>
    <t>CAIXA SIFONADA, COM GRELHA REDONDA, PVC, DN 150 X 150 X 50 MM, JUNTA SOLDÁVEL, FORNECIDA E INSTALADA EM RAMAL DE DESCARGA OU EM RAMAL DE ESGOTO SANITÁRIO. AF_08/2022</t>
  </si>
  <si>
    <t>56,28</t>
  </si>
  <si>
    <t>86872</t>
  </si>
  <si>
    <t>TANQUE DE LOUÇA BRANCA COM COLUNA, 30L OU EQUIVALENTE - FORNECIMENTO E INSTALAÇÃO. AF_01/2020</t>
  </si>
  <si>
    <t>669,19</t>
  </si>
  <si>
    <t>86874</t>
  </si>
  <si>
    <t>TANQUE DE LOUÇA BRANCA SUSPENSO, 18L OU EQUIVALENTE - FORNECIMENTO E INSTALAÇÃO. AF_01/2020</t>
  </si>
  <si>
    <t>468,09</t>
  </si>
  <si>
    <t>86875</t>
  </si>
  <si>
    <t>TANQUE DE MÁRMORE SINTÉTICO COM COLUNA, 22L OU EQUIVALENTE   FORNECIMENTO E INSTALAÇÃO. AF_01/2020</t>
  </si>
  <si>
    <t>548,77</t>
  </si>
  <si>
    <t>86876</t>
  </si>
  <si>
    <t>TANQUE DE MÁRMORE SINTÉTICO SUSPENSO, 22L OU EQUIVALENTE - FORNECIMENTO E INSTALAÇÃO. AF_01/2020</t>
  </si>
  <si>
    <t>313,35</t>
  </si>
  <si>
    <t>86877</t>
  </si>
  <si>
    <t>VÁLVULA EM METAL CROMADO 1.1/2 X 1.1/2 PARA TANQUE OU LAVATÓRIO, COM OU SEM LADRÃO - FORNECIMENTO E INSTALAÇÃO. AF_01/2020</t>
  </si>
  <si>
    <t>58,72</t>
  </si>
  <si>
    <t>86878</t>
  </si>
  <si>
    <t>VÁLVULA EM METAL CROMADO TIPO AMERICANA 3.1/2 X 1.1/2 PARA PIA - FORNECIMENTO E INSTALAÇÃO. AF_01/2020</t>
  </si>
  <si>
    <t>63,30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</si>
  <si>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</si>
  <si>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</si>
  <si>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</si>
  <si>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</si>
  <si>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26,90</t>
  </si>
  <si>
    <t>86881</t>
  </si>
  <si>
    <t>SIFÃO DO TIPO GARRAFA EM METAL CROMADO 1 X 1.1/2 - FORNECIMENTO E INSTALAÇÃO. AF_01/2020</t>
  </si>
  <si>
    <t>177,98</t>
  </si>
  <si>
    <t>86882</t>
  </si>
  <si>
    <t>SIFÃO DO TIPO GARRAFA/COPO EM PVC 1.1/4  X 1.1/2 - FORNECIMENTO E INSTALAÇÃO. AF_01/2020</t>
  </si>
  <si>
    <t>86883</t>
  </si>
  <si>
    <t>SIFÃO DO TIPO FLEXÍVEL EM PVC 1  X 1.1/2  - FORNECIMENTO E INSTALAÇÃO. AF_01/2020</t>
  </si>
  <si>
    <t>12,21</t>
  </si>
  <si>
    <t>86884</t>
  </si>
  <si>
    <t>ENGATE FLEXÍVEL EM PLÁSTICO BRANCO, 1/2 X 30CM - FORNECIMENTO E INSTALAÇÃO. AF_01/2020</t>
  </si>
  <si>
    <t>86885</t>
  </si>
  <si>
    <t>ENGATE FLEXÍVEL EM PLÁSTICO BRANCO, 1/2 X 40CM - FORNECIMENTO E INSTALAÇÃO. AF_01/2020</t>
  </si>
  <si>
    <t>11,89</t>
  </si>
  <si>
    <t>86886</t>
  </si>
  <si>
    <t>ENGATE FLEXÍVEL EM INOX, 1/2  X 30CM - FORNECIMENTO E INSTALAÇÃO. AF_01/2020</t>
  </si>
  <si>
    <t>43,51</t>
  </si>
  <si>
    <t>86887</t>
  </si>
  <si>
    <t>ENGATE FLEXÍVEL EM INOX, 1/2  X 40CM - FORNECIMENTO E INSTALAÇÃO. AF_01/2020</t>
  </si>
  <si>
    <t>86888</t>
  </si>
  <si>
    <t>VASO SANITÁRIO SIFONADO COM CAIXA ACOPLADA LOUÇA BRANCA - FORNECIMENTO E INSTALAÇÃO. AF_01/2020</t>
  </si>
  <si>
    <t>447,01</t>
  </si>
  <si>
    <t>86889</t>
  </si>
  <si>
    <t>BANCADA DE GRANITO CINZA POLIDO, DE 1,50 X 0,60 M, PARA PIA DE COZINHA - FORNECIMENTO E INSTALAÇÃO. AF_01/2020</t>
  </si>
  <si>
    <t>880,27</t>
  </si>
  <si>
    <t>86893</t>
  </si>
  <si>
    <t>BANCADA DE MÁRMORE BRANCO POLIDO, DE 1,50 X 0,60 M, PARA PIA DE COZINHA - FORNECIMENTO E INSTALAÇÃO. AF_01/2020</t>
  </si>
  <si>
    <t>660,56</t>
  </si>
  <si>
    <t>86894</t>
  </si>
  <si>
    <t>BANCADA DE MÁRMORE SINTÉTICO, DE 120 X 60CM, COM CUBA INTEGRADA - FORNECIMENTO E INSTALAÇÃO. AF_01/2020</t>
  </si>
  <si>
    <t>315,51</t>
  </si>
  <si>
    <t>86895</t>
  </si>
  <si>
    <t>BANCADA DE GRANITO CINZA POLIDO, DE 0,50 X 0,60 M, PARA LAVATÓRIO - FORNECIMENTO E INSTALAÇÃO. AF_01/2020</t>
  </si>
  <si>
    <t>412,13</t>
  </si>
  <si>
    <t>86899</t>
  </si>
  <si>
    <t>BANCADA DE MÁRMORE BRANCO POLIDO, DE 0,50 X 0,60 M, PARA LAVATÓRIO - FORNECIMENTO E INSTALAÇÃO. AF_01/2020</t>
  </si>
  <si>
    <t>329,71</t>
  </si>
  <si>
    <t>86900</t>
  </si>
  <si>
    <t>CUBA DE EMBUTIR RETANGULAR DE AÇO INOXIDÁVEL, 46 X 30 X 12 CM - FORNECIMENTO E INSTALAÇÃO. AF_01/2020</t>
  </si>
  <si>
    <t>195,33</t>
  </si>
  <si>
    <t>86901</t>
  </si>
  <si>
    <t>CUBA DE EMBUTIR OVAL EM LOUÇA BRANCA, 35 X 50CM OU EQUIVALENTE - FORNECIMENTO E INSTALAÇÃO. AF_01/2020</t>
  </si>
  <si>
    <t>141,04</t>
  </si>
  <si>
    <t>86902</t>
  </si>
  <si>
    <t>LAVATÓRIO LOUÇA BRANCA COM COLUNA, *44 X 35,5* CM, PADRÃO POPULAR - FORNECIMENTO E INSTALAÇÃO. AF_01/2020</t>
  </si>
  <si>
    <t>299,55</t>
  </si>
  <si>
    <t>86903</t>
  </si>
  <si>
    <t>LAVATÓRIO LOUÇA BRANCA COM COLUNA, 45 X 55CM OU EQUIVALENTE, PADRÃO MÉDIO - FORNECIMENTO E INSTALAÇÃO. AF_01/2020</t>
  </si>
  <si>
    <t>336,33</t>
  </si>
  <si>
    <t>86904</t>
  </si>
  <si>
    <t>LAVATÓRIO LOUÇA BRANCA SUSPENSO, 29,5 X 39CM OU EQUIVALENTE, PADRÃO POPULAR - FORNECIMENTO E INSTALAÇÃO. AF_01/2020</t>
  </si>
  <si>
    <t>138,79</t>
  </si>
  <si>
    <t>86905</t>
  </si>
  <si>
    <t>APARELHO MISTURADOR DE MESA PARA LAVATÓRIO, PADRÃO MÉDIO - FORNECIMENTO E INSTALAÇÃO. AF_01/2020</t>
  </si>
  <si>
    <t>393,64</t>
  </si>
  <si>
    <t>86906</t>
  </si>
  <si>
    <t>TORNEIRA CROMADA DE MESA, 1/2 OU 3/4, PARA LAVATÓRIO, PADRÃO POPULAR - FORNECIMENTO E INSTALAÇÃO. AF_01/2020</t>
  </si>
  <si>
    <t>72,80</t>
  </si>
  <si>
    <t>86908</t>
  </si>
  <si>
    <t>APARELHO MISTURADOR DE MESA PARA PIA DE COZINHA, PADRÃO MÉDIO - FORNECIMENTO E INSTALAÇÃO. AF_01/2020</t>
  </si>
  <si>
    <t>472,07</t>
  </si>
  <si>
    <t>86909</t>
  </si>
  <si>
    <t>TORNEIRA CROMADA TUBO MÓVEL, DE MESA, 1/2 OU 3/4, PARA PIA DE COZINHA, PADRÃO ALTO - FORNECIMENTO E INSTALAÇÃO. AF_01/2020</t>
  </si>
  <si>
    <t>126,41</t>
  </si>
  <si>
    <t>86910</t>
  </si>
  <si>
    <t>TORNEIRA CROMADA TUBO MÓVEL, DE PAREDE, 1/2 OU 3/4, PARA PIA DE COZINHA, PADRÃO MÉDIO - FORNECIMENTO E INSTALAÇÃO. AF_01/2020</t>
  </si>
  <si>
    <t>124,55</t>
  </si>
  <si>
    <t>86911</t>
  </si>
  <si>
    <t>TORNEIRA CROMADA LONGA, DE PAREDE, 1/2 OU 3/4, PARA PIA DE COZINHA, PADRÃO POPULAR - FORNECIMENTO E INSTALAÇÃO. AF_01/2020</t>
  </si>
  <si>
    <t>85,18</t>
  </si>
  <si>
    <t>86913</t>
  </si>
  <si>
    <t>TORNEIRA CROMADA 1/2 OU 3/4 PARA TANQUE, PADRÃO POPULAR - FORNECIMENTO E INSTALAÇÃO. AF_01/2020</t>
  </si>
  <si>
    <t>53,19</t>
  </si>
  <si>
    <t>86914</t>
  </si>
  <si>
    <t>TORNEIRA CROMADA 1/2 OU 3/4 PARA TANQUE, PADRÃO MÉDIO - FORNECIMENTO E INSTALAÇÃO. AF_01/2020</t>
  </si>
  <si>
    <t>86915</t>
  </si>
  <si>
    <t>TORNEIRA CROMADA DE MESA, 1/2 OU 3/4, PARA LAVATÓRIO, PADRÃO MÉDIO - FORNECIMENTO E INSTALAÇÃO. AF_01/2020</t>
  </si>
  <si>
    <t>139,53</t>
  </si>
  <si>
    <t>86916</t>
  </si>
  <si>
    <t>TORNEIRA PLÁSTICA 3/4 PARA TANQUE - FORNECIMENTO E INSTALAÇÃO. AF_01/2020</t>
  </si>
  <si>
    <t>23,00</t>
  </si>
  <si>
    <t>86919</t>
  </si>
  <si>
    <t>TANQUE DE LOUÇA BRANCA COM COLUNA, 30L OU EQUIVALENTE, INCLUSO SIFÃO FLEXÍVEL EM PVC, VÁLVULA METÁLICA E TORNEIRA DE METAL CROMADO PADRÃO MÉDIO - FORNECIMENTO E INSTALAÇÃO. AF_01/2020</t>
  </si>
  <si>
    <t>835,73</t>
  </si>
  <si>
    <t>86920</t>
  </si>
  <si>
    <t>TANQUE DE LOUÇA BRANCA COM COLUNA, 30L OU EQUIVALENTE, INCLUSO SIFÃO FLEXÍVEL EM PVC, VÁLVULA PLÁSTICA E TORNEIRA DE METAL CROMADO PADRÃO POPULAR - FORNECIMENTO E INSTALAÇÃO. AF_01/2020</t>
  </si>
  <si>
    <t>743,98</t>
  </si>
  <si>
    <t>86921</t>
  </si>
  <si>
    <t>TANQUE DE LOUÇA BRANCA COM COLUNA, 30L OU EQUIVALENTE, INCLUSO SIFÃO FLEXÍVEL EM PVC, VÁLVULA PLÁSTICA E TORNEIRA DE PLÁSTICO - FORNECIMENTO E INSTALAÇÃO. AF_01/2020</t>
  </si>
  <si>
    <t>713,79</t>
  </si>
  <si>
    <t>86922</t>
  </si>
  <si>
    <t>TANQUE DE LOUÇA BRANCA SUSPENSO, 18L OU EQUIVALENTE, INCLUSO SIFÃO TIPO GARRAFA EM METAL CROMADO, VÁLVULA METÁLICA E TORNEIRA DE METAL CROMADO PADRÃO MÉDIO - FORNECIMENTO E INSTALAÇÃO. AF_01/2020</t>
  </si>
  <si>
    <t>800,40</t>
  </si>
  <si>
    <t>86923</t>
  </si>
  <si>
    <t>TANQUE DE LOUÇA BRANCA SUSPENSO, 18L OU EQUIVALENTE, INCLUSO SIFÃO TIPO GARRAFA EM PVC, VÁLVULA PLÁSTICA E TORNEIRA DE METAL CROMADO PADRÃO POPULAR - FORNECIMENTO E INSTALAÇÃO. AF_01/2020</t>
  </si>
  <si>
    <t>553,28</t>
  </si>
  <si>
    <t>86924</t>
  </si>
  <si>
    <t>TANQUE DE LOUÇA BRANCA SUSPENSO, 18L OU EQUIVALENTE, INCLUSO SIFÃO TIPO GARRAFA EM PVC, VÁLVULA PLÁSTICA E TORNEIRA DE PLÁSTICO - FORNECIMENTO E INSTALAÇÃO. AF_01/2020</t>
  </si>
  <si>
    <t>523,09</t>
  </si>
  <si>
    <t>86925</t>
  </si>
  <si>
    <t>TANQUE DE MÁRMORE SINTÉTICO COM COLUNA, 22L OU EQUIVALENTE, INCLUSO SIFÃO FLEXÍVEL EM PVC, VÁLVULA PLÁSTICA E TORNEIRA DE METAL CROMADO PADRÃO POPULAR - FORNECIMENTO E INSTALAÇÃO. AF_01/2020</t>
  </si>
  <si>
    <t>623,56</t>
  </si>
  <si>
    <t>86926</t>
  </si>
  <si>
    <t>TANQUE DE MÁRMORE SINTÉTICO COM COLUNA, 22L OU EQUIVALENTE, INCLUSO SIFÃO FLEXÍVEL EM PVC, VÁLVULA PLÁSTICA E TORNEIRA DE PLÁSTICO - FORNECIMENTO E INSTALAÇÃO. AF_01/2020</t>
  </si>
  <si>
    <t>593,37</t>
  </si>
  <si>
    <t>86927</t>
  </si>
  <si>
    <t>TANQUE DE MÁRMORE SINTÉTICO SUSPENSO, 22L OU EQUIVALENTE, INCLUSO SIFÃO TIPO GARRAFA EM PVC, VÁLVULA PLÁSTICA E TORNEIRA DE METAL CROMADO PADRÃO POPULAR - FORNEC. E INSTALAÇÃO. AF_01/2020</t>
  </si>
  <si>
    <t>398,54</t>
  </si>
  <si>
    <t>86928</t>
  </si>
  <si>
    <t>TANQUE DE MÁRMORE SINTÉTICO SUSPENSO, 22L OU EQUIVALENTE, INCLUSO SIFÃO TIPO GARRAFA EM PVC, VÁLVULA PLÁSTICA E TORNEIRA DE PLÁSTICO - FORNECIMENTO E INSTALAÇÃO. AF_01/2020</t>
  </si>
  <si>
    <t>368,35</t>
  </si>
  <si>
    <t>86929</t>
  </si>
  <si>
    <t>TANQUE DE MÁRMORE SINTÉTICO SUSPENSO, 22L OU EQUIVALENTE, INCLUSO SIFÃO FLEXÍVEL EM PVC, VÁLVULA PLÁSTICA E TORNEIRA DE METAL CROMADO PADRÃO POPULAR - FORNECIMENTO E INSTALAÇÃO. AF_01/2020</t>
  </si>
  <si>
    <t>388,14</t>
  </si>
  <si>
    <t>86930</t>
  </si>
  <si>
    <t>TANQUE DE MÁRMORE SINTÉTICO SUSPENSO, 22L OU EQUIVALENTE, INCLUSO SIFÃO FLEXÍVEL EM PVC, VÁLVULA PLÁSTICA E TORNEIRA DE PLÁSTICO - FORNECIMENTO E INSTALAÇÃO. AF_01/2020</t>
  </si>
  <si>
    <t>357,95</t>
  </si>
  <si>
    <t>86931</t>
  </si>
  <si>
    <t>VASO SANITÁRIO SIFONADO COM CAIXA ACOPLADA LOUÇA BRANCA, INCLUSO ENGATE FLEXÍVEL EM PLÁSTICO BRANCO, 1/2  X 40CM - FORNECIMENTO E INSTALAÇÃO. AF_01/2020</t>
  </si>
  <si>
    <t>458,90</t>
  </si>
  <si>
    <t>86932</t>
  </si>
  <si>
    <t>VASO SANITÁRIO SIFONADO COM CAIXA ACOPLADA LOUÇA BRANCA - PADRÃO MÉDIO, INCLUSO ENGATE FLEXÍVEL EM METAL CROMADO, 1/2  X 40CM - FORNECIMENTO E INSTALAÇÃO. AF_01/2020</t>
  </si>
  <si>
    <t>494,20</t>
  </si>
  <si>
    <t>86933</t>
  </si>
  <si>
    <t>BANCADA DE MÁRMORE SINTÉTICO 120 X 60CM, COM CUBA INTEGRADA, INCLUSO SIFÃO TIPO GARRAFA EM PVC, VÁLVULA EM PLÁSTICO CROMADO TIPO AMERICANA E TORNEIRA CROMADA LONGA, DE PAREDE, PADRÃO POPULAR - FORNECIMENTO E INSTALAÇÃO. AF_01/2020</t>
  </si>
  <si>
    <t>450,20</t>
  </si>
  <si>
    <t>86934</t>
  </si>
  <si>
    <t>BANCADA DE MÁRMORE SINTÉTICO 120 X 60CM, COM CUBA INTEGRADA, INCLUSO SIFÃO TIPO FLEXÍVEL EM PVC, VÁLVULA EM PLÁSTICO CROMADO TIPO AMERICANA E TORNEIRA CROMADA LONGA, DE PAREDE, PADRÃO POPULAR - FORNECIMENTO E INSTALAÇÃO. AF_01/2020</t>
  </si>
  <si>
    <t>439,80</t>
  </si>
  <si>
    <t>86935</t>
  </si>
  <si>
    <t>CUBA DE EMBUTIR DE AÇO INOXIDÁVEL MÉDIA, INCLUSO VÁLVULA TIPO AMERICANA EM METAL CROMADO E SIFÃO FLEXÍVEL EM PVC - FORNECIMENTO E INSTALAÇÃO. AF_01/2020</t>
  </si>
  <si>
    <t>270,84</t>
  </si>
  <si>
    <t>86936</t>
  </si>
  <si>
    <t>CUBA DE EMBUTIR DE AÇO INOXIDÁVEL MÉDIA, INCLUSO VÁLVULA TIPO AMERICANA E SIFÃO TIPO GARRAFA EM METAL CROMADO - FORNECIMENTO E INSTALAÇÃO. AF_01/2020</t>
  </si>
  <si>
    <t>436,61</t>
  </si>
  <si>
    <t>86937</t>
  </si>
  <si>
    <t>CUBA DE EMBUTIR OVAL EM LOUÇA BRANCA, 35 X 50CM OU EQUIVALENTE, INCLUSO VÁLVULA EM METAL CROMADO E SIFÃO FLEXÍVEL EM PVC - FORNECIMENTO E INSTALAÇÃO. AF_01/2020</t>
  </si>
  <si>
    <t>211,97</t>
  </si>
  <si>
    <t>86938</t>
  </si>
  <si>
    <t>CUBA DE EMBUTIR OVAL EM LOUÇA BRANCA, 35 X 50CM OU EQUIVALENTE, INCLUSO VÁLVULA E SIFÃO TIPO GARRAFA EM METAL CROMADO - FORNECIMENTO E INSTALAÇÃO. AF_01/2020</t>
  </si>
  <si>
    <t>377,74</t>
  </si>
  <si>
    <t>86939</t>
  </si>
  <si>
    <t>LAVATÓRIO LOUÇA BRANCA COM COLUNA, *44 X 35,5* CM, PADRÃO POPULAR, INCLUSO SIFÃO FLEXÍVEL EM PVC, VÁLVULA E ENGATE FLEXÍVEL 30CM EM PLÁSTICO E COM TORNEIRA CROMADA PADRÃO POPULAR - FORNECIMENTO E INSTALAÇÃO. AF_01/2020</t>
  </si>
  <si>
    <t>404,33</t>
  </si>
  <si>
    <t>86940</t>
  </si>
  <si>
    <t>LAVATÓRIO LOUÇA BRANCA COM COLUNA, 45 X 55CM OU EQUIVALENTE, PADRÃO MÉDIO, INCLUSO SIFÃO TIPO GARRAFA, VÁLVULA E ENGATE FLEXÍVEL DE 40CM EM METAL CROMADO, COM APARELHO MISTURADOR PADRÃO MÉDIO - FORNECIMENTO E INSTALAÇÃO. AF_01/2020</t>
  </si>
  <si>
    <t>1.061,05</t>
  </si>
  <si>
    <t>86941</t>
  </si>
  <si>
    <t>LAVATÓRIO LOUÇA BRANCA COM COLUNA, 45 X 55CM OU EQUIVALENTE, PADRÃO MÉDIO, INCLUSO SIFÃO TIPO GARRAFA, VÁLVULA E ENGATE FLEXÍVEL DE 40CM EM METAL CROMADO, COM TORNEIRA CROMADA DE MESA, PADRÃO MÉDIO - FORNECIMENTO E INSTALAÇÃO. AF_01/2020</t>
  </si>
  <si>
    <t>759,75</t>
  </si>
  <si>
    <t>86942</t>
  </si>
  <si>
    <t>LAVATÓRIO LOUÇA BRANCA SUSPENSO, 29,5 X 39CM OU EQUIVALENTE, PADRÃO POPULAR, INCLUSO SIFÃO TIPO GARRAFA EM PVC, VÁLVULA E ENGATE FLEXÍVEL 30CM EM PLÁSTICO E TORNEIRA CROMADA DE MESA, PADRÃO POPULAR - FORNECIMENTO E INSTALAÇÃO. AF_01/2020</t>
  </si>
  <si>
    <t>253,97</t>
  </si>
  <si>
    <t>86943</t>
  </si>
  <si>
    <t>LAVATÓRIO LOUÇA BRANCA SUSPENSO, 29,5 X 39CM OU EQUIVALENTE, PADRÃO POPULAR, INCLUSO SIFÃO FLEXÍVEL EM PVC, VÁLVULA E ENGATE FLEXÍVEL 30CM EM PLÁSTICO E TORNEIRA CROMADA DE MESA, PADRÃO POPULAR - FORNECIMENTO E INSTALAÇÃO. AF_01/2020</t>
  </si>
  <si>
    <t>243,57</t>
  </si>
  <si>
    <t>86947</t>
  </si>
  <si>
    <t>BANCADA MÁRMORE BRANCO, 50 X 60 CM, INCLUSO CUBA DE EMBUTIR OVAL EM LOUÇA BRANCA 35 X 50 CM, VÁLVULA, SIFÃO TIPO GARRAFA E ENGATE FLEXÍVEL 40 CM EM METAL CROMADO E APARELHO MISTURADOR DE MESA, PADRÃO MÉDIO - FORNEC. E INSTALAÇÃO. AF_01/2020</t>
  </si>
  <si>
    <t>1.195,47</t>
  </si>
  <si>
    <t>93396</t>
  </si>
  <si>
    <t>BANCADA GRANITO CINZA,  50 X 60 CM, INCL. CUBA DE EMBUTIR OVAL LOUÇA BRANCA 35 X 50 CM, VÁLVULA METAL CROMADO, SIFÃO FLEXÍVEL PVC, ENGATE 30 CM FLEXÍVEL PLÁSTICO E TORNEIRA CROMADA DE MESA, PADRÃO POPULAR - FORNEC. E INSTALAÇÃO. AF_01/2020</t>
  </si>
  <si>
    <t>707,28</t>
  </si>
  <si>
    <t>93441</t>
  </si>
  <si>
    <t>BANCADA GRANITO CINZA  150 X 60 CM, COM CUBA DE EMBUTIR DE AÇO, VÁLVULA AMERICANA EM METAL, SIFÃO FLEXÍVEL EM PVC, ENGATE FLEXÍVEL 30 CM, TORNEIRA CROMADA LONGA, DE PAREDE, 1/2 OU 3/4, P/ COZINHA, PADRÃO POPULAR - FORNEC. E INSTALAÇÃO. AF_01/2020</t>
  </si>
  <si>
    <t>1.246,67</t>
  </si>
  <si>
    <t>93442</t>
  </si>
  <si>
    <t>BANCADA MÁRMORE BRANCO 150 X 60 CM, COM CUBA DE EMBUTIR DE AÇO, VÁLVULA AMERICANA E SIFÃO TIPO GARRAFA EM METAL , ENGATE FLEXÍVEL 30 CM, TORNEIRA CROMADA, DE MESA, 1/2 OU 3/4, PARA PIA COZINHA, PADRÃO ALTO - FORNEC. E INSTALAÇÃO. AF_01/2020</t>
  </si>
  <si>
    <t>1.233,96</t>
  </si>
  <si>
    <t>95469</t>
  </si>
  <si>
    <t>VASO SANITARIO SIFONADO CONVENCIONAL COM  LOUÇA BRANCA - FORNECIMENTO E INSTALAÇÃO. AF_01/2020</t>
  </si>
  <si>
    <t>273,54</t>
  </si>
  <si>
    <t>95470</t>
  </si>
  <si>
    <t>VASO SANITARIO SIFONADO CONVENCIONAL COM LOUÇA BRANCA, INCLUSO CONJUNTO DE LIGAÇÃO PARA BACIA SANITÁRIA AJUSTÁVEL - FORNECIMENTO E INSTALAÇÃO. AF_10/2016</t>
  </si>
  <si>
    <t>282,41</t>
  </si>
  <si>
    <t>95471</t>
  </si>
  <si>
    <t>VASO SANITARIO SIFONADO CONVENCIONAL PARA PCD SEM FURO FRONTAL COM  LOUÇA BRANCA SEM ASSENTO -  FORNECIMENTO E INSTALAÇÃO. AF_01/2020</t>
  </si>
  <si>
    <t>700,66</t>
  </si>
  <si>
    <t>95472</t>
  </si>
  <si>
    <t>VASO SANITARIO SIFONADO CONVENCIONAL PARA PCD SEM FURO FRONTAL COM LOUÇA BRANCA SEM ASSENTO, INCLUSO CONJUNTO DE LIGAÇÃO PARA BACIA SANITÁRIA AJUSTÁVEL - FORNECIMENTO E INSTALAÇÃO. AF_01/2020</t>
  </si>
  <si>
    <t>709,53</t>
  </si>
  <si>
    <t>95542</t>
  </si>
  <si>
    <t>PORTA TOALHA ROSTO EM METAL CROMADO, TIPO ARGOLA, INCLUSO FIXAÇÃO. AF_01/2020</t>
  </si>
  <si>
    <t>61,39</t>
  </si>
  <si>
    <t>95543</t>
  </si>
  <si>
    <t>PORTA TOALHA BANHO EM METAL CROMADO, TIPO BARRA, INCLUSO FIXAÇÃO. AF_01/2020</t>
  </si>
  <si>
    <t>99,72</t>
  </si>
  <si>
    <t>95544</t>
  </si>
  <si>
    <t>PAPELEIRA DE PAREDE EM METAL CROMADO SEM TAMPA, INCLUSO FIXAÇÃO. AF_01/2020</t>
  </si>
  <si>
    <t>77,49</t>
  </si>
  <si>
    <t>95545</t>
  </si>
  <si>
    <t>SABONETEIRA DE PAREDE EM METAL CROMADO, INCLUSO FIXAÇÃO. AF_01/2020</t>
  </si>
  <si>
    <t>75,77</t>
  </si>
  <si>
    <t>95546</t>
  </si>
  <si>
    <t>KIT DE ACESSORIOS PARA BANHEIRO EM METAL CROMADO, 5 PECAS, INCLUSO FIXAÇÃO. AF_01/2020</t>
  </si>
  <si>
    <t>231,11</t>
  </si>
  <si>
    <t>95547</t>
  </si>
  <si>
    <t>SABONETEIRA PLASTICA TIPO DISPENSER PARA SABONETE LIQUIDO COM RESERVATORIO 800 A 1500 ML, INCLUSO FIXAÇÃO. AF_01/2020</t>
  </si>
  <si>
    <t>53,12</t>
  </si>
  <si>
    <t>100848</t>
  </si>
  <si>
    <t>VASO SANITÁRIO INFANTIL LOUÇA BRANCA - FORNECIMENTO E INSTALACAO. AF_01/2020</t>
  </si>
  <si>
    <t>504,53</t>
  </si>
  <si>
    <t>100849</t>
  </si>
  <si>
    <t>ASSENTO SANITÁRIO CONVENCIONAL - FORNECIMENTO E INSTALACAO. AF_01/2020</t>
  </si>
  <si>
    <t>44,11</t>
  </si>
  <si>
    <t>100851</t>
  </si>
  <si>
    <t>ASSENTO SANITÁRIO INFANTIL - FORNECIMENTO E INSTALACAO. AF_01/2020</t>
  </si>
  <si>
    <t>88,77</t>
  </si>
  <si>
    <t>100852</t>
  </si>
  <si>
    <t>CUBA DE EMBUTIR RETANGULAR DE AÇO INOXIDÁVEL, 56 X 33 X 12 CM - FORNECIMENTO E INSTALAÇÃO. AF_01/2020</t>
  </si>
  <si>
    <t>214,28</t>
  </si>
  <si>
    <t>100853</t>
  </si>
  <si>
    <t>TORNEIRA CROMADA DE MESA PARA LAVATORIO, TIPO MONOCOMANDO. AF_01/2020</t>
  </si>
  <si>
    <t>334,40</t>
  </si>
  <si>
    <t>100854</t>
  </si>
  <si>
    <t>TORNEIRA CROMADA DE MESA PARA LAVATÓRIO COM SENSOR DE PRESENCA. AF_01/2020</t>
  </si>
  <si>
    <t>1.746,67</t>
  </si>
  <si>
    <t>100856</t>
  </si>
  <si>
    <t>MANOPLA E CANOPLA CROMADA  FORNECIMENTO E INSTALAÇÃO. AF_01/2020</t>
  </si>
  <si>
    <t>36,83</t>
  </si>
  <si>
    <t>100857</t>
  </si>
  <si>
    <t>ACABAMENTO MONOCOMANDO PARA CHUVEIRO  FORNECIMENTO E INSTALAÇÃO. AF_01/2020</t>
  </si>
  <si>
    <t>511,56</t>
  </si>
  <si>
    <t>100858</t>
  </si>
  <si>
    <t>MICTÓRIO SIFONADO LOUÇA BRANCA  PADRÃO MÉDIO  FORNECIMENTO E INSTALAÇÃO. AF_01/2020</t>
  </si>
  <si>
    <t>701,59</t>
  </si>
  <si>
    <t>100859</t>
  </si>
  <si>
    <t>MICTÓRIO SIFONADO LOUÇA BRANCA PARA ENTRADA DE ÁGUA EMBUTIDA  PADRÃO ALTO  FORNECIMENTO E INSTALAÇÃO. AF_01/2020</t>
  </si>
  <si>
    <t>924,81</t>
  </si>
  <si>
    <t>100860</t>
  </si>
  <si>
    <t>CHUVEIRO ELÉTRICO COMUM CORPO PLÁSTICO, TIPO DUCHA  FORNECIMENTO E INSTALAÇÃO. AF_01/2020</t>
  </si>
  <si>
    <t>94,99</t>
  </si>
  <si>
    <t>100861</t>
  </si>
  <si>
    <t>SUPORTE MÃO FRANCESA EM AÇO, ABAS IGUAIS 30 CM, CAPACIDADE MINIMA 60 KG, BRANCO - FORNECIMENTO E INSTALAÇÃO. AF_01/2020</t>
  </si>
  <si>
    <t>38,66</t>
  </si>
  <si>
    <t>100862</t>
  </si>
  <si>
    <t>SUPORTE MÃO FRANCESA EM ACO, ABAS IGUAIS 40 CM, CAPACIDADE MINIMA 70 KG, BRANCO - FORNECIMENTO E INSTALAÇÃO. AF_01/2020</t>
  </si>
  <si>
    <t>43,09</t>
  </si>
  <si>
    <t>100863</t>
  </si>
  <si>
    <t>BARRA DE APOIO EM "L", EM ACO INOX POLIDO 70 X 70 CM, FIXADA NA PAREDE - FORNECIMENTO E INSTALACAO. AF_01/2020</t>
  </si>
  <si>
    <t>637,72</t>
  </si>
  <si>
    <t>100864</t>
  </si>
  <si>
    <t>BARRA DE APOIO EM "L", EM ACO INOX POLIDO 80 X 80 CM, FIXADA NA PAREDE - FORNECIMENTO E INSTALACAO. AF_01/2020</t>
  </si>
  <si>
    <t>700,81</t>
  </si>
  <si>
    <t>100865</t>
  </si>
  <si>
    <t>BARRA DE APOIO LATERAL ARTICULADA, COM TRAVA, EM ACO INOX POLIDO, FIXADA NA PAREDE - FORNECIMENTO E INSTALAÇÃO. AF_01/2020</t>
  </si>
  <si>
    <t>624,09</t>
  </si>
  <si>
    <t>100866</t>
  </si>
  <si>
    <t>BARRA DE APOIO RETA, EM ACO INOX POLIDO, COMPRIMENTO 60CM, FIXADA NA PAREDE - FORNECIMENTO E INSTALAÇÃO. AF_01/2020</t>
  </si>
  <si>
    <t>328,40</t>
  </si>
  <si>
    <t>100867</t>
  </si>
  <si>
    <t>BARRA DE APOIO RETA, EM ACO INOX POLIDO, COMPRIMENTO 70 CM,  FIXADA NA PAREDE - FORNECIMENTO E INSTALAÇÃO. AF_01/2020</t>
  </si>
  <si>
    <t>349,21</t>
  </si>
  <si>
    <t>100868</t>
  </si>
  <si>
    <t>BARRA DE APOIO RETA, EM ACO INOX POLIDO, COMPRIMENTO 80 CM,  FIXADA NA PAREDE - FORNECIMENTO E INSTALAÇÃO. AF_01/2020</t>
  </si>
  <si>
    <t>363,05</t>
  </si>
  <si>
    <t>100869</t>
  </si>
  <si>
    <t>BARRA DE APOIO RETA, EM ACO INOX POLIDO, COMPRIMENTO 90 CM,  FIXADA NA PAREDE - FORNECIMENTO E INSTALAÇÃO. AF_01/2020</t>
  </si>
  <si>
    <t>373,67</t>
  </si>
  <si>
    <t>100870</t>
  </si>
  <si>
    <t>BARRA DE APOIO RETA, EM ALUMINIO, COMPRIMENTO 60 CM,  FIXADA NA PAREDE - FORNECIMENTO E INSTALAÇÃO. AF_01/2020</t>
  </si>
  <si>
    <t>293,46</t>
  </si>
  <si>
    <t>100871</t>
  </si>
  <si>
    <t>BARRA DE APOIO RETA, EM ALUMINIO, COMPRIMENTO 70 CM,  FIXADA NA PAREDE - FORNECIMENTO E INSTALAÇÃO. AF_01/2020</t>
  </si>
  <si>
    <t>315,93</t>
  </si>
  <si>
    <t>100872</t>
  </si>
  <si>
    <t>BARRA DE APOIO RETA, EM ALUMINIO, COMPRIMENTO 80 CM,  FIXADA NA PAREDE - FORNECIMENTO E INSTALAÇÃO. AF_01/2020</t>
  </si>
  <si>
    <t>330,27</t>
  </si>
  <si>
    <t>100873</t>
  </si>
  <si>
    <t>BARRA DE APOIO RETA, EM ALUMINIO, COMPRIMENTO 90 CM,  FIXADA NA PAREDE - FORNECIMENTO E INSTALAÇÃO. AF_01/2020</t>
  </si>
  <si>
    <t>339,23</t>
  </si>
  <si>
    <t>100874</t>
  </si>
  <si>
    <t>PUXADOR PARA PCD, FIXADO NA PORTA - FORNECIMENTO E INSTALAÇÃO. AF_01/2020</t>
  </si>
  <si>
    <t>100875</t>
  </si>
  <si>
    <t>BANCO ARTICULADO, EM ACO INOX, PARA PCD, FIXADO NA PAREDE - FORNECIMENTO E INSTALAÇÃO. AF_01/2020</t>
  </si>
  <si>
    <t>1.151,74</t>
  </si>
  <si>
    <t>100878</t>
  </si>
  <si>
    <t>VASO SANITÁRIO SIFONADO COM CAIXA ACOPLADA, LOUÇA BRANCA - PADRÃO ALTO - FORNECIMENTO E INSTALAÇÃO. AF_01/2020</t>
  </si>
  <si>
    <t>599,20</t>
  </si>
  <si>
    <t>98052</t>
  </si>
  <si>
    <t>TANQUE SÉPTICO CIRCULAR, EM CONCRETO PRÉ-MOLDADO, DIÂMETRO INTERNO = 1,10 M, ALTURA INTERNA = 2,50 M, VOLUME ÚTIL: 2138,2 L (PARA 5 CONTRIBUINTES). AF_12/2020_PA</t>
  </si>
  <si>
    <t>1.966,97</t>
  </si>
  <si>
    <t>98053</t>
  </si>
  <si>
    <t>TANQUE SÉPTICO CIRCULAR, EM CONCRETO PRÉ-MOLDADO, DIÂMETRO INTERNO = 1,40 M, ALTURA INTERNA = 2,50 M, VOLUME ÚTIL: 3463,6 L (PARA 13 CONTRIBUINTES). AF_12/2020_PA</t>
  </si>
  <si>
    <t>2.709,88</t>
  </si>
  <si>
    <t>98054</t>
  </si>
  <si>
    <t>TANQUE SÉPTICO CIRCULAR, EM CONCRETO PRÉ-MOLDADO, DIÂMETRO INTERNO = 1,88 M, ALTURA INTERNA = 2,50 M, VOLUME ÚTIL: 6245,8 L (PARA 32 CONTRIBUINTES). AF_12/2020_PA</t>
  </si>
  <si>
    <t>4.418,49</t>
  </si>
  <si>
    <t>98055</t>
  </si>
  <si>
    <t>TANQUE SÉPTICO CIRCULAR, EM CONCRETO PRÉ-MOLDADO, DIÂMETRO INTERNO = 2,38 M, ALTURA INTERNA = 2,50 M, VOLUME ÚTIL: 10009,8 L (PARA 69 CONTRIBUINTES). AF_12/2020_PA</t>
  </si>
  <si>
    <t>6.031,87</t>
  </si>
  <si>
    <t>98056</t>
  </si>
  <si>
    <t>TANQUE SÉPTICO CIRCULAR, EM CONCRETO PRÉ-MOLDADO, DIÂMETRO INTERNO = 2,38 M, ALTURA INTERNA = 3,0 M, VOLUME ÚTIL: 12234,2 L (PARA 86 CONTRIBUINTES). AF_12/2020_PA</t>
  </si>
  <si>
    <t>6.998,20</t>
  </si>
  <si>
    <t>98057</t>
  </si>
  <si>
    <t>TANQUE SÉPTICO CIRCULAR, EM CONCRETO PRÉ-MOLDADO, DIÂMETRO INTERNO = 2,88 M, ALTURA INTERNA = 2,50 M, VOLUME ÚTIL: 14657,4 L (PARA 105 CONTRIBUINTES). AF_12/2020_PA</t>
  </si>
  <si>
    <t>8.388,19</t>
  </si>
  <si>
    <t>98058</t>
  </si>
  <si>
    <t>FILTRO ANAERÓBIO CIRCULAR, EM CONCRETO PRÉ-MOLDADO, DIÂMETRO INTERNO = 1,10 M, ALTURA INTERNA = 1,50 M, VOLUME ÚTIL: 1140,4 L (PARA 5 CONTRIBUINTES). AF_12/2020_PA</t>
  </si>
  <si>
    <t>1.825,41</t>
  </si>
  <si>
    <t>98059</t>
  </si>
  <si>
    <t>FILTRO ANAERÓBIO CIRCULAR, EM CONCRETO PRÉ-MOLDADO, DIÂMETRO INTERNO = 1,88 M, ALTURA INTERNA = 1,50 M, VOLUME ÚTIL: 3331,1 L (PARA 19 CONTRIBUINTES). AF_12/2020_PA</t>
  </si>
  <si>
    <t>4.058,40</t>
  </si>
  <si>
    <t>98060</t>
  </si>
  <si>
    <t>FILTRO ANAERÓBIO CIRCULAR, EM CONCRETO PRÉ-MOLDADO, DIÂMETRO INTERNO = 2,38 M, ALTURA INTERNA = 1,50 M, VOLUME ÚTIL: 5338,6 L (PARA 34 CONTRIBUINTES). AF_12/2020_PA</t>
  </si>
  <si>
    <t>5.763,36</t>
  </si>
  <si>
    <t>98061</t>
  </si>
  <si>
    <t>FILTRO ANAERÓBIO CIRCULAR, EM CONCRETO PRÉ-MOLDADO, DIÂMETRO INTERNO = 2,88 M, ALTURA INTERNA = 1,50 M, VOLUME ÚTIL: 7817,3 L (PARA 75 CONTRIBUINTES). AF_12/2020_PA</t>
  </si>
  <si>
    <t>8.083,96</t>
  </si>
  <si>
    <t>98062</t>
  </si>
  <si>
    <t>SUMIDOURO CIRCULAR, EM CONCRETO PRÉ-MOLDADO, DIÂMETRO INTERNO = 1,88 M, ALTURA INTERNA = 2,00 M, ÁREA DE INFILTRAÇÃO: 13,1 M² (PARA 5 CONTRIBUINTES). AF_12/2020_PA</t>
  </si>
  <si>
    <t>2.986,44</t>
  </si>
  <si>
    <t>98063</t>
  </si>
  <si>
    <t>SUMIDOURO CIRCULAR, EM CONCRETO PRÉ-MOLDADO, DIÂMETRO INTERNO = 2,38 M, ALTURA INTERNA = 2,50 M, ÁREA DE INFILTRAÇÃO: 21,3 M² (PARA 8 CONTRIBUINTES). AF_12/2020_PA</t>
  </si>
  <si>
    <t>4.553,40</t>
  </si>
  <si>
    <t>98064</t>
  </si>
  <si>
    <t>SUMIDOURO CIRCULAR, EM CONCRETO PRÉ-MOLDADO, DIÂMETRO INTERNO = 2,38 M, ALTURA INTERNA = 3,0 M, ÁREA DE INFILTRAÇÃO: 25 M² (PARA 10 CONTRIBUINTES). AF_12/2020_PA</t>
  </si>
  <si>
    <t>5.224,93</t>
  </si>
  <si>
    <t>98065</t>
  </si>
  <si>
    <t>SUMIDOURO CIRCULAR, EM CONCRETO PRÉ-MOLDADO, DIÂMETRO INTERNO = 2,88 M, ALTURA INTERNA = 3,0 M, ÁREA DE INFILTRAÇÃO: 31,4 M² (PARA 12 CONTRIBUINTES). AF_12/2020_PA</t>
  </si>
  <si>
    <t>7.267,54</t>
  </si>
  <si>
    <t>98066</t>
  </si>
  <si>
    <t>TANQUE SÉPTICO RETANGULAR, EM ALVENARIA COM TIJOLOS CERÂMICOS MACIÇOS, DIMENSÕES INTERNAS: 1,0 X 2,0 X H=1,4 M, VOLUME ÚTIL: 2000 L (PARA 5 CONTRIBUINTES). AF_12/2020</t>
  </si>
  <si>
    <t>4.669,44</t>
  </si>
  <si>
    <t>98067</t>
  </si>
  <si>
    <t>TANQUE SÉPTICO RETANGULAR, EM ALVENARIA COM TIJOLOS CERÂMICOS MACIÇOS, DIMENSÕES INTERNAS: 1,2 X 2,4 X H=1,6 M, VOLUME ÚTIL: 3456 L (PARA 13 CONTRIBUINTES). AF_12/2020</t>
  </si>
  <si>
    <t>6.217,80</t>
  </si>
  <si>
    <t>98068</t>
  </si>
  <si>
    <t>TANQUE SÉPTICO RETANGULAR, EM ALVENARIA COM TIJOLOS CERÂMICOS MACIÇOS, DIMENSÕES INTERNAS: 1,4 X 3,2 X H=1,8 M, VOLUME ÚTIL: 6272 L (PARA 32 CONTRIBUINTES). AF_12/2020</t>
  </si>
  <si>
    <t>8.782,94</t>
  </si>
  <si>
    <t>98069</t>
  </si>
  <si>
    <t>TANQUE SÉPTICO RETANGULAR, EM ALVENARIA COM TIJOLOS CERÂMICOS MACIÇOS, DIMENSÕES INTERNAS: 1,6 X 4,4 X H=1,8 M, VOLUME ÚTIL: 9856 L (PARA 68 CONTRIBUINTES). AF_12/2020</t>
  </si>
  <si>
    <t>11.851,05</t>
  </si>
  <si>
    <t>98070</t>
  </si>
  <si>
    <t>TANQUE SÉPTICO RETANGULAR, EM ALVENARIA COM TIJOLOS CERÂMICOS MACIÇOS, DIMENSÕES INTERNAS: 1,6 X 4,8 X H=2,0 M, VOLUME ÚTIL: 12288 L (PARA 86 CONTRIBUINTES). AF_12/2020</t>
  </si>
  <si>
    <t>13.505,21</t>
  </si>
  <si>
    <t>98071</t>
  </si>
  <si>
    <t>TANQUE SÉPTICO RETANGULAR, EM ALVENARIA COM TIJOLOS CERÂMICOS MACIÇOS, DIMENSÕES INTERNAS: 1,6 X 4,6 X H=2,4 M, VOLUME ÚTIL: 14720 L (PARA 105 CONTRIBUINTES). AF_12/2020</t>
  </si>
  <si>
    <t>14.656,40</t>
  </si>
  <si>
    <t>98072</t>
  </si>
  <si>
    <t>FILTRO ANAERÓBIO RETANGULAR, EM ALVENARIA COM TIJOLOS CERÂMICOS MACIÇOS, DIMENSÕES INTERNAS: 0,8 X 1,2 X H=1,67 M, VOLUME ÚTIL: 1152 L (PARA 5 CONTRIBUINTES). AF_12/2020</t>
  </si>
  <si>
    <t>3.986,94</t>
  </si>
  <si>
    <t>98073</t>
  </si>
  <si>
    <t>FILTRO ANAERÓBIO RETANGULAR, EM ALVENARIA COM TIJOLOS CERÂMICOS MACIÇOS, DIMENSÕES INTERNAS: 1,2 X 1,8 X H=1,67 M, VOLUME ÚTIL: 2592 L (PARA 13 CONTRIBUINTES). AF_12/2020</t>
  </si>
  <si>
    <t>6.362,32</t>
  </si>
  <si>
    <t>98074</t>
  </si>
  <si>
    <t>FILTRO ANAERÓBIO RETANGULAR, EM ALVENARIA COM TIJOLOS CERÂMICOS MACIÇOS, DIMENSÕES INTERNAS: 1,4 X 3,0 X H=1,67 M, VOLUME ÚTIL: 5040 L (PARA 32 CONTRIBUINTES). AF_12/2020</t>
  </si>
  <si>
    <t>10.059,25</t>
  </si>
  <si>
    <t>98075</t>
  </si>
  <si>
    <t>FILTRO ANAERÓBIO RETANGULAR, EM ALVENARIA COM TIJOLOS CERÂMICOS MACIÇOS, DIMENSÕES INTERNAS: 1,4 X 4,2 X H=1,67 M, VOLUME ÚTIL: 7056 L (PARA 67 CONTRIBUINTES). AF_12/2020</t>
  </si>
  <si>
    <t>13.179,56</t>
  </si>
  <si>
    <t>98076</t>
  </si>
  <si>
    <t>FILTRO ANAERÓBIO RETANGULAR, EM ALVENARIA COM TIJOLOS CERÂMICOS MACIÇOS, DIMENSÕES INTERNAS: 1,6 X 4,6 X H=1,67 M, VOLUME ÚTIL: 8832 L (PARA 84 CONTRIBUINTES). AF_12/2020</t>
  </si>
  <si>
    <t>15.297,43</t>
  </si>
  <si>
    <t>98077</t>
  </si>
  <si>
    <t>FILTRO ANAERÓBIO RETANGULAR, EM ALVENARIA COM TIJOLOS CERÂMICOS MACIÇOS, DIMENSÕES INTERNAS: 1,6 X 5,6 X H=1,67 M, VOLUME ÚTIL: 10752 L (PARA 103 CONTRIBUINTES). AF_12/2020</t>
  </si>
  <si>
    <t>18.078,78</t>
  </si>
  <si>
    <t>98078</t>
  </si>
  <si>
    <t>SUMIDOURO RETANGULAR, EM ALVENARIA COM TIJOLOS CERÂMICOS MACIÇOS, DIMENSÕES INTERNAS: 0,8 X 1,4 X H=3,0 M, ÁREA DE INFILTRAÇÃO: 13,2 M² (PARA 5 CONTRIBUINTES). AF_12/2020</t>
  </si>
  <si>
    <t>4.275,16</t>
  </si>
  <si>
    <t>98079</t>
  </si>
  <si>
    <t>SUMIDOURO RETANGULAR, EM ALVENARIA COM TIJOLOS CERÂMICOS MACIÇOS, DIMENSÕES INTERNAS: 1,0 X 3,0 X H=3,0 M, ÁREA DE INFILTRAÇÃO: 25 M² (PARA 10 CONTRIBUINTES). AF_12/2020</t>
  </si>
  <si>
    <t>7.547,43</t>
  </si>
  <si>
    <t>98080</t>
  </si>
  <si>
    <t>SUMIDOURO RETANGULAR, EM ALVENARIA COM TIJOLOS CERÂMICOS MACIÇOS, DIMENSÕES INTERNAS: 1,6 X 3,4 X H=3,0 M, ÁREA DE INFILTRAÇÃO: 32,9 M² (PARA 13 CONTRIBUINTES). AF_12/2020</t>
  </si>
  <si>
    <t>9.788,58</t>
  </si>
  <si>
    <t>98081</t>
  </si>
  <si>
    <t>SUMIDOURO RETANGULAR, EM ALVENARIA COM TIJOLOS CERÂMICOS MACIÇOS, DIMENSÕES INTERNAS: 1,6 X 5,8 X H=3,0 M, ÁREA DE INFILTRAÇÃO: 50 M² (PARA 20 CONTRIBUINTES). AF_12/2020</t>
  </si>
  <si>
    <t>14.565,82</t>
  </si>
  <si>
    <t>98082</t>
  </si>
  <si>
    <t>TANQUE SÉPTICO RETANGULAR, EM ALVENARIA COM BLOCOS DE CONCRETO, DIMENSÕES INTERNAS: 1,0 X 2,0 X H=1,4 M, VOLUME ÚTIL: 2000 L (PARA 5 CONTRIBUINTES). AF_12/2020</t>
  </si>
  <si>
    <t>3.545,12</t>
  </si>
  <si>
    <t>98083</t>
  </si>
  <si>
    <t>TANQUE SÉPTICO RETANGULAR, EM ALVENARIA COM BLOCOS DE CONCRETO, DIMENSÕES INTERNAS: 1,2 X 2,4 X H=1,6 M, VOLUME ÚTIL: 3456 L (PARA 13 CONTRIBUINTES). AF_12/2020</t>
  </si>
  <si>
    <t>4.661,68</t>
  </si>
  <si>
    <t>98084</t>
  </si>
  <si>
    <t>TANQUE SÉPTICO RETANGULAR, EM ALVENARIA COM BLOCOS DE CONCRETO, DIMENSÕES INTERNAS: 1,4 X 3,2 X H=1,8 M, VOLUME ÚTIL: 6272 L (PARA 32 CONTRIBUINTES). AF_12/2020</t>
  </si>
  <si>
    <t>6.529,22</t>
  </si>
  <si>
    <t>98085</t>
  </si>
  <si>
    <t>TANQUE SÉPTICO RETANGULAR, EM ALVENARIA COM BLOCOS DE CONCRETO, DIMENSÕES INTERNAS: 1,6 X 4,4 X H=1,8 M, VOLUME ÚTIL: 9856 L (PARA 68 CONTRIBUINTES). AF_12/2020</t>
  </si>
  <si>
    <t>8.906,98</t>
  </si>
  <si>
    <t>98086</t>
  </si>
  <si>
    <t>TANQUE SÉPTICO RETANGULAR, EM ALVENARIA COM BLOCOS DE CONCRETO, DIMENSÕES INTERNAS: 1,6 X 4,8 X H=2,0 M, VOLUME ÚTIL: 12288 L (PARA 86 CONTRIBUINTES). AF_12/2020</t>
  </si>
  <si>
    <t>10.000,24</t>
  </si>
  <si>
    <t>98087</t>
  </si>
  <si>
    <t>TANQUE SÉPTICO RETANGULAR, EM ALVENARIA COM BLOCOS DE CONCRETO, DIMENSÕES INTERNAS: 1,6 X 4,6 X H=2,4 M, VOLUME ÚTIL: 14720 L (PARA 105 CONTRIBUINTES). AF_12/2020</t>
  </si>
  <si>
    <t>10.556,84</t>
  </si>
  <si>
    <t>98088</t>
  </si>
  <si>
    <t>FILTRO ANAERÓBIO RETANGULAR, EM ALVENARIA COM BLOCOS DE CONCRETO, DIMENSÕES INTERNAS: 0,8 X 1,2 X H=1,67 M, VOLUME ÚTIL: 1152 L (PARA 5 CONTRIBUINTES). AF_12/2020</t>
  </si>
  <si>
    <t>3.141,21</t>
  </si>
  <si>
    <t>98089</t>
  </si>
  <si>
    <t>FILTRO ANAERÓBIO RETANGULAR, EM ALVENARIA COM BLOCOS DE CONCRETO, DIMENSÕES INTERNAS: 1,2 X 1,8 X H=1,67 M, VOLUME ÚTIL: 2592 L (PARA 13 CONTRIBUINTES). AF_12/2020</t>
  </si>
  <si>
    <t>5.083,02</t>
  </si>
  <si>
    <t>98090</t>
  </si>
  <si>
    <t>FILTRO ANAERÓBIO RETANGULAR, EM ALVENARIA COM BLOCOS DE CONCRETO, DIMENSÕES INTERNAS: 1,4 X 3,0 X H=1,67 M, VOLUME ÚTIL: 5040 L (PARA 32 CONTRIBUINTES). AF_12/2020</t>
  </si>
  <si>
    <t>8.158,80</t>
  </si>
  <si>
    <t>98091</t>
  </si>
  <si>
    <t>FILTRO ANAERÓBIO RETANGULAR, EM ALVENARIA COM BLOCOS DE CONCRETO, DIMENSÕES INTERNAS: 1,4 X 4,2 X H=1,67 M, VOLUME ÚTIL: 7056 L (PARA 67 CONTRIBUINTES). AF_12/2020</t>
  </si>
  <si>
    <t>10.751,58</t>
  </si>
  <si>
    <t>98092</t>
  </si>
  <si>
    <t>FILTRO ANAERÓBIO RETANGULAR, EM ALVENARIA COM BLOCOS DE CONCRETO, DIMENSÕES INTERNAS: 1,6 X 4,6 X H=1,67 M, VOLUME ÚTIL: 8832 L (PARA 84 CONTRIBUINTES). AF_12/2020</t>
  </si>
  <si>
    <t>12.594,55</t>
  </si>
  <si>
    <t>98093</t>
  </si>
  <si>
    <t>FILTRO ANAERÓBIO RETANGULAR, EM ALVENARIA COM BLOCOS DE CONCRETO, DIMENSÕES INTERNAS: 1,6 X 5,6 X H=1,67 M, VOLUME ÚTIL: 10752 L (PARA 103 CONTRIBUINTES). AF_12/2020</t>
  </si>
  <si>
    <t>14.932,50</t>
  </si>
  <si>
    <t>98094</t>
  </si>
  <si>
    <t>SUMIDOURO RETANGULAR, EM ALVENARIA COM BLOCOS DE CONCRETO, DIMENSÕES INTERNAS: 0,8 X 1,4 X H=3,0 M, ÁREA DE INFILTRAÇÃO: 13,2 M² (PARA 5 CONTRIBUINTES). AF_12/2020</t>
  </si>
  <si>
    <t>2.446,89</t>
  </si>
  <si>
    <t>98099</t>
  </si>
  <si>
    <t>SUMIDOURO RETANGULAR, EM ALVENARIA COM BLOCOS DE CONCRETO, DIMENSÕES INTERNAS: 1,0 X 3,0 X H=3,0 M, ÁREA DE INFILTRAÇÃO: 25 M² (PARA 10 CONTRIBUINTES). AF_12/2020</t>
  </si>
  <si>
    <t>4.210,85</t>
  </si>
  <si>
    <t>98100</t>
  </si>
  <si>
    <t>SUMIDOURO RETANGULAR, EM ALVENARIA COM BLOCOS DE CONCRETO, DIMENSÕES INTERNAS: 1,6 X 3,4 X H=3,0 M, ÁREA DE INFILTRAÇÃO: 32,9 M² (PARA 13 CONTRIBUINTES). . AF_12/2020</t>
  </si>
  <si>
    <t>5.613,97</t>
  </si>
  <si>
    <t>98101</t>
  </si>
  <si>
    <t>SUMIDOURO RETANGULAR, EM ALVENARIA COM BLOCOS DE CONCRETO, DIMENSÕES INTERNAS: 1,6 X 5,8 X H=3,0 M, ÁREA DE INFILTRAÇÃO: 50 M² (PARA 20 CONTRIBUINTES). . AF_12/2020</t>
  </si>
  <si>
    <t>8.356,27</t>
  </si>
  <si>
    <t>98109</t>
  </si>
  <si>
    <t>CAIXA DE GORDURA ESPECIAL (CAPACIDADE: 312 L - PARA ATÉ 146 PESSOAS SERVIDAS NO PICO), RETANGULAR, EM ALVENARIA COM BLOCOS DE CONCRETO, DIMENSÕES INTERNAS = 0,4X1,2 M, ALTURA INTERNA = 1 M. AF_12/2020</t>
  </si>
  <si>
    <t>737,13</t>
  </si>
  <si>
    <t>98110</t>
  </si>
  <si>
    <t>CAIXA DE GORDURA PEQUENA (CAPACIDADE: 19 L), CIRCULAR, EM PVC, DIÂMETRO INTERNO= 0,3 M. AF_12/2020</t>
  </si>
  <si>
    <t>244,03</t>
  </si>
  <si>
    <t>98111</t>
  </si>
  <si>
    <t>CAIXA DE INSPEÇÃO PARA ATERRAMENTO, CIRCULAR, EM POLIETILENO, DIÂMETRO INTERNO = 0,3 M. AF_12/2020</t>
  </si>
  <si>
    <t>34,84</t>
  </si>
  <si>
    <t>98112</t>
  </si>
  <si>
    <t>TIL (TUBO DE INSPEÇÃO E LIMPEZA) CONDOMINIAL PARA ESGOTO, EM PVC, DN 100 X 100 MM. AF_12/2020</t>
  </si>
  <si>
    <t>85,33</t>
  </si>
  <si>
    <t>98114</t>
  </si>
  <si>
    <t>TAMPA CIRCULAR PARA ESGOTO E DRENAGEM, EM FERRO FUNDIDO, DIÂMETRO INTERNO = 0,6 M. AF_12/2020</t>
  </si>
  <si>
    <t>690,81</t>
  </si>
  <si>
    <t>98115</t>
  </si>
  <si>
    <t>TAMPA CIRCULAR PARA ESGOTO E DRENAGEM, EM CONCRETO PRÉ-MOLDADO, DIÂMETRO INTERNO = 0,60 M E ALTURA = 0,10 M. AF_12/2020</t>
  </si>
  <si>
    <t>99,36</t>
  </si>
  <si>
    <t>89957</t>
  </si>
  <si>
    <t>PONTO DE CONSUMO TERMINAL DE ÁGUA FRIA (SUBRAMAL) COM TUBULAÇÃO DE PVC, DN 25 MM, INSTALADO EM RAMAL DE ÁGUA, INCLUSOS RASGO E CHUMBAMENTO EM ALVENARIA. AF_12/2014</t>
  </si>
  <si>
    <t>130,43</t>
  </si>
  <si>
    <t>89959</t>
  </si>
  <si>
    <t>PONTO DE CONSUMO TERMINAL DE ÁGUA QUENTE (SUBRAMAL) COM TUBULAÇÃO DE CPVC, DN 22 MM, INSTALADO EM RAMAL DE ÁGUA, INCLUSOS RASGO E CHUMBAMENTO EM ALVENARIA. AF_12/2014</t>
  </si>
  <si>
    <t>209,56</t>
  </si>
  <si>
    <t>89349</t>
  </si>
  <si>
    <t>REGISTRO DE PRESSÃO BRUTO, LATÃO, ROSCÁVEL, 1/2" - FORNECIMENTO E INSTALAÇÃO. AF_08/2021</t>
  </si>
  <si>
    <t>29,36</t>
  </si>
  <si>
    <t>89351</t>
  </si>
  <si>
    <t>REGISTRO DE PRESSÃO BRUTO, LATÃO,  ROSCÁVEL, 3/4'' - FORNECIMENTO E INSTALAÇÃO. AF_08/2021</t>
  </si>
  <si>
    <t>89352</t>
  </si>
  <si>
    <t>REGISTRO DE GAVETA BRUTO, LATÃO, ROSCÁVEL, 1/2" - FORNECIMENTO E INSTALAÇÃO. AF_08/2021</t>
  </si>
  <si>
    <t>40,12</t>
  </si>
  <si>
    <t>89353</t>
  </si>
  <si>
    <t>REGISTRO DE GAVETA BRUTO, LATÃO, ROSCÁVEL, 3/4" - FORNECIMENTO E INSTALAÇÃO. AF_08/2021</t>
  </si>
  <si>
    <t>43,82</t>
  </si>
  <si>
    <t>89354</t>
  </si>
  <si>
    <t>MISTURADOR MONOCOMANDO PARA CHUVEIRO, BASE BRUTA E ACABAMENTO CROMADO - FORNECIMENTO E INSTALAÇÃO. AF_08/2021</t>
  </si>
  <si>
    <t>528,08</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</si>
  <si>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</si>
  <si>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</si>
  <si>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</si>
  <si>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</si>
  <si>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</si>
  <si>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</si>
  <si>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50,16</t>
  </si>
  <si>
    <t>89972</t>
  </si>
  <si>
    <t>KIT DE REGISTRO DE GAVETA BRUTO DE LATÃO ¾", INCLUSIVE CONEXÕES, ROSCÁVEL, INSTALADO EM RAMAL DE ÁGUA FRIA - FORNECIMENTO E INSTALAÇÃO. AF_12/2014</t>
  </si>
  <si>
    <t>55,52</t>
  </si>
  <si>
    <t>89973</t>
  </si>
  <si>
    <t>KIT DE MISTURADOR BASE BRUTA DE LATÃO ¾" MONOCOMANDO PARA CHUVEIRO, INCLUSIVE CONEXÕES, INSTALADO EM RAMAL DE ÁGUA - FORNECIMENTO E INSTALAÇÃO. AF_12/2014</t>
  </si>
  <si>
    <t>709,11</t>
  </si>
  <si>
    <t>89974</t>
  </si>
  <si>
    <t>KIT DE TÊ MISTURADOR EM CPVC ¾" COM DUPLO COMANDO PARA CHUVEIRO, INCLUSIVE CONEXÕES, INSTALADO EM RAMAL DE ÁGUA - FORNECIMENTO E INSTALAÇÃO. AF_12/2014</t>
  </si>
  <si>
    <t>268,64</t>
  </si>
  <si>
    <t>89984</t>
  </si>
  <si>
    <t>REGISTRO DE PRESSÃO BRUTO, LATÃO, ROSCÁVEL, 1/2", COM ACABAMENTO E CANOPLA CROMADOS - FORNECIMENTO E INSTALAÇÃO. AF_08/2021</t>
  </si>
  <si>
    <t>94,67</t>
  </si>
  <si>
    <t>89985</t>
  </si>
  <si>
    <t>REGISTRO DE PRESSÃO BRUTO, LATÃO, ROSCÁVEL, 3/4", COM ACABAMENTO E CANOPLA CROMADOS - FORNECIMENTO E INSTALAÇÃO. AF_08/2021</t>
  </si>
  <si>
    <t>99,26</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</si>
  <si>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</si>
  <si>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</si>
  <si>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</si>
  <si>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</si>
  <si>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104,67</t>
  </si>
  <si>
    <t>90371</t>
  </si>
  <si>
    <t>REGISTRO DE ESFERA, PVC, ROSCÁVEL, COM VOLANTE, 3/4" - FORNECIMENTO E INSTALAÇÃO. AF_08/2021</t>
  </si>
  <si>
    <t>35,11</t>
  </si>
  <si>
    <t>94489</t>
  </si>
  <si>
    <t>REGISTRO DE ESFERA, PVC, SOLDÁVEL, COM VOLANTE, DN  25 MM - FORNECIMENTO E INSTALAÇÃO. AF_08/2021</t>
  </si>
  <si>
    <t>35,71</t>
  </si>
  <si>
    <t>94490</t>
  </si>
  <si>
    <t>REGISTRO DE ESFERA, PVC, SOLDÁVEL, COM VOLANTE, DN  32 MM - FORNECIMENTO E INSTALAÇÃO. AF_08/2021</t>
  </si>
  <si>
    <t>94491</t>
  </si>
  <si>
    <t>REGISTRO DE ESFERA, PVC, SOLDÁVEL, COM VOLANTE, DN  40 MM - FORNECIMENTO E INSTALAÇÃO. AF_08/2021</t>
  </si>
  <si>
    <t>73,00</t>
  </si>
  <si>
    <t>94492</t>
  </si>
  <si>
    <t>REGISTRO DE ESFERA, PVC, SOLDÁVEL, COM VOLANTE, DN  50 MM - FORNECIMENTO E INSTALAÇÃO. AF_08/2021</t>
  </si>
  <si>
    <t>75,13</t>
  </si>
  <si>
    <t>94493</t>
  </si>
  <si>
    <t>REGISTRO DE ESFERA, PVC, SOLDÁVEL, COM VOLANTE, DN  60 MM - FORNECIMENTO E INSTALAÇÃO. AF_08/2021</t>
  </si>
  <si>
    <t>137,76</t>
  </si>
  <si>
    <t>94495</t>
  </si>
  <si>
    <t>REGISTRO DE GAVETA BRUTO, LATÃO, ROSCÁVEL, 1" - FORNECIMENTO E INSTALAÇÃO. AF_08/2021</t>
  </si>
  <si>
    <t>68,04</t>
  </si>
  <si>
    <t>94496</t>
  </si>
  <si>
    <t>REGISTRO DE GAVETA BRUTO, LATÃO, ROSCÁVEL, 1 1/4" - FORNECIMENTO E INSTALAÇÃO. AF_08/2021</t>
  </si>
  <si>
    <t>94497</t>
  </si>
  <si>
    <t>REGISTRO DE GAVETA BRUTO, LATÃO, ROSCÁVEL, 1 1/2" - FORNECIMENTO E INSTALAÇÃO. AF_08/2021</t>
  </si>
  <si>
    <t>117,37</t>
  </si>
  <si>
    <t>94498</t>
  </si>
  <si>
    <t>REGISTRO DE GAVETA BRUTO, LATÃO, ROSCÁVEL, 2" - FORNECIMENTO E INSTALAÇÃO. AF_08/2021</t>
  </si>
  <si>
    <t>162,29</t>
  </si>
  <si>
    <t>94499</t>
  </si>
  <si>
    <t>REGISTRO DE GAVETA BRUTO, LATÃO, ROSCÁVEL, 2 1/2" - FORNECIMENTO E INSTALAÇÃO. AF_08/2021</t>
  </si>
  <si>
    <t>325,66</t>
  </si>
  <si>
    <t>94500</t>
  </si>
  <si>
    <t>REGISTRO DE GAVETA BRUTO, LATÃO, ROSCÁVEL, 3" - FORNECIMENTO E INSTALAÇÃO. AF_08/2021</t>
  </si>
  <si>
    <t>395,06</t>
  </si>
  <si>
    <t>94501</t>
  </si>
  <si>
    <t>REGISTRO DE GAVETA BRUTO, LATÃO, ROSCÁVEL, 4" - FORNECIMENTO E INSTALAÇÃO. AF_08/2021</t>
  </si>
  <si>
    <t>802,95</t>
  </si>
  <si>
    <t>94792</t>
  </si>
  <si>
    <t>REGISTRO DE GAVETA BRUTO, LATÃO, ROSCÁVEL, 1", COM ACABAMENTO E CANOPLA CROMADOS - FORNECIMENTO E INSTALAÇÃO. AF_08/2021</t>
  </si>
  <si>
    <t>127,66</t>
  </si>
  <si>
    <t>94793</t>
  </si>
  <si>
    <t>REGISTRO DE GAVETA BRUTO, LATÃO, ROSCÁVEL, 1 1/4", COM ACABAMENTO E CANOPLA CROMADOS - FORNECIMENTO E INSTALAÇÃO. AF_08/2021</t>
  </si>
  <si>
    <t>175,44</t>
  </si>
  <si>
    <t>94794</t>
  </si>
  <si>
    <t>REGISTRO DE GAVETA BRUTO, LATÃO, ROSCÁVEL, 1 1/2", COM ACABAMENTO E CANOPLA CROMADOS - FORNECIMENTO E INSTALAÇÃO. AF_08/2021</t>
  </si>
  <si>
    <t>185,52</t>
  </si>
  <si>
    <t>94795</t>
  </si>
  <si>
    <t>TORNEIRA DE BOIA PARA CAIXA D'ÁGUA, ROSCÁVEL, 1/2" - FORNECIMENTO E INSTALAÇÃO. AF_08/2021</t>
  </si>
  <si>
    <t>35,02</t>
  </si>
  <si>
    <t>94796</t>
  </si>
  <si>
    <t>TORNEIRA DE BOIA PARA CAIXA D'ÁGUA, ROSCÁVEL, 3/4" - FORNECIMENTO E INSTALAÇÃO. AF_08/2021</t>
  </si>
  <si>
    <t>40,24</t>
  </si>
  <si>
    <t>94797</t>
  </si>
  <si>
    <t>TORNEIRA DE BOIA PARA CAIXA D'ÁGUA, ROSCÁVEL, 1" - FORNECIMENTO E INSTALAÇÃO. AF_08/2021</t>
  </si>
  <si>
    <t>83,13</t>
  </si>
  <si>
    <t>94798</t>
  </si>
  <si>
    <t>TORNEIRA DE BOIA PARA CAIXA D'ÁGUA, ROSCÁVEL, 1 1/4" - FORNECIMENTO E INSTALAÇÃO. AF_08/2021</t>
  </si>
  <si>
    <t>137,80</t>
  </si>
  <si>
    <t>94799</t>
  </si>
  <si>
    <t>TORNEIRA DE BOIA PARA CAIXA D'ÁGUA, ROSCÁVEL, 1 1/2" - FORNECIMENTO E INSTALAÇÃO. AF_08/2021</t>
  </si>
  <si>
    <t>169,19</t>
  </si>
  <si>
    <t>94800</t>
  </si>
  <si>
    <t>TORNEIRA DE BOIA PARA CAIXA D'ÁGUA, ROSCÁVEL, 2" - FORNECIMENTO E INSTALAÇÃO. AF_08/2021</t>
  </si>
  <si>
    <t>217,24</t>
  </si>
  <si>
    <t>95248</t>
  </si>
  <si>
    <t>VÁLVULA DE ESFERA BRUTA, BRONZE, ROSCÁVEL, 1/2" - FORNECIMENTO E INSTALAÇÃO. AF_08/2021</t>
  </si>
  <si>
    <t>58,57</t>
  </si>
  <si>
    <t>95249</t>
  </si>
  <si>
    <t>VÁLVULA DE ESFERA BRUTA, BRONZE, ROSCÁVEL, 3/4'' - FORNECIMENTO E INSTALAÇÃO. AF_08/2021</t>
  </si>
  <si>
    <t>68,78</t>
  </si>
  <si>
    <t>95250</t>
  </si>
  <si>
    <t>VÁLVULA DE ESFERA BRUTA, BRONZE, ROSCÁVEL, 1'' - FORNECIMENTO E INSTALAÇÃO. AF_08/2021</t>
  </si>
  <si>
    <t>92,84</t>
  </si>
  <si>
    <t>95251</t>
  </si>
  <si>
    <t>VÁLVULA DE ESFERA BRUTA, BRONZE, ROSCÁVEL, 1 1/4'' - FORNECIMENTO E INSTALAÇÃO. AF_08/2021</t>
  </si>
  <si>
    <t>137,52</t>
  </si>
  <si>
    <t>95252</t>
  </si>
  <si>
    <t>VÁLVULA DE ESFERA BRUTA, BRONZE, ROSCÁVEL, 1 1/2'' - FORNECIMENTO E INSTALAÇÃO. AF_08/2021</t>
  </si>
  <si>
    <t>166,55</t>
  </si>
  <si>
    <t>95253</t>
  </si>
  <si>
    <t>VÁLVULA DE ESFERA BRUTA, BRONZE, ROSCÁVEL, 2'' - FORNECIMENTO E INSTALAÇÃO. AF_08/2021</t>
  </si>
  <si>
    <t>253,92</t>
  </si>
  <si>
    <t>99619</t>
  </si>
  <si>
    <t>VÁLVULA DE RETENÇÃO HORIZONTAL, DE BRONZE, ROSCÁVEL, 3/4" - FORNECIMENTO E INSTALAÇÃO. AF_08/2021</t>
  </si>
  <si>
    <t>117,76</t>
  </si>
  <si>
    <t>99620</t>
  </si>
  <si>
    <t>VÁLVULA DE RETENÇÃO HORIZONTAL, DE BRONZE, ROSCÁVEL, 1" - FORNECIMENTO E INSTALAÇÃO. AF_08/2021</t>
  </si>
  <si>
    <t>159,99</t>
  </si>
  <si>
    <t>99621</t>
  </si>
  <si>
    <t>VÁLVULA DE RETENÇÃO HORIZONTAL, DE BRONZE, ROSCÁVEL, 1 1/4" - FORNECIMENTO E INSTALAÇÃO. AF_08/2021</t>
  </si>
  <si>
    <t>238,61</t>
  </si>
  <si>
    <t>99622</t>
  </si>
  <si>
    <t>VÁLVULA DE RETENÇÃO HORIZONTAL, DE BRONZE, ROSCÁVEL, 1 1/2"  - FORNECIMENTO E INSTALAÇÃO. AF_08/2021</t>
  </si>
  <si>
    <t>268,27</t>
  </si>
  <si>
    <t>99623</t>
  </si>
  <si>
    <t>VÁLVULA DE RETENÇÃO HORIZONTAL, DE BRONZE, ROSCÁVEL, 2"  - FORNECIMENTO E INSTALAÇÃO. AF_08/2021</t>
  </si>
  <si>
    <t>374,57</t>
  </si>
  <si>
    <t>99624</t>
  </si>
  <si>
    <t>VÁLVULA DE RETENÇÃO HORIZONTAL, DE BRONZE, ROSCÁVEL, 2 1/2" - FORNECIMENTO E INSTALAÇÃO. AF_08/2021</t>
  </si>
  <si>
    <t>534,27</t>
  </si>
  <si>
    <t>99625</t>
  </si>
  <si>
    <t>VÁLVULA DE RETENÇÃO HORIZONTAL, DE BRONZE, ROSCÁVEL, 3" - FORNECIMENTO E INSTALAÇÃO. AF_08/2021</t>
  </si>
  <si>
    <t>735,35</t>
  </si>
  <si>
    <t>99626</t>
  </si>
  <si>
    <t>VÁLVULA DE RETENÇÃO HORIZONTAL, DE BRONZE, ROSCÁVEL, 4" - FORNECIMENTO E INSTALAÇÃO. AF_08/2021</t>
  </si>
  <si>
    <t>1.133,53</t>
  </si>
  <si>
    <t>99627</t>
  </si>
  <si>
    <t>VÁLVULA DE RETENÇÃO VERTICAL, DE BRONZE, ROSCÁVEL, 1/2" - FORNECIMENTO E INSTALAÇÃO. AF_08/2021</t>
  </si>
  <si>
    <t>71,00</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</si>
  <si>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</si>
  <si>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</si>
  <si>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</si>
  <si>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</si>
  <si>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</si>
  <si>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</si>
  <si>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127,50</t>
  </si>
  <si>
    <t>99631</t>
  </si>
  <si>
    <t>VÁLVULA DE RETENÇÃO VERTICAL, DE BRONZE, ROSCÁVEL, 1 1/2" - FORNECIMENTO E INSTALAÇÃO. AF_08/2021</t>
  </si>
  <si>
    <t>148,20</t>
  </si>
  <si>
    <t>99632</t>
  </si>
  <si>
    <t>VÁLVULA DE RETENÇÃO VERTICAL, DE BRONZE, ROSCÁVEL, 2" - FORNECIMENTO E INSTALAÇÃO. AF_08/2021</t>
  </si>
  <si>
    <t>214,00</t>
  </si>
  <si>
    <t>99633</t>
  </si>
  <si>
    <t>VÁLVULA DE RETENÇÃO VERTICAL, DE BRONZE, ROSCÁVEL, 3" - FORNECIMENTO E INSTALAÇÃO. AF_08/2021</t>
  </si>
  <si>
    <t>460,64</t>
  </si>
  <si>
    <t>99634</t>
  </si>
  <si>
    <t>VÁLVULA DE RETENÇÃO VERTICAL, DE BRONZE, ROSCÁVEL, 4" - FORNECIMENTO E INSTALAÇÃO. AF_08/2021</t>
  </si>
  <si>
    <t>787,88</t>
  </si>
  <si>
    <t>99635</t>
  </si>
  <si>
    <t>VÁLVULA DE DESCARGA METÁLICA, BASE 1 1/2", ACABAMENTO METALICO CROMADO - FORNECIMENTO E INSTALAÇÃO. AF_08/2021</t>
  </si>
  <si>
    <t>381,92</t>
  </si>
  <si>
    <t>103008</t>
  </si>
  <si>
    <t>VÁLVULA DE RETENÇÃO HORIZONTAL, DE BRONZE, ROSCÁVEL, 1/2" - FORNECIMENTO E INSTALAÇÃO. AF_08/2021</t>
  </si>
  <si>
    <t>103009</t>
  </si>
  <si>
    <t>VÁLVULA DE RETENÇÃO VERTICAL, DE BRONZE, ROSCÁVEL, 2 1/2" - FORNECIMENTO E INSTALAÇÃO. AF_08/2021</t>
  </si>
  <si>
    <t>338,99</t>
  </si>
  <si>
    <t>103010</t>
  </si>
  <si>
    <t>VÁLVULA DE RETENÇÃO, DE BRONZE, PÉ COM CRIVOS, ROSCÁVEL, 3/4" - FORNECIMENTO E INSTALAÇÃO. AF_08/2021</t>
  </si>
  <si>
    <t>73,07</t>
  </si>
  <si>
    <t>103011</t>
  </si>
  <si>
    <t>VÁLVULA DE RETENÇÃO, DE BRONZE, PÉ COM CRIVOS, ROSCÁVEL, 1" - FORNECIMENTO E INSTALAÇÃO. AF_08/2021</t>
  </si>
  <si>
    <t>81,37</t>
  </si>
  <si>
    <t>103012</t>
  </si>
  <si>
    <t>VÁLVULA DE RETENÇÃO, DE BRONZE, PÉ COM CRIVOS, ROSCÁVEL, 1 1/4" - FORNECIMENTO E INSTALAÇÃO. AF_08/2021</t>
  </si>
  <si>
    <t>128,43</t>
  </si>
  <si>
    <t>103013</t>
  </si>
  <si>
    <t>VÁLVULA DE RETENÇÃO, DE BRONZE, PÉ COM CRIVOS, ROSCÁVEL, 1 1/2" - FORNECIMENTO E INSTALAÇÃO. AF_08/2021</t>
  </si>
  <si>
    <t>138,08</t>
  </si>
  <si>
    <t>103014</t>
  </si>
  <si>
    <t>VÁLVULA DE RETENÇÃO, DE BRONZE, PÉ COM CRIVOS, ROSCÁVEL, 2" - FORNECIMENTO E INSTALAÇÃO. AF_08/2021</t>
  </si>
  <si>
    <t>207,87</t>
  </si>
  <si>
    <t>103015</t>
  </si>
  <si>
    <t>VÁLVULA DE RETENÇÃO, DE BRONZE, PÉ COM CRIVOS, ROSCÁVEL, 2 1/2" - FORNECIMENTO E INSTALAÇÃO. AF_08/2021</t>
  </si>
  <si>
    <t>368,15</t>
  </si>
  <si>
    <t>103016</t>
  </si>
  <si>
    <t>VÁLVULA DE RETENÇÃO, DE BRONZE, PÉ COM CRIVOS, ROSCÁVEL, 3" - FORNECIMENTO E INSTALAÇÃO. AF_08/2021</t>
  </si>
  <si>
    <t>503,50</t>
  </si>
  <si>
    <t>103017</t>
  </si>
  <si>
    <t>VÁLVULA DE RETENÇÃO, DE BRONZE, PÉ COM CRIVOS, ROSCÁVEL, 4" - FORNECIMENTO E INSTALAÇÃO. AF_08/2021</t>
  </si>
  <si>
    <t>880,02</t>
  </si>
  <si>
    <t>103018</t>
  </si>
  <si>
    <t>VÁLVULA DE DESCARGA METÁLICA, BASE 1 1/4", ACABAMENTO METALICO CROMADO - FORNECIMENTO E INSTALAÇÃO. AF_08/2021</t>
  </si>
  <si>
    <t>311,68</t>
  </si>
  <si>
    <t>103019</t>
  </si>
  <si>
    <t>REGISTRO OU VÁLVULA GLOBO ANGULAR EM LATÃO, PARA HIDRANTES EM INSTALAÇÃO PREDIAL DE INCÊNDIO, 45 GRAUS, 2 1/2" - FORNECIMENTO E INSTALAÇÃO. AF_08/2021</t>
  </si>
  <si>
    <t>223,33</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</si>
  <si>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</si>
  <si>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</si>
  <si>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</si>
  <si>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</si>
  <si>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</si>
  <si>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</si>
  <si>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55,90</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</si>
  <si>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</si>
  <si>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</si>
  <si>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</si>
  <si>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</si>
  <si>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</si>
  <si>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</si>
  <si>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120,81</t>
  </si>
  <si>
    <t>103041</t>
  </si>
  <si>
    <t>REGISTRO DE ESFERA, PVC, ROSCÁVEL, COM BORBOLETA, 1/2" - FORNECIMENTO E INSTALAÇÃO. AF_08/2021</t>
  </si>
  <si>
    <t>23,51</t>
  </si>
  <si>
    <t>103042</t>
  </si>
  <si>
    <t>REGISTRO DE ESFERA, PVC, ROSCÁVEL, COM BORBOLETA, 3/4" - FORNECIMENTO E INSTALAÇÃO. AF_08/2021</t>
  </si>
  <si>
    <t>28,74</t>
  </si>
  <si>
    <t>103043</t>
  </si>
  <si>
    <t>REGISTRO DE ESFERA, PVC, ROSCÁVEL, COM CABEÇA QUADRADA, 1/2" - FORNECIMENTO E INSTALAÇÃO. AF_08/2021</t>
  </si>
  <si>
    <t>27,32</t>
  </si>
  <si>
    <t>103044</t>
  </si>
  <si>
    <t>REGISTRO DE ESFERA, PVC, ROSCÁVEL, COM CABEÇA QUADRADA, 3/4" - FORNECIMENTO E INSTALAÇÃO. AF_08/2021</t>
  </si>
  <si>
    <t>103045</t>
  </si>
  <si>
    <t>REGISTRO DE PRESSÃO, PVC, ROSCÁVEL, VOLANTE SIMPLES, 1/2" - FORNECIMENTO E INSTALAÇÃO. AF_08/2021</t>
  </si>
  <si>
    <t>10,99</t>
  </si>
  <si>
    <t>103046</t>
  </si>
  <si>
    <t>REGISTRO DE PRESSÃO, PVC, ROSCÁVEL, VOLANTE SIMPLES, 3/4" - FORNECIMENTO E INSTALAÇÃO. AF_08/2021</t>
  </si>
  <si>
    <t>103047</t>
  </si>
  <si>
    <t>REGISTRO DE ESFERA, PVC, SOLDÁVEL, COM VOLANTE, DN  20 MM - FORNECIMENTO E INSTALAÇÃO. AF_08/2021</t>
  </si>
  <si>
    <t>28,68</t>
  </si>
  <si>
    <t>103048</t>
  </si>
  <si>
    <t>REGISTRO DE PRESSÃO, PVC, SOLDÁVEL, VOLANTE SIMPLES, DN  20 MM - FORNECIMENTO E INSTALAÇÃO. AF_08/2021</t>
  </si>
  <si>
    <t>21,11</t>
  </si>
  <si>
    <t>103049</t>
  </si>
  <si>
    <t>REGISTRO DE PRESSÃO, PVC, SOLDÁVEL, VOLANTE SIMPLES, DN  25 MM - FORNECIMENTO E INSTALAÇÃO. AF_08/2021</t>
  </si>
  <si>
    <t>23,10</t>
  </si>
  <si>
    <t>103050</t>
  </si>
  <si>
    <t>SUBSTITUIÇÃO DE REGISTRO OU VÁLVULA, ROSCÁVEL, DN  20 MM. AF_08/2021</t>
  </si>
  <si>
    <t>21,93</t>
  </si>
  <si>
    <t>103051</t>
  </si>
  <si>
    <t>SUBSTITUIÇÃO DE REGISTRO OU VÁLVULA, ROSCÁVEL, DN  25 MM. AF_08/2021</t>
  </si>
  <si>
    <t>26,50</t>
  </si>
  <si>
    <t>103052</t>
  </si>
  <si>
    <t>SUBSTITUIÇÃO DE REGISTRO OU VÁLVULA, ROSCÁVEL, DN  32 MM. AF_08/2021</t>
  </si>
  <si>
    <t>35,82</t>
  </si>
  <si>
    <t>95634</t>
  </si>
  <si>
    <t>KIT CAVALETE PARA MEDIÇÃO DE ÁGUA - ENTRADA PRINCIPAL, EM PVC SOLDÁVEL DN 20 (½")   FORNECIMENTO E INSTALAÇÃO (EXCLUSIVE HIDRÔMETRO). AF_11/2016</t>
  </si>
  <si>
    <t>203,38</t>
  </si>
  <si>
    <t>95635</t>
  </si>
  <si>
    <t>KIT CAVALETE PARA MEDIÇÃO DE ÁGUA - ENTRADA PRINCIPAL, EM PVC SOLDÁVEL DN 25 (¾")   FORNECIMENTO E INSTALAÇÃO (EXCLUSIVE HIDRÔMETRO). AF_11/2016</t>
  </si>
  <si>
    <t>215,75</t>
  </si>
  <si>
    <t>95636</t>
  </si>
  <si>
    <t>KIT CAVALETE PARA MEDIÇÃO DE ÁGUA - ENTRADA PRINCIPAL, EM AÇO GALVANIZADO DN 25 (1 )   FORNECIMENTO E INSTALAÇÃO (EXCLUSIVE HIDRÔMETRO). AF_11/2016</t>
  </si>
  <si>
    <t>324,21</t>
  </si>
  <si>
    <t>95637</t>
  </si>
  <si>
    <t>KIT CAVALETE PARA MEDIÇÃO DE ÁGUA - ENTRADA PRINCIPAL, EM AÇO GALVANIZADO DN 32 (1 ¼)  FORNECIMENTO E INSTALAÇÃO (EXCLUSIVE HIDRÔMETRO). AF_11/2016</t>
  </si>
  <si>
    <t>499,40</t>
  </si>
  <si>
    <t>95638</t>
  </si>
  <si>
    <t>KIT CAVALETE PARA MEDIÇÃO DE ÁGUA - ENTRADA PRINCIPAL, EM AÇO GALVANIZADO DN 40 (1 ½)  FORNECIMENTO E INSTALAÇÃO (EXCLUSIVE HIDRÔMETRO). AF_11/2016</t>
  </si>
  <si>
    <t>604,78</t>
  </si>
  <si>
    <t>95639</t>
  </si>
  <si>
    <t>KIT CAVALETE PARA MEDIÇÃO DE ÁGUA - ENTRADA PRINCIPAL, EM AÇO GALVANIZADO DN 50 (2)  FORNECIMENTO E INSTALAÇÃO (EXCLUSIVE HIDRÔMETRO). AF_11/2016</t>
  </si>
  <si>
    <t>768,66</t>
  </si>
  <si>
    <t>95641</t>
  </si>
  <si>
    <t>KIT CAVALETE PARA MEDIÇÃO DE ÁGUA - ENTRADA INDIVIDUALIZADA, EM PVC DN 25 (¾), PARA 2 MEDIDORES  FORNECIMENTO E INSTALAÇÃO (EXCLUSIVE HIDRÔMETRO). AF_11/2016</t>
  </si>
  <si>
    <t>292,66</t>
  </si>
  <si>
    <t>95642</t>
  </si>
  <si>
    <t>KIT CAVALETE PARA MEDIÇÃO DE ÁGUA - ENTRADA INDIVIDUALIZADA, EM PVC DN 25 (¾), PARA 3 MEDIDORES  FORNECIMENTO E INSTALAÇÃO (EXCLUSIVE HIDRÔMETRO). AF_11/2016</t>
  </si>
  <si>
    <t>433,27</t>
  </si>
  <si>
    <t>95643</t>
  </si>
  <si>
    <t>KIT CAVALETE PARA MEDIÇÃO DE ÁGUA - ENTRADA INDIVIDUALIZADA, EM PVC DN 25 (¾), PARA 4 MEDIDORES  FORNECIMENTO E INSTALAÇÃO (EXCLUSIVE HIDRÔMETRO). AF_11/2016</t>
  </si>
  <si>
    <t>567,96</t>
  </si>
  <si>
    <t>95644</t>
  </si>
  <si>
    <t>KIT CAVALETE PARA MEDIÇÃO DE ÁGUA - ENTRADA INDIVIDUALIZADA, EM PVC DN 32 (1), PARA 1 MEDIDOR  FORNECIMENTO E INSTALAÇÃO (EXCLUSIVE HIDRÔMETRO). AF_11/2016</t>
  </si>
  <si>
    <t>214,36</t>
  </si>
  <si>
    <t>95645</t>
  </si>
  <si>
    <t>KIT CAVALETE PARA MEDIÇÃO DE ÁGUA - ENTRADA INDIVIDUALIZADA, EM PVC DN 32 (1), PARA 2 MEDIDORES  FORNECIMENTO E INSTALAÇÃO (EXCLUSIVE HIDRÔMETRO). AF_11/2016</t>
  </si>
  <si>
    <t>396,04</t>
  </si>
  <si>
    <t>95646</t>
  </si>
  <si>
    <t>KIT CAVALETE PARA MEDIÇÃO DE ÁGUA - ENTRADA INDIVIDUALIZADA, EM PVC DN 32 (1), PARA 3 MEDIDORES  FORNECIMENTO E INSTALAÇÃO (EXCLUSIVE HIDRÔMETRO). AF_11/2016</t>
  </si>
  <si>
    <t>590,63</t>
  </si>
  <si>
    <t>95647</t>
  </si>
  <si>
    <t>KIT CAVALETE PARA MEDIÇÃO DE ÁGUA - ENTRADA INDIVIDUALIZADA, EM PVC DN 32 (1), PARA 4 MEDIDORES  FORNECIMENTO E INSTALAÇÃO (EXCLUSIVE HIDRÔMETRO). AF_11/2016</t>
  </si>
  <si>
    <t>775,95</t>
  </si>
  <si>
    <t>95648</t>
  </si>
  <si>
    <t>KIT CAVALETE PARA MEDIÇÃO DE ÁGUA - ENTRADA INDIVIDUALIZADA, EM CPVC DN 28 (1"), PARA 1 MEDIDOR - FORNECIMENTO E INSTALAÇÃO (EXCLUSIVE HIDRÔMETRO). AF_11/2016</t>
  </si>
  <si>
    <t>462,29</t>
  </si>
  <si>
    <t>95649</t>
  </si>
  <si>
    <t>KIT CAVALETE PARA MEDIÇÃO DE ÁGUA - ENTRADA INDIVIDUALIZADA, EM CPVC DN 28 (1"), PARA 2 MEDIDORES - FORNECIMENTO E INSTALAÇÃO (EXCLUSIVE HIDRÔMETRO). AF_11/2016</t>
  </si>
  <si>
    <t>801,05</t>
  </si>
  <si>
    <t>95650</t>
  </si>
  <si>
    <t>KIT CAVALETE PARA MEDIÇÃO DE ÁGUA - ENTRADA INDIVIDUALIZADA, EM CPVC DN 28 (1"), PARA 3 MEDIDORES - FORNECIMENTO E INSTALAÇÃO (EXCLUSIVE HIDRÔMETRO). AF_11/2016</t>
  </si>
  <si>
    <t>1.171,59</t>
  </si>
  <si>
    <t>95651</t>
  </si>
  <si>
    <t>KIT CAVALETE PARA MEDIÇÃO DE ÁGUA - ENTRADA INDIVIDUALIZADA, EM CPVC DN 28 (1"), PARA 4 MEDIDORES - FORNECIMENTO E INSTALAÇÃO (EXCLUSIVE HIDRÔMETRO). AF_11/2016</t>
  </si>
  <si>
    <t>1.523,23</t>
  </si>
  <si>
    <t>95652</t>
  </si>
  <si>
    <t>KIT CAVALETE PARA MEDIÇÃO DE ÁGUA - ENTRADA INDIVIDUALIZADA, EM CPVC DN 35 (1 ¼"), PARA 1 MEDIDOR - FORNECIMENTO E INSTALAÇÃO (EXCLUSIVE HIDRÔMETRO). AF_11/2016</t>
  </si>
  <si>
    <t>575,91</t>
  </si>
  <si>
    <t>95653</t>
  </si>
  <si>
    <t>KIT CAVALETE PARA MEDIÇÃO DE ÁGUA - ENTRADA INDIVIDUALIZADA, EM CPVC DN 35 (1 ¼"), PARA 2 MEDIDORES - FORNECIMENTO E INSTALAÇÃO (EXCLUSIVE HIDRÔMETRO). AF_11/2016</t>
  </si>
  <si>
    <t>1.026,83</t>
  </si>
  <si>
    <t>95654</t>
  </si>
  <si>
    <t>KIT CAVALETE PARA MEDIÇÃO DE ÁGUA - ENTRADA INDIVIDUALIZADA, EM CPVC DN 35 (1 ¼"), PARA 3 MEDIDORES - FORNECIMENTO E INSTALAÇÃO (EXCLUSIVE HIDRÔMETRO). AF_11/2016</t>
  </si>
  <si>
    <t>1.513,91</t>
  </si>
  <si>
    <t>95655</t>
  </si>
  <si>
    <t>KIT CAVALETE PARA MEDIÇÃO DE ÁGUA - ENTRADA INDIVIDUALIZADA, EM CPVC DN 35 (1 ¼"), PARA 4 MEDIDORES - FORNECIMENTO E INSTALAÇÃO (EXCLUSIVE HIDRÔMETRO). AF_11/2016</t>
  </si>
  <si>
    <t>1.976,75</t>
  </si>
  <si>
    <t>95657</t>
  </si>
  <si>
    <t>KIT CAVALETE PARA MEDIÇÃO DE ÁGUA - ENTRADA INDIVIDUALIZADA, EM PPR PN20 DN 25 (¾") PARA 1 MEDIDOR - FORNECIMENTO E INSTALAÇÃO (EXCLUSIVE HIDRÔMETRO). AF_11/2016</t>
  </si>
  <si>
    <t>243,30</t>
  </si>
  <si>
    <t>95658</t>
  </si>
  <si>
    <t>KIT CAVALETE PARA MEDIÇÃO DE ÁGUA - ENTRADA INDIVIDUALIZADA, EM PPR PN20 DN 25 (¾" ) PARA 2 MEDIDORES - FORNECIMENTO E INSTALAÇÃO (EXCLUSIVE HIDRÔMETRO). AF_11/2016</t>
  </si>
  <si>
    <t>457,86</t>
  </si>
  <si>
    <t>95659</t>
  </si>
  <si>
    <t>KIT CAVALETE PARA MEDIÇÃO DE ÁGUA - ENTRADA INDIVIDUALIZADA, EM PPR PN20 DN 25 (¾") PARA 3 MEDIDORES - FORNECIMENTO E INSTALAÇÃO (EXCLUSIVE HIDRÔMETRO). AF_11/2016</t>
  </si>
  <si>
    <t>642,54</t>
  </si>
  <si>
    <t>95660</t>
  </si>
  <si>
    <t>KIT CAVALETE PARA MEDIÇÃO DE ÁGUA - ENTRADA INDIVIDUALIZADA, EM PPR PN20 DN 25 (¾") PARA 4 MEDIDORES - FORNECIMENTO E INSTALAÇÃO (EXCLUSIVE HIDRÔMETRO). AF_11/2016</t>
  </si>
  <si>
    <t>911,89</t>
  </si>
  <si>
    <t>95661</t>
  </si>
  <si>
    <t>KIT CAVALETE PARA MEDIÇÃO DE ÁGUA - ENTRADA INDIVIDUALIZADA, EM PPR PN20 DN 32 (1") PARA 1 MEDIDOR - FORNECIMENTO E INSTALAÇÃO (EXCLUSIVE HIDRÔMETRO). AF_11/2016</t>
  </si>
  <si>
    <t>315,21</t>
  </si>
  <si>
    <t>95662</t>
  </si>
  <si>
    <t>KIT CAVALETE PARA MEDIÇÃO DE ÁGUA - ENTRADA INDIVIDUALIZADA, EM PPR PN20 DN 32 (1") PARA 2 MEDIDORES - FORNECIMENTO E INSTALAÇÃO (EXCLUSIVE HIDRÔMETRO). AF_11/2016</t>
  </si>
  <si>
    <t>602,78</t>
  </si>
  <si>
    <t>95663</t>
  </si>
  <si>
    <t>KIT CAVALETE PARA MEDIÇÃO DE ÁGUA - ENTRADA INDIVIDUALIZADA, EM PPR PN20 DN 32 (1") PARA 3 MEDIDORES - FORNECIMENTO E INSTALAÇÃO (EXCLUSIVE HIDRÔMETRO). AF_11/2016</t>
  </si>
  <si>
    <t>909,57</t>
  </si>
  <si>
    <t>95664</t>
  </si>
  <si>
    <t>KIT CAVALETE PARA MEDIÇÃO DE ÁGUA - ENTRADA INDIVIDUALIZADA, EM PPR PN20 DN 32 (1") PARA 4 MEDIDORES - FORNECIMENTO E INSTALAÇÃO (EXCLUSIVE HIDRÔMETRO). AF_11/2016</t>
  </si>
  <si>
    <t>1.198,65</t>
  </si>
  <si>
    <t>95665</t>
  </si>
  <si>
    <t>KIT CAVALETE PARA MEDIÇÃO DE ÁGUA - ENTRADA INDIVIDUALIZADA, EM PPR PN25 DN 25 (¾") PARA 1 MEDIDOR - FORNECIMENTO E INSTALAÇÃO (EXCLUSIVE HIDRÔMETRO). AF_11/2016</t>
  </si>
  <si>
    <t>254,41</t>
  </si>
  <si>
    <t>95666</t>
  </si>
  <si>
    <t>KIT CAVALETE PARA MEDIÇÃO DE ÁGUA - ENTRADA INDIVIDUALIZADA, EM PPR PN25 DN 25 (¾") PARA 2 MEDIDORES - FORNECIMENTO E INSTALAÇÃO (EXCLUSIVE HIDRÔMETRO). AF_11/2016</t>
  </si>
  <si>
    <t>484,09</t>
  </si>
  <si>
    <t>95667</t>
  </si>
  <si>
    <t>KIT CAVALETE PARA MEDIÇÃO DE ÁGUA - ENTRADA INDIVIDUALIZADA, EM PPR PN25 DN 25 (¾") PARA 3 MEDIDORES - FORNECIMENTO E INSTALAÇÃO (EXCLUSIVE HIDRÔMETRO). AF_11/2016</t>
  </si>
  <si>
    <t>723,55</t>
  </si>
  <si>
    <t>95668</t>
  </si>
  <si>
    <t>KIT CAVALETE PARA MEDIÇÃO DE ÁGUA - ENTRADA INDIVIDUALIZADA, EM PPR PN25 DN 25 (¾") PARA 4 MEDIDORES - FORNECIMENTO E INSTALAÇÃO (EXCLUSIVE HIDRÔMETRO). AF_11/2016</t>
  </si>
  <si>
    <t>949,47</t>
  </si>
  <si>
    <t>95669</t>
  </si>
  <si>
    <t>KIT CAVALETE PARA MEDIÇÃO DE ÁGUA - ENTRADA INDIVIDUALIZADA, EM PPR PN25 DN 32 (1") PARA 1 MEDIDOR - FORNECIMENTO E INSTALAÇÃO (EXCLUSIVE HIDRÔMETRO). AF_11/2016</t>
  </si>
  <si>
    <t>336,98</t>
  </si>
  <si>
    <t>95670</t>
  </si>
  <si>
    <t>KIT CAVALETE PARA MEDIÇÃO DE ÁGUA - ENTRADA INDIVIDUALIZADA, EM PPR PN25 DN 32 (1") PARA 2 MEDIDORES - FORNECIMENTO E INSTALAÇÃO (EXCLUSIVE HIDRÔMETRO). AF_11/2016</t>
  </si>
  <si>
    <t>627,64</t>
  </si>
  <si>
    <t>95671</t>
  </si>
  <si>
    <t>KIT CAVALETE PARA MEDIÇÃO DE ÁGUA - ENTRADA INDIVIDUALIZADA, EM PPR PN25 DN 32 (1") PARA 3 MEDIDORES - FORNECIMENTO E INSTALAÇÃO (EXCLUSIVE HIDRÔMETRO). AF_11/2016</t>
  </si>
  <si>
    <t>942,16</t>
  </si>
  <si>
    <t>95672</t>
  </si>
  <si>
    <t>KIT CAVALETE PARA MEDIÇÃO DE ÁGUA - ENTRADA INDIVIDUALIZADA, EM PPR PN25 DN 32 (1") PARA 4 MEDIDORES - FORNECIMENTO E INSTALAÇÃO (EXCLUSIVE HIDRÔMETRO). AF_11/2016</t>
  </si>
  <si>
    <t>1.259,24</t>
  </si>
  <si>
    <t>95673</t>
  </si>
  <si>
    <t>HIDRÔMETRO DN 20 (½), 1,5 M³/H  FORNECIMENTO E INSTALAÇÃO. AF_11/2016</t>
  </si>
  <si>
    <t>111,61</t>
  </si>
  <si>
    <t>95674</t>
  </si>
  <si>
    <t>HIDRÔMETRO DN 20 (½), 3,0 M³/H  FORNECIMENTO E INSTALAÇÃO. AF_11/2016</t>
  </si>
  <si>
    <t>118,37</t>
  </si>
  <si>
    <t>95675</t>
  </si>
  <si>
    <t>HIDRÔMETRO DN 25 (¾ ), 5,0 M³/H FORNECIMENTO E INSTALAÇÃO. AF_11/2016</t>
  </si>
  <si>
    <t>144,46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</si>
  <si>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</si>
  <si>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</si>
  <si>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</si>
  <si>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</si>
  <si>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162,21</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</si>
  <si>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</si>
  <si>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</si>
  <si>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</si>
  <si>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</si>
  <si>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</si>
  <si>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</si>
  <si>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</si>
  <si>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</si>
  <si>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62,05</t>
  </si>
  <si>
    <t>90440</t>
  </si>
  <si>
    <t>FURO EM CONCRETO PARA DIÂMETROS MAIORES QUE 40 MM E MENORES OU IGUAIS A 75 MM. AF_05/2015</t>
  </si>
  <si>
    <t>90441</t>
  </si>
  <si>
    <t>FURO EM CONCRETO PARA DIÂMETROS MAIORES QUE 75 MM. AF_05/2015</t>
  </si>
  <si>
    <t>126,93</t>
  </si>
  <si>
    <t>90443</t>
  </si>
  <si>
    <t>RASGO EM ALVENARIA PARA RAMAIS/ DISTRIBUIÇÃO COM DIAMETROS MENORES OU IGUAIS A 40 MM. AF_05/2015</t>
  </si>
  <si>
    <t>11,88</t>
  </si>
  <si>
    <t>90444</t>
  </si>
  <si>
    <t>RASGO EM CONTRAPISO PARA RAMAIS/ DISTRIBUIÇÃO COM DIÂMETROS MENORES OU IGUAIS A 40 MM. AF_05/2015</t>
  </si>
  <si>
    <t>26,63</t>
  </si>
  <si>
    <t>90445</t>
  </si>
  <si>
    <t>RASGO EM CONTRAPISO PARA RAMAIS/ DISTRIBUIÇÃO COM DIÂMETROS MAIORES QUE 40 MM E MENORES OU IGUAIS A 75 MM. AF_05/2015</t>
  </si>
  <si>
    <t>28,41</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</si>
  <si>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</si>
  <si>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</si>
  <si>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</si>
  <si>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</si>
  <si>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</si>
  <si>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</si>
  <si>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4,59</t>
  </si>
  <si>
    <t>90452</t>
  </si>
  <si>
    <t>PASSANTE TIPO PEÇA EM POLIESTIRENO PARA ABERTURA PARA PASSAGEM DE MAIS DE 1 TUBO, FIXADO EM LAJE. AF_05/2015</t>
  </si>
  <si>
    <t>90453</t>
  </si>
  <si>
    <t>PASSANTE TIPO TUBO DE DIÂMETRO MENOR OU IGUAL A 40 MM, FIXADO EM LAJE. AF_05/2015</t>
  </si>
  <si>
    <t>2,73</t>
  </si>
  <si>
    <t>90454</t>
  </si>
  <si>
    <t>PASSANTE TIPO TUBO DE DIÂMETRO MAIORES QUE 40 MM E MENORES OU IGUAIS A 75 MM, FIXADO EM LAJE. AF_05/2015</t>
  </si>
  <si>
    <t>4,69</t>
  </si>
  <si>
    <t>90455</t>
  </si>
  <si>
    <t>PASSANTE TIPO TUBO DE DIÂMETRO MAIOR QUE 75 MM, FIXADO EM LAJE. AF_05/2015</t>
  </si>
  <si>
    <t>90456</t>
  </si>
  <si>
    <t>QUEBRA EM ALVENARIA PARA INSTALAÇÃO DE CAIXA DE TOMADA (4X4 OU 4X2). AF_05/2015</t>
  </si>
  <si>
    <t>3,81</t>
  </si>
  <si>
    <t>90457</t>
  </si>
  <si>
    <t>QUEBRA EM ALVENARIA PARA INSTALAÇÃO DE QUADRO DISTRIBUIÇÃO PEQUENO (19X25 CM). AF_05/2015</t>
  </si>
  <si>
    <t>8,70</t>
  </si>
  <si>
    <t>90458</t>
  </si>
  <si>
    <t>QUEBRA EM ALVENARIA PARA INSTALAÇÃO DE QUADRO DISTRIBUIÇÃO GRANDE (76X40 CM). AF_05/2015</t>
  </si>
  <si>
    <t>90459</t>
  </si>
  <si>
    <t>QUEBRA EM ALVENARIA PARA INSTALAÇÃO DE ABRIGO PARA MANGUEIRAS (90X60 CM). AF_05/2015</t>
  </si>
  <si>
    <t>34,81</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</si>
  <si>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</si>
  <si>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</si>
  <si>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</si>
  <si>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</si>
  <si>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7,29</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</si>
  <si>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</si>
  <si>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</si>
  <si>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</si>
  <si>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</si>
  <si>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</si>
  <si>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</si>
  <si>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12,42</t>
  </si>
  <si>
    <t>90467</t>
  </si>
  <si>
    <t>CHUMBAMENTO LINEAR EM ALVENARIA PARA RAMAIS/DISTRIBUIÇÃO COM DIÂMETROS MAIORES QUE 40 MM E MENORES OU IGUAIS A 75 MM. AF_05/2015</t>
  </si>
  <si>
    <t>19,70</t>
  </si>
  <si>
    <t>90468</t>
  </si>
  <si>
    <t>CHUMBAMENTO LINEAR EM CONTRAPISO PARA RAMAIS/DISTRIBUIÇÃO COM DIÂMETROS MENORES OU IGUAIS A 40 MM. AF_05/2015</t>
  </si>
  <si>
    <t>5,76</t>
  </si>
  <si>
    <t>90469</t>
  </si>
  <si>
    <t>CHUMBAMENTO LINEAR EM CONTRAPISO PARA RAMAIS/DISTRIBUIÇÃO COM DIÂMETROS MAIORES QUE 40 MM E MENORES OU IGUAIS A 75 MM. AF_05/2015</t>
  </si>
  <si>
    <t>9,28</t>
  </si>
  <si>
    <t>90470</t>
  </si>
  <si>
    <t>CHUMBAMENTO LINEAR EM CONTRAPISO PARA RAMAIS/DISTRIBUIÇÃO COM DIÂMETROS MAIORES QUE 75 MM. AF_05/2015</t>
  </si>
  <si>
    <t>12,97</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</si>
  <si>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</si>
  <si>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</si>
  <si>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</si>
  <si>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</si>
  <si>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11,23</t>
  </si>
  <si>
    <t>91168</t>
  </si>
  <si>
    <t>FIXAÇÃO DE TUBOS HORIZONTAIS DE PPR DIÂMETROS MAIORES QUE 40 MM E MENORES OU IGUAIS A 75 MM COM ABRAÇADEIRA METÁLICA RÍGIDA TIPO D 1 1/2", FIXADA EM PERFILADO EM LAJE. AF_05/2015</t>
  </si>
  <si>
    <t>8,53</t>
  </si>
  <si>
    <t>91169</t>
  </si>
  <si>
    <t>FIXAÇÃO DE TUBOS HORIZONTAIS DE PPR DIÂMETROS MAIORES QUE 75 MM COM ABRAÇADEIRA METÁLICA RÍGIDA TIPO D 3", FIXADA EM PERFILADO EM LAJE. AF_05/2015</t>
  </si>
  <si>
    <t>10,11</t>
  </si>
  <si>
    <t>91170</t>
  </si>
  <si>
    <t>FIXAÇÃO DE TUBOS HORIZONTAIS DE PVC, CPVC OU COBRE DIÂMETROS MENORES OU IGUAIS A 40 MM OU ELETROCALHAS ATÉ 150MM DE LARGURA, COM ABRAÇADEIRA METÁLICA RÍGIDA TIPO D 1/2, FIXADA EM PERFILADO EM LAJE. AF_05/2015</t>
  </si>
  <si>
    <t>2,90</t>
  </si>
  <si>
    <t>91171</t>
  </si>
  <si>
    <t>FIXAÇÃO DE TUBOS HORIZONTAIS DE PVC, CPVC OU COBRE DIÂMETROS MAIORES QUE 40 MM E MENORES OU IGUAIS A 75 MM COM ABRAÇADEIRA METÁLICA RÍGIDA TIPO D 1 1/2", FIXADA EM PERFILADO EM LAJE. AF_05/2015</t>
  </si>
  <si>
    <t>3,63</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</si>
  <si>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</si>
  <si>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</si>
  <si>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</si>
  <si>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</si>
  <si>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1,46</t>
  </si>
  <si>
    <t>91174</t>
  </si>
  <si>
    <t>FIXAÇÃO DE TUBOS VERTICAIS DE PPR DIÂMETROS MAIORES QUE 40 MM E MENORES OU IGUAIS A 75 MM COM ABRAÇADEIRA METÁLICA RÍGIDA TIPO D 1 1/2", FIXADA EM PERFILADO EM ALVENARIA. AF_05/2015</t>
  </si>
  <si>
    <t>2,89</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</si>
  <si>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</si>
  <si>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</si>
  <si>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</si>
  <si>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</si>
  <si>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27,60</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</si>
  <si>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</si>
  <si>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</si>
  <si>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</si>
  <si>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</si>
  <si>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</si>
  <si>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</si>
  <si>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7,09</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</si>
  <si>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</si>
  <si>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</si>
  <si>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</si>
  <si>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</si>
  <si>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</si>
  <si>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</si>
  <si>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</si>
  <si>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</si>
  <si>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</si>
  <si>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</si>
  <si>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11,80</t>
  </si>
  <si>
    <t>91185</t>
  </si>
  <si>
    <t>FIXAÇÃO DE TUBOS HORIZONTAIS DE PVC, CPVC OU COBRE DIÂMETROS MENORES OU IGUAIS A 40 MM COM ABRAÇADEIRA METÁLICA FLEXÍVEL 18 MM, FIXADA DIRETAMENTE NA LAJE. AF_05/2015</t>
  </si>
  <si>
    <t>6,68</t>
  </si>
  <si>
    <t>91186</t>
  </si>
  <si>
    <t>FIXAÇÃO DE TUBOS HORIZONTAIS DE PVC, CPVC OU COBRE DIÂMETROS MAIORES QUE 40 MM E MENORES OU IGUAIS A 75 MM COM ABRAÇADEIRA METÁLICA FLEXÍVEL 18 MM, FIXADA DIRETAMENTE NA LAJE. AF_05/2015</t>
  </si>
  <si>
    <t>5,43</t>
  </si>
  <si>
    <t>91187</t>
  </si>
  <si>
    <t>FIXAÇÃO DE TUBOS HORIZONTAIS DE PVC, CPVC OU COBRE DIÂMETROS MAIORES QUE 75 MM COM ABRAÇADEIRA METÁLICA FLEXÍVEL 18 MM, FIXADA DIRETAMENTE NA LAJE. AF_05/2015</t>
  </si>
  <si>
    <t>6,22</t>
  </si>
  <si>
    <t>91188</t>
  </si>
  <si>
    <t>CHUMBAMENTO PONTUAL DE ABERTURA EM LAJE COM PASSAGEM DE 1 TUBO DE DIAMETRO EQUIVALENTE IGUAL À  50 MM. AF_05/2015</t>
  </si>
  <si>
    <t>7,25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</si>
  <si>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</si>
  <si>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</si>
  <si>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</si>
  <si>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</si>
  <si>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</si>
  <si>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</si>
  <si>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5,06</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</si>
  <si>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</si>
  <si>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</si>
  <si>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</si>
  <si>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</si>
  <si>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</si>
  <si>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</si>
  <si>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2.500,06</t>
  </si>
  <si>
    <t>94481</t>
  </si>
  <si>
    <t>CONJUNTO HIDRÁULICO PARA INSTALAÇÃO DE BOMBA EM AÇO ROSCÁVEL, DN SUCÇÃO 50 (2) E DN RECALQUE 40 (1 1/2), PARA EDIFICAÇÃO ENTRE 8 E 12 PAVIMENTOS  FORNECIMENTO E INSTALAÇÃO. AF_06/2016</t>
  </si>
  <si>
    <t>1.741,09</t>
  </si>
  <si>
    <t>94482</t>
  </si>
  <si>
    <t>CONJUNTO HIDRÁULICO PARA INSTALAÇÃO DE BOMBA EM AÇO ROSCÁVEL, DN SUCÇÃO 40 (1 1/2) E DN RECALQUE 32 (1 1/4), PARA EDIFICAÇÃO ENTRE 4 E 8 PAVIMENTOS  FORNECIMENTO E INSTALAÇÃO. AF_06/2016</t>
  </si>
  <si>
    <t>1.381,58</t>
  </si>
  <si>
    <t>94483</t>
  </si>
  <si>
    <t>CONJUNTO HIDRÁULICO PARA INSTALAÇÃO DE BOMBA EM AÇO ROSCÁVEL, DN SUCÇÃO 32 (1 1/4) E DN RECALQUE 25 (1), PARA EDIFICAÇÃO ATÉ 4 PAVIMENTOS  FORNECIMENTO E INSTALAÇÃO. AF_06/2016</t>
  </si>
  <si>
    <t>1.163,55</t>
  </si>
  <si>
    <t>95541</t>
  </si>
  <si>
    <t>FIXAÇÃO UTILIZANDO PARAFUSO E BUCHA DE NYLON, SOMENTE MÃO DE OBRA. AF_10/2016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</si>
  <si>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</si>
  <si>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</si>
  <si>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</si>
  <si>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</si>
  <si>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</si>
  <si>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</si>
  <si>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</si>
  <si>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</si>
  <si>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</si>
  <si>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</si>
  <si>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23,58</t>
  </si>
  <si>
    <t>100128</t>
  </si>
  <si>
    <t>TIL (TUBO DE INSPEÇÃO E LIMPEZA) RADIAL PARA ESGOTO, EM PVC, DN 300X200 MM. AF_12/2020</t>
  </si>
  <si>
    <t>1.414,44</t>
  </si>
  <si>
    <t>101802</t>
  </si>
  <si>
    <t>CAIXA ENTERRADA RETENTORA DE AREIA RETANGULAR, EM ALVENARIA COM BLOCOS DE CONCRETO, DIMENSÕES INTERNAS: 1,00 X 1,00 X 1,20 M, EXCLUINDO TAMPÃO. AF_12/2020</t>
  </si>
  <si>
    <t>1.603,89</t>
  </si>
  <si>
    <t>101803</t>
  </si>
  <si>
    <t>CAIXA ENTERRADA SEPARADORA DE ÓLEO RETANGULAR, EM ALVENARIA COM BLOCOS DE CONCRETO, DIMENSÕES INTERNAS: 0,6 X 0,6 X 1,00 M, EXCLUINDO TAMPÃO. AF_12/2020</t>
  </si>
  <si>
    <t>1.025,29</t>
  </si>
  <si>
    <t>101804</t>
  </si>
  <si>
    <t>CAIXA ENTERRADA SEPARADORA DE ÓLEO RETANGULAR, EM ALVENARIA COM BLOCOS DE CONCRETO, DIMENSÕES INTERNAS: 0,8 X 0,8 X 1,00 M, EXCLUINDO TAMPÃO. AF_12/2020</t>
  </si>
  <si>
    <t>1.309,32</t>
  </si>
  <si>
    <t>101805</t>
  </si>
  <si>
    <t>CAIXA ENTERRADA SEPARADORA DE ÓLEO RETANGULAR, EM ALVENARIA COM BLOCOS DE CONCRETO, DIMENSÕES INTERNAS: 1,00 X 1,00 X 1,00 M, EXCLUINDO TAMPÃO. AF_12/2020</t>
  </si>
  <si>
    <t>1.679,40</t>
  </si>
  <si>
    <t>102111</t>
  </si>
  <si>
    <t>BOMBA CENTRÍFUGA, MONOFÁSICA, 0,5 CV OU 0,49 HP, HM 6 A 20 M, Q 1,2 A 8,3 M3/H - FORNECIMENTO E INSTALAÇÃO. AF_12/2020</t>
  </si>
  <si>
    <t>1.024,75</t>
  </si>
  <si>
    <t>102112</t>
  </si>
  <si>
    <t>BOMBA CENTRÍFUGA, MONOFÁSICA, 0,5 CV OU 0,49 HP, HM 6 A 20 M, Q 1,2 A 8,3 M3/H (NÃO INCLUI O FORNECIMENTO DA BOMBA). AF_12/2020</t>
  </si>
  <si>
    <t>123,52</t>
  </si>
  <si>
    <t>102113</t>
  </si>
  <si>
    <t>BOMBA CENTRÍFUGA, TRIFÁSICA, 1 CV OU 0,99 HP, HM 14 A 40 M, Q 0,6 A 8,4 M3/H - FORNECIMENTO E INSTALAÇÃO. AF_12/2020</t>
  </si>
  <si>
    <t>1.645,77</t>
  </si>
  <si>
    <t>102114</t>
  </si>
  <si>
    <t>BOMBA CENTRÍFUGA, TRIFÁSICA, 1 CV OU 0,99 HP, HM 14 A 40 M, Q 0,6 A 8,4 M3/H (NÃO INCLUI O FORNECIMENTO DA BOMBA). AF_12/2020</t>
  </si>
  <si>
    <t>126,60</t>
  </si>
  <si>
    <t>102115</t>
  </si>
  <si>
    <t>BOMBA CENTRÍFUGA, TRIFÁSICA, 1,5 CV OU 1,48 HP, HM 10 A 70 M, Q 1,8 A 5,3 M3/H - FORNECIMENTO E INSTALAÇÃO. AF_12/2020</t>
  </si>
  <si>
    <t>2.879,17</t>
  </si>
  <si>
    <t>102116</t>
  </si>
  <si>
    <t>BOMBA CENTRÍFUGA, TRIFÁSICA, 1,5 CV OU 1,48 HP, HM 10 A 24 M, Q 6,1 A 21,9 M3/H - FORNECIMENTO E INSTALAÇÃO. AF_12/2020</t>
  </si>
  <si>
    <t>1.758,86</t>
  </si>
  <si>
    <t>102117</t>
  </si>
  <si>
    <t>BOMBA CENTRÍFUGA, TRIFÁSICA, 1,5 CV OU 1,48 HP (NÃO INCLUI O FORNECIMENTO DA BOMBA). AF_12/2020</t>
  </si>
  <si>
    <t>130,32</t>
  </si>
  <si>
    <t>102118</t>
  </si>
  <si>
    <t>BOMBA CENTRÍFUGA, TRIFÁSICA, 3 CV OU 2,96 HP, HM 34 A 40 M, Q 8,6 A 14,8 M3/H - FORNECIMENTO E INSTALAÇÃO. AF_12/2020</t>
  </si>
  <si>
    <t>2.405,86</t>
  </si>
  <si>
    <t>102119</t>
  </si>
  <si>
    <t>BOMBA CENTRÍFUGA, TRIFÁSICA, 3 CV OU 2,96 HP, HM 34 A 40 M, Q 8,6 A 14,8 M3/H (NÃO INCLUI O FORNECIMENTO DA BOMBA). AF_12/2020</t>
  </si>
  <si>
    <t>133,53</t>
  </si>
  <si>
    <t>102121</t>
  </si>
  <si>
    <t>MOTO BOMBA HORIZONTAL ATÉ 10 CV, HM 75 A 80 M, Q 25,4 A 48 (NÃO INCLUI O FORNECIMENTO DA BOMBA). AF_12/2020</t>
  </si>
  <si>
    <t>167,09</t>
  </si>
  <si>
    <t>102122</t>
  </si>
  <si>
    <t>BOMBA CENTRÍFUGA, TRIFÁSICA, 10 CV OU 9,86 HP, HM 85 A 140 M, Q 4,2 A 14,9 M3/H - FORNECIMENTO E INSTALAÇÃO. AF_12/2020</t>
  </si>
  <si>
    <t>8.190,83</t>
  </si>
  <si>
    <t>102123</t>
  </si>
  <si>
    <t>BOMBA CENTRÍFUGA, TRIFÁSICA, 10 CV OU 9,86 HP, HM 85 A 140 M, Q 4,2 A 14,9 M3/H (NÃO INCLUI O FORNECIMENTO DA BOMBA). AF_12/2020</t>
  </si>
  <si>
    <t>176,65</t>
  </si>
  <si>
    <t>102136</t>
  </si>
  <si>
    <t>INSTALAÇÃO DE QUADRO ELÉTRICO PARA BOMBAS TRIFÁSICAS ATÉ 25 CV (NÃO INCLUI O FORNECIMENTO DO QUADRO). AF_12/2020</t>
  </si>
  <si>
    <t>63,82</t>
  </si>
  <si>
    <t>102137</t>
  </si>
  <si>
    <t>CHAVE DE BOIA AUTOMÁTICA SUPERIOR/INFERIOR 15A/250V - FORNECIMENTO E INSTALAÇÃO. AF_12/2020</t>
  </si>
  <si>
    <t>83,41</t>
  </si>
  <si>
    <t>102138</t>
  </si>
  <si>
    <t>MOTO BOMBA HORIZONTAL DE 12,5 A 25 CV, HM 140 M (NÃO INCLUI O FORNECIMENTO DA BOMBA). AF_12/2020</t>
  </si>
  <si>
    <t>192,21</t>
  </si>
  <si>
    <t>103517</t>
  </si>
  <si>
    <t>AQUECEDOR SOLAR COMPACTO, KIT PARA 1 COLETOR SOLAR EM VIDRO TEMPERADO E SERPENTINA EM TUBO DE COBRE COM SUPORTE, RESERVATÓRIO, FIXAÇÕES E TUBOS - FORNECIMENTO E INSTALAÇÃO. AF_12/2021</t>
  </si>
  <si>
    <t>3.287,40</t>
  </si>
  <si>
    <t>103519</t>
  </si>
  <si>
    <t>BLOCO CONCRETADO NO LOCAL, 20X20X15CM, PARA BASE DE FIXAÇÃO DA ESTRUTURA SOLAR PARA LAJE DE CONCRETO - FORNECIMENTO E INSTALAÇÃO. AF_12/2021</t>
  </si>
  <si>
    <t>11,18</t>
  </si>
  <si>
    <t>103520</t>
  </si>
  <si>
    <t>RESERVATÓRIO TÉRMICO/BOILER SOLAR EM AÇO INOX 400 L COM 2 PLACAS COLETORAS EM VIDRO TEMPERADO COM SERPENTINA EM TUBO DE COBRE 2 X 1 M - FORNECIMENTO E INSTALAÇÃO. AF_12/2021</t>
  </si>
  <si>
    <t>5.435,95</t>
  </si>
  <si>
    <t>103521</t>
  </si>
  <si>
    <t>RESERVATÓRIO TÉRMICO/BOILER SOLAR EM AÇO INOX 600 L COM 3 PLACAS COLETORAS EM VIDRO TEMPERADO COM SERPENTINA EM TUBO DE COBRE 2 X 1 M - FORNECIMENTO E INSTALAÇÃO. AF_12/2021</t>
  </si>
  <si>
    <t>7.217,48</t>
  </si>
  <si>
    <t>103522</t>
  </si>
  <si>
    <t>RESERVATÓRIO TÉRMICO/BOILER SOLAR EM AÇO INOX 800 L COM 4 PLACAS COLETORAS EM VIDRO TEMPERADO COM SERPENTINA EM TUBO DE COBRE 2 X 1 M - FORNECIMENTO E INSTALAÇÃO. AF_12/2021</t>
  </si>
  <si>
    <t>7.256,17</t>
  </si>
  <si>
    <t>103523</t>
  </si>
  <si>
    <t>RESERVATÓRIO TÉRMICO/BOILER SOLAR EM AÇO INOX 1000 L COM 5 PLACAS COLETORAS EM VIDRO TEMPERADO COM SERPENTINA EM TUBO DE COBRE 2 X 1 M - FORNECIMENTO E INSTALAÇÃO. AF_12/2021</t>
  </si>
  <si>
    <t>10.930,42</t>
  </si>
  <si>
    <t>104660</t>
  </si>
  <si>
    <t>CONJUNTO DE PONTOS HIDRÁULICOS DE ÁGUA FRIA PARA BANHEIRO (RAMAL/SUB-RAMAL E DISTRIBUIÇÃO) EM PVC, COM TUBOS, CONEXÕES, REGISTROS, CORTES E FIXAÇÕES EM PRÉDIO COM TUBULAÇÕES EMBUTIDAS COM RASGO. AF_05/2023</t>
  </si>
  <si>
    <t>1.043,83</t>
  </si>
  <si>
    <t>104661</t>
  </si>
  <si>
    <t>CONJUNTO DE PONTOS HIDRÁULICOS DE ÁGUA FRIA PARA COZINHA (RAMAL/SUB-RAMAL E DISTRIBUIÇÃO) EM PVC, COM TUBOS, CONEXÕES, REGISTROS, CORTES E FIXAÇÕES EM PRÉDIO COM TUBULAÇÕES EMBUTIDAS COM RASGO. AF_05/2023</t>
  </si>
  <si>
    <t>471,56</t>
  </si>
  <si>
    <t>104662</t>
  </si>
  <si>
    <t>CONJUNTO DE PONTOS HIDRÁULICOS DE ÁGUA FRIA PARA ÁREA DE SERVIÇO (RAMAL/SUB-RAMAL E DISTRIBUIÇÃO) EM PVC, COM TUBOS, CONEXÕES, REGISTROS, CORTES E FIXAÇÕES EM PRÉDIO COM TUBULAÇÕES EMBUTIDAS COM RASGO. AF_05/2023</t>
  </si>
  <si>
    <t>340,89</t>
  </si>
  <si>
    <t>104663</t>
  </si>
  <si>
    <t>CONJUNTO DE PONTOS HIDRÁULICOS DE ÁGUA FRIA PARA BANHEIRO (RAMAL/SUB-RAMAL E DISTRIBUIÇÃO) EM PVC, COM TUBOS, CONEXÕES, REGISTROS, CORTES E FIXAÇÕES EM PRÉDIO (PRUMADA INDIVIDUAL), COM TUBULAÇÕES APARENTES OU EMBUTIDAS SEM RASGO. AF_05/2023</t>
  </si>
  <si>
    <t>423,30</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</si>
  <si>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</si>
  <si>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</si>
  <si>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128,83</t>
  </si>
  <si>
    <t>104665</t>
  </si>
  <si>
    <t>CONJUNTO DE PONTOS HIDRÁULICOS DE ÁGUA FRIA PARA BANHEIRO (RAMAL/SUB-RAMAL E DISTRIBUIÇÃO) EM PVC, COM TUBOS, CONEXÕES, REGISTROS, CORTES E FIXAÇÕES EM PRÉDIO (PRUMADA COLETIVA), COM TUBULAÇÕES APARENTES OU EMBUTIDAS SEM RASGO. AF_05/2023</t>
  </si>
  <si>
    <t>519,71</t>
  </si>
  <si>
    <t>104666</t>
  </si>
  <si>
    <t>CONJUNTO DE PONTOS HIDRÁULICOS DE ÁGUA FRIA PARA COZINHA OU SERVIÇO (RAMAL/SUB-RAMAL E DISTRIBUIÇÃO) EM PVC, COM  TUBOS, CONEXÕES, REGISTROS, CORTES E FIXAÇÕES EM PRÉDIO (PRUMADA COLETIVA) SEM RASGO . AF_05/2023</t>
  </si>
  <si>
    <t>232,49</t>
  </si>
  <si>
    <t>104667</t>
  </si>
  <si>
    <t>COMPOSIÇÃO PARAMÉTRICA DE INSTALAÇÃO DE TUBOS DE PVC SOLDÁVEL PARA ÁGUA FRIA (PRUMADA INDIVIDUAL), POR APARTAMENTO, COM  CONEXÕES, CORTES E FIXAÇÕES, PARA PRÉDIO COM ATÉ 4 PAVIMENTOS. AF_05/2023</t>
  </si>
  <si>
    <t>94,24</t>
  </si>
  <si>
    <t>104671</t>
  </si>
  <si>
    <t>CONJUNTO DE PONTOS HIDRÁULICOS DE ÁGUA QUENTE PARA BANHEIRO (RAMAL/SUB-RAMAL E DISTRIBUIÇÃO) EM CPVC, COM  TUBOS, CONEXÕES, REGISTROS, CORTES E FIXAÇÕES EM PRÉDIO COM TUBULAÇÕES EMBUTIDAS EM RASGO. AF_05/2023</t>
  </si>
  <si>
    <t>1.003,33</t>
  </si>
  <si>
    <t>104672</t>
  </si>
  <si>
    <t>CONJUNTO DE PONTOS HIDRÁULICOS DE ÁGUA QUENTE PARA COZINHA (RAMAL/SUB-RAMAL E DISTRIBUIÇÃO) EM CPVC, COM  TUBOS, CONEXÕES, REGISTROS, CORTES E FIXAÇÕES EM PRÉDIO COM TUBULAÇÕES EMBUTIDAS EM RASGO. AF_05/2023</t>
  </si>
  <si>
    <t>349,82</t>
  </si>
  <si>
    <t>104673</t>
  </si>
  <si>
    <t>CONJUNTO DE PONTOS HIDRÁULICOS DE ÁGUA QUENTE PARA BANHEIRO(RAMAL/SUB-RAMAL E DISTRIBUIÇÃO) EM CPVC, COM  TUBOS, CONEXÕES, REGISTROS, CORTES E FIXAÇÕES EM PRÉDIO COM TUBULAÇÕES APARENTES OU EMBUTIDAS SEM RASGO. AF_05/2023</t>
  </si>
  <si>
    <t>613,12</t>
  </si>
  <si>
    <t>104674</t>
  </si>
  <si>
    <t>COMPOSIÇÃO PARAMÉTRICA DE INSTALAÇÃO DE TUBOS DE PVC, SÉRIE R, PARA COLETA DE ÁGUA PLUVIAL EM VARANDA, INSTALADO EM RAMAL DE ENCAMINHAMENTO E CONDUTOR VERTICAL, COM  CONEXÕES, RALOS, CORTES E FIXAÇÕES, PARA PRÉDIO. AF_05/2023</t>
  </si>
  <si>
    <t>185,67</t>
  </si>
  <si>
    <t>104676</t>
  </si>
  <si>
    <t>CONJUNTO DE PONTOS DE COLETA DE ESGOTO PARA BANHEIRO (RAMAL DE ESGOTO SANITÁRIO), EM PVC SÉRIE NORMAL, COM  TUBOS, CONEXÕES, RALOS, CAIXAS SIFONADAS, CORTES E FIXAÇÕES EM PRÉDIO COM PRUMADA DE DESCIDA DE ESGOTO DENTRO DO BANHEIRO. AF_05/2023</t>
  </si>
  <si>
    <t>279,86</t>
  </si>
  <si>
    <t>104677</t>
  </si>
  <si>
    <t>CONJUNTO DE PONTOS DE COLETA DE ESGOTO PARA BANHEIRO (RAMAL DE ESGOTO SANITÁRIO), EM PVC SÉRIE NORMAL, COM  TUBOS, CONEXÕES, RALOS, CAIXAS SIFONADAS, CORTES E FIXAÇÕES EM PRÉDIO COM PRUMADA DE DESCIDA DE ESGOTO FORA DO BANHEIRO. AF_05/2023</t>
  </si>
  <si>
    <t>480,48</t>
  </si>
  <si>
    <t>104678</t>
  </si>
  <si>
    <t>CONJUNTO DE PONTOS DE COLETA DE ESGOTO PARA COZINHA (RAMAL DE ESGOTO SANITÁRIO), EM PVC SÉRIE NORMAL, COM  TUBOS, CONEXÕES, CORTES E FIXAÇÕES EM PRÉDIO. AF_05/2023</t>
  </si>
  <si>
    <t>101,79</t>
  </si>
  <si>
    <t>104679</t>
  </si>
  <si>
    <t>CONJUNTO DE PONTOS DE COLETA DE ESGOTO PARA ÁREA DE SERVIÇO (RAMAL DE ESGOTO SANITÁRIO), EM PVC SÉRIE NORMAL, COM  TUBOS, CONEXÕES, RALOS, CAIXAS SIFONADAS, CORTES E FIXAÇÕES EM PRÉDIO. AF_05/2023</t>
  </si>
  <si>
    <t>121,72</t>
  </si>
  <si>
    <t>104680</t>
  </si>
  <si>
    <t>COMPOSIÇÃO PARAMÉTRICA DE INSTALAÇÃO DE TUBOS DE PVC SÉRIE NORMAL (PRUMADA DE ESGOTO SANITÁRIO), DN 100MM, POR AMBIENTE HIDRÁULICO, COM  CONEXÕES, CORTES E FIXAÇÕES PARA PRÉDIO. AF_05/2023</t>
  </si>
  <si>
    <t>128,56</t>
  </si>
  <si>
    <t>104681</t>
  </si>
  <si>
    <t>COMPOSIÇÃO PARAMÉTRICA DE INSTALAÇÃO DE TUBOS DE PVC SÉRIE NORMAL (PRUMADA DE ESGOTO SANITÁRIO), DN 75MM, POR AMBIENTE HIDRÁULICO, COM  CONEXÕES, CORTES E FIXAÇÕES PARA PRÉDIO. AF_05/2023</t>
  </si>
  <si>
    <t>93,00</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</si>
  <si>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</si>
  <si>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</si>
  <si>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507,90</t>
  </si>
  <si>
    <t>104683</t>
  </si>
  <si>
    <t>COMPOSIÇÃO PARAMÉTRICA DE INSTALAÇÃO DE TUBOS DE PVC SÉRIE NORMAL (PRUMADA DE VENTILAÇÃO), DN 75MM, POR APARTAMENTO (1 BANHEIRO) E DESCIDA DE ESGOTO FORA DO BANHEIRO, COM  CONEXÕES, CORTES E FIXAÇÕES PARA PRÉDIO COM ATÉ 4 PAVIMENTOS. AF_05/2023</t>
  </si>
  <si>
    <t>80,54</t>
  </si>
  <si>
    <t>104031</t>
  </si>
  <si>
    <t>COLAR DE TOMADA, PVC, COM TRAVAS, DE 60 MM X 1/2" OU 60 MM X 3/4", PARA LIGAÇÃO PREDIAL DE ÁGUA. AF_06/2022</t>
  </si>
  <si>
    <t>104032</t>
  </si>
  <si>
    <t>COLAR DE TOMADA, PVC, COM TRAVAS, DE 75 MM X 1/2" OU 75 MM X 3/4", PARA LIGAÇÃO PREDIAL DE ÁGUA. AF_06/2022</t>
  </si>
  <si>
    <t>23,99</t>
  </si>
  <si>
    <t>104033</t>
  </si>
  <si>
    <t>COLAR DE TOMADA, PVC, COM TRAVAS, DE 85 MM X 1/2" OU 85 MM X 3/4", PARA LIGAÇÃO PREDIAL DE ÁGUA. AF_06/2022</t>
  </si>
  <si>
    <t>21,92</t>
  </si>
  <si>
    <t>104034</t>
  </si>
  <si>
    <t>COLAR DE TOMADA, PVC, COM TRAVAS, DE 110 MM X 1/2" OU 110 MM X 3/4", PARA LIGAÇÃO PREDIAL DE ÁGUA. AF_06/2022</t>
  </si>
  <si>
    <t>28,48</t>
  </si>
  <si>
    <t>104035</t>
  </si>
  <si>
    <t>COLAR DE TOMADA, POLIPROPILENO, COM PARAFUSOS, 63 MM X 1/2", PARA LIGAÇÃO PREDIAL DE ÁGUA. AF_06/2022</t>
  </si>
  <si>
    <t>38,73</t>
  </si>
  <si>
    <t>104036</t>
  </si>
  <si>
    <t>COLAR DE TOMADA, POLIPROPILENO, COM PARAFUSOS, 63 MM X 3/4", PARA LIGAÇÃO PREDIAL DE ÁGUA. AF_06/2022</t>
  </si>
  <si>
    <t>39,96</t>
  </si>
  <si>
    <t>104039</t>
  </si>
  <si>
    <t>TÊ DE SERVIÇO INTEGRADO, POLIPROPILENO, PARA TUBOS EM PEAD, 63 MM X 20 MM, PARA LIGAÇÃO PREDIAL DE ÁGUA. AF_06/2022</t>
  </si>
  <si>
    <t>75,71</t>
  </si>
  <si>
    <t>104043</t>
  </si>
  <si>
    <t>ADAPTADOR, POLIPROPILENO, PARA TUBOS EM PEAD, 20 MM X 1/2", PARA LIGAÇÃO PREDIAL DE ÁGUA. AF_06/2022</t>
  </si>
  <si>
    <t>8,63</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</si>
  <si>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</si>
  <si>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</si>
  <si>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</si>
  <si>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</si>
  <si>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</si>
  <si>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</si>
  <si>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</si>
  <si>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</si>
  <si>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</si>
  <si>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</si>
  <si>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14,11</t>
  </si>
  <si>
    <t>104049</t>
  </si>
  <si>
    <t>ADAPTADOR, PVC, CURTO COM BOLSA E ROSCA, 20 MM X 1/2", PARA LIGAÇÃO PREDIAL DE ÁGUA. AF_06/2022</t>
  </si>
  <si>
    <t>5,71</t>
  </si>
  <si>
    <t>104050</t>
  </si>
  <si>
    <t>ADAPTADOR, PVC, CURTO COM BOLSA E ROSCA, 32 MM X 1", PARA LIGAÇÃO PREDIAL DE ÁGUA. AF_06/2022</t>
  </si>
  <si>
    <t>8,55</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</si>
  <si>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</si>
  <si>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</si>
  <si>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</si>
  <si>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</si>
  <si>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</si>
  <si>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</si>
  <si>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8,98</t>
  </si>
  <si>
    <t>104054</t>
  </si>
  <si>
    <t>UNIÃO, POLIPROPILENO, PARA TUBOS EM PEAD, 32 MM, PARA LIGAÇÃO PREDIAL DE ÁGUA. AF_06/2022</t>
  </si>
  <si>
    <t>104055</t>
  </si>
  <si>
    <t>REGISTRO ESFERA, PVC, DE PASSEIO, PARA POLIETILENO, 20 MM, PARA LIGAÇÃO PREDIAL DE ÁGUA. AF_06/2022</t>
  </si>
  <si>
    <t>18,80</t>
  </si>
  <si>
    <t>104056</t>
  </si>
  <si>
    <t>REGISTRO ESFERA, PVC, COM ROSCA, 1/2", PARA LIGAÇÃO PREDIAL DE ÁGUA. AF_06/2022</t>
  </si>
  <si>
    <t>28,58</t>
  </si>
  <si>
    <t>104058</t>
  </si>
  <si>
    <t>LUVA, PVC, ROSCÁVEL, 1/2", PARA LIGAÇÃO PREDIAL DE ÁGUA. AF_06/2022</t>
  </si>
  <si>
    <t>5,69</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</si>
  <si>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</si>
  <si>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</si>
  <si>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</si>
  <si>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</si>
  <si>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</si>
  <si>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</si>
  <si>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</si>
  <si>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</si>
  <si>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153,62</t>
  </si>
  <si>
    <t>104114</t>
  </si>
  <si>
    <t>(COMPOSIÇÃO REPRESENTATIVA) LIGAÇÃO PREDIAL DE ÁGUA, REDE DN 50 MM, RAMAL PREDIAL DE 20 MM, L = 4,0 M, LARGURA DA VALA = 0,65 M; COM COLAR DE TOMADA DE PVC; ESCAVAÇÃO MECANIZADA, PREPARO DE FUNDO DE VALA E REATERRO COMPACTADO. AF_06/2022</t>
  </si>
  <si>
    <t>225,78</t>
  </si>
  <si>
    <t>104116</t>
  </si>
  <si>
    <t>(COMPOSIÇÃO REPRESENTATIVA) LIGAÇÃO PREDIAL DE ÁGUA, REDE DN 50 MM, RAMAL PREDIAL DE 20 MM, L = 6,0 M, LARGURA DA VALA = 0,65 M; COM COLAR DE TOMADA DE PVC; ESCAVAÇÃO MECANIZADA, PREPARO DE FUNDO DE VALA E REATERRO COMPACTADO. AF_06/2022</t>
  </si>
  <si>
    <t>297,94</t>
  </si>
  <si>
    <t>104118</t>
  </si>
  <si>
    <t>(COMPOSIÇÃO REPRESENTATIVA) LIGAÇÃO PREDIAL DE ÁGUA, REDE DN 50 MM, RAMAL PREDIAL DE 20 MM, L = 2,0 M, LARGURA DA VALA = 0,65 M; COM COLAR DE TOMADA DE PVC; ESCAVAÇÃO MANUAL, PREPARO DE FUNDO DE VALA E REATERRO COMPACTADO. AF_06/2022</t>
  </si>
  <si>
    <t>244,69</t>
  </si>
  <si>
    <t>104120</t>
  </si>
  <si>
    <t>(COMPOSIÇÃO REPRESENTATIVA) LIGAÇÃO PREDIAL DE ÁGUA, REDE DN 50 MM, RAMAL PREDIAL DE 20 MM, L = 4,0 M, LARGURA DA VALA = 0,65 M; COM COLAR DE TOMADA DE PVC; ESCAVAÇÃO MANUAL, PREPARO DE FUNDO DE VALA E REATERRO COMPACTADO. AF_06/2022</t>
  </si>
  <si>
    <t>380,16</t>
  </si>
  <si>
    <t>104122</t>
  </si>
  <si>
    <t>(COMPOSIÇÃO REPRESENTATIVA) LIGAÇÃO PREDIAL DE ÁGUA, REDE DN 50 MM, RAMAL PREDIAL DE 20 MM, L = 6,0 M, LARGURA DA VALA = 0,65 M; COM COLAR DE TOMADA DE PVC; ESCAVAÇÃO MANUAL, PREPARO DE FUNDO DE VALA E REATERRO COMPACTADO. AF_06/2022</t>
  </si>
  <si>
    <t>515,64</t>
  </si>
  <si>
    <t>104062</t>
  </si>
  <si>
    <t>CURVA LONGA, 90 GRAUS, PVC OCRE, JUNTA ELÁSTICA, DN 100 MM, PARA COLETOR PREDIAL DE ESGOTO. AF_06/2022</t>
  </si>
  <si>
    <t>66,70</t>
  </si>
  <si>
    <t>104063</t>
  </si>
  <si>
    <t>CURVA LONGA, 45 GRAUS, PVC OCRE, JUNTA ELÁSTICA, DN 100 MM, PARA COLETOR PREDIAL DE ESGOTO. AF_06/2022</t>
  </si>
  <si>
    <t>63,51</t>
  </si>
  <si>
    <t>104064</t>
  </si>
  <si>
    <t>CURVA LONGA, 90 GRAUS, PVC OCRE, JUNTA ELÁSTICA, DN 150 MM, PARA COLETOR PREDIAL DE ESGOTO. AF_06/2022</t>
  </si>
  <si>
    <t>161,74</t>
  </si>
  <si>
    <t>104065</t>
  </si>
  <si>
    <t>CURVA LONGA, 45 GRAUS, PVC OCRE, JUNTA ELÁSTICA, DN 150 MM, PARA COLETOR PREDIAL DE ESGOTO. AF_06/2022</t>
  </si>
  <si>
    <t>137,74</t>
  </si>
  <si>
    <t>104072</t>
  </si>
  <si>
    <t>TÊ, PVC OCRE, JUNTA ELÁSTICA, DN 200 MM, PARA COLETOR PREDIAL DE ESGOTO. AF_06/2022</t>
  </si>
  <si>
    <t>263,17</t>
  </si>
  <si>
    <t>104076</t>
  </si>
  <si>
    <t>SELIM, PVC OCRE, COM TRAVA, DN 125 X 100 MM OU 150 X 100 MM, PARA COLETOR PREDIAL DE ESGOTO. AF_06/2022</t>
  </si>
  <si>
    <t>42,33</t>
  </si>
  <si>
    <t>104082</t>
  </si>
  <si>
    <t>PLUG, PVC OCRE, JUNTA ELÁSTICA, DN 100 MM, PARA COLETOR PREDIAL DE ESGOTO. AF_06/2022</t>
  </si>
  <si>
    <t>104083</t>
  </si>
  <si>
    <t>PLUG, PVC OCRE, JUNTA ELÁSTICA, DN 150 MM, PARA COLETOR PREDIAL DE ESGOTO. AF_06/2022</t>
  </si>
  <si>
    <t>68,54</t>
  </si>
  <si>
    <t>104084</t>
  </si>
  <si>
    <t>CAP, PVC OCRE, JUNTA ELÁSTICA, DN 150 MM, PARA COLETOR PREDIAL DE ESGOTO. AF_06/2022</t>
  </si>
  <si>
    <t>77,58</t>
  </si>
  <si>
    <t>104085</t>
  </si>
  <si>
    <t>TUBO, PVC OCRE, JUNTA ELÁSTICA, DN 100 MM, PARA COLETOR PREDIAL DE ESGOTO. AF_06/2022</t>
  </si>
  <si>
    <t>49,55</t>
  </si>
  <si>
    <t>104086</t>
  </si>
  <si>
    <t>TUBO, PVC OCRE, JUNTA ELÁSTICA, DN 150 MM, PARA COLETOR PREDIAL DE ESGOTO. AF_06/2022</t>
  </si>
  <si>
    <t>87,79</t>
  </si>
  <si>
    <t>104124</t>
  </si>
  <si>
    <t>(COMPOSIÇÃO REPRESENTATIVA) LIGAÇÃO PREDIAL DE ESGOTO, REDE DN 150 MM, COLETOR PREDIAL DN 100 MM, L = 2,0 M, LARGURA DA VALA = 0,65 M; COM SELIM E CURVA 90 GRAUS; ESCAVAÇÃO MECANIZADA, PREPARO DE FUNDO DE VALA E REATERRO COMPACTADO. AF_06/2022</t>
  </si>
  <si>
    <t>321,53</t>
  </si>
  <si>
    <t>104130</t>
  </si>
  <si>
    <t>(COMPOSIÇÃO REPRESENTATIVA) LIGAÇÃO PREDIAL DE ESGOTO, REDE DN 150 MM, COLETOR PREDIAL DN 100 MM, L = 4,0 M, LARGURA DA VALA = 0,65 M; COM SELIM E CURVA 90 GRAUS; ESCAVAÇÃO MECANIZADA, PREPARO DE FUNDO DE VALA E REATERRO COMPACTADO. AF_06/2022</t>
  </si>
  <si>
    <t>492,30</t>
  </si>
  <si>
    <t>104136</t>
  </si>
  <si>
    <t>(COMPOSIÇÃO REPRESENTATIVA) LIGAÇÃO PREDIAL DE ESGOTO, REDE DN 150 MM, COLETOR PREDIAL DN 100 MM, L = 6,0 M, LARGURA DA VALA = 0,65 M; COM SELIM E CURVA 90 GRAUS; ESCAVAÇÃO MECANIZADA, PREPARO DE FUNDO DE VALA E REATERRO COMPACTADO. AF_06/2022</t>
  </si>
  <si>
    <t>664,22</t>
  </si>
  <si>
    <t>104142</t>
  </si>
  <si>
    <t>(COMPOSIÇÃO REPRESENTATIVA) LIGAÇÃO PREDIAL DE ESGOTO, REDE DN 150 MM, COLETOR PREDIAL DN 100 MM, L = 2,0 M, LARGURA DA VALA = 0,65 M; COM SELIM E CURVA 90 GRAUS; ESCAVAÇÃO MANUAL, PREPARO DE FUNDO DE VALA E REATERRO COMPACTADO. AF_06/2022</t>
  </si>
  <si>
    <t>454,69</t>
  </si>
  <si>
    <t>104148</t>
  </si>
  <si>
    <t>(COMPOSIÇÃO REPRESENTATIVA) LIGAÇÃO PREDIAL DE ESGOTO, REDE DN 150 MM, COLETOR PREDIAL DN 100 MM, L = 4,0 M, LARGURA DA VALA = 0,65 M; COM SELIM E CURVA 90 GRAUS; ESCAVAÇÃO MANUAL, PREPARO DE FUNDO DE VALA E REATERRO COMPACTADO. AF_06/2022</t>
  </si>
  <si>
    <t>714,10</t>
  </si>
  <si>
    <t>104154</t>
  </si>
  <si>
    <t>(COMPOSIÇÃO REPRESENTATIVA) LIGAÇÃO PREDIAL DE ESGOTO, REDE DN 150 MM, COLETOR PREDIAL DN 100 MM, L = 6,0 M, LARGURA DA VALA = 0,65 M; COM SELIM E CURVA 90 GRAUS; ESCAVAÇÃO MANUAL, PREPARO DE FUNDO DE VALA E REATERRO COMPACTADO. AF_06/2022</t>
  </si>
  <si>
    <t>976,26</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</si>
  <si>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</si>
  <si>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</si>
  <si>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</si>
  <si>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</si>
  <si>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39,20</t>
  </si>
  <si>
    <t>96522</t>
  </si>
  <si>
    <t>ESCAVAÇÃO MANUAL PARA BLOCO DE COROAMENTO OU SAPATA (SEM ESCAVAÇÃO PARA COLOCAÇÃO DE FÔRMAS). AF_06/2017</t>
  </si>
  <si>
    <t>136,10</t>
  </si>
  <si>
    <t>96523</t>
  </si>
  <si>
    <t>ESCAVAÇÃO MANUAL PARA BLOCO DE COROAMENTO OU SAPATA (INCLUINDO ESCAVAÇÃO PARA COLOCAÇÃO DE FÔRMAS). AF_06/2017</t>
  </si>
  <si>
    <t>86,88</t>
  </si>
  <si>
    <t>96524</t>
  </si>
  <si>
    <t>ESCAVAÇÃO MECANIZADA PARA VIGA BALDRAME COM MINI-ESCAVADEIRA (SEM ESCAVAÇÃO PARA COLOCAÇÃO DE FÔRMAS). AF_06/2017</t>
  </si>
  <si>
    <t>179,17</t>
  </si>
  <si>
    <t>96525</t>
  </si>
  <si>
    <t>ESCAVAÇÃO MECANIZADA PARA VIGA BALDRAME COM MINI-ESCAVADEIRA (INCLUINDO ESCAVAÇÃO PARA COLOCAÇÃO DE FÔRMAS). AF_06/2017</t>
  </si>
  <si>
    <t>48,00</t>
  </si>
  <si>
    <t>96526</t>
  </si>
  <si>
    <t>ESCAVAÇÃO MANUAL DE VALA PARA VIGA BALDRAME (SEM ESCAVAÇÃO PARA COLOCAÇÃO DE FÔRMAS). AF_06/2017</t>
  </si>
  <si>
    <t>274,79</t>
  </si>
  <si>
    <t>96527</t>
  </si>
  <si>
    <t>ESCAVAÇÃO MANUAL DE VALA PARA VIGA BALDRAME (INCLUINDO ESCAVAÇÃO PARA COLOCAÇÃO DE FÔRMAS). AF_06/2017</t>
  </si>
  <si>
    <t>114,06</t>
  </si>
  <si>
    <t>96528</t>
  </si>
  <si>
    <t>FABRICAÇÃO, MONTAGEM E DESMONTAGEM DE FÔRMA PARA BLOCO DE COROAMENTO, EM MADEIRA SERRADA, E=25 MM, 1 UTILIZAÇÃO. AF_06/2017</t>
  </si>
  <si>
    <t>157,34</t>
  </si>
  <si>
    <t>101114</t>
  </si>
  <si>
    <t>ESCAVAÇÃO HORIZONTAL EM SOLO DE 1A CATEGORIA COM TRATOR DE ESTEIRAS (100HP/LÂMINA: 2,19M3). AF_07/2020</t>
  </si>
  <si>
    <t>3,65</t>
  </si>
  <si>
    <t>101115</t>
  </si>
  <si>
    <t>ESCAVAÇÃO HORIZONTAL EM SOLO DE 1A CATEGORIA COM TRATOR DE ESTEIRAS (150HP/LÂMINA: 3,18M3). AF_07/2020</t>
  </si>
  <si>
    <t>3,03</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</si>
  <si>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</si>
  <si>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</si>
  <si>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</si>
  <si>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</si>
  <si>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</si>
  <si>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</si>
  <si>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</si>
  <si>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</si>
  <si>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</si>
  <si>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</si>
  <si>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</si>
  <si>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</si>
  <si>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</si>
  <si>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</si>
  <si>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4,94</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</si>
  <si>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</si>
  <si>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</si>
  <si>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</si>
  <si>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</si>
  <si>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</si>
  <si>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</si>
  <si>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</si>
  <si>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</si>
  <si>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</si>
  <si>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</si>
  <si>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</si>
  <si>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</si>
  <si>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</si>
  <si>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</si>
  <si>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</si>
  <si>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</si>
  <si>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15,66</t>
  </si>
  <si>
    <t>101131</t>
  </si>
  <si>
    <t>ESCAVAÇÃO HORIZONTAL, INCLUINDO ESCARIFICAÇÃO, CARGA E DESCARGA EM SOLO DE 2A CATEGORIA COM TRATOR DE ESTEIRAS (170HP/LÂMINA: 5,20M3). AF_07/2020</t>
  </si>
  <si>
    <t>13,48</t>
  </si>
  <si>
    <t>101132</t>
  </si>
  <si>
    <t>ESCAVAÇÃO HORIZONTAL, INCLUINDO ESCARIFICAÇÃO, CARGA E DESCARGA EM SOLO DE 2A CATEGORIA COM TRATOR DE ESTEIRAS (347HP/LÂMINA: 8,70M3). AF_07/2020</t>
  </si>
  <si>
    <t>14,79</t>
  </si>
  <si>
    <t>101133</t>
  </si>
  <si>
    <t>ESCAVAÇÃO HORIZONTAL, INCLUINDO ESCARIFICAÇÃO, CARGA E DESCARGA EM SOLO DE 2A CATEGORIA COM TRATOR DE ESTEIRAS (125HP/LÂMINA: 2,70M3). AF_07/2020</t>
  </si>
  <si>
    <t>15,83</t>
  </si>
  <si>
    <t>101134</t>
  </si>
  <si>
    <t>ESCAVAÇÃO HORIZONTAL, INCLUINDO CARGA, DESCARGA E TRANSPORTE EM SOLO DE 1A CATEGORIA COM TRATOR DE ESTEIRAS (100HP/LÂMINA: 2,19M3) E CAMINHÃO BASCULANTE DE 10M3, DMT ATÉ 200M. AF_07/2020</t>
  </si>
  <si>
    <t>13,70</t>
  </si>
  <si>
    <t>101135</t>
  </si>
  <si>
    <t>ESCAVAÇÃO HORIZONTAL, INCLUINDO CARGA, DESCARGA E TRANSPORTE EM SOLO DE 1A CATEGORIA COM TRATOR DE ESTEIRAS (150HP/LÂMINA: 3,18M3) E CAMINHÃO BASCULANTE DE 10M3, DMT ATÉ 200M AF_07/2020</t>
  </si>
  <si>
    <t>13,08</t>
  </si>
  <si>
    <t>101136</t>
  </si>
  <si>
    <t>ESCAVAÇÃO HORIZONTAL, INCLUINDO CARGA, DESCARGA E TRANSPORTE EM SOLO DE 1A CATEGORIA COM TRATOR DE ESTEIRAS (170HP/LÂMINA: 5,20M3) E CAMINHÃO BASCULANTE DE 10M3, DMT ATÉ 200M. AF_07/2020</t>
  </si>
  <si>
    <t>11,94</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</si>
  <si>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</si>
  <si>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</si>
  <si>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</si>
  <si>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</si>
  <si>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</si>
  <si>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</si>
  <si>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</si>
  <si>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</si>
  <si>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</si>
  <si>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</si>
  <si>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</si>
  <si>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</si>
  <si>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</si>
  <si>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</si>
  <si>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16,43</t>
  </si>
  <si>
    <t>101144</t>
  </si>
  <si>
    <t>ESCAVAÇÃO HORIZONTAL, INCLUINDO CARGA, DESCARGA E TRANSPORTE EM SOLO DE 1A CATEGORIA COM TRATOR DE ESTEIRAS (100HP/LÂMINA: 2,19M3) E CAMINHÃO BASCULANTE DE 14M3, DMT ATÉ 200M. AF_07/2020</t>
  </si>
  <si>
    <t>13,55</t>
  </si>
  <si>
    <t>101145</t>
  </si>
  <si>
    <t>ESCAVAÇÃO HORIZONTAL, INCLUINDO CARGA, DESCARGA E TRANSPORTE EM SOLO DE 1A CATEGORIA COM TRATOR DE ESTEIRAS (150HP/LÂMINA: 3,18M3) E CAMINHÃO BASCULANTE DE 14M3, DMT ATÉ 200M. AF_07/2020</t>
  </si>
  <si>
    <t>12,93</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</si>
  <si>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</si>
  <si>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</si>
  <si>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</si>
  <si>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</si>
  <si>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</si>
  <si>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</si>
  <si>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</si>
  <si>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</si>
  <si>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17,26</t>
  </si>
  <si>
    <t>101150</t>
  </si>
  <si>
    <t>ESCAVAÇÃO HORIZONTAL, INCLUINDO ESCARIFICAÇÃO, CARGA, DESCARGA E TRANSPORTE EM SOLO DE 2A CATEGORIA COM TRATOR DE ESTEIRAS (150HP/LÂMINA: 3,18M3) E CAMINHÃO BASCULANTE DE 14M3, DMT ATÉ 200M. AF_07/2020</t>
  </si>
  <si>
    <t>16,10</t>
  </si>
  <si>
    <t>101151</t>
  </si>
  <si>
    <t>ESCAVAÇÃO HORIZONTAL, INCLUINDO ESCARIFICAÇÃO, CARGA, DESCARGA E TRANSPORTE EM SOLO DE 2A CATEGORIA COM TRATOR DE ESTEIRAS (170HP/LÂMINA: 5,20M3) E CAMINHÃO BASCULANTE DE 14M3, DMT ATÉ 200M. AF_07/2020</t>
  </si>
  <si>
    <t>13,92</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</si>
  <si>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</si>
  <si>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</si>
  <si>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</si>
  <si>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</si>
  <si>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</si>
  <si>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PARA  EDIFICAÇÃO, COM CARGA, DESCARGA E TRANSPORTE DE SOLO DE 1ª CATEGORIA, COM ESCAVADEIRA HIDRÁULICA (CAÇAMBA: 0,8 M³ / 111 HP), FROTA DE 3 CAMINHÕES BASCULANTES DE 14 M³, DMT ATÉ 1 KM E VELOCIDADE MÉDIA 14 KM/H. AF_05/2020</t>
  </si>
  <si>
    <t>10,88</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</si>
  <si>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</si>
  <si>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</si>
  <si>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</si>
  <si>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</si>
  <si>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9,16</t>
  </si>
  <si>
    <t>101209</t>
  </si>
  <si>
    <t>ESCAVAÇÃO VERTICAL PARA  EDIFICAÇÃO, COM CARGA, DESCARGA E TRANSPORTE DE SOLO DE 1ª CATEGORIA, COM ESCAVADEIRA HIDRÁULICA (CAÇAMBA: 1,2 M³ / 155 HP), FROTA DE 3 CAMINHÕES BASCULANTES DE 18 M³, DMT ATÉ 1 KM E VELOCIDADE MÉDIA 14 KM/H. AF_05/2020</t>
  </si>
  <si>
    <t>8,48</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</si>
  <si>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</si>
  <si>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</si>
  <si>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</si>
  <si>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</si>
  <si>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101212</t>
  </si>
  <si>
    <t>ESCAVAÇÃO VERTICAL PARA  EDIFICAÇÃO, COM CARGA, DESCARGA E TRANSPORTE DE SOLO DE 1ª CATEGORIA, COM ESCAVADEIRA HIDRÁULICA (CAÇAMBA: 0,8 M³ / 111 HP), FROTA DE 5 CAMINHÕES BASCULANTES DE 14 M³, DMT DE 3 KM E VELOCIDADE MÉDIA 20 KM/H. AF_05/2020</t>
  </si>
  <si>
    <t>101213</t>
  </si>
  <si>
    <t>ESCAVAÇÃO VERTICAL PARA  EDIFICAÇÃO, COM CARGA, DESCARGA E TRANSPORTE DE SOLO DE 1ª CATEGORIA, COM ESCAVADEIRA HIDRÁULICA (CAÇAMBA: 0,8 M³ / 111 HP), FROTA DE 6 CAMINHÕES BASCULANTES DE 14 M³, DMT DE 4 KM E VELOCIDADE MÉDIA 22 KM/H. AF_05/2020</t>
  </si>
  <si>
    <t>21,20</t>
  </si>
  <si>
    <t>101214</t>
  </si>
  <si>
    <t>ESCAVAÇÃO VERTICAL PARA  EDIFICAÇÃO, COM CARGA, DESCARGA E TRANSPORTE DE SOLO DE 1ª CATEGORIA, COM ESCAVADEIRA HIDRÁULICA (CAÇAMBA: 0,8 M³ / 111 HP), FROTA DE 7 CAMINHÕES BASCULANTES DE 14 M³, DMT DE 6 KM E VELOCIDADE MÉDIA 22 KM/H. AF_05/2020</t>
  </si>
  <si>
    <t>101215</t>
  </si>
  <si>
    <t>ESCAVAÇÃO VERTICAL PARA  EDIFICAÇÃO, COM CARGA, DESCARGA E TRANSPORTE DE SOLO DE 1ª CATEGORIA, COM ESCAVADEIRA HIDRÁULICA (CAÇAMBA: 0,8 M³ / 111 HP), FROTA DE 4 CAMINHÕES BASCULANTES DE 18 M³, DMT DE 1,5 KM E VELOCIDADE MÉDIA 18 KM/H. AF_05/2020</t>
  </si>
  <si>
    <t>14,53</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</si>
  <si>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</si>
  <si>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</si>
  <si>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</si>
  <si>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</si>
  <si>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17,73</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</si>
  <si>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</si>
  <si>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</si>
  <si>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</si>
  <si>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</si>
  <si>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101220</t>
  </si>
  <si>
    <t>ESCAVAÇÃO VERTICAL PARA  EDIFICAÇÃO, COM CARGA, DESCARGA E TRANSPORTE DE SOLO DE 1ª CATEGORIA, COM ESCAVADEIRA HIDRÁULICA (CAÇAMBA: 1,2 M³ / 155 HP), FROTA DE 5 CAMINHÕES BASCULANTES DE 14 M³, DMT DE 1,5 KM E VELOCIDADE MÉDIA 18 KM/H. AF_05/2020</t>
  </si>
  <si>
    <t>14,26</t>
  </si>
  <si>
    <t>101221</t>
  </si>
  <si>
    <t>ESCAVAÇÃO VERTICAL PARA  EDIFICAÇÃO, COM CARGA, DESCARGA E TRANSPORTE DE SOLO DE 1ª CATEGORIA, COM ESCAVADEIRA HIDRÁULICA (CAÇAMBA: 1,2 M³ / 155 HP), FROTA DE 5 CAMINHÕES BASCULANTES DE 14 M³, DMT DE 2 KM E VELOCIDADE MÉDIA 19 KM/H. AF_05/2020</t>
  </si>
  <si>
    <t>15,07</t>
  </si>
  <si>
    <t>101222</t>
  </si>
  <si>
    <t>ESCAVAÇÃO VERTICAL PARA  EDIFICAÇÃO, COM CARGA, DESCARGA E TRANSPORTE DE SOLO DE 1ª CATEGORIA, COM ESCAVADEIRA HIDRÁULICA (CAÇAMBA: 1,2 M³ / 155 HP), FROTA DE 6 CAMINHÕES BASCULANTES DE 14 M³, DMT DE 3 KM E VELOCIDADE MÉDIA 20 KM/H. AF_05/2020</t>
  </si>
  <si>
    <t>101223</t>
  </si>
  <si>
    <t>ESCAVAÇÃO VERTICAL PARA  EDIFICAÇÃO, COM CARGA, DESCARGA E TRANSPORTE DE SOLO DE 1ª CATEGORIA, COM ESCAVADEIRA HIDRÁULICA (CAÇAMBA: 1,2 M³ / 155 HP), FROTA DE 7 CAMINHÕES BASCULANTES DE 14 M³, DMT DE 4 KM E VELOCIDADE MÉDIA 22 KM/H. AF_05/2020</t>
  </si>
  <si>
    <t>19,50</t>
  </si>
  <si>
    <t>101224</t>
  </si>
  <si>
    <t>ESCAVAÇÃO VERTICAL PARA  EDIFICAÇÃO, COM CARGA, DESCARGA E TRANSPORTE DE SOLO DE 1ª CATEGORIA, COM ESCAVADEIRA HIDRÁULICA (CAÇAMBA: 1,2 M³ / 155 HP), FROTA DE 9 CAMINHÕES BASCULANTES DE 14 M³, DMT DE 6 KM E VELOCIDADE MÉDIA 22 KM/H. AF_05/2020</t>
  </si>
  <si>
    <t>101225</t>
  </si>
  <si>
    <t>ESCAVAÇÃO VERTICAL PARA  EDIFICAÇÃO, COM CARGA, DESCARGA E TRANSPORTE DE SOLO DE 1ª CATEGORIA, COM ESCAVADEIRA HIDRÁULICA (CAÇAMBA: 1,2 M³ / 155 HP), FROTA DE 5 CAMINHÕES BASCULANTES DE 18 M³, DMT DE 1,5 KM E VELOCIDADE MÉDIA 18 KM/H. AF_05/2020</t>
  </si>
  <si>
    <t>101226</t>
  </si>
  <si>
    <t>ESCAVAÇÃO VERTICAL PARA  EDIFICAÇÃO, COM CARGA, DESCARGA E TRANSPORTE DE SOLO DE 1ª CATEGORIA, COM ESCAVADEIRA HIDRÁULICA (CAÇAMBA: 1,2 M³ / 155 HP), FROTA DE 5 CAMINHÕES BASCULANTES DE 18 M³, DMT DE 2 KM E VELOCIDADE MÉDIA 19 KM/H. AF_05/2020</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</si>
  <si>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</si>
  <si>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</si>
  <si>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</si>
  <si>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</si>
  <si>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17,02</t>
  </si>
  <si>
    <t>101229</t>
  </si>
  <si>
    <t>ESCAVAÇÃO VERTICAL PARA  EDIFICAÇÃO, COM CARGA, DESCARGA E TRANSPORTE DE SOLO DE 1ª CATEGORIA, COM ESCAVADEIRA HIDRÁULICA (CAÇAMBA: 1,2 M³ / 155 HP), FROTA DE 8 CAMINHÕES BASCULANTES DE 18 M³, DMT DE 6 KM E VELOCIDADE MÉDIA 22 KM/H. AF_05/2020</t>
  </si>
  <si>
    <t>21,45</t>
  </si>
  <si>
    <t>101230</t>
  </si>
  <si>
    <t>ESCAVAÇÃO VERTICAL PARA INFRAESTRUTURA, COM CARGA, DESCARGA E TRANSPORTE DE SOLO DE 1ª CATEGORIA, COM ESCAVADEIRA HIDRÁULICA (CAÇAMBA: 0,8 M³ / 111 HP), FROTA DE 3 CAMINHÕES BASCULANTES DE 14 M³, DMT ATÉ 1 KM E VELOCIDADE MÉDIA14 KM/H. AF_05/2020</t>
  </si>
  <si>
    <t>9,57</t>
  </si>
  <si>
    <t>101231</t>
  </si>
  <si>
    <t>ESCAVAÇÃO VERTICAL PARA INFRAESTRUTURA, COM CARGA, DESCARGA E TRANSPORTE DE SOLO DE 1ª CATEGORIA, COM ESCAVADEIRA HIDRÁULICA (CAÇAMBA: 0,8 M³ / 111 HP), FROTA DE 3 CAMINHÕES BASCULANTES DE 18 M³, DMT ATÉ 1 KM E VELOCIDADE MÉDIA14 KM/H. AF_05/2020</t>
  </si>
  <si>
    <t>101232</t>
  </si>
  <si>
    <t>ESCAVAÇÃO VERTICAL PARA INFRAESTRUTURA, COM CARGA, DESCARGA E TRANSPORTE DE SOLO DE 1ª CATEGORIA, COM ESCAVADEIRA HIDRÁULICA (CAÇAMBA: 1,2 M³ / 155 HP), FROTA DE 3 CAMINHÕES BASCULANTES DE 14 M³, DMT ATÉ 1 KM E VELOCIDADE MÉDIA14 KM/H. AF_05/2020</t>
  </si>
  <si>
    <t>8,17</t>
  </si>
  <si>
    <t>101233</t>
  </si>
  <si>
    <t>ESCAVAÇÃO VERTICAL PARA INFRAESTRUTURA, COM CARGA, DESCARGA E TRANSPORTE DE SOLO DE 1ª CATEGORIA, COM ESCAVADEIRA HIDRÁULICA (CAÇAMBA: 1,2 M³ / 155 HP), FROTA DE 3 CAMINHÕES BASCULANTES DE 18 M³, DMT ATÉ 1 KM E VELOCIDADE MÉDIA14 KM/H. AF_05/2020</t>
  </si>
  <si>
    <t>7,53</t>
  </si>
  <si>
    <t>101234</t>
  </si>
  <si>
    <t>ESCAVAÇÃO VERTICAL PARA INFRAESTRUTURA, COM CARGA, DESCARGA E TRANSPORTE DE SOLO DE 1ª CATEGORIA, COM ESCAVADEIRA HIDRÁULICA (CAÇAMBA: 0,8 M³ / 111HP), FROTA DE 5 CAMINHÕES BASCULANTES DE 14 M³, DMT DE 1,5 KM E VELOCIDADE MÉDIA18 KM/H. AF_05/2020</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</si>
  <si>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</si>
  <si>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</si>
  <si>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</si>
  <si>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</si>
  <si>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18,20</t>
  </si>
  <si>
    <t>101237</t>
  </si>
  <si>
    <t>ESCAVAÇÃO VERTICAL PARA INFRAESTRUTURA, COM CARGA, DESCARGA E TRANSPORTE DE SOLO DE 1ª CATEGORIA, COM ESCAVADEIRA HIDRÁULICA (CAÇAMBA: 0,8 M³ / 111HP), FROTA DE 6 CAMINHÕES BASCULANTES DE 14 M³, DMT DE 4 KM E VELOCIDADE MÉDIA 22 KM/H. AF_05/2020</t>
  </si>
  <si>
    <t>101238</t>
  </si>
  <si>
    <t>ESCAVAÇÃO VERTICAL PARA INFRAESTRUTURA, COM CARGA, DESCARGA E TRANSPORTE DE SOLO DE 1ª CATEGORIA, COM ESCAVADEIRA HIDRÁULICA (CAÇAMBA: 0,8 M³ / 111HP), FROTA DE 8 CAMINHÕES BASCULANTES DE 14 M³, DMT DE 6 KM E VELOCIDADE MÉDIA 22 KM/H. AF_05/2020</t>
  </si>
  <si>
    <t>24,51</t>
  </si>
  <si>
    <t>101239</t>
  </si>
  <si>
    <t>ESCAVAÇÃO VERTICAL PARA INFRAESTRUTURA, COM CARGA, DESCARGA E TRANSPORTE DE SOLO DE 1ª CATEGORIA, COM ESCAVADEIRA HIDRÁULICA (CAÇAMBA: 0,8 M³ / 111HP), FROTA DE 4 CAMINHÕES BASCULANTES DE 18 M³, DMT DE 1,5 KM E VELOCIDADE MÉDIA18 KM/H. AF_05/2020</t>
  </si>
  <si>
    <t>13,03</t>
  </si>
  <si>
    <t>101240</t>
  </si>
  <si>
    <t>ESCAVAÇÃO VERTICAL PARA INFRAESTRUTURA, COM CARGA, DESCARGA E TRANSPORTE DE SOLO DE 1ª CATEGORIA, COM ESCAVADEIRA HIDRÁULICA (CAÇAMBA: 0,8 M³ / 111HP), FROTA DE 4 CAMINHÕES BASCULANTES DE 18 M³, DMT DE 2 KM E VELOCIDADE MÉDIA 19 KM/H. AF_05/2020</t>
  </si>
  <si>
    <t>101241</t>
  </si>
  <si>
    <t>ESCAVAÇÃO VERTICAL PARA INFRAESTRUTURA, COM CARGA, DESCARGA E TRANSPORTE DE SOLO DE 1ª CATEGORIA, COM ESCAVADEIRA HIDRÁULICA (CAÇAMBA: 0,8 M³ / 111HP), FROTA DE 5 CAMINHÕES BASCULANTES DE 18 M³, DMT DE 3 KM E VELOCIDADE MÉDIA 20 KM/H. AF_05/2020</t>
  </si>
  <si>
    <t>101242</t>
  </si>
  <si>
    <t>ESCAVAÇÃO VERTICAL PARA INFRAESTRUTURA, COM CARGA, DESCARGA E TRANSPORTE DE SOLO DE 1ª CATEGORIA, COM ESCAVADEIRA HIDRÁULICA (CAÇAMBA: 0,8 M³ / 111HP), FROTA DE 6 CAMINHÕES BASCULANTES DE 18 M³, DMT DE 4 KM E VELOCIDADE MÉDIA 22 KM/H. AF_05/2020</t>
  </si>
  <si>
    <t>17,94</t>
  </si>
  <si>
    <t>101243</t>
  </si>
  <si>
    <t>ESCAVAÇÃO VERTICAL PARA INFRAESTRUTURA, COM CARGA, DESCARGA E TRANSPORTE DE SOLO DE 1ª CATEGORIA, COM ESCAVADEIRA HIDRÁULICA (CAÇAMBA: 0,8 M³ / 111HP), FROTA DE 7 CAMINHÕES BASCULANTES DE 18 M³, DMT DE 6 KM E VELOCIDADE MÉDIA 22 KM/H. AF_05/2020</t>
  </si>
  <si>
    <t>101244</t>
  </si>
  <si>
    <t>ESCAVAÇÃO VERTICAL PARA INFRAESTRUTURA, COM CARGA, DESCARGA E TRANSPORTE DE SOLO DE 1ª CATEGORIA, COM ESCAVADEIRA HIDRÁULICA (CAÇAMBA: 1,2M³ / 155HP), FROTA DE 6 CAMINHÕES BASCULANTES DE 14 M³, DMT DE 1,5 KM E VELOCIDADE MÉDIA18 KM/H. AF_05/2020</t>
  </si>
  <si>
    <t>13,71</t>
  </si>
  <si>
    <t>101245</t>
  </si>
  <si>
    <t>ESCAVAÇÃO VERTICAL PARA INFRAESTRUTURA, COM CARGA, DESCARGA E TRANSPORTE DE SOLO DE 1ª CATEGORIA, COM ESCAVADEIRA HIDRÁULICA (CAÇAMBA: 1,2 M³ / 155HP), FROTA DE 6 CAMINHÕES BASCULANTES DE 14 M³, DMT DE 2 KM E VELOCIDADE MÉDIA 19 KM/H. AF_05/2020</t>
  </si>
  <si>
    <t>101246</t>
  </si>
  <si>
    <t>ESCAVAÇÃO VERTICAL PARA INFRAESTRUTURA, COM CARGA, DESCARGA E TRANSPORTE DE SOLO DE 1ª CATEGORIA, COM ESCAVADEIRA HIDRÁULICA (CAÇAMBA: 1,2 M³ / 155HP), FROTA DE 7 CAMINHÕES BASCULANTES DE 14 M³, DMT DE 3 KM E VELOCIDADE MÉDIA 20 KM/H. AF_05/2020</t>
  </si>
  <si>
    <t>101247</t>
  </si>
  <si>
    <t>ESCAVAÇÃO VERTICAL PARA INFRAESTRUTURA, COM CARGA, DESCARGA E TRANSPORTE DE SOLO DE 1ª CATEGORIA, COM ESCAVADEIRA HIDRÁULICA (CAÇAMBA: 1,2 M³ / 155HP), FROTA DE 8 CAMINHÕES BASCULANTES DE 14 M³, DMT DE 4 KM E VELOCIDADE MÉDIA 22 KM/H. AF_05/2020</t>
  </si>
  <si>
    <t>18,70</t>
  </si>
  <si>
    <t>101248</t>
  </si>
  <si>
    <t>ESCAVAÇÃO VERTICAL PARA INFRAESTRUTURA, COM CARGA, DESCARGA E TRANSPORTE DE SOLO DE 1ª CATEGORIA, COM ESCAVADEIRA HIDRÁULICA (CAÇAMBA: 1,2 M³ / 155HP), FROTA DE 10 CAMINHÕES BASCULANTES DE 14 M³, DMT DE 6 KM E VELOCIDADE MÉDIA22 KM/H. AF_05/2020</t>
  </si>
  <si>
    <t>23,39</t>
  </si>
  <si>
    <t>101249</t>
  </si>
  <si>
    <t>ESCAVAÇÃO VERTICAL PARA INFRAESTRUTURA, COM CARGA, DESCARGA E TRANSPORTE DE SOLO DE 1ª CATEGORIA, COM ESCAVADEIRA HIDRÁULICA (CAÇAMBA: 1,2 M³ / 155HP), FROTA DE 5 CAMINHÕES BASCULANTES DE 18 M³, DMT DE 1,5 KM E VELOCIDADE MÉDIA18 KM/H. AF_05/2020</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</si>
  <si>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</si>
  <si>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</si>
  <si>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</si>
  <si>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</si>
  <si>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101252</t>
  </si>
  <si>
    <t>ESCAVAÇÃO VERTICAL PARA INFRAESTRUTURA, COM CARGA, DESCARGA E TRANSPORTE DE SOLO DE 1ª CATEGORIA, COM ESCAVADEIRA HIDRÁULICA (CAÇAMBA: 1,2 M³ / 155HP), FROTA DE 7 CAMINHÕES BASCULANTES DE 18 M³, DMT DE 4 KM E VELOCIDADE MÉDIA 22 KM/H. AF_05/2020</t>
  </si>
  <si>
    <t>101253</t>
  </si>
  <si>
    <t>ESCAVAÇÃO VERTICAL PARA INFRAESTRUTURA, COM CARGA, DESCARGA E TRANSPORTE DE SOLO DE 1ª CATEGORIA, COM ESCAVADEIRA HIDRÁULICA (CAÇAMBA: 1,2 M³ / 155HP), FROTA DE 9 CAMINHÕES BASCULANTES DE 18 M³, DMT DE 6 KM E VELOCIDADE MÉDIA 22 KM/H. AF_05/2020</t>
  </si>
  <si>
    <t>20,54</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</si>
  <si>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</si>
  <si>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</si>
  <si>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</si>
  <si>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</si>
  <si>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9,86</t>
  </si>
  <si>
    <t>101256</t>
  </si>
  <si>
    <t>ESCAVAÇÃO VERTICAL PARA  EDIFICAÇÃO, COM CARGA, DESCARGA E TRANSPORTE DE SOLO DE 1ª CATEGORIA, COM ESCAVADEIRA HIDRÁULICA (CAÇAMBA: 0,8 M³ / 111HP), FROTA DE 5 CAMINHÕES BASCULANTES DE 10 M³, DMT DE 1,5 KM E VELOCIDADE MÉDIA 18 KM/H. AF_05/2020</t>
  </si>
  <si>
    <t>101257</t>
  </si>
  <si>
    <t>ESCAVAÇÃO VERTICAL PARA  EDIFICAÇÃO, COM CARGA, DESCARGA E TRANSPORTE DE SOLO DE 1ª CATEGORIA, COM ESCAVADEIRA HIDRÁULICA (CAÇAMBA: 0,8 M³ / 111HP), FROTA DE 5 CAMINHÕES BASCULANTES DE 10 M³, DMT DE 2 KM E VELOCIDADE MÉDIA 19 KM/H. AF_05/2020</t>
  </si>
  <si>
    <t>18,17</t>
  </si>
  <si>
    <t>101258</t>
  </si>
  <si>
    <t>ESCAVAÇÃO VERTICAL PARA  EDIFICAÇÃO, COM CARGA, DESCARGA E TRANSPORTE DE SOLO DE 1ª CATEGORIA, COM ESCAVADEIRA HIDRÁULICA (CAÇAMBA: 0,8 M³ / 111HP), FROTA DE 6 CAMINHÕES BASCULANTES DE 10 M³, DMT DE 3 KM E VELOCIDADE MÉDIA 20 KM/H. AF_05/2020</t>
  </si>
  <si>
    <t>21,07</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</si>
  <si>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</si>
  <si>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</si>
  <si>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</si>
  <si>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</si>
  <si>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29,25</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</si>
  <si>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</si>
  <si>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</si>
  <si>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</si>
  <si>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</si>
  <si>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</si>
  <si>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</si>
  <si>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19,89</t>
  </si>
  <si>
    <t>101264</t>
  </si>
  <si>
    <t>ESCAVAÇÃO VERTICAL PARA  EDIFICAÇÃO, COM CARGA, DESCARGA E TRANSPORTE DE SOLO DE 1ª CATEGORIA, COM ESCAVADEIRA HIDRÁULICA (CAÇAMBA: 1,2 M³ / 155HP), FROTA DE 8 CAMINHÕES BASCULANTES DE 10 M³, DMT DE 4 KM E VELOCIDADE MÉDIA 22 KM/H. AF_05/2020</t>
  </si>
  <si>
    <t>101265</t>
  </si>
  <si>
    <t>ESCAVAÇÃO VERTICAL PARA  EDIFICAÇÃO, COM CARGA, DESCARGA E TRANSPORTE DE SOLO DE 1ª CATEGORIA, COM ESCAVADEIRA HIDRÁULICA (CAÇAMBA: 1,2 M³ / 155HP), FROTA DE 10 CAMINHÕES BASCULANTES DE 10 M³, DMT DE 6 KM E VELOCIDADE MÉDIA 22 KM/H. AF_05/2020</t>
  </si>
  <si>
    <t>27,47</t>
  </si>
  <si>
    <t>101266</t>
  </si>
  <si>
    <t>ESCAVAÇÃO VERTICAL PARA INFRAESTRUTURA, COM CARGA, DESCARGA E TRANSPORTE DE SOLO DE 1ª CATEGORIA, COM ESCAVADEIRA HIDRÁULICA (CAÇAMBA: 0,8 M³ / 111HP), FROTA DE 3 CAMINHÕES BASCULANTES DE 10 M³, DMT ATÉ 1 KM E VELOCIDADE MÉDIA14 KM/H. AF_05/2020</t>
  </si>
  <si>
    <t>9,93</t>
  </si>
  <si>
    <t>101267</t>
  </si>
  <si>
    <t>ESCAVAÇÃO VERTICAL PARA INFRAESTRUTURA, COM CARGA, DESCARGA E TRANSPORTE DE SOLO DE 1ª CATEGORIA, COM ESCAVADEIRA HIDRÁULICA (CAÇAMBA: 1,2 M³ / 155HP), FROTA DE 4 CAMINHÕES BASCULANTES DE 10 M³, DMT ATÉ 1 KM E VELOCIDADE MÉDIA14 KM/H. AF_05/2020</t>
  </si>
  <si>
    <t>9,54</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</si>
  <si>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</si>
  <si>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</si>
  <si>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</si>
  <si>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</si>
  <si>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17,43</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</si>
  <si>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</si>
  <si>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</si>
  <si>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</si>
  <si>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</si>
  <si>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22,38</t>
  </si>
  <si>
    <t>101272</t>
  </si>
  <si>
    <t>ESCAVAÇÃO VERTICAL PARA INFRAESTRUTURA, COM CARGA, DESCARGA E TRANSPORTE DE SOLO DE 1ª CATEGORIA, COM ESCAVADEIRA HIDRÁULICA (CAÇAMBA: 0,8 M³ / 111HP), FROTA DE 10 CAMINHÕES BASCULANTES DE 10 M³, DMT DE 6 KM E VELOCIDADE MÉDIA22 KM/H. AF_05/2020</t>
  </si>
  <si>
    <t>27,92</t>
  </si>
  <si>
    <t>101273</t>
  </si>
  <si>
    <t>ESCAVAÇÃO VERTICAL PARA INFRAESTRUTURA, COM CARGA, DESCARGA E TRANSPORTE DE SOLO DE 1ª CATEGORIA, COM ESCAVADEIRA HIDRÁULICA (CAÇAMBA: 1,2 M³ / 155HP), FROTA DE 6 CAMINHÕES BASCULANTES DE 10 M³, DMT DE 1,5 KM E VELOCIDADE MÉDIA18 KM/H. AF_05/2020</t>
  </si>
  <si>
    <t>101274</t>
  </si>
  <si>
    <t>ESCAVAÇÃO VERTICAL PARA INFRAESTRUTURA, COM CARGA, DESCARGA E TRANSPORTE DE SOLO DE 1ª CATEGORIA, COM ESCAVADEIRA HIDRÁULICA (CAÇAMBA: 1,2 M³ / 155HP), FROTA DE 7 CAMINHÕES BASCULANTES DE 10 M³, DMT DE 2 KM E VELOCIDADE MÉDIA 19 KM/H. AF_05/2020</t>
  </si>
  <si>
    <t>16,53</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</si>
  <si>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</si>
  <si>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</si>
  <si>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</si>
  <si>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</si>
  <si>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21,14</t>
  </si>
  <si>
    <t>101277</t>
  </si>
  <si>
    <t>ESCAVAÇÃO VERTICAL PARA INFRAESTRUTURA, COM CARGA, DESCARGA E TRANSPORTE DE SOLO DE 1ª CATEGORIA, COM ESCAVADEIRA HIDRÁULICA (CAÇAMBA: 1,2 M³ / 155HP), FROTA DE 12 CAMINHÕES BASCULANTES DE 10 M³, DMT DE 6 KM E VELOCIDADE MÉDIA22 KM/H. AF_05/2020</t>
  </si>
  <si>
    <t>27,02</t>
  </si>
  <si>
    <t>102354</t>
  </si>
  <si>
    <t>DESMONTE DE MATERIAL DE 3ª CATEGORIA (BLOCOS DE ROCHAS OU MATACOS), COM MARTELETE PNEUMÁTICO MANUAL  EXCLUSIVE CARGA E TRANSPORTE. AF_03/2021</t>
  </si>
  <si>
    <t>139,16</t>
  </si>
  <si>
    <t>102355</t>
  </si>
  <si>
    <t>DESMONTE DE MATERIAL DE 3ª CATEGORIA (BLOCOS DE ROCHAS OU MATACOS), EM VALA, COM MARTELETE PNEUMÁTICO MANUAL   EXCLUSIVE RETIRADA, CARGA E TRANSPORTE. AF_03/2021</t>
  </si>
  <si>
    <t>165,28</t>
  </si>
  <si>
    <t>102360</t>
  </si>
  <si>
    <t>RETIRADA DE MATERIAL DE 3ª CATEGORIA (APÓS ESCAVAÇÃO/DESMONTE) EM VALAS, COM ESCAVADEIRA HIDRÁULICA - EXCLUSIVE CARGA E TRANSPORTE. AF_03/2021</t>
  </si>
  <si>
    <t>21,64</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</si>
  <si>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</si>
  <si>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</si>
  <si>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</si>
  <si>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</si>
  <si>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10,07</t>
  </si>
  <si>
    <t>90084</t>
  </si>
  <si>
    <t>ESCAVAÇÃO MECANIZADA DE VALA COM PROF. MAIOR QUE 1,5 M ATÉ 3,0 M (MÉDIA MONTANTE E JUSANTE/UMA COMPOSIÇÃO POR TRECHO), ESCAVADEIRA (0,8 M3), LARGURA ATÉ 1,5 M, EM SOLO DE 1A CATEGORIA, EM LOCAIS COM ALTO NÍVEL DE INTERFERÊNCIA. AF_02/2021</t>
  </si>
  <si>
    <t>9,75</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</si>
  <si>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</si>
  <si>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</si>
  <si>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</si>
  <si>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</si>
  <si>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</si>
  <si>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</si>
  <si>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8,19</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</si>
  <si>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</si>
  <si>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</si>
  <si>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</si>
  <si>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</si>
  <si>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5,37</t>
  </si>
  <si>
    <t>90094</t>
  </si>
  <si>
    <t>ESCAVAÇÃO MECANIZADA DE VALA COM PROF. MAIOR QUE 3,0 M ATÉ 4,5 M (MÉDIA MONTANTE E JUSANTE/UMA COMPOSIÇÃO POR TRECHO), ESCAVADEIRA (0,8 M3), LARG. MENOR QUE 1,5 M, EM SOLO DE 1A CATEGORIA, LOCAIS COM BAIXO NÍVEL DE INTERFERÊNCIA. AF_02/2021</t>
  </si>
  <si>
    <t>5,09</t>
  </si>
  <si>
    <t>90095</t>
  </si>
  <si>
    <t>ESCAVAÇÃO MECANIZADA DE VALA COM PROF. MAIOR QUE 3,0 M ATÉ 4,5 M (MÉDIA MONTANTE E JUSANTE/UMA COMPOSIÇÃO POR TRECHO), ESCAVADEIRA (1,2 M3), LARG. DE 1,5 M A 2,5 M, EM SOLO DE 1A CATEGORIA, LOCAIS COM BAIXO NÍVEL DE INTERFERÊNCIA. AF_02/2021</t>
  </si>
  <si>
    <t>4,61</t>
  </si>
  <si>
    <t>90098</t>
  </si>
  <si>
    <t>ESCAVAÇÃO MECANIZADA DE VALA COM PROF. MAIOR QUE 4,5 M ATÉ 6,0 M (MÉDIA MONTANTE E JUSANTE/UMA COMPOSIÇÃO POR TRECHO), ESCAVADEIRA (1,2 M3), LARG. DE 1,5 M A 2,5 M, EM SOLO DE 1A CATEGORIA, LOCAIS COM BAIXO NÍVEL DE INTERFERÊNCIA. AF_02/2021</t>
  </si>
  <si>
    <t>4,53</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</si>
  <si>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</si>
  <si>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</si>
  <si>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</si>
  <si>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</si>
  <si>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</si>
  <si>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</si>
  <si>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11,48</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</si>
  <si>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</si>
  <si>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</si>
  <si>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</si>
  <si>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</si>
  <si>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7,55</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</si>
  <si>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</si>
  <si>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</si>
  <si>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</si>
  <si>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</si>
  <si>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</si>
  <si>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</si>
  <si>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</si>
  <si>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</si>
  <si>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75,24</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</si>
  <si>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</si>
  <si>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</si>
  <si>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</si>
  <si>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</si>
  <si>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8,94</t>
  </si>
  <si>
    <t>102278</t>
  </si>
  <si>
    <t>ESCAVAÇÃO MECANIZADA DE VALA COM PROF. MAIOR QUE 1,50 M ATÉ 3,0 M (MÉDIA MONTANTE E JUSANTE/UMA COMPOSIÇÃO POR TRECHO), ESCAVADEIRA (1,2 M3), LARG. DE 1,5 M A 2,5 M, EM SOLO DE 1A CATEGORIA, EM LOCAIS COM ALTO NÍVEL DE INTERFERÊNCIA. AF_02/2021</t>
  </si>
  <si>
    <t>8,73</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</si>
  <si>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</si>
  <si>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</si>
  <si>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</si>
  <si>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</si>
  <si>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4,93</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</si>
  <si>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</si>
  <si>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</si>
  <si>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</si>
  <si>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</si>
  <si>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12,58</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</si>
  <si>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</si>
  <si>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</si>
  <si>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</si>
  <si>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</si>
  <si>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</si>
  <si>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</si>
  <si>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</si>
  <si>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</si>
  <si>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9,96</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</si>
  <si>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</si>
  <si>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</si>
  <si>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</si>
  <si>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</si>
  <si>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9,32</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</si>
  <si>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</si>
  <si>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</si>
  <si>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</si>
  <si>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</si>
  <si>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</si>
  <si>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</si>
  <si>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</si>
  <si>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</si>
  <si>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</si>
  <si>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</si>
  <si>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</si>
  <si>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</si>
  <si>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5,49</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</si>
  <si>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</si>
  <si>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</si>
  <si>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</si>
  <si>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</si>
  <si>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</si>
  <si>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</si>
  <si>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</si>
  <si>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</si>
  <si>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</si>
  <si>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</si>
  <si>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12,92</t>
  </si>
  <si>
    <t>102300</t>
  </si>
  <si>
    <t>ESCAVAÇÃO MECANIZADA DE VALA COM PROF. MAIOR QUE 1,5 M ATÉ 3,0 M (MÉDIA MONTANTE E JUSANTE/UMA COMPOSIÇÃO POR TRECHO), RETROESCAV. (0,26 M3), LARG. MENOR QUE 0,8 M, EM SOLO MOLE, EM LOCAIS COM ALTO NÍVEL DE INTERFERÊNCIA. AF_02/2021</t>
  </si>
  <si>
    <t>12,75</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</si>
  <si>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</si>
  <si>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</si>
  <si>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</si>
  <si>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</si>
  <si>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8,39</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</si>
  <si>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</si>
  <si>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</si>
  <si>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</si>
  <si>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</si>
  <si>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7,03</t>
  </si>
  <si>
    <t>102305</t>
  </si>
  <si>
    <t>ESCAVAÇÃO MECANIZADA DE VALA COM PROF. MAIOR QUE 1,5 M ATÉ 3,0 M (MÉDIA MONTANTE E JUSANTE/UMA COMPOSIÇÃO POR TRECHO), RETROESCAV. (0,26 M3), LARG. DE 0,8 M A 1,5 M, EM SOLO MOLE, LOCAIS COM BAIXO NÍVEL DE INTERFERÊNCIA. AF_02/2021</t>
  </si>
  <si>
    <t>6,40</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</si>
  <si>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</si>
  <si>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</si>
  <si>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</si>
  <si>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</si>
  <si>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</si>
  <si>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</si>
  <si>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12,20</t>
  </si>
  <si>
    <t>102309</t>
  </si>
  <si>
    <t>ESCAVAÇÃO MECANIZADA DE VALA COM PROF. MAIOR QUE 3,0 M ATÉ 4,5 M (MÉDIA MONTANTE E JUSANTE/UMA COMPOSIÇÃO POR TRECHO), ESCAVADEIRA (0,8 M3), LARG. MENOR QUE 1,5 M, EM SOLO DE 2A CATEGORIA, EM LOCAIS COM ALTO NÍVEL DE INTERFERÊNCIA. AF_02/2021</t>
  </si>
  <si>
    <t>11,54</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</si>
  <si>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</si>
  <si>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</si>
  <si>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</si>
  <si>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</si>
  <si>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</si>
  <si>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</si>
  <si>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</si>
  <si>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</si>
  <si>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10,25</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</si>
  <si>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</si>
  <si>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</si>
  <si>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</si>
  <si>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</si>
  <si>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</si>
  <si>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</si>
  <si>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</si>
  <si>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</si>
  <si>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</si>
  <si>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</si>
  <si>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6,18</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</si>
  <si>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</si>
  <si>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</si>
  <si>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</si>
  <si>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</si>
  <si>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5,77</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</si>
  <si>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</si>
  <si>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</si>
  <si>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</si>
  <si>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</si>
  <si>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</si>
  <si>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</si>
  <si>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14,54</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</si>
  <si>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</si>
  <si>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</si>
  <si>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</si>
  <si>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</si>
  <si>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</si>
  <si>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</si>
  <si>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</si>
  <si>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</si>
  <si>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8,02</t>
  </si>
  <si>
    <t>102328</t>
  </si>
  <si>
    <t>ESCAVAÇÃO MECANIZADA DE VALA COM PROF. MAIOR QUE 1,5 M ATÉ 3,0 M (MÉDIA MONTANTE E JUSANTE/UMA COMPOSIÇÃO POR TRECHO), RETROESCAV. (0,26 M3),LARG. MENOR QUE 0,8 M, EM SOLO DE 2A CATEGORIA, EM LOCAIS COM BAIXO NÍVEL DE INTERFERÊNCIA. AF_02/2021</t>
  </si>
  <si>
    <t>7,91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</si>
  <si>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</si>
  <si>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</si>
  <si>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</si>
  <si>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DE 1,5 A 2,5 M, PROFUNDIDADE ATÉ 1,5 M, COM SOLO ARGILO-ARENOSO. AF_05/2016</t>
  </si>
  <si>
    <t>68,73</t>
  </si>
  <si>
    <t>94305</t>
  </si>
  <si>
    <t>ATERRO MECANIZADO DE VALA COM ESCAVADEIRA HIDRÁULICA (CAPACIDADE DA CAÇAMBA: 0,8 M³ / POTÊNCIA: 111 HP), LARGURA ATÉ 1,5 M, PROFUNDIDADE DE 1,5 A 3,0 M, COM SOLO ARGILO-ARENOSO. AF_05/2016</t>
  </si>
  <si>
    <t>64,99</t>
  </si>
  <si>
    <t>94306</t>
  </si>
  <si>
    <t>ATERRO MECANIZADO DE VALA COM ESCAVADEIRA HIDRÁULICA (CAPACIDADE DA CAÇAMBA: 0,8 M³ / POTÊNCIA: 111 HP), LARGURA DE 1,5 A 2,5 M, PROFUNDIDADE DE 1,5 A 3,0 M, COM SOLO ARGILO-ARENOSO. AF_05/2016</t>
  </si>
  <si>
    <t>60,27</t>
  </si>
  <si>
    <t>94307</t>
  </si>
  <si>
    <t>ATERRO MECANIZADO DE VALA COM ESCAVADEIRA HIDRÁULICA (CAPACIDADE DA CAÇAMBA: 0,8 M³ / POTÊNCIA: 111 HP), LARGURA ATÉ 1,5 M, PROFUNDIDADE DE 3,0 A 4,5 M, COM SOLO ARGILO-ARENOSO. AF_05/2016</t>
  </si>
  <si>
    <t>61,35</t>
  </si>
  <si>
    <t>94308</t>
  </si>
  <si>
    <t>ATERRO MECANIZADO DE VALA COM ESCAVADEIRA HIDRÁULICA (CAPACIDADE DA CAÇAMBA: 0,8 M³ / POTÊNCIA: 111 HP), LARGURA DE 1,5 A 2,5 M, PROFUNDIDADE DE 3,0 A 4,5 M, COM SOLO ARGILO-ARENOSO. AF_05/2016</t>
  </si>
  <si>
    <t>58,49</t>
  </si>
  <si>
    <t>94309</t>
  </si>
  <si>
    <t>ATERRO MECANIZADO DE VALA COM ESCAVADEIRA HIDRÁULICA (CAPACIDADE DA CAÇAMBA: 0,8 M³ / POTÊNCIA: 111 HP), LARGURA ATÉ 1,5 M, PROFUNDIDADE DE 4,5 A 6,0 M, COM SOLO ARGILO-ARENOSO. AF_05/2016</t>
  </si>
  <si>
    <t>59,77</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</si>
  <si>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</si>
  <si>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</si>
  <si>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</si>
  <si>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</si>
  <si>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76,01</t>
  </si>
  <si>
    <t>94316</t>
  </si>
  <si>
    <t>ATERRO MECANIZADO DE VALA COM RETROESCAVADEIRA (CAPACIDADE DA CAÇAMBA DA RETRO: 0,26 M³ / POTÊNCIA: 88 HP), LARGURA DE 0,8 A 1,5 M, PROFUNDIDADE ATÉ 1,5 M, COM SOLO ARGILO-ARENOSO. AF_05/2016</t>
  </si>
  <si>
    <t>67,40</t>
  </si>
  <si>
    <t>94317</t>
  </si>
  <si>
    <t>ATERRO MECANIZADO DE VALA COM RETROESCAVADEIRA (CAPACIDADE DA CAÇAMBA DA RETRO: 0,26 M³ / POTÊNCIA: 88 HP), LARGURA ATÉ 0,8 M, PROFUNDIDADE DE 1,5 A 3,0 M, COM SOLO ARGILO-ARENOSO. AF_05/2016</t>
  </si>
  <si>
    <t>63,60</t>
  </si>
  <si>
    <t>94318</t>
  </si>
  <si>
    <t>ATERRO MECANIZADO DE VALA COM RETROESCAVADEIRA (CAPACIDADE DA CAÇAMBA DA RETRO: 0,26 M³ / POTÊNCIA: 88 HP), LARGURA DE 0,8 A 1,5 M, PROFUNDIDADE DE 1,5 A 3,0 M, COM SOLO ARGILO-ARENOSO. AF_05/2016</t>
  </si>
  <si>
    <t>58,71</t>
  </si>
  <si>
    <t>94319</t>
  </si>
  <si>
    <t>ATERRO MANUAL DE VALAS COM SOLO ARGILO-ARENOSO E COMPACTAÇÃO MECANIZADA. AF_05/2016</t>
  </si>
  <si>
    <t>79,49</t>
  </si>
  <si>
    <t>94327</t>
  </si>
  <si>
    <t>ATERRO MECANIZADO DE VALA COM ESCAVADEIRA HIDRÁULICA (CAPACIDADE DA CAÇAMBA: 0,8 M³ / POTÊNCIA: 111 HP), LARGURA DE 1,5 A 2,5 M, PROFUNDIDADE ATÉ 1,5 M, COM AREIA PARA ATERRO. AF_05/2016</t>
  </si>
  <si>
    <t>75,83</t>
  </si>
  <si>
    <t>94328</t>
  </si>
  <si>
    <t>ATERRO MECANIZADO DE VALA COM ESCAVADEIRA HIDRÁULICA (CAPACIDADE DA CAÇAMBA: 0,8 M³ / POTÊNCIA: 111 HP), LARGURA ATÉ 1,5 M, PROFUNDIDADE DE 1,5 A 3,0 M, COM AREIA PARA ATERRO. AF_05/2016</t>
  </si>
  <si>
    <t>72,09</t>
  </si>
  <si>
    <t>94329</t>
  </si>
  <si>
    <t>ATERRO MECANIZADO DE VALA COM ESCAVADEIRA HIDRÁULICA (CAPACIDADE DA CAÇAMBA: 0,8 M³ / POTÊNCIA: 111 HP), LARGURA DE 1,5 A 2,5 M, PROFUNDIDADE DE 1,5 A 3,0 M, COM AREIA PARA ATERRO. AF_05/2016</t>
  </si>
  <si>
    <t>67,37</t>
  </si>
  <si>
    <t>94330</t>
  </si>
  <si>
    <t>ATERRO MECANIZADO DE VALA COM ESCAVADEIRA HIDRÁULICA (CAPACIDADE DA CAÇAMBA: 0,8 M³ / POTÊNCIA: 111 HP), LARGURA ATÉ 1,5 M, PROFUNDIDADE DE 3,0 A 4,5 M, COM AREIA PARA ATERRO. AF_05/2016</t>
  </si>
  <si>
    <t>68,45</t>
  </si>
  <si>
    <t>94331</t>
  </si>
  <si>
    <t>ATERRO MECANIZADO DE VALA COM ESCAVADEIRA HIDRÁULICA (CAPACIDADE DA CAÇAMBA: 0,8 M³ / POTÊNCIA: 111 HP), LARGURA DE 1,5 A 2,5 M, PROFUNDIDADE DE 3,0 A 4,5 M, COM AREIA PARA ATERRO. AF_05/2016</t>
  </si>
  <si>
    <t>65,59</t>
  </si>
  <si>
    <t>94332</t>
  </si>
  <si>
    <t>ATERRO MECANIZADO DE VALA COM ESCAVADEIRA HIDRÁULICA (CAPACIDADE DA CAÇAMBA: 0,8 M³ / POTÊNCIA: 111 HP), LARGURA ATÉ 1,5 M, PROFUNDIDADE DE 4,5 A 6,0 M, COM AREIA PARA ATERRO. AF_05/2016</t>
  </si>
  <si>
    <t>66,87</t>
  </si>
  <si>
    <t>94333</t>
  </si>
  <si>
    <t>ATERRO MECANIZADO DE VALA COM ESCAVADEIRA HIDRÁULICA (CAPACIDADE DA CAÇAMBA: 0,8 M³ / POTÊNCIA: 111 HP), LARGURA DE 1,5 A 2,5 M, PROFUNDIDADE DE 4,5 A 6,0 M, COM AREIA PARA ATERRO. AF_05/2016</t>
  </si>
  <si>
    <t>64,67</t>
  </si>
  <si>
    <t>94338</t>
  </si>
  <si>
    <t>ATERRO MECANIZADO DE VALA COM RETROESCAVADEIRA (CAPACIDADE DA CAÇAMBA DA RETRO: 0,26 M³ / POTÊNCIA: 88 HP), LARGURA ATÉ 0,8 M, PROFUNDIDADE ATÉ 1,5 M, COM AREIA PARA ATERRO. AF_05/2016</t>
  </si>
  <si>
    <t>83,11</t>
  </si>
  <si>
    <t>94339</t>
  </si>
  <si>
    <t>ATERRO MECANIZADO DE VALA COM RETROESCAVADEIRA (CAPACIDADE DA CAÇAMBA DA RETRO: 0,26 M³ / POTÊNCIA: 88 HP), LARGURA DE 0,8 A 1,5 M, PROFUNDIDADE ATÉ 1,5 M, COM AREIA PARA ATERRO. AF_05/2016</t>
  </si>
  <si>
    <t>74,50</t>
  </si>
  <si>
    <t>94340</t>
  </si>
  <si>
    <t>ATERRO MECANIZADO DE VALA COM RETROESCAVADEIRA (CAPACIDADE DA CAÇAMBA DA RETRO: 0,26 M³ / POTÊNCIA: 88 HP), LARGURA ATÉ 0,8 M, PROFUNDIDADE DE 1,5 A 3,0 M, COM AREIA PARA ATERRO. AF_05/2016</t>
  </si>
  <si>
    <t>70,70</t>
  </si>
  <si>
    <t>94341</t>
  </si>
  <si>
    <t>ATERRO MECANIZADO DE VALA COM RETROESCAVADEIRA (CAPACIDADE DA CAÇAMBA DA RETRO: 0,26 M³ / POTÊNCIA: 88 HP), LARGURA DE 0,8 A 1,5 M, PROFUNDIDADE DE 1,5 A 3,0 M, COM AREIA PARA ATERRO. AF_05/2016</t>
  </si>
  <si>
    <t>65,81</t>
  </si>
  <si>
    <t>94342</t>
  </si>
  <si>
    <t>ATERRO MANUAL DE VALAS COM AREIA PARA ATERRO E COMPACTAÇÃO MECANIZADA. AF_05/2016</t>
  </si>
  <si>
    <t>86,59</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</si>
  <si>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</si>
  <si>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</si>
  <si>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</si>
  <si>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</si>
  <si>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</si>
  <si>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</si>
  <si>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20,89</t>
  </si>
  <si>
    <t>93361</t>
  </si>
  <si>
    <t>REATERRO MECANIZADO DE VALA COM ESCAVADEIRA HIDRÁULICA (CAPACIDADE DA CAÇAMBA: 0,8 M³ / POTÊNCIA: 111 HP), LARGURA ATÉ 1,5 M, PROFUNDIDADE DE 1,5 A 3,0 M, COM SOLO DE 1ª CATEGORIA EM LOCAIS COM ALTO NÍVEL DE INTERFERÊNCIA. AF_04/2016</t>
  </si>
  <si>
    <t>17,28</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</si>
  <si>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</si>
  <si>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</si>
  <si>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</si>
  <si>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</si>
  <si>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</si>
  <si>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</si>
  <si>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</si>
  <si>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</si>
  <si>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11,87</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</si>
  <si>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</si>
  <si>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</si>
  <si>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</si>
  <si>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</si>
  <si>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</si>
  <si>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</si>
  <si>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</si>
  <si>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</si>
  <si>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11,12</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</si>
  <si>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</si>
  <si>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</si>
  <si>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</si>
  <si>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</si>
  <si>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</si>
  <si>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</si>
  <si>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</si>
  <si>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</si>
  <si>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8,44</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</si>
  <si>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</si>
  <si>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</si>
  <si>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</si>
  <si>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</si>
  <si>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18,74</t>
  </si>
  <si>
    <t>93376</t>
  </si>
  <si>
    <t>REATERRO MECANIZADO DE VALA COM RETROESCAVADEIRA (CAPACIDADE DA CAÇAMBA DA RETRO: 0,26 M³ / POTÊNCIA: 88 HP), LARGURA ATÉ 0,8 M, PROFUNDIDADE DE 1,5 A 3,0 M, COM SOLO DE 1ª CATEGORIA EM LOCAIS COM ALTO NÍVEL DE INTERFERÊNCIA. AF_04/2016</t>
  </si>
  <si>
    <t>15,31</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</si>
  <si>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</si>
  <si>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</si>
  <si>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</si>
  <si>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</si>
  <si>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</si>
  <si>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</si>
  <si>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17,62</t>
  </si>
  <si>
    <t>93380</t>
  </si>
  <si>
    <t>REATERRO MECANIZADO DE VALA COM RETROESCAVADEIRA (CAPACIDADE DA CAÇAMBA DA RETRO: 0,26 M³ / POTÊNCIA: 88 HP), LARGURA ATÉ 0,8 M, PROFUNDIDADE DE 1,5 A 3,0 M, COM SOLO DE 1ª CATEGORIA EM LOCAIS COM BAIXO NÍVEL DE INTERFERÊNCIA. AF_04/2016</t>
  </si>
  <si>
    <t>14,43</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</si>
  <si>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</si>
  <si>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</si>
  <si>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9,56</t>
  </si>
  <si>
    <t>REATERRO MANUAL DE VALAS COM COMPACTAÇÃO MECANIZADA. AF_04/2016</t>
  </si>
  <si>
    <t>30,34</t>
  </si>
  <si>
    <t>96995</t>
  </si>
  <si>
    <t>REATERRO MANUAL APILOADO COM SOQUETE. AF_10/2017</t>
  </si>
  <si>
    <t>45,62</t>
  </si>
  <si>
    <t>97916</t>
  </si>
  <si>
    <t>TRANSPORTE COM CAMINHÃO BASCULANTE DE 6 M³, EM VIA URBANA EM LEITO NATURAL (UNIDADE: TXKM). AF_07/2020</t>
  </si>
  <si>
    <t>TXKM</t>
  </si>
  <si>
    <t>2,18</t>
  </si>
  <si>
    <t>97917</t>
  </si>
  <si>
    <t>TRANSPORTE COM CAMINHÃO BASCULANTE DE 6 M³, EM VIA URBANA EM REVESTIMENTO PRIMÁRIO (UNIDADE: TXKM). AF_07/2020</t>
  </si>
  <si>
    <t>1,88</t>
  </si>
  <si>
    <t>97918</t>
  </si>
  <si>
    <t>TRANSPORTE COM CAMINHÃO BASCULANTE DE 6 M³, EM VIA URBANA PAVIMENTADA, DMT ATÉ 30 KM (UNIDADE: TXKM). AF_07/2020</t>
  </si>
  <si>
    <t>1,74</t>
  </si>
  <si>
    <t>97919</t>
  </si>
  <si>
    <t>TRANSPORTE COM CAMINHÃO BASCULANTE DE 6 M³, EM VIA URBANA PAVIMENTADA, ADICIONAL PARA DMT EXCEDENTE A 30 KM (UNIDADE: TXKM). AF_07/2020</t>
  </si>
  <si>
    <t>101616</t>
  </si>
  <si>
    <t>PREPARO DE FUNDO DE VALA COM LARGURA MENOR QUE 1,5 M (ACERTO DO SOLO NATURAL). AF_08/2020</t>
  </si>
  <si>
    <t>5,58</t>
  </si>
  <si>
    <t>101617</t>
  </si>
  <si>
    <t>PREPARO DE FUNDO DE VALA COM LARGURA MAIOR OU IGUAL A 1,5 M E MENOR QUE 2,5 M (ACERTO DO SOLO NATURAL). AF_08/2020</t>
  </si>
  <si>
    <t>101618</t>
  </si>
  <si>
    <t>PREPARO DE FUNDO DE VALA COM LARGURA MENOR QUE 1,5 M, COM CAMADA DE AREIA, LANÇAMENTO MANUAL. AF_08/2020</t>
  </si>
  <si>
    <t>209,88</t>
  </si>
  <si>
    <t>101619</t>
  </si>
  <si>
    <t>PREPARO DE FUNDO DE VALA COM LARGURA MENOR QUE 1,5 M, COM CAMADA DE BRITA, LANÇAMENTO MANUAL. AF_08/2020</t>
  </si>
  <si>
    <t>432,64</t>
  </si>
  <si>
    <t>101620</t>
  </si>
  <si>
    <t>PREPARO DE FUNDO DE VALA COM LARGURA MAIOR OU IGUAL A 1,5 M E MENOR QUE 2,5 M, COM CAMADA DE AREIA, LANÇAMENTO MANUAL. AF_08/2020</t>
  </si>
  <si>
    <t>187,28</t>
  </si>
  <si>
    <t>101621</t>
  </si>
  <si>
    <t>PREPARO DE FUNDO DE VALA COM LARGURA MAIOR OU IGUAL A 1,5 M E MENOR QUE 2,5 M, COM CAMADA DE BRITA, LANÇAMENTO MANUAL. AF_08/2020</t>
  </si>
  <si>
    <t>410,05</t>
  </si>
  <si>
    <t>101622</t>
  </si>
  <si>
    <t>PREPARO DE FUNDO DE VALA COM LARGURA MENOR QUE 1,5 M, COM CAMADA DE AREIA, LANÇAMENTO MECANIZADO. AF_08/2020</t>
  </si>
  <si>
    <t>183,84</t>
  </si>
  <si>
    <t>101623</t>
  </si>
  <si>
    <t>PREPARO DE FUNDO DE VALA COM LARGURA MENOR QUE 1,5 M, COM CAMADA DE BRITA, LANÇAMENTO MECANIZADO. AF_08/2020</t>
  </si>
  <si>
    <t>400,56</t>
  </si>
  <si>
    <t>101624</t>
  </si>
  <si>
    <t>PREPARO DE FUNDO DE VALA COM LARGURA MAIOR OU IGUAL A 1,5 M E MENOR QUE 2,5 M, COM CAMADA DE BRITA, LANÇAMENTO MECANIZADO. AF_08/2020</t>
  </si>
  <si>
    <t>360,51</t>
  </si>
  <si>
    <t>101625</t>
  </si>
  <si>
    <t>PREPARO DE FUNDO DE VALA COM LARGURA MAIOR OU IGUAL A 1,5 M E MENOR QUE 2,5 M, COM CAMADA DE AREIA, LANÇAMENTO MECANIZADO. AF_08/2020</t>
  </si>
  <si>
    <t>148,83</t>
  </si>
  <si>
    <t>95606</t>
  </si>
  <si>
    <t>UMIDIFICAÇÃO DE MATERIAL PARA VALAS COM CAMINHÃO PIPA 10000L. AF_11/2016</t>
  </si>
  <si>
    <t>101159</t>
  </si>
  <si>
    <t>ALVENARIA DE VEDAÇÃO DE BLOCOS CERÂMICOS MACIÇOS DE 5X10X20CM (ESPESSURA 10CM) E ARGAMASSA DE ASSENTAMENTO COM PREPARO EM BETONEIRA. AF_05/2020</t>
  </si>
  <si>
    <t>128,68</t>
  </si>
  <si>
    <t>103322</t>
  </si>
  <si>
    <t>ALVENARIA DE VEDAÇÃO DE BLOCOS CERÂMICOS FURADOS NA VERTICAL DE 9X19X39 CM (ESPESSURA 9 CM) E ARGAMASSA DE ASSENTAMENTO COM PREPARO EM BETONEIRA. AF_12/2021</t>
  </si>
  <si>
    <t>54,01</t>
  </si>
  <si>
    <t>103323</t>
  </si>
  <si>
    <t>ALVENARIA DE VEDAÇÃO DE BLOCOS CERÂMICOS FURADOS NA VERTICAL DE 9X19X39 CM (ESPESSURA 9 CM) E ARGAMASSA DE ASSENTAMENTO COM PREPARO MANUAL. AF_12/2021</t>
  </si>
  <si>
    <t>55,10</t>
  </si>
  <si>
    <t>103324</t>
  </si>
  <si>
    <t>ALVENARIA DE VEDAÇÃO DE BLOCOS CERÂMICOS FURADOS NA VERTICAL DE 14X19X39 CM (ESPESSURA 14 CM) E ARGAMASSA DE ASSENTAMENTO COM PREPARO EM BETONEIRA. AF_12/2021</t>
  </si>
  <si>
    <t>72,06</t>
  </si>
  <si>
    <t>103325</t>
  </si>
  <si>
    <t>ALVENARIA DE VEDAÇÃO DE BLOCOS CERÂMICOS FURADOS NA VERTICAL DE 14X19X39 CM (ESPESSURA 14 CM) E ARGAMASSA DE ASSENTAMENTO COM PREPARO MANUAL. AF_12/2021</t>
  </si>
  <si>
    <t>73,29</t>
  </si>
  <si>
    <t>103326</t>
  </si>
  <si>
    <t>ALVENARIA DE VEDAÇÃO DE BLOCOS CERÂMICOS FURADOS NA VERTICAL DE 19X19X39 CM (ESPESSURA 19 CM) E ARGAMASSA DE ASSENTAMENTO COM PREPARO EM BETONEIRA. AF_12/2021</t>
  </si>
  <si>
    <t>87,31</t>
  </si>
  <si>
    <t>103327</t>
  </si>
  <si>
    <t>ALVENARIA DE VEDAÇÃO DE BLOCOS CERÂMICOS FURADOS NA VERTICAL DE 19X19X39 CM (ESPESSURA 19 CM) E ARGAMASSA DE ASSENTAMENTO COM PREPARO MANUAL. AF_12/2021</t>
  </si>
  <si>
    <t>88,75</t>
  </si>
  <si>
    <t>103328</t>
  </si>
  <si>
    <t>ALVENARIA DE VEDAÇÃO DE BLOCOS CERÂMICOS FURADOS NA HORIZONTAL DE 9X19X19 CM (ESPESSURA 9 CM) E ARGAMASSA DE ASSENTAMENTO COM PREPARO EM BETONEIRA. AF_12/2021</t>
  </si>
  <si>
    <t>82,52</t>
  </si>
  <si>
    <t>103329</t>
  </si>
  <si>
    <t>ALVENARIA DE VEDAÇÃO DE BLOCOS CERÂMICOS FURADOS NA HORIZONTAL DE 9X19X19 CM (ESPESSURA 9 CM) E ARGAMASSA DE ASSENTAMENTO COM PREPARO MANUAL. AF_12/2021</t>
  </si>
  <si>
    <t>83,48</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</si>
  <si>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</si>
  <si>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</si>
  <si>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</si>
  <si>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</si>
  <si>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77,82</t>
  </si>
  <si>
    <t>103332</t>
  </si>
  <si>
    <t>ALVENARIA DE VEDAÇÃO DE BLOCOS CERÂMICOS FURADOS NA HORIZONTAL DE 9X14X19 CM (ESPESSURA 9 CM) E ARGAMASSA DE ASSENTAMENTO COM PREPARO EM BETONEIRA. AF_12/2021</t>
  </si>
  <si>
    <t>108,32</t>
  </si>
  <si>
    <t>103333</t>
  </si>
  <si>
    <t>ALVENARIA DE VEDAÇÃO DE BLOCOS CERÂMICOS FURADOS NA HORIZONTAL DE 9X14X19 CM (ESPESSURA 9 CM) E ARGAMASSA DE ASSENTAMENTO COM PREPARO MANUAL. AF_12/2021</t>
  </si>
  <si>
    <t>109,42</t>
  </si>
  <si>
    <t>103334</t>
  </si>
  <si>
    <t>ALVENARIA DE VEDAÇÃO DE BLOCOS CERÂMICOS FURADOS NA HORIZONTAL DE 14X9X19 CM (ESPESSURA 14 CM, BLOCO DEITADO) E ARGAMASSA DE ASSENTAMENTO COM PREPARO EM BETONEIRA. AF_12/2021</t>
  </si>
  <si>
    <t>132,71</t>
  </si>
  <si>
    <t>103335</t>
  </si>
  <si>
    <t>ALVENARIA DE VEDAÇÃO DE BLOCOS CERÂMICOS FURADOS NA HORIZONTAL DE 14X9X19 CM (ESPESSURA 14 CM, BLOCO DEITADO) E ARGAMASSA DE ASSENTAMENTO COM PREPARO MANUAL. AF_12/2021</t>
  </si>
  <si>
    <t>134,63</t>
  </si>
  <si>
    <t>103350</t>
  </si>
  <si>
    <t>ALVENARIA DE VEDAÇÃO DE BLOCOS CERÂMICOS FURADOS NA HORIZONTAL DE 9X9X19 CM (ESPESSURA 9 CM) E ARGAMASSA DE ASSENTAMENTO COM PREPARO EM BETONEIRA. AF_12/2021</t>
  </si>
  <si>
    <t>162,52</t>
  </si>
  <si>
    <t>103351</t>
  </si>
  <si>
    <t>ALVENARIA DE VEDAÇÃO DE BLOCOS CERÂMICOS FURADOS NA HORIZONTAL DE 9X9X19 CM (ESPESSURA 9 CM) E ARGAMASSA DE ASSENTAMENTO COM PREPARO MANUAL. AF_12/2021</t>
  </si>
  <si>
    <t>163,93</t>
  </si>
  <si>
    <t>103356</t>
  </si>
  <si>
    <t>ALVENARIA DE VEDAÇÃO DE BLOCOS CERÂMICOS FURADOS NA HORIZONTAL DE 9X19X29 CM (ESPESSURA 9 CM) E ARGAMASSA DE ASSENTAMENTO COM PREPARO EM BETONEIRA. AF_12/2021</t>
  </si>
  <si>
    <t>51,75</t>
  </si>
  <si>
    <t>103357</t>
  </si>
  <si>
    <t>ALVENARIA DE VEDAÇÃO DE BLOCOS CERÂMICOS FURADOS NA HORIZONTAL DE 9X19X29 CM (ESPESSURA 9 CM) E ARGAMASSA DE ASSENTAMENTO COM PREPARO MANUAL. AF_12/2021</t>
  </si>
  <si>
    <t>52,56</t>
  </si>
  <si>
    <t>89282</t>
  </si>
  <si>
    <t>ALVENARIA ESTRUTURAL DE BLOCOS CERÂMICOS 14X19X39, (ESPESSURA DE 14 CM), UTILIZANDO PALHETA E ARGAMASSA DE ASSENTAMENTO COM PREPARO EM BETONEIRA. AF_03/2023</t>
  </si>
  <si>
    <t>66,49</t>
  </si>
  <si>
    <t>89283</t>
  </si>
  <si>
    <t>ALVENARIA ESTRUTURAL DE BLOCOS CERÂMICOS 14X19X39, (ESPESSURA DE 14 CM), UTILIZANDO PALHETA E ARGAMASSA DE ASSENTAMENTO COM PREPARO MANUAL. AF_03/2023</t>
  </si>
  <si>
    <t>67,75</t>
  </si>
  <si>
    <t>89290</t>
  </si>
  <si>
    <t>ALVENARIA ESTRUTURAL DE BLOCOS CERÂMICOS 14X19X29, (ESPESSURA DE 14 CM), UTILIZANDO PALHETA E ARGAMASSA DE ASSENTAMENTO COM PREPARO EM BETONEIRA. AF_03/2023</t>
  </si>
  <si>
    <t>74,93</t>
  </si>
  <si>
    <t>89291</t>
  </si>
  <si>
    <t>ALVENARIA ESTRUTURAL DE BLOCOS CERÂMICOS 14X19X29, (ESPESSURA DE 14 CM), UTILIZANDO PALHETA E ARGAMASSA DE ASSENTAMENTO COM PREPARO MANUAL. AF_03/2023</t>
  </si>
  <si>
    <t>76,33</t>
  </si>
  <si>
    <t>89298</t>
  </si>
  <si>
    <t>ALVENARIA ESTRUTURAL DE BLOCOS CERÂMICOS 14X19X39, (ESPESSURA DE 14 CM), UTILIZANDO COLHER DE PEDREIRO E ARGAMASSA DE ASSENTAMENTO COM PREPARO EM BETONEIRA. AF_03/2023</t>
  </si>
  <si>
    <t>76,74</t>
  </si>
  <si>
    <t>89299</t>
  </si>
  <si>
    <t>ALVENARIA ESTRUTURAL DE BLOCOS CERÂMICOS 14X19X39, (ESPESSURA DE 14 CM), UTILIZANDO COLHER DE PEDREIRO E ARGAMASSA DE ASSENTAMENTO COM PREPARO MANUAL. AF_03/2023</t>
  </si>
  <si>
    <t>78,42</t>
  </si>
  <si>
    <t>89306</t>
  </si>
  <si>
    <t>ALVENARIA ESTRUTURAL DE BLOCOS CERÂMICOS 14X19X29, (ESPESSURA DE 14 CM), UTILIZANDO COLHER DE PEDREIRO E ARGAMASSA DE ASSENTAMENTO COM PREPARO EM BETONEIRA. AF_03/2023</t>
  </si>
  <si>
    <t>89307</t>
  </si>
  <si>
    <t>ALVENARIA ESTRUTURAL DE BLOCOS CERÂMICOS 14X19X29, (ESPESSURA DE 14 CM), UTILIZANDO COLHER DE PEDREIRO E ARGAMASSA DE ASSENTAMENTO COM PREPARO MANUAL. AF_03/2023</t>
  </si>
  <si>
    <t>91,23</t>
  </si>
  <si>
    <t>101157</t>
  </si>
  <si>
    <t>ALVENARIA DE VEDAÇÃO DE BLOCOS DE GESSO DE 7X50X66CM (ESPESSURA 7CM). AF_05/2020</t>
  </si>
  <si>
    <t>64,51</t>
  </si>
  <si>
    <t>101158</t>
  </si>
  <si>
    <t>ALVENARIA DE VEDAÇÃO DE BLOCOS DE GESSO DE 10X50X66CM (ESPESSURA 10CM). AF_05/2020</t>
  </si>
  <si>
    <t>84,84</t>
  </si>
  <si>
    <t>101162</t>
  </si>
  <si>
    <t>ALVENARIA DE VEDAÇÃO COM ELEMENTO VAZADO DE CERÂMICA (COBOGÓ) DE 7X20X20CM E ARGAMASSA DE ASSENTAMENTO COM PREPARO EM BETONEIRA. AF_05/2020</t>
  </si>
  <si>
    <t>144,65</t>
  </si>
  <si>
    <t>103316</t>
  </si>
  <si>
    <t>ALVENARIA DE VEDAÇÃO DE BLOCOS VAZADOS DE CONCRETO DE 9X19X39 CM (ESPESSURA 9 CM) E ARGAMASSA DE ASSENTAMENTO COM PREPARO EM BETONEIRA. AF_12/2021</t>
  </si>
  <si>
    <t>61,14</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</si>
  <si>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</si>
  <si>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</si>
  <si>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</si>
  <si>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</si>
  <si>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79,68</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</si>
  <si>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</si>
  <si>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</si>
  <si>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</si>
  <si>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</si>
  <si>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95,95</t>
  </si>
  <si>
    <t>103321</t>
  </si>
  <si>
    <t>ALVENARIA DE VEDAÇÃO DE BLOCOS VAZADOS DE CONCRETO DE 19X19X39 CM (ESPESSURA 19 CM) E ARGAMASSA DE ASSENTAMENTO COM PREPARO MANUAL. AF_12/2021</t>
  </si>
  <si>
    <t>97,29</t>
  </si>
  <si>
    <t>103336</t>
  </si>
  <si>
    <t>ALVENARIA DE VEDAÇÃO DE BLOCOS  VAZADOS DE CONCRETO APARENTE DE 9X19X39 CM (ESPESSURA 9 CM) E ARGAMASSA DE ASSENTAMENTO COM PREPARO EM BETONEIRA. AF_12/2021</t>
  </si>
  <si>
    <t>69,10</t>
  </si>
  <si>
    <t>103337</t>
  </si>
  <si>
    <t>ALVENARIA DE VEDAÇÃO DE BLOCOS  VAZADOS DE CONCRETO APARENTE DE 9X19X39 CM (ESPESSURA 9 CM) E ARGAMASSA DE ASSENTAMENTO COM PREPARO MANUAL. AF_12/2021</t>
  </si>
  <si>
    <t>70,01</t>
  </si>
  <si>
    <t>103338</t>
  </si>
  <si>
    <t>ALVENARIA DE VEDAÇÃO DE BLOCOS  VAZADOS DE CONCRETO APARENTE DE 14X19X39 CM (ESPESSURA 14 CM) E ARGAMASSA DE ASSENTAMENTO COM PREPARO EM BETONEIRA. AF_12/2021</t>
  </si>
  <si>
    <t>91,16</t>
  </si>
  <si>
    <t>103339</t>
  </si>
  <si>
    <t>ALVENARIA DE VEDAÇÃO DE BLOCOS  VAZADOS DE CONCRETO APARENTE DE 14X19X39 CM (ESPESSURA 14 CM) E ARGAMASSA DE ASSENTAMENTO COM PREPARO MANUAL. AF_12/2021</t>
  </si>
  <si>
    <t>92,23</t>
  </si>
  <si>
    <t>103340</t>
  </si>
  <si>
    <t>ALVENARIA DE VEDAÇÃO DE BLOCOS  VAZADOS DE CONCRETO APARENTE DE 19X19X39 CM (ESPESSURA 19 CM) E ARGAMASSA DE ASSENTAMENTO COM PREPARO EM BETONEIRA. AF_12/2021</t>
  </si>
  <si>
    <t>110,41</t>
  </si>
  <si>
    <t>103341</t>
  </si>
  <si>
    <t>ALVENARIA DE VEDAÇÃO DE BLOCOS  VAZADOS DE CONCRETO APARENTE DE 19X19X39 CM (ESPESSURA 19 CM) E ARGAMASSA DE ASSENTAMENTO COM PREPARO MANUAL. AF_12/2021</t>
  </si>
  <si>
    <t>111,75</t>
  </si>
  <si>
    <t>103342</t>
  </si>
  <si>
    <t>ALVENARIA DE VEDAÇÃO DE BLOCOS  VAZADOS DE CONCRETO DE 14X19X29 CM (ESPESSURA 14 CM) E ARGAMASSA DE ASSENTAMENTO COM PREPARO EM BETONEIRA. AF_12/2021</t>
  </si>
  <si>
    <t>92,42</t>
  </si>
  <si>
    <t>103343</t>
  </si>
  <si>
    <t>ALVENARIA DE VEDAÇÃO DE BLOCOS  VAZADOS DE CONCRETO DE 14X19X29 CM (ESPESSURA 14 CM) E ARGAMASSA DE ASSENTAMENTO COM PREPARO MANUAL. AF_12/2021</t>
  </si>
  <si>
    <t>93,60</t>
  </si>
  <si>
    <t>89453</t>
  </si>
  <si>
    <t>ALVENARIA DE BLOCOS DE CONCRETO ESTRUTURAL 14X19X39 CM (ESPESSURA 14 CM), FBK = 4,5 MPA, UTILIZANDO PALHETA. AF_10/2022</t>
  </si>
  <si>
    <t>89455</t>
  </si>
  <si>
    <t>ALVENARIA DE BLOCOS DE CONCRETO ESTRUTURAL 14X19X39 CM (ESPESSURA 14 CM), FBK = 14 MPA, UTILIZANDO PALHETA. AF_10/2022</t>
  </si>
  <si>
    <t>81,84</t>
  </si>
  <si>
    <t>89462</t>
  </si>
  <si>
    <t>ALVENARIA DE BLOCOS DE CONCRETO ESTRUTURAL 14X19X29 CM (ESPESSURA 14 CM), FBK = 4,5 MPA, UTILIZANDO PALHETA. AF_10/2022</t>
  </si>
  <si>
    <t>89,82</t>
  </si>
  <si>
    <t>89464</t>
  </si>
  <si>
    <t>ALVENARIA DE BLOCOS DE CONCRETO ESTRUTURAL 14X19X29 CM (ESPESSURA 14 CM), FBK = 14,0 MPA, UTILIZANDO PALHETA. AF_10/2022</t>
  </si>
  <si>
    <t>105,63</t>
  </si>
  <si>
    <t>89470</t>
  </si>
  <si>
    <t>ALVENARIA DE BLOCOS DE CONCRETO ESTRUTURAL 14X19X39 CM (ESPESSURA 14 CM), FBK = 4,5 MPA, UTILIZANDO COLHER DE PEDREIRO. AF_10/2022</t>
  </si>
  <si>
    <t>77,94</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</si>
  <si>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</si>
  <si>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</si>
  <si>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</si>
  <si>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</si>
  <si>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106,61</t>
  </si>
  <si>
    <t>89480</t>
  </si>
  <si>
    <t>ALVENARIA DE BLOCOS DE CONCRETO ESTRUTURAL 14X19X29 CM (ESPESSURA 14 CM), FBK = 14 MPA, UTILIZANDO COLHER DE PEDREIRO. AF_10/2022</t>
  </si>
  <si>
    <t>123,63</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</si>
  <si>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</si>
  <si>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</si>
  <si>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</si>
  <si>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</si>
  <si>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</si>
  <si>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</si>
  <si>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</si>
  <si>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</si>
  <si>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1.081,09</t>
  </si>
  <si>
    <t>101164</t>
  </si>
  <si>
    <t>ALVENARIA DE VEDAÇÃO COM BLOCO DE VIDRO, TIPO CANELADO, DE 8X19X19CM E ARGAMASSA DE ASSENTAMENTO COM PREPARO EM BETONEIRA. AF_05/2020</t>
  </si>
  <si>
    <t>1.096,18</t>
  </si>
  <si>
    <t>96358</t>
  </si>
  <si>
    <t>PAREDE COM PLACAS DE GESSO ACARTONADO (DRYWALL), PARA USO INTERNO, COM DUAS FACES SIMPLES E ESTRUTURA METÁLICA COM GUIAS SIMPLES, SEM VÃOS. AF_06/2017_PS</t>
  </si>
  <si>
    <t>94,05</t>
  </si>
  <si>
    <t>96359</t>
  </si>
  <si>
    <t>PAREDE COM PLACAS DE GESSO ACARTONADO (DRYWALL), PARA USO INTERNO, COM DUAS FACES SIMPLES E ESTRUTURA METÁLICA COM GUIAS SIMPLES, COM VÃOS AF_06/2017_PS</t>
  </si>
  <si>
    <t>105,16</t>
  </si>
  <si>
    <t>96360</t>
  </si>
  <si>
    <t>PAREDE COM PLACAS DE GESSO ACARTONADO (DRYWALL), PARA USO INTERNO, COM DUAS FACES SIMPLES E ESTRUTURA METÁLICA COM GUIAS DUPLAS, SEM VÃOS. AF_06/2017_PS</t>
  </si>
  <si>
    <t>123,04</t>
  </si>
  <si>
    <t>96361</t>
  </si>
  <si>
    <t>PAREDE COM PLACAS DE GESSO ACARTONADO (DRYWALL), PARA USO INTERNO, COM DUAS FACES SIMPLES E ESTRUTURA METÁLICA COM GUIAS DUPLAS, COM VÃOS. AF_06/2017_PS</t>
  </si>
  <si>
    <t>144,68</t>
  </si>
  <si>
    <t>96362</t>
  </si>
  <si>
    <t>PAREDE COM PLACAS DE GESSO ACARTONADO (DRYWALL), PARA USO INTERNO, COM UMA FACE SIMPLES E OUTRA FACE DUPLA E ESTRUTURA METÁLICA COM GUIAS SIMPLES, SEM VÃOS. AF_06/2017_PS</t>
  </si>
  <si>
    <t>122,67</t>
  </si>
  <si>
    <t>96363</t>
  </si>
  <si>
    <t>PAREDE COM PLACAS DE GESSO ACARTONADO (DRYWALL), PARA USO INTERNO, COM UMA FACE SIMPLES E OUTRA FACE DUPLA E ESTRUTURA METÁLICA COM GUIAS SIMPLES, COM VÃOS. AF_06/2017_PS</t>
  </si>
  <si>
    <t>96364</t>
  </si>
  <si>
    <t>PAREDE COM PLACAS DE GESSO ACARTONADO (DRYWALL), PARA USO INTERNO COM UMA FACE SIMPLES E OUTRA FACE DUPLA E ESTRUTURA METÁLICA COM GUIAS DUPLAS, SEM VÃOS. AF_06/2017_PS</t>
  </si>
  <si>
    <t>151,66</t>
  </si>
  <si>
    <t>96365</t>
  </si>
  <si>
    <t>PAREDE COM PLACAS DE GESSO ACARTONADO (DRYWALL), PARA USO INTERNO, COM UMA FACE SIMPLES E OUTRA FACE DUPLA E   ESTRUTURA METÁLICA COM GUIAS DUPLAS, COM VÃOS. AF_06/2017_PS</t>
  </si>
  <si>
    <t>173,67</t>
  </si>
  <si>
    <t>96366</t>
  </si>
  <si>
    <t>PAREDE COM PLACAS DE GESSO ACARTONADO (DRYWALL), PARA USO INTERNO, COM DUAS FACES DUPLAS E ESTRUTURA METÁLICA COM GUIAS SIMPLES, SEM VÃOS. AF_06/2017_PS</t>
  </si>
  <si>
    <t>151,31</t>
  </si>
  <si>
    <t>96367</t>
  </si>
  <si>
    <t>PAREDE COM PLACAS DE GESSO ACARTONADO (DRYWALL), PARA USO INTERNO, COM DUAS FACES DUPLAS E ESTRUTURA METÁLICA COM GUIAS SIMPLES, COM VÃOS. AF_06/2017_PS</t>
  </si>
  <si>
    <t>163,15</t>
  </si>
  <si>
    <t>96368</t>
  </si>
  <si>
    <t>PAREDE COM PLACAS DE GESSO ACARTONADO (DRYWALL), PARA USO INTERNO COM DUAS FACES DUPLAS E ESTRUTURA METÁLICA COM GUIAS DUPLAS, SEM VÃOS. AF_06/2017</t>
  </si>
  <si>
    <t>180,30</t>
  </si>
  <si>
    <t>96369</t>
  </si>
  <si>
    <t>PAREDE COM PLACAS DE GESSO ACARTONADO (DRYWALL), PARA USO INTERNO, COM DUAS FACES DUPLAS E ESTRUTURA METÁLICA COM GUIAS DUPLAS, COM VÃOS. AF_06/2017_PS</t>
  </si>
  <si>
    <t>202,67</t>
  </si>
  <si>
    <t>96370</t>
  </si>
  <si>
    <t>PAREDE COM PLACAS DE GESSO ACARTONADO (DRYWALL), PARA USO INTERNO, COM UMA FACE SIMPLES E ESTRUTURA METÁLICA COM GUIAS SIMPLES, SEM VÃOS. AF_06/2017_PS</t>
  </si>
  <si>
    <t>62,09</t>
  </si>
  <si>
    <t>96371</t>
  </si>
  <si>
    <t>PAREDE COM PLACAS DE GESSO ACARTONADO (DRYWALL), PARA USO INTERNO, COM UMA FACE SIMPLES E ESTRUTURA METÁLICA COM GUIAS SIMPLES, COM VÃOS. AF_06/2017_PS</t>
  </si>
  <si>
    <t>72,99</t>
  </si>
  <si>
    <t>96373</t>
  </si>
  <si>
    <t>INSTALAÇÃO DE REFORÇO METÁLICO EM PAREDE DRYWALL. AF_06/2017</t>
  </si>
  <si>
    <t>11,11</t>
  </si>
  <si>
    <t>96374</t>
  </si>
  <si>
    <t>INSTALAÇÃO DE REFORÇO DE MADEIRA EM PAREDE DRYWALL. AF_06/2017</t>
  </si>
  <si>
    <t>102235</t>
  </si>
  <si>
    <t>DIVISÓRIA FIXA EM VIDRO TEMPERADO 10 MM, SEM ABERTURA. AF_01/2021_PS</t>
  </si>
  <si>
    <t>495,36</t>
  </si>
  <si>
    <t>102253</t>
  </si>
  <si>
    <t>DIVISORIA SANITÁRIA, TIPO CABINE, EM GRANITO CINZA POLIDO, ESP = 3CM, ASSENTADO COM ARGAMASSA COLANTE AC III-E, EXCLUSIVE FERRAGENS. AF_01/2021</t>
  </si>
  <si>
    <t>980,07</t>
  </si>
  <si>
    <t>102254</t>
  </si>
  <si>
    <t>DIVISORIA SANITÁRIA, TIPO CABINE, EM MÁRMORE BRANCO POLIDO, ESP = 3CM, ASSENTADO COM ARGAMASSA COLANTE AC III-E, EXCLUSIVE FERRAGENS. AF_01/2021</t>
  </si>
  <si>
    <t>811,95</t>
  </si>
  <si>
    <t>102255</t>
  </si>
  <si>
    <t>TAPA VISTA DE MICTÓRIO EM GRANITO CINZA POLIDO, ESP = 3CM, ASSENTADO COM ARGAMASSA COLANTE AC III-E . AF_01/2021</t>
  </si>
  <si>
    <t>980,94</t>
  </si>
  <si>
    <t>102256</t>
  </si>
  <si>
    <t>TAPA VISTA DE MICTÓRIO EM MÁRMORE BRANCO POLIDO, ESP = 3CM, ASSENTADO COM ARGAMASSA COLANTE AC III-E . AF_01/2021</t>
  </si>
  <si>
    <t>820,82</t>
  </si>
  <si>
    <t>102257</t>
  </si>
  <si>
    <t>DIVISORIA SANITÁRIA, TIPO CABINE, EM PAINEL DE GRANILITE, ESP = 3CM, ASSENTADO COM ARGAMASSA COLANTE AC III-E, EXCLUSIVE FERRAGENS. AF_01/2021</t>
  </si>
  <si>
    <t>333,21</t>
  </si>
  <si>
    <t>102258</t>
  </si>
  <si>
    <t>TAPA VISTA DE MICTÓRIO EM PAINEL DE GRANILITE, ESP = 3CM, ASSENTADO COM ARGAMASSA COLANTE AC III-E . AF_01/2021</t>
  </si>
  <si>
    <t>357,92</t>
  </si>
  <si>
    <t>101154</t>
  </si>
  <si>
    <t>ALVENARIA DE VEDAÇÃO DE BLOCOS DE CONCRETO CELULAR DE 10X30X60CM (ESPESSURA 10CM) E ARGAMASSA DE ASSENTAMENTO COM PREPARO EM BETONEIRA. AF_05/2020</t>
  </si>
  <si>
    <t>116,64</t>
  </si>
  <si>
    <t>101155</t>
  </si>
  <si>
    <t>ALVENARIA DE VEDAÇÃO DE BLOCOS DE CONCRETO CELULAR DE 15X30X60CM (ESPESSURA 15CM) E ARGAMASSA DE ASSENTAMENTO COM PREPARO EM BETONEIRA. AF_05/2020</t>
  </si>
  <si>
    <t>163,64</t>
  </si>
  <si>
    <t>101156</t>
  </si>
  <si>
    <t>ALVENARIA DE VEDAÇÃO DE BLOCOS DE CONCRETO CELULAR DE 20X30X60CM (ESPESSURA 20CM) E ARGAMASSA DE ASSENTAMENTO COM PREPARO EM BETONEIRA. AF_05/2020</t>
  </si>
  <si>
    <t>240,14</t>
  </si>
  <si>
    <t>101814</t>
  </si>
  <si>
    <t>RECOMPOSIÇÃO DE PAVIMENTOS EM PEDRA POLIÉDRICA, REJUNTAMENTO COM PÓ DE PEDRA, COM REAPROVEITAMENTO DAS PEDRAS POLIÉDRICAS PARA O FECHAMENTO DE VALAS - INCLUSO RETIRADA E COLOCAÇÃO DO MATERIAL. AF_12/2020</t>
  </si>
  <si>
    <t>46,89</t>
  </si>
  <si>
    <t>101816</t>
  </si>
  <si>
    <t>RECOMPOSIÇÃO DE PAVIMENTO EM PEDRAS POLIÉDRICAS, REJUNTAMENTO COM ARGAMASSA, COM REAPROVEITAMENTO DAS PEDRAS POLIÉDRICAS, PARA O FECHAMENTO DE VALAS - INCLUSO RETIRADA E COLOCAÇÃO DO MATERIAL. AF_12/2020</t>
  </si>
  <si>
    <t>69,44</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</si>
  <si>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</si>
  <si>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</si>
  <si>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</si>
  <si>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</si>
  <si>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60,02</t>
  </si>
  <si>
    <t>101820</t>
  </si>
  <si>
    <t>RECOMPOSIÇÃO DE PAVIMENTO EM PISO INTERTRAVADO SEXTAVADO, COM REAPROVEITAMENTO DOS BLOCOS SEXTAVADO, PARA O FECHAMENTO DE VALAS - INCLUSO RETIRADA E COLOCAÇÃO DO MATERIAL. AF_12/2020</t>
  </si>
  <si>
    <t>37,95</t>
  </si>
  <si>
    <t>101822</t>
  </si>
  <si>
    <t>RECOMPOSIÇÃO DE BASE E OU SUB-BASE PARA REMENDO PROFUNDO DE SOLOS DE COMPORTAMENTO LATERÍTICO (ARENOSO) - INCLUSO RETIRADA E COLOCAÇÃO DO MATERIAL. AF_12/2020</t>
  </si>
  <si>
    <t>109,55</t>
  </si>
  <si>
    <t>101823</t>
  </si>
  <si>
    <t>RECOMPOSIÇÃO DE BASE E OU SUB-BASE PARA REMENDO PROFUNDO DE SOLO MELHORADO COM CIMENTO (TEOR DE 2%) - INCLUSO RETIRADA E COLOCAÇÃO DO MATERIAL. AF_12/2020</t>
  </si>
  <si>
    <t>156,76</t>
  </si>
  <si>
    <t>101824</t>
  </si>
  <si>
    <t>RECOMPOSIÇÃO DE BASE E OU SUB-BASE PARA REMENDO PROFUNDO DE SOLO MELHORADO COM CIMENTO (TEOR DE 4%) - INCLUSO RETIRADA E COLOCAÇÃO DO MATERIAL. AF_12/2020</t>
  </si>
  <si>
    <t>200,71</t>
  </si>
  <si>
    <t>101825</t>
  </si>
  <si>
    <t>RECOMPOSIÇÃO DE BASE E OU SUB-BASE PARA REMENDO PROFUNDO DE SOLO COM CIMENTO (TEOR DE 6%) - INCLUSO RETIRADA E COLOCAÇÃO DO MATERIAL. AF_12/2020</t>
  </si>
  <si>
    <t>243,48</t>
  </si>
  <si>
    <t>101826</t>
  </si>
  <si>
    <t>RECOMPOSIÇÃO DE BASE E OU SUB-BASE PARA REMENDO PROFUNDO DE SOLO COM CIMENTO (TEOR DE 8%) - INCLUSO RETIRADA E COLOCAÇÃO DO MATERIAL. AF_12/2020</t>
  </si>
  <si>
    <t>285,68</t>
  </si>
  <si>
    <t>101827</t>
  </si>
  <si>
    <t>RECOMPOSIÇÃO DE BASE E OU SUB-BASE PARA REMENDO PROFUNDO DE SOLO BRITA (40/60) - INCLUSO RETIRADA E COLOCAÇÃO DO MATERIAL. AF_12/2020</t>
  </si>
  <si>
    <t>302,45</t>
  </si>
  <si>
    <t>101828</t>
  </si>
  <si>
    <t>RECOMPOSIÇÃO DE BASE E OU SUB-BASE PARA REMENDO PROFUNDO DE SOLO BRITA (50/50) - INCLUSO RETIRADA E COLOCAÇÃO DO MATERIAL. AF_12/2020</t>
  </si>
  <si>
    <t>270,31</t>
  </si>
  <si>
    <t>101829</t>
  </si>
  <si>
    <t>RECOMPOSIÇÃO DE BASE E OU SUB-BASE PARA REMENDO PROFUNDO DE SOLO BRITA (40/60) COM CIMENTO (TEOR DE 4%) - INCLUSO RETIRADA E COLOCAÇÃO DO MATERIAL. AF_12/2020</t>
  </si>
  <si>
    <t>385,90</t>
  </si>
  <si>
    <t>101830</t>
  </si>
  <si>
    <t>RECOMPOSIÇÃO DE BASE E OU SUB-BASE PARA REMENDO PROFUNDO DE SOLO BRITA (40/60) COM CIMENTO (TEOR DE 6%) - INCLUSO RETIRADA E COLOCAÇÃO DO MATERIAL. AF_12/2020</t>
  </si>
  <si>
    <t>424,81</t>
  </si>
  <si>
    <t>101831</t>
  </si>
  <si>
    <t>RECOMPOSIÇÃO DE BASE E OU SUB-BASE PARA REMENDO PROFUNDO DE SOLO BRITA (40/60) COM CIMENTO (TEOR DE 8%) - INCLUSO RETIRADA E COLOCAÇÃO DO MATERIAL. AF_12/2020</t>
  </si>
  <si>
    <t>463,15</t>
  </si>
  <si>
    <t>101832</t>
  </si>
  <si>
    <t>RECOMPOSIÇÃO DE BASE E OU SUB-BASE PARA REMENDO PROFUNDO DE SOLO BRITA (50/50) COM CIMENTO (TEOR DE 4%) - INCLUSO RETIRADA E COLOCAÇÃO DO MATERIAL. AF_12/2020</t>
  </si>
  <si>
    <t>355,04</t>
  </si>
  <si>
    <t>101833</t>
  </si>
  <si>
    <t>RECOMPOSIÇÃO DE BASE E OU SUB-BASE PARA REMENDO PROFUNDO DE SOLO BRITA (50/50) COM CIMENTO (TEOR DE 6%) - INCLUSO RETIRADA E COLOCAÇÃO DO MATERIAL. AF_12/2020</t>
  </si>
  <si>
    <t>394,58</t>
  </si>
  <si>
    <t>101834</t>
  </si>
  <si>
    <t>RECOMPOSIÇÃO DE BASE E OU SUB-BASE PARA REMENDO PROFUNDO DE SOLO BRITA (50/50) COM CIMENTO (TEOR DE 8%) - INCLUSO RETIRADA E COLOCAÇÃO DO MATERIAL. AF_12/2020</t>
  </si>
  <si>
    <t>433,58</t>
  </si>
  <si>
    <t>101835</t>
  </si>
  <si>
    <t>RECOMPOSIÇÃO DE BASE E OU SUB-BASE PARA REMENDO PROFUNDO DE BRITA GRADUADA SIMPLES - INCLUSO RETIRADA E COLOCAÇÃO DO MATERIAL. AF_12/2020</t>
  </si>
  <si>
    <t>471,11</t>
  </si>
  <si>
    <t>101836</t>
  </si>
  <si>
    <t>RECOMPOSIÇÃO DE BASE E OU SUB-BASE PARA FECHAMENTO DE VALAS DE SOLOS DE COMPORTAMENTO LATERÍTICO (ARENOSO) - INCLUSO RETIRADA E COLOCAÇÃO DO MATERIAL. AF_12/2020</t>
  </si>
  <si>
    <t>23,49</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</si>
  <si>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</si>
  <si>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</si>
  <si>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</si>
  <si>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</si>
  <si>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114,65</t>
  </si>
  <si>
    <t>101839</t>
  </si>
  <si>
    <t>RECOMPOSIÇÃO DE BASE E OU SUB-BASE PARA FECHAMENTO DE VALAS DE SOLO COM CIMENTO (TEOR DE 6%) - INCLUSO RETIRADA E COLOCAÇÃO DO MATERIAL. AF_12/2020</t>
  </si>
  <si>
    <t>157,41</t>
  </si>
  <si>
    <t>101840</t>
  </si>
  <si>
    <t>RECOMPOSIÇÃO DE BASE E OU SUB-BASE PARA FECHAMENTO DE VALAS DE SOLO COM CIMENTO (TEOR DE 8%) - INCLUSO RETIRADA E COLOCAÇÃO DO MATERIAL. AF_12/2020</t>
  </si>
  <si>
    <t>241,45</t>
  </si>
  <si>
    <t>101841</t>
  </si>
  <si>
    <t>RECOMPOSIÇÃO DE BASE E OU SUB-BASE PARA FECHAMENTO DE VALAS DE SOLO BRITA (40/60) - INCLUSO RETIRADA E COLOCAÇÃO DO MATERIAL. AF_12/2020</t>
  </si>
  <si>
    <t>216,39</t>
  </si>
  <si>
    <t>101842</t>
  </si>
  <si>
    <t>RECOMPOSIÇÃO DE BASE E OU SUB-BASE PARA FECHAMENTO DE VALAS DE SOLO BRITA (50/50) - INCLUSO RETIRADA E COLOCAÇÃO DO MATERIAL. AF_12/2020</t>
  </si>
  <si>
    <t>184,25</t>
  </si>
  <si>
    <t>101843</t>
  </si>
  <si>
    <t>RECOMPOSIÇÃO DE BASE E OU SUB-BASE PARA FECHAMENTO DE VALAS DE SOLO BRITA (40/60) COM CIMENTO (TEOR DE 4%) - INCLUSO RETIRADA E COLOCAÇÃO DO MATERIAL. AF_12/2020</t>
  </si>
  <si>
    <t>299,84</t>
  </si>
  <si>
    <t>101844</t>
  </si>
  <si>
    <t>RECOMPOSIÇÃO DE BASE E OU SUB-BASE PARA FECHAMENTO DE VALAS DE SOLO BRITA (40/60) COM CIMENTO (TEOR DE 6%) - INCLUSO RETIRADA E COLOCAÇÃO DO MATERIAL. AF_12/2020</t>
  </si>
  <si>
    <t>338,75</t>
  </si>
  <si>
    <t>101845</t>
  </si>
  <si>
    <t>RECOMPOSIÇÃO DE BASE E OU SUB-BASE PARA FECHAMENTO DE VALAS DE SOLO BRITA (40/60) COM CIMENTO (TEOR DE 8%) - INCLUSO RETIRADA E COLOCAÇÃO DO MATERIAL. AF_12/2020</t>
  </si>
  <si>
    <t>377,09</t>
  </si>
  <si>
    <t>101846</t>
  </si>
  <si>
    <t>RECOMPOSIÇÃO DE BASE E OU SUB-BASE PARA FECHAMENTO DE VALAS DE SOLO BRITA (50/50) COM CIMENTO (TEOR DE 4%) - INCLUSO RETIRADA E COLOCAÇÃO DO MATERIAL. AF_12/2020</t>
  </si>
  <si>
    <t>268,98</t>
  </si>
  <si>
    <t>101847</t>
  </si>
  <si>
    <t>RECOMPOSIÇÃO DE BASE E OU SUB-BASE PARA FECHAMENTO DE VALAS DE SOLO BRITA (50/50) COM CIMENTO (TEOR DE 6%) - INCLUSO RETIRADA E COLOCAÇÃO DO MATERIAL. AF_12/2020</t>
  </si>
  <si>
    <t>308,52</t>
  </si>
  <si>
    <t>101848</t>
  </si>
  <si>
    <t>RECOMPOSIÇÃO DE BASE E OU SUB-BASE PARA FECHAMENTO DE VALAS DE SOLO BRITA (50/50) COM CIMENTO (TEOR DE 8%) - INCLUSO RETIRADA E COLOCAÇÃO DO MATERIAL. AF_12/2020</t>
  </si>
  <si>
    <t>347,52</t>
  </si>
  <si>
    <t>101849</t>
  </si>
  <si>
    <t>RECOMPOSIÇÃO DE BASE E OU SUB-BASE PARA FECHAMENTO DE VALAS DE BRITA GRADUADA SIMPLES - INCLUSO RETIRADA E COLOCAÇÃO DO MATERIAL. AF_12/2020</t>
  </si>
  <si>
    <t>385,05</t>
  </si>
  <si>
    <t>101850</t>
  </si>
  <si>
    <t>REASSENTAMENTO DE PARALELEPÍPEDOS, REJUNTAMENTO COM PÓ DE PEDRA, COM REAPROVEITAMENTO DOS PARALELEPÍPEDOS - INCLUSO RETIRADA E COLOCAÇÃO DO MATERIAL. AF_12/2020</t>
  </si>
  <si>
    <t>57,63</t>
  </si>
  <si>
    <t>101852</t>
  </si>
  <si>
    <t>REASSENTAMENTO DE PARALELEPÍPEDOS, REJUNTAMENTO COM ARGAMASSA, COM REAPROVEITAMENTO DOS PARALELEPÍPEDOS - INCLUSO RETIRADA E COLOCAÇÃO DO MATERIAL. AF_12/2020</t>
  </si>
  <si>
    <t>70,75</t>
  </si>
  <si>
    <t>101853</t>
  </si>
  <si>
    <t>REASSENTAMENTO DE PEDRAS POLIÉDRICAS, REJUNTAMENTO COM PÓ DE PEDRA, COM REAPROVEITAMENTO DAS PEDRAS POLIÉDRICAS - INCLUSO RETIRADA E COLOCAÇÃO DO MATERIAL.  AF_12/2020</t>
  </si>
  <si>
    <t>54,97</t>
  </si>
  <si>
    <t>101855</t>
  </si>
  <si>
    <t>REASSENTAMENTO DE PEDRAS POLIÉDRICAS, REJUNTAMENTO COM ARGAMASSA, COM REAPROVEITAMENTO DAS PEDRAS POLIÉDRICAS - INCLUSO RETIRADA E COLOCAÇÃO DO MATERIAL. AF_12/2020</t>
  </si>
  <si>
    <t>78,01</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</si>
  <si>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</si>
  <si>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</si>
  <si>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</si>
  <si>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</si>
  <si>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30,51</t>
  </si>
  <si>
    <t>101858</t>
  </si>
  <si>
    <t>REASSENTAMENTO DE BLOCOS SEXTAVADO PARA PISO INTERTRAVADO, ESPESSURA DE 6 CM, EM VIA/ESTACIONAMENTO, COM REAPROVEITAMENTO DOS BLOCOS SEXTAVADO - INCLUSO RETIRADA E COLOCAÇÃO DO MATERIAL. AF_12/2020</t>
  </si>
  <si>
    <t>25,00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</si>
  <si>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</si>
  <si>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</si>
  <si>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</si>
  <si>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</si>
  <si>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31,66</t>
  </si>
  <si>
    <t>101861</t>
  </si>
  <si>
    <t>REASSENTAMENTO DE BLOCOS RETANGULAR PARA PISO INTERTRAVADO, ESPESSURA DE 4  CM, EM CALÇADA, COM REAPROVEITAMENTO DOS BLOCOS RETANGULAR - INCLUSO RETIRADA E COLOCAÇÃO DO MATERIAL. AF_12/2020</t>
  </si>
  <si>
    <t>29,64</t>
  </si>
  <si>
    <t>101862</t>
  </si>
  <si>
    <t>REASSENTAMENTO DE BLOCOS RETANGULAR PARA PISO INTERTRAVADO, ESPESSURA DE 6 CM, EM CALÇADA, COM REAPROVEITAMENTO DOS BLOCOS RETANGULAR - INCLUSO RETIRADA E COLOCAÇÃO DO MATERIAL. AF_12/2020</t>
  </si>
  <si>
    <t>32,27</t>
  </si>
  <si>
    <t>101863</t>
  </si>
  <si>
    <t>REASSENTAMENTO DE BLOCOS RETANGULAR PARA PISO INTERTRAVADO, ESPESSURA DE 6 CM, EM VIA/ESTACIONAMENTO, COM REAPROVEITAMENTO DOS BLOCOS RETANGULAR - INCLUSO RETIRADA E COLOCAÇÃO DO MATERIAL. AF_12/2020</t>
  </si>
  <si>
    <t>25,36</t>
  </si>
  <si>
    <t>101864</t>
  </si>
  <si>
    <t>REASSENTAMENTO DE BLOCOS RETANGULAR PARA PISO INTERTRAVADO, ESPESSURA DE 8 CM, EM VIA/ESTACIONAMENTO, COM REAPROVEITAMENTO DOS BLOCOS RETANGULAR - INCLUSO RETIRADA E COLOCAÇÃO DO MATERIAL. AF_12/2020</t>
  </si>
  <si>
    <t>29,43</t>
  </si>
  <si>
    <t>101865</t>
  </si>
  <si>
    <t>REASSENTAMENTO DE BLOCOS RETANGULAR PARA PISO INTERTRAVADO, ESPESSURA DE 10 CM, EM VIA/ESTACIONAMENTO, COM REAPROVEITAMENTO DOS BLOCOS RETANGULAR - INCLUSO RETIRADA E COLOCAÇÃO DO MATERIAL. AF_12/2020</t>
  </si>
  <si>
    <t>33,50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</si>
  <si>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</si>
  <si>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</si>
  <si>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</si>
  <si>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</si>
  <si>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</si>
  <si>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</si>
  <si>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26,99</t>
  </si>
  <si>
    <t>101869</t>
  </si>
  <si>
    <t>REASSENTAMENTO DE BLOCOS 16 FACES PARA PISO INTERTRAVADO, ESPESSURA DE 8 CM, EM VIA/ESTACIONAMENTO, COM REAPROVEITAMENTO DOS BLOCOS 16 FACES - INCLUSO RETIRADA E COLOCAÇÃO DO MATERIAL. AF_12/2020</t>
  </si>
  <si>
    <t>31,05</t>
  </si>
  <si>
    <t>101870</t>
  </si>
  <si>
    <t>REASSENTAMENTO DE BLOCOS 16 FACES PARA PISO INTERTRAVADO, ESPESSURA DE 10 CM, EM VIA/ESTACIONAMENTO, COM REAPROVEITAMENTO DOS BLOCOS 16 FACES - INCLUSO RETIRADA E COLOCAÇÃO DO MATERIAL. AF_12/2020</t>
  </si>
  <si>
    <t>35,12</t>
  </si>
  <si>
    <t>102098</t>
  </si>
  <si>
    <t>RECOMPOSIÇÃO DE REVESTIMENTO EM CONCRETO ASFÁLTICO (AQUISIÇÃO EM USINA), PARA O FECHAMENTO DE VALAS - INCLUSO DEMOLIÇÃO DO PAVIMENTO. AF_12/2020</t>
  </si>
  <si>
    <t>1.747,37</t>
  </si>
  <si>
    <t>102988</t>
  </si>
  <si>
    <t>RECOMPOSIÇÃO DE PAVIMENTO EM PISO INTERTRAVADO, COM REAPROVEITAMENTO DOS BLOCOS INTERTRAVADOS, PARA FECHAMENTO DE VALAS - INCLUSO RETIRADA E COLOCAÇÃO DO MATERIAL. AF_12/2020</t>
  </si>
  <si>
    <t>50,20</t>
  </si>
  <si>
    <t>REGULARIZAÇÃO E COMPACTAÇÃO DE SUBLEITO DE SOLO  PREDOMINANTEMENTE ARGILOSO. AF_11/2019</t>
  </si>
  <si>
    <t>2,29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</si>
  <si>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</si>
  <si>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</si>
  <si>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</si>
  <si>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</si>
  <si>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10,75</t>
  </si>
  <si>
    <t>96389</t>
  </si>
  <si>
    <t>EXECUÇÃO E COMPACTAÇÃO DE BASE E OU SUB BASE PARA PAVIMENTAÇÃO DE SOLO (PREDOMINANTEMENTE ARENOSO) COM CIMENTO (TEOR DE 2%) - EXCLUSIVE SOLO, ESCAVAÇÃO, CARGA E TRANSPORTE. AF_11/2019</t>
  </si>
  <si>
    <t>62,40</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</si>
  <si>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</si>
  <si>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</si>
  <si>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</si>
  <si>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</si>
  <si>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148,24</t>
  </si>
  <si>
    <t>96392</t>
  </si>
  <si>
    <t>EXECUÇÃO E COMPACTAÇÃO DE BASE E OU SUB BASE PARA PAVIMENTAÇÃO DE SOLO (PREDOMINANTEMENTE ARENOSO) COM CIMENTO (TEOR DE 8%) - EXCLUSIVE SOLO, ESCAVAÇÃO, CARGA E TRANSPORTE. AF_11/2019</t>
  </si>
  <si>
    <t>190,44</t>
  </si>
  <si>
    <t>96396</t>
  </si>
  <si>
    <t>EXECUÇÃO E COMPACTAÇÃO DE BASE E OU SUB BASE PARA PAVIMENTAÇÃO DE BRITA GRADUADA SIMPLES - EXCLUSIVE CARGA E TRANSPORTE. AF_11/2019</t>
  </si>
  <si>
    <t>373,56</t>
  </si>
  <si>
    <t>96397</t>
  </si>
  <si>
    <t>EXECUÇÃO E COMPACTAÇÃO DE BASE E OU SUB BASE PARA PAVIMENTAÇÃO DE BRITA GRADUADA SIMPLES TRATADA COM CIMENTO - EXCLUSIVE CARGA E TRANSPORTE. AF_11/2019</t>
  </si>
  <si>
    <t>453,91</t>
  </si>
  <si>
    <t>96398</t>
  </si>
  <si>
    <t>EXECUÇÃO E COMPACTAÇÃO DE BASE E OU SUB BASE PARA PAVIMENTAÇÃO DE CONCRETO COMPACTADO COM ROLO - EXCLUSIVE CARGA E TRANSPORTE. AF_11/2019</t>
  </si>
  <si>
    <t>563,52</t>
  </si>
  <si>
    <t>96399</t>
  </si>
  <si>
    <t>EXECUÇÃO E COMPACTAÇÃO DE BASE E OU SUB BASE PARA PAVIMENTAÇÃO DE PEDRA RACHÃO  - EXCLUSIVE CARGA E TRANSPORTE. AF_11/2019</t>
  </si>
  <si>
    <t>255,28</t>
  </si>
  <si>
    <t>96400</t>
  </si>
  <si>
    <t>EXECUÇÃO E COMPACTAÇÃO DE BASE E OU SUB BASE PARA PAVIMENTAÇÃO DE MACADAME SECO - EXCLUSIVE CARGA E TRANSPORTE. AF_11/2019</t>
  </si>
  <si>
    <t>327,67</t>
  </si>
  <si>
    <t>100564</t>
  </si>
  <si>
    <t>EXECUÇÃO E COMPACTAÇÃO DE BASE E OU SUB-BASE PARA PAVIMENTAÇÃO DE SOLO (PREDOMINANTEMENTE ARENOSO) BRITA - 40/60 - EXCLUSIVE SOLO, ESCAVAÇÃO, CARGA E TRANSPORTE. AF_11/2019</t>
  </si>
  <si>
    <t>213,54</t>
  </si>
  <si>
    <t>100565</t>
  </si>
  <si>
    <t>EXECUÇÃO E COMPACTAÇÃO DE BASE E OU SUB-BASE PARA PAVIMENTAÇÃO DE SOLO (PREDOMINANTEMENTE ARENOSO) BRITA - 50/50 - EXCLUSIVE SOLO, ESCAVAÇÃO, CARGA E TRANSPORTE. AF_11/2019</t>
  </si>
  <si>
    <t>181,51</t>
  </si>
  <si>
    <t>100566</t>
  </si>
  <si>
    <t>EXECUÇÃO E COMPACTAÇÃO DE BASE E OU SUB-BASE PARA PAVIMENTAÇÃO DE SOLO (PREDOMINANTEMENTE ARENOSO) BRITA - 40/60 COM CIMENTO (TEOR DE 4%) - EXCLUSIVE SOLO, ESCAVAÇÃO, CARGA E TRANSPORTE. AF_11/2019</t>
  </si>
  <si>
    <t>296,98</t>
  </si>
  <si>
    <t>100567</t>
  </si>
  <si>
    <t>EXECUÇÃO E COMPACTAÇÃO DE BASE E OU SUB-BASE PARA PAVIMENTAÇÃO DE SOLO (PREDOMINANTEMENTE ARENOSO) BRITA - 40/60 COM CIMENTO (TEOR DE 6%) - EXCLUSIVE SOLO, ESCAVAÇÃO, CARGA E TRANSPORTE. AF_11/2019</t>
  </si>
  <si>
    <t>336,01</t>
  </si>
  <si>
    <t>100568</t>
  </si>
  <si>
    <t>EXECUÇÃO E COMPACTAÇÃO DE BASE E OU SUB-BASE PARA PAVIMENTAÇÃO DE SOLO (PREDOMINANTEMENTE ARENOSO) BRITA - 40/60 COM CIMENTO (TEOR DE 8%) - EXCLUSIVE SOLO, ESCAVAÇÃO, CARGA E TRANSPORTE. AF_11/2019</t>
  </si>
  <si>
    <t>374,24</t>
  </si>
  <si>
    <t>100569</t>
  </si>
  <si>
    <t>EXECUÇÃO E COMPACTAÇÃO DE BASE E OU SUB-BASE PARA PAVIMENTAÇÃO DE SOLO (PREDOMINANTEMENTE ARENOSO) BRITA - 50/50 COM CIMENTO (TEOR DE 4%)  - EXCLUSIVE SOLO, ESCAVAÇÃO, CARGA E TRANSPORTE. AF_11/2019</t>
  </si>
  <si>
    <t>266,12</t>
  </si>
  <si>
    <t>100570</t>
  </si>
  <si>
    <t>EXECUÇÃO E COMPACTAÇÃO DE BASE E OU SUB-BASE PARA PAVIMENTAÇÃO DE SOLO (PREDOMINANTEMENTE ARENOSO) BRITA - 50/50 COM CIMENTO (TEOR DE 6%) - EXCLUSIVE SOLO, ESCAVAÇÃO, CARGA E TRANSPORTE. AF_11/2019</t>
  </si>
  <si>
    <t>307,68</t>
  </si>
  <si>
    <t>100571</t>
  </si>
  <si>
    <t>EXECUÇÃO E COMPACTAÇÃO DE BASE E OU SUB-BASE PARA PAVIMENTAÇÃO DE SOLO (PREDOMINANTEMENTE ARENOSO) BRITA - 50/50 COM CIMENTO (TEOR DE 8%) - EXCLUSIVE SOLO, ESCAVAÇÃO, CARGA E TRANSPORTE. AF_11/2019</t>
  </si>
  <si>
    <t>344,78</t>
  </si>
  <si>
    <t>100572</t>
  </si>
  <si>
    <t>EXECUÇÃO E COMPACTAÇÃO DE BASE E OU SUB-BASE PARA PAVIMENTAÇÃO DE SOLO (PREDOMINANTEMENTE ARGILOSO) BRITA - 40/60 - EXCLUSIVE SOLO, ESCAVAÇÃO, CARGA E TRANSPORTE. AF_11/2019</t>
  </si>
  <si>
    <t>218,63</t>
  </si>
  <si>
    <t>100573</t>
  </si>
  <si>
    <t>EXECUÇÃO E COMPACTAÇÃO DE BASE E OU SUB-BASE PARA PAVIMENTAÇÃO DE SOLO (PREDOMINANTEMENTE ARGILOSO) BRITA - 50/50 - EXCLUSIVE SOLO, ESCAVAÇÃO, CARGA E TRANSPORTE. AF_11/2019</t>
  </si>
  <si>
    <t>186,60</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</si>
  <si>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</si>
  <si>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</si>
  <si>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</si>
  <si>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</si>
  <si>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</si>
  <si>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</si>
  <si>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25,72</t>
  </si>
  <si>
    <t>101768</t>
  </si>
  <si>
    <t>EXECUÇÃO E COMPACTAÇÃO DE BASE E OU SUB BASE PARA PAVIMENTAÇÃO DE SOLO ESTABILIZADO GRANULOMETRICAMENTE SEM MISTURA DE SOLOS - EXCLUSIVE SOLO, ESCAVAÇÃO, CARGA E TRANSPORTE. AF_11/2019</t>
  </si>
  <si>
    <t>39,22</t>
  </si>
  <si>
    <t>92391</t>
  </si>
  <si>
    <t>EXECUÇÃO DE PAVIMENTO EM PISO INTERTRAVADO, COM BLOCO PISOGRAMA DE 35 X 15 CM, ESPESSURA 6 CM. AF_10/2022</t>
  </si>
  <si>
    <t>51,71</t>
  </si>
  <si>
    <t>92392</t>
  </si>
  <si>
    <t>EXECUÇÃO DE PAVIMENTO EM PISO INTERTRAVADO, COM BLOCO PISOGRAMA DE 35 X 15 CM, ESPESSURA 8 CM. AF_10/2022</t>
  </si>
  <si>
    <t>104,88</t>
  </si>
  <si>
    <t>92393</t>
  </si>
  <si>
    <t>EXECUÇÃO DE PAVIMENTO EM PISO INTERTRAVADO, COM BLOCO SEXTAVADO DE 25 X 25 CM, ESPESSURA 6 CM. AF_10/2022</t>
  </si>
  <si>
    <t>52,03</t>
  </si>
  <si>
    <t>92394</t>
  </si>
  <si>
    <t>EXECUÇÃO DE PAVIMENTO EM PISO INTERTRAVADO, COM BLOCO SEXTAVADO DE 25 X 25 CM, ESPESSURA 8 CM. AF_10/2022</t>
  </si>
  <si>
    <t>64,39</t>
  </si>
  <si>
    <t>92395</t>
  </si>
  <si>
    <t>EXECUÇÃO DE PAVIMENTO EM PISO INTERTRAVADO, COM BLOCO SEXTAVADO DE 25 X 25 CM, ESPESSURA 10 CM. AF_10/2022</t>
  </si>
  <si>
    <t>77,18</t>
  </si>
  <si>
    <t>92396</t>
  </si>
  <si>
    <t>EXECUÇÃO DE PASSEIO EM PISO INTERTRAVADO, COM BLOCO RETANGULAR COR NATURAL DE 20 X 10 CM, ESPESSURA 6 CM. AF_10/2022</t>
  </si>
  <si>
    <t>64,80</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</si>
  <si>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</si>
  <si>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</si>
  <si>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</si>
  <si>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</si>
  <si>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69,05</t>
  </si>
  <si>
    <t>92400</t>
  </si>
  <si>
    <t>EXECUÇÃO DE PAVIMENTO EM PISO INTERTRAVADO, COM BLOCO RETANGULAR DE 20 X 10 CM, ESPESSURA 10 CM. AF_10/2022</t>
  </si>
  <si>
    <t>92402</t>
  </si>
  <si>
    <t>EXECUÇÃO DE PASSEIO EM PISO INTERTRAVADO, COM BLOCO 16 FACES DE 22 X 11 CM, ESPESSURA 6 CM. AF_10/2022</t>
  </si>
  <si>
    <t>62,84</t>
  </si>
  <si>
    <t>92403</t>
  </si>
  <si>
    <t>EXECUÇÃO DE PAVIMENTO EM PISO INTERTRAVADO, COM BLOCO 16 FACES DE 22 X 11 CM, ESPESSURA 6 CM. AF_10/2022</t>
  </si>
  <si>
    <t>53,66</t>
  </si>
  <si>
    <t>92404</t>
  </si>
  <si>
    <t>EXECUÇÃO DE PAVIMENTO EM PISO INTERTRAVADO, COM BLOCO 16 FACES DE 22 X 11 CM, ESPESSURA 8 CM. AF_10/2022</t>
  </si>
  <si>
    <t>66,85</t>
  </si>
  <si>
    <t>92406</t>
  </si>
  <si>
    <t>EXECUÇÃO DE PAVIMENTO EM PISO INTERTRAVADO, COM BLOCO 16 FACES DE 22 X 11 CM, ESPESSURA 10 CM. AF_10/2022</t>
  </si>
  <si>
    <t>93679</t>
  </si>
  <si>
    <t>EXECUÇÃO DE PASSEIO EM PISO INTERTRAVADO, COM BLOCO RETANGULAR COLORIDO DE 20 X 10 CM, ESPESSURA 6 CM. AF_10/2022</t>
  </si>
  <si>
    <t>71,26</t>
  </si>
  <si>
    <t>93680</t>
  </si>
  <si>
    <t>EXECUÇÃO DE PAVIMENTO EM PISO INTERTRAVADO, COM BLOCO RETANGULAR COLORIDO DE 20 X 10 CM, ESPESSURA 6 CM. AF_10/2022</t>
  </si>
  <si>
    <t>62,16</t>
  </si>
  <si>
    <t>93681</t>
  </si>
  <si>
    <t>EXECUÇÃO DE PAVIMENTO EM PISO INTERTRAVADO, COM BLOCO RETANGULAR COLORIDO DE 20 X 10 CM, ESPESSURA 8 CM. AF_10/2022</t>
  </si>
  <si>
    <t>74,09</t>
  </si>
  <si>
    <t>97104</t>
  </si>
  <si>
    <t>EXECUÇÃO DE PAVIMENTO DE CONCRETO SIMPLES (PCS), FCK = 40 MPA, ESPESSURA DE 15,0 CM. AF_04/2022</t>
  </si>
  <si>
    <t>131,84</t>
  </si>
  <si>
    <t>97105</t>
  </si>
  <si>
    <t>EXECUÇÃO DE PAVIMENTO DE CONCRETO SIMPLES (PCS), FCK = 40 MPA, ESPESSURA DE 17,5 CM. AF_04/2022</t>
  </si>
  <si>
    <t>148,21</t>
  </si>
  <si>
    <t>97106</t>
  </si>
  <si>
    <t>EXECUÇÃO DE PAVIMENTO DE CONCRETO SIMPLES (PCS), FCK = 40 MPA, ESPESSURA DE 20,0 CM. AF_04/2022</t>
  </si>
  <si>
    <t>164,06</t>
  </si>
  <si>
    <t>97107</t>
  </si>
  <si>
    <t>EXECUÇÃO DE PAVIMENTO DE CONCRETO SIMPLES (PCS), FCK = 40 MPA, ESPESSURA DE 22,5 CM. AF_04/2022</t>
  </si>
  <si>
    <t>186,30</t>
  </si>
  <si>
    <t>97108</t>
  </si>
  <si>
    <t>EXECUÇÃO DE PAVIMENTO DE CONCRETO SIMPLES (PCS), FCK = 40 MPA, ESPESSURA DE 25,0 CM. AF_04/2022</t>
  </si>
  <si>
    <t>213,47</t>
  </si>
  <si>
    <t>97109</t>
  </si>
  <si>
    <t>EXECUÇÃO DE PAVIMENTO DE CONCRETO SIMPLES (PCS), FCK = 40 MPA, ESPESSURA DE 27,5 CM. AF_04/2022</t>
  </si>
  <si>
    <t>97111</t>
  </si>
  <si>
    <t>EXECUÇÃO DE PAVIMENTO DE CONCRETO ARMADO (PCA), FCK = 30 MPA, ESPESSURA DE 15,0 CM. AF_04/2022</t>
  </si>
  <si>
    <t>306,39</t>
  </si>
  <si>
    <t>97112</t>
  </si>
  <si>
    <t>EXECUÇÃO DE PAVIMENTO DE CONCRETO ARMADO (PCA), FCK = 30 MPA, ESPESSURA DE 17,5 CM. AF_04/2022</t>
  </si>
  <si>
    <t>256,22</t>
  </si>
  <si>
    <t>97113</t>
  </si>
  <si>
    <t>APLICAÇÃO DE LONA PLÁSTICA PARA EXECUÇÃO DE PAVIMENTOS DE CONCRETO. AF_04/2022</t>
  </si>
  <si>
    <t>3,73</t>
  </si>
  <si>
    <t>97114</t>
  </si>
  <si>
    <t>EXECUÇÃO DE JUNTAS DE CONTRAÇÃO PARA PAVIMENTOS DE CONCRETO. AF_04/2022</t>
  </si>
  <si>
    <t>97115</t>
  </si>
  <si>
    <t>APLICAÇÃO DE GRAXA EM BARRAS DE TRANSFERÊNCIA PARA EXECUÇÃO DE PAVIMENTO DE CONCRETO. AF_04/2022</t>
  </si>
  <si>
    <t>60,36</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</si>
  <si>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</si>
  <si>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</si>
  <si>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</si>
  <si>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</si>
  <si>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</si>
  <si>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</si>
  <si>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</si>
  <si>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</si>
  <si>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</si>
  <si>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</si>
  <si>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</si>
  <si>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EXECUÇÃO DE PAVIMENTO EM PARALELEPÍPEDOS, REJUNTAMENTO COM PÓ DE PEDRA. AF_05/2020</t>
  </si>
  <si>
    <t>101169</t>
  </si>
  <si>
    <t>EXECUÇÃO DE PAVIMENTO EM PARALELEPÍPEDOS, REJUNTAMENTO COM ARGAMASSA TRAÇO 1:3 (CIMENTO E AREIA). AF_05/2020</t>
  </si>
  <si>
    <t>121,11</t>
  </si>
  <si>
    <t>101170</t>
  </si>
  <si>
    <t>EXECUÇÃO DE PAVIMENTO EM PEDRAS POLIÉDRICAS, REJUNTAMENTO COM PÓ DE PEDRA. AF_05/2020</t>
  </si>
  <si>
    <t>66,97</t>
  </si>
  <si>
    <t>101172</t>
  </si>
  <si>
    <t>EXECUÇÃO DE PAVIMENTO EM PEDRAS POLIÉDRICAS, REJUNTAMENTO COM ARGAMASSA TRAÇO 1:3 (CIMENTO E AREIA). AF_05/2020</t>
  </si>
  <si>
    <t>90,14</t>
  </si>
  <si>
    <t>103904</t>
  </si>
  <si>
    <t>EXECUÇÃO DE PAVIMENTO DE CONCRETO SIMPLES (PCS), FCK = 35 MPA, ESPESSURA DE 15,0 CM. AF_04/2022</t>
  </si>
  <si>
    <t>128,27</t>
  </si>
  <si>
    <t>103905</t>
  </si>
  <si>
    <t>EXECUÇÃO DE PAVIMENTO DE CONCRETO SIMPLES (PCS), FCK = 35 MPA, ESPESSURA DE 16,0 CM. AF_04/2022</t>
  </si>
  <si>
    <t>134,84</t>
  </si>
  <si>
    <t>103906</t>
  </si>
  <si>
    <t>EXECUÇÃO DE PAVIMENTO DE CONCRETO SIMPLES (PCS), FCK = 40 MPA, ESPESSURA DE 16,0 CM. AF_04/2022</t>
  </si>
  <si>
    <t>164,50</t>
  </si>
  <si>
    <t>103907</t>
  </si>
  <si>
    <t>EXECUÇÃO DE PAVIMENTO DE CONCRETO SIMPLES (PCS), FCK = 35 MPA, ESPESSURA DE 17,5 CM. AF_04/2022</t>
  </si>
  <si>
    <t>140,48</t>
  </si>
  <si>
    <t>103908</t>
  </si>
  <si>
    <t>EXECUÇÃO PAVIMENTO DE CONCRETO SIMPLES (PCS), FCK = 35 MPA, ESPESSURA DE 20,0 CM. AF_04/2022</t>
  </si>
  <si>
    <t>159,30</t>
  </si>
  <si>
    <t>103909</t>
  </si>
  <si>
    <t>EXECUÇÃO PAVIMENTO DE CONCRETO SIMPLES (PCS), FCK = 35 MPA, ESPESSURA DE 22,5 CM. AF_04/2022</t>
  </si>
  <si>
    <t>180,94</t>
  </si>
  <si>
    <t>103911</t>
  </si>
  <si>
    <t>EXECUÇÃO DE PAVIMENTO DE CONCRETO SIMPLES (PCS), FCK = 35 MPA, ESPESSURA DE 25,0 CM. AF_04/2022</t>
  </si>
  <si>
    <t>207,51</t>
  </si>
  <si>
    <t>103912</t>
  </si>
  <si>
    <t>EXECUÇÃO PAVIMENTO DE CONCRETO SIMPLES (PCS), FCK = 35 MPA, ESPESSURA DE 27,5 CM. AF_04/2022</t>
  </si>
  <si>
    <t>103913</t>
  </si>
  <si>
    <t>EXECUÇÃO DE PISO INDUSTRIAL DE CONCRETO ARMADO, FCK = 20 MPA, ESPESSURA DE 12,0 CM. AF_04/2022</t>
  </si>
  <si>
    <t>137,33</t>
  </si>
  <si>
    <t>103914</t>
  </si>
  <si>
    <t>EXECUÇÃO DE PISO INDUSTRIAL DE CONCRETO ARMADO, FCK = 20 MPA, ESPESSURA DE 14,0 CM. AF_04/2022</t>
  </si>
  <si>
    <t>159,17</t>
  </si>
  <si>
    <t>103915</t>
  </si>
  <si>
    <t>EXECUÇÃO DE PISO INDUSTRIAL DE CONCRETO ARMADO, FCK = 20 MPA, ESPESSURA DE 15,0 CM. AF_04/2022</t>
  </si>
  <si>
    <t>174,96</t>
  </si>
  <si>
    <t>103916</t>
  </si>
  <si>
    <t>EXECUÇÃO DE PISO INDUSTRIAL DE CONCRETO ARMADO, FCK = 20 MPA, ESPESSURA DE 18,0 CM. AF_04/2022</t>
  </si>
  <si>
    <t>197,58</t>
  </si>
  <si>
    <t>103917</t>
  </si>
  <si>
    <t>EXECUÇÃO DE PISO INDUSTRIAL DE CONCRETO ARMADO, FCK = 20 MPA, ESPESSURA DE 20,0 CM. AF_04/2022</t>
  </si>
  <si>
    <t>230,47</t>
  </si>
  <si>
    <t>103918</t>
  </si>
  <si>
    <t>EXECUÇÃO DE PISO INDUSTRIAL DE CONCRETO ARMADO, FCK = 20 MPA, ESPESSURA DE 22,0 CM. AF_04/2022</t>
  </si>
  <si>
    <t>241,61</t>
  </si>
  <si>
    <t>104432</t>
  </si>
  <si>
    <t>EXECUÇÃO DE PASSEIO EM PISO INTERTRAVADO, COM BLOCO RAQUETE  22 X 13,5 CM, ESPESSURA 6 CM. AF_10/2022</t>
  </si>
  <si>
    <t>68,52</t>
  </si>
  <si>
    <t>104433</t>
  </si>
  <si>
    <t>EXECUÇÃO DE PAVIMENTO EM PISO INTERTRAVADO, COM BLOCO RAQUETE  22 X 13,5 CM, ESPESSURA 6 CM. AF_10/2022</t>
  </si>
  <si>
    <t>58,55</t>
  </si>
  <si>
    <t>103689</t>
  </si>
  <si>
    <t>FORNECIMENTO E INSTALAÇÃO DE PLACA DE OBRA COM CHAPA GALVANIZADA E ESTRUTURA DE MADEIRA. AF_03/2022_PS</t>
  </si>
  <si>
    <t>310,74</t>
  </si>
  <si>
    <t>103694</t>
  </si>
  <si>
    <t>FORNECIMENTO E INSTALAÇÃO DE SUPORTE DE MADEIRA  PARA PLACAS DE SINALIZAÇÃO, EM SOLO, COM H= DE 2,5 M E SEÇÃO DE 7,5 X 7,5 CM. AF_03/2022</t>
  </si>
  <si>
    <t>118,26</t>
  </si>
  <si>
    <t>103695</t>
  </si>
  <si>
    <t>FORNECIMENTO E INSTALAÇÃO DE SUPORTE DE MADEIRA PARA PLACAS DE SINALIZAÇÃO, EM SOLO, COM H= DE 2,0 M E SEÇÃO DE 7,5 X 7,5 CM. AF_03/2022</t>
  </si>
  <si>
    <t>106,11</t>
  </si>
  <si>
    <t>103696</t>
  </si>
  <si>
    <t>FORNECIMENTO E INSTALAÇÃO DE SUPORTE DE MADEIRA PARA PLACAS DE SINALIZAÇÃO EM CONCRETO, COM H= DE 2,5 M E SEÇÃO DE 7,5 X 7,5 CM. AF_03/2022</t>
  </si>
  <si>
    <t>142,66</t>
  </si>
  <si>
    <t>103697</t>
  </si>
  <si>
    <t>FORNECIMENTO E INSTALAÇÃO DE SUPORTE DE MADEIRA PARA PLACAS DE SINALIZAÇÃO, EM BASE DE CONCRETO, COM H= DE 2,0 M E SEÇÃO DE 7,5 X 7,5 CM. AF_03/2022</t>
  </si>
  <si>
    <t>130,51</t>
  </si>
  <si>
    <t>95995</t>
  </si>
  <si>
    <t>EXECUÇÃO DE PAVIMENTO COM APLICAÇÃO DE CONCRETO ASFÁLTICO, CAMADA DE ROLAMENTO - EXCLUSIVE CARGA E TRANSPORTE. AF_11/2019</t>
  </si>
  <si>
    <t>1.387,31</t>
  </si>
  <si>
    <t>95996</t>
  </si>
  <si>
    <t>EXECUÇÃO DE PAVIMENTO COM APLICAÇÃO DE CONCRETO ASFÁLTICO, CAMADA DE BINDER - EXCLUSIVE CARGA E TRANSPORTE. AF_11/2019</t>
  </si>
  <si>
    <t>1.199,29</t>
  </si>
  <si>
    <t>96001</t>
  </si>
  <si>
    <t>FRESAGEM DE PAVIMENTO ASFÁLTICO (PROFUNDIDADE ATÉ 5,0 CM) - EXCLUSIVE TRANSPORTE. AF_11/2019</t>
  </si>
  <si>
    <t>7,32</t>
  </si>
  <si>
    <t>96393</t>
  </si>
  <si>
    <t>USINAGEM DE BRITA GRADUADA SIMPLES. AF_03/2020</t>
  </si>
  <si>
    <t>361,56</t>
  </si>
  <si>
    <t>96394</t>
  </si>
  <si>
    <t>USINAGEM DE BRITA GRADUADA TRATADA COM CIMENTO. AF_03/2020</t>
  </si>
  <si>
    <t>440,28</t>
  </si>
  <si>
    <t>96395</t>
  </si>
  <si>
    <t>USINAGEM DE CONCRETO PARA COMPACTAÇÃO COM ROLO. AF_03/2020</t>
  </si>
  <si>
    <t>551,52</t>
  </si>
  <si>
    <t>88411</t>
  </si>
  <si>
    <t>APLICAÇÃO MANUAL DE FUNDO SELADOR ACRÍLICO EM PANOS COM PRESENÇA DE VÃOS DE EDIFÍCIOS DE MÚLTIPLOS PAVIMENTOS. AF_06/2014</t>
  </si>
  <si>
    <t>2,65</t>
  </si>
  <si>
    <t>88412</t>
  </si>
  <si>
    <t>APLICAÇÃO MANUAL DE FUNDO SELADOR ACRÍLICO EM PANOS CEGOS DE FACHADA (SEM PRESENÇA DE VÃOS) DE EDIFÍCIOS DE MÚLTIPLOS PAVIMENTOS. AF_06/2014</t>
  </si>
  <si>
    <t>1,98</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</si>
  <si>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</si>
  <si>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</si>
  <si>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</si>
  <si>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</si>
  <si>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</si>
  <si>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</si>
  <si>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</si>
  <si>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</si>
  <si>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</si>
  <si>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</si>
  <si>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12,26</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</si>
  <si>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</si>
  <si>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</si>
  <si>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</si>
  <si>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</si>
  <si>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21,02</t>
  </si>
  <si>
    <t>88423</t>
  </si>
  <si>
    <t>APLICAÇÃO MANUAL DE PINTURA COM TINTA TEXTURIZADA ACRÍLICA EM PAREDES EXTERNAS DE CASAS, UMA COR. AF_06/2014</t>
  </si>
  <si>
    <t>15,40</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</si>
  <si>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</si>
  <si>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</si>
  <si>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</si>
  <si>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</si>
  <si>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13,80</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</si>
  <si>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</si>
  <si>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</si>
  <si>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</si>
  <si>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</si>
  <si>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</si>
  <si>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</si>
  <si>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19,24</t>
  </si>
  <si>
    <t>88432</t>
  </si>
  <si>
    <t>APLICAÇÃO MANUAL DE PINTURA COM TINTA TEXTURIZADA ACRÍLICA EM MOLDURAS DE EPS, PRÉ-FABRICADOS, OU OUTROS. AF_06/2014</t>
  </si>
  <si>
    <t>88484</t>
  </si>
  <si>
    <t>FUNDO SELADOR ACRÍLICO, APLICAÇÃO MANUAL EM TETO, UMA DEMÃO. AF_04/2023</t>
  </si>
  <si>
    <t>88485</t>
  </si>
  <si>
    <t>FUNDO SELADOR ACRÍLICO, APLICAÇÃO MANUAL EM PAREDE, UMA DEMÃO. AF_04/2023</t>
  </si>
  <si>
    <t>3,40</t>
  </si>
  <si>
    <t>88488</t>
  </si>
  <si>
    <t>PINTURA LÁTEX ACRÍLICA PREMIUM, APLICAÇÃO MANUAL EM TETO, DUAS DEMÃOS. AF_04/2023</t>
  </si>
  <si>
    <t>12,19</t>
  </si>
  <si>
    <t>88489</t>
  </si>
  <si>
    <t>PINTURA LÁTEX ACRÍLICA PREMIUM, APLICAÇÃO MANUAL EM PAREDES, DUAS DEMÃOS. AF_04/2023</t>
  </si>
  <si>
    <t>10,16</t>
  </si>
  <si>
    <t>88494</t>
  </si>
  <si>
    <t>EMASSAMENTO COM MASSA LÁTEX, APLICAÇÃO EM TETO, UMA DEMÃO, LIXAMENTO MANUAL. AF_04/2023</t>
  </si>
  <si>
    <t>18,89</t>
  </si>
  <si>
    <t>88495</t>
  </si>
  <si>
    <t>EMASSAMENTO COM MASSA LÁTEX, APLICAÇÃO EM PAREDE, UMA DEMÃO, LIXAMENTO MANUAL. AF_04/2023</t>
  </si>
  <si>
    <t>10,63</t>
  </si>
  <si>
    <t>88496</t>
  </si>
  <si>
    <t>EMASSAMENTO COM MASSA LÁTEX, APLICAÇÃO EM TETO, DUAS DEMÃOS, LIXAMENTO MANUAL. AF_04/2023</t>
  </si>
  <si>
    <t>28,79</t>
  </si>
  <si>
    <t>88497</t>
  </si>
  <si>
    <t>EMASSAMENTO COM MASSA LÁTEX, APLICAÇÃO EM PAREDE, DUAS DEMÃOS, LIXAMENTO MANUAL. AF_04/2023</t>
  </si>
  <si>
    <t>16,67</t>
  </si>
  <si>
    <t>95305</t>
  </si>
  <si>
    <t>TEXTURA ACRÍLICA, APLICAÇÃO MANUAL EM PAREDE, UMA DEMÃO. AF_04/2023</t>
  </si>
  <si>
    <t>95306</t>
  </si>
  <si>
    <t>TEXTURA ACRÍLICA, APLICAÇÃO MANUAL EM TETO, UMA DEMÃO. AF_04/2023</t>
  </si>
  <si>
    <t>12,57</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</si>
  <si>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</si>
  <si>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</si>
  <si>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</si>
  <si>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</si>
  <si>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10,42</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</si>
  <si>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</si>
  <si>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</si>
  <si>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</si>
  <si>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</si>
  <si>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22,44</t>
  </si>
  <si>
    <t>95626</t>
  </si>
  <si>
    <t>APLICAÇÃO MANUAL DE TINTA LÁTEX ACRÍLICA EM PAREDE EXTERNAS DE CASAS, DUAS DEMÃOS. AF_11/2016</t>
  </si>
  <si>
    <t>14,75</t>
  </si>
  <si>
    <t>96126</t>
  </si>
  <si>
    <t>APLICAÇÃO MANUAL DE MASSA ACRÍLICA EM PANOS DE FACHADA COM PRESENÇA DE VÃOS, DE EDIFÍCIOS DE MÚLTIPLOS PAVIMENTOS, UMA DEMÃO. AF_05/2017</t>
  </si>
  <si>
    <t>18,88</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</si>
  <si>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</si>
  <si>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</si>
  <si>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</si>
  <si>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</si>
  <si>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27,15</t>
  </si>
  <si>
    <t>96129</t>
  </si>
  <si>
    <t>APLICAÇÃO MANUAL DE MASSA ACRÍLICA EM SUPERFÍCIES INTERNAS DE SACADA DE EDIFÍCIOS DE MÚLTIPLOS PAVIMENTOS, UMA DEMÃO. AF_05/2017</t>
  </si>
  <si>
    <t>29,78</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</si>
  <si>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</si>
  <si>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</si>
  <si>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</si>
  <si>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</si>
  <si>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26,27</t>
  </si>
  <si>
    <t>96132</t>
  </si>
  <si>
    <t>APLICAÇÃO MANUAL DE MASSA ACRÍLICA EM PANOS DE FACHADA SEM PRESENÇA DE VÃOS, DE EDIFÍCIOS DE MÚLTIPLOS PAVIMENTOS, DUAS DEMÃOS. AF_05/2017</t>
  </si>
  <si>
    <t>20,82</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</si>
  <si>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</si>
  <si>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</si>
  <si>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</si>
  <si>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</si>
  <si>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40,77</t>
  </si>
  <si>
    <t>96135</t>
  </si>
  <si>
    <t>APLICAÇÃO MANUAL DE MASSA ACRÍLICA EM PAREDES EXTERNAS DE CASAS, DUAS DEMÃOS. AF_05/2017</t>
  </si>
  <si>
    <t>28,00</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</si>
  <si>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</si>
  <si>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</si>
  <si>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</si>
  <si>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</si>
  <si>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</si>
  <si>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</si>
  <si>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</si>
  <si>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</si>
  <si>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8,56</t>
  </si>
  <si>
    <t>102193</t>
  </si>
  <si>
    <t>LIXAMENTO DE MADEIRA PARA APLICAÇÃO DE FUNDO OU PINTURA. AF_01/2021</t>
  </si>
  <si>
    <t>102194</t>
  </si>
  <si>
    <t>LIXAMENTO DE MASSA PARA MADEIRA. AF_01/2021</t>
  </si>
  <si>
    <t>102197</t>
  </si>
  <si>
    <t>PINTURA FUNDO NIVELADOR ALQUÍDICO BRANCO EM MADEIRA. AF_01/2021</t>
  </si>
  <si>
    <t>26,95</t>
  </si>
  <si>
    <t>102200</t>
  </si>
  <si>
    <t>APLICAÇÃO MASSA ALQUÍDICA PARA MADEIRA, PARA PINTURA COM TINTA DE ACABAMENTO (PIGMENTADA). AF_01/2021</t>
  </si>
  <si>
    <t>20,18</t>
  </si>
  <si>
    <t>102201</t>
  </si>
  <si>
    <t>APLICAÇÃO MASSA ACRÍLICA PARA MADEIRA, PARA PINTURA COM TINTA DE ACABAMENTO (PIGMENTADA). AF_01/2021</t>
  </si>
  <si>
    <t>17,90</t>
  </si>
  <si>
    <t>102202</t>
  </si>
  <si>
    <t>APLICAÇÃO MASSA EPÓXI PARA MADEIRA, PARA PINTURA COM TINTA PU DE ACABAMENTO (PIGMENTADA). AF_01/2021</t>
  </si>
  <si>
    <t>52,14</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</si>
  <si>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</si>
  <si>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</si>
  <si>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</si>
  <si>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</si>
  <si>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</si>
  <si>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</si>
  <si>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</si>
  <si>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</si>
  <si>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7,68</t>
  </si>
  <si>
    <t>102208</t>
  </si>
  <si>
    <t>PINTURA TINTA DE ACABAMENTO (PIGMENTADA) ESMALTE SINTÉTICO FOSCO EM MADEIRA, 1 DEMÃO. AF_01/2021</t>
  </si>
  <si>
    <t>102209</t>
  </si>
  <si>
    <t>PINTURA TINTA DE ACABAMENTO (PIGMENTADA) ESMALTE SINTÉTICO ACETINADO EM MADEIRA, 1 DEMÃO. AF_01/2021</t>
  </si>
  <si>
    <t>7,54</t>
  </si>
  <si>
    <t>102210</t>
  </si>
  <si>
    <t>PINTURA TINTA DE ACABAMENTO (PIGMENTADA) ESMALTE SINTÉTICO BRILHANTE EM MADEIRA, 1 DEMÃO. AF_01/2021</t>
  </si>
  <si>
    <t>102213</t>
  </si>
  <si>
    <t>PINTURA VERNIZ (INCOLOR) ALQUÍDICO EM MADEIRA, USO INTERNO E EXTERNO, 2 DEMÃOS. AF_01/2021</t>
  </si>
  <si>
    <t>18,79</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</si>
  <si>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</si>
  <si>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</si>
  <si>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</si>
  <si>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</si>
  <si>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</si>
  <si>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</si>
  <si>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</si>
  <si>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</si>
  <si>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</si>
  <si>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</si>
  <si>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</si>
  <si>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</si>
  <si>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14,36</t>
  </si>
  <si>
    <t>102223</t>
  </si>
  <si>
    <t>PINTURA VERNIZ (INCOLOR) ALQUÍDICO EM MADEIRA, USO INTERNO E EXTERNO, 3 DEMÃOS. AF_01/2021</t>
  </si>
  <si>
    <t>28,20</t>
  </si>
  <si>
    <t>102224</t>
  </si>
  <si>
    <t>PINTURA VERNIZ (INCOLOR) ALQUÍDICO EM MADEIRA, USO INTERNO, 3 DEMÃOS. AF_01/2021</t>
  </si>
  <si>
    <t>102225</t>
  </si>
  <si>
    <t>PINTURA VERNIZ (INCOLOR) POLIURETÂNICO (RESINA ALQUÍDICA MODIFICADA) EM MADEIRA, 3 DEMÃOS. AF_01/2021</t>
  </si>
  <si>
    <t>26,08</t>
  </si>
  <si>
    <t>102227</t>
  </si>
  <si>
    <t>PINTURA TINTA DE ACABAMENTO (PIGMENTADA) A ÓLEO EM MADEIRA, 3 DEMÃOS. AF_01/2021</t>
  </si>
  <si>
    <t>23,08</t>
  </si>
  <si>
    <t>102228</t>
  </si>
  <si>
    <t>PINTURA TINTA DE ACABAMENTO (PIGMENTADA) ESMALTE SINTÉTICO FOSCO EM MADEIRA, 3 DEMÃOS. AF_01/2021</t>
  </si>
  <si>
    <t>102229</t>
  </si>
  <si>
    <t>PINTURA TINTA DE ACABAMENTO (PIGMENTADA) ESMALTE SINTÉTICO ACETINADO EM MADEIRA, 3 DEMÃOS. AF_01/2021</t>
  </si>
  <si>
    <t>22,62</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</si>
  <si>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</si>
  <si>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</si>
  <si>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</si>
  <si>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</si>
  <si>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</si>
  <si>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</si>
  <si>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24,72</t>
  </si>
  <si>
    <t>100716</t>
  </si>
  <si>
    <t>JATEAMENTO ABRASIVO COM GRANALHA DE AÇO EM PERFIL METÁLICO EM FÁBRICA. AF_01/2020</t>
  </si>
  <si>
    <t>26,84</t>
  </si>
  <si>
    <t>100717</t>
  </si>
  <si>
    <t>LIXAMENTO MANUAL EM SUPERFÍCIES METÁLICAS EM OBRA. AF_01/2020</t>
  </si>
  <si>
    <t>8,75</t>
  </si>
  <si>
    <t>100718</t>
  </si>
  <si>
    <t>COLOCAÇÃO DE FITA PROTETORA PARA PINTURA. AF_01/2020</t>
  </si>
  <si>
    <t>1,22</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</si>
  <si>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</si>
  <si>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</si>
  <si>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</si>
  <si>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</si>
  <si>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</si>
  <si>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</si>
  <si>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22,77</t>
  </si>
  <si>
    <t>100722</t>
  </si>
  <si>
    <t>PINTURA COM TINTA ALQUÍDICA DE FUNDO (TIPO ZARCÃO) APLICADA A ROLO OU PINCEL SOBRE SUPERFÍCIES METÁLICAS (EXCETO PERFIL) EXECUTADO EM OBRA (POR DEMÃO). AF_01/2020</t>
  </si>
  <si>
    <t>21,65</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</si>
  <si>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</si>
  <si>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</si>
  <si>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</si>
  <si>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</si>
  <si>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</si>
  <si>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</si>
  <si>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23,01</t>
  </si>
  <si>
    <t>100726</t>
  </si>
  <si>
    <t>PINTURA COM TINTA ALQUÍDICA DE FUNDO E ACABAMENTO (ESMALTE SINTÉTICO GRAFITE) APLICADA A ROLO OU PINCEL SOBRE SUPERFÍCIES METÁLICAS (EXCETO PERFIL) EXECUTADO EM OBRA (POR DEMÃO). AF_01/2020</t>
  </si>
  <si>
    <t>24,55</t>
  </si>
  <si>
    <t>100727</t>
  </si>
  <si>
    <t>PINTURA COM TINTA EPOXÍDICA DE FUNDO PULVERIZADA SOBRE PERFIL METÁLICO EXECUTADO EM FÁBRICA (POR DEMÃO). AF_01/2020_PE</t>
  </si>
  <si>
    <t>24,66</t>
  </si>
  <si>
    <t>100728</t>
  </si>
  <si>
    <t>PINTURA COM TINTA EPOXÍDICA DE FUNDO APLICADA A ROLO OU PINCEL SOBRE PERFIL METÁLICO EXECUTADO EM FÁBRICA (POR DEMÃO). AF_01/2020</t>
  </si>
  <si>
    <t>21,96</t>
  </si>
  <si>
    <t>100729</t>
  </si>
  <si>
    <t>PINTURA COM TINTA EPOXÍDICA DE ACABAMENTO PULVERIZADA SOBRE PERFIL METÁLICO EXECUTADO EM FÁBRICA (POR DEMÃO). AF_01/2020_PE</t>
  </si>
  <si>
    <t>18,94</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</si>
  <si>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</si>
  <si>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</si>
  <si>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</si>
  <si>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</si>
  <si>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</si>
  <si>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</si>
  <si>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13,73</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</si>
  <si>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</si>
  <si>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</si>
  <si>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</si>
  <si>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</si>
  <si>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</si>
  <si>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</si>
  <si>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</si>
  <si>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</si>
  <si>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</si>
  <si>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</si>
  <si>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22,43</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</si>
  <si>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</si>
  <si>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</si>
  <si>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</si>
  <si>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</si>
  <si>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9,88</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</si>
  <si>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</si>
  <si>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</si>
  <si>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</si>
  <si>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</si>
  <si>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</si>
  <si>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</si>
  <si>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22,00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</si>
  <si>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</si>
  <si>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</si>
  <si>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</si>
  <si>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</si>
  <si>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</si>
  <si>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</si>
  <si>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22,29</t>
  </si>
  <si>
    <t>100750</t>
  </si>
  <si>
    <t>PINTURA COM TINTA ALQUÍDICA DE ACABAMENTO (ESMALTE SINTÉTICO FOSCO) APLICADA A ROLO OU PINCEL SOBRE SUPERFÍCIES METÁLICAS (EXCETO PERFIL) EXECUTADO EM OBRA (POR DEMÃO). AF_01/2020</t>
  </si>
  <si>
    <t>22,07</t>
  </si>
  <si>
    <t>100751</t>
  </si>
  <si>
    <t>PINTURA COM TINTA EPOXÍDICA DE ACABAMENTO PULVERIZADA SOBRE PERFIL METÁLICO EXECUTADO EM FÁBRICA (02 DEMÃOS). AF_01/2020_PE</t>
  </si>
  <si>
    <t>37,89</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</si>
  <si>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</si>
  <si>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</si>
  <si>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</si>
  <si>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</si>
  <si>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</si>
  <si>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</si>
  <si>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26,10</t>
  </si>
  <si>
    <t>100757</t>
  </si>
  <si>
    <t>PINTURA COM TINTA ALQUÍDICA DE ACABAMENTO (ESMALTE SINTÉTICO ACETINADO) PULVERIZADA SOBRE SUPERFÍCIES METÁLICAS (EXCETO PERFIL) EXECUTADO EM OBRA (02 DEMÃOS). AF_01/2020_PE</t>
  </si>
  <si>
    <t>44,87</t>
  </si>
  <si>
    <t>100758</t>
  </si>
  <si>
    <t>PINTURA COM TINTA ALQUÍDICA DE ACABAMENTO (ESMALTE SINTÉTICO ACETINADO) APLICADA A ROLO OU PINCEL SOBRE SUPERFÍCIES METÁLICAS (EXCETO PERFIL) EXECUTADO EM OBRA (02 DEMÃOS). AF_01/2020</t>
  </si>
  <si>
    <t>44,34</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</si>
  <si>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</si>
  <si>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</si>
  <si>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</si>
  <si>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</si>
  <si>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44,05</t>
  </si>
  <si>
    <t>100761</t>
  </si>
  <si>
    <t>PINTURA COM TINTA ALQUÍDICA DE ACABAMENTO (ESMALTE SINTÉTICO FOSCO) PULVERIZADA SOBRE SUPERFÍCIES METÁLICAS (EXCETO PERFIL) EXECUTADO EM OBRA (02 DEMÃOS). AF_01/2020_PE</t>
  </si>
  <si>
    <t>44,60</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</si>
  <si>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</si>
  <si>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</si>
  <si>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</si>
  <si>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</si>
  <si>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3,16</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</si>
  <si>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</si>
  <si>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</si>
  <si>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</si>
  <si>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</si>
  <si>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</si>
  <si>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</si>
  <si>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21,32</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</si>
  <si>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</si>
  <si>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</si>
  <si>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</si>
  <si>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</si>
  <si>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</si>
  <si>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</si>
  <si>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4,49</t>
  </si>
  <si>
    <t>102498</t>
  </si>
  <si>
    <t>PINTURA DE MEIO-FIO COM TINTA BRANCA A BASE DE CAL (CAIAÇÃO). AF_05/2021</t>
  </si>
  <si>
    <t>102499</t>
  </si>
  <si>
    <t>ENCERAMENTO DE PISO EM MADEIRA. AF_05/2021</t>
  </si>
  <si>
    <t>3,49</t>
  </si>
  <si>
    <t>102500</t>
  </si>
  <si>
    <t>PINTURA DE DEMARCAÇÃO DE VAGA COM TINTA ACRÍLICA, E = 10 CM, APLICAÇÃO MANUAL. AF_05/2021</t>
  </si>
  <si>
    <t>3,76</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</si>
  <si>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</si>
  <si>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</si>
  <si>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</si>
  <si>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</si>
  <si>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</si>
  <si>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</si>
  <si>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9,03</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</si>
  <si>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</si>
  <si>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</si>
  <si>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</si>
  <si>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</si>
  <si>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</si>
  <si>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</si>
  <si>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</si>
  <si>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</si>
  <si>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</si>
  <si>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</si>
  <si>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</si>
  <si>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</si>
  <si>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40,45</t>
  </si>
  <si>
    <t>102520</t>
  </si>
  <si>
    <t>PINTURA DE SINALIZAÇÃO VERTICAL DE SEGURANÇA, FAIXAS AMARELA E PRETA, APLICAÇÃO MANUAL, 2 DEMÃOS. AF_05/2021</t>
  </si>
  <si>
    <t>69,97</t>
  </si>
  <si>
    <t>101749</t>
  </si>
  <si>
    <t>PISO CIMENTADO, TRAÇO 1:3 (CIMENTO E AREIA), ACABAMENTO LISO, ESPESSURA 4,0 CM, PREPARO MECÂNICO DA ARGAMASSA. AF_09/2020</t>
  </si>
  <si>
    <t>57,69</t>
  </si>
  <si>
    <t>101750</t>
  </si>
  <si>
    <t>PISO CIMENTADO, TRAÇO 1:3 (CIMENTO E AREIA), ACABAMENTO RÚSTICO, ESPESSURA 4,0 CM, PREPARO MECÂNICO DA ARGAMASSA. AF_09/2020</t>
  </si>
  <si>
    <t>55,31</t>
  </si>
  <si>
    <t>101729</t>
  </si>
  <si>
    <t>PISO EM TACO DE MADEIRA 7X42CM, FIXADO COM COLA BASE DE PVA. AF_09/2020</t>
  </si>
  <si>
    <t>228,08</t>
  </si>
  <si>
    <t>101746</t>
  </si>
  <si>
    <t>ASSOALHO DE MADEIRA. AF_09/2020</t>
  </si>
  <si>
    <t>356,14</t>
  </si>
  <si>
    <t>101751</t>
  </si>
  <si>
    <t>PISO EM TACO DE MADEIRA 7X21CM, FIXADO COM COLA BASE DE PVA. AF_09/2020</t>
  </si>
  <si>
    <t>233,78</t>
  </si>
  <si>
    <t>87246</t>
  </si>
  <si>
    <t>REVESTIMENTO CERÂMICO PARA PISO COM PLACAS TIPO ESMALTADA EXTRA DE DIMENSÕES 35X35 CM APLICADA EM AMBIENTES DE ÁREA MENOR QUE 5 M2. AF_02/2023_PE</t>
  </si>
  <si>
    <t>69,59</t>
  </si>
  <si>
    <t>87247</t>
  </si>
  <si>
    <t>REVESTIMENTO CERÂMICO PARA PISO COM PLACAS TIPO ESMALTADA EXTRA DE DIMENSÕES 35X35 CM APLICADA EM AMBIENTES DE ÁREA ENTRE 5 M2 E 10 M2. AF_02/2023_PE</t>
  </si>
  <si>
    <t>63,34</t>
  </si>
  <si>
    <t>87248</t>
  </si>
  <si>
    <t>REVESTIMENTO CERÂMICO PARA PISO COM PLACAS TIPO ESMALTADA EXTRA DE DIMENSÕES 35X35 CM APLICADA EM AMBIENTES DE ÁREA MAIOR QUE 10 M2. AF_02/2023_PE</t>
  </si>
  <si>
    <t>56,93</t>
  </si>
  <si>
    <t>87249</t>
  </si>
  <si>
    <t>REVESTIMENTO CERÂMICO PARA PISO COM PLACAS TIPO ESMALTADA EXTRA DE DIMENSÕES 45X45 CM APLICADA EM AMBIENTES DE ÁREA MENOR QUE 5 M2. AF_02/2023_PE</t>
  </si>
  <si>
    <t>74,03</t>
  </si>
  <si>
    <t>87250</t>
  </si>
  <si>
    <t>REVESTIMENTO CERÂMICO PARA PISO COM PLACAS TIPO ESMALTADA EXTRA DE DIMENSÕES 45X45 CM APLICADA EM AMBIENTES DE ÁREA ENTRE 5 M2 E 10 M2. AF_02/2023_PE</t>
  </si>
  <si>
    <t>64,55</t>
  </si>
  <si>
    <t>87251</t>
  </si>
  <si>
    <t>REVESTIMENTO CERÂMICO PARA PISO COM PLACAS TIPO ESMALTADA EXTRA DE DIMENSÕES 45X45 CM APLICADA EM AMBIENTES DE ÁREA MAIOR QUE 10 M2. AF_02/2023_PE</t>
  </si>
  <si>
    <t>57,15</t>
  </si>
  <si>
    <t>87255</t>
  </si>
  <si>
    <t>REVESTIMENTO CERÂMICO PARA PISO COM PLACAS TIPO ESMALTADA EXTRA DE DIMENSÕES 60X60 CM APLICADA EM AMBIENTES DE ÁREA MENOR QUE 5 M2. AF_02/2023_PE</t>
  </si>
  <si>
    <t>122,44</t>
  </si>
  <si>
    <t>87256</t>
  </si>
  <si>
    <t>REVESTIMENTO CERÂMICO PARA PISO COM PLACAS TIPO ESMALTADA EXTRA DE DIMENSÕES 60X60 CM APLICADA EM AMBIENTES DE ÁREA ENTRE 5 M2 E 10 M2. AF_02/2023_PE</t>
  </si>
  <si>
    <t>110,49</t>
  </si>
  <si>
    <t>87257</t>
  </si>
  <si>
    <t>REVESTIMENTO CERÂMICO PARA PISO COM PLACAS TIPO ESMALTADA EXTRA DE DIMENSÕES 60X60 CM APLICADA EM AMBIENTES DE ÁREA MAIOR QUE 10 M2. AF_02/2023_PE</t>
  </si>
  <si>
    <t>101,52</t>
  </si>
  <si>
    <t>87258</t>
  </si>
  <si>
    <t>REVESTIMENTO CERÂMICO PARA PISO COM PLACAS TIPO PORCELANATO DE DIMENSÕES 45X45 CM APLICADA EM AMBIENTES DE ÁREA MENOR QUE 5 M². AF_02/2023_PE</t>
  </si>
  <si>
    <t>168,13</t>
  </si>
  <si>
    <t>87259</t>
  </si>
  <si>
    <t>REVESTIMENTO CERÂMICO PARA PISO COM PLACAS TIPO PORCELANATO DE DIMENSÕES 45X45 CM APLICADA EM AMBIENTES DE ÁREA ENTRE 5 M² E 10 M². AF_02/2023_PE</t>
  </si>
  <si>
    <t>155,89</t>
  </si>
  <si>
    <t>87260</t>
  </si>
  <si>
    <t>REVESTIMENTO CERÂMICO PARA PISO COM PLACAS TIPO PORCELANATO DE DIMENSÕES 45X45 CM APLICADA EM AMBIENTES DE ÁREA MAIOR QUE 10 M². AF_02/2023_PE</t>
  </si>
  <si>
    <t>147,71</t>
  </si>
  <si>
    <t>87261</t>
  </si>
  <si>
    <t>REVESTIMENTO CERÂMICO PARA PISO COM PLACAS TIPO PORCELANATO DE DIMENSÕES 60X60 CM APLICADA EM AMBIENTES DE ÁREA MENOR QUE 5 M². AF_02/2023_PE</t>
  </si>
  <si>
    <t>193,70</t>
  </si>
  <si>
    <t>87262</t>
  </si>
  <si>
    <t>REVESTIMENTO CERÂMICO PARA PISO COM PLACAS TIPO PORCELANATO DE DIMENSÕES 60X60 CM APLICADA EM AMBIENTES DE ÁREA ENTRE 5 M² E 10 M². AF_02/2023_PE</t>
  </si>
  <si>
    <t>87263</t>
  </si>
  <si>
    <t>REVESTIMENTO CERÂMICO PARA PISO COM PLACAS TIPO PORCELANATO DE DIMENSÕES 60X60 CM APLICADA EM AMBIENTES DE ÁREA MAIOR QUE 10 M². AF_02/2023_PE</t>
  </si>
  <si>
    <t>169,87</t>
  </si>
  <si>
    <t>89046</t>
  </si>
  <si>
    <t>(COMPOSIÇÃO REPRESENTATIVA) DO SERVIÇO DE REVESTIMENTO CERÂMICO PARA PISO COM PLACAS TIPO ESMALTADA EXTRA DE DIMENSÕES 35X35 CM, PARA EDIFICAÇÃO HABITACIONAL MULTIFAMILIAR (PRÉDIO). AF_11/2014</t>
  </si>
  <si>
    <t>62,65</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</si>
  <si>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</si>
  <si>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</si>
  <si>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</si>
  <si>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AF_02/2023_PE</t>
  </si>
  <si>
    <t>62,43</t>
  </si>
  <si>
    <t>93390</t>
  </si>
  <si>
    <t>REVESTIMENTO CERÂMICO PARA PISO COM PLACAS TIPO ESMALTADA PADRÃO POPULAR DE DIMENSÕES 35X35 CM APLICADA EM AMBIENTES DE ÁREA ENTRE 5 M2 E 10 M2. AF_02/2023_PE</t>
  </si>
  <si>
    <t>93391</t>
  </si>
  <si>
    <t>REVESTIMENTO CERÂMICO PARA PISO COM PLACAS TIPO ESMALTADA PADRÃO POPULAR DE DIMENSÕES 35X35 CM APLICADA EM AMBIENTES DE ÁREA MAIOR QUE 10 M2. AF_02/2023_PE</t>
  </si>
  <si>
    <t>49,90</t>
  </si>
  <si>
    <t>104593</t>
  </si>
  <si>
    <t>REVESTIMENTO CERÂMICO PARA PISO COM PLACAS TIPO ESMALTADA EXTRA DE DIMENSÕES 80X80 CM APLICADA EM AMBIENTES DE ÁREA MENOR QUE 5 M². AF_02/2023_PE</t>
  </si>
  <si>
    <t>126,35</t>
  </si>
  <si>
    <t>104594</t>
  </si>
  <si>
    <t>REVESTIMENTO CERÂMICO PARA PISO COM PLACAS TIPO ESMALTADA EXTRA DE DIMENSÕES 80X80 CM APLICADA EM AMBIENTES DE ÁREA ENTRE 5 M² E 10 M². AF_02/2023_PE</t>
  </si>
  <si>
    <t>112,88</t>
  </si>
  <si>
    <t>104595</t>
  </si>
  <si>
    <t>REVESTIMENTO CERÂMICO PARA PISO COM PLACAS TIPO ESMALTADA EXTRA DE DIMENSÕES 80X80 CM APLICADA EM AMBIENTES DE ÁREA MAIOR QUE 10 M². AF_02/2023_PE</t>
  </si>
  <si>
    <t>102,07</t>
  </si>
  <si>
    <t>104596</t>
  </si>
  <si>
    <t>REVESTIMENTO CERÂMICO PARA PISO COM PLACAS TIPO PORCELANATO DE DIMENSÕES 80X80 CM APLICADA EM AMBIENTES DE ÁREA MENOR QUE 5 M². AF_02/2023_PE</t>
  </si>
  <si>
    <t>198,60</t>
  </si>
  <si>
    <t>104597</t>
  </si>
  <si>
    <t>REVESTIMENTO CERÂMICO PARA PISO COM PLACAS TIPO PORCELANATO DE DIMENSÕES 80X80 CM APLICADA EM AMBIENTES DE ÁREA ENTRE 5 M² E 10 M². AF_02/2023_PE</t>
  </si>
  <si>
    <t>182,64</t>
  </si>
  <si>
    <t>104598</t>
  </si>
  <si>
    <t>REVESTIMENTO CERÂMICO PARA PISO COM PLACAS TIPO PORCELANATO DE DIMENSÕES 80X80 CM APLICADA EM AMBIENTES DE ÁREA MAIOR QUE 10 M². AF_02/2023_PE</t>
  </si>
  <si>
    <t>170,60</t>
  </si>
  <si>
    <t>104599</t>
  </si>
  <si>
    <t>REVESTIMENTO CERÂMICO PARA PISO COM PLACAS TIPO ESMALTADA EXTRA DE DIMENSÕES 35X35 CM APLICADA EM DIAGONAL EM AMBIENTES DE ÁREA MENOR QUE 5 M². AF_02/2023_PE</t>
  </si>
  <si>
    <t>81,78</t>
  </si>
  <si>
    <t>104600</t>
  </si>
  <si>
    <t>REVESTIMENTO CERÂMICO PARA PISO COM PLACAS TIPO ESMALTADA PADRÃO POPULAR DE DIMENSÕES 35X35 CM APLICADA EM DIAGONAL EM AMBIENTES DE ÁREA MENOR QUE 5 M². AF_02/2023_PE</t>
  </si>
  <si>
    <t>74,02</t>
  </si>
  <si>
    <t>104601</t>
  </si>
  <si>
    <t>REVESTIMENTO CERÂMICO PARA PISO COM PLACAS TIPO ESMALTADA EXTRA DE DIMENSÕES 35X35 CM APLICADA EM DIAGONAL EM AMBIENTES DE ÁREA ENTRE 5 M² E 10 M². AF_02/2023_PE</t>
  </si>
  <si>
    <t>67,93</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</si>
  <si>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</si>
  <si>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</si>
  <si>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</si>
  <si>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</si>
  <si>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59,21</t>
  </si>
  <si>
    <t>104604</t>
  </si>
  <si>
    <t>REVESTIMENTO CERÂMICO PARA PISO COM PLACAS TIPO ESMALTADA PADRÃO POPULAR DE DIMENSÕES 35X35 CM APLICADA EM DIAGONAL EM AMBIENTES DE ÁREA MAIOR QUE 10 M². AF_02/2023_PE</t>
  </si>
  <si>
    <t>52,08</t>
  </si>
  <si>
    <t>104605</t>
  </si>
  <si>
    <t>REVESTIMENTO CERÂMICO PARA PISO COM PLACAS TIPO ESMALTADA EXTRA DE DIMENSÕES 45X45 CM APLICADA EM DIAGONAL EM AMBIENTES DE ÁREA MENOR QUE 5 M². AF_02/2023_PE</t>
  </si>
  <si>
    <t>99,80</t>
  </si>
  <si>
    <t>104606</t>
  </si>
  <si>
    <t>REVESTIMENTO CERÂMICO PARA PISO COM PLACAS TIPO ESMALTADA EXTRA DE DIMENSÕES 45X45 CM APLICADA EM DIAGONAL EM AMBIENTES DE ÁREA ENTRE 5 M² E 10 M². AF_02/2023_PE</t>
  </si>
  <si>
    <t>71,86</t>
  </si>
  <si>
    <t>104607</t>
  </si>
  <si>
    <t>REVESTIMENTO CERÂMICO PARA PISO COM PLACAS TIPO ESMALTADA EXTRA DE DIMENSÕES 45X45 CM APLICADA EM DIAGONAL EM AMBIENTES DE ÁREA MAIOR QUE 10 M². AF_02/2023_PE</t>
  </si>
  <si>
    <t>60,41</t>
  </si>
  <si>
    <t>104608</t>
  </si>
  <si>
    <t>REVESTIMENTO CERÂMICO PARA PISO COM PLACAS TIPO PORCELANATO DE DIMENSÕES 45X45 CM APLICADA EM DIAGONAL EM AMBIENTES DE ÁREA MENOR QUE 5 M². AF_02/2023_PE</t>
  </si>
  <si>
    <t>205,73</t>
  </si>
  <si>
    <t>104609</t>
  </si>
  <si>
    <t>REVESTIMENTO CERÂMICO PARA PISO COM PLACAS TIPO PORCELANATO DE DIMENSÕES 45X45 CM APLICADA EM DIAGONAL EM AMBIENTES DE ÁREA ENTRE 5 M² E 10 M². AF_02/2023_PE</t>
  </si>
  <si>
    <t>166,53</t>
  </si>
  <si>
    <t>104610</t>
  </si>
  <si>
    <t>REVESTIMENTO CERÂMICO PARA PISO COM PLACAS TIPO PORCELANATO DE DIMENSÕES 45X45 CM APLICADA EM DIAGONAL EM AMBIENTES DE ÁREA MAIOR QUE 10 M². AF_02/2023_PE</t>
  </si>
  <si>
    <t>152,45</t>
  </si>
  <si>
    <t>98671</t>
  </si>
  <si>
    <t>PISO EM GRANITO APLICADO EM AMBIENTES INTERNOS. AF_09/2020</t>
  </si>
  <si>
    <t>486,02</t>
  </si>
  <si>
    <t>98672</t>
  </si>
  <si>
    <t>PISO EM MÁRMORE APLICADO EM AMBIENTES INTERNOS. AF_09/2020</t>
  </si>
  <si>
    <t>558,04</t>
  </si>
  <si>
    <t>98678</t>
  </si>
  <si>
    <t>PISO ELEVADO COM ESTRUTURA EM AÇO, COMPOSTO POR PEDESTAIS E LONGARINAS. AF_09/2020</t>
  </si>
  <si>
    <t>375,04</t>
  </si>
  <si>
    <t>98679</t>
  </si>
  <si>
    <t>PISO CIMENTADO, TRAÇO 1:3 (CIMENTO E AREIA), ACABAMENTO LISO, ESPESSURA 2,0 CM, PREPARO MECÂNICO DA ARGAMASSA. AF_09/2020</t>
  </si>
  <si>
    <t>38,53</t>
  </si>
  <si>
    <t>98680</t>
  </si>
  <si>
    <t>PISO CIMENTADO, TRAÇO 1:3 (CIMENTO E AREIA), ACABAMENTO LISO, ESPESSURA 3,0 CM, PREPARO MECÂNICO DA ARGAMASSA. AF_09/2020</t>
  </si>
  <si>
    <t>49,06</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</si>
  <si>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</si>
  <si>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</si>
  <si>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</si>
  <si>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</si>
  <si>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46,69</t>
  </si>
  <si>
    <t>98685</t>
  </si>
  <si>
    <t>RODAPÉ EM GRANITO, ALTURA 10 CM. AF_09/2020</t>
  </si>
  <si>
    <t>87,86</t>
  </si>
  <si>
    <t>98686</t>
  </si>
  <si>
    <t>RODAPÉ EM LADRILHO HIDRÁULICO, ALTURA 7 CM. AF_09/2020</t>
  </si>
  <si>
    <t>38,91</t>
  </si>
  <si>
    <t>98688</t>
  </si>
  <si>
    <t>RODAPÉ EM POLIESTIRENO, ALTURA 5 CM. AF_09/2020</t>
  </si>
  <si>
    <t>89,77</t>
  </si>
  <si>
    <t>98689</t>
  </si>
  <si>
    <t>SOLEIRA EM GRANITO, LARGURA 15 CM, ESPESSURA 2,0 CM. AF_09/2020</t>
  </si>
  <si>
    <t>123,87</t>
  </si>
  <si>
    <t>101090</t>
  </si>
  <si>
    <t>PISO EM PEDRA PORTUGUESA ASSENTADO SOBRE ARGAMASSA SECA DE CIMENTO E AREIA, TRAÇO 1:3, REJUNTADO COM CIMENTO COMUM. AF_05/2020</t>
  </si>
  <si>
    <t>208,31</t>
  </si>
  <si>
    <t>101091</t>
  </si>
  <si>
    <t>PISO EM LADRILHO HIDRÁULICO APLICADO EM AMBIENTES EXTERNOS. AF_05/2020</t>
  </si>
  <si>
    <t>139,80</t>
  </si>
  <si>
    <t>101725</t>
  </si>
  <si>
    <t>PISO EM LADRILHO HIDRÁULICO APLICADO EM AMBIENTES INTERNOS DE ÁREA MENOR QUE 5 M², INCLUSO APLICAÇÃO DE RESINA. AF_09/2020</t>
  </si>
  <si>
    <t>256,38</t>
  </si>
  <si>
    <t>101726</t>
  </si>
  <si>
    <t>PISO EM LADRILHO HIDRÁULICO APLICADO EM AMBIENTES INTERNOS DE ÁREA ENTRE 5 E 15 M², INCLUSO APLICAÇÃO DE RESINA. AF_09/2020</t>
  </si>
  <si>
    <t>175,85</t>
  </si>
  <si>
    <t>101731</t>
  </si>
  <si>
    <t>PISO EM PEDRA  ASSENTADO SOBRE ARGAMASSA 1:3 (CIMENTO E AREIA). AF_09/2020</t>
  </si>
  <si>
    <t>295,41</t>
  </si>
  <si>
    <t>101732</t>
  </si>
  <si>
    <t>PISO EM PEDRA ARDÓSIA ASSENTADO SOBRE ARGAMASSA 1:3 (CIMENTO E AREIA). AF_09/2020</t>
  </si>
  <si>
    <t>101094</t>
  </si>
  <si>
    <t>PISO PODOTÁTIL DE ALERTA OU DIRECIONAL, DE BORRACHA, ASSENTADO SOBRE ARGAMASSA. AF_05/2020</t>
  </si>
  <si>
    <t>193,57</t>
  </si>
  <si>
    <t>101727</t>
  </si>
  <si>
    <t>PISO VINÍLICO SEMI-FLEXÍVEL EM PLACAS, PADRÃO LISO, ESPESSURA 3,2 MM, FIXADO COM COLA. AF_09/2020</t>
  </si>
  <si>
    <t>230,81</t>
  </si>
  <si>
    <t>101733</t>
  </si>
  <si>
    <t>PISO DE BORRACHA PASTILHADO/FRISADO, ESPESSURA 7MM, ASSENTADO COM ARGAMASSA. AF_09/2020</t>
  </si>
  <si>
    <t>309,64</t>
  </si>
  <si>
    <t>101734</t>
  </si>
  <si>
    <t>PISO DE BORRACHA PASTILHADO, ESPESSURA 15MM, ASSENTADO COM ARGAMASSA. AF_09/2020</t>
  </si>
  <si>
    <t>474,88</t>
  </si>
  <si>
    <t>101735</t>
  </si>
  <si>
    <t>PISO DE BORRACHA ESPORTIVO, ESPESSURA 15MM, ASSENTADO COM ARGAMASSA. AF_09/2020</t>
  </si>
  <si>
    <t>486,87</t>
  </si>
  <si>
    <t>101736</t>
  </si>
  <si>
    <t>PISO DE BORRACHA PASTILHADO, ESPESSURA 3,5MM, FIXADO COM ADESIVO ACRÍLICO. AF_09/2020</t>
  </si>
  <si>
    <t>109,83</t>
  </si>
  <si>
    <t>101737</t>
  </si>
  <si>
    <t>PISO DE BORRACHA CANELADO, ESPESSURA 3,5MM, FIXADO COM ADESIVO ACRÍLICO. AF_09/2020</t>
  </si>
  <si>
    <t>133,55</t>
  </si>
  <si>
    <t>101748</t>
  </si>
  <si>
    <t>PREPARO DE CONTRAPISO COM POLITRIZ. AF_09/2020</t>
  </si>
  <si>
    <t>3,19</t>
  </si>
  <si>
    <t>104162</t>
  </si>
  <si>
    <t>PISO EM GRANILITE, MARMORITE OU GRANITINA EM AMBIENTES INTERNOS, COM ESPESSURA DE 8 MM, INCLUSO MISTURA EM BETONEIRA, COLOCAÇÃO DAS JUNTAS, APLICAÇÃO DO PISO, 4 POLIMENTOS COM POLITRIZ, ESTUCAMENTO, SELADOR E CERA. AF_06/2022</t>
  </si>
  <si>
    <t>103,70</t>
  </si>
  <si>
    <t>101092</t>
  </si>
  <si>
    <t>PISO EM GRANITO APLICADO EM CALÇADAS OU PISOS EXTERNOS. AF_05/2020</t>
  </si>
  <si>
    <t>495,66</t>
  </si>
  <si>
    <t>101093</t>
  </si>
  <si>
    <t>PISO EM MÁRMORE APLICADO EM CALÇADAS OU PISOS EXTERNOS. AF_05/2020</t>
  </si>
  <si>
    <t>567,68</t>
  </si>
  <si>
    <t>98695</t>
  </si>
  <si>
    <t>SOLEIRA EM MÁRMORE, LARGURA 15 CM, ESPESSURA 2,0 CM. AF_09/2020</t>
  </si>
  <si>
    <t>97,57</t>
  </si>
  <si>
    <t>98697</t>
  </si>
  <si>
    <t>RODAPÉ EM MÁRMORE, ALTURA 7 CM. AF_09/2020</t>
  </si>
  <si>
    <t>64,92</t>
  </si>
  <si>
    <t>101738</t>
  </si>
  <si>
    <t>RODAPÉ EM MADEIRA, ALTURA 7CM, FIXADO COM COLA. AF_09/2020</t>
  </si>
  <si>
    <t>31,45</t>
  </si>
  <si>
    <t>101739</t>
  </si>
  <si>
    <t>RODAPÉ EM MADEIRA, ALTURA 7CM, FIXADO COM COLA E PARAFUSOS. AF_09/2020</t>
  </si>
  <si>
    <t>88648</t>
  </si>
  <si>
    <t>RODAPÉ CERÂMICO DE 7CM DE ALTURA COM PLACAS TIPO ESMALTADA EXTRA  DE DIMENSÕES 35X35CM. AF_02/2023</t>
  </si>
  <si>
    <t>7,89</t>
  </si>
  <si>
    <t>88649</t>
  </si>
  <si>
    <t>RODAPÉ CERÂMICO DE 7CM DE ALTURA COM PLACAS TIPO ESMALTADA EXTRA DE DIMENSÕES 45X45CM. AF_02/2023</t>
  </si>
  <si>
    <t>88650</t>
  </si>
  <si>
    <t>RODAPÉ CERÂMICO DE 7CM DE ALTURA COM PLACAS TIPO ESMALTADA EXTRA DE DIMENSÕES 60X60CM. AF_02/2023</t>
  </si>
  <si>
    <t>18,43</t>
  </si>
  <si>
    <t>96467</t>
  </si>
  <si>
    <t>RODAPÉ CERÂMICO DE 7CM DE ALTURA COM PLACAS TIPO ESMALTADA COMERCIAL DE DIMENSÕES 35X35CM (PADRAO POPULAR). AF_02/2023</t>
  </si>
  <si>
    <t>7,07</t>
  </si>
  <si>
    <t>101740</t>
  </si>
  <si>
    <t>RODAPÉ EM ARDÓSIA ALTURA 10CM. AF_09/2020</t>
  </si>
  <si>
    <t>43,89</t>
  </si>
  <si>
    <t>101741</t>
  </si>
  <si>
    <t>RODAPÉ EM MARMORITE, ALTURA 10CM. AF_09/2020</t>
  </si>
  <si>
    <t>94990</t>
  </si>
  <si>
    <t>EXECUÇÃO DE PASSEIO (CALÇADA) OU PISO DE CONCRETO COM CONCRETO MOLDADO IN LOCO, FEITO EM OBRA, ACABAMENTO CONVENCIONAL, NÃO ARMADO. AF_08/2022</t>
  </si>
  <si>
    <t>909,70</t>
  </si>
  <si>
    <t>94991</t>
  </si>
  <si>
    <t>EXECUÇÃO DE PASSEIO (CALÇADA) OU PISO DE CONCRETO COM CONCRETO MOLDADO IN LOCO, USINADO C20, ACABAMENTO CONVENCIONAL, NÃO ARMADO. AF_08/2022</t>
  </si>
  <si>
    <t>694,24</t>
  </si>
  <si>
    <t>94992</t>
  </si>
  <si>
    <t>EXECUÇÃO DE PASSEIO (CALÇADA) OU PISO DE CONCRETO COM CONCRETO MOLDADO IN LOCO, FEITO EM OBRA, ACABAMENTO CONVENCIONAL, ESPESSURA 6 CM, ARMADO. AF_08/2022</t>
  </si>
  <si>
    <t>101,66</t>
  </si>
  <si>
    <t>94993</t>
  </si>
  <si>
    <t>EXECUÇÃO DE PASSEIO (CALÇADA) OU PISO DE CONCRETO COM CONCRETO MOLDADO IN LOCO, USINADO, ACABAMENTO CONVENCIONAL, ESPESSURA 6 CM, ARMADO. AF_08/2022</t>
  </si>
  <si>
    <t>88,74</t>
  </si>
  <si>
    <t>94994</t>
  </si>
  <si>
    <t>EXECUÇÃO DE PASSEIO (CALÇADA) OU PISO DE CONCRETO COM CONCRETO MOLDADO IN LOCO, FEITO EM OBRA, ACABAMENTO CONVENCIONAL, ESPESSURA 8 CM, ARMADO. AF_08/2022</t>
  </si>
  <si>
    <t>120,11</t>
  </si>
  <si>
    <t>94995</t>
  </si>
  <si>
    <t>EXECUÇÃO DE PASSEIO (CALÇADA) OU PISO DE CONCRETO COM CONCRETO MOLDADO IN LOCO, USINADO, ACABAMENTO CONVENCIONAL, ESPESSURA 8 CM, ARMADO. AF_08/2022</t>
  </si>
  <si>
    <t>102,86</t>
  </si>
  <si>
    <t>101747</t>
  </si>
  <si>
    <t>PISO EM CONCRETO 20 MPA PREPARO MECÂNICO, ESPESSURA 7CM. AF_09/2020</t>
  </si>
  <si>
    <t>96,47</t>
  </si>
  <si>
    <t>104626</t>
  </si>
  <si>
    <t>EXECUÇÃO DE PASSEIO (CALÇADA) OU PISO DE CONCRETO COM CONCRETO MOLDADO IN LOCO, USINADO C25, ACABAMENTO CONVENCIONAL, NÃO ARMADO. AF_03/2023</t>
  </si>
  <si>
    <t>710,71</t>
  </si>
  <si>
    <t>104658</t>
  </si>
  <si>
    <t>PISO PODOTÁTIL DE ALERTA OU DIRECIONAL, DE CONCRETO, ASSENTADO SOBRE ARGAMASSA. AF_05/2023</t>
  </si>
  <si>
    <t>158,33</t>
  </si>
  <si>
    <t>87620</t>
  </si>
  <si>
    <t>CONTRAPISO EM ARGAMASSA TRAÇO 1:4 (CIMENTO E AREIA), PREPARO MECÂNICO COM BETONEIRA 400 L, APLICADO EM ÁREAS SECAS SOBRE LAJE, ADERIDO, ACABAMENTO NÃO REFORÇADO, ESPESSURA 2CM. AF_07/2021</t>
  </si>
  <si>
    <t>33,29</t>
  </si>
  <si>
    <t>87622</t>
  </si>
  <si>
    <t>CONTRAPISO EM ARGAMASSA TRAÇO 1:4 (CIMENTO E AREIA), PREPARO MANUAL, APLICADO EM ÁREAS SECAS SOBRE LAJE, ADERIDO, ACABAMENTO NÃO REFORÇADO, ESPESSURA 2CM. AF_07/2021</t>
  </si>
  <si>
    <t>36,32</t>
  </si>
  <si>
    <t>87623</t>
  </si>
  <si>
    <t>CONTRAPISO EM ARGAMASSA PRONTA, PREPARO MECÂNICO COM MISTURADOR 300 KG, APLICADO EM ÁREAS SECAS SOBRE LAJE, ADERIDO, ACABAMENTO NÃO REFORÇADO, ESPESSURA 2CM. AF_07/2021</t>
  </si>
  <si>
    <t>66,63</t>
  </si>
  <si>
    <t>87624</t>
  </si>
  <si>
    <t>72,50</t>
  </si>
  <si>
    <t>87630</t>
  </si>
  <si>
    <t>CONTRAPISO EM ARGAMASSA TRAÇO 1:4 (CIMENTO E AREIA), PREPARO MECÂNICO COM BETONEIRA 400 L, APLICADO EM ÁREAS SECAS SOBRE LAJE, ADERIDO, ACABAMENTO NÃO REFORÇADO, ESPESSURA 3CM. AF_07/2021</t>
  </si>
  <si>
    <t>42,55</t>
  </si>
  <si>
    <t>87632</t>
  </si>
  <si>
    <t>CONTRAPISO EM ARGAMASSA TRAÇO 1:4 (CIMENTO E AREIA), PREPARO MANUAL, APLICADO EM ÁREAS SECAS SOBRE LAJE, ADERIDO, ACABAMENTO NÃO REFORÇADO, ESPESSURA 3CM. AF_07/2021</t>
  </si>
  <si>
    <t>46,77</t>
  </si>
  <si>
    <t>87633</t>
  </si>
  <si>
    <t>CONTRAPISO EM ARGAMASSA PRONTA, PREPARO MECÂNICO COM MISTURADOR 300 KG, APLICADO EM ÁREAS SECAS SOBRE LAJE, ADERIDO, ACABAMENTO NÃO REFORÇADO, ESPESSURA 3CM. AF_07/2021</t>
  </si>
  <si>
    <t>88,91</t>
  </si>
  <si>
    <t>87634</t>
  </si>
  <si>
    <t>CONTRAPISO EM ARGAMASSA PRONTA, PREPARO MANUAL, APLICADO EM ÁREAS SECAS SOBRE LAJE, ADERIDO, ACABAMENTO NÃO REFORÇADO, ESPESSURA 3CM. AF_07/2021</t>
  </si>
  <si>
    <t>97,07</t>
  </si>
  <si>
    <t>87640</t>
  </si>
  <si>
    <t>CONTRAPISO EM ARGAMASSA TRAÇO 1:4 (CIMENTO E AREIA), PREPARO MECÂNICO COM BETONEIRA 400 L, APLICADO EM ÁREAS SECAS SOBRE LAJE, ADERIDO, ACABAMENTO NÃO REFORÇADO, ESPESSURA 4CM. AF_07/2021</t>
  </si>
  <si>
    <t>50,15</t>
  </si>
  <si>
    <t>87642</t>
  </si>
  <si>
    <t>CONTRAPISO EM ARGAMASSA TRAÇO 1:4 (CIMENTO E AREIA), PREPARO MANUAL, APLICADO EM ÁREAS SECAS SOBRE LAJE, ADERIDO, ACABAMENTO NÃO REFORÇADO, ESPESSURA 4CM. AF_07/2021</t>
  </si>
  <si>
    <t>55,33</t>
  </si>
  <si>
    <t>87643</t>
  </si>
  <si>
    <t>CONTRAPISO EM ARGAMASSA PRONTA, PREPARO MECÂNICO COM MISTURADOR 300 KG, APLICADO EM ÁREAS SECAS SOBRE LAJE, ADERIDO, ACABAMENTO NÃO REFORÇADO, ESPESSURA 4CM. AF_07/2021</t>
  </si>
  <si>
    <t>107,16</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</si>
  <si>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</si>
  <si>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</si>
  <si>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</si>
  <si>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</si>
  <si>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</si>
  <si>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</si>
  <si>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49,51</t>
  </si>
  <si>
    <t>87683</t>
  </si>
  <si>
    <t>CONTRAPISO EM ARGAMASSA PRONTA, PREPARO MECÂNICO COM MISTURADOR 300 KG, APLICADO EM ÁREAS SECAS SOBRE LAJE, NÃO ADERIDO, ACABAMENTO NÃO REFORÇADO, ESPESSURA 4CM. AF_07/2021</t>
  </si>
  <si>
    <t>101,34</t>
  </si>
  <si>
    <t>87684</t>
  </si>
  <si>
    <t>CONTRAPISO EM ARGAMASSA PRONTA, PREPARO MANUAL, APLICADO EM ÁREAS SECAS SOBRE LAJE, NÃO ADERIDO, ACABAMENTO NÃO REFORÇADO, ESPESSURA 4CM. AF_07/2021</t>
  </si>
  <si>
    <t>111,37</t>
  </si>
  <si>
    <t>87690</t>
  </si>
  <si>
    <t>CONTRAPISO EM ARGAMASSA TRAÇO 1:4 (CIMENTO E AREIA), PREPARO MECÂNICO COM BETONEIRA 400 L, APLICADO EM ÁREAS SECAS SOBRE LAJE, NÃO ADERIDO, ACABAMENTO NÃO REFORÇADO, ESPESSURA 5CM. AF_07/2021</t>
  </si>
  <si>
    <t>50,80</t>
  </si>
  <si>
    <t>87692</t>
  </si>
  <si>
    <t>CONTRAPISO EM ARGAMASSA TRAÇO 1:4 (CIMENTO E AREIA), PREPARO MANUAL, APLICADO EM ÁREAS SECAS SOBRE LAJE, NÃO ADERIDO, ACABAMENTO NÃO REFORÇADO, ESPESSURA 5CM. AF_07/2021</t>
  </si>
  <si>
    <t>56,73</t>
  </si>
  <si>
    <t>87693</t>
  </si>
  <si>
    <t>CONTRAPISO EM ARGAMASSA PRONTA, PREPARO MECÂNICO COM MISTURADOR 300 KG, APLICADO EM ÁREAS SECAS SOBRE LAJE, NÃO ADERIDO, ESPESSURA 5CM. AF_07/2021</t>
  </si>
  <si>
    <t>116,09</t>
  </si>
  <si>
    <t>87694</t>
  </si>
  <si>
    <t>CONTRAPISO EM ARGAMASSA PRONTA, PREPARO MANUAL, APLICADO EM ÁREAS SECAS SOBRE LAJE, NÃO ADERIDO, ACABAMENTO NÃO REFORÇADO, ESPESSURA 5CM. AF_07/2021</t>
  </si>
  <si>
    <t>127,57</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</si>
  <si>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</si>
  <si>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</si>
  <si>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</si>
  <si>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</si>
  <si>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61,40</t>
  </si>
  <si>
    <t>87703</t>
  </si>
  <si>
    <t>CONTRAPISO EM ARGAMASSA PRONTA, PREPARO MECÂNICO COM MISTURADOR 300 KG, APLICADO EM ÁREAS SECAS SOBRE LAJE, NÃO ADERIDO, ACABAMENTO NÃO REFORÇADO, ESPESSURA 6CM. AF_07/2021</t>
  </si>
  <si>
    <t>126,04</t>
  </si>
  <si>
    <t>87704</t>
  </si>
  <si>
    <t>CONTRAPISO EM ARGAMASSA PRONTA, PREPARO MANUAL, APLICADO EM ÁREAS SECAS SOBRE LAJE, NÃO ADERIDO, ACABAMENTO NÃO REFORÇADO, ESPESSURA 6CM. AF_07/2021</t>
  </si>
  <si>
    <t>138,54</t>
  </si>
  <si>
    <t>87735</t>
  </si>
  <si>
    <t>CONTRAPISO EM ARGAMASSA TRAÇO 1:4 (CIMENTO E AREIA), PREPARO MECÂNICO COM BETONEIRA 400 L, APLICADO EM ÁREAS MOLHADAS SOBRE LAJE, ADERIDO, ACABAMENTO NÃO REFORÇADO, ESPESSURA 2CM. AF_07/2021</t>
  </si>
  <si>
    <t>43,94</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</si>
  <si>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</si>
  <si>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</si>
  <si>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</si>
  <si>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</si>
  <si>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</si>
  <si>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</si>
  <si>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</si>
  <si>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</si>
  <si>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53,20</t>
  </si>
  <si>
    <t>87747</t>
  </si>
  <si>
    <t>CONTRAPISO EM ARGAMASSA TRAÇO 1:4 (CIMENTO E AREIA), PREPARO MANUAL, APLICADO EM ÁREAS MOLHADAS SOBRE LAJE, ADERIDO, ACABAMENTO NÃO REFORÇADO, ESPESSURA 3CM. AF_07/2021</t>
  </si>
  <si>
    <t>57,42</t>
  </si>
  <si>
    <t>87748</t>
  </si>
  <si>
    <t>CONTRAPISO EM ARGAMASSA PRONTA, PREPARO MECÂNICO COM MISTURADOR 300 KG, APLICADO EM ÁREAS MOLHADAS SOBRE LAJE, ADERIDO, ACABAMENTO NÃO REFORÇADO, ESPESSURA 3CM. AF_07/2021</t>
  </si>
  <si>
    <t>99,56</t>
  </si>
  <si>
    <t>87749</t>
  </si>
  <si>
    <t>CONTRAPISO EM ARGAMASSA PRONTA, PREPARO MANUAL, APLICADO EM ÁREAS MOLHADAS SOBRE LAJE, ADERIDO, ACABAMENTO NÃO REFORÇADO, ESPESSURA 3CM. AF_07/2021</t>
  </si>
  <si>
    <t>107,72</t>
  </si>
  <si>
    <t>87755</t>
  </si>
  <si>
    <t>CONTRAPISO EM ARGAMASSA TRAÇO 1:4 (CIMENTO E AREIA), PREPARO MECÂNICO COM BETONEIRA 400 L, APLICADO EM ÁREAS MOLHADAS SOBRE IMPERMEABILIZAÇÃO, ACABAMENTO NÃO REFORÇADO, ESPESSURA 3CM. AF_07/2021</t>
  </si>
  <si>
    <t>49,60</t>
  </si>
  <si>
    <t>87757</t>
  </si>
  <si>
    <t>CONTRAPISO EM ARGAMASSA TRAÇO 1:4 (CIMENTO E AREIA), PREPARO MANUAL, APLICADO EM ÁREAS MOLHADAS SOBRE IMPERMEABILIZAÇÃO, ACABAMENTO NÃO REFORÇADO, ESPESSURA 3CM. AF_07/2021</t>
  </si>
  <si>
    <t>53,82</t>
  </si>
  <si>
    <t>87758</t>
  </si>
  <si>
    <t>CONTRAPISO EM ARGAMASSA PRONTA, PREPARO MECÂNICO COM MISTURADOR 300 KG, APLICADO EM ÁREAS MOLHADAS SOBRE IMPERMEABILIZAÇÃO, ACABAMENTO NÃO REFORÇADO, ESPESSURA 3CM. AF_07/2021</t>
  </si>
  <si>
    <t>95,96</t>
  </si>
  <si>
    <t>87759</t>
  </si>
  <si>
    <t>CONTRAPISO EM ARGAMASSA PRONTA, PREPARO MANUAL, APLICADO EM ÁREAS MOLHADAS SOBRE IMPERMEABILIZAÇÃO, ACABAMENTO NÃO REFORÇADO, ESPESSURA 3CM. AF_07/2021</t>
  </si>
  <si>
    <t>104,12</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</si>
  <si>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</si>
  <si>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</si>
  <si>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</si>
  <si>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</si>
  <si>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62,42</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</si>
  <si>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</si>
  <si>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</si>
  <si>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</si>
  <si>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</si>
  <si>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124,28</t>
  </si>
  <si>
    <t>88470</t>
  </si>
  <si>
    <t>CONTRAPISO COM ARGAMASSA AUTONIVELANTE, APLICADO SOBRE LAJE, NÃO ADERIDO, ESPESSURA 3CM. AF_07/2021</t>
  </si>
  <si>
    <t>88471</t>
  </si>
  <si>
    <t>CONTRAPISO COM ARGAMASSA AUTONIVELANTE, APLICADO SOBRE LAJE, NÃO ADERIDO, ESPESSURA 4CM. AF_07/2021</t>
  </si>
  <si>
    <t>31,34</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</si>
  <si>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</si>
  <si>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</si>
  <si>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</si>
  <si>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</si>
  <si>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</si>
  <si>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</si>
  <si>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30,20</t>
  </si>
  <si>
    <t>88478</t>
  </si>
  <si>
    <t>CONTRAPISO COM ARGAMASSA AUTONIVELANTE, APLICADO SOBRE LAJE, ADERIDO, ESPESSURA 4CM. AF_07/2021</t>
  </si>
  <si>
    <t>36,66</t>
  </si>
  <si>
    <t>90930</t>
  </si>
  <si>
    <t>CONTRAPISO ACÚSTICO EM ARGAMASSA TRAÇO 1:4 (CIMENTO E AREIA), PREPARO MECÂNICO COM BETONEIRA 400L, APLICADO EM ÁREAS SECAS, ACABAMENTO NÃO REFORÇADO, ESPESSURA 5CM. AF_07/2021</t>
  </si>
  <si>
    <t>86,97</t>
  </si>
  <si>
    <t>90932</t>
  </si>
  <si>
    <t>CONTRAPISO ACÚSTICO EM ARGAMASSA TRAÇO 1:4 (CIMENTO E AREIA), PREPARO MANUAL, APLICADO EM ÁREAS SECAS, ACABAMENTO NÃO REFORÇADO, ESPESSURA 5CM. AF_07/2021</t>
  </si>
  <si>
    <t>92,90</t>
  </si>
  <si>
    <t>90933</t>
  </si>
  <si>
    <t>CONTRAPISO ACÚSTICO EM ARGAMASSA PRONTA, PREPARO MECÂNICO COM MISTURADOR 300 KG, APLICADO EM ÁREAS SECAS, ACABAMENTO NÃO REFORÇADO, ESPESSURA 5CM. AF_07/2021</t>
  </si>
  <si>
    <t>152,26</t>
  </si>
  <si>
    <t>90934</t>
  </si>
  <si>
    <t>CONTRAPISO ACÚSTICO EM ARGAMASSA PRONTA, PREPARO MANUAL, APLICADO EM ÁREAS SECAS, ACABAMENTO NÃO REFORÇADO, ESPESSURA 5CM. AF_07/2021</t>
  </si>
  <si>
    <t>163,74</t>
  </si>
  <si>
    <t>90940</t>
  </si>
  <si>
    <t>CONTRAPISO ACÚSTICO EM ARGAMASSA TRAÇO 1:4 (CIMENTO E AREIA), PREPARO MECÂNICO COM BETONEIRA 400L, APLICADO EM ÁREAS SECAS, ACABAMENTO NÃO REFORÇADO, ESPESSURA 6CM. AF_07/2021</t>
  </si>
  <si>
    <t>92,26</t>
  </si>
  <si>
    <t>90942</t>
  </si>
  <si>
    <t>CONTRAPISO ACÚSTICO EM ARGAMASSA TRAÇO 1:4 (CIMENTO E AREIA), PREPARO MANUAL, APLICADO EM ÁREAS SECAS, ACABAMENTO NÃO REFORÇADO, ESPESSURA 6CM. AF_07/2021</t>
  </si>
  <si>
    <t>98,72</t>
  </si>
  <si>
    <t>90943</t>
  </si>
  <si>
    <t>CONTRAPISO ACÚSTICO EM ARGAMASSA PRONTA, PREPARO MECÂNICO COM MISTURADOR 300 KG, APLICADO EM ÁREAS SECAS, ACABAMENTO NÃO REFORÇADO, ESPESSURA 6CM. AF_07/2021</t>
  </si>
  <si>
    <t>163,36</t>
  </si>
  <si>
    <t>90944</t>
  </si>
  <si>
    <t>CONTRAPISO ACÚSTICO EM ARGAMASSA PRONTA, PREPARO MANUAL, APLICADO EM ÁREAS SECA, ACABAMENTO NÃO REFORÇADO, ESPESSURA 6CM. AF_07/2021</t>
  </si>
  <si>
    <t>175,86</t>
  </si>
  <si>
    <t>90950</t>
  </si>
  <si>
    <t>CONTRAPISO ACÚSTICO EM ARGAMASSA TRAÇO 1:4 (CIMENTO E AREIA), PREPARO MECÂNICO COM BETONEIRA 400L, APLICADO EM ÁREAS SECAS, ACABAMENTO NÃO REFORÇADO, ESPESSURA 7CM. AF_07/2021</t>
  </si>
  <si>
    <t>101,93</t>
  </si>
  <si>
    <t>90952</t>
  </si>
  <si>
    <t>CONTRAPISO ACÚSTICO EM ARGAMASSA TRAÇO 1:4 (CIMENTO E AREIA), PREPARO MANUAL, APLICADO EM ÁREAS SECAS, ACABAMENTO NÃO REFORÇADO, ESPESSURA 7CM. AF_07/2021</t>
  </si>
  <si>
    <t>109,36</t>
  </si>
  <si>
    <t>90953</t>
  </si>
  <si>
    <t>CONTRAPISO ACÚSTICO EM ARGAMASSA PRONTA, PREPARO MECÂNICO COM MISTURADOR 300 KG, APLICADO EM ÁREAS SECAS, ACABAMENTO NÃO REFORÇADO, ESPESSURA 7CM. AF_07/2021</t>
  </si>
  <si>
    <t>183,67</t>
  </si>
  <si>
    <t>90954</t>
  </si>
  <si>
    <t>CONTRAPISO ACÚSTICO EM ARGAMASSA PRONTA, PREPARO MANUAL, APLICADO EM ÁREAS SECAS, ACABAMENTO NÃO REFORÇADO, ESPESSURA 7CM. AF_07/2021</t>
  </si>
  <si>
    <t>198,05</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</si>
  <si>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</si>
  <si>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</si>
  <si>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</si>
  <si>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</si>
  <si>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51,90</t>
  </si>
  <si>
    <t>94779</t>
  </si>
  <si>
    <t>(COMPOSIÇÃO REPRESENTATIVA) DO SERVIÇO DE CONTRAPISO EM ARGAMASSA TRAÇO 1:4 (CIM E AREIA), EM BETONEIRA 400 L, ESPESSURA 3 CM ÁREAS SECAS E 3 CM ÁREAS MOLHADAS, PARA EDIFICAÇÃO HABITACIONAL MULTIFAMILIAR (PRÉDIO). AF_11/2014</t>
  </si>
  <si>
    <t>44,53</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</si>
  <si>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</si>
  <si>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</si>
  <si>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</si>
  <si>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</si>
  <si>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2,24</t>
  </si>
  <si>
    <t>101742</t>
  </si>
  <si>
    <t>RODAPÉ BORRACHA LISO, ALTURA = 7CM, ESPESSURA = 2 MM, PARA ARGAMASSA. AF_09/2020</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</si>
  <si>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</si>
  <si>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</si>
  <si>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</si>
  <si>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</si>
  <si>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4,34</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</si>
  <si>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</si>
  <si>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</si>
  <si>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</si>
  <si>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</si>
  <si>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</si>
  <si>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</si>
  <si>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</si>
  <si>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</si>
  <si>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8,29</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</si>
  <si>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</si>
  <si>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</si>
  <si>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</si>
  <si>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</si>
  <si>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14,18</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</si>
  <si>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</si>
  <si>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</si>
  <si>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</si>
  <si>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</si>
  <si>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9,45</t>
  </si>
  <si>
    <t>87891</t>
  </si>
  <si>
    <t>CHAPISCO APLICADO EM ALVENARIA (SEM PRESENÇA DE VÃOS) E ESTRUTURAS DE CONCRETO DE FACHADA, COM ROLO PARA TEXTURA ACRÍLICA. ARGAMASSA INDUSTRIALIZADA COM PREPARO MANUAL. AF_10/2022</t>
  </si>
  <si>
    <t>10,06</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</si>
  <si>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</si>
  <si>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</si>
  <si>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</si>
  <si>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</si>
  <si>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6,87</t>
  </si>
  <si>
    <t>87894</t>
  </si>
  <si>
    <t>CHAPISCO APLICADO EM ALVENARIA (SEM PRESENÇA DE VÃOS) E ESTRUTURAS DE CONCRETO DE FACHADA, COM COLHER DE PEDREIRO.  ARGAMASSA TRAÇO 1:3 COM PREPARO EM BETONEIRA 400L. AF_10/2022</t>
  </si>
  <si>
    <t>6,46</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</si>
  <si>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</si>
  <si>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</si>
  <si>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</si>
  <si>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</si>
  <si>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4,90</t>
  </si>
  <si>
    <t>87899</t>
  </si>
  <si>
    <t>CHAPISCO APLICADO EM ALVENARIA (COM PRESENÇA DE VÃOS) E ESTRUTURAS DE CONCRETO DE FACHADA, COM ROLO PARA TEXTURA ACRÍLICA.  ARGAMASSA TRAÇO 1:4 E EMULSÃO POLIMÉRICA (ADESIVO) COM PREPARO MANUAL. AF_10/2022</t>
  </si>
  <si>
    <t>10,22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</si>
  <si>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</si>
  <si>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</si>
  <si>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</si>
  <si>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</si>
  <si>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</si>
  <si>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</si>
  <si>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</si>
  <si>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</si>
  <si>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</si>
  <si>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</si>
  <si>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</si>
  <si>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</si>
  <si>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6,26</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</si>
  <si>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</si>
  <si>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</si>
  <si>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</si>
  <si>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</si>
  <si>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19,69</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</si>
  <si>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</si>
  <si>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</si>
  <si>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</si>
  <si>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</si>
  <si>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</si>
  <si>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</si>
  <si>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</si>
  <si>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</si>
  <si>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</si>
  <si>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</si>
  <si>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23,13</t>
  </si>
  <si>
    <t>87413</t>
  </si>
  <si>
    <t>APLICAÇÃO MANUAL DE GESSO DESEMPENADO (SEM TALISCAS) EM TETO DE AMBIENTES DE ÁREA MENOR QUE 5M², ESPESSURA DE 0,5CM. AF_03/2023</t>
  </si>
  <si>
    <t>27,18</t>
  </si>
  <si>
    <t>87414</t>
  </si>
  <si>
    <t>APLICAÇÃO MANUAL DE GESSO DESEMPENADO (SEM TALISCAS) EM TETO DE AMBIENTES DE ÁREA MAIOR QUE 10M², ESPESSURA DE 1,0CM. AF_03/2023</t>
  </si>
  <si>
    <t>25,91</t>
  </si>
  <si>
    <t>87415</t>
  </si>
  <si>
    <t>APLICAÇÃO MANUAL DE GESSO DESEMPENADO (SEM TALISCAS) EM TETO DE AMBIENTES DE ÁREA ENTRE 5M² E 10M², ESPESSURA DE 1,0CM. AF_03/2023</t>
  </si>
  <si>
    <t>32,96</t>
  </si>
  <si>
    <t>87416</t>
  </si>
  <si>
    <t>APLICAÇÃO MANUAL DE GESSO DESEMPENADO (SEM TALISCAS) EM TETO DE AMBIENTES DE ÁREA MENOR QUE 5M², ESPESSURA DE 1,0CM. AF_03/2023</t>
  </si>
  <si>
    <t>37,02</t>
  </si>
  <si>
    <t>87418</t>
  </si>
  <si>
    <t>APLICAÇÃO MANUAL DE GESSO DESEMPENADO (SEM TALISCAS) EM PAREDES, ESPESSURA DE 0,5CM. AF_03/2023</t>
  </si>
  <si>
    <t>87421</t>
  </si>
  <si>
    <t>APLICAÇÃO MANUAL DE GESSO DESEMPENADO (SEM TALISCAS) EM PAREDES, ESPESSURA DE 1,0CM. AF_03/2023</t>
  </si>
  <si>
    <t>28,46</t>
  </si>
  <si>
    <t>87424</t>
  </si>
  <si>
    <t>APLICAÇÃO MANUAL DE GESSO SARRAFEADO (COM TALISCAS) EM PAREDES, ESPESSURA DE 1,0CM. AF_03/2023</t>
  </si>
  <si>
    <t>87427</t>
  </si>
  <si>
    <t>APLICAÇÃO MANUAL DE GESSO SARRAFEADO (COM TALISCAS) EM PAREDES, ESPESSURA DE 1,5CM. AF_03/2023</t>
  </si>
  <si>
    <t>43,42</t>
  </si>
  <si>
    <t>87430</t>
  </si>
  <si>
    <t>APLICAÇÃO DE GESSO PROJETADO COM EQUIPAMENTO DE PROJEÇÃO EM PAREDES, DESEMPENADO (SEM TALISCAS), ESPESSURA DE 0,5CM. AF_03/2023</t>
  </si>
  <si>
    <t>17,97</t>
  </si>
  <si>
    <t>87433</t>
  </si>
  <si>
    <t>APLICAÇÃO DE GESSO PROJETADO COM EQUIPAMENTO DE PROJEÇÃO EM PAREDES, DESEMPENADO (SEM TALISCAS), ESPESSURA DE 1,0CM. AF_03/2023</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</si>
  <si>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</si>
  <si>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</si>
  <si>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</si>
  <si>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</si>
  <si>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36,72</t>
  </si>
  <si>
    <t>87527</t>
  </si>
  <si>
    <t>EMBOÇO, PARA RECEBIMENTO DE CERÂMICA, EM ARGAMASSA TRAÇO 1:2:8, PREPARO MECÂNICO COM BETONEIRA 400L, APLICADO MANUALMENTE EM FACES INTERNAS DE PAREDES, PARA AMBIENTE COM ÁREA MENOR QUE 5M2, ESPESSURA DE 20MM, COM EXECUÇÃO DE TALISCAS. AF_06/2014</t>
  </si>
  <si>
    <t>39,83</t>
  </si>
  <si>
    <t>87528</t>
  </si>
  <si>
    <t>EMBOÇO, PARA RECEBIMENTO DE CERÂMICA, EM ARGAMASSA TRAÇO 1:2:8, PREPARO MANUAL, APLICADO MANUALMENTE EM FACES INTERNAS DE PAREDES, PARA AMBIENTE COM ÁREA MENOR QUE 5M2, ESPESSURA DE 20MM, COM EXECUÇÃO DE TALISCAS. AF_06/2014</t>
  </si>
  <si>
    <t>43,76</t>
  </si>
  <si>
    <t>87529</t>
  </si>
  <si>
    <t>MASSA ÚNICA, PARA RECEBIMENTO DE PINTURA, EM ARGAMASSA TRAÇO 1:2:8, PREPARO MECÂNICO COM BETONEIRA 400L, APLICADA MANUALMENTE EM FACES INTERNAS DE PAREDES, ESPESSURA DE 20MM, COM EXECUÇÃO DE TALISCAS. AF_06/2014</t>
  </si>
  <si>
    <t>36,41</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</si>
  <si>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</si>
  <si>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</si>
  <si>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</si>
  <si>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</si>
  <si>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</si>
  <si>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</si>
  <si>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39,12</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</si>
  <si>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</si>
  <si>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</si>
  <si>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</si>
  <si>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</si>
  <si>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35,69</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</si>
  <si>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</si>
  <si>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</si>
  <si>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</si>
  <si>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</si>
  <si>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69,88</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</si>
  <si>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</si>
  <si>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</si>
  <si>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68,84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</si>
  <si>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</si>
  <si>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</si>
  <si>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65,90</t>
  </si>
  <si>
    <t>87543</t>
  </si>
  <si>
    <t>MASSA ÚNICA, PARA RECEBIMENTO DE PINTURA OU CERÂMICA, ARGAMASSA INDUSTRIALIZADA, PREPARO MECÂNICO, APLICADO COM EQUIPAMENTO DE MISTURA E PROJEÇÃO DE 1,5 M3/H EM FACES INTERNAS DE PAREDES, ESPESSURA DE 5MM, SEM EXECUÇÃO DE TALISCAS. AF_06/2014</t>
  </si>
  <si>
    <t>22,87</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</si>
  <si>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</si>
  <si>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</si>
  <si>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</si>
  <si>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</si>
  <si>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28,88</t>
  </si>
  <si>
    <t>87547</t>
  </si>
  <si>
    <t>MASSA ÚNICA, PARA RECEBIMENTO DE PINTURA, EM ARGAMASSA TRAÇO 1:2:8, PREPARO MECÂNICO COM BETONEIRA 400L, APLICADA MANUALMENTE EM FACES INTERNAS DE PAREDES, ESPESSURA DE 10MM, COM EXECUÇÃO DE TALISCAS. AF_06/2014</t>
  </si>
  <si>
    <t>23,24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</si>
  <si>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</si>
  <si>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</si>
  <si>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</si>
  <si>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</si>
  <si>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</si>
  <si>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</si>
  <si>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24,23</t>
  </si>
  <si>
    <t>87553</t>
  </si>
  <si>
    <t>EMBOÇO, PARA RECEBIMENTO DE CERÂMICA, EM ARGAMASSA TRAÇO 1:2:8, PREPARO MECÂNICO COM BETONEIRA 400L, APLICADO MANUALMENTE EM FACES INTERNAS DE PAREDES, PARA AMBIENTE COM ÁREA MAIOR QUE 10M2, ESPESSURA DE 10MM, COM EXECUÇÃO DE TALISCAS. AF_06/2014</t>
  </si>
  <si>
    <t>18,57</t>
  </si>
  <si>
    <t>87554</t>
  </si>
  <si>
    <t>EMBOÇO, PARA RECEBIMENTO DE CERÂMICA, EM ARGAMASSA TRAÇO 1:2:8, PREPARO MANUAL, APLICADO MANUALMENTE EM FACES INTERNAS DE PAREDES, PARA AMBIENTE COM ÁREA MAIOR QUE 10M2, ESPESSURA DE 10MM, COM EXECUÇÃO DE TALISCAS. AF_06/2014</t>
  </si>
  <si>
    <t>20,80</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</si>
  <si>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</si>
  <si>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</si>
  <si>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44,27</t>
  </si>
  <si>
    <t>87556</t>
  </si>
  <si>
    <t>MASSA ÚNICA, PARA RECEBIMENTO DE PINTURA, EM ARGAMASSA INDUSTRIALIZADA, PREPARO MECÂNICO, APLICADO COM EQUIPAMENTO DE MISTURA E PROJEÇÃO DE 1,5 M3/H DE ARGAMASSA EM FACES INTERNAS DE PAREDES, ESPESSURA DE 10MM, COM EXECUÇÃO DE TALISCAS. AF_06/2014</t>
  </si>
  <si>
    <t>41,36</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</si>
  <si>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</si>
  <si>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</si>
  <si>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40,29</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</si>
  <si>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</si>
  <si>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</si>
  <si>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37,36</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</si>
  <si>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</si>
  <si>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</si>
  <si>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40,55</t>
  </si>
  <si>
    <t>87775</t>
  </si>
  <si>
    <t>EMBOÇO OU MASSA ÚNICA EM ARGAMASSA TRAÇO 1:2:8, PREPARO MECÂNICO COM BETONEIRA 400 L, APLICADA MANUALMENTE EM PANOS DE FACHADA COM PRESENÇA DE VÃOS, ESPESSURA DE 25 MM. AF_08/2022</t>
  </si>
  <si>
    <t>51,20</t>
  </si>
  <si>
    <t>87777</t>
  </si>
  <si>
    <t>EMBOÇO OU MASSA ÚNICA EM ARGAMASSA TRAÇO 1:2:8, PREPARO MANUAL, APLICADA MANUALMENTE EM PANOS DE FACHADA COM PRESENÇA DE VÃOS, ESPESSURA DE 25 MM. AF_08/2022</t>
  </si>
  <si>
    <t>54,49</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</si>
  <si>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</si>
  <si>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</si>
  <si>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</si>
  <si>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</si>
  <si>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</si>
  <si>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</si>
  <si>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70,02</t>
  </si>
  <si>
    <t>87783</t>
  </si>
  <si>
    <t>EMBOÇO OU MASSA ÚNICA EM ARGAMASSA INDUSTRIALIZADA, PREPARO MECÂNICO E APLICAÇÃO COM EQUIPAMENTO DE MISTURA E PROJEÇÃO DE 1,5 M3/H DE ARGAMASSA EM PANOS DE FACHADA COM PRESENÇA DE VÃOS, ESPESSURA DE 35 MM. AF_08/2022</t>
  </si>
  <si>
    <t>103,32</t>
  </si>
  <si>
    <t>87784</t>
  </si>
  <si>
    <t>EMBOÇO OU MASSA ÚNICA EM ARGAMASSA TRAÇO 1:2:8, PREPARO MECÂNICO COM BETONEIRA 400 L, APLICADA MANUALMENTE EM PANOS DE FACHADA COM PRESENÇA DE VÃOS, ESPESSURA DE 45 MM. AF_08/2022</t>
  </si>
  <si>
    <t>71,81</t>
  </si>
  <si>
    <t>87786</t>
  </si>
  <si>
    <t>EMBOÇO OU MASSA ÚNICA EM ARGAMASSA TRAÇO 1:2:8, PREPARO MANUAL, APLICADA MANUALMENTE EM PANOS DE FACHADA COM PRESENÇA DE VÃOS, ESPESSURA DE 45 MM. AF_08/2022</t>
  </si>
  <si>
    <t>77,34</t>
  </si>
  <si>
    <t>87787</t>
  </si>
  <si>
    <t>EMBOÇO OU MASSA ÚNICA EM ARGAMASSA INDUSTRIALIZADA, PREPARO MECÂNICO E APLICAÇÃO COM EQUIPAMENTO DE MISTURA E PROJEÇÃO DE 1,5 M3/H DE ARGAMASSA EM PANOS DE FACHADA COM PRESENÇA DE VÃOS, ESPESSURA DE 45 MM. AF_08/2022</t>
  </si>
  <si>
    <t>119,96</t>
  </si>
  <si>
    <t>87788</t>
  </si>
  <si>
    <t>EMBOÇO OU MASSA ÚNICA EM ARGAMASSA TRAÇO 1:2:8, PREPARO MECÂNICO COM BETONEIRA 400 L, APLICADA MANUALMENTE EM PANOS DE FACHADA COM PRESENÇA DE VÃOS, ESPESSURA MAIOR OU IGUAL A 50 MM. AF_08/2022</t>
  </si>
  <si>
    <t>84,23</t>
  </si>
  <si>
    <t>87790</t>
  </si>
  <si>
    <t>EMBOÇO OU MASSA ÚNICA EM ARGAMASSA TRAÇO 1:2:8, PREPARO MANUAL, APLICADA MANUALMENTE EM PANOS DE FACHADA COM PRESENÇA DE VÃOS, ESPESSURA MAIOR OU IGUAL A 50 MM. AF_06/2014</t>
  </si>
  <si>
    <t>90,31</t>
  </si>
  <si>
    <t>87791</t>
  </si>
  <si>
    <t>EMBOÇO OU MASSA ÚNICA EM ARGAMASSA INDUSTRIALIZADA, PREPARO MECÂNICO E APLICAÇÃO COM EQUIPAMENTO DE MISTURA E PROJEÇÃO DE 1,5 M3/H DE ARGAMASSA EM PANOS DE FACHADA COM PRESENÇA DE VÃOS, ESPESSURA MAIOR OU IGUAL A 50 MM. AF_08/2022</t>
  </si>
  <si>
    <t>132,05</t>
  </si>
  <si>
    <t>87792</t>
  </si>
  <si>
    <t>EMBOÇO OU MASSA ÚNICA EM ARGAMASSA TRAÇO 1:2:8, PREPARO MECÂNICO COM BETONEIRA 400 L, APLICADA MANUALMENTE EM PANOS CEGOS DE FACHADA (SEM PRESENÇA DE VÃOS), ESPESSURA DE 25 MM. AF_08/2022</t>
  </si>
  <si>
    <t>38,82</t>
  </si>
  <si>
    <t>87794</t>
  </si>
  <si>
    <t>EMBOÇO OU MASSA ÚNICA EM ARGAMASSA TRAÇO 1:2:8, PREPARO MANUAL, APLICADA MANUALMENTE EM PANOS CEGOS DE FACHADA (SEM PRESENÇA DE VÃOS), ESPESSURA DE 25 MM. AF_09/2022</t>
  </si>
  <si>
    <t>41,89</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</si>
  <si>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</si>
  <si>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</si>
  <si>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</si>
  <si>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</si>
  <si>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52,88</t>
  </si>
  <si>
    <t>87799</t>
  </si>
  <si>
    <t>EMBOÇO OU MASSA ÚNICA EM ARGAMASSA TRAÇO 1:2:8, PREPARO MANUAL, APLICADA MANUALMENTE EM PANOS CEGOS DE FACHADA (SEM PRESENÇA DE VÃOS), ESPESSURA DE 35 MM. AF_08/2022</t>
  </si>
  <si>
    <t>57,00</t>
  </si>
  <si>
    <t>87800</t>
  </si>
  <si>
    <t>EMBOÇO OU MASSA ÚNICA EM ARGAMASSA INDUSTRIALIZADA, PREPARO MECÂNICO E APLICAÇÃO COM EQUIPAMENTO DE MISTURA E PROJEÇÃO DE 1,5 M3/H DE ARGAMASSA EM PANOS CEGOS DE FACHADA (SEM PRESENÇA DE VÃOS), ESPESSURA DE 35 MM. AF_08/2022</t>
  </si>
  <si>
    <t>88,85</t>
  </si>
  <si>
    <t>87801</t>
  </si>
  <si>
    <t>EMBOÇO OU MASSA ÚNICA EM ARGAMASSA TRAÇO 1:2:8, PREPARO MECÂNICO COM BETONEIRA 400 L, APLICADA MANUALMENTE EM PANOS CEGOS DE FACHADA (SEM PRESENÇA DE VÃOS), ESPESSURA DE 45 MM. AF_08/2022</t>
  </si>
  <si>
    <t>58,67</t>
  </si>
  <si>
    <t>87803</t>
  </si>
  <si>
    <t>EMBOÇO OU MASSA ÚNICA EM ARGAMASSA TRAÇO 1:2:8, PREPARO MANUAL, APLICADA MANUALMENTE EM PANOS CEGOS DE FACHADA (SEM PRESENÇA DE VÃOS), ESPESSURA DE 45 MM. AF_08/2022</t>
  </si>
  <si>
    <t>63,83</t>
  </si>
  <si>
    <t>87804</t>
  </si>
  <si>
    <t>EMBOÇO OU MASSA ÚNICA EM ARGAMASSA INDUSTRIALIZADA, PREPARO MECÂNICO E APLICAÇÃO COM EQUIPAMENTO DE MISTURA E PROJEÇÃO DE 1,5 M3/H DE ARGAMASSA EM PANOS CEGOS DE FACHADA (SEM PRESENÇA DE VÃOS), ESPESSURA DE 45 MM. AF_08/2022</t>
  </si>
  <si>
    <t>104,40</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</si>
  <si>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</si>
  <si>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</si>
  <si>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</si>
  <si>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</si>
  <si>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69,62</t>
  </si>
  <si>
    <t>87808</t>
  </si>
  <si>
    <t>EMBOÇO OU MASSA ÚNICA EM ARGAMASSA INDUSTRIALIZADA, PREPARO MECÂNICO E APLICAÇÃO COM EQUIPAMENTO DE MISTURA E PROJEÇÃO DE 1,5 M3/H DE ARGAMASSA EM PANOS CEGOS DE FACHADA (SEM PRESENÇA DE VÃOS), ESPESSURA MAIOR OU IGUAL A 50 MM. AF_08/2022</t>
  </si>
  <si>
    <t>111,56</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</si>
  <si>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</si>
  <si>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</si>
  <si>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</si>
  <si>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</si>
  <si>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72,62</t>
  </si>
  <si>
    <t>87812</t>
  </si>
  <si>
    <t>EMBOÇO OU MASSA ÚNICA EM ARGAMASSA INDUSTRIALIZADA, PREPARO MECÂNICO E APLICAÇÃO COM EQUIPAMENTO DE MISTURA E PROJEÇÃO DE 1,5 M3/H EM SUPERFÍCIES EXTERNAS DA SACADA, ESPESSURA 25 MM, SEM USO DE TELA METÁLICA. AF_08/2022</t>
  </si>
  <si>
    <t>93,34</t>
  </si>
  <si>
    <t>87813</t>
  </si>
  <si>
    <t>EMBOÇO OU MASSA ÚNICA EM ARGAMASSA TRAÇO 1:2:8, PREPARO MECÂNICO COM BETONEIRA 400 L, APLICADA MANUALMENTE EM SUPERFÍCIES EXTERNAS DA SACADA, ESPESSURA DE 35 MM, SEM USO DE TELA METÁLICA DE REFORÇO CONTRA FISSURAÇÃO. AF_08/2022</t>
  </si>
  <si>
    <t>83,61</t>
  </si>
  <si>
    <t>87815</t>
  </si>
  <si>
    <t>EMBOÇO OU MASSA ÚNICA EM ARGAMASSA TRAÇO 1:2:8, PREPARO MANUAL, APLICADA MANUALMENTE EM SUPERFÍCIES EXTERNAS DA SACADA, ESPESSURA DE 35 MM, SEM USO DE TELA METÁLICA DE REFORÇO CONTRA FISSURAÇÃO. AF_08/2022</t>
  </si>
  <si>
    <t>87,73</t>
  </si>
  <si>
    <t>87816</t>
  </si>
  <si>
    <t>EMBOÇO OU MASSA ÚNICA EM ARGAMASSA INDUSTRIALIZADA, PREPARO MECÂNICO E APLICAÇÃO COM EQUIPAMENTO DE MISTURA E PROJEÇÃO DE 1,5 M3/H EM SUPERFÍCIES EXTERNAS DA SACADA, ESPESSURA 35 MM, SEM USO DE TELA METÁLICA. AF_08/2022</t>
  </si>
  <si>
    <t>116,42</t>
  </si>
  <si>
    <t>87817</t>
  </si>
  <si>
    <t>EMBOÇO OU MASSA ÚNICA EM ARGAMASSA TRAÇO 1:2:8, PREPARO MECÂNICO COM BETONEIRA 400 L, APLICADA MANUALMENTE EM SUPERFÍCIES EXTERNAS DA SACADA, ESPESSURA DE 45 MM, SEM USO DE TELA METÁLICA DE REFORÇO CONTRA FISSURAÇÃO. AF_08/2022</t>
  </si>
  <si>
    <t>89,40</t>
  </si>
  <si>
    <t>87819</t>
  </si>
  <si>
    <t>EMBOÇO OU MASSA ÚNICA EM ARGAMASSA TRAÇO 1:2:8, PREPARO MANUAL, APLICADA MANUALMENTE EM SUPERFÍCIES EXTERNAS DA SACADA, ESPESSURA DE 45 MM, SEM USO DE TELA METÁLICA DE REFORÇO CONTRA FISSURAÇÃO. AF_08/2022</t>
  </si>
  <si>
    <t>94,56</t>
  </si>
  <si>
    <t>87820</t>
  </si>
  <si>
    <t>EMBOÇO OU MASSA ÚNICA EM ARGAMASSA INDUSTRIALIZADA, PREPARO MECÂNICO E APLICAÇÃO COM EQUIPAMENTO DE MISTURA E PROJEÇÃO DE 1,5 M3/H EM SUPERFÍCIES EXTERNAS DA SACADA, ESPESSURA 45 MM, SEM USO DE TELA METÁLICA. AF_08/2022</t>
  </si>
  <si>
    <t>131,97</t>
  </si>
  <si>
    <t>87821</t>
  </si>
  <si>
    <t>EMBOÇO OU MASSA ÚNICA EM ARGAMASSA TRAÇO 1:2:8, PREPARO MECÂNICO COM BETONEIRA 400 L, APLICADA MANUALMENTE EM SUPERFÍCIES EXTERNAS DA SACADA, ESPESSURA MAIOR OU IGUAL A 50 MM, SEM USO DE TELA METÁLICA DE REFORÇO CONTRA FISSURAÇÃO. AF_08/2022</t>
  </si>
  <si>
    <t>115,53</t>
  </si>
  <si>
    <t>87823</t>
  </si>
  <si>
    <t>EMBOÇO OU MASSA ÚNICA EM ARGAMASSA TRAÇO 1:2:8, PREPARO MANUAL, APLICADA MANUALMENTE EM SUPERFÍCIES EXTERNAS DA SACADA, ESPESSURA MAIOR OU IGUAL A 50 MM, SEM USO DE TELA METÁLICA DE REFORÇO CONTRA FISSURAÇÃO. AF_068/2022</t>
  </si>
  <si>
    <t>121,21</t>
  </si>
  <si>
    <t>87824</t>
  </si>
  <si>
    <t>EMBOÇO OU MASSA ÚNICA EM ARGAMASSA INDUSTRIALIZADA, PREPARO MECÂNICO E APLICAÇÃO COM EQUIPAMENTO DE MISTURA E PROJEÇÃO DE 1,5 M3/H EM SUPERFÍCIES EXTERNAS DA SACADA, ESPESSURA MAIOR OU IGUAL A 50 MM, SEM USO DE TELA METÁLICA. AF_08/2022</t>
  </si>
  <si>
    <t>152,63</t>
  </si>
  <si>
    <t>87825</t>
  </si>
  <si>
    <t>EMBOÇO OU MASSA ÚNICA EM ARGAMASSA TRAÇO 1:2:8, PREPARO MECÂNICO COM BETONEIRA 400 L, APLICADA MANUALMENTE NAS PAREDES INTERNAS DA SACADA, ESPESSURA DE 25 MM, SEM USO DE TELA METÁLICA DE REFORÇO CONTRA FISSURAÇÃO. AF_08/2022</t>
  </si>
  <si>
    <t>65,63</t>
  </si>
  <si>
    <t>87827</t>
  </si>
  <si>
    <t>EMBOÇO OU MASSA ÚNICA EM ARGAMASSA TRAÇO 1:2:8, PREPARO MANUAL, APLICADA MANUALMENTE NAS PAREDES INTERNAS DA SACADA, ESPESSURA DE 25 MM, SEM USO DE TELA METÁLICA DE REFORÇO CONTRA FISSURAÇÃO. AF_08/2022</t>
  </si>
  <si>
    <t>69,39</t>
  </si>
  <si>
    <t>87828</t>
  </si>
  <si>
    <t>EMBOÇO OU MASSA ÚNICA EM ARGAMASSA INDUSTRIALIZADA, PREPARO MECÂNICO E APLICAÇÃO COM EQUIPAMENTO DE MISTURA E PROJEÇÃO DE 1,5 M3/H NAS PAREDES INTERNAS DA SACADA, ESPESSURA 25 MM, SEM USO DE TELA METÁLICA. AF_08/2022</t>
  </si>
  <si>
    <t>96,64</t>
  </si>
  <si>
    <t>87829</t>
  </si>
  <si>
    <t>EMBOÇO OU MASSA ÚNICA EM ARGAMASSA TRAÇO 1:2:8, PREPARO MECÂNICO COM BETONEIRA 400 L, APLICADA MANUALMENTE NAS PAREDES INTERNAS DA SACADA, ESPESSURA DE 35 MM, SEM USO DE TELA METÁLICA DE REFORÇO CONTRA FISSURAÇÃO. AF_08/2022</t>
  </si>
  <si>
    <t>79,75</t>
  </si>
  <si>
    <t>87831</t>
  </si>
  <si>
    <t>EMBOÇO OU MASSA ÚNICA EM ARGAMASSA TRAÇO 1:2:8, PREPARO MANUAL, APLICADA MANUALMENTE NAS PAREDES INTERNAS DA SACADA, ESPESSURA DE 35 MM, SEM USO DE TELA METÁLICA DE REFORÇO CONTRA FISSURAÇÃO. AF_08/2022</t>
  </si>
  <si>
    <t>84,78</t>
  </si>
  <si>
    <t>87832</t>
  </si>
  <si>
    <t>EMBOÇO OU MASSA ÚNICA EM ARGAMASSA INDUSTRIALIZADA, PREPARO MECÂNICO E APLICAÇÃO COM EQUIPAMENTO DE MISTURA E PROJEÇÃO DE 1,5 M3/H DE ARGAMASSA NAS PAREDES INTERNAS DA SACADA, ESPESSURA 35 MM, SEM USO DE TELA METÁLICA. AF_08/2022</t>
  </si>
  <si>
    <t>122,01</t>
  </si>
  <si>
    <t>87834</t>
  </si>
  <si>
    <t>REVESTIMENTO DECORATIVO MONOCAMADA APLICADO MANUALMENTE EM PANOS CEGOS DA FACHADA DE UM EDIFÍCIO DE ESTRUTURA CONVENCIONAL, COM ACABAMENTO RASPADO. AF_06/2014</t>
  </si>
  <si>
    <t>172,49</t>
  </si>
  <si>
    <t>87835</t>
  </si>
  <si>
    <t>REVESTIMENTO DECORATIVO MONOCAMADA APLICADO MANUALMENTE EM PANOS CEGOS DA FACHADA DE UM EDIFÍCIO DE ALVENARIA ESTRUTURAL, COM ACABAMENTO RASPADO. AF_06/2014</t>
  </si>
  <si>
    <t>119,70</t>
  </si>
  <si>
    <t>87836</t>
  </si>
  <si>
    <t>REVESTIMENTO DECORATIVO MONOCAMADA APLICADO COM EQUIPAMENTO DE PROJEÇÃO EM PANOS CEGOS DA FACHADA DE UM EDIFÍCIO DE ESTRUTURA CONVENCIONAL, COM ACABAMENTO RASPADO. AF_06/2014</t>
  </si>
  <si>
    <t>165,57</t>
  </si>
  <si>
    <t>87837</t>
  </si>
  <si>
    <t>REVESTIMENTO DECORATIVO MONOCAMADA APLICADO COM EQUIPAMENTO DE PROJEÇÃO EM PANOS CEGOS DA FACHADA DE UM EDIFÍCIO DE ALVENARIA ESTRUTURAL, COM ACABAMENTO RASPADO. AF_06/2014</t>
  </si>
  <si>
    <t>113,49</t>
  </si>
  <si>
    <t>87838</t>
  </si>
  <si>
    <t>REVESTIMENTO DECORATIVO MONOCAMADA APLICADO MANUALMENTE EM PANOS DA FACHADA COM PRESENÇA DE VÃOS, DE UM EDIFÍCIO DE ESTRUTURA CONVENCIONAL E ACABAMENTO RASPADO. AF_06/2014</t>
  </si>
  <si>
    <t>179,33</t>
  </si>
  <si>
    <t>87839</t>
  </si>
  <si>
    <t>REVESTIMENTO DECORATIVO MONOCAMADA APLICADO MANUALMENTE EM PANOS DA FACHADA COM PRESENÇA DE VÃOS, DE UM EDIFÍCIO DE ALVENARIA ESTRUTURAL E ACABAMENTO RASPADO. AF_06/2014</t>
  </si>
  <si>
    <t>124,94</t>
  </si>
  <si>
    <t>87840</t>
  </si>
  <si>
    <t>REVESTIMENTO DECORATIVO MONOCAMADA APLICADO COM EQUIPAMENTO DE PROJEÇÃO EM PANOS DA FACHADA COM PRESENÇA DE VÃOS, DE UM EDIFÍCIO DE ESTRUTURA CONVENCIONAL E ACABAMENTO RASPADO. AF_06/2014</t>
  </si>
  <si>
    <t>170,68</t>
  </si>
  <si>
    <t>87841</t>
  </si>
  <si>
    <t>REVESTIMENTO DECORATIVO MONOCAMADA APLICADO COM EQUIPAMENTO DE PROJEÇÃO EM PANOS DA FACHADA COM PRESENÇA DE VÃOS, DE UM EDIFÍCIO DE ALVENARIA ESTRUTURAL E ACABAMENTO RASPADO. AF_06/2014</t>
  </si>
  <si>
    <t>116,96</t>
  </si>
  <si>
    <t>87842</t>
  </si>
  <si>
    <t>REVESTIMENTO DECORATIVO MONOCAMADA APLICADO MANUALMENTE EM SUPERFÍCIES EXTERNAS DA SACADA DE UM EDIFÍCIO DE ESTRUTURA CONVENCIONAL E ACABAMENTO RASPADO. AF_06/2014</t>
  </si>
  <si>
    <t>182,33</t>
  </si>
  <si>
    <t>87843</t>
  </si>
  <si>
    <t>REVESTIMENTO DECORATIVO MONOCAMADA APLICADO MANUALMENTE EM SUPERFÍCIES EXTERNAS DA SACADA DE UM EDIFÍCIO DE ALVENARIA ESTRUTURAL E ACABAMENTO RASPADO. AF_06/2014</t>
  </si>
  <si>
    <t>134,81</t>
  </si>
  <si>
    <t>87844</t>
  </si>
  <si>
    <t>REVESTIMENTO DECORATIVO MONOCAMADA APLICADO COM EQUIPAMENTO DE PROJEÇÃO EM SUPERFÍCIES EXTERNAS DA SACADA DE UM EDIFÍCIO DE ESTRUTURA CONVENCIONAL E ACABAMENTO RASPADO. AF_06/2014</t>
  </si>
  <si>
    <t>169,04</t>
  </si>
  <si>
    <t>87845</t>
  </si>
  <si>
    <t>REVESTIMENTO DECORATIVO MONOCAMADA APLICADO COM EQUIPAMENTO DE PROJEÇÃO EM SUPERFÍCIES EXTERNAS DA SACADA DE UM EDIFÍCIO DE ALVENARIA ESTRUTURAL E ACABAMENTO RASPADO. AF_06/2014</t>
  </si>
  <si>
    <t>122,24</t>
  </si>
  <si>
    <t>87846</t>
  </si>
  <si>
    <t>REVESTIMENTO DECORATIVO MONOCAMADA APLICADO MANUALMENTE EM PANOS CEGOS DA FACHADA DE UM EDIFÍCIO DE ESTRUTURA CONVENCIONAL, COM ACABAMENTO TRAVERTINO. AF_06/2014</t>
  </si>
  <si>
    <t>187,16</t>
  </si>
  <si>
    <t>87847</t>
  </si>
  <si>
    <t>REVESTIMENTO DECORATIVO MONOCAMADA APLICADO MANUALMENTE EM PANOS CEGOS DA FACHADA DE UM EDIFÍCIO DE ALVENARIA ESTRUTURAL, COM ACABAMENTO TRAVERTINO. AF_06/2014</t>
  </si>
  <si>
    <t>134,38</t>
  </si>
  <si>
    <t>87848</t>
  </si>
  <si>
    <t>REVESTIMENTO DECORATIVO MONOCAMADA APLICADO COM EQUIPAMENTO DE PROJEÇÃO EM PANOS CEGOS DA FACHADA DE UM EDIFÍCIO DE ESTRUTURA CONVENCIONAL, COM ACABAMENTO TRAVERTINO. AF_06/2014</t>
  </si>
  <si>
    <t>178,99</t>
  </si>
  <si>
    <t>87849</t>
  </si>
  <si>
    <t>REVESTIMENTO DECORATIVO MONOCAMADA APLICADO COM EQUIPAMENTO DE PROJEÇÃO EM PANOS CEGOS DA FACHADA DE UM EDIFÍCIO DE ALVENARIA ESTRUTURAL, COM ACABAMENTO TRAVERTINO. AF_06/2014</t>
  </si>
  <si>
    <t>126,91</t>
  </si>
  <si>
    <t>87850</t>
  </si>
  <si>
    <t>REVESTIMENTO DECORATIVO MONOCAMADA APLICADO MANUALMENTE EM PANOS DA FACHADA COM PRESENÇA DE VÃOS, DE UM EDIFÍCIO DE ESTRUTURA CONVENCIONAL E ACABAMENTO TRAVERTINO. AF_06/2014</t>
  </si>
  <si>
    <t>194,04</t>
  </si>
  <si>
    <t>87851</t>
  </si>
  <si>
    <t>REVESTIMENTO DECORATIVO MONOCAMADA APLICADO MANUALMENTE EM PANOS DA FACHADA COM PRESENÇA DE VÃOS, DE UM EDIFÍCIO DE ALVENARIA ESTRUTURAL E ACABAMENTO TRAVERTINO. AF_06/2014</t>
  </si>
  <si>
    <t>139,64</t>
  </si>
  <si>
    <t>87852</t>
  </si>
  <si>
    <t>REVESTIMENTO DECORATIVO MONOCAMADA APLICADO COM EQUIPAMENTO DE PROJEÇÃO EM PANOS DA FACHADA COM PRESENÇA DE VÃOS, DE UM EDIFÍCIO DE ESTRUTURA CONVENCIONAL E ACABAMENTO TRAVERTINO. AF_06/2014</t>
  </si>
  <si>
    <t>184,07</t>
  </si>
  <si>
    <t>87853</t>
  </si>
  <si>
    <t>REVESTIMENTO DECORATIVO MONOCAMADA APLICADO COM EQUIPAMENTO DE PROJEÇÃO EM PANOS DA FACHADA COM PRESENÇA DE VÃOS, DE UM EDIFÍCIO DE ALVENARIA ESTRUTURAL E ACABAMENTO TRAVERTINO. AF_06/2014</t>
  </si>
  <si>
    <t>130,35</t>
  </si>
  <si>
    <t>87854</t>
  </si>
  <si>
    <t>REVESTIMENTO DECORATIVO MONOCAMADA APLICADO MANUALMENTE EM SUPERFÍCIES EXTERNAS DA SACADA DE UM EDIFÍCIO DE ESTRUTURA CONVENCIONAL E ACABAMENTO TRAVERTINO. AF_06/2014</t>
  </si>
  <si>
    <t>197,00</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</si>
  <si>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</si>
  <si>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</si>
  <si>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</si>
  <si>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</si>
  <si>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182,46</t>
  </si>
  <si>
    <t>87857</t>
  </si>
  <si>
    <t>REVESTIMENTO DECORATIVO MONOCAMADA APLICADO COM EQUIPAMENTO DE PROJEÇÃO EM SUPERFÍCIES EXTERNAS DA SACADA DE UM EDIFÍCIO DE ALVENARIA ESTRUTURAL E ACABAMENTO TRAVERTINO. AF_06/2014</t>
  </si>
  <si>
    <t>135,64</t>
  </si>
  <si>
    <t>87858</t>
  </si>
  <si>
    <t>REVESTIMENTO DECORATIVO MONOCAMADA APLICADO MANUALMENTE NAS PAREDES INTERNAS DA SACADA COM ACABAMENTO RASPADO. AF_06/2014</t>
  </si>
  <si>
    <t>129,52</t>
  </si>
  <si>
    <t>87859</t>
  </si>
  <si>
    <t>REVESTIMENTO DECORATIVO MONOCAMADA APLICADO MANUALMENTE NAS PAREDES INTERNAS DA SACADA COM ACABAMENTO TRAVERTINO. AF_06/2014</t>
  </si>
  <si>
    <t>149,84</t>
  </si>
  <si>
    <t>89048</t>
  </si>
  <si>
    <t>(COMPOSIÇÃO REPRESENTATIVA) DO SERVIÇO DE EMBOÇO/MASSA ÚNICA, TRAÇO 1:2:8, PREPARO MECÂNICO, COM BETONEIRA DE 400L, EM PAREDES DE AMBIENTES INTERNOS, COM EXECUÇÃO DE TALISCAS, PARA EDIFICAÇÃO HABITACIONAL MULTIFAMILIAR (PRÉDIO). AF_11/2014</t>
  </si>
  <si>
    <t>37,14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</si>
  <si>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</si>
  <si>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</si>
  <si>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</si>
  <si>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</si>
  <si>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36,59</t>
  </si>
  <si>
    <t>90406</t>
  </si>
  <si>
    <t>MASSA ÚNICA, PARA RECEBIMENTO DE PINTURA, EM ARGAMASSA TRAÇO 1:2:8, PREPARO MECÂNICO COM BETONEIRA 400L, APLICADA MANUALMENTE EM TETO, ESPESSURA DE 20MM, COM EXECUÇÃO DE TALISCAS. AF_03/2015</t>
  </si>
  <si>
    <t>46,40</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</si>
  <si>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</si>
  <si>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</si>
  <si>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</si>
  <si>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</si>
  <si>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32,94</t>
  </si>
  <si>
    <t>90409</t>
  </si>
  <si>
    <t>MASSA ÚNICA, PARA RECEBIMENTO DE PINTURA, EM ARGAMASSA TRAÇO 1:2:8, PREPARO MANUAL, APLICADA MANUALMENTE EM TETO, ESPESSURA DE 10MM, COM EXECUÇÃO DE TALISCAS. AF_03/2015</t>
  </si>
  <si>
    <t>35,17</t>
  </si>
  <si>
    <t>104203</t>
  </si>
  <si>
    <t>EMBOÇO OU MASSA ÚNICA EM ARGAMASSA TRAÇO 1:2:8, PREPARO MECÂNICA COM BETONEIRA 400 L, APLICADA COM PROJETOR TIPO CANEQUINHA EM PANOS DE FACHADA COM PRESENÇA DE VÃOS, ESPESSURA DE 25 MM, ACESSO POR BALANCIM MANUAL. AF_08/2022</t>
  </si>
  <si>
    <t>54,45</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</si>
  <si>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</si>
  <si>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</si>
  <si>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</si>
  <si>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</si>
  <si>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</si>
  <si>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</si>
  <si>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84,64</t>
  </si>
  <si>
    <t>104207</t>
  </si>
  <si>
    <t>EMBOÇO OU MASSA ÚNICA EM ARGAMASSA TRAÇO 1:2:8, PREPARO MECÂNICA COM BETONEIRA 400 L, APLICADA COM PROJETOR TIPO CANEQUINHA EM PANOS DE FACHADA SEM PRESENÇA DE VÃOS, ESPESSURA DE 25 MM, ACESSO POR BALANCIM MANUAL. AF_08/2022</t>
  </si>
  <si>
    <t>41,37</t>
  </si>
  <si>
    <t>104208</t>
  </si>
  <si>
    <t>EMBOÇO OU MASSA ÚNICA EM ARGAMASSA TRAÇO 1:2:8, PREPARO MECÂNICA COM BETONEIRA 400 L, APLICADA COM PROJETOR TIPO CANEQUINHA EM PANOS DE FACHADA SEM PRESENÇA DE VÃOS, ESPESSURA DE 35 MM, ACESSO POR BALANCIM MANUAL. AF_08/2022</t>
  </si>
  <si>
    <t>56,48</t>
  </si>
  <si>
    <t>104209</t>
  </si>
  <si>
    <t>EMBOÇO OU MASSA ÚNICA EM ARGAMASSA TRAÇO 1:2:8, PREPARO MECÂNICA COM BETONEIRA 400 L, APLICADA COM PROJETOR TIPO CANEQUINHA EM PANOS DE FACHADA SEM PRESENÇA DE VÃOS, ESPESSURA DE 45 MM, ACESSO POR BALANCIM MANUAL. AF_08/2022</t>
  </si>
  <si>
    <t>62,85</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</si>
  <si>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</si>
  <si>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</si>
  <si>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</si>
  <si>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</si>
  <si>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74,22</t>
  </si>
  <si>
    <t>104212</t>
  </si>
  <si>
    <t>EMBOÇO OU MASSA ÚNICA EM ARGAMASSA TRAÇO 1:2:8, PREPARO MECÂNICA COM BETONEIRA 400 L, APLICADA COM PROJETOR TIPO CANEQUINHA EM SUPERFÍCIES EXTERNAS DA SACADA, ESPESSURA DE 35 MM, ACESSO POR BALANCIM MANUAL, SEM USO DE TELA METÁLICA. AF_08/2022</t>
  </si>
  <si>
    <t>89,39</t>
  </si>
  <si>
    <t>104213</t>
  </si>
  <si>
    <t>EMBOÇO OU MASSA ÚNICA EM ARGAMASSA TRAÇO 1:2:8, PREPARO MECÂNICA COM BETONEIRA 400 L, APLICADA COM PROJETOR TIPO CANEQUINHA EM SUPERFÍCIES EXTERNAS DA SACADA, ESPESSURA DE 45 MM, ACESSO POR BALANCIM MANUAL, SEM USO DE TELA METÁLICA. AF_08/2022</t>
  </si>
  <si>
    <t>95,76</t>
  </si>
  <si>
    <t>104214</t>
  </si>
  <si>
    <t>EMBOÇO OU MASSA ÚNICA EM ARGAMASSA TRAÇO 1:2:8, PREPARO MECÂNICA COM BETONEIRA 400 L, APLICADA COM PROJETOR TIPO CANEQUINHA EM SUPERFÍCIES EXTERNAS DA SACADA, ESPESSURA DE 50 MM, ACESSO POR BALANCIM MANUAL, SEM USO DE TELA METÁLICA. AF_08/2022</t>
  </si>
  <si>
    <t>114,00</t>
  </si>
  <si>
    <t>104215</t>
  </si>
  <si>
    <t>EMBOÇO OU MASSA ÚNICA EM ARGAMASSA TRAÇO 1:2:8, PREPARO MECÂNICA COM BETONEIRA 400 L, APLICADA COM PROJETOR TIPO CANEQUINHA EM SUPERFÍCIES INTERNAS DA SACADA, ESPESSURA DE 25 MM,  SEM USO DE TELA METÁLICA. AF_08/2022</t>
  </si>
  <si>
    <t>69,91</t>
  </si>
  <si>
    <t>104216</t>
  </si>
  <si>
    <t>EMBOÇO OU MASSA ÚNICA EM ARGAMASSA TRAÇO 1:2:8, PREPARO MECÂNICA COM BETONEIRA 400 L, APLICADA COM PROJETOR TIPO CANEQUINHA EM SUPERFÍCIES INTERNAS DA SACADA, ESPESSURA DE 35 MM, SEM USO DE TELA METÁLICA. AF_08/2022</t>
  </si>
  <si>
    <t>85,04</t>
  </si>
  <si>
    <t>104217</t>
  </si>
  <si>
    <t>EMBOÇO OU MASSA ÚNICA EM ARGAMASSA TRAÇO 1:2:8, PREPARO MECÂNICA COM BETONEIRA 400 L, APLICADA MANUALMENTE EM PANOS DE FACHADA COM PRESENÇA DE VÃOS, ESPESSURA DE 25 MM, ACESSO POR ANDAIME. AF_08/2022</t>
  </si>
  <si>
    <t>47,83</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</si>
  <si>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</si>
  <si>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</si>
  <si>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</si>
  <si>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</si>
  <si>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76,13</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</si>
  <si>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</si>
  <si>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</si>
  <si>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</si>
  <si>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</si>
  <si>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61,29</t>
  </si>
  <si>
    <t>104222</t>
  </si>
  <si>
    <t>EMBOÇO OU MASSA ÚNICA EM ARGAMASSA TRAÇO 1:2:8, PREPARO MANUAL, APLICADA MANUALMENTE EM PANOS DE FACHADA COM PRESENÇA DE VÃOS, ESPESSURA DE 35 MM, ACESSO POR ANDAIME. AF_08/2022</t>
  </si>
  <si>
    <t>65,70</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</si>
  <si>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</si>
  <si>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</si>
  <si>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</si>
  <si>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</si>
  <si>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</si>
  <si>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</si>
  <si>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67,49</t>
  </si>
  <si>
    <t>104226</t>
  </si>
  <si>
    <t>EMBOÇO OU MASSA ÚNICA EM ARGAMASSA TRAÇO 1:2:8, PREPARO MANUAL, APLICADA MANUALMENTE EM PANOS DE FACHADA COM PRESENÇA DE VÃOS, ESPESSURA DE 45 MM, ACESSO POR ANDAIME. AF_08/2022</t>
  </si>
  <si>
    <t>73,02</t>
  </si>
  <si>
    <t>104227</t>
  </si>
  <si>
    <t>EMBOÇO OU MASSA ÚNICA EM ARGAMASSA INDUSTRIALIZADA, PREPARO MECÂNICA E APLICAÇÃO COM EQUIPAMENTO DE MISTURA E PROJEÇÃO DE 1,5 M3/H DE ARGAMASSA EM PANOS DE FACHADA COM PRESENÇA DE VÃOS, ESPESSURA DE 45 MM, ACESSO POR ANDAIME. AF_08/2022</t>
  </si>
  <si>
    <t>116,02</t>
  </si>
  <si>
    <t>104228</t>
  </si>
  <si>
    <t>EMBOÇO OU MASSA ÚNICA EM ARGAMASSA TRAÇO 1:2:8, PREPARO MECÂNICA COM BETONEIRA 400 L, APLICADA COM PROJETOR TIPO CANEQUINHA EM PANOS DE FACHADA COM PRESENÇA DE VÃOS, ESPESSURA DE 45 MM, ACESSO POR ANDAIME. AF_08/2022</t>
  </si>
  <si>
    <t>72,19</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</si>
  <si>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</si>
  <si>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</si>
  <si>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</si>
  <si>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</si>
  <si>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84,94</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</si>
  <si>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</si>
  <si>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</si>
  <si>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</si>
  <si>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</si>
  <si>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79,59</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</si>
  <si>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</si>
  <si>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</si>
  <si>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</si>
  <si>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</si>
  <si>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</si>
  <si>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</si>
  <si>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63,95</t>
  </si>
  <si>
    <t>104236</t>
  </si>
  <si>
    <t>EMBOÇO OU MASSA ÚNICA EM ARGAMASSA TRAÇO 1:2:8, PREPARO MECÂNICA COM BETONEIRA 400 L, APLICADA COM PROJETOR TIPO CANEQUINHA EM PANOS DE FACHADA SEM PRESENÇA DE VÃOS, ESPESSURA DE 25 MM, ACESSO POR ANDAIME. AF_08/2022</t>
  </si>
  <si>
    <t>39,19</t>
  </si>
  <si>
    <t>104237</t>
  </si>
  <si>
    <t>EMBOÇO OU MASSA ÚNICA EM ARGAMASSA TRAÇO 1:2:8, PREPARO MECÂNICA COM BETONEIRA 400 L, APLICADA MANUALMENTE EM PANOS DE FACHADA SEM PRESENÇA DE VÃOS, ESPESSURA DE 35 MM, ACESSO POR ANDAIME. AF_08/2022</t>
  </si>
  <si>
    <t>49,93</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</si>
  <si>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</si>
  <si>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</si>
  <si>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</si>
  <si>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</si>
  <si>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86,16</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</si>
  <si>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</si>
  <si>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</si>
  <si>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</si>
  <si>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</si>
  <si>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</si>
  <si>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</si>
  <si>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60,88</t>
  </si>
  <si>
    <t>104243</t>
  </si>
  <si>
    <t>EMBOÇO OU MASSA ÚNICA EM ARGAMASSA INDUSTRIALIZADA, PREPARO MECÂNICA E APLICAÇÃO COM EQUIPAMENTO DE MISTURA E PROJEÇÃO DE 1,5 M3/H DE ARGAMASSA EM PANOS DE FACHADA SEM PRESENÇA DE VÃOS, ESPESSURA DE 45 MM, ACESSO POR ANDAIME. AF_08/2022</t>
  </si>
  <si>
    <t>101,71</t>
  </si>
  <si>
    <t>104244</t>
  </si>
  <si>
    <t>EMBOÇO OU MASSA ÚNICA EM ARGAMASSA TRAÇO 1:2:8, PREPARO MECÂNICA COM BETONEIRA 400 L, APLICADA COM PROJETOR TIPO CANEQUINHA EM PANOS DE FACHADA SEM PRESENÇA DE VÃOS, ESPESSURA DE 45 MM, ACESSO POR ANDAIME. AF_08/2022</t>
  </si>
  <si>
    <t>59,71</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</si>
  <si>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</si>
  <si>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</si>
  <si>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</si>
  <si>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</si>
  <si>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66,38</t>
  </si>
  <si>
    <t>104247</t>
  </si>
  <si>
    <t>EMBOÇO OU MASSA ÚNICA EM ARGAMASSA INDUSTRIALIZADA, PREPARO MECÂNICA E APLICAÇÃO COM EQUIPAMENTO DE MISTURA E PROJEÇÃO DE 1,5 M3/H DE ARGAMASSA EM PANOS DE FACHADA SEM PRESENÇA DE VÃOS, ESPESSURA DE 50 MM, ACESSO POR ANDAIME. AF_08/2022</t>
  </si>
  <si>
    <t>108,96</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</si>
  <si>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</si>
  <si>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</si>
  <si>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</si>
  <si>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</si>
  <si>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63,50</t>
  </si>
  <si>
    <t>104250</t>
  </si>
  <si>
    <t>EMBOÇO OU MASSA ÚNICA EM ARGAMASSA TRAÇO 1:2:8, PREPARO MANUAL, APLICADA MANUALMENTE EM SUPERFÍCIES EXTERNAS DA SACADA, ESPESSURA DE 25 MM, ACESSO POR ANDAIME, SEM USO DE TELA METÁLICA. AF_08/2022</t>
  </si>
  <si>
    <t>66,57</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</si>
  <si>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</si>
  <si>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</si>
  <si>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87,90</t>
  </si>
  <si>
    <t>104252</t>
  </si>
  <si>
    <t>EMBOÇO OU MASSA ÚNICA EM ARGAMASSA TRAÇO 1:2:8, PREPARO MECÂNICA COM BETONEIRA 400 L, APLICADA COM PROJETOR TIPO CANEQUINHA EM SUPERFÍCIES EXTERNAS DA SACADA, ESPESSURA DE 25 MM, ACESSO POR ANDAIME, SEM USO DE TELA METÁLICA. AF_08/2022</t>
  </si>
  <si>
    <t>67,87</t>
  </si>
  <si>
    <t>104253</t>
  </si>
  <si>
    <t>EMBOÇO OU MASSA ÚNICA EM ARGAMASSA TRAÇO 1:2:8, PREPARO MECÂNICA COM BETONEIRA 400 L, APLICADA MANUALMENTE EM SUPERFÍCIES EXTERNAS DA SACADA, ESPESSURA DE 35 MM, ACESSO POR ANDAIME, SEM USO DE TELA METÁLICA. AF_08/2022</t>
  </si>
  <si>
    <t>76,59</t>
  </si>
  <si>
    <t>104254</t>
  </si>
  <si>
    <t>EMBOÇO OU MASSA ÚNICA EM ARGAMASSA TRAÇO 1:2:8, PREPARO MANUAL, APLICADA MANUALMENTE EM SUPERFÍCIES EXTERNAS DA SACADA, ESPESSURA DE 35 MM, ACESSO POR ANDAIME, SEM USO DE TELA METÁLICA. AF_08/2022</t>
  </si>
  <si>
    <t>80,71</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</si>
  <si>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</si>
  <si>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</si>
  <si>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110,10</t>
  </si>
  <si>
    <t>104256</t>
  </si>
  <si>
    <t>EMBOÇO OU MASSA ÚNICA EM ARGAMASSA TRAÇO 1:2:8, PREPARO MECÂNICO COM BETONEIRA 400 L, APLICADA COM PROJETOR TIPO CANEQUINHA EM SUPERFÍCIES EXTERNAS DA SACADA, ESPESSURA DE 35 MM, ACESSO POR ANDAIME, SEM USO DE TELA METÁLICA. AF_08/2022</t>
  </si>
  <si>
    <t>82,01</t>
  </si>
  <si>
    <t>104257</t>
  </si>
  <si>
    <t>EMBOÇO OU MASSA ÚNICA EM ARGAMASSA TRAÇO 1:2:8, PREPARO MECÂNICO COM BETONEIRA 400 L, APLICADA MANUALMENTE EM SUPERFÍCIES EXTERNAS DA SACADA, ESPESSURA DE 45 MM, ACESSO POR ANDAIME, SEM USO DE TELA METÁLICA. AF_08/2022</t>
  </si>
  <si>
    <t>82,38</t>
  </si>
  <si>
    <t>104258</t>
  </si>
  <si>
    <t>EMBOÇO OU MASSA ÚNICA EM ARGAMASSA TRAÇO 1:2:8, PREPARO MANUAL, APLICADA MANUALMENTE EM SUPERFÍCIES EXTERNAS DA SACADA, ESPESSURA DE 45 MM, ACESSO POR ANDAIME, SEM USO DE TELA METÁLICA. AF_08/2022</t>
  </si>
  <si>
    <t>87,54</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</si>
  <si>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</si>
  <si>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</si>
  <si>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125,65</t>
  </si>
  <si>
    <t>104260</t>
  </si>
  <si>
    <t>EMBOÇO OU MASSA ÚNICA EM ARGAMASSA TRAÇO 1:2:8, PREPARO MECÂNICO COM BETONEIRA 400 L, APLICADA COM PROJETOR TIPO CANEQUINHA EM SUPERFÍCIES EXTERNAS DA SACADA, ESPESSURA DE 45 MM, ACESSO POR ANDAIME, SEM USO DE TELA METÁLICA. AF_08/2022</t>
  </si>
  <si>
    <t>88,38</t>
  </si>
  <si>
    <t>104261</t>
  </si>
  <si>
    <t>EMBOÇO OU MASSA ÚNICA EM ARGAMASSA TRAÇO 1:2:8, PREPARO MECÂNICO COM BETONEIRA 400 L, APLICADA MANUALMENTE EM SUPERFÍCIES EXTERNAS DA SACADA, ESPESSURA DE 50 MM, ACESSO POR ANDAIME, SEM USO DE TELA METÁLICA. AF_08/2022</t>
  </si>
  <si>
    <t>105,97</t>
  </si>
  <si>
    <t>104262</t>
  </si>
  <si>
    <t>EMBOÇO OU MASSA ÚNICA EM ARGAMASSA TRAÇO 1:2:8, PREPARO MANUAL, APLICADA MANUALMENTE EM SUPERFÍCIES EXTERNAS DA SACADA, ESPESSURA DE 50 MM, ACESSO POR ANDAIME, SEM USO DE TELA METÁLICA. AF_08/2022</t>
  </si>
  <si>
    <t>111,65</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</si>
  <si>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</si>
  <si>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</si>
  <si>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144,85</t>
  </si>
  <si>
    <t>104264</t>
  </si>
  <si>
    <t>EMBOÇO OU MASSA ÚNICA EM ARGAMASSA TRAÇO 1:2:8, PREPARO MECÂNICO COM BETONEIRA 400 L, APLICADA COM PROJETOR TIPO CANEQUINHA EM SUPERFÍCIES EXTERNAS DA SACADA, ESPESSURA DE 50 MM, ACESSO POR ANDAIME, SEM USO DE TELA METÁLICA. AF_08/2022</t>
  </si>
  <si>
    <t>104,91</t>
  </si>
  <si>
    <t>104627</t>
  </si>
  <si>
    <t>APLICAÇÃO MANUAL DE GESSO DESEMPENADO (SEM TALISCAS) EM TETO DE AMBIENTES COM PAREDES EM PÉ DIREITO DUPLO E ÁREA MAIOR QUE 10M², ESPESSURA DE 0,5CM. AF_03/2023</t>
  </si>
  <si>
    <t>18,29</t>
  </si>
  <si>
    <t>104628</t>
  </si>
  <si>
    <t>APLICAÇÃO MANUAL DE GESSO DESEMPENADO (SEM TALISCAS) EM TETO DE AMBIENTES COM PAREDES EM PÉ DIREITO DUPLO E ÁREA ENTRE 5M² E 10M², ESPESSURA DE 0,5CM. AF_03/2023</t>
  </si>
  <si>
    <t>27,45</t>
  </si>
  <si>
    <t>104629</t>
  </si>
  <si>
    <t>APLICAÇÃO MANUAL DE GESSO DESEMPENADO (SEM TALISCAS) EM TETO DE AMBIENTES COM PAREDES EM PÉ DIREITO DUPLO E ÁREA MENOR QUE 5M², ESPESSURA DE 0,5CM. AF_03/2023</t>
  </si>
  <si>
    <t>32,71</t>
  </si>
  <si>
    <t>104630</t>
  </si>
  <si>
    <t>APLICAÇÃO MANUAL DE GESSO DESEMPENADO (SEM TALISCAS) EM TETO DE AMBIENTES COM PAREDES EM PÉ DIREITO DUPLO E ÁREA MAIOR QUE 10M², ESPESSURA DE 1,0CM. AF_03/2023</t>
  </si>
  <si>
    <t>29,09</t>
  </si>
  <si>
    <t>104631</t>
  </si>
  <si>
    <t>APLICAÇÃO MANUAL DE GESSO DESEMPENADO (SEM TALISCAS) EM TETO DE AMBIENTES COM PAREDES EM PÉ DIREITO DUPLO E ÁREA ENTRE 5M² E 10M², ESPESSURA DE 1,0CM. AF_03/2023</t>
  </si>
  <si>
    <t>38,25</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</si>
  <si>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</si>
  <si>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</si>
  <si>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</si>
  <si>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</si>
  <si>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24,45</t>
  </si>
  <si>
    <t>104634</t>
  </si>
  <si>
    <t>APLICAÇÃO MANUAL DE GESSO DESEMPENADO (SEM TALISCAS) EM PAREDES COM PÉ DIREITO DUPLO, ESPESSURA DE 1,0CM. AF_03/2023</t>
  </si>
  <si>
    <t>36,63</t>
  </si>
  <si>
    <t>104635</t>
  </si>
  <si>
    <t>APLICAÇÃO MANUAL DE GESSO SARRAFEADO (COM TALISCAS) EM PAREDES COM PÉ DIREITO DUPLO, ESPESSURA DE 1,0CM. AF_03/2023</t>
  </si>
  <si>
    <t>49,39</t>
  </si>
  <si>
    <t>104636</t>
  </si>
  <si>
    <t>APLICAÇÃO MANUAL DE GESSO SARRAFEADO (COM TALISCAS) EM PAREDES COM PÉ DIREITO DUPLO, ESPESSURA DE 1,5CM. AF_03/2023</t>
  </si>
  <si>
    <t>57,88</t>
  </si>
  <si>
    <t>87244</t>
  </si>
  <si>
    <t>REVESTIMENTO CERÂMICO PARA PAREDES EXTERNAS EM PASTILHAS DE PORCELANA 5 X 5 CM (PLACAS DE 30 X 30 CM), ALINHADAS A PRUMO. AF_02/2023</t>
  </si>
  <si>
    <t>203,61</t>
  </si>
  <si>
    <t>87245</t>
  </si>
  <si>
    <t>REVESTIMENTO CERÂMICO PARA PAREDES EXTERNAS EM PASTILHAS DE PORCELANA 5 X 5 CM (PLACAS DE 30 X 30 CM), ALINHADAS A PRUMO, APLICADO EM SUPERFÍCIES INTERNAS DE SACADA. AF_02/2023</t>
  </si>
  <si>
    <t>243,15</t>
  </si>
  <si>
    <t>87265</t>
  </si>
  <si>
    <t>REVESTIMENTO CERÂMICO PARA PAREDES INTERNAS COM PLACAS TIPO ESMALTADA EXTRA DE DIMENSÕES 20X20 CM APLICADAS NA ALTURA INTEIRA DAS PAREDES.  AF_02/2023_PE</t>
  </si>
  <si>
    <t>87267</t>
  </si>
  <si>
    <t>REVESTIMENTO CERÂMICO PARA PAREDES INTERNAS COM PLACAS TIPO ESMALTADA EXTRA DE DIMENSÕES 20X20 CM APLICADAS A MEIA ALTURA DAS PAREDES. AF_02/2023_PE</t>
  </si>
  <si>
    <t>64,64</t>
  </si>
  <si>
    <t>87269</t>
  </si>
  <si>
    <t>REVESTIMENTO CERÂMICO PARA PAREDES INTERNAS COM PLACAS TIPO ESMALTADA EXTRA DE DIMENSÕES 25X35 CM APLICADAS NA ALTURA INTEIRA DAS PAREDES. AF_02/2023_PE</t>
  </si>
  <si>
    <t>63,56</t>
  </si>
  <si>
    <t>87271</t>
  </si>
  <si>
    <t>REVESTIMENTO CERÂMICO PARA PAREDES INTERNAS COM PLACAS TIPO ESMALTADA EXTRA DE DIMENSÕES 25X35 CM APLICADAS A MEIA ALTURA DAS PAREDES. AF_02/2023_PE</t>
  </si>
  <si>
    <t>68,12</t>
  </si>
  <si>
    <t>87273</t>
  </si>
  <si>
    <t>REVESTIMENTO CERÂMICO PARA PAREDES INTERNAS COM PLACAS TIPO ESMALTADA EXTRA  DE DIMENSÕES 33X45 CM APLICADAS NA ALTURA INTEIRA DAS PAREDES. AF_02/2023_PE</t>
  </si>
  <si>
    <t>87275</t>
  </si>
  <si>
    <t>REVESTIMENTO CERÂMICO PARA PAREDES INTERNAS COM PLACAS TIPO ESMALTADA EXTRA DE DIMENSÕES 33X45 CM APLICADAS A MEIA ALTURA DAS PAREDES. AF_02/2023_PE</t>
  </si>
  <si>
    <t>72,43</t>
  </si>
  <si>
    <t>88788</t>
  </si>
  <si>
    <t>REVESTIMENTO CERÂMICO PARA PAREDES EXTERNAS EM PASTILHAS DE PORCELANA 2,5 X 2,5 CM (PLACAS DE 30 X 30 CM), ALINHADAS A PRUMO. AF_02/2023</t>
  </si>
  <si>
    <t>290,51</t>
  </si>
  <si>
    <t>88789</t>
  </si>
  <si>
    <t>REVESTIMENTO CERÂMICO PARA PAREDES EXTERNAS EM PASTILHAS DE PORCELANA 2,5 X 2,5 CM (PLACAS DE 30 X 30 CM), ALINHADAS A PRUMO, APLICADO EM SUPERFÍCIES INTERNAS DE SACADA. AF_02/2023</t>
  </si>
  <si>
    <t>348,38</t>
  </si>
  <si>
    <t>89045</t>
  </si>
  <si>
    <t>(COMPOSIÇÃO REPRESENTATIVA) DO SERVIÇO DE REVESTIMENTO CERÂMICO PARA AMBIENTES DE ÁREAS MOLHADAS, MEIA PAREDE OU PAREDE INTEIRA, COM PLACAS TIPO ESMALTADA EXTRA, DIMENSÕES 20X20 CM, PARA EDIFICAÇÃO HABITACIONAL MULTIFAMILIAR (PRÉDIO). AF_11/2014</t>
  </si>
  <si>
    <t>61,26</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</si>
  <si>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</si>
  <si>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</si>
  <si>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</si>
  <si>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</si>
  <si>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93395</t>
  </si>
  <si>
    <t>REVESTIMENTO CERÂMICO PARA PAREDES INTERNAS COM PLACAS TIPO ESMALTADA PADRÃO POPULAR DE DIMENSÕES 20X20 CM, ARGAMASSA TIPO AC I, APLICADAS A MEIA ALTURA DAS PAREDES. AF_02/2023_PE</t>
  </si>
  <si>
    <t>54,70</t>
  </si>
  <si>
    <t>99195</t>
  </si>
  <si>
    <t>REVESTIMENTO CERÂMICO PARA PAREDES INTERNAS COM PLACAS TIPO ESMALTADA PADRÃO POPULAR DE DIMENSÕES 20X20 CM, ARGAMASSA TIPO AC III, APLICADAS NA ALTURA INTEIRA DAS PAREDES.  AF_02/2023_PE</t>
  </si>
  <si>
    <t>57,48</t>
  </si>
  <si>
    <t>99198</t>
  </si>
  <si>
    <t>REVESTIMENTO CERÂMICO PARA PAREDES INTERNAS COM PLACAS TIPO ESMALTADA PADRÃO POPULAR DE DIMENSÕES 20X20 CM, ARGAMASSA TIPO AC III, APLICADAS A MEIA ALTURA DAS PAREDES. AF_02/2023_PE</t>
  </si>
  <si>
    <t>61,92</t>
  </si>
  <si>
    <t>104611</t>
  </si>
  <si>
    <t>REVESTIMENTO CERÂMICO PARA PAREDES INTERNAS COM PLACAS TIPO ESMALTADA EXTRA DE DIMENSÕES 60X60 CM APLICADAS NA ALTURA INTEIRA DAS PAREDES. AF_02/2023_PE</t>
  </si>
  <si>
    <t>82,05</t>
  </si>
  <si>
    <t>104612</t>
  </si>
  <si>
    <t>REVESTIMENTO CERÂMICO PARA PAREDES INTERNAS COM PLACAS TIPO ESMALTADA EXTRA DE DIMENSÕES 60X60 CM APLICADAS A MEIA ALTURA DAS PAREDES. AF_02/2023_PE</t>
  </si>
  <si>
    <t>82,61</t>
  </si>
  <si>
    <t>104613</t>
  </si>
  <si>
    <t>REVESTIMENTO CERÂMICO PARA PAREDES INTERNAS COM PLACAS TIPO ESMALTADA EXTRA DE DIMENSÕES 20X20 CM APLICADAS EM DIAGONAL, NA ALTURA INTEIRA DAS PAREDES. AF_02/2023_PE</t>
  </si>
  <si>
    <t>63,23</t>
  </si>
  <si>
    <t>104614</t>
  </si>
  <si>
    <t>REVESTIMENTO CERÂMICO PARA PAREDES INTERNAS COM PLACAS TIPO ESMALTADA EXTRA DE DIMENSÕES 20X20 CM APLICADAS EM DIAGONAL, A MEIA ALTURA DAS PAREDES. AF_02/2023_PE</t>
  </si>
  <si>
    <t>69,13</t>
  </si>
  <si>
    <t>104615</t>
  </si>
  <si>
    <t>REVESTIMENTO CERÂMICO PARA PAREDES INTERNAS COM PLACAS TIPO PASTILHA DE DIMENSÕES 5 X 5 CM (PLACAS DE 30 X 30 CM) CM APLICADAS NA ALTURA INTEIRA DAS PAREDES. AF_02/2023</t>
  </si>
  <si>
    <t>201,61</t>
  </si>
  <si>
    <t>104616</t>
  </si>
  <si>
    <t>REVESTIMENTO CERÂMICO PARA PAREDES INTERNAS COM PLACAS TIPO PASTILHA DE DIMENSÕES 2,5 X 2,5 CM (PLACAS DE 30 X 30 CM) CM APLICADAS NA ALTURA INTEIRA DAS PAREDES. AF_02/2023</t>
  </si>
  <si>
    <t>292,08</t>
  </si>
  <si>
    <t>104617</t>
  </si>
  <si>
    <t>REVESTIMENTO CERÂMICO PARA PAREDES INTERNAS COM PLACAS TIPO PASTILHA DE DIMENSÕES 5 X 5 CM (PLACAS DE 30 X 30 CM) CM APLICADAS A MEIA ALTURA DAS PAREDES. AF_02/2023</t>
  </si>
  <si>
    <t>210,57</t>
  </si>
  <si>
    <t>104618</t>
  </si>
  <si>
    <t>REVESTIMENTO CERÂMICO PARA PAREDES INTERNAS COM PLACAS TIPO PASTILHA DE DIMENSÕES 2,5 X 2,5 CM (PLACAS DE 30 X 30 CM) CM APLICADAS A MEIA ALTURA DAS PAREDES. AF_02/2023</t>
  </si>
  <si>
    <t>301,04</t>
  </si>
  <si>
    <t>104619</t>
  </si>
  <si>
    <t>RODAPÉ CERÂMICO DE 7CM DE ALTURA COM PLACAS TIPO ESMALTADA EXTRA DE DIMENSÕES 80X80CM. AF_02/2023</t>
  </si>
  <si>
    <t>22,48</t>
  </si>
  <si>
    <t>101965</t>
  </si>
  <si>
    <t>PEITORIL LINEAR EM GRANITO OU MÁRMORE, L = 15CM, COMPRIMENTO DE ATÉ 2M, ASSENTADO COM ARGAMASSA 1:6 COM ADITIVO. AF_11/2020</t>
  </si>
  <si>
    <t>133,66</t>
  </si>
  <si>
    <t>101966</t>
  </si>
  <si>
    <t>CHAPIM SOBRE MUROS LINEARES, EM GRANITO OU MÁRMORE, L = 25 CM, ASSENTADO COM ARGAMASSA 1:6 COM ADITIVO. AF_11/2020</t>
  </si>
  <si>
    <t>171,39</t>
  </si>
  <si>
    <t>101979</t>
  </si>
  <si>
    <t>CHAPIM (RUFO CAPA) EM AÇO GALVANIZADO, CORTE 33. AF_11/2020</t>
  </si>
  <si>
    <t>96112</t>
  </si>
  <si>
    <t>FORRO EM MADEIRA PINUS, PARA AMBIENTES RESIDENCIAIS, INCLUSIVE ESTRUTURA DE FIXAÇÃO. AF_05/2017</t>
  </si>
  <si>
    <t>121,61</t>
  </si>
  <si>
    <t>96117</t>
  </si>
  <si>
    <t>FORRO EM MADEIRA PINUS, PARA AMBIENTES COMERCIAIS, INCLUSIVE ESTRUTURA DE FIXAÇÃO. AF_05/2017</t>
  </si>
  <si>
    <t>136,13</t>
  </si>
  <si>
    <t>96122</t>
  </si>
  <si>
    <t>ACABAMENTOS PARA FORRO (RODA-FORRO EM MADEIRA PINUS). AF_05/2017</t>
  </si>
  <si>
    <t>29,49</t>
  </si>
  <si>
    <t>96109</t>
  </si>
  <si>
    <t>FORRO EM PLACAS DE GESSO, PARA AMBIENTES RESIDENCIAIS. AF_05/2017_PS</t>
  </si>
  <si>
    <t>96110</t>
  </si>
  <si>
    <t>FORRO EM DRYWALL, PARA AMBIENTES RESIDENCIAIS, INCLUSIVE ESTRUTURA DE FIXAÇÃO. AF_05/2017_PS</t>
  </si>
  <si>
    <t>69,50</t>
  </si>
  <si>
    <t>96113</t>
  </si>
  <si>
    <t>FORRO EM PLACAS DE GESSO, PARA AMBIENTES COMERCIAIS. AF_05/2017_PS</t>
  </si>
  <si>
    <t>96114</t>
  </si>
  <si>
    <t>FORRO EM DRYWALL, PARA AMBIENTES COMERCIAIS, INCLUSIVE ESTRUTURA DE FIXAÇÃO. AF_05/2017_PS</t>
  </si>
  <si>
    <t>71,83</t>
  </si>
  <si>
    <t>96120</t>
  </si>
  <si>
    <t>ACABAMENTOS PARA FORRO (MOLDURA DE GESSO). AF_05/2017</t>
  </si>
  <si>
    <t>2,94</t>
  </si>
  <si>
    <t>96123</t>
  </si>
  <si>
    <t>ACABAMENTOS PARA FORRO (MOLDURA EM DRYWALL, COM LARGURA DE 15 CM). AF_05/2017_PS</t>
  </si>
  <si>
    <t>31,94</t>
  </si>
  <si>
    <t>99054</t>
  </si>
  <si>
    <t>ACABAMENTOS PARA FORRO (SANCA DE GESSO MONTADA NA OBRA). AF_05/2017_PS</t>
  </si>
  <si>
    <t>96111</t>
  </si>
  <si>
    <t>FORRO EM RÉGUAS DE PVC, FRISADO, PARA AMBIENTES RESIDENCIAIS, INCLUSIVE ESTRUTURA DE FIXAÇÃO. AF_05/2017_PS</t>
  </si>
  <si>
    <t>57,01</t>
  </si>
  <si>
    <t>96116</t>
  </si>
  <si>
    <t>FORRO EM RÉGUAS DE PVC, FRISADO, PARA AMBIENTES COMERCIAIS, INCLUSIVE ESTRUTURA DE FIXAÇÃO. AF_05/2017_PS</t>
  </si>
  <si>
    <t>96121</t>
  </si>
  <si>
    <t>ACABAMENTOS PARA FORRO (RODA-FORRO EM PERFIL METÁLICO E PLÁSTICO). AF_05/2017</t>
  </si>
  <si>
    <t>96485</t>
  </si>
  <si>
    <t>FORRO EM RÉGUAS DE PVC, LISO, PARA AMBIENTES RESIDENCIAIS, INCLUSIVE ESTRUTURA DE FIXAÇÃO. AF_05/2017_PS</t>
  </si>
  <si>
    <t>96486</t>
  </si>
  <si>
    <t>FORRO DE PVC, LISO, PARA AMBIENTES COMERCIAIS, INCLUSIVE ESTRUTURA DE FIXAÇÃO. AF_05/2017_PS</t>
  </si>
  <si>
    <t>72,08</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</si>
  <si>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</si>
  <si>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</si>
  <si>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</si>
  <si>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</si>
  <si>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7,41</t>
  </si>
  <si>
    <t>91520</t>
  </si>
  <si>
    <t>ESTUCAMENTO DE DENSIDADE BAIXA NAS FACES INTERNAS DE PAREDES DO SISTEMA DE PAREDES DE CONCRETO, EM AMBIENTES COM ÁREA ENTRE 5 M² E 10 M², UTILIZAÇÃO DE ARGAMASSA COLANTE. AF_10/2022</t>
  </si>
  <si>
    <t>2,07</t>
  </si>
  <si>
    <t>91522</t>
  </si>
  <si>
    <t>ESTUCAMENTO PARA QUALQUER REVESTIMENTO, EM TETO DO SISTEMA DE PAREDES DE CONCRETO, EM AMBIENTES COM ÁREA ENTRE 5 M² E 10 M², UTILIZAÇÃO DE ARGAMASSA COLANTE. AF_10/2022</t>
  </si>
  <si>
    <t>2,85</t>
  </si>
  <si>
    <t>91525</t>
  </si>
  <si>
    <t>ESTUCAMENTO DE DENSIDADE ALTA NAS FACES INTERNAS DE PAREDES DO SISTEMA DE PAREDES DE CONCRETO, EM AMBIENTES COM ÁREA ENTRE 5 M² E 10 M², UTILIZAÇÃO DE ARGAMASSA COLANTE. AF_10/2022</t>
  </si>
  <si>
    <t>6,71</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</si>
  <si>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</si>
  <si>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</si>
  <si>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</si>
  <si>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</si>
  <si>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4,50</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</si>
  <si>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</si>
  <si>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</si>
  <si>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</si>
  <si>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</si>
  <si>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</si>
  <si>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</si>
  <si>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1,77</t>
  </si>
  <si>
    <t>104417</t>
  </si>
  <si>
    <t>ESTUCAMENTO DE DENSIDADE BAIXA NAS FACES INTERNAS DE PAREDES DO SISTEMA DE PAREDES DE CONCRETO, EM AMBIENTES COM ÁREA MENOR QUE 5 M², UTILIZAÇÃO DE ARGAMASSA COLANTE. AF_10/2022</t>
  </si>
  <si>
    <t>3,71</t>
  </si>
  <si>
    <t>104418</t>
  </si>
  <si>
    <t>ESTUCAMENTO DE DENSIDADE BAIXA DE PANOS DE FACHADA DO SISTEMA DE PAREDES DE CONCRETO EM EDIFICAÇÕES DE MÚLTIPLOS PAVIMENTOS, ACESSO COM BALANCIM, UTILIZAÇÃO DE ARGAMASSA COLANTE. AF_10/2022</t>
  </si>
  <si>
    <t>2,40</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</si>
  <si>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</si>
  <si>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</si>
  <si>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</si>
  <si>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</si>
  <si>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</si>
  <si>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</si>
  <si>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</si>
  <si>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</si>
  <si>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</si>
  <si>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</si>
  <si>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</si>
  <si>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</si>
  <si>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</si>
  <si>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</si>
  <si>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15,99</t>
  </si>
  <si>
    <t>87280</t>
  </si>
  <si>
    <t>ARGAMASSA TRAÇO 1:7 (EM VOLUME DE CIMENTO E AREIA MÉDIA ÚMIDA) COM ADIÇÃO DE PLASTIFICANTE PARA EMBOÇO/MASSA ÚNICA/ASSENTAMENTO DE ALVENARIA DE VEDAÇÃO, PREPARO MECÂNICO COM BETONEIRA 400 L. AF_08/2019</t>
  </si>
  <si>
    <t>465,07</t>
  </si>
  <si>
    <t>87281</t>
  </si>
  <si>
    <t>ARGAMASSA TRAÇO 1:7 (EM VOLUME DE CIMENTO E AREIA MÉDIA ÚMIDA) COM ADIÇÃO DE PLASTIFICANTE PARA EMBOÇO/MASSA ÚNICA/ASSENTAMENTO DE ALVENARIA DE VEDAÇÃO, PREPARO MECÂNICO COM BETONEIRA 600 L. AF_08/2019</t>
  </si>
  <si>
    <t>458,44</t>
  </si>
  <si>
    <t>87283</t>
  </si>
  <si>
    <t>ARGAMASSA TRAÇO 1:6 (EM VOLUME DE CIMENTO E AREIA MÉDIA ÚMIDA) COM ADIÇÃO DE PLASTIFICANTE PARA EMBOÇO/MASSA ÚNICA/ASSENTAMENTO DE ALVENARIA DE VEDAÇÃO, PREPARO MECÂNICO COM BETONEIRA 400 L. AF_08/2019</t>
  </si>
  <si>
    <t>489,41</t>
  </si>
  <si>
    <t>87284</t>
  </si>
  <si>
    <t>ARGAMASSA TRAÇO 1:6 (EM VOLUME DE CIMENTO E AREIA MÉDIA ÚMIDA) COM ADIÇÃO DE PLASTIFICANTE PARA EMBOÇO/MASSA ÚNICA/ASSENTAMENTO DE ALVENARIA DE VEDAÇÃO, PREPARO MECÂNICO COM BETONEIRA 600 L. AF_08/2019</t>
  </si>
  <si>
    <t>481,40</t>
  </si>
  <si>
    <t>87286</t>
  </si>
  <si>
    <t>ARGAMASSA TRAÇO 1:1:6 (EM VOLUME DE CIMENTO, CAL E AREIA MÉDIA ÚMIDA) PARA EMBOÇO/MASSA ÚNICA/ASSENTAMENTO DE ALVENARIA DE VEDAÇÃO, PREPARO MECÂNICO COM BETONEIRA 400 L. AF_08/2019</t>
  </si>
  <si>
    <t>600,55</t>
  </si>
  <si>
    <t>87287</t>
  </si>
  <si>
    <t>ARGAMASSA TRAÇO 1:1:6 (EM VOLUME DE CIMENTO, CAL E AREIA MÉDIA ÚMIDA) PARA EMBOÇO/MASSA ÚNICA/ASSENTAMENTO DE ALVENARIA DE VEDAÇÃO, PREPARO MECÂNICO COM BETONEIRA 600 L. AF_08/2019</t>
  </si>
  <si>
    <t>583,20</t>
  </si>
  <si>
    <t>87289</t>
  </si>
  <si>
    <t>ARGAMASSA TRAÇO 1:1,5:7,5 (EM VOLUME DE CIMENTO, CAL E AREIA MÉDIA ÚMIDA) PARA EMBOÇO/MASSA ÚNICA/ASSENTAMENTO DE ALVENARIA DE VEDAÇÃO, PREPARO MECÂNICO COM BETONEIRA 400 L. AF_08/2019</t>
  </si>
  <si>
    <t>569,31</t>
  </si>
  <si>
    <t>87290</t>
  </si>
  <si>
    <t>ARGAMASSA TRAÇO 1:1,5:7,5 (EM VOLUME DE CIMENTO, CAL E AREIA MÉDIA ÚMIDA) PARA EMBOÇO/MASSA ÚNICA/ASSENTAMENTO DE ALVENARIA DE VEDAÇÃO, PREPARO MECÂNICO COM BETONEIRA 600 L. AF_08/2019</t>
  </si>
  <si>
    <t>559,78</t>
  </si>
  <si>
    <t>87292</t>
  </si>
  <si>
    <t>ARGAMASSA TRAÇO 1:2:8 (EM VOLUME DE CIMENTO, CAL E AREIA MÉDIA ÚMIDA) PARA EMBOÇO/MASSA ÚNICA/ASSENTAMENTO DE ALVENARIA DE VEDAÇÃO, PREPARO MECÂNICO COM BETONEIRA 400 L. AF_08/2019</t>
  </si>
  <si>
    <t>579,02</t>
  </si>
  <si>
    <t>87294</t>
  </si>
  <si>
    <t>ARGAMASSA TRAÇO 1:2:9 (EM VOLUME DE CIMENTO, CAL E AREIA MÉDIA ÚMIDA) PARA EMBOÇO/MASSA ÚNICA/ASSENTAMENTO DE ALVENARIA DE VEDAÇÃO, PREPARO MECÂNICO COM BETONEIRA 600 L. AF_08/2019</t>
  </si>
  <si>
    <t>548,20</t>
  </si>
  <si>
    <t>87295</t>
  </si>
  <si>
    <t>ARGAMASSA TRAÇO 1:3:12 (EM VOLUME DE CIMENTO, CAL E AREIA MÉDIA ÚMIDA) PARA EMBOÇO/MASSA ÚNICA/ASSENTAMENTO DE ALVENARIA DE VEDAÇÃO, PREPARO MECÂNICO COM BETONEIRA 400 L. AF_08/2019</t>
  </si>
  <si>
    <t>551,16</t>
  </si>
  <si>
    <t>87296</t>
  </si>
  <si>
    <t>ARGAMASSA TRAÇO 1:3:12 (EM VOLUME DE CIMENTO, CAL E AREIA MÉDIA ÚMIDA) PARA EMBOÇO/MASSA ÚNICA/ASSENTAMENTO DE ALVENARIA DE VEDAÇÃO, PREPARO MECÂNICO COM BETONEIRA 600 L. AF_08/2019</t>
  </si>
  <si>
    <t>523,73</t>
  </si>
  <si>
    <t>87298</t>
  </si>
  <si>
    <t>ARGAMASSA TRAÇO 1:3 (EM VOLUME DE CIMENTO E AREIA MÉDIA ÚMIDA) PARA CONTRAPISO, PREPARO MECÂNICO COM BETONEIRA 400 L. AF_08/2019</t>
  </si>
  <si>
    <t>772,83</t>
  </si>
  <si>
    <t>87299</t>
  </si>
  <si>
    <t>ARGAMASSA TRAÇO 1:3 (EM VOLUME DE CIMENTO E AREIA MÉDIA ÚMIDA) PARA CONTRAPISO, PREPARO MECÂNICO COM BETONEIRA 600 L. AF_08/2019</t>
  </si>
  <si>
    <t>475,52</t>
  </si>
  <si>
    <t>87301</t>
  </si>
  <si>
    <t>ARGAMASSA TRAÇO 1:4 (EM VOLUME DE CIMENTO E AREIA MÉDIA ÚMIDA) PARA CONTRAPISO, PREPARO MECÂNICO COM BETONEIRA 400 L. AF_08/2019</t>
  </si>
  <si>
    <t>678,83</t>
  </si>
  <si>
    <t>87302</t>
  </si>
  <si>
    <t>ARGAMASSA TRAÇO 1:4 (EM VOLUME DE CIMENTO E AREIA MÉDIA ÚMIDA) PARA CONTRAPISO, PREPARO MECÂNICO COM BETONEIRA 600 L. AF_08/2019</t>
  </si>
  <si>
    <t>669,28</t>
  </si>
  <si>
    <t>87304</t>
  </si>
  <si>
    <t>ARGAMASSA TRAÇO 1:5 (EM VOLUME DE CIMENTO E AREIA MÉDIA ÚMIDA) PARA CONTRAPISO, PREPARO MECÂNICO COM BETONEIRA 400 L. AF_08/2019</t>
  </si>
  <si>
    <t>604,12</t>
  </si>
  <si>
    <t>87305</t>
  </si>
  <si>
    <t>ARGAMASSA TRAÇO 1:5 (EM VOLUME DE CIMENTO E AREIA MÉDIA ÚMIDA) PARA CONTRAPISO, PREPARO MECÂNICO COM BETONEIRA 600 L. AF_08/2019</t>
  </si>
  <si>
    <t>605,52</t>
  </si>
  <si>
    <t>87307</t>
  </si>
  <si>
    <t>ARGAMASSA TRAÇO 1:6 (EM VOLUME DE CIMENTO E AREIA MÉDIA ÚMIDA) PARA CONTRAPISO, PREPARO MECÂNICO COM BETONEIRA 400 L. AF_08/2019</t>
  </si>
  <si>
    <t>564,72</t>
  </si>
  <si>
    <t>87308</t>
  </si>
  <si>
    <t>ARGAMASSA TRAÇO 1:6 (EM VOLUME DE CIMENTO E AREIA MÉDIA ÚMIDA) PARA CONTRAPISO, PREPARO MECÂNICO COM BETONEIRA 600 L. AF_08/2019</t>
  </si>
  <si>
    <t>554,30</t>
  </si>
  <si>
    <t>87310</t>
  </si>
  <si>
    <t>ARGAMASSA TRAÇO 1:5 (EM VOLUME DE CIMENTO E AREIA GROSSA ÚMIDA) PARA CHAPISCO CONVENCIONAL, PREPARO MECÂNICO COM BETONEIRA 400 L. AF_08/2019</t>
  </si>
  <si>
    <t>474,87</t>
  </si>
  <si>
    <t>87311</t>
  </si>
  <si>
    <t>ARGAMASSA TRAÇO 1:5 (EM VOLUME DE CIMENTO E AREIA GROSSA ÚMIDA) PARA CHAPISCO CONVENCIONAL, PREPARO MECÂNICO COM BETONEIRA 600 L. AF_08/2019</t>
  </si>
  <si>
    <t>464,33</t>
  </si>
  <si>
    <t>87313</t>
  </si>
  <si>
    <t>ARGAMASSA TRAÇO 1:3 (EM VOLUME DE CIMENTO E AREIA GROSSA ÚMIDA) PARA CHAPISCO CONVENCIONAL, PREPARO MECÂNICO COM BETONEIRA 400 L. AF_08/2019</t>
  </si>
  <si>
    <t>598,80</t>
  </si>
  <si>
    <t>87314</t>
  </si>
  <si>
    <t>ARGAMASSA TRAÇO 1:3 (EM VOLUME DE CIMENTO E AREIA GROSSA ÚMIDA) PARA CHAPISCO CONVENCIONAL, PREPARO MECÂNICO COM BETONEIRA 600 L. AF_08/2019</t>
  </si>
  <si>
    <t>590,60</t>
  </si>
  <si>
    <t>87316</t>
  </si>
  <si>
    <t>ARGAMASSA TRAÇO 1:4 (EM VOLUME DE CIMENTO E AREIA GROSSA ÚMIDA) PARA CHAPISCO CONVENCIONAL, PREPARO MECÂNICO COM BETONEIRA 400 L. AF_08/2019</t>
  </si>
  <si>
    <t>530,83</t>
  </si>
  <si>
    <t>87317</t>
  </si>
  <si>
    <t>ARGAMASSA TRAÇO 1:4 (EM VOLUME DE CIMENTO E AREIA GROSSA ÚMIDA) PARA CHAPISCO CONVENCIONAL, PREPARO MECÂNICO COM BETONEIRA 600 L. AF_08/2019</t>
  </si>
  <si>
    <t>515,93</t>
  </si>
  <si>
    <t>87319</t>
  </si>
  <si>
    <t>ARGAMASSA TRAÇO 1:5 (EM VOLUME DE CIMENTO E AREIA GROSSA ÚMIDA) COM ADIÇÃO DE EMULSÃO POLIMÉRICA PARA CHAPISCO ROLADO, PREPARO MECÂNICO COM BETONEIRA 400 L. AF_08/2019</t>
  </si>
  <si>
    <t>4.507,81</t>
  </si>
  <si>
    <t>87320</t>
  </si>
  <si>
    <t>ARGAMASSA TRAÇO 1:5 (EM VOLUME DE CIMENTO E AREIA GROSSA ÚMIDA) COM ADIÇÃO DE EMULSÃO POLIMÉRICA PARA CHAPISCO ROLADO, PREPARO MECÂNICO COM BETONEIRA 600 L. AF_08/2019</t>
  </si>
  <si>
    <t>4.516,50</t>
  </si>
  <si>
    <t>87322</t>
  </si>
  <si>
    <t>ARGAMASSA TRAÇO 1:3 (EM VOLUME DE CIMENTO E AREIA GROSSA ÚMIDA) COM ADIÇÃO DE EMULSÃO POLIMÉRICA PARA CHAPISCO ROLADO, PREPARO MECÂNICO COM BETONEIRA 400 L. AF_08/2019</t>
  </si>
  <si>
    <t>4.650,85</t>
  </si>
  <si>
    <t>87323</t>
  </si>
  <si>
    <t>ARGAMASSA TRAÇO 1:3 (EM VOLUME DE CIMENTO E AREIA GROSSA ÚMIDA) COM ADIÇÃO DE EMULSÃO POLIMÉRICA PARA CHAPISCO ROLADO, PREPARO MECÂNICO COM BETONEIRA 600 L. AF_08/2019</t>
  </si>
  <si>
    <t>4.654,17</t>
  </si>
  <si>
    <t>87325</t>
  </si>
  <si>
    <t>ARGAMASSA TRAÇO 1:4 (EM VOLUME DE CIMENTO E AREIA GROSSA ÚMIDA) COM ADIÇÃO DE EMULSÃO POLIMÉRICA PARA CHAPISCO ROLADO, PREPARO MECÂNICO COM BETONEIRA 400 L. AF_08/2019</t>
  </si>
  <si>
    <t>4.542,51</t>
  </si>
  <si>
    <t>87326</t>
  </si>
  <si>
    <t>ARGAMASSA TRAÇO 1:4 (EM VOLUME DE CIMENTO E AREIA GROSSA ÚMIDA) COM ADIÇÃO DE EMULSÃO POLIMÉRICA PARA CHAPISCO ROLADO, PREPARO MECÂNICO COM BETONEIRA 600 L. AF_08/2019</t>
  </si>
  <si>
    <t>4.561,04</t>
  </si>
  <si>
    <t>87327</t>
  </si>
  <si>
    <t>ARGAMASSA TRAÇO 1:7 (EM VOLUME DE CIMENTO E AREIA MÉDIA ÚMIDA) COM ADIÇÃO DE PLASTIFICANTE PARA EMBOÇO/MASSA ÚNICA/ASSENTAMENTO DE ALVENARIA DE VEDAÇÃO, PREPARO MECÂNICO COM MISTURADOR DE EIXO HORIZONTAL DE 300 KG. AF_08/2019</t>
  </si>
  <si>
    <t>487,16</t>
  </si>
  <si>
    <t>87328</t>
  </si>
  <si>
    <t>ARGAMASSA TRAÇO 1:7 (EM VOLUME DE CIMENTO E AREIA MÉDIA ÚMIDA) COM ADIÇÃO DE PLASTIFICANTE PARA EMBOÇO/MASSA ÚNICA/ASSENTAMENTO DE ALVENARIA DE VEDAÇÃO, PREPARO MECÂNICO COM MISTURADOR DE EIXO HORIZONTAL DE 600 KG. AF_08/2019</t>
  </si>
  <si>
    <t>430,06</t>
  </si>
  <si>
    <t>87329</t>
  </si>
  <si>
    <t>ARGAMASSA TRAÇO 1:6 (EM VOLUME DE CIMENTO E AREIA MÉDIA ÚMIDA) COM ADIÇÃO DE PLASTIFICANTE PARA EMBOÇO/MASSA ÚNICA/ASSENTAMENTO DE ALVENARIA DE VEDAÇÃO, PREPARO MECÂNICO COM MISTURADOR DE EIXO HORIZONTAL DE 300 KG. AF_08/2019</t>
  </si>
  <si>
    <t>528,39</t>
  </si>
  <si>
    <t>87330</t>
  </si>
  <si>
    <t>ARGAMASSA TRAÇO 1:6 (EM VOLUME DE CIMENTO E AREIA MÉDIA ÚMIDA) COM ADIÇÃO DE PLASTIFICANTE PARA EMBOÇO/MASSA ÚNICA/ASSENTAMENTO DE ALVENARIA DE VEDAÇÃO, PREPARO MECÂNICO COM MISTURADOR DE EIXO HORIZONTAL DE 600 KG. AF_08/2019</t>
  </si>
  <si>
    <t>463,68</t>
  </si>
  <si>
    <t>87331</t>
  </si>
  <si>
    <t>ARGAMASSA TRAÇO 1:1:6 (EM VOLUME DE CIMENTO, CAL E AREIA MÉDIA ÚMIDA) PARA EMBOÇO/MASSA ÚNICA/ASSENTAMENTO DE ALVENARIA DE VEDAÇÃO, PREPARO MECÂNICO COM MISTURADOR DE EIXO HORIZONTAL DE 300 KG. AF_08/2019</t>
  </si>
  <si>
    <t>621,38</t>
  </si>
  <si>
    <t>87332</t>
  </si>
  <si>
    <t>ARGAMASSA TRAÇO 1:1:6 (EM VOLUME DE CIMENTO, CAL E AREIA MÉDIA ÚMIDA) PARA EMBOÇO/MASSA ÚNICA/ASSENTAMENTO DE ALVENARIA DE VEDAÇÃO, PREPARO MECÂNICO COM MISTURADOR DE EIXO HORIZONTAL DE 600 KG. AF_08/2019</t>
  </si>
  <si>
    <t>562,13</t>
  </si>
  <si>
    <t>87333</t>
  </si>
  <si>
    <t>ARGAMASSA TRAÇO 1:1,5:7,5 (EM VOLUME DE CIMENTO, CAL E AREIA MÉDIA ÚMIDA) PARA EMBOÇO/MASSA ÚNICA/ASSENTAMENTO DE ALVENARIA DE VEDAÇÃO, PREPARO MECÂNICO COM MISTURADOR DE EIXO HORIZONTAL DE 300 KG. AF_08/2019</t>
  </si>
  <si>
    <t>573,27</t>
  </si>
  <si>
    <t>87334</t>
  </si>
  <si>
    <t>ARGAMASSA TRAÇO 1:1,5:7,5 (EM VOLUME DE CIMENTO, CAL E AREIA MÉDIA ÚMIDA) PARA EMBOÇO/MASSA ÚNICA/ASSENTAMENTO DE ALVENARIA DE VEDAÇÃO, PREPARO MECÂNICO COM MISTURADOR DE EIXO HORIZONTAL DE 600 KG. AF_08/2019</t>
  </si>
  <si>
    <t>536,65</t>
  </si>
  <si>
    <t>87335</t>
  </si>
  <si>
    <t>ARGAMASSA TRAÇO 1:2:8 (EM VOLUME DE CIMENTO, CAL E AREIA MÉDIA ÚMIDA) PARA EMBOÇO/MASSA ÚNICA/ASSENTAMENTO DE ALVENARIA DE VEDAÇÃO, PREPARO MECÂNICO COM MISTURADOR DE EIXO HORIZONTAL DE 300 KG. AF_08/2019</t>
  </si>
  <si>
    <t>566,41</t>
  </si>
  <si>
    <t>87336</t>
  </si>
  <si>
    <t>ARGAMASSA TRAÇO 1:2:8 (EM VOLUME DE CIMENTO, CAL E AREIA MÉDIA ÚMIDA) PARA EMBOÇO/MASSA ÚNICA/ASSENTAMENTO DE ALVENARIA DE VEDAÇÃO, PREPARO MECÂNICO COM MISTURADOR DE EIXO HORIZONTAL DE 600 KG. AF_08/2019</t>
  </si>
  <si>
    <t>550,91</t>
  </si>
  <si>
    <t>87337</t>
  </si>
  <si>
    <t>ARGAMASSA TRAÇO 1:2:9 (EM VOLUME DE CIMENTO, CAL E AREIA MÉDIA ÚMIDA) PARA EMBOÇO/MASSA ÚNICA/ASSENTAMENTO DE ALVENARIA DE VEDAÇÃO, PREPARO MECÂNICO COM MISTURADOR DE EIXO HORIZONTAL DE 300 KG. AF_08/2019</t>
  </si>
  <si>
    <t>551,31</t>
  </si>
  <si>
    <t>87338</t>
  </si>
  <si>
    <t>ARGAMASSA TRAÇO 1:3:12 (EM VOLUME DE CIMENTO, CAL E AREIA MÉDIA ÚMIDA) PARA EMBOÇO/MASSA ÚNICA/ASSENTAMENTO DE ALVENARIA DE VEDAÇÃO, PREPARO MECÂNICO COM MISTURADOR DE EIXO HORIZONTAL DE 600 KG. AF_08/2019</t>
  </si>
  <si>
    <t>521,65</t>
  </si>
  <si>
    <t>87339</t>
  </si>
  <si>
    <t>ARGAMASSA TRAÇO 1:3 (EM VOLUME DE CIMENTO E AREIA MÉDIA ÚMIDA) PARA CONTRAPISO, PREPARO MECÂNICO COM MISTURADOR DE EIXO HORIZONTAL DE 160 KG. AF_08/2019</t>
  </si>
  <si>
    <t>885,29</t>
  </si>
  <si>
    <t>87340</t>
  </si>
  <si>
    <t>ARGAMASSA TRAÇO 1:3 (EM VOLUME DE CIMENTO E AREIA MÉDIA ÚMIDA) PARA CONTRAPISO, PREPARO MECÂNICO COM MISTURADOR DE EIXO HORIZONTAL DE 300 KG. AF_08/2019</t>
  </si>
  <si>
    <t>767,75</t>
  </si>
  <si>
    <t>87341</t>
  </si>
  <si>
    <t>ARGAMASSA TRAÇO 1:3 (EM VOLUME DE CIMENTO E AREIA MÉDIA ÚMIDA) PARA CONTRAPISO, PREPARO MECÂNICO COM MISTURADOR DE EIXO HORIZONTAL DE 600 KG. AF_08/2019</t>
  </si>
  <si>
    <t>737,72</t>
  </si>
  <si>
    <t>87342</t>
  </si>
  <si>
    <t>ARGAMASSA TRAÇO 1:4 (EM VOLUME DE CIMENTO E AREIA MÉDIA ÚMIDA) PARA CONTRAPISO, PREPARO MECÂNICO COM MISTURADOR DE EIXO HORIZONTAL DE 160 KG. AF_08/2019</t>
  </si>
  <si>
    <t>744,35</t>
  </si>
  <si>
    <t>87343</t>
  </si>
  <si>
    <t>ARGAMASSA TRAÇO 1:4 (EM VOLUME DE CIMENTO E AREIA MÉDIA ÚMIDA) PARA CONTRAPISO, PREPARO MECÂNICO COM MISTURADOR DE EIXO HORIZONTAL DE 300 KG. AF_08/2019</t>
  </si>
  <si>
    <t>677,91</t>
  </si>
  <si>
    <t>87344</t>
  </si>
  <si>
    <t>ARGAMASSA TRAÇO 1:4 (EM VOLUME DE CIMENTO E AREIA MÉDIA ÚMIDA) PARA CONTRAPISO, PREPARO MECÂNICO COM MISTURADOR DE EIXO HORIZONTAL DE 600 KG. AF_08/2019</t>
  </si>
  <si>
    <t>640,83</t>
  </si>
  <si>
    <t>87345</t>
  </si>
  <si>
    <t>ARGAMASSA TRAÇO 1:5 (EM VOLUME DE CIMENTO E AREIA MÉDIA ÚMIDA) PARA CONTRAPISO, PREPARO MECÂNICO COM MISTURADOR DE EIXO HORIZONTAL DE 160 KG. AF_08/2019</t>
  </si>
  <si>
    <t>659,06</t>
  </si>
  <si>
    <t>87346</t>
  </si>
  <si>
    <t>ARGAMASSA TRAÇO 1:5 (EM VOLUME DE CIMENTO E AREIA MÉDIA ÚMIDA) PARA CONTRAPISO, PREPARO MECÂNICO COM MISTURADOR DE EIXO HORIZONTAL DE 300 KG. AF_08/2019</t>
  </si>
  <si>
    <t>604,48</t>
  </si>
  <si>
    <t>87347</t>
  </si>
  <si>
    <t>ARGAMASSA TRAÇO 1:5 (EM VOLUME DE CIMENTO E AREIA MÉDIA ÚMIDA) PARA CONTRAPISO, PREPARO MECÂNICO COM MISTURADOR DE EIXO HORIZONTAL DE 600 KG. AF_08/2019</t>
  </si>
  <si>
    <t>574,34</t>
  </si>
  <si>
    <t>87348</t>
  </si>
  <si>
    <t>ARGAMASSA TRAÇO 1:6 (EM VOLUME DE CIMENTO E AREIA MÉDIA ÚMIDA) PARA CONTRAPISO, PREPARO MECÂNICO COM MISTURADOR DE EIXO HORIZONTAL DE 160 KG. AF_08/2019</t>
  </si>
  <si>
    <t>595,72</t>
  </si>
  <si>
    <t>87349</t>
  </si>
  <si>
    <t>ARGAMASSA TRAÇO 1:6 (EM VOLUME DE CIMENTO E AREIA MÉDIA ÚMIDA) PARA CONTRAPISO, PREPARO MECÂNICO COM MISTURADOR DE EIXO HORIZONTAL DE 600 KG. AF_08/2019</t>
  </si>
  <si>
    <t>523,45</t>
  </si>
  <si>
    <t>87350</t>
  </si>
  <si>
    <t>ARGAMASSA TRAÇO 1:5 (EM VOLUME DE CIMENTO E AREIA GROSSA ÚMIDA) PARA CHAPISCO CONVENCIONAL, PREPARO MECÂNICO COM MISTURADOR DE EIXO HORIZONTAL DE 300 KG. AF_08/2019</t>
  </si>
  <si>
    <t>517,82</t>
  </si>
  <si>
    <t>87351</t>
  </si>
  <si>
    <t>ARGAMASSA TRAÇO 1:5 (EM VOLUME DE CIMENTO E AREIA GROSSA ÚMIDA) PARA CHAPISCO CONVENCIONAL, PREPARO MECÂNICO COM MISTURADOR DE EIXO HORIZONTAL DE 600 KG. AF_08/2019</t>
  </si>
  <si>
    <t>448,24</t>
  </si>
  <si>
    <t>87352</t>
  </si>
  <si>
    <t>ARGAMASSA TRAÇO 1:3 (EM VOLUME DE CIMENTO E AREIA GROSSA ÚMIDA) PARA CHAPISCO CONVENCIONAL, PREPARO MECÂNICO COM MISTURADOR DE EIXO HORIZONTAL DE 160 KG. AF_08/2019</t>
  </si>
  <si>
    <t>674,32</t>
  </si>
  <si>
    <t>87353</t>
  </si>
  <si>
    <t>ARGAMASSA TRAÇO 1:3 (EM VOLUME DE CIMENTO E AREIA GROSSA ÚMIDA) PARA CHAPISCO CONVENCIONAL, PREPARO MECÂNICO COM MISTURADOR DE EIXO HORIZONTAL DE 300 KG. AF_08/2019</t>
  </si>
  <si>
    <t>601,37</t>
  </si>
  <si>
    <t>87354</t>
  </si>
  <si>
    <t>ARGAMASSA TRAÇO 1:3 (EM VOLUME DE CIMENTO E AREIA GROSSA ÚMIDA) PARA CHAPISCO CONVENCIONAL, PREPARO MECÂNICO COM MISTURADOR DE EIXO HORIZONTAL DE 600 KG. AF_08/2019</t>
  </si>
  <si>
    <t>568,56</t>
  </si>
  <si>
    <t>87355</t>
  </si>
  <si>
    <t>ARGAMASSA TRAÇO 1:4 (EM VOLUME DE CIMENTO E AREIA GROSSA ÚMIDA) PARA CHAPISCO CONVENCIONAL, PREPARO MECÂNICO COM MISTURADOR DE EIXO HORIZONTAL DE 160 KG. AF_08/2019</t>
  </si>
  <si>
    <t>565,87</t>
  </si>
  <si>
    <t>87356</t>
  </si>
  <si>
    <t>ARGAMASSA TRAÇO 1:4 (EM VOLUME DE CIMENTO E AREIA GROSSA ÚMIDA) PARA CHAPISCO CONVENCIONAL, PREPARO MECÂNICO COM MISTURADOR DE EIXO HORIZONTAL DE 300 KG. AF_08/2019</t>
  </si>
  <si>
    <t>516,98</t>
  </si>
  <si>
    <t>87357</t>
  </si>
  <si>
    <t>ARGAMASSA TRAÇO 1:4 (EM VOLUME DE CIMENTO E AREIA GROSSA ÚMIDA) PARA CHAPISCO CONVENCIONAL, PREPARO MECÂNICO COM MISTURADOR DE EIXO HORIZONTAL DE 600 KG. AF_08/2019</t>
  </si>
  <si>
    <t>492,62</t>
  </si>
  <si>
    <t>87358</t>
  </si>
  <si>
    <t>ARGAMASSA TRAÇO 1:5 (EM VOLUME DE CIMENTO E AREIA GROSSA ÚMIDA) COM ADIÇÃO DE EMULSÃO POLIMÉRICA PARA CHAPISCO ROLADO, PREPARO MECÂNICO COM MISTURADOR DE EIXO HORIZONTAL DE 300 KG. AF_08/2019</t>
  </si>
  <si>
    <t>4.448,24</t>
  </si>
  <si>
    <t>87359</t>
  </si>
  <si>
    <t>ARGAMASSA TRAÇO 1:5 (EM VOLUME DE CIMENTO E AREIA GROSSA ÚMIDA) COM ADIÇÃO DE EMULSÃO POLIMÉRICA PARA CHAPISCO ROLADO, PREPARO MECÂNICO COM MISTURADOR DE EIXO HORIZONTAL DE 600 KG. AF_08/2019</t>
  </si>
  <si>
    <t>4.425,08</t>
  </si>
  <si>
    <t>87360</t>
  </si>
  <si>
    <t>ARGAMASSA TRAÇO 1:3 (EM VOLUME DE CIMENTO E AREIA GROSSA ÚMIDA) COM ADIÇÃO DE EMULSÃO POLIMÉRICA PARA CHAPISCO ROLADO, PREPARO MECÂNICO COM MISTURADOR DE EIXO HORIZONTAL DE 160 KG. AF_08/2019</t>
  </si>
  <si>
    <t>4.577,67</t>
  </si>
  <si>
    <t>87361</t>
  </si>
  <si>
    <t>ARGAMASSA TRAÇO 1:3 (EM VOLUME DE CIMENTO E AREIA GROSSA ÚMIDA) COM ADIÇÃO DE EMULSÃO POLIMÉRICA PARA CHAPISCO ROLADO, PREPARO MECÂNICO COM MISTURADOR DE EIXO HORIZONTAL DE 300 KG. AF_08/2019</t>
  </si>
  <si>
    <t>4.542,64</t>
  </si>
  <si>
    <t>87362</t>
  </si>
  <si>
    <t>ARGAMASSA TRAÇO 1:3 (EM VOLUME DE CIMENTO E AREIA GROSSA ÚMIDA) COM ADIÇÃO DE EMULSÃO POLIMÉRICA PARA CHAPISCO ROLADO, PREPARO MECÂNICO COM MISTURADOR DE EIXO HORIZONTAL DE 600 KG. AF_08/2019</t>
  </si>
  <si>
    <t>4.549,61</t>
  </si>
  <si>
    <t>87363</t>
  </si>
  <si>
    <t>ARGAMASSA TRAÇO 1:4 (EM VOLUME DE CIMENTO E AREIA GROSSA ÚMIDA) COM ADIÇÃO DE EMULSÃO POLIMÉRICA PARA CHAPISCO ROLADO, PREPARO MECÂNICO COM MISTURADOR DE EIXO HORIZONTAL DE 300 KG. AF_08/2019</t>
  </si>
  <si>
    <t>4.494,15</t>
  </si>
  <si>
    <t>87364</t>
  </si>
  <si>
    <t>ARGAMASSA TRAÇO 1:4 (EM VOLUME DE CIMENTO E AREIA GROSSA ÚMIDA) COM ADIÇÃO DE EMULSÃO POLIMÉRICA PARA CHAPISCO ROLADO, PREPARO MECÂNICO COM MISTURADOR DE EIXO HORIZONTAL DE 600 KG. AF_08/2019</t>
  </si>
  <si>
    <t>4.478,81</t>
  </si>
  <si>
    <t>87365</t>
  </si>
  <si>
    <t>ARGAMASSA TRAÇO 1:7 (EM VOLUME DE CIMENTO E AREIA MÉDIA ÚMIDA) COM ADIÇÃO DE PLASTIFICANTE PARA EMBOÇO/MASSA ÚNICA/ASSENTAMENTO DE ALVENARIA DE VEDAÇÃO, PREPARO MANUAL. AF_08/2019</t>
  </si>
  <si>
    <t>562,85</t>
  </si>
  <si>
    <t>87366</t>
  </si>
  <si>
    <t>ARGAMASSA TRAÇO 1:6 (EM VOLUME DE CIMENTO E AREIA MÉDIA ÚMIDA) COM ADIÇÃO DE PLASTIFICANTE PARA EMBOÇO/MASSA ÚNICA/ASSENTAMENTO DE ALVENARIA DE VEDAÇÃO, PREPARO MANUAL. AF_08/2019</t>
  </si>
  <si>
    <t>600,39</t>
  </si>
  <si>
    <t>87367</t>
  </si>
  <si>
    <t>ARGAMASSA TRAÇO 1:1:6 (EM VOLUME DE CIMENTO, CAL E AREIA MÉDIA ÚMIDA) PARA EMBOÇO/MASSA ÚNICA/ASSENTAMENTO DE ALVENARIA DE VEDAÇÃO, PREPARO MANUAL. AF_08/2019</t>
  </si>
  <si>
    <t>698,02</t>
  </si>
  <si>
    <t>87368</t>
  </si>
  <si>
    <t>ARGAMASSA TRAÇO 1:1,5:7,5 (EM VOLUME DE CIMENTO, CAL E AREIA MÉDIA ÚMIDA) PARA EMBOÇO/MASSA ÚNICA/ASSENTAMENTO DE ALVENARIA DE VEDAÇÃO, PREPARO MANUAL. AF_08/2019</t>
  </si>
  <si>
    <t>670,53</t>
  </si>
  <si>
    <t>87369</t>
  </si>
  <si>
    <t>ARGAMASSA TRAÇO 1:2:8 (EM VOLUME DE CIMENTO, CAL E AREIA MÉDIA ÚMIDA) PARA EMBOÇO/MASSA ÚNICA/ASSENTAMENTO DE ALVENARIA DE VEDAÇÃO, PREPARO MANUAL. AF_08/2019</t>
  </si>
  <si>
    <t>683,77</t>
  </si>
  <si>
    <t>87370</t>
  </si>
  <si>
    <t>ARGAMASSA TRAÇO 1:2:9 (EM VOLUME DE CIMENTO, CAL E AREIA MÉDIA ÚMIDA) PARA EMBOÇO/MASSA ÚNICA/ASSENTAMENTO DE ALVENARIA DE VEDAÇÃO, PREPARO MANUAL. AF_08/2019</t>
  </si>
  <si>
    <t>654,79</t>
  </si>
  <si>
    <t>87371</t>
  </si>
  <si>
    <t>ARGAMASSA TRAÇO 1:3:12 (EM VOLUME DE CIMENTO, CAL E AREIA MÉDIA ÚMIDA) PARA EMBOÇO/MASSA ÚNICA/ASSENTAMENTO DE ALVENARIA DE VEDAÇÃO, PREPARO MANUAL. AF_08/2019</t>
  </si>
  <si>
    <t>633,39</t>
  </si>
  <si>
    <t>87372</t>
  </si>
  <si>
    <t>ARGAMASSA TRAÇO 1:3 (EM VOLUME DE CIMENTO E AREIA MÉDIA ÚMIDA) PARA CONTRAPISO, PREPARO MANUAL. AF_08/2019</t>
  </si>
  <si>
    <t>886,39</t>
  </si>
  <si>
    <t>87373</t>
  </si>
  <si>
    <t>ARGAMASSA TRAÇO 1:4 (EM VOLUME DE CIMENTO E AREIA MÉDIA ÚMIDA) PARA CONTRAPISO, PREPARO MANUAL. AF_08/2019</t>
  </si>
  <si>
    <t>776,58</t>
  </si>
  <si>
    <t>87374</t>
  </si>
  <si>
    <t>ARGAMASSA TRAÇO 1:5 (EM VOLUME DE CIMENTO E AREIA MÉDIA ÚMIDA) PARA CONTRAPISO, PREPARO MANUAL. AF_08/2019</t>
  </si>
  <si>
    <t>711,30</t>
  </si>
  <si>
    <t>87375</t>
  </si>
  <si>
    <t>ARGAMASSA TRAÇO 1:6 (EM VOLUME DE CIMENTO E AREIA MÉDIA ÚMIDA) PARA CONTRAPISO, PREPARO MANUAL. AF_08/2019</t>
  </si>
  <si>
    <t>667,73</t>
  </si>
  <si>
    <t>87376</t>
  </si>
  <si>
    <t>ARGAMASSA TRAÇO 1:5 (EM VOLUME DE CIMENTO E AREIA GROSSA ÚMIDA) PARA CHAPISCO CONVENCIONAL, PREPARO MANUAL. AF_08/2019</t>
  </si>
  <si>
    <t>581,32</t>
  </si>
  <si>
    <t>87377</t>
  </si>
  <si>
    <t>ARGAMASSA TRAÇO 1:3 (EM VOLUME DE CIMENTO E AREIA GROSSA ÚMIDA) PARA CHAPISCO CONVENCIONAL, PREPARO MANUAL. AF_08/2019</t>
  </si>
  <si>
    <t>709,46</t>
  </si>
  <si>
    <t>87378</t>
  </si>
  <si>
    <t>ARGAMASSA TRAÇO 1:4 (EM VOLUME DE CIMENTO E AREIA GROSSA ÚMIDA) PARA CHAPISCO CONVENCIONAL, PREPARO MANUAL. AF_08/2019</t>
  </si>
  <si>
    <t>628,43</t>
  </si>
  <si>
    <t>87379</t>
  </si>
  <si>
    <t>ARGAMASSA TRAÇO 1:5 (EM VOLUME DE CIMENTO E AREIA GROSSA ÚMIDA) COM ADIÇÃO DE EMULSÃO POLIMÉRICA PARA CHAPISCO ROLADO, PREPARO MANUAL. AF_08/2019</t>
  </si>
  <si>
    <t>4.587,35</t>
  </si>
  <si>
    <t>87380</t>
  </si>
  <si>
    <t>ARGAMASSA TRAÇO 1:3 (EM VOLUME DE CIMENTO E AREIA GROSSA ÚMIDA) COM ADIÇÃO DE EMULSÃO POLIMÉRICA PARA CHAPISCO ROLADO, PREPARO MANUAL. AF_08/2019</t>
  </si>
  <si>
    <t>4.711,15</t>
  </si>
  <si>
    <t>87381</t>
  </si>
  <si>
    <t>ARGAMASSA TRAÇO 1:4 (EM VOLUME DE CIMENTO E AREIA GROSSA ÚMIDA) COM ADIÇÃO DE EMULSÃO POLIMÉRICA PARA CHAPISCO ROLADO, PREPARO MANUAL. AF_08/2019</t>
  </si>
  <si>
    <t>4.632,51</t>
  </si>
  <si>
    <t>87382</t>
  </si>
  <si>
    <t>ARGAMASSA INDUSTRIALIZADA MULTIUSO PARA REVESTIMENTOS E ASSENTAMENTO DA ALVENARIA, PREPARO COM MISTURADOR DE EIXO HORIZONTAL DE 160 KG. AF_08/2019</t>
  </si>
  <si>
    <t>1.517,96</t>
  </si>
  <si>
    <t>87383</t>
  </si>
  <si>
    <t>ARGAMASSA INDUSTRIALIZADA MULTIUSO PARA REVESTIMENTOS E ASSENTAMENTO DA ALVENARIA, PREPARO COM MISTURADOR DE EIXO HORIZONTAL DE 300 KG. AF_08/2019</t>
  </si>
  <si>
    <t>1.511,87</t>
  </si>
  <si>
    <t>87384</t>
  </si>
  <si>
    <t>ARGAMASSA INDUSTRIALIZADA MULTIUSO PARA REVESTIMENTOS E ASSENTAMENTO DA ALVENARIA, PREPARO COM MISTURADOR DE EIXO HORIZONTAL DE 600 KG. AF_08/2019</t>
  </si>
  <si>
    <t>1.501,66</t>
  </si>
  <si>
    <t>87385</t>
  </si>
  <si>
    <t>ARGAMASSA PRONTA PARA CONTRAPISO, PREPARO COM MISTURADOR DE EIXO HORIZONTAL DE 160 KG. AF_08/2019</t>
  </si>
  <si>
    <t>1.765,82</t>
  </si>
  <si>
    <t>87386</t>
  </si>
  <si>
    <t>ARGAMASSA PRONTA PARA CONTRAPISO, PREPARO COM MISTURADOR DE EIXO HORIZONTAL DE 300 KG. AF_08/2019</t>
  </si>
  <si>
    <t>1.754,47</t>
  </si>
  <si>
    <t>87387</t>
  </si>
  <si>
    <t>ARGAMASSA PRONTA PARA CONTRAPISO, PREPARO COM MISTURADOR DE EIXO HORIZONTAL DE 600 KG. AF_08/2019</t>
  </si>
  <si>
    <t>1.745,73</t>
  </si>
  <si>
    <t>87388</t>
  </si>
  <si>
    <t>ARGAMASSA PARA REVESTIMENTO DECORATIVO MONOCAMADA (MONOCAPA), PREPARO COM MISTURADOR DE EIXO HORIZONTAL DE 160 KG. AF_08/2019</t>
  </si>
  <si>
    <t>4.219,86</t>
  </si>
  <si>
    <t>87389</t>
  </si>
  <si>
    <t>ARGAMASSA PARA REVESTIMENTO DECORATIVO MONOCAMADA (MONOCAPA), PREPARO COM MISTURADOR DE EIXO HORIZONTAL DE 300 KG. AF_08/2019</t>
  </si>
  <si>
    <t>4.232,79</t>
  </si>
  <si>
    <t>87390</t>
  </si>
  <si>
    <t>ARGAMASSA PARA REVESTIMENTO DECORATIVO MONOCAMADA (MONOCAPA), PREPARO COM MISTURADOR DE EIXO HORIZONTAL DE 600 KG. AF_08/2019</t>
  </si>
  <si>
    <t>4.250,57</t>
  </si>
  <si>
    <t>87391</t>
  </si>
  <si>
    <t>ARGAMASSA INDUSTRIALIZADA PARA CHAPISCO ROLADO, PREPARO COM MISTURADOR DE EIXO HORIZONTAL DE 160 KG. AF_08/2019</t>
  </si>
  <si>
    <t>4.687,46</t>
  </si>
  <si>
    <t>87393</t>
  </si>
  <si>
    <t>ARGAMASSA INDUSTRIALIZADA PARA CHAPISCO ROLADO, PREPARO COM MISTURADOR DE EIXO HORIZONTAL DE 300 KG. AF_08/2019</t>
  </si>
  <si>
    <t>4.725,45</t>
  </si>
  <si>
    <t>87394</t>
  </si>
  <si>
    <t>ARGAMASSA INDUSTRIALIZADA PARA CHAPISCO ROLADO, PREPARO COM MISTURADOR DE EIXO HORIZONTAL DE 600 KG. AF_08/2019</t>
  </si>
  <si>
    <t>4.762,15</t>
  </si>
  <si>
    <t>87395</t>
  </si>
  <si>
    <t>ARGAMASSA INDUSTRIALIZADA PARA CHAPISCO COLANTE, PREPARO COM MISTURADOR DE EIXO HORIZONTAL DE 160 KG. AF_08/2019</t>
  </si>
  <si>
    <t>2.967,08</t>
  </si>
  <si>
    <t>87396</t>
  </si>
  <si>
    <t>ARGAMASSA INDUSTRIALIZADA PARA CHAPISCO COLANTE, PREPARO COM MISTURADOR DE EIXO HORIZONTAL DE 300 KG. AF_08/2019</t>
  </si>
  <si>
    <t>2.981,97</t>
  </si>
  <si>
    <t>87397</t>
  </si>
  <si>
    <t>ARGAMASSA INDUSTRIALIZADA PARA CHAPISCO COLANTE, PREPARO COM MISTURADOR DE EIXO HORIZONTAL DE 600 KG. AF_08/2019</t>
  </si>
  <si>
    <t>2.996,59</t>
  </si>
  <si>
    <t>87398</t>
  </si>
  <si>
    <t>ARGAMASSA INDUSTRIALIZADA MULTIUSO PARA REVESTIMENTOS E ASSENTAMENTO DA ALVENARIA, PREPARO MANUAL. AF_08/2019</t>
  </si>
  <si>
    <t>1.694,76</t>
  </si>
  <si>
    <t>87399</t>
  </si>
  <si>
    <t>ARGAMASSA PRONTA PARA CONTRAPISO, PREPARO MANUAL. AF_08/2019</t>
  </si>
  <si>
    <t>1.943,64</t>
  </si>
  <si>
    <t>87401</t>
  </si>
  <si>
    <t>ARGAMASSA INDUSTRIALIZADA PARA CHAPISCO ROLADO, PREPARO MANUAL. AF_08/2019</t>
  </si>
  <si>
    <t>4.948,48</t>
  </si>
  <si>
    <t>87402</t>
  </si>
  <si>
    <t>ARGAMASSA INDUSTRIALIZADA PARA CHAPISCO COLANTE, PREPARO MANUAL. AF_08/2019</t>
  </si>
  <si>
    <t>3.192,88</t>
  </si>
  <si>
    <t>87404</t>
  </si>
  <si>
    <t>ARGAMASSA PARA REVESTIMENTO DECORATIVO MONOCAMADA (MONOCAPA), MISTURA E PROJEÇÃO DE 1,5 M3/H DE ARGAMASSA. AF_08/2019</t>
  </si>
  <si>
    <t>4.400,54</t>
  </si>
  <si>
    <t>87405</t>
  </si>
  <si>
    <t>ARGAMASSA PARA REVESTIMENTO DECORATIVO MONOCAMADA (MONOCAPA), MISTURA E PROJEÇÃO DE 2 M3/H DE ARGAMASSA. AF_06/2014</t>
  </si>
  <si>
    <t>4.405,85</t>
  </si>
  <si>
    <t>87407</t>
  </si>
  <si>
    <t>ARGAMASSA INDUSTRIALIZADA PARA REVESTIMENTOS, MISTURA E PROJEÇÃO DE 1,5 M³/H DE ARGAMASSA. AF_08/2019</t>
  </si>
  <si>
    <t>1.554,79</t>
  </si>
  <si>
    <t>87408</t>
  </si>
  <si>
    <t>ARGAMASSA INDUSTRIALIZADA PARA REVESTIMENTOS, MISTURA E PROJEÇÃO DE 2 M³/H DE ARGAMASSA. AF_06/2014</t>
  </si>
  <si>
    <t>1.541,15</t>
  </si>
  <si>
    <t>87410</t>
  </si>
  <si>
    <t>ARGAMASSA À BASE DE GESSO, MISTURA E PROJEÇÃO DE 1,5 M³/H DE ARGAMASSA. AF_08/2019</t>
  </si>
  <si>
    <t>915,96</t>
  </si>
  <si>
    <t>88626</t>
  </si>
  <si>
    <t>ARGAMASSA TRAÇO 1:0,5:4,5 (EM VOLUME DE CIMENTO, CAL E AREIA MÉDIA ÚMIDA), PREPARO MECÂNICO COM BETONEIRA 400 L. AF_08/2019</t>
  </si>
  <si>
    <t>599,11</t>
  </si>
  <si>
    <t>88627</t>
  </si>
  <si>
    <t>ARGAMASSA TRAÇO 1:0,5:4,5 (EM VOLUME DE CIMENTO, CAL E AREIA MÉDIA ÚMIDA) PARA ASSENTAMENTO DE ALVENARIA, PREPARO MANUAL. AF_08/2019</t>
  </si>
  <si>
    <t>681,50</t>
  </si>
  <si>
    <t>88628</t>
  </si>
  <si>
    <t>ARGAMASSA TRAÇO 1:3 (EM VOLUME DE CIMENTO E AREIA MÉDIA ÚMIDA), PREPARO MECÂNICO COM BETONEIRA 400 L. AF_08/2019</t>
  </si>
  <si>
    <t>644,92</t>
  </si>
  <si>
    <t>88629</t>
  </si>
  <si>
    <t>ARGAMASSA TRAÇO 1:3 (EM VOLUME DE CIMENTO E AREIA MÉDIA ÚMIDA), PREPARO MANUAL. AF_08/2019</t>
  </si>
  <si>
    <t>732,60</t>
  </si>
  <si>
    <t>88630</t>
  </si>
  <si>
    <t>ARGAMASSA TRAÇO 1:4 (CIMENTO E AREIA MÉDIA), PREPARO MECÂNICO COM BETONEIRA 400 L. AF_08/2014</t>
  </si>
  <si>
    <t>531,90</t>
  </si>
  <si>
    <t>88631</t>
  </si>
  <si>
    <t>ARGAMASSA TRAÇO 1:4 (EM VOLUME DE CIMENTO E AREIA MÉDIA ÚMIDA), PREPARO MANUAL. AF_08/2019</t>
  </si>
  <si>
    <t>642,91</t>
  </si>
  <si>
    <t>88715</t>
  </si>
  <si>
    <t>ARGAMASSA TRAÇO 1:2:9 (EM VOLUME DE CIMENTO, CAL E AREIA MÉDIA ÚMIDA) PARA EMBOÇO/MASSA ÚNICA/ASSENTAMENTO DE ALVENARIA DE VEDAÇÃO, PREPARO MECÂNICO COM BETONEIRA 400 L. AF_08/2019</t>
  </si>
  <si>
    <t>543,72</t>
  </si>
  <si>
    <t>95563</t>
  </si>
  <si>
    <t>ARGAMASSA TRAÇO 1:1,93 (EM VOLUME DE CIMENTO E AREIA MÉDIA ÚMIDA), FCK 20 MPA, PREPARO MECÂNICO COM MISTURADOR DUPLO HORIZONTAL DE ALTA TURBULÊNCIA. AF_03/2020</t>
  </si>
  <si>
    <t>941,93</t>
  </si>
  <si>
    <t>100464</t>
  </si>
  <si>
    <t>ARGAMASSA TRAÇO 1:0,5:4,5  (EM VOLUME DE CIMENTO, CAL E AREIA MÉDIA ÚMIDA), PREPARO MECÂNICO COM MISTURADOR DE EIXO HORIZONTAL DE 160 KG. AF_08/2019</t>
  </si>
  <si>
    <t>622,13</t>
  </si>
  <si>
    <t>100465</t>
  </si>
  <si>
    <t>ARGAMASSA TRAÇO 1:0,5:4,5  (EM VOLUME DE CIMENTO, CAL E AREIA MÉDIA ÚMIDA), PREPARO MECÂNICO COM MISTURADOR DE EIXO HORIZONTAL DE 300 KG. AF_08/2019</t>
  </si>
  <si>
    <t>586,09</t>
  </si>
  <si>
    <t>100466</t>
  </si>
  <si>
    <t>ARGAMASSA TRAÇO 1:0,5:4,5  (EM VOLUME DE CIMENTO, CAL E AREIA MÉDIA ÚMIDA), PREPARO MECÂNICO COM MISTURADOR DE EIXO HORIZONTAL DE 600 KG. AF_08/2019</t>
  </si>
  <si>
    <t>567,26</t>
  </si>
  <si>
    <t>100468</t>
  </si>
  <si>
    <t>ARGAMASSA TRAÇO 1:3 (EM VOLUME DE CIMENTO E AREIA MÉDIA ÚMIDA), PREPARO MECÂNICO COM MISTURADOR DE EIXO HORIZONTAL DE 160 KG. AF_08/2019</t>
  </si>
  <si>
    <t>757,26</t>
  </si>
  <si>
    <t>100469</t>
  </si>
  <si>
    <t>ARGAMASSA TRAÇO 1:3 (EM VOLUME DE CIMENTO E AREIA MÉDIA ÚMIDA), PREPARO MECÂNICO COM MISTURADOR DE EIXO HORIZONTAL DE 300 KG. AF_08/2019</t>
  </si>
  <si>
    <t>633,71</t>
  </si>
  <si>
    <t>100470</t>
  </si>
  <si>
    <t>ARGAMASSA TRAÇO 1:3 (EM VOLUME DE CIMENTO E AREIA MÉDIA ÚMIDA), PREPARO MECÂNICO COM MISTURADOR DE EIXO HORIZONTAL DE 600 KG. AF_08/2019</t>
  </si>
  <si>
    <t>562,02</t>
  </si>
  <si>
    <t>100472</t>
  </si>
  <si>
    <t>ARGAMASSA TRAÇO 1:4 (EM VOLUME DE CIMENTO E AREIA MÉDIA ÚMIDA), PREPARO MECÂNICO COM MISTURADOR DE EIXO HORIZONTAL DE 160 KG. AF_08/2019</t>
  </si>
  <si>
    <t>602,75</t>
  </si>
  <si>
    <t>100473</t>
  </si>
  <si>
    <t>ARGAMASSA TRAÇO 1:4 (EM VOLUME DE CIMENTO E AREIA MÉDIA ÚMIDA), PREPARO MECÂNICO COM MISTURADOR DE EIXO HORIZONTAL DE 300 KG. AF_08/2019</t>
  </si>
  <si>
    <t>556,53</t>
  </si>
  <si>
    <t>100474</t>
  </si>
  <si>
    <t>ARGAMASSA TRAÇO 1:4 (EM VOLUME DE CIMENTO E AREIA MÉDIA ÚMIDA), PREPARO MECÂNICO COM MISTURADOR DE EIXO HORIZONTAL DE 600 KG. AF_08/2019</t>
  </si>
  <si>
    <t>536,05</t>
  </si>
  <si>
    <t>100475</t>
  </si>
  <si>
    <t>ARGAMASSA TRAÇO 1:3 (EM VOLUME DE CIMENTO E AREIA MÉDIA ÚMIDA) COM ADIÇÃO DE IMPERMEABILIZANTE, PREPARO MECÂNICO COM BETONEIRA 400 L. AF_08/2019</t>
  </si>
  <si>
    <t>869,10</t>
  </si>
  <si>
    <t>100477</t>
  </si>
  <si>
    <t>ARGAMASSA TRAÇO 1:3 (EM VOLUME DE CIMENTO E AREIA MÉDIA ÚMIDA) COM ADIÇÃO DE IMPERMEABILIZANTE, PREPARO MECÂNICO COM MISTURADOR DE EIXO HORIZONTAL DE 160 KG. AF_08/2019</t>
  </si>
  <si>
    <t>922,68</t>
  </si>
  <si>
    <t>100478</t>
  </si>
  <si>
    <t>ARGAMASSA TRAÇO 1:3 (EM VOLUME DE CIMENTO E AREIA MÉDIA ÚMIDA) COM ADIÇÃO DE IMPERMEABILIZANTE, PREPARO MECÂNICO COM MISTURADOR DE EIXO HORIZONTAL DE 300 KG. AF_08/2019</t>
  </si>
  <si>
    <t>852,46</t>
  </si>
  <si>
    <t>100479</t>
  </si>
  <si>
    <t>ARGAMASSA TRAÇO 1:3 (EM VOLUME DE CIMENTO E AREIA MÉDIA ÚMIDA) COM ADIÇÃO DE IMPERMEABILIZANTE, PREPARO MECÂNICO COM MISTURADOR DE EIXO HORIZONTAL DE 600 KG. AF_08/2019</t>
  </si>
  <si>
    <t>837,29</t>
  </si>
  <si>
    <t>100480</t>
  </si>
  <si>
    <t>ARGAMASSA TRAÇO 1:3 (EM VOLUME DE CIMENTO E AREIA MÉDIA ÚMIDA) COM ADIÇÃO DE IMPERMEABILIZANTE, PREPARO MANUAL. AF_08/2019</t>
  </si>
  <si>
    <t>954,73</t>
  </si>
  <si>
    <t>100481</t>
  </si>
  <si>
    <t>ARGAMASSA TRAÇO 1:4 (EM VOLUME DE CIMENTO E AREIA MÉDIA ÚMIDA) COM ADIÇÃO DE IMPERMEABILIZANTE, PREPARO MECÂNICO COM BETONEIRA 400 L. AF_08/2019</t>
  </si>
  <si>
    <t>735,46</t>
  </si>
  <si>
    <t>100483</t>
  </si>
  <si>
    <t>ARGAMASSA TRAÇO 1:4 (EM VOLUME DE CIMENTO E AREIA MÉDIA ÚMIDA) COM ADIÇÃO DE IMPERMEABILIZANTE, PREPARO MECÂNICO COM MISTURADOR DE EIXO HORIZONTAL DE 160 KG. AF_08/2019</t>
  </si>
  <si>
    <t>776,11</t>
  </si>
  <si>
    <t>100484</t>
  </si>
  <si>
    <t>ARGAMASSA TRAÇO 1:4 (EM VOLUME DE CIMENTO E AREIA MÉDIA ÚMIDA) COM ADIÇÃO DE IMPERMEABILIZANTE, PREPARO MECÂNICO COM MISTURADOR DE EIXO HORIZONTAL DE 300 KG. AF_08/2019</t>
  </si>
  <si>
    <t>731,39</t>
  </si>
  <si>
    <t>100485</t>
  </si>
  <si>
    <t>ARGAMASSA TRAÇO 1:4 (EM VOLUME DE CIMENTO E AREIA MÉDIA ÚMIDA) COM ADIÇÃO DE IMPERMEABILIZANTE, PREPARO MECÂNICO COM MISTURADOR DE EIXO HORIZONTAL DE 600 KG. AF_08/2019</t>
  </si>
  <si>
    <t>713,52</t>
  </si>
  <si>
    <t>100486</t>
  </si>
  <si>
    <t>ARGAMASSA TRAÇO 1:4 (EM VOLUME DE CIMENTO E AREIA MÉDIA ÚMIDA) COM ADIÇÃO DE IMPERMEABILIZANTE, PREPARO MANUAL. AF_08/2019</t>
  </si>
  <si>
    <t>828,46</t>
  </si>
  <si>
    <t>100487</t>
  </si>
  <si>
    <t>ARGAMASSA TRAÇO 1:2:9 (EM VOLUME DE CIMENTO, CAL E AREIA MÉDIA ÚMIDA) PARA EMBOÇO/MASSA ÚNICA/ASSENTAMENTO DE ALVENARIA DE VEDAÇÃO, PREPARO MECÂNICO COM MISTURADOR DE EIXO HORIZONTAL DE 600 KG. AF_08/2019</t>
  </si>
  <si>
    <t>518,37</t>
  </si>
  <si>
    <t>100488</t>
  </si>
  <si>
    <t>ARGAMASSA TRAÇO 1:0,5:4,5 (EM VOLUME DE CIMENTO, CAL E AREIA MÉDIA ÚMIDA), PREPARO MECÂNICO COM BETONEIRA 600 L. AF_08/2019</t>
  </si>
  <si>
    <t>590,34</t>
  </si>
  <si>
    <t>100489</t>
  </si>
  <si>
    <t>ARGAMASSA TRAÇO 1:3 (EM VOLUME DE CIMENTO E AREIA MÉDIA ÚMIDA), PREPARO MECÂNICO COM BETONEIRA 600 L. AF_08/2019</t>
  </si>
  <si>
    <t>642,44</t>
  </si>
  <si>
    <t>100490</t>
  </si>
  <si>
    <t>ARGAMASSA TRAÇO 1:4 (EM VOLUME DE CIMENTO E AREIA MÉDIA ÚMIDA), PREPARO MECÂNICO COM BETONEIRA 600 L. AF_08/2019</t>
  </si>
  <si>
    <t>554,78</t>
  </si>
  <si>
    <t>100491</t>
  </si>
  <si>
    <t>ARGAMASSA TRAÇO 1:3 (EM VOLUME DE CIMENTO E AREIA MÉDIA ÚMIDA) COM ADIÇÃO DE IMPERMEABILIZANTE, PREPARO MECÂNICO COM BETONEIRA 600 L. AF_08/2019</t>
  </si>
  <si>
    <t>867,57</t>
  </si>
  <si>
    <t>100492</t>
  </si>
  <si>
    <t>ARGAMASSA TRAÇO 1:4 (EM VOLUME DE CIMENTO E AREIA MÉDIA ÚMIDA) COM ADIÇÃO DE IMPERMEABILIZANTE, PREPARO MECÂNICO COM BETONEIRA 600 L. AF_08/2019</t>
  </si>
  <si>
    <t>734,97</t>
  </si>
  <si>
    <t>92121</t>
  </si>
  <si>
    <t>PENEIRAMENTO DE AREIA COM PENEIRA ELÉTRICA. AF_11/2015</t>
  </si>
  <si>
    <t>92122</t>
  </si>
  <si>
    <t>PENEIRAMENTO DE AREIA COM PENEIRA MANUAL. AF_11/2015</t>
  </si>
  <si>
    <t>45,60</t>
  </si>
  <si>
    <t>92123</t>
  </si>
  <si>
    <t>ENSACAMENTO DE AREIA. AF_11/2015</t>
  </si>
  <si>
    <t>100195</t>
  </si>
  <si>
    <t>TRANSPORTE HORIZONTAL MANUAL, DE SACOS DE 50 KG (UNIDADE: KGXKM). AF_07/2019</t>
  </si>
  <si>
    <t>KGXKM</t>
  </si>
  <si>
    <t>100196</t>
  </si>
  <si>
    <t>TRANSPORTE HORIZONTAL MANUAL, DE SACOS DE 30 KG (UNIDADE: KGXKM). AF_07/2019</t>
  </si>
  <si>
    <t>1,16</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</si>
  <si>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</si>
  <si>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</si>
  <si>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</si>
  <si>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</si>
  <si>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</si>
  <si>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</si>
  <si>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</si>
  <si>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</si>
  <si>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0,35</t>
  </si>
  <si>
    <t>100201</t>
  </si>
  <si>
    <t>TRANSPORTE HORIZONTAL COM CARRINHO DE MÃO, DE SACOS DE 50 KG (UNIDADE: KGXKM). AF_07/2019</t>
  </si>
  <si>
    <t>0,70</t>
  </si>
  <si>
    <t>100202</t>
  </si>
  <si>
    <t>TRANSPORTE HORIZONTAL COM CARRINHO DE MÃO, DE SACOS DE 30 KG (UNIDADE: KGXKM). AF_07/2019</t>
  </si>
  <si>
    <t>0,82</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</si>
  <si>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</si>
  <si>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</si>
  <si>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</si>
  <si>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</si>
  <si>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</si>
  <si>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</si>
  <si>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</si>
  <si>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1.299,18</t>
  </si>
  <si>
    <t>100206</t>
  </si>
  <si>
    <t>TRANSPORTE HORIZONTAL COM JERICA DE 90 L, DE MASSA/ GRANEL (UNIDADE: M3XKM). AF_07/2019</t>
  </si>
  <si>
    <t>939,09</t>
  </si>
  <si>
    <t>100207</t>
  </si>
  <si>
    <t>TRANSPORTE HORIZONTAL COM CARREGADEIRA, DE MASSA/ GRANEL (UNIDADE: M3XKM). AF_07/2019</t>
  </si>
  <si>
    <t>505,54</t>
  </si>
  <si>
    <t>100208</t>
  </si>
  <si>
    <t>TRANSPORTE HORIZONTAL MANUAL, DE BLOCOS VAZADOS DE CONCRETO OU CERÂMICO DE 19X19X39CM (UNIDADE: BLOCOXKM). AF_07/2019</t>
  </si>
  <si>
    <t>UNXKM</t>
  </si>
  <si>
    <t>17,18</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</si>
  <si>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</si>
  <si>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</si>
  <si>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</si>
  <si>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</si>
  <si>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</si>
  <si>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</si>
  <si>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</si>
  <si>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</si>
  <si>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</si>
  <si>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</si>
  <si>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2,42</t>
  </si>
  <si>
    <t>100214</t>
  </si>
  <si>
    <t>TRANSPORTE HORIZONTAL COM CARRINHO MINI PÁLETES, DE BLOCOS VAZADOS DE CONCRETO DE 19X19X39CM (UNIDADE: BLOCOXKM). AF_07/2019</t>
  </si>
  <si>
    <t>3,72</t>
  </si>
  <si>
    <t>100215</t>
  </si>
  <si>
    <t>TRANSPORTE HORIZONTAL COM CARRINHO MINI PÁLETES, DE BLOCOS CERÂMICOS FURADOS NA VERTICAL DE 19X19X39CM (UNIDADE: BLOCOXKM). AF_07/2019</t>
  </si>
  <si>
    <t>3,18</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</si>
  <si>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</si>
  <si>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</si>
  <si>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</si>
  <si>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</si>
  <si>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2,91</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</si>
  <si>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</si>
  <si>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</si>
  <si>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</si>
  <si>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</si>
  <si>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0,44</t>
  </si>
  <si>
    <t>100220</t>
  </si>
  <si>
    <t>TRANSPORTE HORIZONTAL MANUAL, DE CAIXA COM REVESTIMENTO CERÂMICO (UNIDADE: M2XKM). AF_07/2019</t>
  </si>
  <si>
    <t>M2XKM</t>
  </si>
  <si>
    <t>100221</t>
  </si>
  <si>
    <t>TRANSPORTE HORIZONTAL COM CARRINHO DE MÃO, DE CAIXA COM REVESTIMENTO CERÂMICO (UNIDADE: M2XKM). AF_07/2019</t>
  </si>
  <si>
    <t>27,98</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</si>
  <si>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</si>
  <si>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</si>
  <si>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</si>
  <si>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</si>
  <si>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</si>
  <si>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</si>
  <si>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</si>
  <si>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</si>
  <si>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</si>
  <si>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</si>
  <si>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</si>
  <si>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</si>
  <si>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</si>
  <si>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</si>
  <si>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</si>
  <si>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</si>
  <si>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</si>
  <si>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</si>
  <si>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</si>
  <si>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</si>
  <si>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</si>
  <si>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</si>
  <si>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</si>
  <si>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</si>
  <si>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</si>
  <si>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</si>
  <si>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</si>
  <si>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</si>
  <si>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</si>
  <si>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</si>
  <si>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</si>
  <si>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</si>
  <si>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</si>
  <si>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2,46</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</si>
  <si>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</si>
  <si>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</si>
  <si>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</si>
  <si>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</si>
  <si>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4,72</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</si>
  <si>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</si>
  <si>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</si>
  <si>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</si>
  <si>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</si>
  <si>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3,54</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</si>
  <si>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</si>
  <si>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</si>
  <si>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</si>
  <si>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</si>
  <si>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17,45</t>
  </si>
  <si>
    <t>100243</t>
  </si>
  <si>
    <t>TRANSPORTE HORIZONTAL MANUAL, DE TUBO DE COBRE - CLASSE E - COM DIÂMETRO MENOR OU IGUAL A 54 MM (UNIDADE: MXKM). AF_07/2019</t>
  </si>
  <si>
    <t>2,83</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</si>
  <si>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</si>
  <si>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</si>
  <si>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</si>
  <si>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</si>
  <si>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7,08</t>
  </si>
  <si>
    <t>100246</t>
  </si>
  <si>
    <t>TRANSPORTE HORIZONTAL MANUAL, DE TUBO DE PVC SÉRIE NORMAL - ESGOTO PREDIAL, OU REFORÇADO PARA ESGOTO OU ÁGUAS PLUVIAIS PREDIAL, COM DIÂMETRO MENOR OU IGUAL A 75 MM (UNIDADE: MXKM). AF_07/2019</t>
  </si>
  <si>
    <t>2,36</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</si>
  <si>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</si>
  <si>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</si>
  <si>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</si>
  <si>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</si>
  <si>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11,63</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</si>
  <si>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</si>
  <si>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</si>
  <si>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</si>
  <si>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</si>
  <si>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3,93</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</si>
  <si>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</si>
  <si>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</si>
  <si>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</si>
  <si>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</si>
  <si>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</si>
  <si>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</si>
  <si>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23,27</t>
  </si>
  <si>
    <t>100254</t>
  </si>
  <si>
    <t>TRANSPORTE HORIZONTAL MANUAL, DE TUBO DE AÇO CARBONO LEVE OU MÉDIO, PRETO OU GALVANIZADO, COM DIÂMETRO MAIOR QUE 125 MM E MENOR OU IGUAL A 150 MM (UNIDADE: MXKM). AF_07/2019</t>
  </si>
  <si>
    <t>34,90</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</si>
  <si>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</si>
  <si>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</si>
  <si>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</si>
  <si>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</si>
  <si>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</si>
  <si>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</si>
  <si>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</si>
  <si>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</si>
  <si>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</si>
  <si>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</si>
  <si>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</si>
  <si>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</si>
  <si>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</si>
  <si>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</si>
  <si>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</si>
  <si>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</si>
  <si>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2,98</t>
  </si>
  <si>
    <t>100263</t>
  </si>
  <si>
    <t>TRANSPORTE HORIZONTAL MANUAL, DE VERGALHÕES DE AÇO COM DIÂMETRO DE 10 MM; 12,5 MM; 16 MM; 20 MM; 25 MM OU 32 MM (UNIDADE: KGXKM). AF_07/2019</t>
  </si>
  <si>
    <t>1,91</t>
  </si>
  <si>
    <t>100264</t>
  </si>
  <si>
    <t>TRANSPORTE HORIZONTAL MANUAL, DE JANELA (UNIDADE: M2XKM). AF_07/2019</t>
  </si>
  <si>
    <t>100265</t>
  </si>
  <si>
    <t>TRANSPORTE VERTICAL MANUAL, 1 PAVIMENTO, DE JANELA (UNIDADE: M2). AF_07/2019</t>
  </si>
  <si>
    <t>0,73</t>
  </si>
  <si>
    <t>100266</t>
  </si>
  <si>
    <t>TRANSPORTE HORIZONTAL MANUAL, DE PORTA (UNIDADE: UNIDXKM). AF_07/2019</t>
  </si>
  <si>
    <t>74,07</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</si>
  <si>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</si>
  <si>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</si>
  <si>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</si>
  <si>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</si>
  <si>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</si>
  <si>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</si>
  <si>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</si>
  <si>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</si>
  <si>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</si>
  <si>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</si>
  <si>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</si>
  <si>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</si>
  <si>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</si>
  <si>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</si>
  <si>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</si>
  <si>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</si>
  <si>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</si>
  <si>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</si>
  <si>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</si>
  <si>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</si>
  <si>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</si>
  <si>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</si>
  <si>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1,86</t>
  </si>
  <si>
    <t>100278</t>
  </si>
  <si>
    <t>TRANSPORTE HORIZONTAL MANUAL, DE BACIA SANITÁRIA, CAIXA ACOPLADA, TANQUE OU PIA (UNIDADE: UNIDXKM). AF_07/2019</t>
  </si>
  <si>
    <t>35,44</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</si>
  <si>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</si>
  <si>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</si>
  <si>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</si>
  <si>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</si>
  <si>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</si>
  <si>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</si>
  <si>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</si>
  <si>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</si>
  <si>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138,78</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</si>
  <si>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</si>
  <si>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</si>
  <si>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</si>
  <si>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</si>
  <si>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</si>
  <si>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</si>
  <si>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37,28</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</si>
  <si>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</si>
  <si>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</si>
  <si>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</si>
  <si>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</si>
  <si>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</si>
  <si>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</si>
  <si>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0,47</t>
  </si>
  <si>
    <t>99803</t>
  </si>
  <si>
    <t>LIMPEZA DE PISO CERÂMICO OU PORCELANATO COM PANO ÚMIDO. AF_04/2019</t>
  </si>
  <si>
    <t>99804</t>
  </si>
  <si>
    <t>LIMPEZA DE PISO CERÂMICO OU PORCELANATO UTILIZANDO DETERGENTE NEUTRO E ESCOVAÇÃO MANUAL. AF_04/2019</t>
  </si>
  <si>
    <t>4,80</t>
  </si>
  <si>
    <t>99805</t>
  </si>
  <si>
    <t>LIMPEZA DE PISO CERÂMICO OU COM PEDRAS RÚSTICAS UTILIZANDO ÁCIDO MURIÁTICO. AF_04/2019</t>
  </si>
  <si>
    <t>99806</t>
  </si>
  <si>
    <t>LIMPEZA DE REVESTIMENTO CERÂMICO EM PAREDE COM PANO ÚMIDO AF_04/2019</t>
  </si>
  <si>
    <t>0,76</t>
  </si>
  <si>
    <t>99807</t>
  </si>
  <si>
    <t>LIMPEZA DE REVESTIMENTO CERÂMICO EM PAREDE UTILIZANDO DETERGENTE NEUTRO E ESCOVAÇÃO MANUAL. AF_04/2019</t>
  </si>
  <si>
    <t>99808</t>
  </si>
  <si>
    <t>LIMPEZA DE REVESTIMENTO CERÂMICO EM PAREDE UTILIZANDO ÁCIDO MURIÁTICO. AF_04/2019</t>
  </si>
  <si>
    <t>3,77</t>
  </si>
  <si>
    <t>99809</t>
  </si>
  <si>
    <t>LIMPEZA DE PISO DE LADRILHO HIDRÁULICO COM PANO ÚMIDO. AF_04/2019</t>
  </si>
  <si>
    <t>99810</t>
  </si>
  <si>
    <t>LIMPEZA DE PISO DE MÁRMORE/GRANITO UTILIZANDO DETERGENTE NEUTRO E ESCOVAÇÃO MANUAL. AF_04/2019</t>
  </si>
  <si>
    <t>6,55</t>
  </si>
  <si>
    <t>99811</t>
  </si>
  <si>
    <t>LIMPEZA DE CONTRAPISO COM VASSOURA A SECO. AF_04/2019</t>
  </si>
  <si>
    <t>3,13</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</si>
  <si>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</si>
  <si>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</si>
  <si>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</si>
  <si>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</si>
  <si>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</si>
  <si>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</si>
  <si>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</si>
  <si>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</si>
  <si>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8,83</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</si>
  <si>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</si>
  <si>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</si>
  <si>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</si>
  <si>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</si>
  <si>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</si>
  <si>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</si>
  <si>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</si>
  <si>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</si>
  <si>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15,01</t>
  </si>
  <si>
    <t>99820</t>
  </si>
  <si>
    <t>LIMPEZA DE JANELA INTEIRAMENTE DE VIDRO. AF_04/2019</t>
  </si>
  <si>
    <t>99821</t>
  </si>
  <si>
    <t>LIMPEZA DE JANELA DE VIDRO COM CAIXILHO EM AÇO/ALUMÍNIO/PVC. AF_04/2019</t>
  </si>
  <si>
    <t>99822</t>
  </si>
  <si>
    <t>LIMPEZA DE PORTA DE MADEIRA. AF_04/2019</t>
  </si>
  <si>
    <t>0,89</t>
  </si>
  <si>
    <t>99823</t>
  </si>
  <si>
    <t>LIMPEZA DE PORTA INTEIRAMENTE DE VIDRO. AF_04/2019</t>
  </si>
  <si>
    <t>99824</t>
  </si>
  <si>
    <t>LIMPEZA DE PORTA EM AÇO/ALUMÍNIO. AF_04/2019</t>
  </si>
  <si>
    <t>2,44</t>
  </si>
  <si>
    <t>99825</t>
  </si>
  <si>
    <t>LIMPEZA DE PORTA DE VIDRO COM CAIXILHO EM AÇO/ ALUMÍNIO/ PVC. AF_04/2019</t>
  </si>
  <si>
    <t>3,58</t>
  </si>
  <si>
    <t>99826</t>
  </si>
  <si>
    <t>LIMPEZA DE FORRO REMOVÍVEL COM PANO ÚMIDO. AF_04/2019</t>
  </si>
  <si>
    <t>1,36</t>
  </si>
  <si>
    <t>97010</t>
  </si>
  <si>
    <t>GUARDA-CORPO FIXADO EM FÔRMA DE MADEIRA COM TRAVESSÕES EM MADEIRA PREGADA E FECHAMENTO EM TELA DE POLIPROPILENO PARA EDIFICAÇÕES COM ATÉ 2 PAVIMENTOS. AF_11/2017</t>
  </si>
  <si>
    <t>42,48</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</si>
  <si>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</si>
  <si>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</si>
  <si>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</si>
  <si>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</si>
  <si>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29,94</t>
  </si>
  <si>
    <t>97013</t>
  </si>
  <si>
    <t>GUARDA-CORPO FIXADO EM FÔRMA DE MADEIRA COM TRAVESSÕES EM MADEIRA PREGADA E FECHAMENTO EM PAINEL COMPENSADO PARA EDIFICAÇÕES COM ATÉ 2 PAVIMENTOS. AF_11/2017</t>
  </si>
  <si>
    <t>96,62</t>
  </si>
  <si>
    <t>97014</t>
  </si>
  <si>
    <t>GUARDA-CORPO FIXADO EM FÔRMA DE MADEIRA COM TRAVESSÕES EM MADEIRA PREGADA E FECHAMENTO EM PAINEL COMPENSADO PARA EDIFICAÇÕES COM 3 PAVIMENTOS. AF_11/2017</t>
  </si>
  <si>
    <t>70,42</t>
  </si>
  <si>
    <t>97015</t>
  </si>
  <si>
    <t>GUARDA-CORPO FIXADO EM FÔRMA DE MADEIRA COM TRAVESSÕES EM MADEIRA PREGADA E FECHAMENTO EM PAINEL COMPENSADO PARA EDIFICAÇÕES COM ALTURA IGUAL OU SUPERIOR A 4 PAVIMENTOS. AF_11/2017</t>
  </si>
  <si>
    <t>57,27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</si>
  <si>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</si>
  <si>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</si>
  <si>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</si>
  <si>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</si>
  <si>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28,17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</si>
  <si>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</si>
  <si>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</si>
  <si>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</si>
  <si>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</si>
  <si>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71,31</t>
  </si>
  <si>
    <t>97032</t>
  </si>
  <si>
    <t>GUARDA-CORPO EM LAJE PÓS-DESFÔRMA, PARA ESTRUTURAS EM CONCRETO, COM ESCORAS DE MADEIRA ESTRONCADAS NA ESTRUTURA, TRAVESSÕES DE MADEIRA PREGADOS E FECHAMENTO EM TELA DE POLIPROPILENO PARA EDIFICAÇÕES ACIMA DE 4 PAV. (2 MONTAGENS POR OBRA). AF_11/2017</t>
  </si>
  <si>
    <t>45,04</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</si>
  <si>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</si>
  <si>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</si>
  <si>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95,72</t>
  </si>
  <si>
    <t>97034</t>
  </si>
  <si>
    <t>GUARDA-CORPO EM LAJE PÓS-DESFORMA, PARA ESTRUTURAS EM CONCRETO, COM ESCORAS METÁLICAS ESTRONCADAS NA ESTRUTURA, TRAVESSÕES DE MADEIRA E FECHAMENTO EM TELA DE POLIPROPILENO PARA EDIFICAÇÕES ACIMA DE 4 PAVIMENTOS (2 MONTAGENS POR OBRA). AF_11/2017</t>
  </si>
  <si>
    <t>56,02</t>
  </si>
  <si>
    <t>97039</t>
  </si>
  <si>
    <t>FECHAMENTO REMOVÍVEL DE VÃO DE PORTAS, EM MADEIRA (VÃO DO ELEVADOR)  1 MONTAGEM EM OBRA. AF_11/2017</t>
  </si>
  <si>
    <t>56,30</t>
  </si>
  <si>
    <t>97040</t>
  </si>
  <si>
    <t>FECHAMENTO REMOVÍVEL DE ABERTURA DE CAIXILHO, EM MADEIRA  4 MONTAGENS EM OBRA. AF_11/2017</t>
  </si>
  <si>
    <t>97041</t>
  </si>
  <si>
    <t>FECHAMENTO REMOVÍVEL DE ABERTURA NO PISO, EM MADEIRA  1 MONTAGEM EM OBRA. AF_11/2017</t>
  </si>
  <si>
    <t>157,24</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</si>
  <si>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</si>
  <si>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</si>
  <si>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</si>
  <si>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</si>
  <si>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</si>
  <si>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</si>
  <si>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</si>
  <si>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</si>
  <si>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27,87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</si>
  <si>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</si>
  <si>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</si>
  <si>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</si>
  <si>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</si>
  <si>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</si>
  <si>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</si>
  <si>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17,56</t>
  </si>
  <si>
    <t>97065</t>
  </si>
  <si>
    <t>MONTAGEM E DESMONTAGEM DE ANDAIME MULTIDIRECIONAL (EXCLUSIVE ANDAIME E LIMPEZA). AF_11/2017</t>
  </si>
  <si>
    <t>97066</t>
  </si>
  <si>
    <t>COBERTURA PARA PROTEÇÃO DE PEDESTRES SOBRE ESTRUTURA DE ANDAIME, INCLUSIVE MONTAGEM E DESMONTAGEM. AF_11/2017</t>
  </si>
  <si>
    <t>126,17</t>
  </si>
  <si>
    <t>97067</t>
  </si>
  <si>
    <t>PLATAFORMA DE PROTEÇÃO PRINCIPAL PARA ALVENARIA ESTRUTURAL PARA SER APOIADA EM ANDAIME, INCLUSIVE MONTAGEM E DESMONTAGEM. AF_11/2017</t>
  </si>
  <si>
    <t>482,53</t>
  </si>
  <si>
    <t>97621</t>
  </si>
  <si>
    <t>DEMOLIÇÃO DE ALVENARIA DE BLOCO FURADO, DE FORMA MANUAL, COM REAPROVEITAMENTO. AF_12/2017</t>
  </si>
  <si>
    <t>101,89</t>
  </si>
  <si>
    <t>97622</t>
  </si>
  <si>
    <t>DEMOLIÇÃO DE ALVENARIA DE BLOCO FURADO, DE FORMA MANUAL, SEM REAPROVEITAMENTO. AF_12/2017</t>
  </si>
  <si>
    <t>49,66</t>
  </si>
  <si>
    <t>97623</t>
  </si>
  <si>
    <t>DEMOLIÇÃO DE ALVENARIA DE TIJOLO MACIÇO, DE FORMA MANUAL, COM REAPROVEITAMENTO. AF_12/2017</t>
  </si>
  <si>
    <t>152,14</t>
  </si>
  <si>
    <t>97624</t>
  </si>
  <si>
    <t>DEMOLIÇÃO DE ALVENARIA DE TIJOLO MACIÇO, DE FORMA MANUAL, SEM REAPROVEITAMENTO. AF_12/2017</t>
  </si>
  <si>
    <t>97625</t>
  </si>
  <si>
    <t>DEMOLIÇÃO DE ALVENARIA PARA QUALQUER TIPO DE BLOCO, DE FORMA MECANIZADA, SEM REAPROVEITAMENTO. AF_12/2017</t>
  </si>
  <si>
    <t>49,91</t>
  </si>
  <si>
    <t>97626</t>
  </si>
  <si>
    <t>DEMOLIÇÃO DE PILARES E VIGAS EM CONCRETO ARMADO, DE FORMA MANUAL, SEM REAPROVEITAMENTO. AF_12/2017</t>
  </si>
  <si>
    <t>532,00</t>
  </si>
  <si>
    <t>97627</t>
  </si>
  <si>
    <t>DEMOLIÇÃO DE PILARES E VIGAS EM CONCRETO ARMADO, DE FORMA MECANIZADA COM MARTELETE, SEM REAPROVEITAMENTO. AF_12/2017</t>
  </si>
  <si>
    <t>274,41</t>
  </si>
  <si>
    <t>97628</t>
  </si>
  <si>
    <t>DEMOLIÇÃO DE LAJES, DE FORMA MANUAL, SEM REAPROVEITAMENTO. AF_12/2017</t>
  </si>
  <si>
    <t>245,45</t>
  </si>
  <si>
    <t>97629</t>
  </si>
  <si>
    <t>DEMOLIÇÃO DE LAJES, DE FORMA MECANIZADA COM MARTELETE, SEM REAPROVEITAMENTO. AF_12/2017</t>
  </si>
  <si>
    <t>121,98</t>
  </si>
  <si>
    <t>97631</t>
  </si>
  <si>
    <t>DEMOLIÇÃO DE ARGAMASSAS, DE FORMA MANUAL, SEM REAPROVEITAMENTO. AF_12/2017</t>
  </si>
  <si>
    <t>97632</t>
  </si>
  <si>
    <t>DEMOLIÇÃO DE RODAPÉ CERÂMICO, DE FORMA MANUAL, SEM REAPROVEITAMENTO. AF_12/2017</t>
  </si>
  <si>
    <t>2,26</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</si>
  <si>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</si>
  <si>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</si>
  <si>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</si>
  <si>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</si>
  <si>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</si>
  <si>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</si>
  <si>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14,04</t>
  </si>
  <si>
    <t>97636</t>
  </si>
  <si>
    <t>DEMOLIÇÃO PARCIAL DE PAVIMENTO ASFÁLTICO, DE FORMA MECANIZADA, SEM REAPROVEITAMENTO. AF_12/2017</t>
  </si>
  <si>
    <t>17,36</t>
  </si>
  <si>
    <t>97637</t>
  </si>
  <si>
    <t>REMOÇÃO DE TAPUME/ CHAPAS METÁLICAS E DE MADEIRA, DE FORMA MANUAL, SEM REAPROVEITAMENTO. AF_12/2017</t>
  </si>
  <si>
    <t>97638</t>
  </si>
  <si>
    <t>REMOÇÃO DE CHAPAS E PERFIS DE DRYWALL, DE FORMA MANUAL, SEM REAPROVEITAMENTO. AF_12/2017</t>
  </si>
  <si>
    <t>7,02</t>
  </si>
  <si>
    <t>97639</t>
  </si>
  <si>
    <t>REMOÇÃO DE PLACAS E PILARETES DE CONCRETO, DE FORMA MANUAL, SEM REAPROVEITAMENTO. AF_12/2017</t>
  </si>
  <si>
    <t>97640</t>
  </si>
  <si>
    <t>REMOÇÃO DE FORROS DE DRYWALL, PVC E FIBROMINERAL, DE FORMA MANUAL, SEM REAPROVEITAMENTO. AF_12/2017</t>
  </si>
  <si>
    <t>1,52</t>
  </si>
  <si>
    <t>97641</t>
  </si>
  <si>
    <t>REMOÇÃO DE FORRO DE GESSO, DE FORMA MANUAL, SEM REAPROVEITAMENTO. AF_12/2017</t>
  </si>
  <si>
    <t>4,33</t>
  </si>
  <si>
    <t>97642</t>
  </si>
  <si>
    <t>REMOÇÃO DE TRAMA METÁLICA OU DE MADEIRA PARA FORRO, DE FORMA MANUAL, SEM REAPROVEITAMENTO. AF_12/2017</t>
  </si>
  <si>
    <t>97643</t>
  </si>
  <si>
    <t>REMOÇÃO DE PISO DE MADEIRA (ASSOALHO E BARROTE), DE FORMA MANUAL, SEM REAPROVEITAMENTO. AF_12/2017</t>
  </si>
  <si>
    <t>21,44</t>
  </si>
  <si>
    <t>97644</t>
  </si>
  <si>
    <t>REMOÇÃO DE PORTAS, DE FORMA MANUAL, SEM REAPROVEITAMENTO. AF_12/2017</t>
  </si>
  <si>
    <t>8,09</t>
  </si>
  <si>
    <t>97645</t>
  </si>
  <si>
    <t>REMOÇÃO DE JANELAS, DE FORMA MANUAL, SEM REAPROVEITAMENTO. AF_12/2017</t>
  </si>
  <si>
    <t>29,34</t>
  </si>
  <si>
    <t>97647</t>
  </si>
  <si>
    <t>REMOÇÃO DE TELHAS, DE FIBROCIMENTO, METÁLICA E CERÂMICA, DE FORMA MANUAL, SEM REAPROVEITAMENTO. AF_12/2017</t>
  </si>
  <si>
    <t>3,00</t>
  </si>
  <si>
    <t>97648</t>
  </si>
  <si>
    <t>REMOÇÃO DE PROTEÇÃO TÉRMICA PARA COBERTURA EM EPS, DE FORMA MANUAL, SEM REAPROVEITAMENTO. AF_12/2017</t>
  </si>
  <si>
    <t>1,73</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</si>
  <si>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</si>
  <si>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</si>
  <si>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</si>
  <si>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</si>
  <si>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</si>
  <si>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</si>
  <si>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71,67</t>
  </si>
  <si>
    <t>97652</t>
  </si>
  <si>
    <t>REMOÇÃO DE TESOURAS DE MADEIRA, COM VÃO MAIOR OU IGUAL A 8M, DE FORMA MANUAL, SEM REAPROVEITAMENTO. AF_12/2017</t>
  </si>
  <si>
    <t>162,48</t>
  </si>
  <si>
    <t>97653</t>
  </si>
  <si>
    <t>REMOÇÃO DE TESOURAS DE MADEIRA, COM VÃO MENOR QUE 8M, DE FORMA MECANIZADA, COM REAPROVEITAMENTO. AF_12/2017</t>
  </si>
  <si>
    <t>120,68</t>
  </si>
  <si>
    <t>97654</t>
  </si>
  <si>
    <t>REMOÇÃO DE TESOURAS DE MADEIRA, COM VÃO MAIOR OU IGUAL A 8M, DE FORMA MECANIZADA, COM REAPROVEITAMENTO. AF_12/2017</t>
  </si>
  <si>
    <t>145,54</t>
  </si>
  <si>
    <t>97655</t>
  </si>
  <si>
    <t>REMOÇÃO DE TRAMA METÁLICA PARA COBERTURA, DE FORMA MANUAL, SEM REAPROVEITAMENTO. AF_12/2017</t>
  </si>
  <si>
    <t>29,80</t>
  </si>
  <si>
    <t>97656</t>
  </si>
  <si>
    <t>REMOÇÃO DE TESOURAS METÁLICAS, COM VÃO MENOR QUE 8M, DE FORMA MANUAL, SEM REAPROVEITAMENTO. AF_12/2017</t>
  </si>
  <si>
    <t>274,32</t>
  </si>
  <si>
    <t>97657</t>
  </si>
  <si>
    <t>REMOÇÃO DE TESOURAS METÁLICAS, COM VÃO MAIOR OU IGUAL A 8M, DE FORMA MANUAL, SEM REAPROVEITAMENTO. AF_12/2017</t>
  </si>
  <si>
    <t>543,73</t>
  </si>
  <si>
    <t>97658</t>
  </si>
  <si>
    <t>REMOÇÃO DE TESOURAS METÁLICAS, COM VÃO MENOR QUE 8M, DE FORMA MECANIZADA, COM REAPROVEITAMENTO. AF_12/2017</t>
  </si>
  <si>
    <t>187,98</t>
  </si>
  <si>
    <t>97659</t>
  </si>
  <si>
    <t>REMOÇÃO DE TESOURAS METÁLICAS, COM VÃO MAIOR OU IGUAL A 8M, DE FORMA MECANIZADA, COM REAPROVEITAMENTO. AF_12/2017</t>
  </si>
  <si>
    <t>97660</t>
  </si>
  <si>
    <t>REMOÇÃO DE INTERRUPTORES/TOMADAS ELÉTRICAS, DE FORMA MANUAL, SEM REAPROVEITAMENTO. AF_12/2017</t>
  </si>
  <si>
    <t>0,58</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</si>
  <si>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</si>
  <si>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</si>
  <si>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</si>
  <si>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</si>
  <si>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</si>
  <si>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</si>
  <si>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10,67</t>
  </si>
  <si>
    <t>97664</t>
  </si>
  <si>
    <t>REMOÇÃO DE ACESSÓRIOS, DE FORMA MANUAL, SEM REAPROVEITAMENTO. AF_12/2017</t>
  </si>
  <si>
    <t>1,32</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</si>
  <si>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</si>
  <si>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</si>
  <si>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</si>
  <si>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</si>
  <si>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</si>
  <si>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</si>
  <si>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158,37</t>
  </si>
  <si>
    <t>99058</t>
  </si>
  <si>
    <t>LOCAÇÃO DE PONTO PARA REFERÊNCIA TOPOGRÁFICA. AF_10/2018</t>
  </si>
  <si>
    <t>99059</t>
  </si>
  <si>
    <t>LOCACAO CONVENCIONAL DE OBRA, UTILIZANDO GABARITO DE TÁBUAS CORRIDAS PONTALETADAS A CADA 2,00M -  2 UTILIZAÇÕES. AF_10/2018</t>
  </si>
  <si>
    <t>48,34</t>
  </si>
  <si>
    <t>99060</t>
  </si>
  <si>
    <t>LOCAÇÃO COM CAVALETE COM ALTURA DE 1,00 M - 2 UTILIZAÇÕES. AF_10/2018</t>
  </si>
  <si>
    <t>121,62</t>
  </si>
  <si>
    <t>99061</t>
  </si>
  <si>
    <t>LOCAÇÃO COM CAVALETE COM ALTURA DE 0,50 M - 2 UTILIZAÇÕES. AF_10/2018</t>
  </si>
  <si>
    <t>84,43</t>
  </si>
  <si>
    <t>99062</t>
  </si>
  <si>
    <t>MARCAÇÃO DE PONTOS EM GABARITO OU CAVALETE. AF_10/2018</t>
  </si>
  <si>
    <t>99063</t>
  </si>
  <si>
    <t>LOCAÇÃO DE REDE DE ÁGUA OU ESGOTO. AF_10/2018</t>
  </si>
  <si>
    <t>4,22</t>
  </si>
  <si>
    <t>99064</t>
  </si>
  <si>
    <t>LOCAÇÃO DE PAVIMENTAÇÃO. AF_10/2018</t>
  </si>
  <si>
    <t>93588</t>
  </si>
  <si>
    <t>TRANSPORTE COM CAMINHÃO BASCULANTE DE 10 M³, EM VIA URBANA EM LEITO NATURAL (UNIDADE: M3XKM). AF_07/2020</t>
  </si>
  <si>
    <t>2,71</t>
  </si>
  <si>
    <t>93589</t>
  </si>
  <si>
    <t>TRANSPORTE COM CAMINHÃO BASCULANTE DE 10 M³, EM VIA URBANA EM REVESTIMENTO PRIMÁRIO (UNIDADE: M3XKM). AF_07/2020</t>
  </si>
  <si>
    <t>2,32</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</si>
  <si>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</si>
  <si>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</si>
  <si>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</si>
  <si>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</si>
  <si>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2,33</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</si>
  <si>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</si>
  <si>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</si>
  <si>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</si>
  <si>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</si>
  <si>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</si>
  <si>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</si>
  <si>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1,81</t>
  </si>
  <si>
    <t>93595</t>
  </si>
  <si>
    <t>TRANSPORTE COM CAMINHÃO BASCULANTE DE 10 M³, EM VIA URBANA EM REVESTIMENTO PRIMÁRIO (UNIDADE: TXKM). AF_07/2020</t>
  </si>
  <si>
    <t>1,57</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</si>
  <si>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</si>
  <si>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</si>
  <si>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</si>
  <si>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</si>
  <si>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1,55</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</si>
  <si>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</si>
  <si>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</si>
  <si>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</si>
  <si>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</si>
  <si>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</si>
  <si>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</si>
  <si>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</si>
  <si>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</si>
  <si>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1,70</t>
  </si>
  <si>
    <t>95427</t>
  </si>
  <si>
    <t>TRANSPORTE COM CAMINHÃO BASCULANTE DE 18 M³, EM VIA URBANA PAVIMENTADA, ADICIONAL PARA DMT EXCEDENTE A 30 KM (UNIDADE: M3XKM). AF_07/2020</t>
  </si>
  <si>
    <t>0,64</t>
  </si>
  <si>
    <t>95428</t>
  </si>
  <si>
    <t>TRANSPORTE COM CAMINHÃO BASCULANTE DE 18 M³, EM VIA URBANA EM LEITO NATURAL (UNIDADE: TXKM). AF_07/2020</t>
  </si>
  <si>
    <t>95429</t>
  </si>
  <si>
    <t>TRANSPORTE COM CAMINHÃO BASCULANTE DE 18 M³, EM VIA URBANA EM REVESTIMENTO PRIMÁRIO (UNIDADE: TXKM). AF_07/2020</t>
  </si>
  <si>
    <t>1,15</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</si>
  <si>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</si>
  <si>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</si>
  <si>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</si>
  <si>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</si>
  <si>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</si>
  <si>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</si>
  <si>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1,83</t>
  </si>
  <si>
    <t>95877</t>
  </si>
  <si>
    <t>TRANSPORTE COM CAMINHÃO BASCULANTE DE 18 M³, EM VIA URBANA PAVIMENTADA, DMT ATÉ 30 KM (UNIDADE: M3XKM). AF_07/2020</t>
  </si>
  <si>
    <t>95878</t>
  </si>
  <si>
    <t>TRANSPORTE COM CAMINHÃO BASCULANTE DE 10 M³, EM VIA URBANA PAVIMENTADA, DMT ATÉ 30 KM (UNIDADE: TXKM). AF_07/2020</t>
  </si>
  <si>
    <t>1,45</t>
  </si>
  <si>
    <t>95879</t>
  </si>
  <si>
    <t>TRANSPORTE COM CAMINHÃO BASCULANTE DE 14 M³, EM VIA URBANA PAVIMENTADA, DMT ATÉ 30 KM (UNIDADE: TXKM). AF_07/2020</t>
  </si>
  <si>
    <t>1,24</t>
  </si>
  <si>
    <t>95880</t>
  </si>
  <si>
    <t>TRANSPORTE COM CAMINHÃO BASCULANTE DE 18 M³, EM VIA URBANA PAVIMENTADA, DMT ATÉ 30 KM (UNIDADE: TXKM). AF_07/2020</t>
  </si>
  <si>
    <t>97912</t>
  </si>
  <si>
    <t>TRANSPORTE COM CAMINHÃO BASCULANTE DE 6 M³, EM VIA URBANA EM LEITO NATURAL (UNIDADE: M3XKM). AF_07/2020</t>
  </si>
  <si>
    <t>3,27</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</si>
  <si>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</si>
  <si>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</si>
  <si>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</si>
  <si>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</si>
  <si>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</si>
  <si>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</si>
  <si>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1,04</t>
  </si>
  <si>
    <t>100937</t>
  </si>
  <si>
    <t>TRANSPORTE COM CAMINHÃO BASCULANTE DE 6 M³, EM VIA INTERNA (DENTRO DO CANTEIRO - UNIDADE: M3XKM). AF_07/2020</t>
  </si>
  <si>
    <t>7,79</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</si>
  <si>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</si>
  <si>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</si>
  <si>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</si>
  <si>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</si>
  <si>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</si>
  <si>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</si>
  <si>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4,76</t>
  </si>
  <si>
    <t>100941</t>
  </si>
  <si>
    <t>TRANSPORTE COM CAMINHÃO BASCULANTE DE 6 M³, EM VIA INTERNA (DENTRO DO CANTEIRO - UNIDADE: TXKM). AF_07/2020</t>
  </si>
  <si>
    <t>5,19</t>
  </si>
  <si>
    <t>100942</t>
  </si>
  <si>
    <t>TRANSPORTE COM CAMINHÃO BASCULANTE DE 10 M³, EM VIA INTERNA A OBRA (UNIDADE: TXKM). AF_07/2020</t>
  </si>
  <si>
    <t>4,32</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</si>
  <si>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</si>
  <si>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</si>
  <si>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</si>
  <si>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</si>
  <si>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</si>
  <si>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</si>
  <si>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2,43</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</si>
  <si>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</si>
  <si>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</si>
  <si>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</si>
  <si>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</si>
  <si>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</si>
  <si>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</si>
  <si>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</si>
  <si>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</si>
  <si>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5,79</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</si>
  <si>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</si>
  <si>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</si>
  <si>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</si>
  <si>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</si>
  <si>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</si>
  <si>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</si>
  <si>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</si>
  <si>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</si>
  <si>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</si>
  <si>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</si>
  <si>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</si>
  <si>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</si>
  <si>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</si>
  <si>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</si>
  <si>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</si>
  <si>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</si>
  <si>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3,34</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</si>
  <si>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</si>
  <si>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</si>
  <si>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</si>
  <si>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</si>
  <si>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10,04</t>
  </si>
  <si>
    <t>100960</t>
  </si>
  <si>
    <t>TRANSPORTE COM CAMINHÃO PIPA DE 10 M³, EM VIA URBANA EM LEITO NATURAL (UNIDADE: M3XKM). AF_07/2020</t>
  </si>
  <si>
    <t>3,14</t>
  </si>
  <si>
    <t>100961</t>
  </si>
  <si>
    <t>TRANSPORTE COM CAMINHÃO PIPA DE 10 M³, EM VIA URBANA EM REVESTIMENTO PRIMÁRIO (UNIDADE: M3XKM). AF_07/2020</t>
  </si>
  <si>
    <t>2,72</t>
  </si>
  <si>
    <t>100962</t>
  </si>
  <si>
    <t>TRANSPORTE COM CAMINHÃO PIPA DE 10 M³, EM VIA URBANA PAVIMENTADA, DMT ATÉ 30KM (UNIDADE: M3XKM). AF_07/2020</t>
  </si>
  <si>
    <t>2,49</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</si>
  <si>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</si>
  <si>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</si>
  <si>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</si>
  <si>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</si>
  <si>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</si>
  <si>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</si>
  <si>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7,90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</si>
  <si>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</si>
  <si>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</si>
  <si>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</si>
  <si>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</si>
  <si>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</si>
  <si>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</si>
  <si>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1,50</t>
  </si>
  <si>
    <t>100966</t>
  </si>
  <si>
    <t>TRANSPORTE COM CAMINHÃO TANQUE DE TRANSPORTE DE MATERIAL ASFÁLTICO DE 30000 L, EM VIA URBANA EM  REVESTIMENTO PRIMÁRIO (UNIDADE: TXKM). AF_07/2020</t>
  </si>
  <si>
    <t>1,29</t>
  </si>
  <si>
    <t>100969</t>
  </si>
  <si>
    <t>TRANSPORTE COM CAMINHÃO TANQUE DE TRANSPORTE DE MATERIAL ASFÁLTICO DE 20000 L, EM VIA URBANA EM LEITO NATURAL (UNIDADE: TXKM). AF_07/2020</t>
  </si>
  <si>
    <t>1,96</t>
  </si>
  <si>
    <t>100970</t>
  </si>
  <si>
    <t>TRANSPORTE COM CAMINHÃO TANQUE DE TRANSPORTE DE MATERIAL ASFÁLTICO DE 20000 L, EM VIA URBANA EM  REVESTIMENTO PRIMÁRIO (UNIDADE: TXKM). AF_07/2020</t>
  </si>
  <si>
    <t>1,65</t>
  </si>
  <si>
    <t>102330</t>
  </si>
  <si>
    <t>TRANSPORTE COM CAMINHÃO TANQUE DE TRANSPORTE DE MATERIAL ASFÁLTICO DE 30000 L, EM VIA URBANA PAVIMENTADA, DMT ATÉ 30KM (UNIDADE: TXKM). AF_07/2020</t>
  </si>
  <si>
    <t>1,20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</si>
  <si>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</si>
  <si>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</si>
  <si>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</si>
  <si>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</si>
  <si>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</si>
  <si>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</si>
  <si>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0,62</t>
  </si>
  <si>
    <t>101019</t>
  </si>
  <si>
    <t>CARGA, MANOBRA E DESCARGA MANUAL DE TUBOS PLÁSTICOS, DN MENOR OU IGUAL A 100 MM, EM CAMINHÃO CARROCERIA 9T. AF_07/2020</t>
  </si>
  <si>
    <t>T</t>
  </si>
  <si>
    <t>498,19</t>
  </si>
  <si>
    <t>101479</t>
  </si>
  <si>
    <t>CARGA, MANOBRA E DESCARGA MANUAL DE TUBOS PLÁSTICOS, DN 200 MM, EM CAMINHÃO CARROCERIA 9T. AF_07/2020</t>
  </si>
  <si>
    <t>145,14</t>
  </si>
  <si>
    <t>102568</t>
  </si>
  <si>
    <t>CARGA, MANOBRA E DESCARGA MANUAL DE TUBOS PLÁSTICOS, DN 150 MM, EM CAMINHÃO CARROCERIA 9T. AF_06/2021</t>
  </si>
  <si>
    <t>247,27</t>
  </si>
  <si>
    <t>100976</t>
  </si>
  <si>
    <t>CARGA, MANOBRA E DESCARGA DE SOLOS E MATERIAIS GRANULARES EM CAMINHÃO BASCULANTE 18 M³ - CARGA COM PÁ CARREGADEIRA (CAÇAMBA DE 1,7 A 2,8 M³ / 128 HP) E DESCARGA LIVRE (UNIDADE: M3). AF_07/2020</t>
  </si>
  <si>
    <t>7,36</t>
  </si>
  <si>
    <t>100977</t>
  </si>
  <si>
    <t>CARGA, MANOBRA E DESCARGA DE SOLOS E MATERIAIS GRANULARES EM CAMINHÃO BASCULANTE 6 M³ - CARGA COM ESCAVADEIRA HIDRÁULICA (CAÇAMBA DE 1,20 M³ / 155 HP) E DESCARGA LIVRE (UNIDADE: M3). AF_07/2020</t>
  </si>
  <si>
    <t>6,73</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</si>
  <si>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</si>
  <si>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</si>
  <si>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</si>
  <si>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</si>
  <si>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5,72</t>
  </si>
  <si>
    <t>100980</t>
  </si>
  <si>
    <t>CARGA, MANOBRA E DESCARGA DE SOLOS E MATERIAIS GRANULARES EM CAMINHÃO BASCULANTE 18 M³ - CARGA COM ESCAVADEIRA HIDRÁULICA (CAÇAMBA DE 1,20 M³ / 155 HP) E DESCARGA LIVRE (UNIDADE: M3). AF_07/2020</t>
  </si>
  <si>
    <t>5,41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</si>
  <si>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</si>
  <si>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</si>
  <si>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</si>
  <si>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7,85</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</si>
  <si>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</si>
  <si>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</si>
  <si>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</si>
  <si>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</si>
  <si>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7,60</t>
  </si>
  <si>
    <t>100985</t>
  </si>
  <si>
    <t>CARGA DE MISTURA ASFÁLTICA EM CAMINHÃO BASCULANTE 6 M³ (UNIDADE: M3). AF_07/2020</t>
  </si>
  <si>
    <t>100986</t>
  </si>
  <si>
    <t>CARGA DE MISTURA ASFÁLTICA EM CAMINHÃO BASCULANTE 10 M³ (UNIDADE: M3). AF_07/2020</t>
  </si>
  <si>
    <t>7,86</t>
  </si>
  <si>
    <t>100987</t>
  </si>
  <si>
    <t>CARGA DE MISTURA ASFÁLTICA EM CAMINHÃO BASCULANTE 14 M³ (UNIDADE: M3). AF_07/2020</t>
  </si>
  <si>
    <t>8,86</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</si>
  <si>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</si>
  <si>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</si>
  <si>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</si>
  <si>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</si>
  <si>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</si>
  <si>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</si>
  <si>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</si>
  <si>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</si>
  <si>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5,04</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</si>
  <si>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</si>
  <si>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</si>
  <si>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</si>
  <si>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</si>
  <si>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</si>
  <si>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</si>
  <si>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4,02</t>
  </si>
  <si>
    <t>100995</t>
  </si>
  <si>
    <t>CARGA, MANOBRA E DESCARGA DE SOLOS E MATERIAIS GRANULARES EM CAMINHÃO BASCULANTE 14 M³ - CARGA COM ESCAVADEIRA HIDRÁULICA (CAÇAMBA DE 1,20 M³ / 155 HP) E DESCARGA LIVRE (UNIDADE: T). AF_07/2020</t>
  </si>
  <si>
    <t>3,82</t>
  </si>
  <si>
    <t>100996</t>
  </si>
  <si>
    <t>CARGA, MANOBRA E DESCARGA DE SOLOS E MATERIAIS GRANULARES EM CAMINHÃO BASCULANTE 18 M³ - CARGA COM ESCAVADEIRA HIDRÁULICA (CAÇAMBA DE 1,20 M³ / 155 HP) E DESCARGA LIVRE (UNIDADE: T). AF_07/2020</t>
  </si>
  <si>
    <t>3,60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</si>
  <si>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</si>
  <si>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</si>
  <si>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</si>
  <si>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</si>
  <si>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</si>
  <si>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</si>
  <si>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5,21</t>
  </si>
  <si>
    <t>101000</t>
  </si>
  <si>
    <t>CARGA, MANOBRA E DESCARGA DE ENTULHO EM CAMINHÃO BASCULANTE 18 M³ - CARGA COM ESCAVADEIRA HIDRÁULICA  (CAÇAMBA DE 0,80 M³ / 111 HP) E DESCARGA LIVRE (UNIDADE: T). AF_07/2020</t>
  </si>
  <si>
    <t>5,07</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</si>
  <si>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</si>
  <si>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</si>
  <si>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</si>
  <si>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</si>
  <si>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</si>
  <si>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</si>
  <si>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</si>
  <si>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</si>
  <si>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6,24</t>
  </si>
  <si>
    <t>101005</t>
  </si>
  <si>
    <t>CARGA, MANOBRA E DESCARGA DE ÁGUA EM CAMINHÃO PIPA 6 M³. AF_07/2020</t>
  </si>
  <si>
    <t>16,02</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</si>
  <si>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</si>
  <si>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</si>
  <si>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</si>
  <si>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</si>
  <si>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</si>
  <si>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</si>
  <si>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</si>
  <si>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</si>
  <si>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</si>
  <si>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</si>
  <si>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</si>
  <si>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</si>
  <si>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</si>
  <si>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</si>
  <si>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35,84</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</si>
  <si>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</si>
  <si>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</si>
  <si>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</si>
  <si>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</si>
  <si>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34,08</t>
  </si>
  <si>
    <t>101017</t>
  </si>
  <si>
    <t>CARGA, MANOBRA E DESCARGA DE TUBOS METÁLICOS, DN 200 MM, EM CAMINHÃO CARROCERIA COM GUINDAUTO (MUNCK) 11,7 TM. AF_07/2020</t>
  </si>
  <si>
    <t>25,84</t>
  </si>
  <si>
    <t>101018</t>
  </si>
  <si>
    <t>CARGA, MANOBRA E DESCARGA DE TUBOS METÁLICOS, DN 250 MM, EM CAMINHÃO CARROCERIA COM GUINDAUTO (MUNCK) 11,7 TM. AF_07/2020</t>
  </si>
  <si>
    <t>21,22</t>
  </si>
  <si>
    <t>101463</t>
  </si>
  <si>
    <t>CARGA, MANOBRA E DESCARGA DE TUBOS DE CONCRETO, DN 600 MM, EM CAMINHÃO CARROCERIA COM GUINDAUTO (MUNCK) 11,7 TM. AF_07/2020</t>
  </si>
  <si>
    <t>39,23</t>
  </si>
  <si>
    <t>101464</t>
  </si>
  <si>
    <t>CARGA, MANOBRA E DESCARGA DE TUBOS DE CONCRETO, DN 700 MM, EM CAMINHÃO CARROCERIA COM GUINDAUTO (MUNCK) 11,7 TM. AF_07/2020</t>
  </si>
  <si>
    <t>30,13</t>
  </si>
  <si>
    <t>101465</t>
  </si>
  <si>
    <t>CARGA, MANOBRA E DESCARGA DE TUBOS DE CONCRETO, DN 800 MM, EM CAMINHÃO CARROCERIA COM GUINDAUTO (MUNCK) 11,7 TM. AF_07/2020</t>
  </si>
  <si>
    <t>23,03</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</si>
  <si>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</si>
  <si>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</si>
  <si>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</si>
  <si>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</si>
  <si>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</si>
  <si>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</si>
  <si>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</si>
  <si>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</si>
  <si>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32,11</t>
  </si>
  <si>
    <t>101470</t>
  </si>
  <si>
    <t>CARGA, MANOBRA E DESCARGA DE TUBOS METÁLICOS, DN 350 MM, EM CAMINHÃO CARROCERIA COM GUINDAUTO (MUNCK) 11,7 TM. AF_07/2020</t>
  </si>
  <si>
    <t>25,49</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</si>
  <si>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</si>
  <si>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</si>
  <si>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</si>
  <si>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</si>
  <si>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</si>
  <si>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</si>
  <si>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</si>
  <si>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</si>
  <si>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17,53</t>
  </si>
  <si>
    <t>101475</t>
  </si>
  <si>
    <t>CARGA, MANOBRA E DESCARGA DE TUBOS METÁLICOS, DN 800 MM, EM CAMINHÃO CARROCERIA COM GUINDAUTO (MUNCK) 11,7 TM. AF_07/2020</t>
  </si>
  <si>
    <t>15,55</t>
  </si>
  <si>
    <t>101476</t>
  </si>
  <si>
    <t>CARGA, MANOBRA E DESCARGA DE TUBOS METÁLICOS, DN 900 MM, EM CAMINHÃO CARROCERIA COM GUINDAUTO (MUNCK) 11,7 TM. AF_07/2020</t>
  </si>
  <si>
    <t>13,86</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</si>
  <si>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</si>
  <si>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</si>
  <si>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</si>
  <si>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</si>
  <si>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</si>
  <si>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</si>
  <si>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</si>
  <si>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</si>
  <si>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41,47</t>
  </si>
  <si>
    <t>101482</t>
  </si>
  <si>
    <t>CARGA, MANOBRA E DESCARGA DE TUBOS PLÁSTICOS, DN 400 MM, EM CAMINHÃO CARROCERIA COM GUINDAUTO (MUNCK) 11,7 TM. AF_07/2020</t>
  </si>
  <si>
    <t>31,00</t>
  </si>
  <si>
    <t>101483</t>
  </si>
  <si>
    <t>CARGA, MANOBRA E DESCARGA DE TUBOS PLÁSTICOS, DN 500 MM, EM CAMINHÃO CARROCERIA COM GUINDAUTO (MUNCK) 11,7 TM. AF_07/2020</t>
  </si>
  <si>
    <t>32,17</t>
  </si>
  <si>
    <t>101484</t>
  </si>
  <si>
    <t>CARGA, MANOBRA E DESCARGA DE TUBOS PLÁSTICOS, DN 600 MM, EM CAMINHÃO CARROCERIA COM GUINDAUTO (MUNCK) 11,7 TM. AF_07/2020</t>
  </si>
  <si>
    <t>166,75</t>
  </si>
  <si>
    <t>101485</t>
  </si>
  <si>
    <t>CARGA, MANOBRA E DESCARGA DE TUBOS PLÁSTICOS, DN 750 MM, EM CAMINHÃO CARROCERIA COM GUINDAUTO (MUNCK) 11,7 TM. AF_07/2020</t>
  </si>
  <si>
    <t>127,99</t>
  </si>
  <si>
    <t>101486</t>
  </si>
  <si>
    <t>CARGA, MANOBRA E DESCARGA DE TUBOS PLÁSTICOS, DN 900 MM, EM CAMINHÃO CARROCERIA COM GUINDAUTO (MUNCK) 11,7 TM. AF_07/2020</t>
  </si>
  <si>
    <t>115,29</t>
  </si>
  <si>
    <t>101487</t>
  </si>
  <si>
    <t>CARGA, MANOBRA E DESCARGA DE TUBOS PLÁSTICOS, DN 1000 MM, EM CAMINHÃO CARROCERIA COM GUINDAUTO (MUNCK) 11,7 TM. AF_07/2020</t>
  </si>
  <si>
    <t>84,42</t>
  </si>
  <si>
    <t>101488</t>
  </si>
  <si>
    <t>CARGA, MANOBRA E DESCARGA DE TUBOS PLÁSTICOS, DN 1200 MM, EM CAMINHÃO CARROCERIA COM GUINDAUTO (MUNCK) 11,7 TM. AF_07/2020</t>
  </si>
  <si>
    <t>73,04</t>
  </si>
  <si>
    <t>101188</t>
  </si>
  <si>
    <t>RECOMPOSIÇÃO PARCIAL DE ARAME FARPADO Nº 14 CLASSE 250, FIXADO EM CERCA COM MOURÕES DE CONCRETO - FORNECIMENTO E INSTALAÇÃO. AF_05/2020</t>
  </si>
  <si>
    <t>5,50</t>
  </si>
  <si>
    <t>101189</t>
  </si>
  <si>
    <t>CERCA COM MOURÕES DE CONCRETO, RETO, H=3,00 M, ESPAÇAMENTO DE 2,5 M, CRAVADOS 0,5 M, COM 4 FIOS DE ARAME FARPADO Nº 14 CLASSE 250 - FORNECIMENTO E INSTALAÇÃO. AF_05/2020</t>
  </si>
  <si>
    <t>54,91</t>
  </si>
  <si>
    <t>101190</t>
  </si>
  <si>
    <t>CERCA COM MOURÕES DE CONCRETO, RETO, H=3,00 M, ESPAÇAMENTO DE 2,5 M, CRAVADOS 0,5 M, COM 4 FIOS DE ARAME DE AÇO OVALADO 15X17 - FORNECIMENTO E INSTALAÇÃO. AF_05/2020</t>
  </si>
  <si>
    <t>54,23</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</si>
  <si>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</si>
  <si>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</si>
  <si>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</si>
  <si>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</si>
  <si>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</si>
  <si>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</si>
  <si>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</si>
  <si>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</si>
  <si>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50,66</t>
  </si>
  <si>
    <t>101197</t>
  </si>
  <si>
    <t>CERCA COM MOURÕES DE CONCRETO, SEÇÃO "T" PONTA INCLINADA, 10X10 CM, ESPAÇAMENTO DE 2,5 M, CRAVADOS 0,5 M, COM 11 FIOS DE ARAME FARPADO Nº 14 - FORNECIMENTO E INSTALAÇÃO. AF_05/2020</t>
  </si>
  <si>
    <t>119,06</t>
  </si>
  <si>
    <t>101198</t>
  </si>
  <si>
    <t>CERCA COM MOURÕES DE CONCRETO, SEÇÃO "T" PONTA INCLINADA, 10X10 CM, ESPAÇAMENTO DE 2,5 M, CRAVADOS 0,5 M, COM 11 FIOS DE ARAME DE AÇO OVALADO 15X17 - FORNECIMENTO E INSTALAÇÃO. AF_05/2020</t>
  </si>
  <si>
    <t>77,12</t>
  </si>
  <si>
    <t>101199</t>
  </si>
  <si>
    <t>CERCA COM MOURÕES DE CONCRETO, SEÇÃO "T" PONTA INCLINADA, 10X10CM, ESPAÇAMENTO DE 2,5M, CRAVADOS 0,5M, COM 11 FIOS DE ARAME MISTO - FORNECIMENTO E INSTALAÇÃO. AF_05/2020</t>
  </si>
  <si>
    <t>77,96</t>
  </si>
  <si>
    <t>101200</t>
  </si>
  <si>
    <t>CERCA COM MOURÕES DE MADEIRA, 7,5X7,5 CM, ESPAÇAMENTO DE 2,5 M, ALTURA LIVRE DE 2 M, CRAVADOS 0,5 M, COM 4 FIOS DE ARAME FARPADO Nº 14 CLASSE 250 - FORNECIMENTO E INSTALAÇÃO. AF_05/2020</t>
  </si>
  <si>
    <t>40,72</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</si>
  <si>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</si>
  <si>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</si>
  <si>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</si>
  <si>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</si>
  <si>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37,69</t>
  </si>
  <si>
    <t>101203</t>
  </si>
  <si>
    <t>CERCA COM MOURÕES DE MADEIRA ROLIÇA, DIÂMETRO 11 CM, ESPAÇAMENTO DE 2,5 M, ALTURA LIVRE DE 1,7 M, CRAVADOS 0,5 M, COM 5 FIOS DE ARAME DE AÇO OVALADO 15X17 - FORNECIMENTO E INSTALAÇÃO. AF_05/2020</t>
  </si>
  <si>
    <t>36,85</t>
  </si>
  <si>
    <t>101204</t>
  </si>
  <si>
    <t>CERCA COM MOURÕES DE MADEIRA ROLIÇA, DIÂMETRO 11 CM, ESPAÇAMENTO DE 2,5 M, ALTURA LIVRE DE 1,7 M, CRAVADOS 0,5 M, COM 5 FIOS DE ARAME MISTO - FORNECIMENTO E INSTALAÇÃO. AF_05/2020</t>
  </si>
  <si>
    <t>37,18</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</si>
  <si>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</si>
  <si>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</si>
  <si>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</si>
  <si>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</si>
  <si>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167,62</t>
  </si>
  <si>
    <t>102363</t>
  </si>
  <si>
    <t>ALAMBRADO PARA QUADRA POLIESPORTIVA, ESTRUTURADO POR TUBOS DE ACO GALVANIZADO, (MONTANTES COM DIAMETRO 2", TRAVESSAS E ESCORAS COM DIÂMETRO 1 ¼), COM TELA DE ARAME GALVANIZADO, FIO 12 BWG E MALHA QUADRADA 5X5CM (EXCETO MURETA). AF_03/2021</t>
  </si>
  <si>
    <t>181,12</t>
  </si>
  <si>
    <t>102364</t>
  </si>
  <si>
    <t>ALAMBRADO PARA QUADRA POLIESPORTIVA, ESTRUTURADO POR TUBOS DE ACO GALVANIZADO, (MONTANTES COM DIAMETRO 2", TRAVESSAS E ESCORAS COM DIÂMETRO 1 ¼), COM TELA DE ARAME GALVANIZADO, FIO 10 BWG E MALHA QUADRADA 5X5CM (EXCETO MURETA). AF_03/2021</t>
  </si>
  <si>
    <t>205,64</t>
  </si>
  <si>
    <t>98509</t>
  </si>
  <si>
    <t>PLANTIO DE ARBUSTO OU  CERCA VIVA. AF_05/2018</t>
  </si>
  <si>
    <t>91,51</t>
  </si>
  <si>
    <t>98510</t>
  </si>
  <si>
    <t>PLANTIO DE ÁRVORE ORNAMENTAL COM ALTURA DE MUDA MENOR OU IGUAL A 2,00 M. AF_05/2018</t>
  </si>
  <si>
    <t>123,71</t>
  </si>
  <si>
    <t>98511</t>
  </si>
  <si>
    <t>PLANTIO DE ÁRVORE ORNAMENTAL COM ALTURA DE MUDA MAIOR QUE 2,00 M E MENOR OU IGUAL A 4,00 M. AF_05/2018</t>
  </si>
  <si>
    <t>243,27</t>
  </si>
  <si>
    <t>98516</t>
  </si>
  <si>
    <t>PLANTIO DE PALMEIRA COM ALTURA DE MUDA MENOR OU IGUAL A 2,00 M. AF_05/2018</t>
  </si>
  <si>
    <t>447,18</t>
  </si>
  <si>
    <t>98519</t>
  </si>
  <si>
    <t>REVOLVIMENTO E LIMPEZA MANUAL DE SOLO. AF_05/2018</t>
  </si>
  <si>
    <t>98520</t>
  </si>
  <si>
    <t>APLICAÇÃO DE ADUBO EM SOLO. AF_05/2018</t>
  </si>
  <si>
    <t>6,23</t>
  </si>
  <si>
    <t>98521</t>
  </si>
  <si>
    <t>APLICAÇÃO DE CALCÁRIO PARA CORREÇÃO DO PH DO SOLO. AF_05/2018</t>
  </si>
  <si>
    <t>98522</t>
  </si>
  <si>
    <t>ALAMBRADO EM MOURÕES DE CONCRETO, COM TELA DE ARAME GALVANIZADO (INCLUSIVE MURETA EM CONCRETO). AF_05/2018</t>
  </si>
  <si>
    <t>143,28</t>
  </si>
  <si>
    <t>98524</t>
  </si>
  <si>
    <t>LIMPEZA MANUAL DE VEGETAÇÃO EM TERRENO COM ENXADA.AF_05/2018</t>
  </si>
  <si>
    <t>2,76</t>
  </si>
  <si>
    <t>98503</t>
  </si>
  <si>
    <t>PLANTIO DE GRAMA EM PAVIMENTO CONCREGRAMA. AF_05/2018</t>
  </si>
  <si>
    <t>25,29</t>
  </si>
  <si>
    <t>98504</t>
  </si>
  <si>
    <t>PLANTIO DE GRAMA BATATAIS EM PLACAS. AF_05/2018</t>
  </si>
  <si>
    <t>16,22</t>
  </si>
  <si>
    <t>98505</t>
  </si>
  <si>
    <t>PLANTIO DE FORRAÇÃO. AF_05/2018</t>
  </si>
  <si>
    <t>130,04</t>
  </si>
  <si>
    <t>103946</t>
  </si>
  <si>
    <t>PLANTIO DE GRAMA ESMERALDA OU SÃO CARLOS OU CURITIBANA, EM PLACAS. AF_05/2022</t>
  </si>
  <si>
    <t>21,23</t>
  </si>
  <si>
    <t>103185</t>
  </si>
  <si>
    <t>INSTALAÇÃO DE ESQUI TRIPLO, EM TUBO DE AÇO CARBONO - EQUIPAMENTO DE GINÁSTICA PARA ACADEMIA AO AR LIVRE / ACADEMIA DA TERCEIRA IDADE - ATI, INSTALADO SOBRE PISO DE CONCRETO EXISTENTE. AF_10/2021</t>
  </si>
  <si>
    <t>6.138,25</t>
  </si>
  <si>
    <t>103186</t>
  </si>
  <si>
    <t>INSTALAÇÃO DE MULTIEXERCITADOR COM SEIS FUNÇÕES, EM TUBO DE AÇO CARBONO - EQUIPAMENTO DE GINÁSTICA PARA ACADEMIA AO AR LIVRE / ACADEMIA DA TERCEIRA IDADE - ATI, INSTALADO SOBRE PISO DE CONCRETO EXISTENTE. AF_10/2021</t>
  </si>
  <si>
    <t>6.480,57</t>
  </si>
  <si>
    <t>103187</t>
  </si>
  <si>
    <t>INSTALAÇÃO DE SIMULADOR DE CAMINHADA TRIPLO, EM TUBO DE AÇO CARBONO - EQUIPAMENTO DE GINÁSTICA PARA ACADEMIA AO AR LIVRE / ACADEMIA DA TERCEIRA IDADE - ATI, INSTALADO SOBRE PISO DE CONCRETO EXISTENTE. AF_10/2021</t>
  </si>
  <si>
    <t>4.866,58</t>
  </si>
  <si>
    <t>103188</t>
  </si>
  <si>
    <t>INSTALAÇÃO DE SIMULADOR DE CAVALGADA TRIPLO, EM TUBO DE AÇO CARBONO - EQUIPAMENTO DE GINÁSTICA PARA ACADEMIA AO AR LIVRE / ACADEMIA DA TERCEIRA IDADE - ATI, INSTALADO SOBRE PISO DE CONCRETO EXISTENTE. AF_10/2021</t>
  </si>
  <si>
    <t>5.234,92</t>
  </si>
  <si>
    <t>103189</t>
  </si>
  <si>
    <t>INSTALAÇÃO DE SIMULADOR DE REMO INDIVIDUAL, EM TUBO DE AÇO CARBONO - EQUIPAMENTO DE GINÁSTICA PARA ACADEMIA AO AR LIVRE / ACADEMIA DA TERCEIRA IDADE - ATI, INSTALADO SOBRE PISO DE CONCRETO EXISTENTE. AF_10/2021</t>
  </si>
  <si>
    <t>2.622,42</t>
  </si>
  <si>
    <t>103190</t>
  </si>
  <si>
    <t>INSTALAÇÃO DE PRESSÃO DE PERNAS TRIPLO, EM TUBO DE AÇO CARBONO - EQUIPAMENTO DE GINÁSTICA PARA ACADEMIA AO AR LIVRE / ACADEMIA DA TERCEIRA IDADE - ATI, INSTALADO SOBRE SOLO. AF_10/2021</t>
  </si>
  <si>
    <t>4.094,35</t>
  </si>
  <si>
    <t>103191</t>
  </si>
  <si>
    <t>INSTALAÇÃO DE ALONGADOR COM TRÊS ALTURAS, EM TUBO DE AÇO CARBONO - EQUIPAMENTO DE GINASTICA PARA ACADEMIA AO AR LIVRE / ACADEMIA DA TERCEIRA IDADE - ATI, INSTALADO SOBRE SOLO. AF_10/2021</t>
  </si>
  <si>
    <t>2.393,37</t>
  </si>
  <si>
    <t>103192</t>
  </si>
  <si>
    <t>INSTALAÇÃO DE ROTAÇÃO DIAGONAL DUPLA, APARELHO TRIPLO, EM TUBO DE AÇO CARBONO - EQUIPAMENTO DE GINÁSTICA PARA ACADEMIA AO AR LIVRE / ACADEMIA DA TERCEIRA IDADE - ATI, INSTALADO SOBRE SOLO. AF_10/2021</t>
  </si>
  <si>
    <t>2.547,01</t>
  </si>
  <si>
    <t>103193</t>
  </si>
  <si>
    <t>INSTALAÇÃO DE ROTAÇÃO VERTICAL DUPLO, EM TUBO DE AÇO CARBONO - EQUIPAMENTO DE GINÁSTICA PARA ACADEMIA AO AR LIVRE / ACADEMIA DA TERCEIRA IDADE - ATI, INSTALADO SOBRE SOLO. AF_10/2021</t>
  </si>
  <si>
    <t>1.965,74</t>
  </si>
  <si>
    <t>103194</t>
  </si>
  <si>
    <t>INSTALAÇÃO DE SURF DUPLO, EM TUBO DE AÇO CARBONO - EQUIPAMENTO DE GINÁSTICA PARA ACADEMIA AO AR LIVRE / ACADEMIA DA TERCEIRA IDADE - ATI, INSTALADO SOBRE SOLO. AF_10/2021</t>
  </si>
  <si>
    <t>2.823,71</t>
  </si>
  <si>
    <t>103195</t>
  </si>
  <si>
    <t>INSTALAÇÃO DE PLACA ORIENTATIVA SOBRE EXERCÍCIOS, 2,00M X 1,00M, EM TUBO DE AÇO CARBONO - PARA ACADEMIA AO AR LIVRE / ACADEMIA DA TERCEIRA IDADE - ATI, INSTALADO SOBRE SOLO. AF_10/2021</t>
  </si>
  <si>
    <t>2.203,94</t>
  </si>
  <si>
    <t>103205</t>
  </si>
  <si>
    <t>INSTALAÇÃO DE PRESSÃO DE PERNAS TRIPLO, EM TUBO DE AÇO CARBONO - EQUIPAMENTO DE GINÁSTICA PARA ACADEMIA AO AR LIVRE / ACADEMIA DA TERCEIRA IDADE - ATI, INSTALADO SOBRE PISO DE CONCRETO EXISTENTE. AF_10/2021</t>
  </si>
  <si>
    <t>4.101,61</t>
  </si>
  <si>
    <t>103206</t>
  </si>
  <si>
    <t>INSTALAÇÃO DE ALONGADOR COM TRÊS ALTURAS, EM TUBO DE AÇO CARBONO - EQUIPAMENTO DE GINÁSTICA PARA ACADEMIA AO AR LIVRE / ACADEMIA DA TERCEIRA IDADE - ATI, INSTALADO SOBRE PISO DE CONCRETO EXISTENTE. AF_10/2021</t>
  </si>
  <si>
    <t>2.400,64</t>
  </si>
  <si>
    <t>103207</t>
  </si>
  <si>
    <t>INSTALAÇÃO DE ROTAÇÃO DIAGONAL DUPLA, APARELHO TRIPLO, EM TUBO DE AÇO CARBONO - EQUIPAMENTO DE GINÁSTICA PARA ACADEMIA AO AR LIVRE / ACADEMIA DA TERCEIRA IDADE - ATI, INSTALADO SOBRE PISO DE CONCRETO EXISTENTE. AF_10/2021</t>
  </si>
  <si>
    <t>2.554,28</t>
  </si>
  <si>
    <t>103208</t>
  </si>
  <si>
    <t>INSTALAÇÃO DE ROTAÇÃO VERTICAL DUPLO, EM TUBO DE ACO CARBONO - EQUIPAMENTO DE GINASTICA PARA ACADEMIA AO AR LIVRE / ACADEMIA DA TERCEIRA IDADE - ATI, INSTALADO SOBRE PISO DE CONCRETO EXISTENTE. AF_10/2021</t>
  </si>
  <si>
    <t>1.973,01</t>
  </si>
  <si>
    <t>103209</t>
  </si>
  <si>
    <t>INSTALAÇÃO DE SURF DUPLO, EM TUBO DE AÇO CARBONO - EQUIPAMENTO DE GINÁSTICA PARA ACADEMIA AO AR LIVRE / ACADEMIA DA TERCEIRA IDADE - ATI, INSTALADO SOBRE PISO DE CONCRETO EXISTENTE. AF_10/2021</t>
  </si>
  <si>
    <t>2.830,98</t>
  </si>
  <si>
    <t>103210</t>
  </si>
  <si>
    <t>INSTALAÇÃO DE PLACA ORIENTATIVA SOBRE EXERCÍCIOS, 2,00M X 1,00M, EM TUBO DE AÇO CARBONO - PARA ACADEMIA AO AR LIVRE / ACADEMIA DA TERCEIRA IDADE - ATI, INSTALADO SOBRE PISO DE CONCRETO EXISTENTE. AF_10/2021</t>
  </si>
  <si>
    <t>2.300,91</t>
  </si>
  <si>
    <t>103304</t>
  </si>
  <si>
    <t>INSTALAÇÃO DE BANCO METÁLICO COM ENCOSTO, 1,60 M DE COMPRIMENTO, EM TUBO DE AÇO CARBONO COM PINTURA ELETROSTÁTICA, SOBRE PISO DE CONCRETO EXISTENTE. AF_11/2021</t>
  </si>
  <si>
    <t>1.243,63</t>
  </si>
  <si>
    <t>103307</t>
  </si>
  <si>
    <t>INSTALAÇÃO DE LIXEIRA METÁLICA DUPLA, CAPACIDADE DE 60 L, EM TUBO DE AÇO CARBONO E CESTOS EM CHAPA DE AÇO COM PINTURA ELETROSTÁTICA, SOBRE PISO DE CONCRETO EXISTENTE. AF_11/2021</t>
  </si>
  <si>
    <t>1.334,97</t>
  </si>
  <si>
    <t>103310</t>
  </si>
  <si>
    <t>INSTALAÇÃO DE LIXEIRA METÁLICA DUPLA, CAPACIDADE DE 60 L, EM TUBO DE AÇO CARBONO E CESTOS EM CHAPA DE AÇO COM PINTURA ELETROSTÁTICA, SOBRE SOLO. AF_11/2021</t>
  </si>
  <si>
    <t>1.288,83</t>
  </si>
  <si>
    <t>103314</t>
  </si>
  <si>
    <t>INSTALAÇÃO DE PERGOLADO DE MADEIRA, EM MAÇARANDUBA, ANGELIM OU EQUIVALENTE DA REGIÃO, FIXADO COM CONCRETO SOBRE PISO DE CONCRETO EXISTENTE. AF_11/2021</t>
  </si>
  <si>
    <t>162,26</t>
  </si>
  <si>
    <t>103315</t>
  </si>
  <si>
    <t>INSTALAÇÃO DE PERGOLADO DE MADEIRA, EM MAÇARANDUBA, ANGELIM OU EQUIVALENTE DA REGIÃO, FIXADO COM CONCRETO SOBRE SOLO. AF_11/2021</t>
  </si>
  <si>
    <t>154,39</t>
  </si>
  <si>
    <t>103769</t>
  </si>
  <si>
    <t>PAR DE TABELAS DE BASQUETE DE COMPENSADO NAVAL, COM AROS E REDES - FORNECIMENTO E INSTALAÇÃO. AF_03/2022</t>
  </si>
  <si>
    <t>4.504,22</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</si>
  <si>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</si>
  <si>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</si>
  <si>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</si>
  <si>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</si>
  <si>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72,55</t>
  </si>
  <si>
    <t>98527</t>
  </si>
  <si>
    <t>REMOÇÃO DE RAÍZES REMANESCENTES DE TRONCO DE ÁRVORE COM DIÂMETRO MAIOR OU IGUAL A 0,40 M E MENOR QUE 0,60 M.AF_05/2018</t>
  </si>
  <si>
    <t>156,20</t>
  </si>
  <si>
    <t>98528</t>
  </si>
  <si>
    <t>REMOÇÃO DE RAÍZES REMANESCENTES DE TRONCO DE ÁRVORE COM DIÂMETRO MAIOR OU IGUAL A 0,60 M.AF_05/2018</t>
  </si>
  <si>
    <t>228,42</t>
  </si>
  <si>
    <t>98529</t>
  </si>
  <si>
    <t>CORTE RASO E RECORTE DE ÁRVORE COM DIÂMETRO DE TRONCO MAIOR OU IGUAL A 0,20 M E MENOR QUE 0,40 M.AF_05/2018</t>
  </si>
  <si>
    <t>59,67</t>
  </si>
  <si>
    <t>98530</t>
  </si>
  <si>
    <t>CORTE RASO E RECORTE DE ÁRVORE COM DIÂMETRO DE TRONCO MAIOR OU IGUAL A 0,40 M E MENOR QUE 0,60 M.AF_05/2018</t>
  </si>
  <si>
    <t>106,29</t>
  </si>
  <si>
    <t>98531</t>
  </si>
  <si>
    <t>CORTE RASO E RECORTE DE ÁRVORE COM DIÂMETRO DE TRONCO MAIOR OU IGUAL A 0,60 M.AF_05/2018</t>
  </si>
  <si>
    <t>251,94</t>
  </si>
  <si>
    <t>98532</t>
  </si>
  <si>
    <t>PODA EM ALTURA DE ÁRVORE COM DIÂMETRO DE TRONCO MENOR QUE 0,20 M.AF_05/2018</t>
  </si>
  <si>
    <t>105,73</t>
  </si>
  <si>
    <t>98533</t>
  </si>
  <si>
    <t>PODA EM ALTURA DE ÁRVORE COM DIÂMETRO DE TRONCO MAIOR OU IGUAL A 0,20 M E MENOR QUE 0,40 M.AF_05/2018</t>
  </si>
  <si>
    <t>289,84</t>
  </si>
  <si>
    <t>98534</t>
  </si>
  <si>
    <t>PODA EM ALTURA DE ÁRVORE COM DIÂMETRO DE TRONCO MAIOR OU IGUAL A 0,40 M E MENOR QUE 0,60 M.AF_05/2018</t>
  </si>
  <si>
    <t>742,22</t>
  </si>
  <si>
    <t>98535</t>
  </si>
  <si>
    <t>PODA EM ALTURA DE ÁRVORE COM DIÂMETRO DE TRONCO MAIOR OU IGUAL A 0,60 M.AF_05/2018</t>
  </si>
  <si>
    <t>1.175,35</t>
  </si>
  <si>
    <t>88238</t>
  </si>
  <si>
    <t>AJUDANTE DE ARMADOR COM ENCARGOS COMPLEMENTARES</t>
  </si>
  <si>
    <t>88239</t>
  </si>
  <si>
    <t>AJUDANTE DE CARPINTEIRO COM ENCARGOS COMPLEMENTARES</t>
  </si>
  <si>
    <t>19,57</t>
  </si>
  <si>
    <t>88240</t>
  </si>
  <si>
    <t>AJUDANTE DE ESTRUTURA METÁLICA COM ENCARGOS COMPLEMENTARES</t>
  </si>
  <si>
    <t>18,42</t>
  </si>
  <si>
    <t>88241</t>
  </si>
  <si>
    <t>AJUDANTE DE OPERAÇÃO EM GERAL COM ENCARGOS COMPLEMENTARES</t>
  </si>
  <si>
    <t>88242</t>
  </si>
  <si>
    <t>AJUDANTE DE PEDREIRO COM ENCARGOS COMPLEMENTARES</t>
  </si>
  <si>
    <t>88243</t>
  </si>
  <si>
    <t>AJUDANTE ESPECIALIZADO COM ENCARGOS COMPLEMENTARES</t>
  </si>
  <si>
    <t>19,75</t>
  </si>
  <si>
    <t>88245</t>
  </si>
  <si>
    <t>ARMADOR COM ENCARGOS COMPLEMENTARES</t>
  </si>
  <si>
    <t>24,06</t>
  </si>
  <si>
    <t>88246</t>
  </si>
  <si>
    <t>ASSENTADOR DE TUBOS COM ENCARGOS COMPLEMENTARES</t>
  </si>
  <si>
    <t>24,91</t>
  </si>
  <si>
    <t>88247</t>
  </si>
  <si>
    <t>AUXILIAR DE ELETRICISTA COM ENCARGOS COMPLEMENTARES</t>
  </si>
  <si>
    <t>88248</t>
  </si>
  <si>
    <t>AUXILIAR DE ENCANADOR OU BOMBEIRO HIDRÁULICO COM ENCARGOS COMPLEMENTARES</t>
  </si>
  <si>
    <t>88249</t>
  </si>
  <si>
    <t>AUXILIAR DE LABORATÓRIO COM ENCARGOS COMPLEMENTARES</t>
  </si>
  <si>
    <t>29,54</t>
  </si>
  <si>
    <t>88250</t>
  </si>
  <si>
    <t>AUXILIAR DE MECÂNICO COM ENCARGOS COMPLEMENTARES</t>
  </si>
  <si>
    <t>19,54</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</si>
  <si>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</si>
  <si>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</si>
  <si>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</si>
  <si>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</si>
  <si>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</si>
  <si>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</si>
  <si>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</si>
  <si>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</si>
  <si>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28,94</t>
  </si>
  <si>
    <t>88256</t>
  </si>
  <si>
    <t>AZULEJISTA OU LADRILHISTA COM ENCARGOS COMPLEMENTARES</t>
  </si>
  <si>
    <t>24,12</t>
  </si>
  <si>
    <t>88257</t>
  </si>
  <si>
    <t>BLASTER, DINAMITADOR OU CABO DE FOGO COM ENCARGOS COMPLEMENTARES</t>
  </si>
  <si>
    <t>24,98</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</si>
  <si>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</si>
  <si>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</si>
  <si>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</si>
  <si>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</si>
  <si>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</si>
  <si>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</si>
  <si>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</si>
  <si>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</si>
  <si>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23,88</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</si>
  <si>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</si>
  <si>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</si>
  <si>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</si>
  <si>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</si>
  <si>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</si>
  <si>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</si>
  <si>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</si>
  <si>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</si>
  <si>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</si>
  <si>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</si>
  <si>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23,50</t>
  </si>
  <si>
    <t>88269</t>
  </si>
  <si>
    <t>GESSEIRO COM ENCARGOS COMPLEMENTARES</t>
  </si>
  <si>
    <t>23,43</t>
  </si>
  <si>
    <t>88270</t>
  </si>
  <si>
    <t>IMPERMEABILIZADOR COM ENCARGOS COMPLEMENTARES</t>
  </si>
  <si>
    <t>88272</t>
  </si>
  <si>
    <t>MACARIQUEIRO COM ENCARGOS COMPLEMENTARES</t>
  </si>
  <si>
    <t>24,56</t>
  </si>
  <si>
    <t>88273</t>
  </si>
  <si>
    <t>MARCENEIRO COM ENCARGOS COMPLEMENTARES</t>
  </si>
  <si>
    <t>23,40</t>
  </si>
  <si>
    <t>88274</t>
  </si>
  <si>
    <t>MARMORISTA/GRANITEIRO COM ENCARGOS COMPLEMENTARES</t>
  </si>
  <si>
    <t>88275</t>
  </si>
  <si>
    <t>MECÃNICO DE EQUIPAMENTOS PESADOS COM ENCARGOS COMPLEMENTARES</t>
  </si>
  <si>
    <t>30,38</t>
  </si>
  <si>
    <t>88277</t>
  </si>
  <si>
    <t>MONTADOR (TUBO AÇO/EQUIPAMENTOS) COM ENCARGOS COMPLEMENTARES</t>
  </si>
  <si>
    <t>88278</t>
  </si>
  <si>
    <t>MONTADOR DE ESTRUTURA METÁLICA COM ENCARGOS COMPLEMENTARES</t>
  </si>
  <si>
    <t>88279</t>
  </si>
  <si>
    <t>MONTADOR ELETROMECÃNICO COM ENCARGOS COMPLEMENTARES</t>
  </si>
  <si>
    <t>28,67</t>
  </si>
  <si>
    <t>88281</t>
  </si>
  <si>
    <t>MOTORISTA DE BASCULANTE COM ENCARGOS COMPLEMENTARES</t>
  </si>
  <si>
    <t>23,44</t>
  </si>
  <si>
    <t>88282</t>
  </si>
  <si>
    <t>MOTORISTA DE CAMINHÃO COM ENCARGOS COMPLEMENTARES</t>
  </si>
  <si>
    <t>22,76</t>
  </si>
  <si>
    <t>88283</t>
  </si>
  <si>
    <t>MOTORISTA DE CAMINHÃO E CARRETA COM ENCARGOS COMPLEMENTARES</t>
  </si>
  <si>
    <t>27,08</t>
  </si>
  <si>
    <t>88284</t>
  </si>
  <si>
    <t>MOTORISTA DE VEIÍCULO LEVE COM ENCARGOS COMPLEMENTARES</t>
  </si>
  <si>
    <t>88285</t>
  </si>
  <si>
    <t>MOTORISTA DE VEÍCULO PESADO COM ENCARGOS COMPLEMENTARES</t>
  </si>
  <si>
    <t>88286</t>
  </si>
  <si>
    <t>MOTORISTA OPERADOR DE MUNCK COM ENCARGOS COMPLEMENTARES</t>
  </si>
  <si>
    <t>25,14</t>
  </si>
  <si>
    <t>88288</t>
  </si>
  <si>
    <t>NIVELADOR COM ENCARGOS COMPLEMENTARES</t>
  </si>
  <si>
    <t>22,93</t>
  </si>
  <si>
    <t>88291</t>
  </si>
  <si>
    <t>OPERADOR DE BETONEIRA (CAMINHÃO) COM ENCARGOS COMPLEMENTARES</t>
  </si>
  <si>
    <t>88292</t>
  </si>
  <si>
    <t>OPERADOR DE COMPRESSOR OU COMPRESSORISTA COM ENCARGOS COMPLEMENTARES</t>
  </si>
  <si>
    <t>26,97</t>
  </si>
  <si>
    <t>88293</t>
  </si>
  <si>
    <t>OPERADOR DE DEMARCADORA DE FAIXAS COM ENCARGOS COMPLEMENTARES</t>
  </si>
  <si>
    <t>88294</t>
  </si>
  <si>
    <t>OPERADOR DE ESCAVADEIRA COM ENCARGOS COMPLEMENTARES</t>
  </si>
  <si>
    <t>88295</t>
  </si>
  <si>
    <t>OPERADOR DE GUINCHO COM ENCARGOS COMPLEMENTARES</t>
  </si>
  <si>
    <t>24,35</t>
  </si>
  <si>
    <t>88296</t>
  </si>
  <si>
    <t>OPERADOR DE GUINDASTE COM ENCARGOS COMPLEMENTARES</t>
  </si>
  <si>
    <t>24,94</t>
  </si>
  <si>
    <t>88297</t>
  </si>
  <si>
    <t>OPERADOR DE MÁQUINAS E EQUIPAMENTOS COM ENCARGOS COMPLEMENTARES</t>
  </si>
  <si>
    <t>88298</t>
  </si>
  <si>
    <t>OPERADOR DE MARTELETE OU MARTELETEIRO COM ENCARGOS COMPLEMENTARES</t>
  </si>
  <si>
    <t>24,19</t>
  </si>
  <si>
    <t>88299</t>
  </si>
  <si>
    <t>OPERADOR DE MOTO-ESCREIPER COM ENCARGOS COMPLEMENTARES</t>
  </si>
  <si>
    <t>88300</t>
  </si>
  <si>
    <t>OPERADOR DE MOTONIVELADORA COM ENCARGOS COMPLEMENTARES</t>
  </si>
  <si>
    <t>30,52</t>
  </si>
  <si>
    <t>88301</t>
  </si>
  <si>
    <t>OPERADOR DE PÁ CARREGADEIRA COM ENCARGOS COMPLEMENTARES</t>
  </si>
  <si>
    <t>28,99</t>
  </si>
  <si>
    <t>88302</t>
  </si>
  <si>
    <t>OPERADOR DE PAVIMENTADORA COM ENCARGOS COMPLEMENTARES</t>
  </si>
  <si>
    <t>88303</t>
  </si>
  <si>
    <t>OPERADOR DE ROLO COMPACTADOR COM ENCARGOS COMPLEMENTARES</t>
  </si>
  <si>
    <t>88304</t>
  </si>
  <si>
    <t>OPERADOR DE USINA DE ASFALTO, DE SOLOS OU DE CONCRETO COM ENCARGOS COMPLEMENTARES</t>
  </si>
  <si>
    <t>23,42</t>
  </si>
  <si>
    <t>88306</t>
  </si>
  <si>
    <t>OPERADOR JATO DE AREIA OU JATISTA COM ENCARGOS COMPLEMENTARES</t>
  </si>
  <si>
    <t>25,11</t>
  </si>
  <si>
    <t>88307</t>
  </si>
  <si>
    <t>OPERADOR PARA BATE ESTACAS COM ENCARGOS COMPLEMENTARES</t>
  </si>
  <si>
    <t>29,38</t>
  </si>
  <si>
    <t>88308</t>
  </si>
  <si>
    <t>PASTILHEIRO COM ENCARGOS COMPLEMENTARES</t>
  </si>
  <si>
    <t>88309</t>
  </si>
  <si>
    <t>PEDREIRO COM ENCARGOS COMPLEMENTARES</t>
  </si>
  <si>
    <t>88310</t>
  </si>
  <si>
    <t>PINTOR COM ENCARGOS COMPLEMENTARES</t>
  </si>
  <si>
    <t>88311</t>
  </si>
  <si>
    <t>PINTOR DE LETREIROS COM ENCARGOS COMPLEMENTARES</t>
  </si>
  <si>
    <t>24,93</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</si>
  <si>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</si>
  <si>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</si>
  <si>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</si>
  <si>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</si>
  <si>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</si>
  <si>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</si>
  <si>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</si>
  <si>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</si>
  <si>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</si>
  <si>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</si>
  <si>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</si>
  <si>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</si>
  <si>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24,90</t>
  </si>
  <si>
    <t>88318</t>
  </si>
  <si>
    <t>SOLDADOR A (PARA SOLDA A SER TESTADA COM RAIOS "X") COM ENCARGOS COMPLEMENTARES</t>
  </si>
  <si>
    <t>28,03</t>
  </si>
  <si>
    <t>88320</t>
  </si>
  <si>
    <t>TAQUEADOR OU TAQUEIRO COM ENCARGOS COMPLEMENTARES</t>
  </si>
  <si>
    <t>88321</t>
  </si>
  <si>
    <t>TÉCNICO DE LABORATÓRIO COM ENCARGOS COMPLEMENTARES</t>
  </si>
  <si>
    <t>20,02</t>
  </si>
  <si>
    <t>88322</t>
  </si>
  <si>
    <t>TÉCNICO DE SONDAGEM COM ENCARGOS COMPLEMENTARES</t>
  </si>
  <si>
    <t>26,91</t>
  </si>
  <si>
    <t>88323</t>
  </si>
  <si>
    <t>TELHADISTA COM ENCARGOS COMPLEMENTARES</t>
  </si>
  <si>
    <t>23,67</t>
  </si>
  <si>
    <t>88324</t>
  </si>
  <si>
    <t>TRATORISTA COM ENCARGOS COMPLEMENTARES</t>
  </si>
  <si>
    <t>28,51</t>
  </si>
  <si>
    <t>88325</t>
  </si>
  <si>
    <t>VIDRACEIRO COM ENCARGOS COMPLEMENTARES</t>
  </si>
  <si>
    <t>88326</t>
  </si>
  <si>
    <t>VIGIA NOTURNO COM ENCARGOS COMPLEMENTARES</t>
  </si>
  <si>
    <t>23,56</t>
  </si>
  <si>
    <t>88377</t>
  </si>
  <si>
    <t>OPERADOR DE BETONEIRA ESTACIONÁRIA/MISTURADOR COM ENCARGOS COMPLEMENTARES</t>
  </si>
  <si>
    <t>20,99</t>
  </si>
  <si>
    <t>88441</t>
  </si>
  <si>
    <t>JARDINEIRO COM ENCARGOS COMPLEMENTARES</t>
  </si>
  <si>
    <t>19,62</t>
  </si>
  <si>
    <t>88597</t>
  </si>
  <si>
    <t>DESENHISTA DETALHISTA COM ENCARGOS COMPLEMENTARES</t>
  </si>
  <si>
    <t>90766</t>
  </si>
  <si>
    <t>ALMOXARIFE COM ENCARGOS COMPLEMENTARES</t>
  </si>
  <si>
    <t>90767</t>
  </si>
  <si>
    <t>APONTADOR OU APROPRIADOR COM ENCARGOS COMPLEMENTARES</t>
  </si>
  <si>
    <t>20,13</t>
  </si>
  <si>
    <t>90768</t>
  </si>
  <si>
    <t>ARQUITETO DE OBRA JUNIOR COM ENCARGOS COMPLEMENTARES</t>
  </si>
  <si>
    <t>90769</t>
  </si>
  <si>
    <t>ARQUITETO DE OBRA PLENO COM ENCARGOS COMPLEMENTARES</t>
  </si>
  <si>
    <t>116,66</t>
  </si>
  <si>
    <t>90770</t>
  </si>
  <si>
    <t>ARQUITETO DE OBRA SENIOR COM ENCARGOS COMPLEMENTARES</t>
  </si>
  <si>
    <t>153,63</t>
  </si>
  <si>
    <t>90771</t>
  </si>
  <si>
    <t>AUXILIAR DE DESENHISTA COM ENCARGOS COMPLEMENTARES</t>
  </si>
  <si>
    <t>29,24</t>
  </si>
  <si>
    <t>90772</t>
  </si>
  <si>
    <t>AUXILIAR DE ESCRITORIO COM ENCARGOS COMPLEMENTARES</t>
  </si>
  <si>
    <t>90773</t>
  </si>
  <si>
    <t>DESENHISTA COPISTA COM ENCARGOS COMPLEMENTARES</t>
  </si>
  <si>
    <t>23,75</t>
  </si>
  <si>
    <t>90775</t>
  </si>
  <si>
    <t>DESENHISTA PROJETISTA COM ENCARGOS COMPLEMENTARES</t>
  </si>
  <si>
    <t>90776</t>
  </si>
  <si>
    <t>ENCARREGADO GERAL COM ENCARGOS COMPLEMENTARES</t>
  </si>
  <si>
    <t>90777</t>
  </si>
  <si>
    <t>ENGENHEIRO CIVIL DE OBRA JUNIOR COM ENCARGOS COMPLEMENTARES</t>
  </si>
  <si>
    <t>112,26</t>
  </si>
  <si>
    <t>90778</t>
  </si>
  <si>
    <t>ENGENHEIRO CIVIL DE OBRA PLENO COM ENCARGOS COMPLEMENTARES</t>
  </si>
  <si>
    <t>127,49</t>
  </si>
  <si>
    <t>90779</t>
  </si>
  <si>
    <t>ENGENHEIRO CIVIL DE OBRA SENIOR COM ENCARGOS COMPLEMENTARES</t>
  </si>
  <si>
    <t>173,59</t>
  </si>
  <si>
    <t>90780</t>
  </si>
  <si>
    <t>MESTRE DE OBRAS COM ENCARGOS COMPLEMENTARES</t>
  </si>
  <si>
    <t>46,78</t>
  </si>
  <si>
    <t>90781</t>
  </si>
  <si>
    <t>TOPOGRAFO COM ENCARGOS COMPLEMENTARES</t>
  </si>
  <si>
    <t>38,48</t>
  </si>
  <si>
    <t>91677</t>
  </si>
  <si>
    <t>ENGENHEIRO ELETRICISTA COM ENCARGOS COMPLEMENTARES</t>
  </si>
  <si>
    <t>110,73</t>
  </si>
  <si>
    <t>91678</t>
  </si>
  <si>
    <t>ENGENHEIRO SANITARISTA COM ENCARGOS COMPLEMENTARES</t>
  </si>
  <si>
    <t>105,07</t>
  </si>
  <si>
    <t>93558</t>
  </si>
  <si>
    <t>MOTORISTA DE CAMINHAO COM ENCARGOS COMPLEMENTARES</t>
  </si>
  <si>
    <t>MES</t>
  </si>
  <si>
    <t>4.072,66</t>
  </si>
  <si>
    <t>93559</t>
  </si>
  <si>
    <t>7.156,02</t>
  </si>
  <si>
    <t>93560</t>
  </si>
  <si>
    <t>4.213,18</t>
  </si>
  <si>
    <t>93561</t>
  </si>
  <si>
    <t>5.025,04</t>
  </si>
  <si>
    <t>93562</t>
  </si>
  <si>
    <t>5.179,90</t>
  </si>
  <si>
    <t>93563</t>
  </si>
  <si>
    <t>3.520,46</t>
  </si>
  <si>
    <t>93564</t>
  </si>
  <si>
    <t>3.560,28</t>
  </si>
  <si>
    <t>93565</t>
  </si>
  <si>
    <t>19.763,00</t>
  </si>
  <si>
    <t>93566</t>
  </si>
  <si>
    <t>3.326,41</t>
  </si>
  <si>
    <t>93567</t>
  </si>
  <si>
    <t>22.443,99</t>
  </si>
  <si>
    <t>93568</t>
  </si>
  <si>
    <t>30.546,58</t>
  </si>
  <si>
    <t>93569</t>
  </si>
  <si>
    <t>ARQUITETO JUNIOR COM ENCARGOS COMPLEMENTARES</t>
  </si>
  <si>
    <t>14.591,18</t>
  </si>
  <si>
    <t>93570</t>
  </si>
  <si>
    <t>ARQUITETO PLENO COM ENCARGOS COMPLEMENTARES</t>
  </si>
  <si>
    <t>20.572,32</t>
  </si>
  <si>
    <t>93571</t>
  </si>
  <si>
    <t>ARQUITETO SENIOR COM ENCARGOS COMPLEMENTARES</t>
  </si>
  <si>
    <t>27.081,07</t>
  </si>
  <si>
    <t>93572</t>
  </si>
  <si>
    <t>ENCARREGADO GERAL DE OBRAS COM ENCARGOS COMPLEMENTARES</t>
  </si>
  <si>
    <t>5.456,34</t>
  </si>
  <si>
    <t>94295</t>
  </si>
  <si>
    <t>8.249,40</t>
  </si>
  <si>
    <t>94296</t>
  </si>
  <si>
    <t>6.803,98</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</si>
  <si>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</si>
  <si>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</si>
  <si>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</si>
  <si>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</si>
  <si>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</si>
  <si>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</si>
  <si>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</si>
  <si>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</si>
  <si>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</si>
  <si>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</si>
  <si>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</si>
  <si>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</si>
  <si>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</si>
  <si>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</si>
  <si>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0,21</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</si>
  <si>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</si>
  <si>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</si>
  <si>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</si>
  <si>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</si>
  <si>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</si>
  <si>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</si>
  <si>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0,25</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</si>
  <si>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</si>
  <si>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</si>
  <si>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</si>
  <si>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</si>
  <si>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</si>
  <si>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</si>
  <si>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</si>
  <si>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</si>
  <si>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</si>
  <si>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</si>
  <si>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</si>
  <si>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</si>
  <si>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</si>
  <si>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</si>
  <si>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0,27</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</si>
  <si>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</si>
  <si>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</si>
  <si>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</si>
  <si>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</si>
  <si>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</si>
  <si>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</si>
  <si>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</si>
  <si>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</si>
  <si>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</si>
  <si>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</si>
  <si>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</si>
  <si>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</si>
  <si>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</si>
  <si>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</si>
  <si>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</si>
  <si>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</si>
  <si>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</si>
  <si>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</si>
  <si>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</si>
  <si>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</si>
  <si>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</si>
  <si>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</si>
  <si>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</si>
  <si>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</si>
  <si>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</si>
  <si>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</si>
  <si>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</si>
  <si>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</si>
  <si>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</si>
  <si>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</si>
  <si>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</si>
  <si>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</si>
  <si>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</si>
  <si>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</si>
  <si>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</si>
  <si>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</si>
  <si>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</si>
  <si>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</si>
  <si>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</si>
  <si>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</si>
  <si>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</si>
  <si>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</si>
  <si>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</si>
  <si>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</si>
  <si>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</si>
  <si>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</si>
  <si>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</si>
  <si>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</si>
  <si>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</si>
  <si>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</si>
  <si>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0,34</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</si>
  <si>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</si>
  <si>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</si>
  <si>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</si>
  <si>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</si>
  <si>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</si>
  <si>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</si>
  <si>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</si>
  <si>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</si>
  <si>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</si>
  <si>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</si>
  <si>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</si>
  <si>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</si>
  <si>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</si>
  <si>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</si>
  <si>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</si>
  <si>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</si>
  <si>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</si>
  <si>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</si>
  <si>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</si>
  <si>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</si>
  <si>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</si>
  <si>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</si>
  <si>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0,22</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</si>
  <si>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</si>
  <si>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</si>
  <si>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</si>
  <si>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</si>
  <si>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</si>
  <si>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</si>
  <si>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</si>
  <si>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</si>
  <si>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</si>
  <si>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</si>
  <si>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</si>
  <si>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</si>
  <si>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</si>
  <si>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</si>
  <si>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</si>
  <si>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</si>
  <si>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</si>
  <si>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</si>
  <si>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</si>
  <si>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</si>
  <si>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</si>
  <si>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</si>
  <si>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</si>
  <si>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</si>
  <si>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</si>
  <si>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</si>
  <si>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</si>
  <si>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</si>
  <si>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</si>
  <si>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</si>
  <si>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</si>
  <si>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</si>
  <si>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</si>
  <si>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</si>
  <si>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</si>
  <si>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</si>
  <si>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</si>
  <si>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</si>
  <si>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</si>
  <si>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</si>
  <si>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</si>
  <si>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</si>
  <si>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</si>
  <si>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</si>
  <si>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</si>
  <si>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</si>
  <si>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</si>
  <si>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</si>
  <si>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</si>
  <si>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</si>
  <si>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</si>
  <si>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</si>
  <si>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</si>
  <si>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</si>
  <si>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</si>
  <si>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</si>
  <si>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</si>
  <si>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</si>
  <si>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</si>
  <si>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</si>
  <si>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</si>
  <si>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</si>
  <si>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</si>
  <si>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</si>
  <si>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</si>
  <si>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</si>
  <si>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</si>
  <si>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</si>
  <si>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</si>
  <si>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</si>
  <si>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</si>
  <si>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</si>
  <si>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</si>
  <si>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</si>
  <si>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</si>
  <si>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</si>
  <si>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</si>
  <si>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</si>
  <si>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</si>
  <si>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</si>
  <si>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2,61</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</si>
  <si>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</si>
  <si>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</si>
  <si>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</si>
  <si>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</si>
  <si>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</si>
  <si>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</si>
  <si>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3,75</t>
  </si>
  <si>
    <t>95408</t>
  </si>
  <si>
    <t>CURSO DE CAPACITAÇÃO  PARA MOTORISTA DE CAMINHÃO (ENCARGOS COMPLEMENTARES) - MENSALISTA</t>
  </si>
  <si>
    <t>95409</t>
  </si>
  <si>
    <t>CURSO DE CAPACITAÇÃO PARA DESENHISTA DETALHISTA (ENCARGOS COMPLEMENTARES) - MENSALISTA</t>
  </si>
  <si>
    <t>27,16</t>
  </si>
  <si>
    <t>95410</t>
  </si>
  <si>
    <t>CURSO DE CAPACITAÇÃO PARA DESENHISTA COPISTA (ENCARGOS COMPLEMENTARES) - MENSALISTA</t>
  </si>
  <si>
    <t>15,38</t>
  </si>
  <si>
    <t>95411</t>
  </si>
  <si>
    <t>CURSO DE CAPACITAÇÃO PARA DESENHISTA PROJETISTA (ENCARGOS COMPLEMENTARES) - MENSALISTA</t>
  </si>
  <si>
    <t>18,63</t>
  </si>
  <si>
    <t>95412</t>
  </si>
  <si>
    <t>CURSO DE CAPACITAÇÃO PARA AUXILIAR DE DESENHISTA (ENCARGOS COMPLEMENTARES) - MENSALISTA</t>
  </si>
  <si>
    <t>19,25</t>
  </si>
  <si>
    <t>95413</t>
  </si>
  <si>
    <t>CURSO DE CAPACITAÇÃO PARA ALMOXARIFE (ENCARGOS COMPLEMENTARES) - MENSALISTA</t>
  </si>
  <si>
    <t>95414</t>
  </si>
  <si>
    <t>CURSO DE CAPACITAÇÃO PARA APONTADOR OU APROPRIADOR (ENCARGOS COMPLEMENTARES) - MENSALISTA</t>
  </si>
  <si>
    <t>52,39</t>
  </si>
  <si>
    <t>95415</t>
  </si>
  <si>
    <t>CURSO DE CAPACITAÇÃO PARA ENGENHEIRO CIVIL DE OBRA JÚNIOR (ENCARGOS COMPLEMENTARES) - MENSALISTA</t>
  </si>
  <si>
    <t>223,58</t>
  </si>
  <si>
    <t>95416</t>
  </si>
  <si>
    <t>CURSO DE CAPACITAÇÃO PARA AUXILIAR DE ESCRITÓRIO (ENCARGOS COMPLEMENTARES) - MENSALISTA</t>
  </si>
  <si>
    <t>95417</t>
  </si>
  <si>
    <t>CURSO DE CAPACITAÇÃO PARA ENGENHEIRO CIVIL DE OBRA PLENO (ENCARGOS COMPLEMENTARES) - MENSALISTA</t>
  </si>
  <si>
    <t>254,48</t>
  </si>
  <si>
    <t>95418</t>
  </si>
  <si>
    <t>CURSO DE CAPACITAÇÃO PARA ENGENHEIRO CIVIL DE OBRA SÊNIOR (ENCARGOS COMPLEMENTARES) - MENSALISTA</t>
  </si>
  <si>
    <t>347,86</t>
  </si>
  <si>
    <t>95419</t>
  </si>
  <si>
    <t>CURSO DE CAPACITAÇÃO PARA ARQUITETO JÚNIOR (ENCARGOS COMPLEMENTARES) - MENSALISTA</t>
  </si>
  <si>
    <t>92,85</t>
  </si>
  <si>
    <t>95420</t>
  </si>
  <si>
    <t>CURSO DE CAPACITAÇÃO PARA ARQUITETO PLENO (ENCARGOS COMPLEMENTARES) - MENSALISTA</t>
  </si>
  <si>
    <t>131,89</t>
  </si>
  <si>
    <t>95421</t>
  </si>
  <si>
    <t>CURSO DE CAPACITAÇÃO PARA ARQUITETO SÊNIOR (ENCARGOS COMPLEMENTARES) - MENSALISTA</t>
  </si>
  <si>
    <t>95422</t>
  </si>
  <si>
    <t>CURSO DE CAPACITAÇÃO PARA ENCARREGADO GERAL DE OBRAS (ENCARGOS COMPLEMENTARES) - MENSALISTA</t>
  </si>
  <si>
    <t>82,12</t>
  </si>
  <si>
    <t>95423</t>
  </si>
  <si>
    <t>CURSO DE CAPACITAÇÃO PARA MESTRE DE OBRAS (ENCARGOS COMPLEMENTARES) - MENSALISTA</t>
  </si>
  <si>
    <t>128,13</t>
  </si>
  <si>
    <t>95424</t>
  </si>
  <si>
    <t>CURSO DE CAPACITAÇÃO PARA TOPÓGRAFO (ENCARGOS COMPLEMENTARES) - MENSALISTA</t>
  </si>
  <si>
    <t>41,99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</si>
  <si>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</si>
  <si>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</si>
  <si>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</si>
  <si>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</si>
  <si>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</si>
  <si>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</si>
  <si>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</si>
  <si>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</si>
  <si>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</si>
  <si>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</si>
  <si>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</si>
  <si>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</si>
  <si>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</si>
  <si>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</si>
  <si>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</si>
  <si>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</si>
  <si>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</si>
  <si>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</si>
  <si>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</si>
  <si>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</si>
  <si>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</si>
  <si>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</si>
  <si>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</si>
  <si>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</si>
  <si>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</si>
  <si>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</si>
  <si>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</si>
  <si>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</si>
  <si>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21,10</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</si>
  <si>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</si>
  <si>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</si>
  <si>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</si>
  <si>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</si>
  <si>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</si>
  <si>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</si>
  <si>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</si>
  <si>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</si>
  <si>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</si>
  <si>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</si>
  <si>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127,78</t>
  </si>
  <si>
    <t>100307</t>
  </si>
  <si>
    <t>MONTADOR DE ELETROELETRÔNICOS COM ENCARGOS COMPLEMENTARES</t>
  </si>
  <si>
    <t>21,59</t>
  </si>
  <si>
    <t>100308</t>
  </si>
  <si>
    <t>MECÂNICO DE REFRIGERAÇÃO COM ENCARGOS COMPLEMENTARES</t>
  </si>
  <si>
    <t>24,31</t>
  </si>
  <si>
    <t>100309</t>
  </si>
  <si>
    <t>TÉCNICO EM SEGURANÇA DO TRABALHO COM ENCARGOS COMPLEMENTARES</t>
  </si>
  <si>
    <t>24,04</t>
  </si>
  <si>
    <t>100310</t>
  </si>
  <si>
    <t>CURSO DE CAPACITAÇÃO PARA AUXILIAR DE ALMOXARIFE (ENCARGOS COMPLEMENTARES) - MENSALISTA</t>
  </si>
  <si>
    <t>9,53</t>
  </si>
  <si>
    <t>100311</t>
  </si>
  <si>
    <t>CURSO DE CAPACITAÇÃO PARA COORDENADOR/GERENTE DE OBRA (ENCARGOS COMPLEMENTARES) - MENSALISTA</t>
  </si>
  <si>
    <t>112,99</t>
  </si>
  <si>
    <t>100312</t>
  </si>
  <si>
    <t>CURSO DE CAPACITAÇÃO PARA ARQUITETO PAISAGISTA (ENCARGOS COMPLEMENTARES) - MENSALISTA</t>
  </si>
  <si>
    <t>138,52</t>
  </si>
  <si>
    <t>100313</t>
  </si>
  <si>
    <t>CURSO DE CAPACITAÇÃO PARA ENGENHEIRO CIVIL JUNIOR (ENCARGOS COMPLEMENTARES) - MENSALISTA</t>
  </si>
  <si>
    <t>177,23</t>
  </si>
  <si>
    <t>100314</t>
  </si>
  <si>
    <t>CURSO DE CAPACITAÇÃO PARA ENGENHEIRO CIVIL PLENO (ENCARGOS COMPLEMENTARES) - MENSALISTA</t>
  </si>
  <si>
    <t>199,95</t>
  </si>
  <si>
    <t>100315</t>
  </si>
  <si>
    <t>CURSO DE CAPACITAÇÃO PARA TÉCNICO EM SEGURANÇA DO TRABALHO (ENCARGOS COMPLEMENTARES) - MENSALISTA</t>
  </si>
  <si>
    <t>100316</t>
  </si>
  <si>
    <t>2.760,54</t>
  </si>
  <si>
    <t>100317</t>
  </si>
  <si>
    <t>COORDENADOR / GERENTE DE OBRA COM ENCARGOS COMPLEMENTARES</t>
  </si>
  <si>
    <t>28.586,20</t>
  </si>
  <si>
    <t>100318</t>
  </si>
  <si>
    <t>13.848,78</t>
  </si>
  <si>
    <t>100319</t>
  </si>
  <si>
    <t>19.996,37</t>
  </si>
  <si>
    <t>100320</t>
  </si>
  <si>
    <t>22.513,14</t>
  </si>
  <si>
    <t>100321</t>
  </si>
  <si>
    <t>4.250,31</t>
  </si>
  <si>
    <t>100533</t>
  </si>
  <si>
    <t>TECNICO DE EDIFICACOES COM ENCARGOS COMPLEMENTARES</t>
  </si>
  <si>
    <t>31,10</t>
  </si>
  <si>
    <t>100534</t>
  </si>
  <si>
    <t>5.501,66</t>
  </si>
  <si>
    <t>100535</t>
  </si>
  <si>
    <t>CURSO DE CAPACITAÇÃO PARA TECNICO DE EDIFICACOES (ENCARGOS COMPLEMENTARES) - HORISTA</t>
  </si>
  <si>
    <t>100536</t>
  </si>
  <si>
    <t>CURSO DE CAPACITAÇÃO PARA TECNICO DE EDIFICACOES (ENCARGOS COMPLEMENTARES) - MENSALISTA</t>
  </si>
  <si>
    <t>71,71</t>
  </si>
  <si>
    <t>101284</t>
  </si>
  <si>
    <t>CURSO DE CAPACITAÇÃO PARA ENGENHEIRO CIVIL SENIOR (ENCARGOS COMPLEMENTARES) - HORISTA</t>
  </si>
  <si>
    <t>2,06</t>
  </si>
  <si>
    <t>101285</t>
  </si>
  <si>
    <t>CURSO DE CAPACITAÇÃO PARA ENGENHEIRO SANITARISTA (ENCARGOS COMPLEMENTARES) - HORISTA</t>
  </si>
  <si>
    <t>101286</t>
  </si>
  <si>
    <t>CURSO DE CAPACITAÇÃO PARA AJUDANTE DE ARMADOR (ENCARGOS COMPLEMENTARES) - MENSALISTA</t>
  </si>
  <si>
    <t>20,23</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</si>
  <si>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</si>
  <si>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</si>
  <si>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</si>
  <si>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</si>
  <si>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</si>
  <si>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</si>
  <si>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19,10</t>
  </si>
  <si>
    <t>101290</t>
  </si>
  <si>
    <t>CURSO DE CAPACITAÇÃO PARA AJUDANTE DE PINTOR (ENCARGOS COMPLEMENTARES) - MENSALISTA</t>
  </si>
  <si>
    <t>27,64</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</si>
  <si>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</si>
  <si>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</si>
  <si>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</si>
  <si>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</si>
  <si>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</si>
  <si>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</si>
  <si>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28,49</t>
  </si>
  <si>
    <t>101294</t>
  </si>
  <si>
    <t>CURSO DE CAPACITAÇÃO PARA ASSENTADOR DE MANILHA (ENCARGOS COMPLEMENTARES) - MENSALISTA</t>
  </si>
  <si>
    <t>40,50</t>
  </si>
  <si>
    <t>101295</t>
  </si>
  <si>
    <t>CURSO DE CAPACITAÇÃO PARA AUXILIAR DE AZULEJISTA (ENCARGOS COMPLEMENTARES) - MENSALISTA</t>
  </si>
  <si>
    <t>25,90</t>
  </si>
  <si>
    <t>101296</t>
  </si>
  <si>
    <t>CURSO DE CAPACITAÇÃO PARA AUXILIAR DE ENCANADOR OU BOMBEIRO HIDRÁULICO (ENCARGOS COMPLEMENTARES) - MENSALISTA</t>
  </si>
  <si>
    <t>33,67</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</si>
  <si>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</si>
  <si>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</si>
  <si>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</si>
  <si>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</si>
  <si>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</si>
  <si>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</si>
  <si>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</si>
  <si>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</si>
  <si>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</si>
  <si>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</si>
  <si>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</si>
  <si>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</si>
  <si>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</si>
  <si>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</si>
  <si>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64,58</t>
  </si>
  <si>
    <t>101304</t>
  </si>
  <si>
    <t>CURSO DE CAPACITAÇÃO PARA AZULEJISTA OU LADRILHISTA (ENCARGOS COMPLEMENTARES) - MENSALISTA</t>
  </si>
  <si>
    <t>36,47</t>
  </si>
  <si>
    <t>101305</t>
  </si>
  <si>
    <t>CURSO DE CAPACITAÇÃO PARA BLASTER, DINAMITADOR OU CABO DE FORÇA (ENCARGOS COMPLEMENTARES) - MENSALISTA</t>
  </si>
  <si>
    <t>49,33</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</si>
  <si>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</si>
  <si>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</si>
  <si>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</si>
  <si>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</si>
  <si>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</si>
  <si>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</si>
  <si>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</si>
  <si>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</si>
  <si>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34,75</t>
  </si>
  <si>
    <t>101311</t>
  </si>
  <si>
    <t>CURSO DE CAPACITAÇÃO PARA CARPINTEIRO DE FORMAS (ENCARGOS COMPLEMENTARES) - MENSALISTA</t>
  </si>
  <si>
    <t>101312</t>
  </si>
  <si>
    <t>CURSO DE CAPACITAÇÃO PARA CAVOUQUEIRO OU OPERADOR DE PERFURATRIZ (ENCARGOS COMPLEMENTARES) - MENSALISTA</t>
  </si>
  <si>
    <t>27,72</t>
  </si>
  <si>
    <t>101313</t>
  </si>
  <si>
    <t>CURSO DE CAPACITAÇÃO PARA ELETRICISTA (ENCARGOS COMPLEMENTARES) - MENSALISTA</t>
  </si>
  <si>
    <t>92,18</t>
  </si>
  <si>
    <t>101314</t>
  </si>
  <si>
    <t>CURSO DE CAPACITAÇÃO PARA ELETRICISTA DE MANUTENÇÃO INDUSTRIAL (ENCARGOS COMPLEMENTARES) - MENSALISTA</t>
  </si>
  <si>
    <t>101315</t>
  </si>
  <si>
    <t>CURSO DE CAPACITAÇÃO PARA ELETROTÉCNICO (ENCARGOS COMPLEMENTARES) - MENSALISTA</t>
  </si>
  <si>
    <t>106,18</t>
  </si>
  <si>
    <t>101316</t>
  </si>
  <si>
    <t>CURSO DE CAPACITAÇÃO PARA ENCANADOR OU BOMBEIRO HIDRÁULICO (ENCARGOS COMPLEMENTARES) - MENSALISTA</t>
  </si>
  <si>
    <t>44,41</t>
  </si>
  <si>
    <t>101317</t>
  </si>
  <si>
    <t>CURSO DE CAPACITAÇÃO PARA ENGENHEIRO CIVIL SENIOR (ENCARGOS COMPLEMENTARES) - MENSALISTA</t>
  </si>
  <si>
    <t>274,01</t>
  </si>
  <si>
    <t>101318</t>
  </si>
  <si>
    <t>CURSO DE CAPACITAÇÃO PARA ENGENHEIRO ELETRICISTA (ENCARGOS COMPLEMENTARES) - MENSALISTA</t>
  </si>
  <si>
    <t>499,29</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</si>
  <si>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</si>
  <si>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</si>
  <si>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</si>
  <si>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</si>
  <si>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</si>
  <si>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</si>
  <si>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</si>
  <si>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</si>
  <si>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</si>
  <si>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</si>
  <si>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</si>
  <si>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</si>
  <si>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43,90</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</si>
  <si>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</si>
  <si>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</si>
  <si>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</si>
  <si>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</si>
  <si>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</si>
  <si>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</si>
  <si>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15,64</t>
  </si>
  <si>
    <t>101329</t>
  </si>
  <si>
    <t>CURSO DE CAPACITAÇÃO PARA MAÇARIQUEIRO (ENCARGOS COMPLEMENTARES) - MENSALISTA</t>
  </si>
  <si>
    <t>43,30</t>
  </si>
  <si>
    <t>101330</t>
  </si>
  <si>
    <t>CURSO DE CAPACITAÇÃO PARA MARCENEIRO (ENCARGOS COMPLEMENTARES) - MENSALISTA</t>
  </si>
  <si>
    <t>35,42</t>
  </si>
  <si>
    <t>101331</t>
  </si>
  <si>
    <t>CURSO DE CAPACITAÇÃO PARA MARMORISTA / GRANITEIRO (ENCARGOS COMPLEMENTARES) - MENSALISTA</t>
  </si>
  <si>
    <t>101332</t>
  </si>
  <si>
    <t>CURSO DE CAPACITAÇÃO PARA MOTORISTA DE CARRO DE PASSEIO (ENCARGOS COMPLEMENTARES) - MENSALISTA</t>
  </si>
  <si>
    <t>11,22</t>
  </si>
  <si>
    <t>101333</t>
  </si>
  <si>
    <t>CURSO DE CAPACITAÇÃO PARA MECÂNICO DE EQUIPAMENTOS PESADOS (ENCARGOS COMPLEMENTARES) - MENSALISTA</t>
  </si>
  <si>
    <t>101334</t>
  </si>
  <si>
    <t>CURSO DE CAPACITAÇÃO PARA MECÂNICO DE REFRIGERAÇÃO (ENCARGOS COMPLEMENTARES) - MENSALISTA</t>
  </si>
  <si>
    <t>68,16</t>
  </si>
  <si>
    <t>101335</t>
  </si>
  <si>
    <t>CURSO DE CAPACITAÇÃO PARA MOTORISTA DE ONIBUS / MICRO-ONIBUS (ENCARGOS COMPLEMENTARES) - MENSALISTA</t>
  </si>
  <si>
    <t>12,18</t>
  </si>
  <si>
    <t>101336</t>
  </si>
  <si>
    <t>CURSO DE CAPACITAÇÃO PARA MOTORISTA OPERADOR DE CAMINHAO COM MUNCK (ENCARGOS COMPLEMENTARES) - MENSALISTA</t>
  </si>
  <si>
    <t>45,35</t>
  </si>
  <si>
    <t>101337</t>
  </si>
  <si>
    <t>CURSO DE CAPACITAÇÃO PARA NIVELADOR (ENCARGOS COMPLEMENTARES) - MENSALISTA</t>
  </si>
  <si>
    <t>101338</t>
  </si>
  <si>
    <t>CURSO DE CAPACITAÇÃO PARA OPERADOR DE BATE-ESTACAS (ENCARGOS COMPLEMENTARES) - MENSALISTA</t>
  </si>
  <si>
    <t>28,09</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</si>
  <si>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</si>
  <si>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</si>
  <si>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</si>
  <si>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</si>
  <si>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</si>
  <si>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</si>
  <si>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25,34</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</si>
  <si>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</si>
  <si>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</si>
  <si>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</si>
  <si>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</si>
  <si>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</si>
  <si>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</si>
  <si>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</si>
  <si>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</si>
  <si>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44,91</t>
  </si>
  <si>
    <t>101346</t>
  </si>
  <si>
    <t>CURSO DE CAPACITAÇÃO PARA OPERADOR DE JATO ABRASIVO OU JATISTA (ENCARGOS COMPLEMENTARES) - MENSALISTA</t>
  </si>
  <si>
    <t>32,04</t>
  </si>
  <si>
    <t>101347</t>
  </si>
  <si>
    <t>CURSO DE CAPACITAÇÃO PARA OPERADOR DE MAQUINAS E TRATORES DIVERSOS (ENCARGOS COMPLEMENTARES) - MENSALISTA</t>
  </si>
  <si>
    <t>33,92</t>
  </si>
  <si>
    <t>101348</t>
  </si>
  <si>
    <t>CURSO DE CAPACITAÇÃO PARA OPERADOR DE MARTELETE OU MARTELETEIRO (ENCARGOS COMPLEMENTARES) - MENSALISTA</t>
  </si>
  <si>
    <t>22,14</t>
  </si>
  <si>
    <t>101349</t>
  </si>
  <si>
    <t>CURSO DE CAPACITAÇÃO PARA OPERADOR DE MOTO SCRAPER (ENCARGOS COMPLEMENTARES) - MENSALISTA</t>
  </si>
  <si>
    <t>23,96</t>
  </si>
  <si>
    <t>101350</t>
  </si>
  <si>
    <t>CURSO DE CAPACITAÇÃO PARA OPERADOR DE MOTONIVELADORA (ENCARGOS COMPLEMENTARES) - MENSALISTA</t>
  </si>
  <si>
    <t>29,40</t>
  </si>
  <si>
    <t>101351</t>
  </si>
  <si>
    <t>CURSO DE CAPACITAÇÃO PARA OPERADOR DE PA CARREGADEIRA (ENCARGOS COMPLEMENTARES) - MENSALISTA</t>
  </si>
  <si>
    <t>27,65</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</si>
  <si>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</si>
  <si>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</si>
  <si>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</si>
  <si>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</si>
  <si>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</si>
  <si>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</si>
  <si>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37,46</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</si>
  <si>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</si>
  <si>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</si>
  <si>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</si>
  <si>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</si>
  <si>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</si>
  <si>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</si>
  <si>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</si>
  <si>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</si>
  <si>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</si>
  <si>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</si>
  <si>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35,41</t>
  </si>
  <si>
    <t>101360</t>
  </si>
  <si>
    <t>CURSO DE CAPACITAÇÃO PARA PINTOR PARA TINTA EPOXI (ENCARGOS COMPLEMENTARES) - MENSALISTA</t>
  </si>
  <si>
    <t>101361</t>
  </si>
  <si>
    <t>CURSO DE CAPACITAÇÃO PARA POCEIRO / ESCAVADOR DE VALAS E TUBULOES (ENCARGOS COMPLEMENTARES) - MENSALISTA</t>
  </si>
  <si>
    <t>40,21</t>
  </si>
  <si>
    <t>101362</t>
  </si>
  <si>
    <t>CURSO DE CAPACITAÇÃO PARA RASTELEIRO (ENCARGOS COMPLEMENTARES) - MENSALISTA</t>
  </si>
  <si>
    <t>10,24</t>
  </si>
  <si>
    <t>101363</t>
  </si>
  <si>
    <t>CURSO DE CAPACITAÇÃO PARA SERRALHEIRO (ENCARGOS COMPLEMENTARES) - MENSALISTA</t>
  </si>
  <si>
    <t>101364</t>
  </si>
  <si>
    <t>CURSO DE CAPACITAÇÃO PARA SERVENTE DE OBRAS (ENCARGOS COMPLEMENTARES) - MENSALISTA</t>
  </si>
  <si>
    <t>37,78</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</si>
  <si>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</si>
  <si>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</si>
  <si>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</si>
  <si>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</si>
  <si>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</si>
  <si>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</si>
  <si>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</si>
  <si>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</si>
  <si>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20,70</t>
  </si>
  <si>
    <t>101369</t>
  </si>
  <si>
    <t>CURSO DE CAPACITAÇÃO PARA TECNICO EM SONDAGEM (ENCARGOS COMPLEMENTARES) - MENSALISTA</t>
  </si>
  <si>
    <t>39,52</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</si>
  <si>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</si>
  <si>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</si>
  <si>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</si>
  <si>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</si>
  <si>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</si>
  <si>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</si>
  <si>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</si>
  <si>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</si>
  <si>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174,43</t>
  </si>
  <si>
    <t>101374</t>
  </si>
  <si>
    <t>3.398,94</t>
  </si>
  <si>
    <t>101375</t>
  </si>
  <si>
    <t>AJUDANTE DE ELETRICISTA COM ENCARGOS COMPLEMENTARES</t>
  </si>
  <si>
    <t>3.594,74</t>
  </si>
  <si>
    <t>101376</t>
  </si>
  <si>
    <t>AJUDANTE DE ESTRUTURAS METÁLICAS COM ENCARGOS COMPLEMENTARES</t>
  </si>
  <si>
    <t>3.305,75</t>
  </si>
  <si>
    <t>101377</t>
  </si>
  <si>
    <t>3.273,14</t>
  </si>
  <si>
    <t>101378</t>
  </si>
  <si>
    <t>3.808,44</t>
  </si>
  <si>
    <t>101379</t>
  </si>
  <si>
    <t>AJUDANTE DE SERRALHEIRO COM ENCARGOS COMPLEMENTARES</t>
  </si>
  <si>
    <t>3.549,90</t>
  </si>
  <si>
    <t>101380</t>
  </si>
  <si>
    <t>3.553,22</t>
  </si>
  <si>
    <t>101381</t>
  </si>
  <si>
    <t>4.313,67</t>
  </si>
  <si>
    <t>101382</t>
  </si>
  <si>
    <t>ASSENTADOR DE MANILHAS COM ENCARGOS COMPLEMENTARES</t>
  </si>
  <si>
    <t>4.446,46</t>
  </si>
  <si>
    <t>101383</t>
  </si>
  <si>
    <t>3.404,61</t>
  </si>
  <si>
    <t>101384</t>
  </si>
  <si>
    <t>3.432,62</t>
  </si>
  <si>
    <t>101385</t>
  </si>
  <si>
    <t>AUXILIAR DE LABORATORISTA DE SOLOS E DE CONCRETO COM ENCARGOS COMPLEMENTARES</t>
  </si>
  <si>
    <t>5.231,17</t>
  </si>
  <si>
    <t>101386</t>
  </si>
  <si>
    <t>3.502,45</t>
  </si>
  <si>
    <t>101387</t>
  </si>
  <si>
    <t>AUXILIAR DE PEDREIRO COM ENCARGOS COMPLEMENTARES</t>
  </si>
  <si>
    <t>101388</t>
  </si>
  <si>
    <t>3.399,97</t>
  </si>
  <si>
    <t>101389</t>
  </si>
  <si>
    <t>3.265,65</t>
  </si>
  <si>
    <t>101390</t>
  </si>
  <si>
    <t>AUXILIAR TÉCNICO / ASSISTENTE DE ENGENHARIA COM ENCARGOS COMPLEMENTARES</t>
  </si>
  <si>
    <t>5.123,87</t>
  </si>
  <si>
    <t>101391</t>
  </si>
  <si>
    <t>AZULEJISTA OU LADRILHEIRO COM ENCARGOS COMPLEMENTARES</t>
  </si>
  <si>
    <t>4.321,65</t>
  </si>
  <si>
    <t>101392</t>
  </si>
  <si>
    <t>BLASTER, DINAMITADOR OU CABO DE FORÇA COM ENCARGOS COMPLEMENTARES</t>
  </si>
  <si>
    <t>4.455,29</t>
  </si>
  <si>
    <t>101394</t>
  </si>
  <si>
    <t>101395</t>
  </si>
  <si>
    <t>CARPINTEIRO AUXILIAR COM ENCARGOS COMPLEMENTARES</t>
  </si>
  <si>
    <t>3.522,67</t>
  </si>
  <si>
    <t>101396</t>
  </si>
  <si>
    <t>CARPINTEIRO DE ESQUADRIAS COM ENCARGOS COMPLEMENTARES</t>
  </si>
  <si>
    <t>4.138,81</t>
  </si>
  <si>
    <t>101397</t>
  </si>
  <si>
    <t>4.280,40</t>
  </si>
  <si>
    <t>101398</t>
  </si>
  <si>
    <t>CAVOUQUEIRO OU OPERADOR DE PERFURATRIZ COM ENCARGOS COMPLEMENTARES</t>
  </si>
  <si>
    <t>4.002,68</t>
  </si>
  <si>
    <t>101399</t>
  </si>
  <si>
    <t>4.373,92</t>
  </si>
  <si>
    <t>101400</t>
  </si>
  <si>
    <t>ELETRICISTA DE MANUTENÇÃO INDUSTRIAL COM ENCARGOS COMPLEMENTARES</t>
  </si>
  <si>
    <t>101401</t>
  </si>
  <si>
    <t>5.615,08</t>
  </si>
  <si>
    <t>101402</t>
  </si>
  <si>
    <t>4.200,24</t>
  </si>
  <si>
    <t>101403</t>
  </si>
  <si>
    <t>30.717,12</t>
  </si>
  <si>
    <t>101404</t>
  </si>
  <si>
    <t>19.404,38</t>
  </si>
  <si>
    <t>101405</t>
  </si>
  <si>
    <t>18.546,93</t>
  </si>
  <si>
    <t>101407</t>
  </si>
  <si>
    <t>4.206,92</t>
  </si>
  <si>
    <t>101408</t>
  </si>
  <si>
    <t>4.337,57</t>
  </si>
  <si>
    <t>101409</t>
  </si>
  <si>
    <t>INSTALADOR DE TUBULAÇÕES COM ENCARGOS COMPLEMENTARES</t>
  </si>
  <si>
    <t>4.741,21</t>
  </si>
  <si>
    <t>101410</t>
  </si>
  <si>
    <t>3.537,83</t>
  </si>
  <si>
    <t>101411</t>
  </si>
  <si>
    <t>LEITURISTA OU CADASTRISTA DE REDES DE ÁGUA COM ENCARGOS COMPLEMENTARES</t>
  </si>
  <si>
    <t>2.601,11</t>
  </si>
  <si>
    <t>101412</t>
  </si>
  <si>
    <t>MAÇARIQUEIRO COM ENCARGOS COMPLEMENTARES</t>
  </si>
  <si>
    <t>4.408,55</t>
  </si>
  <si>
    <t>101413</t>
  </si>
  <si>
    <t>4.196,97</t>
  </si>
  <si>
    <t>101414</t>
  </si>
  <si>
    <t>MARMORISTA / GRANITEIRO COM ENCARGOS COMPLEMENTARES</t>
  </si>
  <si>
    <t>4.313,71</t>
  </si>
  <si>
    <t>101415</t>
  </si>
  <si>
    <t>MECÂNICO DE EQUIPAMENTOS PESADOS COM ENCARGOS COMPLEMENTARES</t>
  </si>
  <si>
    <t>5.413,90</t>
  </si>
  <si>
    <t>101416</t>
  </si>
  <si>
    <t>4.342,91</t>
  </si>
  <si>
    <t>101417</t>
  </si>
  <si>
    <t>MONTADOR DE ELETROELETRÔNICO COM ENCARGOS COMPLEMENTARES</t>
  </si>
  <si>
    <t>3.867,41</t>
  </si>
  <si>
    <t>101418</t>
  </si>
  <si>
    <t>MONTADOR DE ESTRUTURAS METÁLICAS COM ENCARGOS COMPLEMENTARES</t>
  </si>
  <si>
    <t>3.932,03</t>
  </si>
  <si>
    <t>101419</t>
  </si>
  <si>
    <t>MONTADOR DE MÁQUINAS COM ENCARGOS COMPLEMENTARES</t>
  </si>
  <si>
    <t>5.039,76</t>
  </si>
  <si>
    <t>101420</t>
  </si>
  <si>
    <t>MOTORISTA DE CAMINHÃO BASCULANTE COM ENCARGOS COMPLEMENTARES</t>
  </si>
  <si>
    <t>4.195,79</t>
  </si>
  <si>
    <t>101421</t>
  </si>
  <si>
    <t>MOTORISTA DE CAMINHÃO CARRETA COM ENCARGOS COMPLEMENTARES</t>
  </si>
  <si>
    <t>4.838,44</t>
  </si>
  <si>
    <t>101422</t>
  </si>
  <si>
    <t>MOTORISTA DE CARRO DE PASSEIO COM ENCARGOS COMPLEMENTARES</t>
  </si>
  <si>
    <t>3.735,76</t>
  </si>
  <si>
    <t>101423</t>
  </si>
  <si>
    <t>MOTORISTA DE ÔNIBUS / MICRO-ÔNIBUS COM ENCARGOS COMPLEMENTARES</t>
  </si>
  <si>
    <t>3.974,82</t>
  </si>
  <si>
    <t>101424</t>
  </si>
  <si>
    <t>MOTORISTA OPERADOR DE CAMINHÃO COM MUNCK COM ENCARGOS COMPLEMENTARES</t>
  </si>
  <si>
    <t>4.485,11</t>
  </si>
  <si>
    <t>101425</t>
  </si>
  <si>
    <t>NIVELADOR  COM ENCARGOS COMPLEMENTARES</t>
  </si>
  <si>
    <t>4.064,50</t>
  </si>
  <si>
    <t>101426</t>
  </si>
  <si>
    <t>OPERADOR DE BATE-ESTACA COM ENCARGOS COMPLEMENTARES</t>
  </si>
  <si>
    <t>5.236,22</t>
  </si>
  <si>
    <t>101427</t>
  </si>
  <si>
    <t>3.865,21</t>
  </si>
  <si>
    <t>101428</t>
  </si>
  <si>
    <t>OPERADOR DE BETONEIRA ESTACIONÁRIA COM ENCARGOS COMPLEMENTARES</t>
  </si>
  <si>
    <t>3.762,63</t>
  </si>
  <si>
    <t>101429</t>
  </si>
  <si>
    <t>OPERADOR DE COMPRESSOR DE AR OU COMPRESSORISTA COM ENCARGOS COMPLEMENTARES</t>
  </si>
  <si>
    <t>4.814,39</t>
  </si>
  <si>
    <t>101430</t>
  </si>
  <si>
    <t>OPERADOR DE DEMARCADORA DE FAIXAS DE TRÁFEGO COM ENCARGOS COMPLEMENTARES</t>
  </si>
  <si>
    <t>4.542,12</t>
  </si>
  <si>
    <t>101431</t>
  </si>
  <si>
    <t>4.896,72</t>
  </si>
  <si>
    <t>101432</t>
  </si>
  <si>
    <t>OPERADOR DE GUINCHO OU GUINCHEIRO COM ENCARGOS COMPLEMENTARES</t>
  </si>
  <si>
    <t>4.345,69</t>
  </si>
  <si>
    <t>101433</t>
  </si>
  <si>
    <t>4.450,87</t>
  </si>
  <si>
    <t>101434</t>
  </si>
  <si>
    <t>OPERADOR DE JATO ABRASIVO OU JATISTA COM ENCARGOS COMPLEMENTARES</t>
  </si>
  <si>
    <t>4.481,30</t>
  </si>
  <si>
    <t>101435</t>
  </si>
  <si>
    <t>OPERADOR DE MÁQUINAS E TRATORES DIVERSOS COM ENCARGOS COMPLEMENTARES</t>
  </si>
  <si>
    <t>4.690,30</t>
  </si>
  <si>
    <t>101436</t>
  </si>
  <si>
    <t>4.324,26</t>
  </si>
  <si>
    <t>101437</t>
  </si>
  <si>
    <t>OPERADOR DE MOTO SCRAPER COM ENCARGOS COMPLEMENTARES</t>
  </si>
  <si>
    <t>4.603,65</t>
  </si>
  <si>
    <t>101438</t>
  </si>
  <si>
    <t>5.436,47</t>
  </si>
  <si>
    <t>101439</t>
  </si>
  <si>
    <t>5.168,85</t>
  </si>
  <si>
    <t>101440</t>
  </si>
  <si>
    <t>OPERADOR DE PAVIMENTADORA / MESA VIBROACABADORA COM ENCARGOS COMPLEMENTARES</t>
  </si>
  <si>
    <t>4.722,63</t>
  </si>
  <si>
    <t>101441</t>
  </si>
  <si>
    <t>4.324,29</t>
  </si>
  <si>
    <t>101442</t>
  </si>
  <si>
    <t>OPERADOR DE TRATOR - EXCLUSIVE AGROPECUÁRIA COM ENCARGOS COMPLEMENTARES</t>
  </si>
  <si>
    <t>5.082,07</t>
  </si>
  <si>
    <t>101443</t>
  </si>
  <si>
    <t>4.187,25</t>
  </si>
  <si>
    <t>101444</t>
  </si>
  <si>
    <t>101445</t>
  </si>
  <si>
    <t>101446</t>
  </si>
  <si>
    <t>4.574,15</t>
  </si>
  <si>
    <t>101447</t>
  </si>
  <si>
    <t>4.482,58</t>
  </si>
  <si>
    <t>101448</t>
  </si>
  <si>
    <t>101449</t>
  </si>
  <si>
    <t>POCEIRO / ESCAVADOR DE VALAS COM ENCARGOS COMPLEMENTARES</t>
  </si>
  <si>
    <t>3.373,20</t>
  </si>
  <si>
    <t>101450</t>
  </si>
  <si>
    <t>3.489,49</t>
  </si>
  <si>
    <t>101451</t>
  </si>
  <si>
    <t>101452</t>
  </si>
  <si>
    <t>SERVENTE DE OBRAS COM ENCARGOS COMPLEMENTARES</t>
  </si>
  <si>
    <t>3.417,20</t>
  </si>
  <si>
    <t>101453</t>
  </si>
  <si>
    <t>4.472,46</t>
  </si>
  <si>
    <t>101454</t>
  </si>
  <si>
    <t>SOLDADOR ELÉTRICO COM ENCARGOS COMPLEMENTARES</t>
  </si>
  <si>
    <t>5.025,27</t>
  </si>
  <si>
    <t>101455</t>
  </si>
  <si>
    <t>101456</t>
  </si>
  <si>
    <t>TÉCNICO DE LABORATÓRIO E CAMPO DE CONSTRUÇÃO COM ENCARGOS COMPLEMENTARES</t>
  </si>
  <si>
    <t>3.552,26</t>
  </si>
  <si>
    <t>101457</t>
  </si>
  <si>
    <t>TÉCNICO EM SONDAGEM COM ENCARGOS COMPLEMENTARES</t>
  </si>
  <si>
    <t>5.310,40</t>
  </si>
  <si>
    <t>101458</t>
  </si>
  <si>
    <t>TELHADOR COM ENCARGOS COMPLEMENTARES</t>
  </si>
  <si>
    <t>4.242,87</t>
  </si>
  <si>
    <t>101459</t>
  </si>
  <si>
    <t>3.564,88</t>
  </si>
  <si>
    <t>101460</t>
  </si>
  <si>
    <t>3.388,48</t>
  </si>
  <si>
    <t>MIN</t>
  </si>
  <si>
    <t>MED</t>
  </si>
  <si>
    <t>MAX</t>
  </si>
  <si>
    <t>Grau de Sigilo</t>
  </si>
  <si>
    <t>Construção e Reforma de Edifícios</t>
  </si>
  <si>
    <t>AC</t>
  </si>
  <si>
    <t>#PUBLICO</t>
  </si>
  <si>
    <t>SG</t>
  </si>
  <si>
    <t>R</t>
  </si>
  <si>
    <t>Nº TC/CR</t>
  </si>
  <si>
    <t>PROPONENTE / TOMADOR</t>
  </si>
  <si>
    <t>DF</t>
  </si>
  <si>
    <t>MINISTÉRIO DA INTEGRAÇÃO E DO DESENVOLVIMENTO REGIONAL - MIDR</t>
  </si>
  <si>
    <t>BDI PAD</t>
  </si>
  <si>
    <t>OBJETO</t>
  </si>
  <si>
    <t>Construção de Praças Urbanas, Rodovias, Ferrovias e recapeamento e pavimentação de vias urbanas</t>
  </si>
  <si>
    <t>TIPO DE OBRA DO EMPREENDIMENTO</t>
  </si>
  <si>
    <t>DESONERAÇÃO</t>
  </si>
  <si>
    <t>Construção de Redes de Abastecimento de Água, Coleta de Esgoto</t>
  </si>
  <si>
    <t>Não</t>
  </si>
  <si>
    <t>Conforme legislação tributária municipal, definir estimativa de percentual da base de cálculo para o ISS:</t>
  </si>
  <si>
    <t>Sobre a base de cálculo, definir a respectiva alíquota do ISS (entre 2% e 5%):</t>
  </si>
  <si>
    <t>Itens</t>
  </si>
  <si>
    <t>Siglas</t>
  </si>
  <si>
    <t>% Adotado</t>
  </si>
  <si>
    <t>Situação</t>
  </si>
  <si>
    <t>Intervalo de admissibilidade</t>
  </si>
  <si>
    <t>1º Quartil</t>
  </si>
  <si>
    <t>Médio</t>
  </si>
  <si>
    <t>3º Quartil</t>
  </si>
  <si>
    <t>Construção e Manutenção de Estações e Redes de Distribuição de Energia Elétrica</t>
  </si>
  <si>
    <t>Tributos (impostos COFINS 3%, e  PIS 0,65%)</t>
  </si>
  <si>
    <t>CP</t>
  </si>
  <si>
    <t>Tributos (ISS, variável de acordo com o município)</t>
  </si>
  <si>
    <t>ISS</t>
  </si>
  <si>
    <t>Tributos (Contribuição Previdenciária - 0% ou 4,5%, conforme Lei 12.844/2013 - Desoneração)</t>
  </si>
  <si>
    <t>CPRB</t>
  </si>
  <si>
    <t>BDI SEM desoneração
(Fórmula Acórdão TCU)</t>
  </si>
  <si>
    <t>Obras Portuárias, Marítimas e Fluviais</t>
  </si>
  <si>
    <t>BDI COM desoneração</t>
  </si>
  <si>
    <t>BDI DES</t>
  </si>
  <si>
    <t>Os valores de BDI foram calculados com o emprego da fórmula:</t>
  </si>
  <si>
    <t xml:space="preserve"> - 1</t>
  </si>
  <si>
    <t>Observações:</t>
  </si>
  <si>
    <t>Fornecimento de Materiais e Equipamentos</t>
  </si>
  <si>
    <t>Local:</t>
  </si>
  <si>
    <t>Data:</t>
  </si>
  <si>
    <t>GUADALUPE/PI</t>
  </si>
  <si>
    <t>Responsável Técnico</t>
  </si>
  <si>
    <t>Responsável Tomador</t>
  </si>
  <si>
    <t xml:space="preserve">Nome: </t>
  </si>
  <si>
    <t>Nome:</t>
  </si>
  <si>
    <t>Estudos e Projetos, Planos e Gerenciamento e outros correlatos</t>
  </si>
  <si>
    <t>K1</t>
  </si>
  <si>
    <t xml:space="preserve">Título: </t>
  </si>
  <si>
    <t>Cargo:</t>
  </si>
  <si>
    <t>K2</t>
  </si>
  <si>
    <t>CREA/CAU:</t>
  </si>
  <si>
    <t>K3</t>
  </si>
  <si>
    <t>DESCRIÇÃO</t>
  </si>
  <si>
    <t>PREÇO
UNITÁRIO</t>
  </si>
  <si>
    <t>1</t>
  </si>
  <si>
    <t>SERVICOS PRELIMINARES</t>
  </si>
  <si>
    <t>SONDAGENS</t>
  </si>
  <si>
    <t>1.1.1</t>
  </si>
  <si>
    <t>C2820</t>
  </si>
  <si>
    <t>EXECUÇÃO DE SONDAGEM ELÉTRICA VERTICAL AB/2 ATÉ 150m - SEV</t>
  </si>
  <si>
    <t>1.1.2</t>
  </si>
  <si>
    <t>C2818</t>
  </si>
  <si>
    <t>EXECUÇÃO DE SONDAGEM ELÉTRICA VERTICAL AB/2 &gt;150m a 500m-SEV</t>
  </si>
  <si>
    <t>1.1.3</t>
  </si>
  <si>
    <t>C2819</t>
  </si>
  <si>
    <t>EXECUÇÃO DE SONDAGEM ELÉTRICA VERTICAL AB/2 &gt;500m - SEV</t>
  </si>
  <si>
    <t>1.1.4</t>
  </si>
  <si>
    <t>C2833</t>
  </si>
  <si>
    <t>FOTOGEOLOGIA</t>
  </si>
  <si>
    <t>1.1.5</t>
  </si>
  <si>
    <t>C0053</t>
  </si>
  <si>
    <t>LEVANTAMENTO BATIMÉTRICO</t>
  </si>
  <si>
    <t>1.1.6</t>
  </si>
  <si>
    <t>C2937</t>
  </si>
  <si>
    <t>RELATÓRIO FINAL DE SONDAGEM</t>
  </si>
  <si>
    <t>1.1.7</t>
  </si>
  <si>
    <t>C0333</t>
  </si>
  <si>
    <t>SERVIÇOS DE SONDAGEM GEOTÉCNICA MISTA EM ROCHA</t>
  </si>
  <si>
    <t>1.1.8</t>
  </si>
  <si>
    <t>C0143</t>
  </si>
  <si>
    <t>SERVIÇOS DE SONDAGEM GEOTÉCNICA MISTA EM SOLOS</t>
  </si>
  <si>
    <t>1.1.9</t>
  </si>
  <si>
    <t>C2290</t>
  </si>
  <si>
    <t>SONDAGEM  À PERCUSSÃO P/RECONHECIMENTO DO SUBSOLO</t>
  </si>
  <si>
    <t>1.1.10</t>
  </si>
  <si>
    <t>C3955</t>
  </si>
  <si>
    <t>SONDAGEM ROTATIVA P/ RECONHECIMENTO DO SUBSOLO</t>
  </si>
  <si>
    <t>CADASTRO</t>
  </si>
  <si>
    <t>1.2.1</t>
  </si>
  <si>
    <t>C0580</t>
  </si>
  <si>
    <t>CADASTRO DE ADUTORA</t>
  </si>
  <si>
    <t>1.2.2</t>
  </si>
  <si>
    <t>C0581</t>
  </si>
  <si>
    <t>CADASTRO DE LIGAÇÃO</t>
  </si>
  <si>
    <t>1.2.3</t>
  </si>
  <si>
    <t>C0582</t>
  </si>
  <si>
    <t>CADASTRO DE OBRAS LOCALIZADAS</t>
  </si>
  <si>
    <t>1.2.4</t>
  </si>
  <si>
    <t>C0583</t>
  </si>
  <si>
    <t>CADASTRO DE REDE DE ÁGUA (MEIO MAGNÉTICO)</t>
  </si>
  <si>
    <t>1.2.5</t>
  </si>
  <si>
    <t>C0584</t>
  </si>
  <si>
    <t>CADASTRO DE REDE DE ESGOTO/EMISSÁRIO/DRENAGEM (MEIO MAGNÉTICO)</t>
  </si>
  <si>
    <t>1.2.6</t>
  </si>
  <si>
    <t>C3959</t>
  </si>
  <si>
    <t>CADASTRO E AVALIAÇÃO DE IMÓVEIS</t>
  </si>
  <si>
    <t>UT</t>
  </si>
  <si>
    <t>1.2.7</t>
  </si>
  <si>
    <t>C3427</t>
  </si>
  <si>
    <t>CADASTRO OPERACIONAL DE CLIENTE CAPITAL - PADRÃO</t>
  </si>
  <si>
    <t>IMÓVEL</t>
  </si>
  <si>
    <t>1.2.8</t>
  </si>
  <si>
    <t>C3428</t>
  </si>
  <si>
    <t>CADASTRO OPERACIONAL DE CLIENTE INTERIOR - PADRÃO</t>
  </si>
  <si>
    <t>1.2.9</t>
  </si>
  <si>
    <t>C4579</t>
  </si>
  <si>
    <t>CENSO DE CAMPO - CAPITAL</t>
  </si>
  <si>
    <t>1.2.10</t>
  </si>
  <si>
    <t>C4580</t>
  </si>
  <si>
    <t>CENSO DE CAMPO - INTERIOR</t>
  </si>
  <si>
    <t>1.2.11</t>
  </si>
  <si>
    <t>C4581</t>
  </si>
  <si>
    <t>SERVIÇO DE OBTENÇÃO / ATUALIZAÇÃO DE PLANTA EM CAMPO MEIO DIGITAL</t>
  </si>
  <si>
    <t>QUADRA</t>
  </si>
  <si>
    <t>1.2.12</t>
  </si>
  <si>
    <t>C4582</t>
  </si>
  <si>
    <t>SERVIÇO DE OBTENÇÃO / ATUALIZAÇÃO DE QUADRAS (OVERLAYS)</t>
  </si>
  <si>
    <t>PROJETOS</t>
  </si>
  <si>
    <t>1.3.1</t>
  </si>
  <si>
    <t>C3507</t>
  </si>
  <si>
    <t>ELABORAÇÃO DE PROJETO DE CÁLCULO ESTRUTURAL (RESERVATÓRIO ELEVADO)</t>
  </si>
  <si>
    <t>M2xARF</t>
  </si>
  <si>
    <t>1.3.2</t>
  </si>
  <si>
    <t>C3508</t>
  </si>
  <si>
    <t>ELABORAÇÃO DE PROJETO DE CÁLCULO ESTRUTURAL (RESERVATÓRIO APOIADO, ELEVATÓRIA E  CAIXA DE AREIA)</t>
  </si>
  <si>
    <t>1.3.3</t>
  </si>
  <si>
    <t>C4617</t>
  </si>
  <si>
    <t>ELABORAÇÃO DE PROJETOS BÁSICOS DE ENGENHARIA</t>
  </si>
  <si>
    <t>1.3.4</t>
  </si>
  <si>
    <t>C4584</t>
  </si>
  <si>
    <t>ELABORAÇÃO DE PROJETOS EXECUTIVOS DE ENGENHARIA</t>
  </si>
  <si>
    <t>1.3.5</t>
  </si>
  <si>
    <t>C3956</t>
  </si>
  <si>
    <t>ELABORAÇÃO DE RELATÓRIO DE ESTUDO DE IMPACTO AMBIENTAL</t>
  </si>
  <si>
    <t>1.3.6</t>
  </si>
  <si>
    <t>C1083</t>
  </si>
  <si>
    <t>ELABORAÇÃO DE RELATÓRIO "AS BUILT"</t>
  </si>
  <si>
    <t>PREPARAÇÃO DO TERRENO</t>
  </si>
  <si>
    <t>1.4.1</t>
  </si>
  <si>
    <t>C0927</t>
  </si>
  <si>
    <t>CORTE DE CAPOEIRA FINA A FOICE</t>
  </si>
  <si>
    <t>1.4.2</t>
  </si>
  <si>
    <t>C4919</t>
  </si>
  <si>
    <t>LIMPEZA MECANIZADA DE TERRENO COM REMOCAO DE CAMADA VEGETAL, UTILIZANDO TRATOR DE ESTEIRAS</t>
  </si>
  <si>
    <t>1.4.3</t>
  </si>
  <si>
    <t>C2102</t>
  </si>
  <si>
    <t>RASPAGEM E LIMPEZA DO TERRENO</t>
  </si>
  <si>
    <t>1.4.4</t>
  </si>
  <si>
    <t>C2204</t>
  </si>
  <si>
    <t>RETIRADA DE ÁRVORES</t>
  </si>
  <si>
    <t>1.5</t>
  </si>
  <si>
    <t>CONSTRUÇÃO DO CANTEIRO DA OBRA</t>
  </si>
  <si>
    <t>1.5.1</t>
  </si>
  <si>
    <t>C0002</t>
  </si>
  <si>
    <t>ABRIGO PROVISÓRIO C/1 PAVIMENTO P/ALOJAMENTO E DEPÓSITO</t>
  </si>
  <si>
    <t>1.5.2</t>
  </si>
  <si>
    <t>C0003</t>
  </si>
  <si>
    <t>ABRIGO PROVISÓRIO C/2 PAVIMENTOS P/ALOJAMENTO E DEPÓSITO</t>
  </si>
  <si>
    <t>1.5.3</t>
  </si>
  <si>
    <t>C0043</t>
  </si>
  <si>
    <t>ALOJAMENTO</t>
  </si>
  <si>
    <t>1.5.4</t>
  </si>
  <si>
    <t>C0369</t>
  </si>
  <si>
    <t>BARRACÃO ABERTO</t>
  </si>
  <si>
    <t>1.5.5</t>
  </si>
  <si>
    <t>C0370</t>
  </si>
  <si>
    <t>BARRACÃO PARA ESCRITÓRIO TIPO A1</t>
  </si>
  <si>
    <t>1.5.6</t>
  </si>
  <si>
    <t>C0371</t>
  </si>
  <si>
    <t>BARRACÃO PARA ESCRITÓRIO TIPO A2</t>
  </si>
  <si>
    <t>1.5.7</t>
  </si>
  <si>
    <t>C0372</t>
  </si>
  <si>
    <t>BARRACÃO PARA ESCRITÓRIO TIPO A3</t>
  </si>
  <si>
    <t>1.5.8</t>
  </si>
  <si>
    <t>C0373</t>
  </si>
  <si>
    <t>BARRACÃO PARA ESCRITÓRIO TIPO A4</t>
  </si>
  <si>
    <t>1.5.9</t>
  </si>
  <si>
    <t>C0374</t>
  </si>
  <si>
    <t>BARRACÃO PARA ESCRITÓRIO TIPO A5</t>
  </si>
  <si>
    <t>1.5.10</t>
  </si>
  <si>
    <t>C4991</t>
  </si>
  <si>
    <t>DESMOBILIZAÇÃO DE EQUIPAMENTOS EM CAMINHÃO EQUIPADO COM GUINDASTE</t>
  </si>
  <si>
    <t>KM</t>
  </si>
  <si>
    <t>1.5.11</t>
  </si>
  <si>
    <t>C4993</t>
  </si>
  <si>
    <t>DESMOBILIZAÇÃO DE EQUIPAMENTOS EM CAVALO MECÂNICO C/ PRANCHA DE 3 EIXOS</t>
  </si>
  <si>
    <t>1.5.12</t>
  </si>
  <si>
    <t>C2831</t>
  </si>
  <si>
    <t>FOSSA SUMIDOURO PARA BARRACÃO</t>
  </si>
  <si>
    <t>1.5.13</t>
  </si>
  <si>
    <t>C2851</t>
  </si>
  <si>
    <t>INSTALAÇÕES PROVISÓRIAS DE ÁGUA</t>
  </si>
  <si>
    <t>1.5.14</t>
  </si>
  <si>
    <t>C2849</t>
  </si>
  <si>
    <t>INSTALAÇÕES PROVISÓRIAS DE ESGOTO</t>
  </si>
  <si>
    <t>1.5.15</t>
  </si>
  <si>
    <t>C2850</t>
  </si>
  <si>
    <t>INSTALAÇÕES PROVISÓRIAS DE LUZ , FORÇA,TELEFONE E LÓGICA</t>
  </si>
  <si>
    <t>1.5.16</t>
  </si>
  <si>
    <t>C1622</t>
  </si>
  <si>
    <t>LIGAÇÃO PROVISÓRIA DE ÁGUA E SANITÁRIO</t>
  </si>
  <si>
    <t>1.5.17</t>
  </si>
  <si>
    <t>C4990</t>
  </si>
  <si>
    <t>MOBILIZAÇÃO DE EQUIPAMENTOS EM CAMINHÃO EQUIPADO COM GUINDASTE</t>
  </si>
  <si>
    <t>1.5.18</t>
  </si>
  <si>
    <t>C4992</t>
  </si>
  <si>
    <t>MOBILIZAÇÃO DE EQUIPAMENTOS EM CAVALO MECÂNICO C/ PRANCHA DE 3 EIXOS</t>
  </si>
  <si>
    <t>1.5.19</t>
  </si>
  <si>
    <t>C4541</t>
  </si>
  <si>
    <t>PLACA PADRÃO DE OBRA, TIPO BANNER</t>
  </si>
  <si>
    <t>1.5.20</t>
  </si>
  <si>
    <t>C1937</t>
  </si>
  <si>
    <t>PLACAS PADRÃO DE OBRA</t>
  </si>
  <si>
    <t>1.5.21</t>
  </si>
  <si>
    <t>C2936</t>
  </si>
  <si>
    <t>REFEITÓRIOS</t>
  </si>
  <si>
    <t>1.5.22</t>
  </si>
  <si>
    <t>C2946</t>
  </si>
  <si>
    <t>SANITÁRIOS E CHUVEIROS</t>
  </si>
  <si>
    <t>1.5.23</t>
  </si>
  <si>
    <t>C2316</t>
  </si>
  <si>
    <t>TAPUME DE CHAPA DE MADEIRA COMPENSADA E= 6mm C/ABERTURA E PORTÃO</t>
  </si>
  <si>
    <t>1.5.24</t>
  </si>
  <si>
    <t>C3974</t>
  </si>
  <si>
    <t>TAPUME DE ESTRUTURA DE MADEIRA C/ FECHAMENTO EM CHAPA DE AÇO GALVANIZADO DE 0,3 mm e ALTURA DE 2 M</t>
  </si>
  <si>
    <t>1.5.25</t>
  </si>
  <si>
    <t>C2317</t>
  </si>
  <si>
    <t>TAPUME DE TÁBUAS DE 3.ª C/ABERTURA E PORTÃO</t>
  </si>
  <si>
    <t>1.5.26</t>
  </si>
  <si>
    <t>C2318</t>
  </si>
  <si>
    <t>TAPUME DE TÁBUAS DE 3.ª SOBREPOSTAS</t>
  </si>
  <si>
    <t>1.6</t>
  </si>
  <si>
    <t>ALUGUEL DE CONTAINER</t>
  </si>
  <si>
    <t>1.6.1</t>
  </si>
  <si>
    <t>C4994</t>
  </si>
  <si>
    <t>LOCAÇÃO DE CONTÊINER ALMOXARIFADO COM PISO NAVAL - 6,00M X 2,35M</t>
  </si>
  <si>
    <t>MÊS</t>
  </si>
  <si>
    <t>1.6.2</t>
  </si>
  <si>
    <t>C4995</t>
  </si>
  <si>
    <t>LOCAÇÃO DE CONTÊINER BANHEIRO COM 02 VASOS SANITÁRIOS, 01 LAVATÓRIO E 04 CHUVEIROS - 6,00 X 2,35M</t>
  </si>
  <si>
    <t>1.6.3</t>
  </si>
  <si>
    <t>C4996</t>
  </si>
  <si>
    <t>LOCAÇÃO DE CONTÊINER BANHEIRO COM 04 VASOS SANITÁRIOS, 02 LAVATÓRIOS, 01 MICTÓRIO CALHA E 04 CHUVEIROS - 6,00 X 2,35M</t>
  </si>
  <si>
    <t>1.6.4</t>
  </si>
  <si>
    <t>C4997</t>
  </si>
  <si>
    <t>LOCAÇÃO DE CONTÊINER ESCRITÓRIO COM BANHEIRO (01 VASO SANITÁRIO, 01 LAVATÓRIO E 01 CHUVEIRO), JANELA EM VIDRO, PORTAS, LUMINÁRIAS, TOMADAS, FORRO EM PVC, AR CONDICIONADO E ISOLAMENTO TERMO-ACÚSTICO EM ISOPOR - 6,00 X 2,35M</t>
  </si>
  <si>
    <t>1.7</t>
  </si>
  <si>
    <t>LOCAÇÃO DA OBRA</t>
  </si>
  <si>
    <t>1.7.1</t>
  </si>
  <si>
    <t>C1630</t>
  </si>
  <si>
    <t>LOCAÇÃO DA OBRA - EXECUÇÃO DE GABARITO</t>
  </si>
  <si>
    <t>1.7.2</t>
  </si>
  <si>
    <t>C2872</t>
  </si>
  <si>
    <t>LOCAÇÃO DA OBRA COM AUXÍLIO TOPOGRÁFICO (ÁREA &gt;5000 M2)</t>
  </si>
  <si>
    <t>HA</t>
  </si>
  <si>
    <t>1.7.3</t>
  </si>
  <si>
    <t>C2873</t>
  </si>
  <si>
    <t>LOCAÇÃO DA OBRA COM AUXÍLIO TOPOGRÁFICO (ÁREA ATÉ 5000 M2)</t>
  </si>
  <si>
    <t>1.7.4</t>
  </si>
  <si>
    <t>C2874</t>
  </si>
  <si>
    <t>LOCAÇÃO DE REDE DE ÁGUA</t>
  </si>
  <si>
    <t>1.7.5</t>
  </si>
  <si>
    <t>C0774</t>
  </si>
  <si>
    <t>LOCAÇÃO DE OBRAS EM MAR</t>
  </si>
  <si>
    <t>1.7.6</t>
  </si>
  <si>
    <t>C0775</t>
  </si>
  <si>
    <t>LOCAÇÃO DE JAZIDAS EM MAR</t>
  </si>
  <si>
    <t>1.7.7</t>
  </si>
  <si>
    <t>C2875</t>
  </si>
  <si>
    <t>LOCAÇÃO E NIVELAMENTO DE ADUTORA</t>
  </si>
  <si>
    <t>1.7.8</t>
  </si>
  <si>
    <t>C2876</t>
  </si>
  <si>
    <t>LOCAÇÃO E NIVELAMENTO DE REDE DE ESGOTO/EMISSÁRIO/DRENAGEM</t>
  </si>
  <si>
    <t>1.7.9</t>
  </si>
  <si>
    <t>C3528</t>
  </si>
  <si>
    <t>MUTIRÃO MISTO - LOCAÇÃO DA OBRA - EXECUÇÃO DE GABARITO</t>
  </si>
  <si>
    <t>1.8</t>
  </si>
  <si>
    <t>DEMOLIÇÕES E RETIRADAS</t>
  </si>
  <si>
    <t>1.8.1</t>
  </si>
  <si>
    <t>C2992</t>
  </si>
  <si>
    <t>DEMOLIÇÃO DE ALVENARIA DE PEDRA COM REMOÇÃO LATERAL</t>
  </si>
  <si>
    <t>1.8.2</t>
  </si>
  <si>
    <t>C1042</t>
  </si>
  <si>
    <t>DEMOLIÇÃO DE ALVENARIA DE TIJOLOS  C/ REAPROVEITAMENTO</t>
  </si>
  <si>
    <t>1.8.3</t>
  </si>
  <si>
    <t>C1043</t>
  </si>
  <si>
    <t>DEMOLIÇÃO DE ALVENARIA DE TIJOLOS S/ REAPROVEITAMENTO</t>
  </si>
  <si>
    <t>1.8.4</t>
  </si>
  <si>
    <t>C1044</t>
  </si>
  <si>
    <t>DEMOLIÇÃO DE CALHAS</t>
  </si>
  <si>
    <t>1.8.5</t>
  </si>
  <si>
    <t>C1045</t>
  </si>
  <si>
    <t>DEMOLIÇÃO DE COBERTURA C/TELHAS CERÂMICAS</t>
  </si>
  <si>
    <t>1.8.6</t>
  </si>
  <si>
    <t>C1046</t>
  </si>
  <si>
    <t>DEMOLIÇÃO DE COBERTURA C/TELHAS ONDULADAS DE FIBROCIMENTO</t>
  </si>
  <si>
    <t>1.8.7</t>
  </si>
  <si>
    <t>C1047</t>
  </si>
  <si>
    <t>DEMOLIÇÃO DE COBOGÓS</t>
  </si>
  <si>
    <t>1.8.8</t>
  </si>
  <si>
    <t>C1048</t>
  </si>
  <si>
    <t>DEMOLIÇÃO DE CONCRETO ARMADO C/MARTELETE PNEUMÁTICO</t>
  </si>
  <si>
    <t>1.8.9</t>
  </si>
  <si>
    <t>C1049</t>
  </si>
  <si>
    <t>DEMOLIÇÃO DE CONCRETO SIMPLES</t>
  </si>
  <si>
    <t>1.8.10</t>
  </si>
  <si>
    <t>C1058</t>
  </si>
  <si>
    <t>DEMOLIÇÃO DE DEGRAUS DE PEDRA</t>
  </si>
  <si>
    <t>1.8.11</t>
  </si>
  <si>
    <t>C1050</t>
  </si>
  <si>
    <t>DEMOLIÇÃO DE DIVISÓRIA LEVE</t>
  </si>
  <si>
    <t>1.8.12</t>
  </si>
  <si>
    <t>C1051</t>
  </si>
  <si>
    <t>DEMOLIÇÃO DE DIVISÓRIA OUTRAS (PRÉ MOLDADO)</t>
  </si>
  <si>
    <t>1.8.13</t>
  </si>
  <si>
    <t>C1052</t>
  </si>
  <si>
    <t>DEMOLIÇÃO DE ESTRUTURA DE MADEIRA P/TELHADOS</t>
  </si>
  <si>
    <t>1.8.14</t>
  </si>
  <si>
    <t>C1053</t>
  </si>
  <si>
    <t>DEMOLIÇÃO DE ESTRUTURA METÁLICA</t>
  </si>
  <si>
    <t>1.8.15</t>
  </si>
  <si>
    <t>C1054</t>
  </si>
  <si>
    <t>DEMOLIÇÃO DE FORRO DE PVC</t>
  </si>
  <si>
    <t>1.8.16</t>
  </si>
  <si>
    <t>C1055</t>
  </si>
  <si>
    <t>DEMOLIÇÃO DE FORRO DE TÁBUAS DE PINHO</t>
  </si>
  <si>
    <t>1.8.17</t>
  </si>
  <si>
    <t>C1056</t>
  </si>
  <si>
    <t>DEMOLIÇÃO DE FORRO DE GESSO</t>
  </si>
  <si>
    <t>1.8.18</t>
  </si>
  <si>
    <t>C1057</t>
  </si>
  <si>
    <t>DEMOLIÇÃO DE FORRO PACOTE</t>
  </si>
  <si>
    <t>1.8.19</t>
  </si>
  <si>
    <t>C2993</t>
  </si>
  <si>
    <t>DEMOLIÇÃO DE FORRO DE LAMBRI</t>
  </si>
  <si>
    <t>1.8.20</t>
  </si>
  <si>
    <t>C1061</t>
  </si>
  <si>
    <t>DEMOLIÇÃO DE LOUÇA SANITÁRIA</t>
  </si>
  <si>
    <t>1.8.21</t>
  </si>
  <si>
    <t>C1062</t>
  </si>
  <si>
    <t>DEMOLIÇÃO DE PAVIMENTAÇÃO ASFÁLTICA C/MARTELETE PNEUMÁTICO</t>
  </si>
  <si>
    <t>1.8.22</t>
  </si>
  <si>
    <t>C1063</t>
  </si>
  <si>
    <t>DEMOLIÇÃO DE PÉRGOLAS OU BRISES</t>
  </si>
  <si>
    <t>1.8.23</t>
  </si>
  <si>
    <t>C1064</t>
  </si>
  <si>
    <t>DEMOLIÇÃO DE PISO CERÂMICO</t>
  </si>
  <si>
    <t>1.8.24</t>
  </si>
  <si>
    <t>C1065</t>
  </si>
  <si>
    <t>DEMOLIÇÃO DE PISO CERÂMICO SOBRE LASTRO DE CONCRETO</t>
  </si>
  <si>
    <t>1.8.25</t>
  </si>
  <si>
    <t>C1066</t>
  </si>
  <si>
    <t>DEMOLIÇÃO DE PISO CIMENTADO SOBRE LASTRO DE CONCRETO</t>
  </si>
  <si>
    <t>1.8.26</t>
  </si>
  <si>
    <t>C2716</t>
  </si>
  <si>
    <t>DEMOLIÇÃO DE PISO DE LADRILHO</t>
  </si>
  <si>
    <t>1.8.27</t>
  </si>
  <si>
    <t>C1067</t>
  </si>
  <si>
    <t>DEMOLIÇÃO DE PISO DE TÁBUAS DE PEROBA</t>
  </si>
  <si>
    <t>1.8.28</t>
  </si>
  <si>
    <t>C1068</t>
  </si>
  <si>
    <t>DEMOLIÇÃO DE PISO E VIGAS DE MADEIRA</t>
  </si>
  <si>
    <t>1.8.29</t>
  </si>
  <si>
    <t>C1069</t>
  </si>
  <si>
    <t>DEMOLIÇÃO DE PISO INDUSTRIAL</t>
  </si>
  <si>
    <t>1.8.30</t>
  </si>
  <si>
    <t>C1070</t>
  </si>
  <si>
    <t>DEMOLIÇÃO DE REVESTIMENTO C/ARGAMASSA</t>
  </si>
  <si>
    <t>1.8.31</t>
  </si>
  <si>
    <t>C1071</t>
  </si>
  <si>
    <t>DEMOLIÇÃO DE REVESTIMENTO C/AZULEJOS</t>
  </si>
  <si>
    <t>1.8.32</t>
  </si>
  <si>
    <t>C1074</t>
  </si>
  <si>
    <t>DEMOLIÇÃO DE REVESTIMENTO C/CERÂMICAS</t>
  </si>
  <si>
    <t>1.8.33</t>
  </si>
  <si>
    <t>C1072</t>
  </si>
  <si>
    <t>DEMOLIÇÃO DE REVESTIMENTO C/LAMBRIS</t>
  </si>
  <si>
    <t>1.8.34</t>
  </si>
  <si>
    <t>C1073</t>
  </si>
  <si>
    <t>DEMOLIÇÃO DE REVESTIMENTO C/ PEDRAS NATURAIS</t>
  </si>
  <si>
    <t>1.8.35</t>
  </si>
  <si>
    <t>C1075</t>
  </si>
  <si>
    <t>DEMOLIÇÃO DE SARJETA OU SARJETÃO DE CONCRETO</t>
  </si>
  <si>
    <t>1.8.36</t>
  </si>
  <si>
    <t>C1076</t>
  </si>
  <si>
    <t>DEMOLIÇÃO DE SOLEIRAS, PEITORIS E DEGRAUS</t>
  </si>
  <si>
    <t>1.8.37</t>
  </si>
  <si>
    <t>C1077</t>
  </si>
  <si>
    <t>DEMOLIÇÃO DE VIGAS DE FERRO</t>
  </si>
  <si>
    <t>1.8.38</t>
  </si>
  <si>
    <t>C3064</t>
  </si>
  <si>
    <t>DEMOLIÇÃO E REMOÇÃO MANUAL DE PAVIMENTO EM PARALELEPIPEDO E POLIÉDRICO</t>
  </si>
  <si>
    <t>1.8.39</t>
  </si>
  <si>
    <t>C3063</t>
  </si>
  <si>
    <t>DEMOLIÇÃO E REMOÇÃO DE PAREDES DE TAIPA</t>
  </si>
  <si>
    <t>1.8.40</t>
  </si>
  <si>
    <t>C2717</t>
  </si>
  <si>
    <t>DEMOLIÇÃO MANUAL DE CONCRETO ARMADO</t>
  </si>
  <si>
    <t>1.8.41</t>
  </si>
  <si>
    <t>C3103</t>
  </si>
  <si>
    <t>REMOÇÃO DE BUEIROS EXISTENTES</t>
  </si>
  <si>
    <t>1.8.42</t>
  </si>
  <si>
    <t>C3104</t>
  </si>
  <si>
    <t>REMOÇÃO DE CERCAS</t>
  </si>
  <si>
    <t>1.8.43</t>
  </si>
  <si>
    <t>C2197</t>
  </si>
  <si>
    <t>REMOÇÃO DE PINTURA ANTIGA A CAL</t>
  </si>
  <si>
    <t>1.8.44</t>
  </si>
  <si>
    <t>C2198</t>
  </si>
  <si>
    <t>REMOÇÃO DE PINTURA ANTIGA À TEMPERA</t>
  </si>
  <si>
    <t>1.8.45</t>
  </si>
  <si>
    <t>C4914</t>
  </si>
  <si>
    <t>REMOÇÃO DE PINTURA À ÓLEO OU ESMALTE</t>
  </si>
  <si>
    <t>1.8.46</t>
  </si>
  <si>
    <t>C4913</t>
  </si>
  <si>
    <t>REMOÇÃO DE PINTURA LÁTEX (RASPAGEM E/OU LIXAMENTO E/OU ESCOVAÇÃO)</t>
  </si>
  <si>
    <t>1.8.47</t>
  </si>
  <si>
    <t>C3038</t>
  </si>
  <si>
    <t>RETIRADA DE CAIXA DE AR CONDICIONADO</t>
  </si>
  <si>
    <t>1.8.48</t>
  </si>
  <si>
    <t>C3039</t>
  </si>
  <si>
    <t>RETIRADA DE CARPETE S/REAPROVEITAMENTO</t>
  </si>
  <si>
    <t>1.8.49</t>
  </si>
  <si>
    <t>C3376</t>
  </si>
  <si>
    <t>RETIRADA DE COLETOR EM CONCRETO ATÉ 400mm</t>
  </si>
  <si>
    <t>1.8.50</t>
  </si>
  <si>
    <t>C2206</t>
  </si>
  <si>
    <t>RETIRADA DE ESQUADRIAS METÁLICAS</t>
  </si>
  <si>
    <t>1.8.51</t>
  </si>
  <si>
    <t>C3040</t>
  </si>
  <si>
    <t>RETIRADA DE GRADE DE FERRO</t>
  </si>
  <si>
    <t>1.8.52</t>
  </si>
  <si>
    <t>C2207</t>
  </si>
  <si>
    <t>RETIRADA DE GUIAS PRÉ FABRICADAS DE CONCRETO</t>
  </si>
  <si>
    <t>1.8.53</t>
  </si>
  <si>
    <t>C3373</t>
  </si>
  <si>
    <t>RETIRADA DE MEIO FIO DE PEDRA GRANÍTICA</t>
  </si>
  <si>
    <t>1.8.54</t>
  </si>
  <si>
    <t>C2938</t>
  </si>
  <si>
    <t>RETIRADA DE PAVIMENTAÇÃO ASFÁLTICA COM BASE EM PEDRA</t>
  </si>
  <si>
    <t>1.8.55</t>
  </si>
  <si>
    <t>C2939</t>
  </si>
  <si>
    <t>RETIRADA DE PAVIMENTAÇÃO EM BLOCO DE CONCRETO</t>
  </si>
  <si>
    <t>1.8.56</t>
  </si>
  <si>
    <t>C3041</t>
  </si>
  <si>
    <t>RETIRADA DE PAVIMENTAÇÃO EM BLOKRET C/ REMOÇÃO LATERAL</t>
  </si>
  <si>
    <t>1.8.57</t>
  </si>
  <si>
    <t>C2940</t>
  </si>
  <si>
    <t>RETIRADA DE PAVIMENTAÇÃO EM PARALELEPÍPEDO OU PEDRA TOSCA</t>
  </si>
  <si>
    <t>1.8.58</t>
  </si>
  <si>
    <t>C2941</t>
  </si>
  <si>
    <t>RETIRADA DE PAVIMENTAÇÃO EM PASSEIO CIMENTADO</t>
  </si>
  <si>
    <t>1.8.59</t>
  </si>
  <si>
    <t>C2942</t>
  </si>
  <si>
    <t>RETIRADA DE PAVIMENTAÇÃO EM PEDRA PORTUGUESA</t>
  </si>
  <si>
    <t>1.8.60</t>
  </si>
  <si>
    <t>C2209</t>
  </si>
  <si>
    <t>RETIRADA DE PISO PAVIFLEX</t>
  </si>
  <si>
    <t>1.8.61</t>
  </si>
  <si>
    <t>C2210</t>
  </si>
  <si>
    <t>RETIRADA DE PORTAS E JANELAS, INCLUSIVE BATENTES</t>
  </si>
  <si>
    <t>1.8.62</t>
  </si>
  <si>
    <t>C3047</t>
  </si>
  <si>
    <t>RETIRADA DE TUBO PVC ENTERRADO DN=50mm</t>
  </si>
  <si>
    <t>1.8.63</t>
  </si>
  <si>
    <t>C3048</t>
  </si>
  <si>
    <t>RETIRADA DE TUBO PVC ENTERRADO DN=75mm</t>
  </si>
  <si>
    <t>1.8.64</t>
  </si>
  <si>
    <t>C3049</t>
  </si>
  <si>
    <t>RETIRADA DE TUBO PVC ENTERRADO DN=85mm</t>
  </si>
  <si>
    <t>1.8.65</t>
  </si>
  <si>
    <t>C3042</t>
  </si>
  <si>
    <t>RETIRADA DE TUBO PVC ENTERRADO DN=100mm</t>
  </si>
  <si>
    <t>1.8.66</t>
  </si>
  <si>
    <t>C3043</t>
  </si>
  <si>
    <t>RETIRADA DE TUBO PVC ENTERRADO DN=150mm</t>
  </si>
  <si>
    <t>1.8.67</t>
  </si>
  <si>
    <t>C3044</t>
  </si>
  <si>
    <t>RETIRADA DE TUBO PVC ENTERRADO DN=200mm</t>
  </si>
  <si>
    <t>1.8.68</t>
  </si>
  <si>
    <t>C3045</t>
  </si>
  <si>
    <t>RETIRADA DE TUBO PVC ENTERRADO DN=250mm</t>
  </si>
  <si>
    <t>1.8.69</t>
  </si>
  <si>
    <t>C3046</t>
  </si>
  <si>
    <t>RETIRADA DE TUBO PVC ENTERRADO DN=300mm</t>
  </si>
  <si>
    <t>1.8.70</t>
  </si>
  <si>
    <t>C3054</t>
  </si>
  <si>
    <t>RETIRADA DE TUBOS DE CONCRETO D=30cm</t>
  </si>
  <si>
    <t>1.8.71</t>
  </si>
  <si>
    <t>C3055</t>
  </si>
  <si>
    <t>RETIRADA DE TUBOS DE CONCRETO D=40cm</t>
  </si>
  <si>
    <t>1.8.72</t>
  </si>
  <si>
    <t>C3056</t>
  </si>
  <si>
    <t>RETIRADA DE TUBOS DE CONCRETO D=50cm</t>
  </si>
  <si>
    <t>1.8.73</t>
  </si>
  <si>
    <t>C3057</t>
  </si>
  <si>
    <t>RETIRADA DE TUBOS DE CONCRETO D=60cm</t>
  </si>
  <si>
    <t>1.8.74</t>
  </si>
  <si>
    <t>C3050</t>
  </si>
  <si>
    <t>RETIRADA DE TUBOS DE CONCRETO D=80cm</t>
  </si>
  <si>
    <t>1.8.75</t>
  </si>
  <si>
    <t>C3051</t>
  </si>
  <si>
    <t>RETIRADA DE TUBOS DE CONCRETO D=100cm</t>
  </si>
  <si>
    <t>1.8.76</t>
  </si>
  <si>
    <t>C3052</t>
  </si>
  <si>
    <t>RETIRADA DE TUBOS DE CONCRETO D=120cm</t>
  </si>
  <si>
    <t>1.8.77</t>
  </si>
  <si>
    <t>C3053</t>
  </si>
  <si>
    <t>RETIRADA DE TUBOS DE CONCRETO D=150cm</t>
  </si>
  <si>
    <t>1.8.78</t>
  </si>
  <si>
    <t>C3377</t>
  </si>
  <si>
    <t>RETIRADA DE TUBOS E CONEXÕES EM PVC JE DN 50MM</t>
  </si>
  <si>
    <t>1.8.79</t>
  </si>
  <si>
    <t>C3378</t>
  </si>
  <si>
    <t>RETIRADA DE TUBOS E CONEXÕES EM PVC JE DN 75MM</t>
  </si>
  <si>
    <t>1.8.80</t>
  </si>
  <si>
    <t>C3379</t>
  </si>
  <si>
    <t>RETIRADA DE TUBOS E CONEXÕES EM PVC JE DN 100MM</t>
  </si>
  <si>
    <t>1.8.81</t>
  </si>
  <si>
    <t>C3380</t>
  </si>
  <si>
    <t>RETIRADA DE TUBOS E CONEXÕES EM PVC JE DN 125MM</t>
  </si>
  <si>
    <t>1.8.82</t>
  </si>
  <si>
    <t>C3381</t>
  </si>
  <si>
    <t>RETIRADA DE TUBOS E CONEXÕES EM PVC JE DN 150MM</t>
  </si>
  <si>
    <t>1.8.83</t>
  </si>
  <si>
    <t>C3382</t>
  </si>
  <si>
    <t>RETIRADA DE TUBOS E CONEXÕES EM PVC JE DN 200MM</t>
  </si>
  <si>
    <t>1.8.84</t>
  </si>
  <si>
    <t>C3383</t>
  </si>
  <si>
    <t>RETIRADA DE TUBOS E CONEXÕES EM PVC JE DN 250MM</t>
  </si>
  <si>
    <t>1.8.85</t>
  </si>
  <si>
    <t>C3384</t>
  </si>
  <si>
    <t>RETIRADA DE TUBOS E CONEXÕES EM PVC JE DN 300MM</t>
  </si>
  <si>
    <t>1.8.86</t>
  </si>
  <si>
    <t>C3385</t>
  </si>
  <si>
    <t>RETIRADA DE TUBOS E CONEXÕES EM PVC JE DN 350MM</t>
  </si>
  <si>
    <t>1.8.87</t>
  </si>
  <si>
    <t>C3386</t>
  </si>
  <si>
    <t>RETIRADA DE TUBOS E CONEXÕES EM PVC JE DN 400MM</t>
  </si>
  <si>
    <t>1.8.88</t>
  </si>
  <si>
    <t>C3387</t>
  </si>
  <si>
    <t>RETIRADA DE TUBOS, PEÇAS E CONEXÕES EM FoFo JE DN 50MM</t>
  </si>
  <si>
    <t>1.8.89</t>
  </si>
  <si>
    <t>C3388</t>
  </si>
  <si>
    <t>RETIRADA DE TUBOS, PEÇAS E CONEXÕES EM FoFo JE DN 75MM</t>
  </si>
  <si>
    <t>1.8.90</t>
  </si>
  <si>
    <t>C3389</t>
  </si>
  <si>
    <t>RETIRADA DE TUBOS, PEÇAS E CONEXÕES EM FoFo JE DN 100MM</t>
  </si>
  <si>
    <t>1.8.91</t>
  </si>
  <si>
    <t>C3390</t>
  </si>
  <si>
    <t>RETIRADA DE TUBOS, PEÇAS E CONEXÕES EM FoFo JE DN 150MM</t>
  </si>
  <si>
    <t>1.8.92</t>
  </si>
  <si>
    <t>C3391</t>
  </si>
  <si>
    <t>RETIRADA DE TUBOS, PEÇAS E CONEXÕES EM FoFo JE DN 200MM</t>
  </si>
  <si>
    <t>1.8.93</t>
  </si>
  <si>
    <t>C3392</t>
  </si>
  <si>
    <t>RETIRADA DE TUBOS, PEÇAS E CONEXÕES EM FoFo JE DN 250MM</t>
  </si>
  <si>
    <t>1.8.94</t>
  </si>
  <si>
    <t>C3393</t>
  </si>
  <si>
    <t>RETIRADA DE TUBOS, PEÇAS E CONEXÕES EM FoFo JE DN 300MM</t>
  </si>
  <si>
    <t>1.8.95</t>
  </si>
  <si>
    <t>C3394</t>
  </si>
  <si>
    <t>RETIRADA DE TUBOS, PEÇAS E CONEXÕES EM FoFo JE DN 350MM</t>
  </si>
  <si>
    <t>1.8.96</t>
  </si>
  <si>
    <t>C3395</t>
  </si>
  <si>
    <t>RETIRADA DE TUBOS, PEÇAS E CONEXÕES EM FoFo JE DN 400MM</t>
  </si>
  <si>
    <t>1.8.97</t>
  </si>
  <si>
    <t>C3396</t>
  </si>
  <si>
    <t>RETIRADA DE TUBOS, PEÇAS E CONEXÕES EM FoFo JE DN 450MM</t>
  </si>
  <si>
    <t>1.8.98</t>
  </si>
  <si>
    <t>C3397</t>
  </si>
  <si>
    <t>RETIRADA DE TUBOS, PEÇAS E CONEXÕES EM FoFo JE DN 500MM</t>
  </si>
  <si>
    <t>1.8.99</t>
  </si>
  <si>
    <t>C3398</t>
  </si>
  <si>
    <t>RETIRADA DE TUBOS, PEÇAS E CONEXÕES EM FoFo JE DN 600MM</t>
  </si>
  <si>
    <t>1.8.100</t>
  </si>
  <si>
    <t>C3399</t>
  </si>
  <si>
    <t>RETIRADA DE TUBOS, PEÇAS E CONEXÕES EM FoFo JE DN 700MM</t>
  </si>
  <si>
    <t>1.8.101</t>
  </si>
  <si>
    <t>C2211</t>
  </si>
  <si>
    <t>RETIRADA DE VIDROS C/ REAPROVEITAMENTO</t>
  </si>
  <si>
    <t>1.9</t>
  </si>
  <si>
    <t>TRÂNSITO E SEGURANÇA</t>
  </si>
  <si>
    <t>1.9.1</t>
  </si>
  <si>
    <t>C0375</t>
  </si>
  <si>
    <t>BARREIRA DE CONCRETO (NEW JERSEY) SIMPLES</t>
  </si>
  <si>
    <t>1.9.2</t>
  </si>
  <si>
    <t>C2891</t>
  </si>
  <si>
    <t>PASSADIÇOS COM CHAPAS DE AÇO</t>
  </si>
  <si>
    <t>1.9.3</t>
  </si>
  <si>
    <t>C2892</t>
  </si>
  <si>
    <t>PASSADIÇOS COM PRANCHAS DE MADEIRA</t>
  </si>
  <si>
    <t>1.9.4</t>
  </si>
  <si>
    <t>C2947</t>
  </si>
  <si>
    <t>SINALIZAÇÃO DE ADVERTÊNCIA</t>
  </si>
  <si>
    <t>1.9.5</t>
  </si>
  <si>
    <t>C2948</t>
  </si>
  <si>
    <t>SINALIZAÇÃO DE TRÂNSITO COM BARREIRAS</t>
  </si>
  <si>
    <t>1.9.6</t>
  </si>
  <si>
    <t>C2949</t>
  </si>
  <si>
    <t>SINALIZAÇÃO DE TRÂNSITO NOTURNA</t>
  </si>
  <si>
    <t>1.9.7</t>
  </si>
  <si>
    <t>C2950</t>
  </si>
  <si>
    <t>SINALIZAÇÃO EM TAPUME COM INDICATIVO DE FLUXO</t>
  </si>
  <si>
    <t>1.9.8</t>
  </si>
  <si>
    <t>C2978</t>
  </si>
  <si>
    <t>SINALIZAÇÃO EM TAPUME DE PROTEÇÃO COM CHAPAS COMPENSADAS E= 12mm</t>
  </si>
  <si>
    <t>2</t>
  </si>
  <si>
    <t>MOVIMENTO DE TERRA</t>
  </si>
  <si>
    <t>ESCAVAÇÕES EM CAMPO ABERTO</t>
  </si>
  <si>
    <t>2.1.1</t>
  </si>
  <si>
    <t>C5011</t>
  </si>
  <si>
    <t>ESCAVAÇÃO DE MATERIAL DE 3ª CATEGORIA COM ESCAVADEIRA E ROMPEDOR HIDRÁULICO DE 1700KG</t>
  </si>
  <si>
    <t>2.1.2</t>
  </si>
  <si>
    <t>C2779</t>
  </si>
  <si>
    <t>ESCAVAÇÃO EM S.Q.N SATURADO, PROF.2.0 a 12.0m (POÇO AMAZONAS)</t>
  </si>
  <si>
    <t>2.1.3</t>
  </si>
  <si>
    <t>C1263</t>
  </si>
  <si>
    <t>ESCAVAÇÃO MANUAL CAMPO ABERTO EM ROCHA C/EXPLOS.PERF.MAN. ATÉ 2M</t>
  </si>
  <si>
    <t>2.1.4</t>
  </si>
  <si>
    <t>C1260</t>
  </si>
  <si>
    <t>ESCAVAÇÃO MANUAL CAMPO ABERTO EM ROCHA C/EXPLOS.PERF.MAN. - 2,01 A 4,00M</t>
  </si>
  <si>
    <t>2.1.5</t>
  </si>
  <si>
    <t>C1261</t>
  </si>
  <si>
    <t>ESCAVAÇÃO MANUAL CAMPO ABERTO EM ROCHA C/EXPLOS.PERF.MAN. - 4,01 A 6,00M</t>
  </si>
  <si>
    <t>2.1.6</t>
  </si>
  <si>
    <t>C1262</t>
  </si>
  <si>
    <t>ESCAVAÇÃO MANUAL CAMPO ABERTO EM ROCHA C/EXPLOS.PERF.MAN. - 6,01 A 8,00M</t>
  </si>
  <si>
    <t>2.1.7</t>
  </si>
  <si>
    <t>C1266</t>
  </si>
  <si>
    <t>ESCAVAÇÃO MANUAL CAMPO ABERTO EM ROCHA C/EXPLOS.PERF.MEC. ATÉ 2M</t>
  </si>
  <si>
    <t>2.1.8</t>
  </si>
  <si>
    <t>C1264</t>
  </si>
  <si>
    <t>ESCAVAÇÃO MANUAL CAMPO ABERTO EM ROCHA C/EXPLOS.PERF.MEC. - 2,01 A 4,00M</t>
  </si>
  <si>
    <t>2.1.9</t>
  </si>
  <si>
    <t>C1265</t>
  </si>
  <si>
    <t>ESCAVAÇÃO MANUAL CAMPO ABERTO EM ROCHA C/EXPLOS.PERF.MEC. - 4,01 A 6,00M</t>
  </si>
  <si>
    <t>2.1.10</t>
  </si>
  <si>
    <t>C1254</t>
  </si>
  <si>
    <t>ESCAVAÇÃO MANUAL CAMPO ABERTO EM ROCHA C/EXPLOS.PERF.MEC. - 6,01 A 8,00M</t>
  </si>
  <si>
    <t>2.1.11</t>
  </si>
  <si>
    <t>C1256</t>
  </si>
  <si>
    <t>ESCAVAÇÃO MANUAL CAMPO ABERTO EM TERRA ATÉ 2M</t>
  </si>
  <si>
    <t>2.1.12</t>
  </si>
  <si>
    <t>C1257</t>
  </si>
  <si>
    <t>ESCAVAÇÃO MANUAL CAMPO ABERTO EM TERRA, DE 2,01 A 4,00M</t>
  </si>
  <si>
    <t>2.1.13</t>
  </si>
  <si>
    <t>C1258</t>
  </si>
  <si>
    <t>ESCAVAÇÃO MANUAL CAMPO ABERTO EM TERRA, DE 4,00 A 6,00M</t>
  </si>
  <si>
    <t>2.1.14</t>
  </si>
  <si>
    <t>C1259</t>
  </si>
  <si>
    <t>ESCAVAÇÃO MANUAL CAMPO ABERTO EM TERRA, DE 6,00 A 8,00M</t>
  </si>
  <si>
    <t>2.1.15</t>
  </si>
  <si>
    <t>C1267</t>
  </si>
  <si>
    <t>ESCAVAÇÃO MECAN. CAMPO ABERTO EM TERRA EXCETO ROCHA ATÉ 2M</t>
  </si>
  <si>
    <t>2.1.16</t>
  </si>
  <si>
    <t>C1268</t>
  </si>
  <si>
    <t>ESCAVAÇÃO MECAN. CAMPO ABERTO EM TERRA EXCETO ROCHA ATÉ 4M</t>
  </si>
  <si>
    <t>2.1.17</t>
  </si>
  <si>
    <t>C1269</t>
  </si>
  <si>
    <t>ESCAVAÇÃO MECAN. CAMPO ABERTO EM TERRA EXCETO ROCHA ATÉ 6M</t>
  </si>
  <si>
    <t>2.1.18</t>
  </si>
  <si>
    <t>C1270</t>
  </si>
  <si>
    <t>ESCAVAÇÃO MECAN. CAMPO ABERTO EM TERRA EXCETO ROCHA ATÉ 8M</t>
  </si>
  <si>
    <t>2.1.19</t>
  </si>
  <si>
    <t>C4899</t>
  </si>
  <si>
    <t>ESCAVAÇÃO MECANIZADA CAMPO ABERTO EM TERRA EXCETO ROCHA ATÉ 10M</t>
  </si>
  <si>
    <t>ESCAVAÇÃO E CARGA DE MATERIAL</t>
  </si>
  <si>
    <t>2.2.1</t>
  </si>
  <si>
    <t>C3208</t>
  </si>
  <si>
    <t>ESCAVAÇÃO E CARGA DE MATERIAL 1-CAT.</t>
  </si>
  <si>
    <t>2.2.2</t>
  </si>
  <si>
    <t>C3209</t>
  </si>
  <si>
    <t>ESCAVAÇÃO E CARGA DE MATERIAL 2-CAT.</t>
  </si>
  <si>
    <t>2.2.3</t>
  </si>
  <si>
    <t>C3210</t>
  </si>
  <si>
    <t>ESCAVAÇÃO E CARGA DE MATERIAL 3-CAT.</t>
  </si>
  <si>
    <t>2.2.4</t>
  </si>
  <si>
    <t>C3212</t>
  </si>
  <si>
    <t>ESCAVAÇÃO E CARGA DE SOLO MOLE</t>
  </si>
  <si>
    <t>2.2.5</t>
  </si>
  <si>
    <t>C2797</t>
  </si>
  <si>
    <t>ESCAVAÇÃO SUBMERSA (DRAGAGEM)</t>
  </si>
  <si>
    <t>2.3</t>
  </si>
  <si>
    <t>CARGA,TRANSPORTE E DESCARGA DE MATERIAL</t>
  </si>
  <si>
    <t>2.3.1</t>
  </si>
  <si>
    <t>C0702</t>
  </si>
  <si>
    <t>CARGA MANUAL DE ENTULHO EM CAMINHÃO BASCULANTE</t>
  </si>
  <si>
    <t>2.3.2</t>
  </si>
  <si>
    <t>C0706</t>
  </si>
  <si>
    <t>CARGA MANUAL DE ROCHA EM CAMINHÃO BASCULANTE</t>
  </si>
  <si>
    <t>2.3.3</t>
  </si>
  <si>
    <t>C0707</t>
  </si>
  <si>
    <t>CARGA MANUAL DE TERRA EM CAMINHÃO BASCULANTE</t>
  </si>
  <si>
    <t>2.3.4</t>
  </si>
  <si>
    <t>C0708</t>
  </si>
  <si>
    <t>CARGA MECANIZADA DE ENTULHO EM CAMINHÃO BASCULANTE</t>
  </si>
  <si>
    <t>2.3.5</t>
  </si>
  <si>
    <t>C0709</t>
  </si>
  <si>
    <t>CARGA MECANIZADA DE ROCHA EM CAMINHÃO BASCULANTE</t>
  </si>
  <si>
    <t>2.3.6</t>
  </si>
  <si>
    <t>C0710</t>
  </si>
  <si>
    <t>CARGA MECANIZADA DE TERRA EM CAMINHÃO BASCULANTE</t>
  </si>
  <si>
    <t>2.3.7</t>
  </si>
  <si>
    <t>C2987</t>
  </si>
  <si>
    <t>COMPLEMENTAÇÃO DE TRANSPORTE EM CAMINHÃO BASCULANTE</t>
  </si>
  <si>
    <t>M3xKM</t>
  </si>
  <si>
    <t>2.3.8</t>
  </si>
  <si>
    <t>C2529</t>
  </si>
  <si>
    <t>TRANSPORTE DE MATERIAL, EXCETO ROCHA EM CAMINHÃO ATÉ 0.5 KM</t>
  </si>
  <si>
    <t>2.3.9</t>
  </si>
  <si>
    <t>C2531</t>
  </si>
  <si>
    <t>TRANSPORTE DE MATERIAL, EXCETO ROCHA EM CAMINHÃO ATÉ 1KM</t>
  </si>
  <si>
    <t>2.3.10</t>
  </si>
  <si>
    <t>C2533</t>
  </si>
  <si>
    <t>TRANSPORTE DE MATERIAL, EXCETO ROCHA EM CAMINHÃO ATÉ 5 KM</t>
  </si>
  <si>
    <t>2.3.11</t>
  </si>
  <si>
    <t>C2530</t>
  </si>
  <si>
    <t>TRANSPORTE DE MATERIAL, EXCETO ROCHA EM CAMINHÃO ATÉ 10KM</t>
  </si>
  <si>
    <t>2.3.12</t>
  </si>
  <si>
    <t>C2532</t>
  </si>
  <si>
    <t>TRANSPORTE DE MATERIAL, EXCETO ROCHA EM CAMINHÃO ATÉ 20KM</t>
  </si>
  <si>
    <t>2.3.13</t>
  </si>
  <si>
    <t>C2536</t>
  </si>
  <si>
    <t>TRANSPORTE HORIZONTAL ATÉ 30M DE MATERIAIS À GRANEL</t>
  </si>
  <si>
    <t>2.3.14</t>
  </si>
  <si>
    <t>C2537</t>
  </si>
  <si>
    <t>TRANSPORTE HORIZONTAL DE 30,00 ATÉ 60,00M DE MATERIAIS À GRANEL</t>
  </si>
  <si>
    <t>2.3.15</t>
  </si>
  <si>
    <t>C2535</t>
  </si>
  <si>
    <t>TRANSPORTE HORIZONTAL DE 60,01 ATÉ 100,00M DE MATERIAIS À GRANEL</t>
  </si>
  <si>
    <t>2.3.16</t>
  </si>
  <si>
    <t>C2538</t>
  </si>
  <si>
    <t>TRANSPORTE VERTICAL DE MATERIAIS À GRANEL P/ A 1A LAJE</t>
  </si>
  <si>
    <t>2.3.17</t>
  </si>
  <si>
    <t>C2539</t>
  </si>
  <si>
    <t>TRANSPORTE VERTICAL DE MATERIAIS À GRANEL P/ A 2A LAJE</t>
  </si>
  <si>
    <t>2.4</t>
  </si>
  <si>
    <t>ESCAVAÇÃO, CARGA, TRANSPORTE E DESCARGA DE MATERIAL</t>
  </si>
  <si>
    <t>2.4.1</t>
  </si>
  <si>
    <t>C3131</t>
  </si>
  <si>
    <t>ARRASAMENTO ATERRO (ESCALONAMENTO) DMT ATÉ 50M</t>
  </si>
  <si>
    <t>2.4.2</t>
  </si>
  <si>
    <t>C3182</t>
  </si>
  <si>
    <t>ESCAVAÇÃO CARGA TRANSP. 1-CAT ATÉ 200M</t>
  </si>
  <si>
    <t>2.4.3</t>
  </si>
  <si>
    <t>C3178</t>
  </si>
  <si>
    <t>ESCAVAÇÃO CARGA TRANSP. 1-CAT 201 A 400M</t>
  </si>
  <si>
    <t>2.4.4</t>
  </si>
  <si>
    <t>C3180</t>
  </si>
  <si>
    <t>ESCAVAÇÃO CARGA TRANSP. 1-CAT 401 A 600M</t>
  </si>
  <si>
    <t>2.4.5</t>
  </si>
  <si>
    <t>C3169</t>
  </si>
  <si>
    <t>ESCAVACAO CARGA TRANSP. 1-CAT 601 A 800M</t>
  </si>
  <si>
    <t>2.4.6</t>
  </si>
  <si>
    <t>C3181</t>
  </si>
  <si>
    <t>ESCAVAÇÃO CARGA TRANSP. 1-CAT 801 A 1000M</t>
  </si>
  <si>
    <t>2.4.7</t>
  </si>
  <si>
    <t>C3175</t>
  </si>
  <si>
    <t>ESCAVAÇÃO CARGA TRANSP. 1-CAT 1001 A 1200M</t>
  </si>
  <si>
    <t>2.4.8</t>
  </si>
  <si>
    <t>C3165</t>
  </si>
  <si>
    <t>ESCAVACÃO CARGA TRANSP. 1-CAT 1201 A 1400M</t>
  </si>
  <si>
    <t>2.4.9</t>
  </si>
  <si>
    <t>C3176</t>
  </si>
  <si>
    <t>ESCAVAÇÃO CARGA TRANSP. 1-CAT 1401 A 1600M</t>
  </si>
  <si>
    <t>2.4.10</t>
  </si>
  <si>
    <t>C3177</t>
  </si>
  <si>
    <t>ESCAVAÇÃO CARGA TRANSP. 1-CAT 1601 A 1800M</t>
  </si>
  <si>
    <t>2.4.11</t>
  </si>
  <si>
    <t>C3166</t>
  </si>
  <si>
    <t>ESCAVAÇÃO CARGA TRANSP. 1-CAT 1801 A 2000M</t>
  </si>
  <si>
    <t>2.4.12</t>
  </si>
  <si>
    <t>C3167</t>
  </si>
  <si>
    <t>ESCAVAÇÃO CARGA TRANSP. 1-CAT 2001 A 3000M</t>
  </si>
  <si>
    <t>2.4.13</t>
  </si>
  <si>
    <t>C3168</t>
  </si>
  <si>
    <t>ESCAVAÇÃO CARGA TRANSP. 1-CAT 3001 A 4000M</t>
  </si>
  <si>
    <t>2.4.14</t>
  </si>
  <si>
    <t>C3179</t>
  </si>
  <si>
    <t>ESCAVAÇÃO CARGA TRANSP. 1-CAT 4001 A 5000M</t>
  </si>
  <si>
    <t>2.4.15</t>
  </si>
  <si>
    <t>C3192</t>
  </si>
  <si>
    <t>ESCAVAÇÃO CARGA TRANSP. 2-CAT ATÉ 200M</t>
  </si>
  <si>
    <t>2.4.16</t>
  </si>
  <si>
    <t>C3187</t>
  </si>
  <si>
    <t>ESCAVAÇÃO CARGA TRANSP. 2-CAT 201 A 400M</t>
  </si>
  <si>
    <t>2.4.17</t>
  </si>
  <si>
    <t>C3189</t>
  </si>
  <si>
    <t>ESCAVAÇÃO CARGA TRANSP. 2-CAT 401 A 600M</t>
  </si>
  <si>
    <t>2.4.18</t>
  </si>
  <si>
    <t>C3190</t>
  </si>
  <si>
    <t>ESCAVAÇÃO CARGA TRANSP. 2-CAT 601 A 800M</t>
  </si>
  <si>
    <t>2.4.19</t>
  </si>
  <si>
    <t>C3191</t>
  </si>
  <si>
    <t>ESCAVAÇÃO CARGA TRANSP. 2-CAT 801 A 1000M</t>
  </si>
  <si>
    <t>2.4.20</t>
  </si>
  <si>
    <t>C3170</t>
  </si>
  <si>
    <t>ESCAVAÇÃO CARGA TRANSP. 2-CAT 1001 A 1200M</t>
  </si>
  <si>
    <t>2.4.21</t>
  </si>
  <si>
    <t>C3183</t>
  </si>
  <si>
    <t>ESCAVAÇÃO CARGA TRANSP. 2-CAT 1201 A 1400M</t>
  </si>
  <si>
    <t>2.4.22</t>
  </si>
  <si>
    <t>C3184</t>
  </si>
  <si>
    <t>ESCAVAÇÃO CARGA TRANSP. 2-CAT 1401 A 1600M</t>
  </si>
  <si>
    <t>2.4.23</t>
  </si>
  <si>
    <t>C3185</t>
  </si>
  <si>
    <t>ESCAVAÇÃO CARGA TRANSP. 2-CAT 1601 A 1800M</t>
  </si>
  <si>
    <t>2.4.24</t>
  </si>
  <si>
    <t>C3186</t>
  </si>
  <si>
    <t>ESCAVAÇÃO CARGA TRANSP. 2-CAT 1801 A 2000M</t>
  </si>
  <si>
    <t>2.4.25</t>
  </si>
  <si>
    <t>C3171</t>
  </si>
  <si>
    <t>ESCAVAÇÃO CARGA TRANSP. 2-CAT 2001 A 3000M</t>
  </si>
  <si>
    <t>2.4.26</t>
  </si>
  <si>
    <t>C3188</t>
  </si>
  <si>
    <t>ESCAVAÇÃO CARGA TRANSP. 2-CAT 3001 A 4000M</t>
  </si>
  <si>
    <t>2.4.27</t>
  </si>
  <si>
    <t>C3172</t>
  </si>
  <si>
    <t>ESCAVAÇÃO CARGA TRANSP. 2-CAT 4001 A 5000M</t>
  </si>
  <si>
    <t>2.4.28</t>
  </si>
  <si>
    <t>C3205</t>
  </si>
  <si>
    <t>ESCAVAÇÃO CARGA TRANSP. 3-CAT ATÉ 50M</t>
  </si>
  <si>
    <t>2.4.29</t>
  </si>
  <si>
    <t>C3202</t>
  </si>
  <si>
    <t>ESCAVAÇÃO CARGA TRANSP. 3-CAT 51 A 100M</t>
  </si>
  <si>
    <t>2.4.30</t>
  </si>
  <si>
    <t>C3194</t>
  </si>
  <si>
    <t>ESCAVAÇÃO CARGA TRANSP. 3-CAT 101 A 200M</t>
  </si>
  <si>
    <t>2.4.31</t>
  </si>
  <si>
    <t>C3200</t>
  </si>
  <si>
    <t>ESCAVAÇÃO CARGA TRANSP. 3-CAT 201 A 400M</t>
  </si>
  <si>
    <t>2.4.32</t>
  </si>
  <si>
    <t>C3201</t>
  </si>
  <si>
    <t>ESCAVAÇÃO CARGA TRANSP. 3-CAT 401 A 600M</t>
  </si>
  <si>
    <t>2.4.33</t>
  </si>
  <si>
    <t>C3203</t>
  </si>
  <si>
    <t>ESCAVAÇÃO CARGA TRANSP. 3-CAT 601 A 800M</t>
  </si>
  <si>
    <t>2.4.34</t>
  </si>
  <si>
    <t>C3204</t>
  </si>
  <si>
    <t>ESCAVAÇÃO CARGA TRANSP. 3-CAT 801 A 1000M</t>
  </si>
  <si>
    <t>2.4.35</t>
  </si>
  <si>
    <t>C3193</t>
  </si>
  <si>
    <t>ESCAVAÇÃO CARGA TRANSP. 3-CAT 1001 A 1200M</t>
  </si>
  <si>
    <t>2.4.36</t>
  </si>
  <si>
    <t>C3195</t>
  </si>
  <si>
    <t>ESCAVAÇÃO CARGA TRANSP. 3-CAT 1201 A 1400M</t>
  </si>
  <si>
    <t>2.4.37</t>
  </si>
  <si>
    <t>C3196</t>
  </si>
  <si>
    <t>ESCAVAÇÃO CARGA TRANSP. 3-CAT 1401 A 1600M</t>
  </si>
  <si>
    <t>2.4.38</t>
  </si>
  <si>
    <t>C3197</t>
  </si>
  <si>
    <t>ESCAVAÇÃO CARGA TRANSP. 3-CAT 1601 A 1800M</t>
  </si>
  <si>
    <t>2.4.39</t>
  </si>
  <si>
    <t>C3198</t>
  </si>
  <si>
    <t>ESCAVAÇÃO CARGA TRANSP. 3-CAT 1801 A 2000M</t>
  </si>
  <si>
    <t>2.4.40</t>
  </si>
  <si>
    <t>C3199</t>
  </si>
  <si>
    <t>ESCAVAÇÃO CARGA TRANSP. 3-CAT 2001 A 3000M</t>
  </si>
  <si>
    <t>2.4.41</t>
  </si>
  <si>
    <t>C3173</t>
  </si>
  <si>
    <t>ESCAVAÇÃO CARGA TRANSP. 3-CAT 3001 A 4000M</t>
  </si>
  <si>
    <t>2.4.42</t>
  </si>
  <si>
    <t>C3174</t>
  </si>
  <si>
    <t>ESCAVAÇÃO CARGA TRANSP. 3-CAT 4001 A 5000M</t>
  </si>
  <si>
    <t>2.5</t>
  </si>
  <si>
    <t>ESCAVAÇÕES EM VALAS,VALETAS,CANAIS E FUNDAÇÕES</t>
  </si>
  <si>
    <t>2.5.1</t>
  </si>
  <si>
    <t>C3280</t>
  </si>
  <si>
    <t>ESCAVAÇÃO DE BASE DE TUBULÃO A AR COMPRIMIDO ATÉ 12M</t>
  </si>
  <si>
    <t>2.5.2</t>
  </si>
  <si>
    <t>C3281</t>
  </si>
  <si>
    <t>ESCAVAÇÃO DE BASE DE TUBULÃO A AR COMPRIMIDO DE 12,00 A 18M</t>
  </si>
  <si>
    <t>2.5.3</t>
  </si>
  <si>
    <t>C3282</t>
  </si>
  <si>
    <t>ESCAVAÇÃO DE BASE DE TUBULÃO A CEU ABERTO</t>
  </si>
  <si>
    <t>2.5.4</t>
  </si>
  <si>
    <t>C2777</t>
  </si>
  <si>
    <t>ESCAVAÇÃO DE MATERIAL DE 3A. CAT A FOGO</t>
  </si>
  <si>
    <t>2.5.5</t>
  </si>
  <si>
    <t>C3206</t>
  </si>
  <si>
    <t>ESCAVAÇÃO DE POÇO TUBULÃO A AR COMPRIMIDO C/ DESCIDA DE CAMISA DE CONCRETO ARMADO ATÉ 12m</t>
  </si>
  <si>
    <t>2.5.6</t>
  </si>
  <si>
    <t>C3213</t>
  </si>
  <si>
    <t>ESCAVAÇÃO DE POÇO TUBULÃO A AR COMPRIMIDO C/DESCIDA DE CAMISA DE CONCRETO ARMADO 12,01 A 18,00M</t>
  </si>
  <si>
    <t>2.5.7</t>
  </si>
  <si>
    <t>C3207</t>
  </si>
  <si>
    <t>ESCAVAÇÃO DE POÇO TUBULÃO A CEU ABERTO  C/ DESCIDA DE CAMISA DE CONCRETO ARMADO</t>
  </si>
  <si>
    <t>2.5.8</t>
  </si>
  <si>
    <t>C5012</t>
  </si>
  <si>
    <t>ESCAVAÇÃO DE VALA EM MATERIAL DE 3ª CATEGORIA COM ESCAVADEIRA E ROMPEDOR HIDRÁULICO DE 1700KG</t>
  </si>
  <si>
    <t>2.5.9</t>
  </si>
  <si>
    <t>C5177</t>
  </si>
  <si>
    <t>ESCAVAÇÃO EM ROCHA BRANDA A FRIO COM ESCAVADEIRA HIDRÁULICA E ROMPEDOR ACOPLADO</t>
  </si>
  <si>
    <t>2.5.10</t>
  </si>
  <si>
    <t>C1255</t>
  </si>
  <si>
    <t>ESCAVAÇÃO MANUAL C/ APIL. FUNDO P/ CAIXA EM ALVENARIA</t>
  </si>
  <si>
    <t>2.5.11</t>
  </si>
  <si>
    <t>C2784</t>
  </si>
  <si>
    <t>ESCAVAÇÃO MANUAL SOLO DE 1A.CAT. PROF. ATÉ 1.50m</t>
  </si>
  <si>
    <t>2.5.12</t>
  </si>
  <si>
    <t>C2781</t>
  </si>
  <si>
    <t>ESCAVAÇÃO MANUAL SOLO DE 1A CAT. PROF. DE 1.51 a 3.00m</t>
  </si>
  <si>
    <t>2.5.13</t>
  </si>
  <si>
    <t>C2782</t>
  </si>
  <si>
    <t>ESCAVAÇÃO MANUAL SOLO DE 1A CAT. PROF. DE 3.01 a 4.50m</t>
  </si>
  <si>
    <t>2.5.14</t>
  </si>
  <si>
    <t>C2783</t>
  </si>
  <si>
    <t>ESCAVAÇÃO MANUAL SOLO DE 1A CAT. PROF. DE 4.51 a 6.00m</t>
  </si>
  <si>
    <t>2.5.15</t>
  </si>
  <si>
    <t>C2785</t>
  </si>
  <si>
    <t>ESCAVAÇÃO MANUAL SOLO DE 2A CAT. PROF. ATÉ 1.50m</t>
  </si>
  <si>
    <t>2.5.16</t>
  </si>
  <si>
    <t>C2786</t>
  </si>
  <si>
    <t>ESCAVAÇÃO MANUAL SOLO DE 2A CAT. PROF. DE 1.51 a 3.00m</t>
  </si>
  <si>
    <t>2.5.17</t>
  </si>
  <si>
    <t>C2787</t>
  </si>
  <si>
    <t>ESCAVAÇÃO MANUAL SOLO DE 2A CAT. PROF. DE 3.01 a 4.50m</t>
  </si>
  <si>
    <t>2.5.18</t>
  </si>
  <si>
    <t>C2788</t>
  </si>
  <si>
    <t>ESCAVAÇÃO MANUAL SOLO DE 2A CAT. PROF. DE 4.51 a 6.00m</t>
  </si>
  <si>
    <t>2.5.19</t>
  </si>
  <si>
    <t>C2789</t>
  </si>
  <si>
    <t>ESCAVAÇÃO MECÂNICA SOLO DE 1A CAT. PROF. ATÉ 2.00m</t>
  </si>
  <si>
    <t>2.5.20</t>
  </si>
  <si>
    <t>C2790</t>
  </si>
  <si>
    <t>ESCAVAÇÃO MECÂNICA SOLO DE 1A CAT. PROF. DE 2.01 a 4.00m</t>
  </si>
  <si>
    <t>2.5.21</t>
  </si>
  <si>
    <t>C2791</t>
  </si>
  <si>
    <t>ESCAVAÇÃO MECÂNICA SOLO DE 1A CAT. PROF. DE 4.01 a 6.00m</t>
  </si>
  <si>
    <t>2.5.22</t>
  </si>
  <si>
    <t>C2792</t>
  </si>
  <si>
    <t>ESCAVAÇÃO MECÂNICA SOLO DE 1A CAT. PROF. DE 6.01 a 8.00m</t>
  </si>
  <si>
    <t>2.5.23</t>
  </si>
  <si>
    <t>C2796</t>
  </si>
  <si>
    <t>ESCAVAÇÃO MECÂNICA SOLO DE 2A.CAT. PROF. ATÉ 2.00m</t>
  </si>
  <si>
    <t>2.5.24</t>
  </si>
  <si>
    <t>C2793</t>
  </si>
  <si>
    <t>ESCAVAÇÃO MECÂNICA SOLO DE 2A CAT. PROF. DE 2.01 a 4.00m</t>
  </si>
  <si>
    <t>2.5.25</t>
  </si>
  <si>
    <t>C2794</t>
  </si>
  <si>
    <t>ESCAVAÇÃO MECÂNICA SOLO DE 2A CAT. PROF. DE 4.01 a 6.00m</t>
  </si>
  <si>
    <t>2.5.26</t>
  </si>
  <si>
    <t>C2795</t>
  </si>
  <si>
    <t>ESCAVAÇÃO MECÂNICA SOLO DE 2A. CAT. PROF. DE 6.01 a 8.00m</t>
  </si>
  <si>
    <t>2.5.27</t>
  </si>
  <si>
    <t>C3474</t>
  </si>
  <si>
    <t>TRAVESSIA MÉTODO NÃO DESTRUTIVO P/ TUBO ATÉ DN 100 (COMPLETO)</t>
  </si>
  <si>
    <t>2.5.28</t>
  </si>
  <si>
    <t>C3475</t>
  </si>
  <si>
    <t>TRAVESSIA MÉTODO NÃO DESTRUTIVO P/ TUBO 100&lt;DN&lt;=200 (COMPLETO)</t>
  </si>
  <si>
    <t>2.5.29</t>
  </si>
  <si>
    <t>C3476</t>
  </si>
  <si>
    <t>TRAVESSIA MÉTODO NÃO DESTRUTIVO P/ TUBO 200&lt;DN&lt;=300 (COMPLETO)</t>
  </si>
  <si>
    <t>2.5.30</t>
  </si>
  <si>
    <t>C4218</t>
  </si>
  <si>
    <t>TRAVESSIA MÉTODO NÃO DESTRUTIVO P/ TUBO 300&lt;DN&lt;=500 (COMPLETO)</t>
  </si>
  <si>
    <t>2.6</t>
  </si>
  <si>
    <t>ATERRO,REATERRO E COMPACTAÇÃO</t>
  </si>
  <si>
    <t>2.6.1</t>
  </si>
  <si>
    <t>C0095</t>
  </si>
  <si>
    <t>APILOAMENTO DE PISO OU FUNDO DE VALAS C/MAÇO DE 30 A 60 KG</t>
  </si>
  <si>
    <t>2.6.2</t>
  </si>
  <si>
    <t>C0328</t>
  </si>
  <si>
    <t>ATERRO C/COMPACTAÇÃO MECÂNICA E CONTROLE, MAT. DE AQUISIÇÃO</t>
  </si>
  <si>
    <t>2.6.3</t>
  </si>
  <si>
    <t>C0329</t>
  </si>
  <si>
    <t>ATERRO C/COMPACTAÇÃO MECÂNICA E CONTROLE, MAT. PRODUZIDO (S/TRANSP.)</t>
  </si>
  <si>
    <t>2.6.4</t>
  </si>
  <si>
    <t>C0330</t>
  </si>
  <si>
    <t>ATERRO C/COMPACTAÇÃO MANUAL S/CONTROLE, MAT. C/AQUISIÇÃO</t>
  </si>
  <si>
    <t>2.6.5</t>
  </si>
  <si>
    <t>C0331</t>
  </si>
  <si>
    <t>ATERRO C/COMPACTAÇÃO MANUAL S/CONTROLE, MAT. PRODUZIDO (S/TRANSP.)</t>
  </si>
  <si>
    <t>2.6.6</t>
  </si>
  <si>
    <t>C4814</t>
  </si>
  <si>
    <t>ATERRO COM PÓ DE PEDRA, ESPALHAMENTO E COMPACTAÇÃO MECÂNICA, C/ CONTROLE, MAT. DE AQUISIÇÃO</t>
  </si>
  <si>
    <t>2.6.7</t>
  </si>
  <si>
    <t>C3145</t>
  </si>
  <si>
    <t>COMPACTAÇÃO DE ATERROS  95% P.N</t>
  </si>
  <si>
    <t>2.6.8</t>
  </si>
  <si>
    <t>C3146</t>
  </si>
  <si>
    <t>COMPACTAÇÃO DE ATERROS 100% P.N</t>
  </si>
  <si>
    <t>2.6.9</t>
  </si>
  <si>
    <t>C4665</t>
  </si>
  <si>
    <t>COMPACTAÇÃO DE ATERROS 95% P.I. P/ OBRAS AEROPORTUÁRIAS</t>
  </si>
  <si>
    <t>2.6.10</t>
  </si>
  <si>
    <t>C4666</t>
  </si>
  <si>
    <t>COMPACTAÇÃO DE ATERROS 100% P.I. P/ OBRAS AEROPORTUÁRIAS</t>
  </si>
  <si>
    <t>2.6.11</t>
  </si>
  <si>
    <t>C4667</t>
  </si>
  <si>
    <t>COMPACTAÇÃO DE ATERROS 95% P.M. P/ OBRAS AEROPORTUÁRIAS</t>
  </si>
  <si>
    <t>2.6.12</t>
  </si>
  <si>
    <t>C4668</t>
  </si>
  <si>
    <t>COMPACTAÇÃO DE ATERROS 100% P.M. P/ OBRAS AEROPORTUÁRIAS</t>
  </si>
  <si>
    <t>2.6.13</t>
  </si>
  <si>
    <t>C0821</t>
  </si>
  <si>
    <t>COMPACTAÇÃO MECÂNICA DE CALÇAMENTO C/COMPACTADOR TIPO SAPO</t>
  </si>
  <si>
    <t>2.6.14</t>
  </si>
  <si>
    <t>C0822</t>
  </si>
  <si>
    <t>COMPACTAÇÃO MECÂNICA DO CALÇAMENTO C/ ROLO LISO</t>
  </si>
  <si>
    <t>2.6.15</t>
  </si>
  <si>
    <t>C0928</t>
  </si>
  <si>
    <t>CORTE E ATERRO COMPENSADO S/CONTROLE DO GRAU DE COMPACTAÇÃO</t>
  </si>
  <si>
    <t>2.6.16</t>
  </si>
  <si>
    <t>C0930</t>
  </si>
  <si>
    <t>CORTE MANUAL EM TERRA</t>
  </si>
  <si>
    <t>2.6.17</t>
  </si>
  <si>
    <t>C3214</t>
  </si>
  <si>
    <t>ESPALHAMENTO E ADENSAMENTO DE AREIA</t>
  </si>
  <si>
    <t>2.6.18</t>
  </si>
  <si>
    <t>C2989</t>
  </si>
  <si>
    <t>ESPALHAMENTO MECÂNICO DE SOLO EM BOTA FORA</t>
  </si>
  <si>
    <t>2.6.19</t>
  </si>
  <si>
    <t>C3530</t>
  </si>
  <si>
    <t>MUTIRÃO MISTO - ATERRO COM COMPACTAÇÃO MANUAL S/CONTROLE, MAT. C/AQUISIÇÃO</t>
  </si>
  <si>
    <t>2.6.20</t>
  </si>
  <si>
    <t>C2921</t>
  </si>
  <si>
    <t>REATERRO C/COMPACTAÇÃO MANUAL S/CONTROLE, MATERIAL DA VALA</t>
  </si>
  <si>
    <t>2.6.21</t>
  </si>
  <si>
    <t>C2920</t>
  </si>
  <si>
    <t>REATERRO C/COMPACTAÇÃO MECÂNICA, E CONTROLE, MATERIAL DA VALA</t>
  </si>
  <si>
    <t>2.7</t>
  </si>
  <si>
    <t>CARGA, TRANSPORTE E DESCARGA DE TUBOS E CONEXÕES</t>
  </si>
  <si>
    <t>2.7.1</t>
  </si>
  <si>
    <t>C0717</t>
  </si>
  <si>
    <t>CARGA, DESCARGA E TRANSP. DE TUBOS E CONEXÕES EM MBV DN 100mm ATÉ 15km</t>
  </si>
  <si>
    <t>2.7.2</t>
  </si>
  <si>
    <t>C0711</t>
  </si>
  <si>
    <t>CARGA, DESCARGA E TRANSP. DE TUBOS E CONEXÕES EM MBV DN 150mm ATÉ 15km</t>
  </si>
  <si>
    <t>2.7.3</t>
  </si>
  <si>
    <t>C0712</t>
  </si>
  <si>
    <t>CARGA, DESCARGA E TRANSP. DE TUBOS E CONEXÕES EM MBV DN 200mm ATÉ 15km</t>
  </si>
  <si>
    <t>2.7.4</t>
  </si>
  <si>
    <t>C0713</t>
  </si>
  <si>
    <t>CARGA, DESCARGA E TRANSP. DE TUBOS E CONEXÕES EM MBV DN 250mm ATÉ 15km</t>
  </si>
  <si>
    <t>2.7.5</t>
  </si>
  <si>
    <t>C0714</t>
  </si>
  <si>
    <t>CARGA, DESCARGA E TRANSP. DE TUBOS E CONEXÕES EM MBV DN 300mm ATÉ 15km</t>
  </si>
  <si>
    <t>2.7.6</t>
  </si>
  <si>
    <t>C0715</t>
  </si>
  <si>
    <t>CARGA, DESCARGA E TRANSP. DE TUBOS E CONEXÕES EM MBV DN 350mm ATÉ 15km</t>
  </si>
  <si>
    <t>2.7.7</t>
  </si>
  <si>
    <t>C0716</t>
  </si>
  <si>
    <t>CARGA, DESCARGA E TRANSP. DE TUBOS E CONEXÕES EM MBV DN 400mm ATÉ 15km</t>
  </si>
  <si>
    <t>2.7.8</t>
  </si>
  <si>
    <t>C4672</t>
  </si>
  <si>
    <t>CARGA E DESCARGA DE TUBOS CORRUGADOS DE DUPLA PAREDE E CONEXÕES EM PEAD</t>
  </si>
  <si>
    <t>2.7.9</t>
  </si>
  <si>
    <t>C0703</t>
  </si>
  <si>
    <t>CARGA E DESCARGA DE TUBOS DE CONCRETO</t>
  </si>
  <si>
    <t>2.7.10</t>
  </si>
  <si>
    <t>C0704</t>
  </si>
  <si>
    <t>CARGA E DESCARGA DE TUBOS E CONEXÕES EM AÇO</t>
  </si>
  <si>
    <t>2.7.11</t>
  </si>
  <si>
    <t>C0705</t>
  </si>
  <si>
    <t>CARGA E DESCARGA DE TUBOS E CONEXÕES EM FoFo</t>
  </si>
  <si>
    <t>2.7.12</t>
  </si>
  <si>
    <t>C0727</t>
  </si>
  <si>
    <t>CARGA, TRANSPORTE E DESCARGA DE TUBOS E PEÇAS EM PVC DN 50mm ATÉ 15km</t>
  </si>
  <si>
    <t>2.7.13</t>
  </si>
  <si>
    <t>C0728</t>
  </si>
  <si>
    <t>CARGA, TRANSPORTE E DESCARGA DE TUBOS E PEÇAS EM PVC DN 75mm ATÉ 15km</t>
  </si>
  <si>
    <t>2.7.14</t>
  </si>
  <si>
    <t>C0718</t>
  </si>
  <si>
    <t>CARGA, TRANSPORTE E DESCARGA DE TUBOS E PEÇAS EM PVC DN 100mm ATÉ 15km</t>
  </si>
  <si>
    <t>2.7.15</t>
  </si>
  <si>
    <t>C0719</t>
  </si>
  <si>
    <t>CARGA, TRANSPORTE E DESCARGA DE TUBOS E PEÇAS EM PVC DN 150mm ATÉ 15km</t>
  </si>
  <si>
    <t>2.7.16</t>
  </si>
  <si>
    <t>C0720</t>
  </si>
  <si>
    <t>CARGA, TRANSPORTE E DESCARGA DE TUBOS E PEÇAS EM PVC DN 200mm ATÉ 15km</t>
  </si>
  <si>
    <t>2.7.17</t>
  </si>
  <si>
    <t>C0721</t>
  </si>
  <si>
    <t>CARGA, TRANSPORTE E DESCARGA DE TUBOS E PEÇAS EM PVC DN 250mm ATÉ 15km</t>
  </si>
  <si>
    <t>2.7.18</t>
  </si>
  <si>
    <t>C0722</t>
  </si>
  <si>
    <t>CARGA, TRANSPORTE E DESCARGA DE TUBOS E PEÇAS EM PVC DN 300mm ATÉ 15km</t>
  </si>
  <si>
    <t>2.7.19</t>
  </si>
  <si>
    <t>C0723</t>
  </si>
  <si>
    <t>CARGA, TRANSPORTE E DESCARGA DE TUBOS E PEÇAS EM PVC DN 350mm ATÉ 15km</t>
  </si>
  <si>
    <t>2.7.20</t>
  </si>
  <si>
    <t>C0724</t>
  </si>
  <si>
    <t>CARGA, TRANSPORTE E DESCARGA DE TUBOS E PEÇAS EM PVC DN 400mm ATÉ 15km</t>
  </si>
  <si>
    <t>2.7.21</t>
  </si>
  <si>
    <t>C0725</t>
  </si>
  <si>
    <t>CARGA, TRANSPORTE E DESCARGA DE TUBOS E PEÇAS EM PVC DN 450mm ATÉ 15km</t>
  </si>
  <si>
    <t>2.7.22</t>
  </si>
  <si>
    <t>C0726</t>
  </si>
  <si>
    <t>CARGA, TRANSPORTE E DESCARGA DE TUBOS E PEÇAS EM PVC DN 500mm ATÉ 15km</t>
  </si>
  <si>
    <t>2.7.23</t>
  </si>
  <si>
    <t>C2980</t>
  </si>
  <si>
    <t>TRANSPORTE DE TUBOS E CONEXÕES DE FoFo, AÇO OU CONCRETO</t>
  </si>
  <si>
    <t>3</t>
  </si>
  <si>
    <t>SERVIÇOS AUXILIARES</t>
  </si>
  <si>
    <t>SERVIÇOS PREPARATÓRIOS</t>
  </si>
  <si>
    <t>C3160</t>
  </si>
  <si>
    <t>DESMATAMENTO DE JAZIDA</t>
  </si>
  <si>
    <t>C3161</t>
  </si>
  <si>
    <t>DESMATAMENTO DESTOCAMENTO DE ÁRVORE E LIMPEZA</t>
  </si>
  <si>
    <t>C3211</t>
  </si>
  <si>
    <t>ESCAVAÇÃO E CARGA DE MATERIAL DE JAZIDA</t>
  </si>
  <si>
    <t>C3218</t>
  </si>
  <si>
    <t>EXPURGO DE JAZIDA</t>
  </si>
  <si>
    <t>C3319</t>
  </si>
  <si>
    <t>NIVELAMENTO DE FUNDO DE VALAS</t>
  </si>
  <si>
    <t>C2990</t>
  </si>
  <si>
    <t>REGULARIZAÇÃO DE TALUDES</t>
  </si>
  <si>
    <t>SUSTENTAÇÕES DIVERSAS</t>
  </si>
  <si>
    <t>C0083</t>
  </si>
  <si>
    <t>ANDAIME METÁLICO DE ENCAIXE P/FACHADAS-LOCAÇÃO MENSAL</t>
  </si>
  <si>
    <t>C0084</t>
  </si>
  <si>
    <t>ANDAIME P/1 M3 DE CONCRETO ARMADO</t>
  </si>
  <si>
    <t>3.2.3</t>
  </si>
  <si>
    <t>C0086</t>
  </si>
  <si>
    <t>ANDAIME P/ALVENARIA DE 1/2 TIJOLO</t>
  </si>
  <si>
    <t>3.2.4</t>
  </si>
  <si>
    <t>C0085</t>
  </si>
  <si>
    <t>ANDAIME P/ALVENARIA DE 1 TIJOLO</t>
  </si>
  <si>
    <t>3.2.5</t>
  </si>
  <si>
    <t>C0087</t>
  </si>
  <si>
    <t>ANDAIME P/REVESTIMENTO DE FORROS</t>
  </si>
  <si>
    <t>3.2.6</t>
  </si>
  <si>
    <t>C0088</t>
  </si>
  <si>
    <t>ANDAIME PRINCIPAL VERTICAL INCLUSIVE DEMOLIÇÃO</t>
  </si>
  <si>
    <t>3.2.7</t>
  </si>
  <si>
    <t>C3352</t>
  </si>
  <si>
    <t>ANDAIME SUSPENSO E PLATAFORMA DE MADEIRA</t>
  </si>
  <si>
    <t>3.2.8</t>
  </si>
  <si>
    <t>C0364</t>
  </si>
  <si>
    <t>BANDEJA SALVA-VIDAS C/TÁBUAS DE 1"x12" DE 2ª</t>
  </si>
  <si>
    <t>3.2.9</t>
  </si>
  <si>
    <t>C3320</t>
  </si>
  <si>
    <t>CIMBRAMENTO DE MADEIRA</t>
  </si>
  <si>
    <t>3.2.10</t>
  </si>
  <si>
    <t>C1236</t>
  </si>
  <si>
    <t>ENCAIXOTAMENTO DE EDIFICAÇÕES</t>
  </si>
  <si>
    <t>3.2.11</t>
  </si>
  <si>
    <t>C1246</t>
  </si>
  <si>
    <t>ENTELAMENTO DE EDIFICAÇÕES C/PASSARELA DE TÁBUAS DE 1"x12" DE 2º</t>
  </si>
  <si>
    <t>3.2.12</t>
  </si>
  <si>
    <t>C2804</t>
  </si>
  <si>
    <t>ESCORAMENTO DE ÁRVORES</t>
  </si>
  <si>
    <t>3.2.13</t>
  </si>
  <si>
    <t>C2803</t>
  </si>
  <si>
    <t>ESCORAMENTO DE POSTES</t>
  </si>
  <si>
    <t>3.2.14</t>
  </si>
  <si>
    <t>C3351</t>
  </si>
  <si>
    <t>ESCORAMENTO P/ OBRAS D'ARTES CORRENTES</t>
  </si>
  <si>
    <t>3.2.15</t>
  </si>
  <si>
    <t>C3081</t>
  </si>
  <si>
    <t>ESCORAMENTO TUBULAR TIPO CONVENCIONAL</t>
  </si>
  <si>
    <t>3.2.16</t>
  </si>
  <si>
    <t>C1274</t>
  </si>
  <si>
    <t>ESCORAMENTO DE PROTEÇÃO EM EDIFICAÇÕES VIZINHAS</t>
  </si>
  <si>
    <t>3.2.17</t>
  </si>
  <si>
    <t>C4166</t>
  </si>
  <si>
    <t>ESTRUTURA DE SUSTENTAÇÃO EM VIGAS TRELIÇADAS E TABLADO DE MADEIRA</t>
  </si>
  <si>
    <t>3.2.18</t>
  </si>
  <si>
    <t>C3466</t>
  </si>
  <si>
    <t>EXECUÇÃO DE ESTRUTURA METÁLICA P/ IÇAMENTO D0 RESERVATÓRIO</t>
  </si>
  <si>
    <t>3.2.19</t>
  </si>
  <si>
    <t>C4766</t>
  </si>
  <si>
    <t>LOCAÇÃO DE CUBETAS (61X61)CM H=21CM, PARA LAJE NERVURADA - FORNECIMENTO</t>
  </si>
  <si>
    <t>M2XMÊS</t>
  </si>
  <si>
    <t>3.2.20</t>
  </si>
  <si>
    <t>C4125</t>
  </si>
  <si>
    <t>LOCAÇÃO MENSAL DE ANDAIME METÁLICO</t>
  </si>
  <si>
    <t>3.2.21</t>
  </si>
  <si>
    <t>C3470</t>
  </si>
  <si>
    <t>LOCAÇÃO MENSAL DE CIMBRAMENTO METÁLICO</t>
  </si>
  <si>
    <t>3.2.22</t>
  </si>
  <si>
    <t>C1271</t>
  </si>
  <si>
    <t>LOCAÇÃO MENSAL DE ESCORA METÁLICA P/VIGAS/LAJES</t>
  </si>
  <si>
    <t>3.2.23</t>
  </si>
  <si>
    <t>C4129</t>
  </si>
  <si>
    <t>LOCAÇÃO MENSAL DE ESCORAMENTO TUBULAR</t>
  </si>
  <si>
    <t>3.2.24</t>
  </si>
  <si>
    <t>C4782</t>
  </si>
  <si>
    <t>LOCAÇÃO MENSAL PARA ESCORAMENTO E CIMBRAMENTO P/ LAJES NERVURADAS</t>
  </si>
  <si>
    <t>3.2.25</t>
  </si>
  <si>
    <t>C3468</t>
  </si>
  <si>
    <t>MONTAGEM E DESMONTAGEM DE ESTRUTURA METÁLICA P/ IÇAMENTO</t>
  </si>
  <si>
    <t>3.2.26</t>
  </si>
  <si>
    <t>C4754</t>
  </si>
  <si>
    <t xml:space="preserve">PLATAFORMA EM TÁBUAS DE PINHO, INCLUSIVE MOVIMENTAÇÃO (UTIL. 6X)                                   
</t>
  </si>
  <si>
    <t>3.2.27</t>
  </si>
  <si>
    <t>C2154</t>
  </si>
  <si>
    <t>REFORMA DE ANDAIME EXTERNO ATÉ 3 ANDARES</t>
  </si>
  <si>
    <t>3.2.28</t>
  </si>
  <si>
    <t>C2155</t>
  </si>
  <si>
    <t>REFORMA DE ANDAIME EXTERNO MAIOR QUE 3 ANDARES</t>
  </si>
  <si>
    <t>3.2.29</t>
  </si>
  <si>
    <t>C2967</t>
  </si>
  <si>
    <t>SUSTENTAÇÃO DE TUBULAÇÕES EXISTENTES - MADEIRA</t>
  </si>
  <si>
    <t>3.2.30</t>
  </si>
  <si>
    <t>C2968</t>
  </si>
  <si>
    <t>SUSTENTAÇÃO DE TUBULAÇÕES EXISTENTES - METÁLICA</t>
  </si>
  <si>
    <t>3.3</t>
  </si>
  <si>
    <t>ESCORAMENTO DE MADEIRA  EM VALAS E CAVAS</t>
  </si>
  <si>
    <t>3.3.1</t>
  </si>
  <si>
    <t>C1272</t>
  </si>
  <si>
    <t>ESCORAMENTO COMUM DE VALAS TIPO CONTÍNUO C/PRANCHAS PEROBA</t>
  </si>
  <si>
    <t>3.3.2</t>
  </si>
  <si>
    <t>C2798</t>
  </si>
  <si>
    <t>ESCORAMENTO CONTÍNUO COM CHAPA COMPENSADA DE 12mm</t>
  </si>
  <si>
    <t>3.3.3</t>
  </si>
  <si>
    <t>C1273</t>
  </si>
  <si>
    <t>ESCORAMENTO CONTÍNUO P/GALERIA MOLDADA</t>
  </si>
  <si>
    <t>3.3.4</t>
  </si>
  <si>
    <t>C2805</t>
  </si>
  <si>
    <t>ESCORAMENTO DESCONTÍNUO COM PRANCHAS DE MADEIRA</t>
  </si>
  <si>
    <t>3.4</t>
  </si>
  <si>
    <t>ESCORAMENTO METÁLICO EM VALAS,CAVAS OU POÇOS</t>
  </si>
  <si>
    <t>3.4.1</t>
  </si>
  <si>
    <t>C5178</t>
  </si>
  <si>
    <t>ESCORAMENTO CONTÍNUO DE VALAS C/BLINDADOS METÁLICOS DE 2,00M</t>
  </si>
  <si>
    <t>3.4.2</t>
  </si>
  <si>
    <t>C5179</t>
  </si>
  <si>
    <t>ESCORAMENTO CONTÍNUO DE VALAS C/BLINDADOS METÁLICOS DE 4,00M</t>
  </si>
  <si>
    <t>3.4.3</t>
  </si>
  <si>
    <t>C5180</t>
  </si>
  <si>
    <t>ESCORAMENTO CONTÍNUO DE VALAS C/BLINDADOS METÁLICOS DE 6,00M</t>
  </si>
  <si>
    <t>3.4.4</t>
  </si>
  <si>
    <t>C2799</t>
  </si>
  <si>
    <t>ESCORAMENTO CONTÍNUO DE VALAS C/PRANCHAS METÁLICAS DE 2.00M</t>
  </si>
  <si>
    <t>3.4.5</t>
  </si>
  <si>
    <t>C2800</t>
  </si>
  <si>
    <t>ESCORAMENTO CONTÍNUO DE VALAS C/PRANCHAS METÁLICAS DE 3.00M</t>
  </si>
  <si>
    <t>3.4.6</t>
  </si>
  <si>
    <t>C2801</t>
  </si>
  <si>
    <t>ESCORAMENTO CONTÍNUO DE VALAS C/PRANCHAS METÁLICAS DE 4.00M</t>
  </si>
  <si>
    <t>3.4.7</t>
  </si>
  <si>
    <t>C2802</t>
  </si>
  <si>
    <t>ESCORAMENTO CONTÍNUO DE VALAS C/PRANCHAS METÁLICAS DE 6.00M</t>
  </si>
  <si>
    <t>3.5</t>
  </si>
  <si>
    <t>INSTALAÇÃO DE GUINCHO</t>
  </si>
  <si>
    <t>3.5.1</t>
  </si>
  <si>
    <t>C1355</t>
  </si>
  <si>
    <t>EXECUÇÃO DE BASE DA CAÇAMBA E INSTALAÇÃO DO GUINCHO</t>
  </si>
  <si>
    <t>3.5.2</t>
  </si>
  <si>
    <t>C2508</t>
  </si>
  <si>
    <t>TORRE PARA GUINCHO</t>
  </si>
  <si>
    <t>3.6</t>
  </si>
  <si>
    <t>PRODUÇÃO DE MATERIAIS</t>
  </si>
  <si>
    <t>3.6.1</t>
  </si>
  <si>
    <t>C3129</t>
  </si>
  <si>
    <t>AREIA DE CAMPO - EXTRAÇÃO</t>
  </si>
  <si>
    <t>3.6.2</t>
  </si>
  <si>
    <t>C3130</t>
  </si>
  <si>
    <t>AREIA DE RIO - EXTRAÇÃO</t>
  </si>
  <si>
    <t>3.6.3</t>
  </si>
  <si>
    <t>C3139</t>
  </si>
  <si>
    <t>BRITA PRODUZIDA PARA BASES</t>
  </si>
  <si>
    <t>3.6.4</t>
  </si>
  <si>
    <t>C3252</t>
  </si>
  <si>
    <t>BRITA PRODUZIDA PARA REVESTIMENTOS BETUMINOSOS</t>
  </si>
  <si>
    <t>3.6.5</t>
  </si>
  <si>
    <t>C3253</t>
  </si>
  <si>
    <t>BRITA PRODUZIDA PARA USOS DIVERSOS</t>
  </si>
  <si>
    <t>3.6.6</t>
  </si>
  <si>
    <t>C3227</t>
  </si>
  <si>
    <t>PEDRA DE MÃO/POLIÉDRICA</t>
  </si>
  <si>
    <t>3.6.7</t>
  </si>
  <si>
    <t>C3235</t>
  </si>
  <si>
    <t>ROCHA PARA BRITAGEM</t>
  </si>
  <si>
    <t>3.7</t>
  </si>
  <si>
    <t>LASTROS</t>
  </si>
  <si>
    <t>3.7.1</t>
  </si>
  <si>
    <t>C2860</t>
  </si>
  <si>
    <t>LASTRO DE AREIA ADQUIRIDA</t>
  </si>
  <si>
    <t>3.7.2</t>
  </si>
  <si>
    <t>C2861</t>
  </si>
  <si>
    <t>LASTRO DE AREIA EXTRAIDA (S/ TRANSPORTE)</t>
  </si>
  <si>
    <t>3.7.3</t>
  </si>
  <si>
    <t>C2862</t>
  </si>
  <si>
    <t>LASTRO DE BRITA</t>
  </si>
  <si>
    <t>3.7.4</t>
  </si>
  <si>
    <t>C1605</t>
  </si>
  <si>
    <t>LASTRO DE BRITA  APILOADO MANUALMENTE</t>
  </si>
  <si>
    <t>3.7.5</t>
  </si>
  <si>
    <t>C1606</t>
  </si>
  <si>
    <t>LASTRO DE BRITA ESP.= 10CM, P/CAIXA EM ALVENARIA</t>
  </si>
  <si>
    <t>3.7.6</t>
  </si>
  <si>
    <t>C1607</t>
  </si>
  <si>
    <t>LASTRO DE CONCRETO IMPERMEABILIZADO E=6CM</t>
  </si>
  <si>
    <t>3.7.7</t>
  </si>
  <si>
    <t>C1608</t>
  </si>
  <si>
    <t>LASTRO DE CONCRETO IMPERMEABILIZADO E=8CM</t>
  </si>
  <si>
    <t>3.7.8</t>
  </si>
  <si>
    <t>C1609</t>
  </si>
  <si>
    <t>LASTRO DE CONCRETO INCLUINDO PREPARO E LANÇAMENTO</t>
  </si>
  <si>
    <t>3.7.9</t>
  </si>
  <si>
    <t>C1611</t>
  </si>
  <si>
    <t>LASTRO DE CONCRETO REGULARIZADO ESP.= 5CM</t>
  </si>
  <si>
    <t>3.7.10</t>
  </si>
  <si>
    <t>C2863</t>
  </si>
  <si>
    <t>LASTRO DE PEDRA DE MÃO</t>
  </si>
  <si>
    <t>3.7.11</t>
  </si>
  <si>
    <t>C2864</t>
  </si>
  <si>
    <t>LASTRO DE PÓ DE PEDRA</t>
  </si>
  <si>
    <t>3.8</t>
  </si>
  <si>
    <t>SERVIÇOS DE USINAGEM</t>
  </si>
  <si>
    <t>3.8.1</t>
  </si>
  <si>
    <t>C3315</t>
  </si>
  <si>
    <t>USINAGEM DE MISTURAS BETUMINOSAS A FRIO</t>
  </si>
  <si>
    <t>3.8.2</t>
  </si>
  <si>
    <t>C3316</t>
  </si>
  <si>
    <t>USINAGEM DE MISTURAS BETUMINOSAS A QUENTE</t>
  </si>
  <si>
    <t>3.8.3</t>
  </si>
  <si>
    <t>C3244</t>
  </si>
  <si>
    <t>USINAGEM DE MISTURAS DE AGREGADOS</t>
  </si>
  <si>
    <t>3.9</t>
  </si>
  <si>
    <t>TRANSPORTE COM ELEVADOR</t>
  </si>
  <si>
    <t>3.9.1</t>
  </si>
  <si>
    <t>C2540</t>
  </si>
  <si>
    <t>TRANSPORTE VERTICAL DE MATERIAIS A GRANEL P/ A 2a. LAJE</t>
  </si>
  <si>
    <t>3.9.2</t>
  </si>
  <si>
    <t>C2541</t>
  </si>
  <si>
    <t>TRANSPORTE VERTICAL DE MATERIAIS A GRANEL P/ A 5a. LAJE</t>
  </si>
  <si>
    <t>3.10</t>
  </si>
  <si>
    <t>TRANSPORTE COM GUINDASTE</t>
  </si>
  <si>
    <t>3.10.1</t>
  </si>
  <si>
    <t>C2525</t>
  </si>
  <si>
    <t>TRANSPORTE C/GUINDASTE DE TORRE CAP. 1200KG</t>
  </si>
  <si>
    <t>CICLO</t>
  </si>
  <si>
    <t>3.10.2</t>
  </si>
  <si>
    <t>C2526</t>
  </si>
  <si>
    <t>TRANSPORTE C/GUINDASTE ESTACIONÁRIO CAP. 1100KG</t>
  </si>
  <si>
    <t>3.10.3</t>
  </si>
  <si>
    <t>C2528</t>
  </si>
  <si>
    <t>TRANSPORTE C/GUINDASTE SOBRE TRILHO CAP. 1100KG</t>
  </si>
  <si>
    <t>3.10.4</t>
  </si>
  <si>
    <t>C2527</t>
  </si>
  <si>
    <t>TRANSPORTE C/GUINDASTE SOBRE TRILHO CAP. 1200KG</t>
  </si>
  <si>
    <t>4</t>
  </si>
  <si>
    <t>OBRAS DE DRENAGEM</t>
  </si>
  <si>
    <t>ESGOTAMENTO DE ÁREAS E VALAS</t>
  </si>
  <si>
    <t>C1278</t>
  </si>
  <si>
    <t>ESGOTAMENTO C/BOMBA ELÉTRICA DE IMERSÃO 1KW ATÉ 8M</t>
  </si>
  <si>
    <t>4.1.2</t>
  </si>
  <si>
    <t>C1277</t>
  </si>
  <si>
    <t>ESGOTAMENTO C/BOMBA ELÉTRICA DE IMERSÃO  2.7KW ATÉ 8M</t>
  </si>
  <si>
    <t>4.1.3</t>
  </si>
  <si>
    <t>C2806</t>
  </si>
  <si>
    <t>ESGOTAMENTO COM CONJUNTO MOTO-BOMBA DE 20m3/h, H=6m.c.a</t>
  </si>
  <si>
    <t>4.1.4</t>
  </si>
  <si>
    <t>C2807</t>
  </si>
  <si>
    <t>ESGOTAMENTO COM CUNJUNTO MOTO-BOMBA DE 20m3/h, H=10m.c.a</t>
  </si>
  <si>
    <t>REBAIXAMENTO DO LENÇOL FREÁTICO</t>
  </si>
  <si>
    <t>C2924</t>
  </si>
  <si>
    <t>REBAIXAMENTO DE LENÇOL FREÁTICO EM ÁREAS</t>
  </si>
  <si>
    <t>PTxDIA</t>
  </si>
  <si>
    <t>C2922</t>
  </si>
  <si>
    <t>REBAIXAMENTO DE LENÇOL FREÁTICO EM ÁREAS (POÇOS DE VISITA)</t>
  </si>
  <si>
    <t>C2923</t>
  </si>
  <si>
    <t>REBAIXAMENTO DE LENÇOL FREÁTICO EM VALAS</t>
  </si>
  <si>
    <t>4.3</t>
  </si>
  <si>
    <t>OBRAS D' ARTE CORRENTE</t>
  </si>
  <si>
    <t>4.3.1</t>
  </si>
  <si>
    <t>C0109</t>
  </si>
  <si>
    <t>AQUISIÇÃO, ASSENT. E REJUNT. DE TUBO DE CONCRETO SIMPLES D=30cm</t>
  </si>
  <si>
    <t>4.3.2</t>
  </si>
  <si>
    <t>C0110</t>
  </si>
  <si>
    <t>AQUISIÇÃO, ASSENT. E REJUNT. DE TUBO DE CONCRETO SIMPLES D=40cm</t>
  </si>
  <si>
    <t>4.3.3</t>
  </si>
  <si>
    <t>C0105</t>
  </si>
  <si>
    <t>AQUISIÇÃO, ASSENT. E REJUNT. DE TUBO DE CONCRETO ARMADO D= 60cm</t>
  </si>
  <si>
    <t>4.3.4</t>
  </si>
  <si>
    <t>C0108</t>
  </si>
  <si>
    <t>AQUISIÇÃO, ASSENT. E REJUNT. DE TUBO DE CONCRETO ARMADO D=80cm</t>
  </si>
  <si>
    <t>4.3.5</t>
  </si>
  <si>
    <t>C0104</t>
  </si>
  <si>
    <t>AQUISIÇÃO, ASSENT. E REJUNT. DE TUBO DE CONCRETO ARMADO D= 100cm</t>
  </si>
  <si>
    <t>4.3.6</t>
  </si>
  <si>
    <t>C4325</t>
  </si>
  <si>
    <t>AQUISIÇÃO, ASSENT. E REJUNT. DE TUBO DE CONCRETO ARMADO D=100 cm, SOBRE BERÇO DE CONCRETO MOLDADO "IN LOCO", FCK &gt; 10MPa</t>
  </si>
  <si>
    <t>4.3.7</t>
  </si>
  <si>
    <t>C0106</t>
  </si>
  <si>
    <t>AQUISIÇÃO, ASSENT. E REJUNT. DE TUBO DE CONCRETO ARMADO D=120cm</t>
  </si>
  <si>
    <t>4.3.8</t>
  </si>
  <si>
    <t>C0107</t>
  </si>
  <si>
    <t>AQUISIÇÃO, ASSENT. E REJUNT. DE TUBO DE CONCRETO ARMADO D=150cm</t>
  </si>
  <si>
    <t>4.3.9</t>
  </si>
  <si>
    <t>C4673</t>
  </si>
  <si>
    <t>AQUISIÇÃO E ASSENTAMENTO DE TUBO CORRUGADO DE DUPLA PAREDE PEAD D=37,5cm</t>
  </si>
  <si>
    <t>4.3.10</t>
  </si>
  <si>
    <t>C4674</t>
  </si>
  <si>
    <t>AQUISIÇÃO E ASSENTAMENTO DE TUBO CORRUGADO DE DUPLA PAREDE PEAD D=45,0cm</t>
  </si>
  <si>
    <t>4.3.11</t>
  </si>
  <si>
    <t>C4675</t>
  </si>
  <si>
    <t>AQUISIÇÃO E ASSENTAMENTO DE TUBO CORRUGADO DE DUPLA PAREDE PEAD D=60,0cm</t>
  </si>
  <si>
    <t>4.3.12</t>
  </si>
  <si>
    <t>C4676</t>
  </si>
  <si>
    <t>AQUISIÇÃO E ASSENTAMENTO DE TUBO CORRUGADO DE DUPLA PAREDE PEAD D=75,0cm</t>
  </si>
  <si>
    <t>4.3.13</t>
  </si>
  <si>
    <t>C4677</t>
  </si>
  <si>
    <t>AQUISIÇÃO E ASSENTAMENTO DE TUBO CORRUGADO DE DUPLA PAREDE PEAD D=90,0cm</t>
  </si>
  <si>
    <t>4.3.14</t>
  </si>
  <si>
    <t>C4678</t>
  </si>
  <si>
    <t>AQUISIÇÃO E ASSENTAMENTO DE TUBO CORRUGADO DE DUPLA PAREDE PEAD D=105,0cm</t>
  </si>
  <si>
    <t>4.3.15</t>
  </si>
  <si>
    <t>C4679</t>
  </si>
  <si>
    <t>AQUISIÇÃO E ASSENTAMENTO DE TUBO CORRUGADO DE DUPLA PAREDE PEAD D=120,0cm</t>
  </si>
  <si>
    <t>4.3.16</t>
  </si>
  <si>
    <t>C0424</t>
  </si>
  <si>
    <t>BOCA DE BUEIRO SIMPLES TUBULAR  D= 80cm</t>
  </si>
  <si>
    <t>4.3.17</t>
  </si>
  <si>
    <t>C0423</t>
  </si>
  <si>
    <t>BOCA DE BUEIRO SIMPLES TUBULAR  D= 100cm</t>
  </si>
  <si>
    <t>4.3.18</t>
  </si>
  <si>
    <t>C0406</t>
  </si>
  <si>
    <t>BOCA DE BUEIRO DUPLO TUBULAR    D= 80cm</t>
  </si>
  <si>
    <t>4.3.19</t>
  </si>
  <si>
    <t>C0407</t>
  </si>
  <si>
    <t>BOCA DE BUEIRO DUPLO TUBULAR    D=100cm</t>
  </si>
  <si>
    <t>4.3.20</t>
  </si>
  <si>
    <t>C0440</t>
  </si>
  <si>
    <t>BOCA DE BUEIRO TRIPLO TUBULAR   D=100cm</t>
  </si>
  <si>
    <t>4.3.21</t>
  </si>
  <si>
    <t>C0408</t>
  </si>
  <si>
    <t>BOCA DE BUEIRO SIMPLES CAPEADO  (1.00 X 1.00m)</t>
  </si>
  <si>
    <t>4.3.22</t>
  </si>
  <si>
    <t>C0409</t>
  </si>
  <si>
    <t>BOCA DE BUEIRO SIMPLES CAPEADO  (1.50 X 1.00m)</t>
  </si>
  <si>
    <t>4.3.23</t>
  </si>
  <si>
    <t>C0410</t>
  </si>
  <si>
    <t>BOCA DE BUEIRO SIMPLES CAPEADO  (1.50 X 1.50m)</t>
  </si>
  <si>
    <t>4.3.24</t>
  </si>
  <si>
    <t>C0411</t>
  </si>
  <si>
    <t>BOCA DE BUEIRO SIMPLES CAPEADO  (2.00 X 1.00m)</t>
  </si>
  <si>
    <t>4.3.25</t>
  </si>
  <si>
    <t>C0412</t>
  </si>
  <si>
    <t>BOCA DE BUEIRO SIMPLES CAPEADO  (2.00 X 1.50m)</t>
  </si>
  <si>
    <t>4.3.26</t>
  </si>
  <si>
    <t>C0413</t>
  </si>
  <si>
    <t>BOCA DE BUEIRO SIMPLES CAPEADO  (2.00 X 2.00m)</t>
  </si>
  <si>
    <t>4.3.27</t>
  </si>
  <si>
    <t>C0414</t>
  </si>
  <si>
    <t>BOCA DE BUEIRO SIMPLES CAPEADO  (2.50 X 1.00m)</t>
  </si>
  <si>
    <t>4.3.28</t>
  </si>
  <si>
    <t>C0415</t>
  </si>
  <si>
    <t>BOCA DE BUEIRO SIMPLES CAPEADO  (2.50 X 1.50m)</t>
  </si>
  <si>
    <t>4.3.29</t>
  </si>
  <si>
    <t>C0416</t>
  </si>
  <si>
    <t>BOCA DE BUEIRO SIMPLES CAPEADO  (2.50 X 2.00m)</t>
  </si>
  <si>
    <t>4.3.30</t>
  </si>
  <si>
    <t>C0417</t>
  </si>
  <si>
    <t>BOCA DE BUEIRO SIMPLES CAPEADO  (2.50 X 2.50m)</t>
  </si>
  <si>
    <t>4.3.31</t>
  </si>
  <si>
    <t>C0418</t>
  </si>
  <si>
    <t>BOCA DE BUEIRO SIMPLES CAPEADO  (3.00 X 1.00m)</t>
  </si>
  <si>
    <t>4.3.32</t>
  </si>
  <si>
    <t>C0419</t>
  </si>
  <si>
    <t>BOCA DE BUEIRO SIMPLES CAPEADO  (3.00 X 1.50m)</t>
  </si>
  <si>
    <t>4.3.33</t>
  </si>
  <si>
    <t>C0420</t>
  </si>
  <si>
    <t>BOCA DE BUEIRO SIMPLES CAPEADO  (3.00 X 2.00m)</t>
  </si>
  <si>
    <t>4.3.34</t>
  </si>
  <si>
    <t>C0421</t>
  </si>
  <si>
    <t>BOCA DE BUEIRO SIMPLES CAPEADO  (3.00 X 2.50m)</t>
  </si>
  <si>
    <t>4.3.35</t>
  </si>
  <si>
    <t>C0422</t>
  </si>
  <si>
    <t>BOCA DE BUEIRO SIMPLES CAPEADO  (3.00 X 3.00m)</t>
  </si>
  <si>
    <t>4.3.36</t>
  </si>
  <si>
    <t>C0391</t>
  </si>
  <si>
    <t>BOCA DE BUEIRO DUPLO CAPEADO    (1.00 X 1.00m)</t>
  </si>
  <si>
    <t>4.3.37</t>
  </si>
  <si>
    <t>C0392</t>
  </si>
  <si>
    <t>BOCA DE BUEIRO DUPLO CAPEADO    (1.50 X 1.00m)</t>
  </si>
  <si>
    <t>4.3.38</t>
  </si>
  <si>
    <t>C0393</t>
  </si>
  <si>
    <t>BOCA DE BUEIRO DUPLO CAPEADO    (1.50 X 1.50m)</t>
  </si>
  <si>
    <t>4.3.39</t>
  </si>
  <si>
    <t>C0394</t>
  </si>
  <si>
    <t>BOCA DE BUEIRO DUPLO CAPEADO    (2.00 X 1.00m)</t>
  </si>
  <si>
    <t>4.3.40</t>
  </si>
  <si>
    <t>C0395</t>
  </si>
  <si>
    <t>BOCA DE BUEIRO DUPLO CAPEADO    (2.00 X 1.50m)</t>
  </si>
  <si>
    <t>4.3.41</t>
  </si>
  <si>
    <t>C0396</t>
  </si>
  <si>
    <t>BOCA DE BUEIRO DUPLO CAPEADO    (2.00 X 2.00m)</t>
  </si>
  <si>
    <t>4.3.42</t>
  </si>
  <si>
    <t>C0397</t>
  </si>
  <si>
    <t>BOCA DE BUEIRO DUPLO CAPEADO    (2.50 X 1.00m)</t>
  </si>
  <si>
    <t>4.3.43</t>
  </si>
  <si>
    <t>C0398</t>
  </si>
  <si>
    <t>BOCA DE BUEIRO DUPLO CAPEADO    (2.50 X 1.50m)</t>
  </si>
  <si>
    <t>4.3.44</t>
  </si>
  <si>
    <t>C0399</t>
  </si>
  <si>
    <t>BOCA DE BUEIRO DUPLO CAPEADO    (2.50 X 2.00m)</t>
  </si>
  <si>
    <t>4.3.45</t>
  </si>
  <si>
    <t>C0400</t>
  </si>
  <si>
    <t>BOCA DE BUEIRO DUPLO CAPEADO    (2.50 X 2.50m)</t>
  </si>
  <si>
    <t>4.3.46</t>
  </si>
  <si>
    <t>C0401</t>
  </si>
  <si>
    <t>BOCA DE BUEIRO DUPLO CAPEADO    (3.00 X 1.00m)</t>
  </si>
  <si>
    <t>4.3.47</t>
  </si>
  <si>
    <t>C0402</t>
  </si>
  <si>
    <t>BOCA DE BUEIRO DUPLO CAPEADO    (3.00 X 1.50m)</t>
  </si>
  <si>
    <t>4.3.48</t>
  </si>
  <si>
    <t>C0403</t>
  </si>
  <si>
    <t>BOCA DE BUEIRO DUPLO CAPEADO    (3.00 X 2.00m)</t>
  </si>
  <si>
    <t>4.3.49</t>
  </si>
  <si>
    <t>C0404</t>
  </si>
  <si>
    <t>BOCA DE BUEIRO DUPLO CAPEADO    (3.00 X 2.50m)</t>
  </si>
  <si>
    <t>4.3.50</t>
  </si>
  <si>
    <t>C0405</t>
  </si>
  <si>
    <t>BOCA DE BUEIRO DUPLO CAPEADO    (3.00 X 3.00m)</t>
  </si>
  <si>
    <t>4.3.51</t>
  </si>
  <si>
    <t>C0425</t>
  </si>
  <si>
    <t>BOCA DE BUEIRO TRIPLO CAPEADO   (1.00 X 1.00m)</t>
  </si>
  <si>
    <t>4.3.52</t>
  </si>
  <si>
    <t>C0426</t>
  </si>
  <si>
    <t>BOCA DE BUEIRO TRIPLO CAPEADO   (1.50 X 1.00m)</t>
  </si>
  <si>
    <t>4.3.53</t>
  </si>
  <si>
    <t>C0427</t>
  </si>
  <si>
    <t>BOCA DE BUEIRO TRIPLO CAPEADO   (1.50 X 1.50m)</t>
  </si>
  <si>
    <t>4.3.54</t>
  </si>
  <si>
    <t>C0428</t>
  </si>
  <si>
    <t>BOCA DE BUEIRO TRIPLO CAPEADO   (2.00 X 1.00m)</t>
  </si>
  <si>
    <t>4.3.55</t>
  </si>
  <si>
    <t>C0431</t>
  </si>
  <si>
    <t>BOCA DE BUEIRO TRIPLO CAPEADO   (2.50 X 1.00m)</t>
  </si>
  <si>
    <t>4.3.56</t>
  </si>
  <si>
    <t>C0429</t>
  </si>
  <si>
    <t>BOCA DE BUEIRO TRIPLO CAPEADO   (2.00 X 1.50m)</t>
  </si>
  <si>
    <t>4.3.57</t>
  </si>
  <si>
    <t>C0430</t>
  </si>
  <si>
    <t>BOCA DE BUEIRO TRIPLO CAPEADO   (2.00 X 2.00m)</t>
  </si>
  <si>
    <t>4.3.58</t>
  </si>
  <si>
    <t>C0432</t>
  </si>
  <si>
    <t>BOCA DE BUEIRO TRIPLO CAPEADO   (2.50 X 1.50m)</t>
  </si>
  <si>
    <t>4.3.59</t>
  </si>
  <si>
    <t>C0433</t>
  </si>
  <si>
    <t>BOCA DE BUEIRO TRIPLO CAPEADO   (2.50 X 2.00m)</t>
  </si>
  <si>
    <t>4.3.60</t>
  </si>
  <si>
    <t>C0434</t>
  </si>
  <si>
    <t>BOCA DE BUEIRO TRIPLO CAPEADO   (2.50 X 2.50m)</t>
  </si>
  <si>
    <t>4.3.61</t>
  </si>
  <si>
    <t>C0435</t>
  </si>
  <si>
    <t>BOCA DE BUEIRO TRIPLO CAPEADO   (3.00 X 1.00m)</t>
  </si>
  <si>
    <t>4.3.62</t>
  </si>
  <si>
    <t>C0436</t>
  </si>
  <si>
    <t>BOCA DE BUEIRO TRIPLO CAPEADO   (3.00 X 1.50m)</t>
  </si>
  <si>
    <t>4.3.63</t>
  </si>
  <si>
    <t>C0437</t>
  </si>
  <si>
    <t>BOCA DE BUEIRO TRIPLO CAPEADO   (3.00 X 2.00m)</t>
  </si>
  <si>
    <t>4.3.64</t>
  </si>
  <si>
    <t>C0438</t>
  </si>
  <si>
    <t>BOCA DE BUEIRO TRIPLO CAPEADO   (3.00 X 2.50m)</t>
  </si>
  <si>
    <t>4.3.65</t>
  </si>
  <si>
    <t>C0439</t>
  </si>
  <si>
    <t>BOCA DE BUEIRO TRIPLO CAPEADO   (3.00 X 3.00m)</t>
  </si>
  <si>
    <t>4.3.66</t>
  </si>
  <si>
    <t>C0919</t>
  </si>
  <si>
    <t>CORPO DE BUEIRO SIMPLES TUBULAR  D= 80cm</t>
  </si>
  <si>
    <t>4.3.67</t>
  </si>
  <si>
    <t>C0920</t>
  </si>
  <si>
    <t>CORPO DE BUEIRO SIMPLES TUBULAR  D=100cm</t>
  </si>
  <si>
    <t>4.3.68</t>
  </si>
  <si>
    <t>C0886</t>
  </si>
  <si>
    <t>CORPO DE BUEIRO DUPLO TUBULAR   D=  80cm</t>
  </si>
  <si>
    <t>4.3.69</t>
  </si>
  <si>
    <t>C0887</t>
  </si>
  <si>
    <t>CORPO DE BUEIRO DUPLO TUBULAR   D= 100cm</t>
  </si>
  <si>
    <t>4.3.70</t>
  </si>
  <si>
    <t>C0918</t>
  </si>
  <si>
    <t>CORPO DE BUEIRO TRIPLO TUBULAR  D= 100cm</t>
  </si>
  <si>
    <t>4.3.71</t>
  </si>
  <si>
    <t>C0888</t>
  </si>
  <si>
    <t>CORPO DE BUEIRO SIMPLES CAPEADO (1.00 X 1.00m)</t>
  </si>
  <si>
    <t>4.3.72</t>
  </si>
  <si>
    <t>C0889</t>
  </si>
  <si>
    <t>CORPO DE BUEIRO SIMPLES CAPEADO (1.50 X 1.00m)</t>
  </si>
  <si>
    <t>4.3.73</t>
  </si>
  <si>
    <t>C0890</t>
  </si>
  <si>
    <t>CORPO DE BUEIRO SIMPLES CAPEADO (1.50 X 1.50m)</t>
  </si>
  <si>
    <t>4.3.74</t>
  </si>
  <si>
    <t>C0891</t>
  </si>
  <si>
    <t>CORPO DE BUEIRO SIMPLES CAPEADO (2.00 X 1.00m)</t>
  </si>
  <si>
    <t>4.3.75</t>
  </si>
  <si>
    <t>C0892</t>
  </si>
  <si>
    <t>CORPO DE BUEIRO SIMPLES CAPEADO (2.00 X 1.50m)</t>
  </si>
  <si>
    <t>4.3.76</t>
  </si>
  <si>
    <t>C0893</t>
  </si>
  <si>
    <t>CORPO DE BUEIRO SIMPLES CAPEADO (2.00 X 2.00m)</t>
  </si>
  <si>
    <t>4.3.77</t>
  </si>
  <si>
    <t>C0894</t>
  </si>
  <si>
    <t>CORPO DE BUEIRO SIMPLES CAPEADO (2.50 X 1.00m)</t>
  </si>
  <si>
    <t>4.3.78</t>
  </si>
  <si>
    <t>C0895</t>
  </si>
  <si>
    <t>CORPO DE BUEIRO SIMPLES CAPEADO (2.50 X 1.50m)</t>
  </si>
  <si>
    <t>4.3.79</t>
  </si>
  <si>
    <t>C0897</t>
  </si>
  <si>
    <t>CORPO DE BUEIRO SIMPLES CAPEADO (2.50 X 2.50m)</t>
  </si>
  <si>
    <t>4.3.80</t>
  </si>
  <si>
    <t>C0896</t>
  </si>
  <si>
    <t>CORPO DE BUEIRO SIMPLES CAPEADO (2.50 X 2.00m)</t>
  </si>
  <si>
    <t>4.3.81</t>
  </si>
  <si>
    <t>C0898</t>
  </si>
  <si>
    <t>CORPO DE BUEIRO SIMPLES CAPEADO (3.00 X 1.00m)</t>
  </si>
  <si>
    <t>4.3.82</t>
  </si>
  <si>
    <t>C0899</t>
  </si>
  <si>
    <t>CORPO DE BUEIRO SIMPLES CAPEADO (3.00 X 1.50m)</t>
  </si>
  <si>
    <t>4.3.83</t>
  </si>
  <si>
    <t>C0900</t>
  </si>
  <si>
    <t>CORPO DE BUEIRO SIMPLES CAPEADO (3.00 X 2.00m)</t>
  </si>
  <si>
    <t>4.3.84</t>
  </si>
  <si>
    <t>C0901</t>
  </si>
  <si>
    <t>CORPO DE BUEIRO SIMPLES CAPEADO (3.00 X 2.50m)</t>
  </si>
  <si>
    <t>4.3.85</t>
  </si>
  <si>
    <t>C0902</t>
  </si>
  <si>
    <t>CORPO DE BUEIRO SIMPLES CAPEADO (3.00 X 3.00m)</t>
  </si>
  <si>
    <t>4.3.86</t>
  </si>
  <si>
    <t>C0872</t>
  </si>
  <si>
    <t>CORPO DE BUEIRO DUPLO CAPEADO   (1.00 X 1.00m)</t>
  </si>
  <si>
    <t>4.3.87</t>
  </si>
  <si>
    <t>C0873</t>
  </si>
  <si>
    <t>CORPO DE BUEIRO DUPLO CAPEADO   (1.50 X 1.00m)</t>
  </si>
  <si>
    <t>4.3.88</t>
  </si>
  <si>
    <t>C0874</t>
  </si>
  <si>
    <t>CORPO DE BUEIRO DUPLO CAPEADO   (1.50 X 1.50m)</t>
  </si>
  <si>
    <t>4.3.89</t>
  </si>
  <si>
    <t>C0875</t>
  </si>
  <si>
    <t>CORPO DE BUEIRO DUPLO CAPEADO   (2.00 X 1.00m)</t>
  </si>
  <si>
    <t>4.3.90</t>
  </si>
  <si>
    <t>C0876</t>
  </si>
  <si>
    <t>CORPO DE BUEIRO DUPLO CAPEADO   (2.00 X 1.50m)</t>
  </si>
  <si>
    <t>4.3.91</t>
  </si>
  <si>
    <t>C0877</t>
  </si>
  <si>
    <t>CORPO DE BUEIRO DUPLO CAPEADO   (2.00 X 2.00m)</t>
  </si>
  <si>
    <t>4.3.92</t>
  </si>
  <si>
    <t>C0878</t>
  </si>
  <si>
    <t>CORPO DE BUEIRO DUPLO CAPEADO   (2.50 X 1.00m)</t>
  </si>
  <si>
    <t>4.3.93</t>
  </si>
  <si>
    <t>C0879</t>
  </si>
  <si>
    <t>CORPO DE BUEIRO DUPLO CAPEADO   (2.50 X 1.50m)</t>
  </si>
  <si>
    <t>4.3.94</t>
  </si>
  <si>
    <t>C0880</t>
  </si>
  <si>
    <t>CORPO DE BUEIRO DUPLO CAPEADO   (2.50 X 2.00m)</t>
  </si>
  <si>
    <t>4.3.95</t>
  </si>
  <si>
    <t>C0921</t>
  </si>
  <si>
    <t>CORPO DE BUEIRO DUPLO CAPEADO   (2.50 X 2.50m)</t>
  </si>
  <si>
    <t>4.3.96</t>
  </si>
  <si>
    <t>C0881</t>
  </si>
  <si>
    <t>CORPO DE BUEIRO DUPLO CAPEADO   (3.00 X 1.00m)</t>
  </si>
  <si>
    <t>4.3.97</t>
  </si>
  <si>
    <t>C0882</t>
  </si>
  <si>
    <t>CORPO DE BUEIRO DUPLO CAPEADO   (3.00 X 1.50m)</t>
  </si>
  <si>
    <t>4.3.98</t>
  </si>
  <si>
    <t>C0883</t>
  </si>
  <si>
    <t>CORPO DE BUEIRO DUPLO CAPEADO   (3.00 X 2.00m)</t>
  </si>
  <si>
    <t>4.3.99</t>
  </si>
  <si>
    <t>C0884</t>
  </si>
  <si>
    <t>CORPO DE BUEIRO DUPLO CAPEADO   (3.00 X 2.50m)</t>
  </si>
  <si>
    <t>4.3.100</t>
  </si>
  <si>
    <t>C0885</t>
  </si>
  <si>
    <t>CORPO DE BUEIRO DUPLO CAPEADO   (3.00 X 3.00m)</t>
  </si>
  <si>
    <t>4.3.101</t>
  </si>
  <si>
    <t>C0903</t>
  </si>
  <si>
    <t>CORPO DE BUEIRO TRIPLO CAPEADO  (1.00 X 1.00m)</t>
  </si>
  <si>
    <t>4.3.102</t>
  </si>
  <si>
    <t>C0905</t>
  </si>
  <si>
    <t>CORPO DE BUEIRO TRIPLO CAPEADO  (1.50 X 1.50m)</t>
  </si>
  <si>
    <t>4.3.103</t>
  </si>
  <si>
    <t>C0904</t>
  </si>
  <si>
    <t>CORPO DE BUEIRO TRIPLO CAPEADO  (1.50 X 1.00m)</t>
  </si>
  <si>
    <t>4.3.104</t>
  </si>
  <si>
    <t>C0907</t>
  </si>
  <si>
    <t>CORPO DE BUEIRO TRIPLO CAPEADO  (2.00 X 1.50m)</t>
  </si>
  <si>
    <t>4.3.105</t>
  </si>
  <si>
    <t>C0906</t>
  </si>
  <si>
    <t>CORPO DE BUEIRO TRIPLO CAPEADO  (2.00 X 1.00m)</t>
  </si>
  <si>
    <t>4.3.106</t>
  </si>
  <si>
    <t>C0908</t>
  </si>
  <si>
    <t>CORPO DE BUEIRO TRIPLO CAPEADO  (2.00 X 2.00m)</t>
  </si>
  <si>
    <t>4.3.107</t>
  </si>
  <si>
    <t>C0909</t>
  </si>
  <si>
    <t>CORPO DE BUEIRO TRIPLO CAPEADO  (2.50 X 1.00m)</t>
  </si>
  <si>
    <t>4.3.108</t>
  </si>
  <si>
    <t>C0910</t>
  </si>
  <si>
    <t>CORPO DE BUEIRO TRIPLO CAPEADO  (2.50 X 1.50m)</t>
  </si>
  <si>
    <t>4.3.109</t>
  </si>
  <si>
    <t>C0911</t>
  </si>
  <si>
    <t>CORPO DE BUEIRO TRIPLO CAPEADO  (2.50 X 2.00m)</t>
  </si>
  <si>
    <t>4.3.110</t>
  </si>
  <si>
    <t>C0912</t>
  </si>
  <si>
    <t>CORPO DE BUEIRO TRIPLO CAPEADO  (2.50 X 2.50m)</t>
  </si>
  <si>
    <t>4.3.111</t>
  </si>
  <si>
    <t>C0913</t>
  </si>
  <si>
    <t>CORPO DE BUEIRO TRIPLO CAPEADO  (3.00 X 1.00m)</t>
  </si>
  <si>
    <t>4.3.112</t>
  </si>
  <si>
    <t>C0914</t>
  </si>
  <si>
    <t>CORPO DE BUEIRO TRIPLO CAPEADO  (3.00 X 1.50m)</t>
  </si>
  <si>
    <t>4.3.113</t>
  </si>
  <si>
    <t>C0915</t>
  </si>
  <si>
    <t>CORPO DE BUEIRO TRIPLO CAPEADO  (3.00 X 2.00m)</t>
  </si>
  <si>
    <t>4.3.114</t>
  </si>
  <si>
    <t>C0916</t>
  </si>
  <si>
    <t>CORPO DE BUEIRO TRIPLO CAPEADO  (3.00 X 2.50m)</t>
  </si>
  <si>
    <t>4.3.115</t>
  </si>
  <si>
    <t>C0917</t>
  </si>
  <si>
    <t>CORPO DE BUEIRO TRIPLO CAPEADO  (3.00 X 3.00m)</t>
  </si>
  <si>
    <t>4.3.116</t>
  </si>
  <si>
    <t>C4687</t>
  </si>
  <si>
    <t>CORPO DE BUEIRO SIMPLES - TUBO CORRUGADO DE DUPLA PAREDE PEAD D=120,0cm</t>
  </si>
  <si>
    <t>4.3.117</t>
  </si>
  <si>
    <t>C4688</t>
  </si>
  <si>
    <t>CORPO DE BUEIRO DUPLO - TUBO CORRUGADO DE DUPLA PAREDE PEAD D=120,0cm</t>
  </si>
  <si>
    <t>4.3.118</t>
  </si>
  <si>
    <t>C4689</t>
  </si>
  <si>
    <t>CORPO DE BUEIRO TRIPLO - TUBO CORRUGADO DE DUPLA PAREDE PEAD D=120,0cm</t>
  </si>
  <si>
    <t>4.3.119</t>
  </si>
  <si>
    <t>C3630</t>
  </si>
  <si>
    <t>GALERIA EM PVC HELICOIDAL TIPO RIB LOC D=0,40m</t>
  </si>
  <si>
    <t>4.3.120</t>
  </si>
  <si>
    <t>C3632</t>
  </si>
  <si>
    <t>GALERIA EM PVC HELICOIDAL TIPO RIB LOC D=0,60m</t>
  </si>
  <si>
    <t>4.3.121</t>
  </si>
  <si>
    <t>C3633</t>
  </si>
  <si>
    <t>GALERIA EM PVC HELICOIDAL TIPO RIB LOC D=0,70m</t>
  </si>
  <si>
    <t>4.3.122</t>
  </si>
  <si>
    <t>C3631</t>
  </si>
  <si>
    <t>GALERIA EM PVC HELICOIDAL TIPO RIB LOC D=0,50m</t>
  </si>
  <si>
    <t>4.3.123</t>
  </si>
  <si>
    <t>C3634</t>
  </si>
  <si>
    <t>GALERIA EM PVC HELICOIDAL TIPO RIB LOC D=0,80m</t>
  </si>
  <si>
    <t>4.3.124</t>
  </si>
  <si>
    <t>C3635</t>
  </si>
  <si>
    <t>GALERIA EM PVC HELICOIDAL TIPO RIB LOC D=0,90m</t>
  </si>
  <si>
    <t>4.3.125</t>
  </si>
  <si>
    <t>C3636</t>
  </si>
  <si>
    <t>GALERIA EM PVC HELICOIDAL TIPO RIB LOC D=1,00m</t>
  </si>
  <si>
    <t>4.3.126</t>
  </si>
  <si>
    <t>C3637</t>
  </si>
  <si>
    <t>GALERIA EM PVC HELICOIDAL TIPO RIB LOC D=1,20m</t>
  </si>
  <si>
    <t>4.3.127</t>
  </si>
  <si>
    <t>C4680</t>
  </si>
  <si>
    <t>GALERIA EM TUBO CORRUGADO DE DUPLA PAREDE PEAD D=37,5cm</t>
  </si>
  <si>
    <t>4.3.128</t>
  </si>
  <si>
    <t>C4681</t>
  </si>
  <si>
    <t>GALERIA EM TUBO CORRUGADO DE DUPLA PAREDE PEAD D=45,0cm</t>
  </si>
  <si>
    <t>4.3.129</t>
  </si>
  <si>
    <t>C4682</t>
  </si>
  <si>
    <t>GALERIA EM TUBO CORRUGADO DE DUPLA PAREDE PEAD D=60,0cm</t>
  </si>
  <si>
    <t>4.3.130</t>
  </si>
  <si>
    <t>C4683</t>
  </si>
  <si>
    <t>GALERIA EM TUBO CORRUGADO DE DUPLA PAREDE PEAD D=75,0cm</t>
  </si>
  <si>
    <t>4.3.131</t>
  </si>
  <si>
    <t>C4684</t>
  </si>
  <si>
    <t>GALERIA EM TUBO CORRUGADO DE DUPLA PAREDE PEAD D=90,0cm</t>
  </si>
  <si>
    <t>4.3.132</t>
  </si>
  <si>
    <t>C4685</t>
  </si>
  <si>
    <t>GALERIA EM TUBO CORRUGADO DE DUPLA PAREDE PEAD D=105,0cm</t>
  </si>
  <si>
    <t>4.3.133</t>
  </si>
  <si>
    <t>C4686</t>
  </si>
  <si>
    <t>GALERIA EM TUBO CORRUGADO DE DUPLA PAREDE PEAD D=120,0cm</t>
  </si>
  <si>
    <t>4.4</t>
  </si>
  <si>
    <t>DRENAGEM PROFUNDA</t>
  </si>
  <si>
    <t>4.4.1</t>
  </si>
  <si>
    <t>C3401</t>
  </si>
  <si>
    <t>COLOCAÇÃO DE MATERIAL PARA O LEITO FILTRANTE</t>
  </si>
  <si>
    <t>4.4.2</t>
  </si>
  <si>
    <t>C2728</t>
  </si>
  <si>
    <t>DRENAGEM COM TUBO CERÂMICO PERFURADO, D= 10cm</t>
  </si>
  <si>
    <t>4.4.3</t>
  </si>
  <si>
    <t>C2729</t>
  </si>
  <si>
    <t>DRENAGEM COM TUBO CERÂMICO PERFURADO, D= 15cm</t>
  </si>
  <si>
    <t>4.4.4</t>
  </si>
  <si>
    <t>C2730</t>
  </si>
  <si>
    <t>DRENAGEM COM TUBO CERÂMICO PERFURADO, D= 20cm</t>
  </si>
  <si>
    <t>4.4.5</t>
  </si>
  <si>
    <t>C2731</t>
  </si>
  <si>
    <t>DRENAGEM COM TUBO DE CONCRETO POROSO, D= 15cm</t>
  </si>
  <si>
    <t>4.4.6</t>
  </si>
  <si>
    <t>C2732</t>
  </si>
  <si>
    <t>DRENAGEM COM TUBO DE CONCRETO POROSO, D= 20cm</t>
  </si>
  <si>
    <t>4.4.7</t>
  </si>
  <si>
    <t>C2733</t>
  </si>
  <si>
    <t>DRENAGEM COM TUBO DE CONCRETO POROSO, D= 30cm</t>
  </si>
  <si>
    <t>4.4.8</t>
  </si>
  <si>
    <t>C3071</t>
  </si>
  <si>
    <t>DRENO PROFUNDO C/TUBO POROSO D=20cm/AREIA</t>
  </si>
  <si>
    <t>4.4.9</t>
  </si>
  <si>
    <t>C3070</t>
  </si>
  <si>
    <t>DRENO PROFUNDO C/TUBO POROSO D=20cm/AREIA:BRITA</t>
  </si>
  <si>
    <t>4.4.10</t>
  </si>
  <si>
    <t>C3072</t>
  </si>
  <si>
    <t>DRENO PROFUNDO C/TUBO POROSO D=20cm/BRITA</t>
  </si>
  <si>
    <t>4.4.11</t>
  </si>
  <si>
    <t>C3073</t>
  </si>
  <si>
    <t>DRENO PROFUNDO COM ENCHIMENTO DE AREIA</t>
  </si>
  <si>
    <t>4.4.12</t>
  </si>
  <si>
    <t>C3074</t>
  </si>
  <si>
    <t>DRENO PROFUNDO COM ENCHIMENTO DE BRITA</t>
  </si>
  <si>
    <t>4.4.13</t>
  </si>
  <si>
    <t>C3085</t>
  </si>
  <si>
    <t>EXTREMIDADE PARA DRENO PROFUNDO</t>
  </si>
  <si>
    <t>4.4.14</t>
  </si>
  <si>
    <t>C2590</t>
  </si>
  <si>
    <t>TUBO DE PVC CORRUGADO PERFURADO D= 10cm</t>
  </si>
  <si>
    <t>4.4.15</t>
  </si>
  <si>
    <t>C2591</t>
  </si>
  <si>
    <t>TUBO DE PVC CORRUGADO PERFURADO D= 15cm</t>
  </si>
  <si>
    <t>4.4.16</t>
  </si>
  <si>
    <t>C2592</t>
  </si>
  <si>
    <t>TUBO DE PVC CORRUGADO PERFURADO D= 20cm</t>
  </si>
  <si>
    <t>4.5</t>
  </si>
  <si>
    <t>DRENAGEM SUB-SUPERFICIAL</t>
  </si>
  <si>
    <t>4.5.1</t>
  </si>
  <si>
    <t>C4661</t>
  </si>
  <si>
    <t>BARBACÃ C/ TUBO PVC ESGOTO 50 mm, INCLUSIVE GEOTÊXTIL NÃO-TECIDO 100% POLIÉSTER COM RESISTÊNCIA A TRAÇÃO LONGITUDINAL MÍNIMA DE 8 kN/m (BIDIM RT-08 OU SIMILAR) E BRITA</t>
  </si>
  <si>
    <t>4.5.2</t>
  </si>
  <si>
    <t>C4662</t>
  </si>
  <si>
    <t>BARBACÃ C/ TUBO PVC ESGOTO 75 mm, INCLUSIVE GEOTÊXTIL NÃO-TECIDO 100% POLIÉSTER COM RESISTÊNCIA A TRAÇÃO LONGITUDINAL MÍNIMA DE 8 kN/m (BIDIM RT-08 OU SIMILAR) E BRITA</t>
  </si>
  <si>
    <t>4.5.3</t>
  </si>
  <si>
    <t>C4663</t>
  </si>
  <si>
    <t>BARBACÃ C/ TUBO PVC ESGOTO 100 mm, INCLUSIVE GEOTÊXTIL NÃO-TECIDO 100% POLIÉSTER COM RESISTÊNCIA A TRAÇÃO LONGITUDINAL MÍNIMA DE 8 kN/m (BIDIM RT-08 OU SIMILAR) E BRITA</t>
  </si>
  <si>
    <t>4.5.4</t>
  </si>
  <si>
    <t>C3141</t>
  </si>
  <si>
    <t>COLCHÃO DRENANTE DE AREIA ( S/TRANSP)</t>
  </si>
  <si>
    <t>4.5.5</t>
  </si>
  <si>
    <t>C3142</t>
  </si>
  <si>
    <t>COLCHÃO DRENANTE DE BRITA ( S/TRANSP)</t>
  </si>
  <si>
    <t>4.5.6</t>
  </si>
  <si>
    <t>C3076</t>
  </si>
  <si>
    <t>DRENO SUB-SUPERFICIAL C/ENCHIMENTO DE BRITA</t>
  </si>
  <si>
    <t>4.5.7</t>
  </si>
  <si>
    <t>C4660</t>
  </si>
  <si>
    <t>DRENO SUB-SUPERFICIAL C/ GEOTÊXTIL NÃO TECIDO 100% POLIÉSTER COM RESISTÊNCIA A TRAÇÃO LONGITUDINAL MÍNIMA DE 9 kN/m (BIDIM RT-09 OU SIMILAR) INCLUSIVE ENCHIMENTO DE BRITA</t>
  </si>
  <si>
    <t>4.5.8</t>
  </si>
  <si>
    <t>C3086</t>
  </si>
  <si>
    <t>EXTREMIDADE PARA DRENO SUB-SUPERFICIAL</t>
  </si>
  <si>
    <t>4.5.9</t>
  </si>
  <si>
    <t>C4659</t>
  </si>
  <si>
    <t>GEOTEXTIL NÃO TECIDO 100% POLIÉSTER COM RESISTÊNCIA AO PUNCIONAMENTO CBR MÍNIMA DE 2 kN</t>
  </si>
  <si>
    <t>4.5.10</t>
  </si>
  <si>
    <t>C4650</t>
  </si>
  <si>
    <t>GEOTÊXTIL NÃO-TECIDO 100% POLIÉSTER COM RESISTÊNCIA AO PUNCIONAMENTO CBR MÍNIMA DE 5,5 kN (BIDIM RT-31 OU SIMILAR) PARA ÁREAS SUBMERSAS</t>
  </si>
  <si>
    <t>4.5.11</t>
  </si>
  <si>
    <t>C4651</t>
  </si>
  <si>
    <t>GEOTÊXTIL NÃO-TECIDO 100% POLIÉSTER COM RESISTÊNCIA A TRAÇÃO LONGITUDINAL MÍNIMA DE 7 kN/m (BIDIM RT-07 OU SIMILAR)</t>
  </si>
  <si>
    <t>4.5.12</t>
  </si>
  <si>
    <t>C4652</t>
  </si>
  <si>
    <t>GEOTÊXTIL NÃO-TECIDO 100% POLIÉSTER COM RESISTÊNCIA A TRAÇÃO LONGITUDINAL MÍNIMA DE 8 kN/m (BIDIM RT-08 OU SIMILAR)</t>
  </si>
  <si>
    <t>4.5.13</t>
  </si>
  <si>
    <t>C4653</t>
  </si>
  <si>
    <t>GEOTÊXTIL NÃO-TECIDO 100% POLIÉSTER COM RESISTÊNCIA A TRAÇÃO LONGITUDINAL MÍNIMA DE 9 kN/m (BIDIM RT-09 OU SIMILAR)</t>
  </si>
  <si>
    <t>4.5.14</t>
  </si>
  <si>
    <t>C4586</t>
  </si>
  <si>
    <t>GEOTÊXTIL NÃO-TECIDO 100% POLIÉSTER COM RESISTÊNCIA A TRAÇÃO LONGITUDINAL MÍNIMA DE 10 kN/m (BIDIM RT-10 OU SIMILAR)</t>
  </si>
  <si>
    <t>4.5.15</t>
  </si>
  <si>
    <t>C4654</t>
  </si>
  <si>
    <t>GEOTÊXTIL NÃO-TECIDO 100% POLIÉSTER COM RESISTÊNCIA A TRAÇÃO LONGITUDINAL MÍNIMA DE 14 kN/m (BIDIM RT-14 OU SIMILAR)</t>
  </si>
  <si>
    <t>4.5.16</t>
  </si>
  <si>
    <t>C4655</t>
  </si>
  <si>
    <t>GEOTÊXTIL NÃO-TECIDO 100% POLIÉSTER COM RESISTÊNCIA A TRAÇÃO LONGITUDINAL MÍNIMA DE 16 kN/m (BIDIM RT-16 OU SIMILAR)</t>
  </si>
  <si>
    <t>4.5.17</t>
  </si>
  <si>
    <t>C4656</t>
  </si>
  <si>
    <t>GEOTÊXTIL NÃO-TECIDO 100% POLIÉSTER COM RESISTÊNCIA A TRAÇÃO LONGITUDINAL MÍNIMA DE 21 kN/m (BIDIM RT-21 OU SIMILAR)</t>
  </si>
  <si>
    <t>4.5.18</t>
  </si>
  <si>
    <t>C4657</t>
  </si>
  <si>
    <t>GEOTÊXTIL NÃO-TECIDO 100% POLIÉSTER COM RESISTÊNCIA A TRAÇÃO LONGITUDINAL MÍNIMA DE 26 kN/m (BIDIM RT-26 OU SIMILAR)</t>
  </si>
  <si>
    <t>4.5.19</t>
  </si>
  <si>
    <t>C4658</t>
  </si>
  <si>
    <t>GEOTÊXTIL NÃO-TECIDO 100% POLIÉSTER COM RESISTÊNCIA A TRAÇÃO LONGITUDINAL MÍNIMA DE 31 kN/m (BIDIM RT-31 OU SIMILAR)</t>
  </si>
  <si>
    <t>4.5.20</t>
  </si>
  <si>
    <t>C4752</t>
  </si>
  <si>
    <t>MANTA GEOTEXTIL, TECIDA 100% POLIPROPILENO, RESISTÊNCIA A TRAÇÃO DE 55KN/M E DEFORMAÇÃO INFERIOR A 15% (FORNECIMENTO E ASSENTAMENTO)</t>
  </si>
  <si>
    <t>4.5.21</t>
  </si>
  <si>
    <t>C4753</t>
  </si>
  <si>
    <t>PEÇA EM MADEIRA MUIRACATIARA (2,50X5,00CM) PARA FIXAÇÃO DA MANTA GEOTEXTIL</t>
  </si>
  <si>
    <t>4.6</t>
  </si>
  <si>
    <t>DRENAGEM SUPERFICIAL</t>
  </si>
  <si>
    <t>4.6.1</t>
  </si>
  <si>
    <t>C0365</t>
  </si>
  <si>
    <t xml:space="preserve">BANQUETA/ MEIO FIO DE CONCRETO MOLDADO NO LOCAL </t>
  </si>
  <si>
    <t>4.6.2</t>
  </si>
  <si>
    <t>C0367</t>
  </si>
  <si>
    <t>BANQUETA/ MEIO FIO DE CONCRETO PRÉ-MOLDADO (1,00x0,25x0,15m)</t>
  </si>
  <si>
    <t>4.6.3</t>
  </si>
  <si>
    <t>C0366</t>
  </si>
  <si>
    <t>BANQUETA/ MEIO FIO DE CONCRETO P/ VIAS URBANAS (1,00x0,35x0,15m)</t>
  </si>
  <si>
    <t>4.6.4</t>
  </si>
  <si>
    <t>C0368</t>
  </si>
  <si>
    <t>BANQUETA/ MEIO FIO DE TIJOLO MACIÇO</t>
  </si>
  <si>
    <t>4.6.5</t>
  </si>
  <si>
    <t>C3065</t>
  </si>
  <si>
    <t>DESCIDA D'ÁGUA DE CONCRETO ARMADO PADRÃO DERT</t>
  </si>
  <si>
    <t>4.6.6</t>
  </si>
  <si>
    <t>C3066</t>
  </si>
  <si>
    <t>DESCIDA D'ÁGUA DE CONCRETO ARMADO TIPO U</t>
  </si>
  <si>
    <t>4.6.7</t>
  </si>
  <si>
    <t>C3067</t>
  </si>
  <si>
    <t>DESCIDA D'AGUA EM CALHA PRÉ-MOLDADA DE CONCRETO D= 0,40m</t>
  </si>
  <si>
    <t>4.6.8</t>
  </si>
  <si>
    <t>C2727</t>
  </si>
  <si>
    <t>DRENAGEM COM CALHA PRÉ-MOLDADA DE CONCRETO D= 0,30m</t>
  </si>
  <si>
    <t>4.6.9</t>
  </si>
  <si>
    <t>C4583</t>
  </si>
  <si>
    <t>MEIO FIO CONJUGADO C/ SARJETA, EXTRUSADO COM CONCRETO FCK 20 MPa</t>
  </si>
  <si>
    <t>4.6.10</t>
  </si>
  <si>
    <t>C3097</t>
  </si>
  <si>
    <t>MEIO FIO DE PEDRA GRANÍTICA</t>
  </si>
  <si>
    <t>4.6.11</t>
  </si>
  <si>
    <t>C3449</t>
  </si>
  <si>
    <t>MEIO FIO PRÉ MOLDADO (0,07x0,30x1,00)m C/REJUNTAMENTO</t>
  </si>
  <si>
    <t>4.6.12</t>
  </si>
  <si>
    <t>C2018</t>
  </si>
  <si>
    <t>POÇO DE VISITA DE ALVENARIA P/ GALERIA DE ÁGUAS PLUVIAIS DIAM. = 1m  E PROFUNDIDADE= 2m</t>
  </si>
  <si>
    <t>4.6.13</t>
  </si>
  <si>
    <t>C2019</t>
  </si>
  <si>
    <t>POÇO DE VISITA DE ALVENARIA P/ GALERIA DE ÁGUAS PLUVIAIS DIAM. = 1m  E PROFUNDIDADE= 4m</t>
  </si>
  <si>
    <t>4.6.14</t>
  </si>
  <si>
    <t>C2020</t>
  </si>
  <si>
    <t>POÇO DE VISITA DE ALVENARIA P/ GALERIA DE ÁGUAS PLUVIAIS DIAM.= 1m  E PROFUNDIDADE= 6m</t>
  </si>
  <si>
    <t>4.6.15</t>
  </si>
  <si>
    <t>C3110</t>
  </si>
  <si>
    <t>SAIDA D'AGUA C/ DISSIPADOR DE ENERGIA</t>
  </si>
  <si>
    <t>4.6.16</t>
  </si>
  <si>
    <t>C3322</t>
  </si>
  <si>
    <t>SARJETA CONJUGADA COM BANQUETA EM CONCRETO SIMPLES</t>
  </si>
  <si>
    <t>4.6.17</t>
  </si>
  <si>
    <t>C3111</t>
  </si>
  <si>
    <t>SARJETA DE CONCRETO SIMPLES "U" C/H=0,35m/E=0,08m</t>
  </si>
  <si>
    <t>4.6.18</t>
  </si>
  <si>
    <t>C3112</t>
  </si>
  <si>
    <t>SARJETA DE CONCRETO SIMPLES C/L=1,00m/E=0,08m</t>
  </si>
  <si>
    <t>4.6.19</t>
  </si>
  <si>
    <t>C3113</t>
  </si>
  <si>
    <t>SARJETA DE CONCRETO SIMPLES C/L=1,20m/E=0,08m</t>
  </si>
  <si>
    <t>4.6.20</t>
  </si>
  <si>
    <t>C2310</t>
  </si>
  <si>
    <t>TAMPÃO DE FERRO FUNDIDO P/ POÇO DE VISITA  DE DIAM-=1 M</t>
  </si>
  <si>
    <t>4.6.21</t>
  </si>
  <si>
    <t>C4874</t>
  </si>
  <si>
    <t>TAMPONAMENTO PROVISÓRIO EM CAIXA DE VISITA</t>
  </si>
  <si>
    <t>5</t>
  </si>
  <si>
    <t>ARGAMASSAS</t>
  </si>
  <si>
    <t>PREPARAÇÃO DE MATERIAIS</t>
  </si>
  <si>
    <t>C0115</t>
  </si>
  <si>
    <t>AREIA SECA MEIO PENEIRADA</t>
  </si>
  <si>
    <t>5.1.2</t>
  </si>
  <si>
    <t>C0116</t>
  </si>
  <si>
    <t>AREIA SECA PENEIRADA</t>
  </si>
  <si>
    <t>ARGAMASSA DE CIMENTO</t>
  </si>
  <si>
    <t>C0117</t>
  </si>
  <si>
    <t>ARGAMASSA DE CIMENTO ARENOSO E AREIA S/PEN. TRAÇO 1:2:4</t>
  </si>
  <si>
    <t>C0129</t>
  </si>
  <si>
    <t>ARGAMASSA DE CIMENTO ARENOSO E AREIA S/PEN. TRAÇO 1:2:6</t>
  </si>
  <si>
    <t>C0133</t>
  </si>
  <si>
    <t>ARGAMASSA DE CIMENTO ARENOSO E AREIA S/PEN. TRAÇO1:2.5:3.5</t>
  </si>
  <si>
    <t>C0130</t>
  </si>
  <si>
    <t>ARGAMASSA DE CIMENTO ARENOSO E AREIA S/PEN. TRAÇO 1:3:3</t>
  </si>
  <si>
    <t>C0131</t>
  </si>
  <si>
    <t>ARGAMASSA DE CIMENTO ARENOSO E AREIA S/PEN. TRAÇO 1:3:5</t>
  </si>
  <si>
    <t>C0132</t>
  </si>
  <si>
    <t>ARGAMASSA DE CIMENTO ARENOSO E AREIA S/PEN. TRAÇO 1:3:7</t>
  </si>
  <si>
    <t>C0181</t>
  </si>
  <si>
    <t>ARGAMASSA DE CIMENTO ARENOSO E AREIA S/PEN. TRAÇO 1:3.5:2.5</t>
  </si>
  <si>
    <t>5.2.8</t>
  </si>
  <si>
    <t>C0118</t>
  </si>
  <si>
    <t>ARGAMASSA DE CIMENTO ARENOSO E AREIA S/PEN. TRAÇO 1:4:2</t>
  </si>
  <si>
    <t>5.2.9</t>
  </si>
  <si>
    <t>C0119</t>
  </si>
  <si>
    <t>ARGAMASSA DE CIMENTO ARENOSO E AREIA S/PEN. TRAÇO 1:4:4</t>
  </si>
  <si>
    <t>5.2.10</t>
  </si>
  <si>
    <t>C0120</t>
  </si>
  <si>
    <t>ARGAMASSA DE CIMENTO ARENOSO E AREIA S/PEN. TRAÇO 1:4:6</t>
  </si>
  <si>
    <t>5.2.11</t>
  </si>
  <si>
    <t>C0121</t>
  </si>
  <si>
    <t>ARGAMASSA DE CIMENTO ARENOSO E AREIA S/PEN. TRAÇO 1:4:8</t>
  </si>
  <si>
    <t>5.2.12</t>
  </si>
  <si>
    <t>C0122</t>
  </si>
  <si>
    <t>ARGAMASSA DE CIMENTO ARENOSO E AREIA S/PEN. TRAÇO 1:5:3</t>
  </si>
  <si>
    <t>5.2.13</t>
  </si>
  <si>
    <t>C0128</t>
  </si>
  <si>
    <t>ARGAMASSA DE CIMENTO ARENOSO E AREIA S/PEN. TRAÇO 1:5:5</t>
  </si>
  <si>
    <t>5.2.14</t>
  </si>
  <si>
    <t>C0123</t>
  </si>
  <si>
    <t>ARGAMASSA DE CIMENTO ARENOSO E AREIA S/PEN. TRAÇO 1:5:7</t>
  </si>
  <si>
    <t>5.2.15</t>
  </si>
  <si>
    <t>C0179</t>
  </si>
  <si>
    <t>ARGAMASSA DE CIMENTO ARENOSO E AREIA S/PEN. TRAÇO 1:6:2</t>
  </si>
  <si>
    <t>5.2.16</t>
  </si>
  <si>
    <t>C0124</t>
  </si>
  <si>
    <t>ARGAMASSA DE CIMENTO ARENOSO E AREIA S/PEN. TRAÇO 1:6:4</t>
  </si>
  <si>
    <t>5.2.17</t>
  </si>
  <si>
    <t>C0125</t>
  </si>
  <si>
    <t>ARGAMASSA DE CIMENTO ARENOSO E AREIA S/PEN. TRAÇO 1:6:6</t>
  </si>
  <si>
    <t>5.2.18</t>
  </si>
  <si>
    <t>C0180</t>
  </si>
  <si>
    <t>ARGAMASSA DE CIMENTO ARENOSO E AREIA S/PEN. TRAÇO 1:7:3</t>
  </si>
  <si>
    <t>5.2.19</t>
  </si>
  <si>
    <t>C0126</t>
  </si>
  <si>
    <t>ARGAMASSA DE CIMENTO ARENOSO E AREIA S/PEN. TRAÇO 1:7:5</t>
  </si>
  <si>
    <t>5.2.20</t>
  </si>
  <si>
    <t>C0127</t>
  </si>
  <si>
    <t>ARGAMASSA DE CIMENTO ARENOSO E AREIA S/PEN. TRAÇO 1:8:4</t>
  </si>
  <si>
    <t>5.2.21</t>
  </si>
  <si>
    <t>C0162</t>
  </si>
  <si>
    <t>ARGAMASSA DE CIMENTO BRANCO E PÓ DE MÁRMORE TRAÇO 1:3</t>
  </si>
  <si>
    <t>5.2.22</t>
  </si>
  <si>
    <t>C0160</t>
  </si>
  <si>
    <t>ARGAMASSA DE CIMENTO E AREIA FINA PENEIRADA E ADITIVO AGLUTINANTE ORGANO-SINTÉTICO NO TRAÇO 1:8</t>
  </si>
  <si>
    <t>5.2.23</t>
  </si>
  <si>
    <t>C0161</t>
  </si>
  <si>
    <t>ARGAMASSA DE CIMENTO E AREIA MEDIA PENEIRADA E ADITIVO AGLUTINANTE ORGANO-SINTÉTICO NO TRAÇO 1:8</t>
  </si>
  <si>
    <t>5.2.24</t>
  </si>
  <si>
    <t>C0155</t>
  </si>
  <si>
    <t>ARGAMASSA DE CIMENTO E AREIA PENEIRADA C/ IMPERMEABILIZANTE TRAÇO 1:1.5</t>
  </si>
  <si>
    <t>5.2.25</t>
  </si>
  <si>
    <t>C0154</t>
  </si>
  <si>
    <t>ARGAMASSA DE CIMENTO E AREIA PENEIRADA C/ IMPERMEABILIZANTE TRAÇO 1:4</t>
  </si>
  <si>
    <t>5.2.26</t>
  </si>
  <si>
    <t>C0163</t>
  </si>
  <si>
    <t>ARGAMASSA DE CIMENTO E AREIA PEN. TRAÇO 1:2</t>
  </si>
  <si>
    <t>5.2.27</t>
  </si>
  <si>
    <t>C0164</t>
  </si>
  <si>
    <t>ARGAMASSA DE CIMENTO E AREIA PEN. TRAÇO 1:3</t>
  </si>
  <si>
    <t>5.2.28</t>
  </si>
  <si>
    <t>C0165</t>
  </si>
  <si>
    <t>ARGAMASSA DE CIMENTO E AREIA PEN. TRAÇO 1:4</t>
  </si>
  <si>
    <t>5.2.29</t>
  </si>
  <si>
    <t>C4429</t>
  </si>
  <si>
    <t>ARGAMASSA DE CIMENTO E AREIA PEN. TRAÇO 1:5</t>
  </si>
  <si>
    <t>5.2.30</t>
  </si>
  <si>
    <t>C4430</t>
  </si>
  <si>
    <t>ARGAMASSA DE CIMENTO E AREIA PEN. TRAÇO 1:6</t>
  </si>
  <si>
    <t>5.2.31</t>
  </si>
  <si>
    <t>C3009</t>
  </si>
  <si>
    <t>ARGAMASSA DE CIMENTO E AREIA PEN. TRAÇO 1:7</t>
  </si>
  <si>
    <t>5.2.32</t>
  </si>
  <si>
    <t>C0156</t>
  </si>
  <si>
    <t>ARGAMASSA DE CIMENTO E AREIA S/PEN. C/IMPERMEAB. TRAÇO 1:2</t>
  </si>
  <si>
    <t>5.2.33</t>
  </si>
  <si>
    <t>C0157</t>
  </si>
  <si>
    <t>ARGAMASSA DE CIMENTO E AREIA S/PEN. C/IMPERMEAB. TRAÇO 1:3</t>
  </si>
  <si>
    <t>5.2.34</t>
  </si>
  <si>
    <t>C0158</t>
  </si>
  <si>
    <t>ARGAMASSA DE CIMENTO E AREIA S/PEN. C/IMPERMEAB. TRAÇO 1:4</t>
  </si>
  <si>
    <t>5.2.35</t>
  </si>
  <si>
    <t>C0159</t>
  </si>
  <si>
    <t>ARGAMASSA DE CIMENTO E AREIA S/PEN. C/IMPERMEAB. TRAÇO 1:5</t>
  </si>
  <si>
    <t>5.2.36</t>
  </si>
  <si>
    <t>C0166</t>
  </si>
  <si>
    <t>ARGAMASSA DE CIMENTO E AREIA S/PEN. TRAÇO 1:1</t>
  </si>
  <si>
    <t>5.2.37</t>
  </si>
  <si>
    <t>C0167</t>
  </si>
  <si>
    <t>ARGAMASSA DE CIMENTO E AREIA S/PEN. TRAÇO 1:1.5</t>
  </si>
  <si>
    <t>5.2.38</t>
  </si>
  <si>
    <t>C0168</t>
  </si>
  <si>
    <t>ARGAMASSA DE CIMENTO E AREIA S/PEN. TRAÇO 1:2</t>
  </si>
  <si>
    <t>5.2.39</t>
  </si>
  <si>
    <t>C0169</t>
  </si>
  <si>
    <t>ARGAMASSA DE CIMENTO E AREIA S/PEN. TRAÇO 1:2.5</t>
  </si>
  <si>
    <t>5.2.40</t>
  </si>
  <si>
    <t>C0170</t>
  </si>
  <si>
    <t>ARGAMASSA DE CIMENTO E AREIA S/PEN. TRAÇO 1:3</t>
  </si>
  <si>
    <t>5.2.41</t>
  </si>
  <si>
    <t>C0171</t>
  </si>
  <si>
    <t>ARGAMASSA DE CIMENTO E AREIA S/PEN. TRAÇO 1:4</t>
  </si>
  <si>
    <t>5.2.42</t>
  </si>
  <si>
    <t>C0172</t>
  </si>
  <si>
    <t>ARGAMASSA DE CIMENTO E AREIA S/PEN. TRAÇO 1:5</t>
  </si>
  <si>
    <t>5.2.43</t>
  </si>
  <si>
    <t>C0173</t>
  </si>
  <si>
    <t>ARGAMASSA DE CIMENTO E AREIA S/PEN. TRAÇO 1:6</t>
  </si>
  <si>
    <t>5.2.44</t>
  </si>
  <si>
    <t>C0174</t>
  </si>
  <si>
    <t>ARGAMASSA DE CIMENTO E AREIA S/PEN. TRAÇO 1:7</t>
  </si>
  <si>
    <t>5.2.45</t>
  </si>
  <si>
    <t>C3323</t>
  </si>
  <si>
    <t>ARGAMASSA DE CIMENTO E AREIA TRAÇO 1:3 COM AREIA PRODUZIDA</t>
  </si>
  <si>
    <t>5.2.46</t>
  </si>
  <si>
    <t>C3324</t>
  </si>
  <si>
    <t>ARGAMASSA DE CIMENTO E AREIA TRAÇO 1:4 COM AREIA PRODUZIDA</t>
  </si>
  <si>
    <t>5.2.47</t>
  </si>
  <si>
    <t>C0175</t>
  </si>
  <si>
    <t>ARGAMASSA DE CIMENTO E PEDRISCO TRAÇO 1:4</t>
  </si>
  <si>
    <t>5.2.48</t>
  </si>
  <si>
    <t>C3554</t>
  </si>
  <si>
    <t>MUTIRÃO MISTO - ARGAMASSA DE CIMENTO E AREIA S/PEN. TRAÇO 1:3</t>
  </si>
  <si>
    <t>5.2.49</t>
  </si>
  <si>
    <t>C3553</t>
  </si>
  <si>
    <t>MUTIRÃO MISTO - ARGAMASSA DE CIMENTO E AREIA S/PEN. TRAÇO 1:6</t>
  </si>
  <si>
    <t>ARGAMASSA MISTA</t>
  </si>
  <si>
    <t>C0185</t>
  </si>
  <si>
    <t>ARGAMASSA MISTA DE CAL EM PASTA E AREIA S/PEN. TRAÇO 1:4  C/100 KG DE CIMENTO</t>
  </si>
  <si>
    <t>C0189</t>
  </si>
  <si>
    <t>ARGAMASSA MISTA DE CAL HIDR. E AREIA S/PEN. TRAÇO 1:3 C/100KG DE CIMENTO</t>
  </si>
  <si>
    <t>C0192</t>
  </si>
  <si>
    <t>ARGAMASSA MISTA DE CAL HIDR. E AREIA S/PEN. TRAÇO 1:4 C/100KG DE CIMENTO</t>
  </si>
  <si>
    <t>C0194</t>
  </si>
  <si>
    <t>ARGAMASSA MISTA DE CIMENTO CAL HIDR. E AREIA PEN.  TRAÇO 1:2:8</t>
  </si>
  <si>
    <t>C0197</t>
  </si>
  <si>
    <t>ARGAMASSA MISTA DE CIMENTO CAL HIDR. E AREIA S/PEN. TRAÇO 1:1:4</t>
  </si>
  <si>
    <t>C0205</t>
  </si>
  <si>
    <t>ARGAMASSA MISTA DE CIMENTO CAL HIDR. E AREIA S/PEN. TRAÇO 1:2:8</t>
  </si>
  <si>
    <t>C0200</t>
  </si>
  <si>
    <t>ARGAMASSA MISTA DE CIMENTO CAL HIDR. E AREIA S/PEN. TRAÇO 1:2:9</t>
  </si>
  <si>
    <t>C1439</t>
  </si>
  <si>
    <t>GROUT CIMENTO, CAL HIDR., AREIA E PEDRISCO  TRAÇO 1:0.1:3:2</t>
  </si>
  <si>
    <t>ARGAMASSA INDUSTRIALIZADA</t>
  </si>
  <si>
    <t>C0210</t>
  </si>
  <si>
    <t>ARGAMASSA PRÉ-FABRICADA P/REBOCO</t>
  </si>
  <si>
    <t>C0211</t>
  </si>
  <si>
    <t>ARGAMASSA PRÉ-FABRICADA P/REBOCO IMITAÇÃO TRAVERTINO</t>
  </si>
  <si>
    <t>C0212</t>
  </si>
  <si>
    <t>ARGAMASSA PRÉ-FABRICADA P/REBOCO TIPO MASSA RASPADA</t>
  </si>
  <si>
    <t>C1848</t>
  </si>
  <si>
    <t>PASTA DE CIMENTO COLANTE</t>
  </si>
  <si>
    <t>6</t>
  </si>
  <si>
    <t>FUNDAÇÕES E  ESTRUTURAS</t>
  </si>
  <si>
    <t>TUBULÕES A CÉU ABERTO</t>
  </si>
  <si>
    <t>C0825</t>
  </si>
  <si>
    <t>CONCRETAGEM DE BASE DE TUBULÃO À CÉU ABERTO</t>
  </si>
  <si>
    <t>C0826</t>
  </si>
  <si>
    <t>CONCRETAGEM DE TUBULÃO (CAMISA/ENCHIM.)   À CÉU ABERTO  D=1,20m</t>
  </si>
  <si>
    <t>C0827</t>
  </si>
  <si>
    <t>CONCRETAGEM DE TUBULÃO (CAMISA/ENCHIM.)   À CÉU ABERTO  D=1,40m</t>
  </si>
  <si>
    <t>C0828</t>
  </si>
  <si>
    <t>CONCRETAGEM DE TUBULÃO (CAMISA/ENCHIM.)   À CÉU ABERTO  D=1,60m</t>
  </si>
  <si>
    <t>C2636</t>
  </si>
  <si>
    <t>TUBULÃO - CEU ABERTO - C/CONCRETO FCK 13.5 MPa</t>
  </si>
  <si>
    <t>C2637</t>
  </si>
  <si>
    <t>TUBULÃO - CEU ABERTO - C/CONCRETO FCK 13.5 MPa C/RACHÃO</t>
  </si>
  <si>
    <t>C2638</t>
  </si>
  <si>
    <t>TUBULÃO - CEU ABERTO - C/CONCRETO FCK 15 MPa</t>
  </si>
  <si>
    <t>C2634</t>
  </si>
  <si>
    <t>TUBULAO - CEU ABERTO - C/CONCRETO FCK 15 MPa C/RACHÃO</t>
  </si>
  <si>
    <t>C2639</t>
  </si>
  <si>
    <t>TUBULÃO - CEU ABERTO - C/CONCRETO FCK 18 MPa</t>
  </si>
  <si>
    <t>C2635</t>
  </si>
  <si>
    <t>TUBULAO - CEU ABERTO - C/CONCRETO FCK 18 MPa  C/RACHÃO</t>
  </si>
  <si>
    <t>C2641</t>
  </si>
  <si>
    <t>TUBULÃO - CEU ABERTO - C/CONCRETO USINADO FCK 15 MPa</t>
  </si>
  <si>
    <t>C2642</t>
  </si>
  <si>
    <t>TUBULÃO - CEU ABERTO - C/CONCRETO USINADO FCK 20 MPa</t>
  </si>
  <si>
    <t>TUBULÕES A AR COMPRIMIDO</t>
  </si>
  <si>
    <t>C3148</t>
  </si>
  <si>
    <t>CONCRETAGEM DE BASES TUBULÃO AR COMPRIMIDO ATE 12m</t>
  </si>
  <si>
    <t>C3147</t>
  </si>
  <si>
    <t>CONCRETAGEM DE BASES TUBULÃO AR COMPRIMIDO 12/18m</t>
  </si>
  <si>
    <t>C3149</t>
  </si>
  <si>
    <t>CONCRETAGEM DE TUBULÃO (CAMISA/ENCHIM.)   AR COMP. D=1,20m  ATÉ 12m</t>
  </si>
  <si>
    <t>6.2.4</t>
  </si>
  <si>
    <t>C3150</t>
  </si>
  <si>
    <t>CONCRETAGEM DE TUBULÃO (CAMISA/ENCHIM.)   AR COMP. D=1,20m  DE 12/18m</t>
  </si>
  <si>
    <t>6.2.5</t>
  </si>
  <si>
    <t>C3151</t>
  </si>
  <si>
    <t>CONCRETAGEM DE TUBULÃO (CAMISA/ENCHIM.)   AR COMP. D=1,40m  ATÉ 12m</t>
  </si>
  <si>
    <t>6.2.6</t>
  </si>
  <si>
    <t>C3152</t>
  </si>
  <si>
    <t>CONCRETAGEM DE TUBULÃO (CAMISA/ENCHIM.)   AR COMP. D=1,40m  DE 12/18m</t>
  </si>
  <si>
    <t>6.2.7</t>
  </si>
  <si>
    <t>C3153</t>
  </si>
  <si>
    <t>CONCRETAGEM DE TUBULÃO (CAMISA/ENCHIM.)   AR COMP. D=1,60m  ATÉ 12m</t>
  </si>
  <si>
    <t>6.2.8</t>
  </si>
  <si>
    <t>C3154</t>
  </si>
  <si>
    <t>CONCRETAGEM DE TUBULÃO (CAMISA/ENCHIM.)   AR COMP. D=1,60m DE 12/18m</t>
  </si>
  <si>
    <t>6.2.9</t>
  </si>
  <si>
    <t>C0963</t>
  </si>
  <si>
    <t>CRAVAÇÃO DE CAMISA METÁLICA P/ TUBULÃO, INCLUSIVE ESCAVAÇÃO MECÂNICA</t>
  </si>
  <si>
    <t>6.2.10</t>
  </si>
  <si>
    <t>C2643</t>
  </si>
  <si>
    <t>TUBULÃO SOB AR COMPRIMIDO - C/CONCRETO FCK 15 MPa</t>
  </si>
  <si>
    <t>6.3</t>
  </si>
  <si>
    <t>ESTACAS</t>
  </si>
  <si>
    <t>6.3.1</t>
  </si>
  <si>
    <t>C5046</t>
  </si>
  <si>
    <t>CORTE OXI-ACETILENO EM CHAPA DE AÇO  6,3MM</t>
  </si>
  <si>
    <t>6.3.2</t>
  </si>
  <si>
    <t>C5047</t>
  </si>
  <si>
    <t>CORTE OXI-ACETILENO EM CHAPA DE AÇO  8,0MM</t>
  </si>
  <si>
    <t>6.3.3</t>
  </si>
  <si>
    <t>C5048</t>
  </si>
  <si>
    <t>CORTE OXI-ACETILENO EM CHAPA DE AÇO  9,5MM</t>
  </si>
  <si>
    <t>6.3.4</t>
  </si>
  <si>
    <t>C5049</t>
  </si>
  <si>
    <t>CORTE OXI-ACETILENO EM CHAPA DE AÇO 12,5MM</t>
  </si>
  <si>
    <t>6.3.5</t>
  </si>
  <si>
    <t>C0938</t>
  </si>
  <si>
    <t>CORTE PERFIL METÁLICO ' I ' DE 10"X4"X5/8"  P/EMPREITADA</t>
  </si>
  <si>
    <t>6.3.6</t>
  </si>
  <si>
    <t>C0939</t>
  </si>
  <si>
    <t>CORTE PERFIL METÁLICO ' I '  DE 12"X5"X1/4" P/EMPREITADA</t>
  </si>
  <si>
    <t>6.3.7</t>
  </si>
  <si>
    <t>C0936</t>
  </si>
  <si>
    <t>CORTE PERFIL METÁLICO DUPLO I DE 10"X4"X5/8" P/EMPREITADA</t>
  </si>
  <si>
    <t>6.3.8</t>
  </si>
  <si>
    <t>C0937</t>
  </si>
  <si>
    <t>CORTE PERFIL METÁLICO DUPLO ' I '  DE 12"X5"X1/4" P/EMPREITADA</t>
  </si>
  <si>
    <t>6.3.9</t>
  </si>
  <si>
    <t>C1292</t>
  </si>
  <si>
    <t>ESTACA DE MADEIRA CONDIÇÕES FAVORÁVEIS D= 22cm P/6 A 8T</t>
  </si>
  <si>
    <t>6.3.10</t>
  </si>
  <si>
    <t>C1293</t>
  </si>
  <si>
    <t>ESTACA DE MADEIRA CONDIÇÕES FAVORÁVEIS D= 25cm P/8 A 10T</t>
  </si>
  <si>
    <t>6.3.11</t>
  </si>
  <si>
    <t>C1290</t>
  </si>
  <si>
    <t>ESTACA DE MADEIRA CONDIÇÕES POUCO FAVORÁVEIS D= 22cm P/6 A 8T</t>
  </si>
  <si>
    <t>6.3.12</t>
  </si>
  <si>
    <t>C1291</t>
  </si>
  <si>
    <t>ESTACA DE MADEIRA CONDIÇÕES POUCO FAVORÁVEIS D= 25cm P/8 A 10T</t>
  </si>
  <si>
    <t>6.3.13</t>
  </si>
  <si>
    <t>C4690</t>
  </si>
  <si>
    <t>ESTACA RAIZ DIÂMETRO 160mm - ATÉ 30 Tf</t>
  </si>
  <si>
    <t>6.3.14</t>
  </si>
  <si>
    <t>C4691</t>
  </si>
  <si>
    <t>ESTACA RAIZ DIÂMETRO 200mm - ATÉ 40 Tf</t>
  </si>
  <si>
    <t>6.3.15</t>
  </si>
  <si>
    <t>C4692</t>
  </si>
  <si>
    <t>ESTACA RAIZ DIÂMETRO 250mm - ATÉ 60 Tf</t>
  </si>
  <si>
    <t>6.3.16</t>
  </si>
  <si>
    <t>C4693</t>
  </si>
  <si>
    <t>ESTACA RAIZ DIÂMETRO 310mm - ATÉ 90 Tf</t>
  </si>
  <si>
    <t>6.3.17</t>
  </si>
  <si>
    <t>C4697</t>
  </si>
  <si>
    <t>ESTACA RAIZ DIÂMETRO 350mm - ATÉ 110 Tf</t>
  </si>
  <si>
    <t>6.3.18</t>
  </si>
  <si>
    <t>C4694</t>
  </si>
  <si>
    <t>ESTACA RAIZ DIÂMETRO 410mm - ATÉ 125 Tf</t>
  </si>
  <si>
    <t>6.3.19</t>
  </si>
  <si>
    <t>C4695</t>
  </si>
  <si>
    <t>ESTACA RAIZ DIÂMETRO 450mm - ATÉ 145 Tf</t>
  </si>
  <si>
    <t>6.3.20</t>
  </si>
  <si>
    <t>C4696</t>
  </si>
  <si>
    <t>ESTACA RAIZ DIÂMETRO 450mm - ATÉ 169 Tf</t>
  </si>
  <si>
    <t>6.3.21</t>
  </si>
  <si>
    <t>C4698</t>
  </si>
  <si>
    <t>PERFIL METÁLICO "I" OU "H" COM CRAVAÇÃO EMPREITADA</t>
  </si>
  <si>
    <t>6.3.22</t>
  </si>
  <si>
    <t>C4699</t>
  </si>
  <si>
    <t>SOLDA DE TOPO EM PERFIL "I" OU "H"</t>
  </si>
  <si>
    <t>6.3.23</t>
  </si>
  <si>
    <t>C2282</t>
  </si>
  <si>
    <t>SOLDA LONGITUDINAL EM PERFIL METÁLICO P/EMPREITADA</t>
  </si>
  <si>
    <t>6.3.24</t>
  </si>
  <si>
    <t>C5042</t>
  </si>
  <si>
    <t xml:space="preserve">SOLDA OXI-ACETILENO EM CHAPA DE AÇO  6,3MM </t>
  </si>
  <si>
    <t>6.3.25</t>
  </si>
  <si>
    <t>C5043</t>
  </si>
  <si>
    <t>SOLDA OXI-ACETILENO EM CHAPA DE AÇO  8,0MM</t>
  </si>
  <si>
    <t>6.3.26</t>
  </si>
  <si>
    <t>C5044</t>
  </si>
  <si>
    <t>SOLDA OXI-ACETILENO EM CHAPA DE AÇO  9,5MM</t>
  </si>
  <si>
    <t>6.3.27</t>
  </si>
  <si>
    <t>C5045</t>
  </si>
  <si>
    <t>SOLDA OXI-ACETILENO EM CHAPA DE AÇO 12,5MM</t>
  </si>
  <si>
    <t>6.4</t>
  </si>
  <si>
    <t>EMBASAMENTOS E BALDRAMES</t>
  </si>
  <si>
    <t>6.4.1</t>
  </si>
  <si>
    <t>C0054</t>
  </si>
  <si>
    <t>ALVENARIA DE EMBASAMENTO DE PEDRA ARGAMASSADA</t>
  </si>
  <si>
    <t>6.4.2</t>
  </si>
  <si>
    <t>C0055</t>
  </si>
  <si>
    <t>ALVENARIA DE EMBASAMENTO DE TIJOLO COMUM, C/ARGAMASSA MISTA C/ CAL HIDRATADA</t>
  </si>
  <si>
    <t>6.4.3</t>
  </si>
  <si>
    <t>C0056</t>
  </si>
  <si>
    <t>ALVENARIA DE EMBASAMENTO DE TIJOLO FURADO, C/ ARGAMASSA MISTA C/ CAL HIDRATADA (1:2:8)</t>
  </si>
  <si>
    <t>6.4.4</t>
  </si>
  <si>
    <t>C4592</t>
  </si>
  <si>
    <t>ALVENARIA DE EMBASAMENTO EM TIJOLO CERÂMICO FURADO C/ ARGAMASSA CIMENTO E AREIA 1:4</t>
  </si>
  <si>
    <t>6.4.5</t>
  </si>
  <si>
    <t>C0089</t>
  </si>
  <si>
    <t>ANEL DE IMPERMEABILIZAÇÃO C/ARMAÇÃO EM FERRO</t>
  </si>
  <si>
    <t>6.4.6</t>
  </si>
  <si>
    <t>C0471</t>
  </si>
  <si>
    <t>BROCA D= 20cm COM CONCRETO FCK=13.5MPa, MAIS VIGA BALDRAME 20X20cm E UMA FIADA DE BLOCO DE CONCRETO 14X19X39cm</t>
  </si>
  <si>
    <t>6.4.7</t>
  </si>
  <si>
    <t>C3604</t>
  </si>
  <si>
    <t>MUTIRÃO MISTO - ALVENARIA DE EMBASAMENTO C/TIJ. FURADO, C/ ARG. MISTA C/CAL HIDRATADA</t>
  </si>
  <si>
    <t>6.5</t>
  </si>
  <si>
    <t>FORMAS</t>
  </si>
  <si>
    <t>6.5.1</t>
  </si>
  <si>
    <t>C4713</t>
  </si>
  <si>
    <t>CONFECÇÃO DE FORMA ACRÍLICA 5MM P/ LOGOMARCAS EM PREMOLDADOS DE CONCRETO (ABRIGO PARADA DE ÔNIBUS), PARA UTIL. 40 X</t>
  </si>
  <si>
    <t>6.5.2</t>
  </si>
  <si>
    <t>C4710</t>
  </si>
  <si>
    <t>CONFECÇÃO DE FORMA METÁLICA P/ PEÇAS PREMOLDADAS DE CONCRETO (ABRIGO PARADA DE ÔNIBUS), PARA UTIL. 15 X</t>
  </si>
  <si>
    <t>6.5.3</t>
  </si>
  <si>
    <t>C2822</t>
  </si>
  <si>
    <t>FORMA CURVA CHAPA COMPENSADA PLASTIFICADA, ESP.= 12mm</t>
  </si>
  <si>
    <t>6.5.4</t>
  </si>
  <si>
    <t>C3990</t>
  </si>
  <si>
    <t>FORMA CURVA CHAPA COMPENSADA PLASTIFICADA, ESP.= 18mm</t>
  </si>
  <si>
    <t>6.5.5</t>
  </si>
  <si>
    <t>C2823</t>
  </si>
  <si>
    <t>FORMA CURVA CHAPA COMPENSADA RESINADA, ESP.=  6mm</t>
  </si>
  <si>
    <t>6.5.6</t>
  </si>
  <si>
    <t>C2824</t>
  </si>
  <si>
    <t xml:space="preserve">FORMA CURVA CHAPA COMPENSADA RESINADA, ESP.= 10mm </t>
  </si>
  <si>
    <t>6.5.7</t>
  </si>
  <si>
    <t>C2825</t>
  </si>
  <si>
    <t>FORMA CURVA CHAPA COMPENSADA RESINADA, ESP.= 12mm</t>
  </si>
  <si>
    <t>6.5.8</t>
  </si>
  <si>
    <t>C3981</t>
  </si>
  <si>
    <t>FORMA DE PAPELÃO RESINADO TIPO ESTRUTUBOS D=1,20 M  (FORNECIMENTO/MONTAGEM/DESMONTAGEM)</t>
  </si>
  <si>
    <t>6.5.9</t>
  </si>
  <si>
    <t>C1400</t>
  </si>
  <si>
    <t>FORMA DE TÁBUAS DE 1" DE 3A. P/FUNDAÇÕES UTIL. 5 X</t>
  </si>
  <si>
    <t>6.5.10</t>
  </si>
  <si>
    <t>C1401</t>
  </si>
  <si>
    <t>FORMA DE TÁBUAS DE 1" DE 3A. P/SUPERESTRUTURA - UTIL. 2 X</t>
  </si>
  <si>
    <t>6.5.11</t>
  </si>
  <si>
    <t>C4158</t>
  </si>
  <si>
    <t>FORMA METÁLICA P/ PILAR</t>
  </si>
  <si>
    <t>6.5.12</t>
  </si>
  <si>
    <t>C4282</t>
  </si>
  <si>
    <t>FORMA P/ CONCRETO "IN LOCO" (APLICAÇÃO)</t>
  </si>
  <si>
    <t>6.5.13</t>
  </si>
  <si>
    <t>C4281</t>
  </si>
  <si>
    <t>FORMA P/ CONCRETO "IN LOCO" (FABRICAÇÃO)</t>
  </si>
  <si>
    <t>6.5.14</t>
  </si>
  <si>
    <t>C1404</t>
  </si>
  <si>
    <t>CONFECÇÃO DE FORMA  P/ PEÇAS PRÉ-MOLDADAS DE CONCRETO PROTENDIDO, REVESTIDAS C/CHAPA METÁLICA.UTIL(10 A 15X)</t>
  </si>
  <si>
    <t>6.5.15</t>
  </si>
  <si>
    <t>C1403</t>
  </si>
  <si>
    <t>FORMA P/ PEÇAS PRÉ-MOLDADAS DE CONCRETO PROTENDIDO, REVESTIDAS C/CHAPA COMPENSADA PLASTIFICADA (12X)</t>
  </si>
  <si>
    <t>6.5.16</t>
  </si>
  <si>
    <t>C4301</t>
  </si>
  <si>
    <t>FORMA PARA CONCRETO "IN LOCO", INCLUSIVE DESFORMA</t>
  </si>
  <si>
    <t>6.5.17</t>
  </si>
  <si>
    <t>C4302</t>
  </si>
  <si>
    <t>FORMA PARA CONCRETO PRÉ-MOLDADO, INCLUSIVE DESFORMA</t>
  </si>
  <si>
    <t>6.5.18</t>
  </si>
  <si>
    <t>C1399</t>
  </si>
  <si>
    <t>FORMA PLANA CHAPA COMPENSADA PLASTIFICADA, ESP.= 12mm UTIL. 5X</t>
  </si>
  <si>
    <t>6.5.19</t>
  </si>
  <si>
    <t>C3991</t>
  </si>
  <si>
    <t>FORMA PLANA CHAPA COMPENSADA PLASTIFICADA, ESP.= 18mm UTIL. 5X</t>
  </si>
  <si>
    <t>6.5.20</t>
  </si>
  <si>
    <t>C1402</t>
  </si>
  <si>
    <t>FORMA PLANA CHAPA COMPENSADA RESINADA, ESP.= 10mm P/GALERIA  E BUEIROS CAPEADOS</t>
  </si>
  <si>
    <t>6.5.21</t>
  </si>
  <si>
    <t>C2827</t>
  </si>
  <si>
    <t>FORMA PLANA CHAPA COMPENSADA RESINADA, ESP.= 10mm UTIL. 3X</t>
  </si>
  <si>
    <t>6.5.22</t>
  </si>
  <si>
    <t>C1405</t>
  </si>
  <si>
    <t>FORMA PLANA CHAPA COMPENSADA RESINADA, ESP.= 12mm UTIL. 3 X</t>
  </si>
  <si>
    <t>6.5.23</t>
  </si>
  <si>
    <t>C4711</t>
  </si>
  <si>
    <t>MONTAGEM DE FORMA METÁLICA P/ CONCRETO PREMOLDADO (ABRIGO PARADA DE ÔNIBUS), INCL. DESFORMA</t>
  </si>
  <si>
    <t>6.5.24</t>
  </si>
  <si>
    <t>C1799</t>
  </si>
  <si>
    <t>MONTAGEM, DESMONTAGEM E REPAROS EM FORMAS P/PRE-MOLDADOS</t>
  </si>
  <si>
    <t>6.5.25</t>
  </si>
  <si>
    <t>C4759</t>
  </si>
  <si>
    <t xml:space="preserve">MONTAGEM E DESMONTAGEM DAS FORMAS/ESCORAMENTOS ESPECIAIS P/ LAJE NERVURADA INCLUSIVE DESMOLDANTE                                        
</t>
  </si>
  <si>
    <t>6.6</t>
  </si>
  <si>
    <t>ARMADURAS</t>
  </si>
  <si>
    <t>6.6.1</t>
  </si>
  <si>
    <t>C3331</t>
  </si>
  <si>
    <t>ANCORAGEM ATIVA PARA CABO COM 1 CORDOALHA DE 12,7mm</t>
  </si>
  <si>
    <t>6.6.2</t>
  </si>
  <si>
    <t>C3332</t>
  </si>
  <si>
    <t>ANCORAGEM ATIVA PARA CABO COM 2 CORDOALHA DE 12,7mm</t>
  </si>
  <si>
    <t>6.6.3</t>
  </si>
  <si>
    <t>C3333</t>
  </si>
  <si>
    <t>ANCORAGEM ATIVA PARA CABO COM 4 CORDOALHA DE 12,7mm</t>
  </si>
  <si>
    <t>6.6.4</t>
  </si>
  <si>
    <t>C3334</t>
  </si>
  <si>
    <t>ANCORAGEM ATIVA PARA CABO COM 6 CORDOALHA DE 12,7mm</t>
  </si>
  <si>
    <t>6.6.5</t>
  </si>
  <si>
    <t>C3335</t>
  </si>
  <si>
    <t>ANCORAGEM ATIVA PARA CABO COM 7 CORDOALHA DE 12,7mm</t>
  </si>
  <si>
    <t>6.6.6</t>
  </si>
  <si>
    <t>C3336</t>
  </si>
  <si>
    <t>ANCORAGEM ATIVA PARA CABO COM 12 CORDOALHA DE 12,7mm</t>
  </si>
  <si>
    <t>6.6.7</t>
  </si>
  <si>
    <t>C3337</t>
  </si>
  <si>
    <t>ANCORAGEM PASSIVA PARA CABO COM 1 CORDOALHA DE 12,7mm</t>
  </si>
  <si>
    <t>6.6.8</t>
  </si>
  <si>
    <t>C3338</t>
  </si>
  <si>
    <t>ANCORAGEM PASSIVA PARA CABO COM 2 CORDOALHA DE 12,7mm</t>
  </si>
  <si>
    <t>6.6.9</t>
  </si>
  <si>
    <t>C3339</t>
  </si>
  <si>
    <t>ANCORAGEM PASSIVA PARA CABO COM 4 CORDOALHA DE 12,7mm</t>
  </si>
  <si>
    <t>6.6.10</t>
  </si>
  <si>
    <t>C3340</t>
  </si>
  <si>
    <t xml:space="preserve">ANCORAGEM PASSIVA PARA CABO COM 6 CORDOALHA DE 12,7mm </t>
  </si>
  <si>
    <t>6.6.11</t>
  </si>
  <si>
    <t>C3341</t>
  </si>
  <si>
    <t>ANCORAGEM PASSIVA PARA CABO COM 7 CORDOALHA DE 12,7mm</t>
  </si>
  <si>
    <t>6.6.12</t>
  </si>
  <si>
    <t>C3342</t>
  </si>
  <si>
    <t>ANCORAGEM PASSIVA PARA CABO COM 12 CORDOALHA DE 12,7mm</t>
  </si>
  <si>
    <t>6.6.13</t>
  </si>
  <si>
    <t>C4132</t>
  </si>
  <si>
    <t>ARMADURA  P/ ESTACAS PRÉ-MOLDADAS DE CONCRETO (APLICAÇÃO)</t>
  </si>
  <si>
    <t>6.6.14</t>
  </si>
  <si>
    <t>C0213</t>
  </si>
  <si>
    <t>ARMADURA CA-25 GROSSA D= 12,5 A 25,0mm</t>
  </si>
  <si>
    <t>6.6.15</t>
  </si>
  <si>
    <t>C0214</t>
  </si>
  <si>
    <t>ARMADURA CA-25 MÉDIA D= 6,3 A 10,0mm</t>
  </si>
  <si>
    <t>6.6.16</t>
  </si>
  <si>
    <t>C0215</t>
  </si>
  <si>
    <t>ARMADURA CA-50A GROSSA D= 12,5 A 25,0mm</t>
  </si>
  <si>
    <t>6.6.17</t>
  </si>
  <si>
    <t>C0216</t>
  </si>
  <si>
    <t>ARMADURA CA-50A MÉDIA D= 6,3 A 10,0mm</t>
  </si>
  <si>
    <t>6.6.18</t>
  </si>
  <si>
    <t>C0217</t>
  </si>
  <si>
    <t>ARMADURA CA-60 FINA D=3,40 A 6,40mm</t>
  </si>
  <si>
    <t>6.6.19</t>
  </si>
  <si>
    <t>C0218</t>
  </si>
  <si>
    <t>ARMADURA CA-60 MÉDIA D= 6,4 A 9,5mm</t>
  </si>
  <si>
    <t>6.6.20</t>
  </si>
  <si>
    <t>C4151</t>
  </si>
  <si>
    <t>ARMADURA DE AÇO CA 50/60</t>
  </si>
  <si>
    <t>6.6.21</t>
  </si>
  <si>
    <t>C3985</t>
  </si>
  <si>
    <t>ARMADURA DE CORDOALHA CP-190RB</t>
  </si>
  <si>
    <t>6.6.22</t>
  </si>
  <si>
    <t>C0219</t>
  </si>
  <si>
    <t>ARMADURA DE TELA DE AÇO</t>
  </si>
  <si>
    <t>6.6.23</t>
  </si>
  <si>
    <t>C0220</t>
  </si>
  <si>
    <t>ARMADURA EM TELA SOLDADA DE AÇO CA-60B</t>
  </si>
  <si>
    <t>6.6.24</t>
  </si>
  <si>
    <t>C4071</t>
  </si>
  <si>
    <t>ARMADURA EM TELA SOLDÁVEL Q-92</t>
  </si>
  <si>
    <t>6.6.25</t>
  </si>
  <si>
    <t>C4131</t>
  </si>
  <si>
    <t>ARMADURA P/ ESTACAS PRÉ-MOLDADAS DE CONCRETO (FABRICAÇÃO)</t>
  </si>
  <si>
    <t>6.6.26</t>
  </si>
  <si>
    <t>C3344</t>
  </si>
  <si>
    <t>CONFECÇÃO E COLOCAÇÃO DE CABO COM 1 CORDOALHA DE D=12,7mm COM BAINHA</t>
  </si>
  <si>
    <t>6.6.27</t>
  </si>
  <si>
    <t>C3325</t>
  </si>
  <si>
    <t>CONFECÇÃO E COLOCAÇÃO DE CABO COM 2 CORDOALHA DE D=12,7mm COM BAINHA</t>
  </si>
  <si>
    <t>6.6.28</t>
  </si>
  <si>
    <t>C3326</t>
  </si>
  <si>
    <t>CONFECÇÃO E COLOCAÇÃO DE CABO COM 4 CORDOALHA DE D=12,7mm COM BAINHA</t>
  </si>
  <si>
    <t>6.6.29</t>
  </si>
  <si>
    <t>C3327</t>
  </si>
  <si>
    <t>CONFECÇAO E COLOCAÇAO DE CABO COM 6 CORDOALHA DE D=12,7mm COM BAINHA</t>
  </si>
  <si>
    <t>6.6.30</t>
  </si>
  <si>
    <t>C3328</t>
  </si>
  <si>
    <t>CONFECÇÃO E COLOCAÇÃO DE CABO COM 7 CORDOALHAS DE D=12,7mm COM BAINHA</t>
  </si>
  <si>
    <t>6.6.31</t>
  </si>
  <si>
    <t>C3329</t>
  </si>
  <si>
    <t>CONFECÇÃO E COLOCAÇÃO DE CABO COM 12 CORDOALHAS DE D=12,7mm COM BAINHA</t>
  </si>
  <si>
    <t>6.6.32</t>
  </si>
  <si>
    <t>C3343</t>
  </si>
  <si>
    <t>PROTENSÃO E INJEÇÃO EM CABO COM CORDOALHA DE 12,7mm</t>
  </si>
  <si>
    <t>6.6.33</t>
  </si>
  <si>
    <t>C3330</t>
  </si>
  <si>
    <t>PURGADOR PARA ANCORAGEM</t>
  </si>
  <si>
    <t>6.7</t>
  </si>
  <si>
    <t>CONCRETOS</t>
  </si>
  <si>
    <t>6.7.1</t>
  </si>
  <si>
    <t>C0006</t>
  </si>
  <si>
    <t>ACABAMENTO DE SUPERFÍCIES C/DESEMPENADEIRA MECÂNICA</t>
  </si>
  <si>
    <t>6.7.2</t>
  </si>
  <si>
    <t>C0028</t>
  </si>
  <si>
    <t>ADENSAMENTO/REGULARIZAÇÃO SUP.CONCRETO RÉGUA DUPLA L=3 A 6m</t>
  </si>
  <si>
    <t>6.7.3</t>
  </si>
  <si>
    <t>C0027</t>
  </si>
  <si>
    <t>ADENSAMENTO/REGULARIZAÇÃO SUPERFICIAL DE CONCRETO C/RÉGUA SIMPLES L= 3m</t>
  </si>
  <si>
    <t>6.7.4</t>
  </si>
  <si>
    <t>C0034</t>
  </si>
  <si>
    <t>ADIÇÃO DE IMPERMEABILIZANTE PARA CONCRETO ESTRUTURAL</t>
  </si>
  <si>
    <t>6.7.5</t>
  </si>
  <si>
    <t>C0461</t>
  </si>
  <si>
    <t>BOMBEAMENTO DE CONCRETO</t>
  </si>
  <si>
    <t>6.7.6</t>
  </si>
  <si>
    <t>C0829</t>
  </si>
  <si>
    <t>CONCRETO CICLÓPICO FCK 10 MPa  COM AGREGADO PRODUZIDO (S/TRANSP)</t>
  </si>
  <si>
    <t>6.7.7</t>
  </si>
  <si>
    <t>C0830</t>
  </si>
  <si>
    <t>CONCRETO CICLÓPICO FCK 15 MPa COM AGREGADO ADQUIRIDO</t>
  </si>
  <si>
    <t>6.7.8</t>
  </si>
  <si>
    <t>C4134</t>
  </si>
  <si>
    <t>CONCRETO DE ALTO DESEMPENHO FCK &gt; 50 MPa / EXECUTADO EM CENTRAL DOSADORA</t>
  </si>
  <si>
    <t>6.7.9</t>
  </si>
  <si>
    <t>C4438</t>
  </si>
  <si>
    <t>CONCRETO FCK &gt; 30 MPa SUBMERSO C/ PLATAFORMA FLUTUANTE, INCLUSIVE LANÇAMENTO, CURA E TRANSPORTE</t>
  </si>
  <si>
    <t>6.7.10</t>
  </si>
  <si>
    <t>C0834</t>
  </si>
  <si>
    <t>CONCRETO GROUT (ARGAMASSA AUTONIVELANTE), LANÇAMENTO E CURA</t>
  </si>
  <si>
    <t>6.7.11</t>
  </si>
  <si>
    <t>C0833</t>
  </si>
  <si>
    <t>CONCRETO GROUT C/ATÉ 50% DE PEDRISCO EM PESO, LANÇAMENTO E CURA</t>
  </si>
  <si>
    <t>6.7.12</t>
  </si>
  <si>
    <t>C4291</t>
  </si>
  <si>
    <t>CONCRETO MOLDADO "IN LOCO" FCK ACIMA DE 10 MPa, INCLUSIVE LANÇAMENTO E CURA</t>
  </si>
  <si>
    <t>6.7.13</t>
  </si>
  <si>
    <t>C4292</t>
  </si>
  <si>
    <t>CONCRETO MOLDADO "IN LOCO" FCK ACIMA DE 50 MPa, INCLUSIVE LANÇAMENTO E CURA</t>
  </si>
  <si>
    <t>6.7.14</t>
  </si>
  <si>
    <t>C0836</t>
  </si>
  <si>
    <t>CONCRETO NÃO ESTRUTURAL PREPARO MANUAL</t>
  </si>
  <si>
    <t>6.7.15</t>
  </si>
  <si>
    <t>C3268</t>
  </si>
  <si>
    <t xml:space="preserve">CONCRETO P/VIBR., FCK=10MPa COM AGREGADO PRODUZIDO (S/TRANSP.) </t>
  </si>
  <si>
    <t>6.7.16</t>
  </si>
  <si>
    <t>C3269</t>
  </si>
  <si>
    <t>CONCRETO P/VIBR., FCK=13,5MPa COM AGREGADO PRODUZIDO (S/TRANSP.)</t>
  </si>
  <si>
    <t>6.7.17</t>
  </si>
  <si>
    <t>C3270</t>
  </si>
  <si>
    <t>CONCRETO P/VIBR., FCK=15MPa COM AGREGADO PRODUZIDO (S/ TRANSP.)</t>
  </si>
  <si>
    <t>6.7.18</t>
  </si>
  <si>
    <t>C3271</t>
  </si>
  <si>
    <t>CONCRETO P/VIBR., FCK=18MPA COM AGREGADO PRODUZIDO (S/ TRANSP.)</t>
  </si>
  <si>
    <t>6.7.19</t>
  </si>
  <si>
    <t>C3272</t>
  </si>
  <si>
    <t>CONCRETO P/VIBR., FCK=20MPa COM AGREGADO PRODUZIDO (S/TRANSP.)</t>
  </si>
  <si>
    <t>6.7.20</t>
  </si>
  <si>
    <t>C3273</t>
  </si>
  <si>
    <t>CONCRETO P/VIBR., FCK=25MPa COM AGREGADO PRODUZIDO (S/TRANSP.)</t>
  </si>
  <si>
    <t>6.7.21</t>
  </si>
  <si>
    <t>C3274</t>
  </si>
  <si>
    <t>CONCRETO P/VIBR., FCK=30MPa COM AGREGADO PRODUZIDO (S/TRANSP.)</t>
  </si>
  <si>
    <t>6.7.22</t>
  </si>
  <si>
    <t>C3275</t>
  </si>
  <si>
    <t>CONCRETO P/VIBR., FCK=35MPa COM AGREGADO PRODUZIDO (S/TRANSP.)</t>
  </si>
  <si>
    <t>6.7.23</t>
  </si>
  <si>
    <t>C3276</t>
  </si>
  <si>
    <t>CONCRETO P/VIBR., FCK=40MPa COM AGREGADO PRODUZIDO (S/TRANSP.)</t>
  </si>
  <si>
    <t>6.7.24</t>
  </si>
  <si>
    <t>C0838</t>
  </si>
  <si>
    <t>CONCRETO P/VIBR., FCK 10 MPa COM AGREGADO ADQUIRIDO</t>
  </si>
  <si>
    <t>6.7.25</t>
  </si>
  <si>
    <t>C0839</t>
  </si>
  <si>
    <t>CONCRETO P/VIBR., FCK 13.5 MPa COM AGREGADO ADQUIRIDO</t>
  </si>
  <si>
    <t>6.7.26</t>
  </si>
  <si>
    <t>C0840</t>
  </si>
  <si>
    <t>CONCRETO P/VIBR., FCK 15 MPa COM AGREGADO ADQUIRIDO</t>
  </si>
  <si>
    <t>6.7.27</t>
  </si>
  <si>
    <t>C0841</t>
  </si>
  <si>
    <t>CONCRETO P/VIBR., FCK 18 MPa COM AGREGADO ADQUIRIDO</t>
  </si>
  <si>
    <t>6.7.28</t>
  </si>
  <si>
    <t>C0842</t>
  </si>
  <si>
    <t>CONCRETO P/VIBR., FCK 20 MPa COM AGREGADO ADQUIRIDO</t>
  </si>
  <si>
    <t>6.7.29</t>
  </si>
  <si>
    <t>C0843</t>
  </si>
  <si>
    <t>CONCRETO P/VIBR., FCK 25 MPa COM AGREGADO ADQUIRIDO</t>
  </si>
  <si>
    <t>6.7.30</t>
  </si>
  <si>
    <t>C0844</t>
  </si>
  <si>
    <t>CONCRETO P/VIBR., FCK 30 MPa COM AGREGADO ADQUIRIDO</t>
  </si>
  <si>
    <t>6.7.31</t>
  </si>
  <si>
    <t>C0845</t>
  </si>
  <si>
    <t>CONCRETO P/VIBR., FCK 35 MPa COM AGREGADO ADQUIRIDO</t>
  </si>
  <si>
    <t>6.7.32</t>
  </si>
  <si>
    <t>C0846</t>
  </si>
  <si>
    <t>CONCRETO P/VIBR., FCK 40 MPa COM AGREGADO ADQUIRIDO</t>
  </si>
  <si>
    <t>6.7.33</t>
  </si>
  <si>
    <t>C3731</t>
  </si>
  <si>
    <t>CONCRETO P/VIBR., FCK 50MPa COM AGREGADO ADQUIRIDO</t>
  </si>
  <si>
    <t>6.7.34</t>
  </si>
  <si>
    <t>C0847</t>
  </si>
  <si>
    <t>CONCRETO PRE-MISTURADO FCK=10 MPa</t>
  </si>
  <si>
    <t>6.7.35</t>
  </si>
  <si>
    <t>C0848</t>
  </si>
  <si>
    <t>CONCRETO PRE-MISTURADO FCK 15 MPa</t>
  </si>
  <si>
    <t>6.7.36</t>
  </si>
  <si>
    <t>C0849</t>
  </si>
  <si>
    <t>CONCRETO PRE-MISTURADO FCK 20 MPa</t>
  </si>
  <si>
    <t>6.7.37</t>
  </si>
  <si>
    <t>C0850</t>
  </si>
  <si>
    <t>CONCRETO PRE-MISTURADO FCK 25 MPa</t>
  </si>
  <si>
    <t>6.7.38</t>
  </si>
  <si>
    <t>C0851</t>
  </si>
  <si>
    <t>CONCRETO PRE-MISTURADO FCK 30 MPa</t>
  </si>
  <si>
    <t>6.7.39</t>
  </si>
  <si>
    <t>C0852</t>
  </si>
  <si>
    <t>CONCRETO PRE-MISTURADO FCK 35 MPa</t>
  </si>
  <si>
    <t>6.7.40</t>
  </si>
  <si>
    <t>C4169</t>
  </si>
  <si>
    <t>CONCRETO PRE-MISTURADO FCK 50 MPa</t>
  </si>
  <si>
    <t>6.7.41</t>
  </si>
  <si>
    <t>C0853</t>
  </si>
  <si>
    <t>CONCRETO PRE-MISTURADO FCK 40 MPa</t>
  </si>
  <si>
    <t>6.7.42</t>
  </si>
  <si>
    <t>C4170</t>
  </si>
  <si>
    <t>CONCRETO PRE-MISTURADO FCK 50 MPa - ALTO DESEMPENHO</t>
  </si>
  <si>
    <t>6.7.43</t>
  </si>
  <si>
    <t>C4293</t>
  </si>
  <si>
    <t>CONCRETO PRÉ-MOLDADO FCK ACIMA DE 50 MPa INCLUSIVE LANÇAMENTO, CURA E TRANSPORTE</t>
  </si>
  <si>
    <t>6.7.44</t>
  </si>
  <si>
    <t>C4768</t>
  </si>
  <si>
    <t>CONTROLE TECNOLÓGICO DE CONCRETO C/ ROMPIMENTO DE CORPO-DE-PROVA À COMPRESSÃO</t>
  </si>
  <si>
    <t>6.7.45</t>
  </si>
  <si>
    <t>C4303</t>
  </si>
  <si>
    <t>INJEÇÃO DE CONCRETO SUBMERSO C/ PLATAFORMA FLUTUANTE</t>
  </si>
  <si>
    <t>6.7.46</t>
  </si>
  <si>
    <t>C4135</t>
  </si>
  <si>
    <t>LANÇAMENTO DE CONCRETO EM PRÉ-MOLDADO</t>
  </si>
  <si>
    <t>6.7.47</t>
  </si>
  <si>
    <t>C1603</t>
  </si>
  <si>
    <t>LANÇAMENTO E APLICAÇÃO DE CONCRETO C/ ELEVAÇÃO</t>
  </si>
  <si>
    <t>6.7.48</t>
  </si>
  <si>
    <t>C1604</t>
  </si>
  <si>
    <t>LANÇAMENTO E APLICAÇÃO DE CONCRETO S/ ELEVAÇÃO</t>
  </si>
  <si>
    <t>6.7.49</t>
  </si>
  <si>
    <t>C3531</t>
  </si>
  <si>
    <t>MUTIRÃO MISTO - CONCRETO P/VIBR., FCK 13.5 MPa COM AGREGADO ADQUIRIDO</t>
  </si>
  <si>
    <t>6.8</t>
  </si>
  <si>
    <t>ELEMENTOS DE CONCRETO PRÉ FABRICADO</t>
  </si>
  <si>
    <t>6.8.1</t>
  </si>
  <si>
    <t>C3250</t>
  </si>
  <si>
    <t>CONFECÇÃO DE BANQUETA / MEIO FIO PRÉ-MOLDADA DE CONCRETO (1,00 x 0,25 x 0,15 m)</t>
  </si>
  <si>
    <t>6.8.2</t>
  </si>
  <si>
    <t>C3251</t>
  </si>
  <si>
    <t>CONFECÇÃO DE BANQUETA / MEIO FIO  PRÉ-MOLDADA DE CONCRETO PARA VIAS URBANAS (1,00 x 0,35 x 0,15m)</t>
  </si>
  <si>
    <t>6.8.3</t>
  </si>
  <si>
    <t>C3606</t>
  </si>
  <si>
    <t>CONFECÇÃO E MONTAGEM DE ABÓBADAS PRÉ-MOLDADAS DE CONCRETO P/TERMINAL RODOVIARIO  TIPO "A"</t>
  </si>
  <si>
    <t>6.8.4</t>
  </si>
  <si>
    <t>C3609</t>
  </si>
  <si>
    <t>CONFECÇÃO E MONTAGEM DE PILAR PRÉ-MOLDADO DE CONCRETO P/TERMINAL RODOVIARIO  TIPO "A"</t>
  </si>
  <si>
    <t>6.8.5</t>
  </si>
  <si>
    <t>C3607</t>
  </si>
  <si>
    <t>CONFECÇÃO E MONTAGEM DE PÓRTICO INDICATIVO PRÉ-MOLDADO DE CONCRETO P/TERMINAL RODOVIÁRIO</t>
  </si>
  <si>
    <t>6.8.6</t>
  </si>
  <si>
    <t>C3608</t>
  </si>
  <si>
    <t>CONFECÇÃO E MONTAGEM DE SAPATA PRÉ-MOLDADA DE CONCRETO P/TERMINAL RODOVIÁRIO  TIPO "A"</t>
  </si>
  <si>
    <t>6.8.7</t>
  </si>
  <si>
    <t>C3610</t>
  </si>
  <si>
    <t>CONFECÇÃO E MONTAGEM DE VIGA CALHA PRÉ-MOLDADA DE CONCRETO P/TERMINAL RODOVIÁRIO  TIPO "A"</t>
  </si>
  <si>
    <t>6.8.8</t>
  </si>
  <si>
    <t>C3284</t>
  </si>
  <si>
    <t>ESTACAS DE CONCRETO ARMADO (2,20 x 0,10 x 0,10 M) P/ CERCAS</t>
  </si>
  <si>
    <t>6.8.9</t>
  </si>
  <si>
    <t>C4449</t>
  </si>
  <si>
    <t>LAJE PRÉ-FABRICADA P/ FÔRRO - VÃO ATÉ 2 m</t>
  </si>
  <si>
    <t>6.8.10</t>
  </si>
  <si>
    <t>C4418</t>
  </si>
  <si>
    <t>LAJE PRÉ-FABRICADA P/ FÔRRO - VÃO DE 2,01 A 3 m</t>
  </si>
  <si>
    <t>6.8.11</t>
  </si>
  <si>
    <t>C4419</t>
  </si>
  <si>
    <t>LAJE PRÉ-FABRICADA P/ FÔRRO - VÃO DE 3,01 A 4 m</t>
  </si>
  <si>
    <t>6.8.12</t>
  </si>
  <si>
    <t>C4420</t>
  </si>
  <si>
    <t>LAJE PRÉ-FABRICADA P/ FÔRRO - VÃO ACIMA DE 4,01 m</t>
  </si>
  <si>
    <t>6.8.13</t>
  </si>
  <si>
    <t>C4448</t>
  </si>
  <si>
    <t>LAJE PRÉ-FABRICADA P/ PISO - VÃO ATÉ 2 m</t>
  </si>
  <si>
    <t>6.8.14</t>
  </si>
  <si>
    <t>C4415</t>
  </si>
  <si>
    <t>LAJE PRÉ-FABRICADA P/ PISO - VÃO DE 2,01 A 3 m</t>
  </si>
  <si>
    <t>6.8.15</t>
  </si>
  <si>
    <t>C4416</t>
  </si>
  <si>
    <t>LAJE PRÉ-FABRICADA P/ PISO - VÃO DE 3,01 A 4 m</t>
  </si>
  <si>
    <t>6.8.16</t>
  </si>
  <si>
    <t>C4417</t>
  </si>
  <si>
    <t>LAJE PRÉ-FABRICADA P/ PISO - VÃO ACIMA DE 4,01 m</t>
  </si>
  <si>
    <t>6.8.17</t>
  </si>
  <si>
    <t>C4455</t>
  </si>
  <si>
    <t>LAJE PRÉ-FABRICADA TRELIÇADA P/ FÔRRO - VÃO ATÉ 2,80 m</t>
  </si>
  <si>
    <t>6.8.18</t>
  </si>
  <si>
    <t>C4456</t>
  </si>
  <si>
    <t>LAJE PRÉ-FABRICADA TRELIÇADA P/ FÔRRO - VÃO  DE 2,81 A 3,80 m</t>
  </si>
  <si>
    <t>6.8.19</t>
  </si>
  <si>
    <t>C4457</t>
  </si>
  <si>
    <t>LAJE PRÉ-FABRICADA TRELIÇADA P/ FÔRRO - VÃO  DE 3,81 A 4,80 m</t>
  </si>
  <si>
    <t>6.8.20</t>
  </si>
  <si>
    <t>C4458</t>
  </si>
  <si>
    <t>LAJE PRÉ-FABRICADA TRELIÇADA P/ FÔRRO - VÃO  ACIMA DE 4,81 m</t>
  </si>
  <si>
    <t>6.8.21</t>
  </si>
  <si>
    <t>C4450</t>
  </si>
  <si>
    <t>LAJE PRÉ-FABRICADA TRELIÇADA P/ PISO - VÃO ATÉ 1,80 m</t>
  </si>
  <si>
    <t>6.8.22</t>
  </si>
  <si>
    <t>C4451</t>
  </si>
  <si>
    <t>LAJE PRÉ-FABRICADA TRELIÇADA P/ PISO - VÃO DE 1,81 A 2,80 m</t>
  </si>
  <si>
    <t>6.8.23</t>
  </si>
  <si>
    <t>C4452</t>
  </si>
  <si>
    <t>LAJE PRÉ-FABRICADA TRELIÇADA P/ PISO - VÃO DE 2,81 A 3,80 m</t>
  </si>
  <si>
    <t>6.8.24</t>
  </si>
  <si>
    <t>C4453</t>
  </si>
  <si>
    <t>LAJE PRÉ-FABRICADA TRELIÇADA P/ PISO - VÃO DE 3,81 A 4,80 m</t>
  </si>
  <si>
    <t>6.8.25</t>
  </si>
  <si>
    <t>C4454</t>
  </si>
  <si>
    <t>LAJE PRÉ-FABRICADA TRELIÇADA P/ PISO - VÃO ACIMA DE 4,81 m</t>
  </si>
  <si>
    <t>6.8.26</t>
  </si>
  <si>
    <t>C2881</t>
  </si>
  <si>
    <t>MONTAGEM DE ANEL PRÉ-MOLDADO D=0,60m, h=0,50m</t>
  </si>
  <si>
    <t>6.8.27</t>
  </si>
  <si>
    <t>C3459</t>
  </si>
  <si>
    <t>MONTAGEM  DE ANEL PRÉ-MOLDADO D=1,00m  h=0,50m</t>
  </si>
  <si>
    <t>6.8.28</t>
  </si>
  <si>
    <t>C4598</t>
  </si>
  <si>
    <t>MONTAGEM DE ANEL PREMOLDADO D=1,20m h=0,50m MSD FUNASA TIPO 10 (MATERIAL E EXECUÇÃO)</t>
  </si>
  <si>
    <t>6.8.29</t>
  </si>
  <si>
    <t>C3460</t>
  </si>
  <si>
    <t>MONTAGEM  DE ANEL PRÉ-MOLDADO D=1,50m  h=0,50m</t>
  </si>
  <si>
    <t>6.8.30</t>
  </si>
  <si>
    <t>C2882</t>
  </si>
  <si>
    <t>MONTAGEM DE ANEL PRÉ-MOLDADO P/DECANTO DIGESTOR/FILTRO ANAERÓBIO</t>
  </si>
  <si>
    <t>6.8.31</t>
  </si>
  <si>
    <t>C2883</t>
  </si>
  <si>
    <t>MONTAGEM DE CALHA VERTEDOURA PRÉ-MOLDADA P/FILTRO ANAERÓBIO</t>
  </si>
  <si>
    <t>6.8.32</t>
  </si>
  <si>
    <t>C2884</t>
  </si>
  <si>
    <t>MONTAGEM DE CÂMARA DE DECANTAÇÃO PRÉ-MOLDADA</t>
  </si>
  <si>
    <t>6.8.33</t>
  </si>
  <si>
    <t>C2885</t>
  </si>
  <si>
    <t>MONTAGEM DE TAMPA DE FECHAMENTO/LAJE DE FUNDO P/ANEL D=600MM</t>
  </si>
  <si>
    <t>6.8.34</t>
  </si>
  <si>
    <t>C2886</t>
  </si>
  <si>
    <t>MONTAGEM DE TAMPA PRÉ-MOLDADA P/DECANTO/FILTRO/FUNDO FALSO</t>
  </si>
  <si>
    <t>6.8.35</t>
  </si>
  <si>
    <t>C3289</t>
  </si>
  <si>
    <t>MOURÃO DE CONCRETO (2,20 x 0,15 x 0,15 M)</t>
  </si>
  <si>
    <t>6.8.36</t>
  </si>
  <si>
    <t>C1838</t>
  </si>
  <si>
    <t>PAINEL PROTENDIDO P/PISOS/PAREDES DE VEDAÇÃO ESP.=10cm</t>
  </si>
  <si>
    <t>6.8.37</t>
  </si>
  <si>
    <t>C1839</t>
  </si>
  <si>
    <t>PAINEL PROTENDIDO P/PISOS/PAREDES DE VEDAÇÃO ESP.=15cm</t>
  </si>
  <si>
    <t>6.8.38</t>
  </si>
  <si>
    <t>C1840</t>
  </si>
  <si>
    <t>PAINEL PROTENDIDO P/PISOS/PAREDES DE VEDAÇÃO ESP.=20cm</t>
  </si>
  <si>
    <t>6.8.39</t>
  </si>
  <si>
    <t>C1841</t>
  </si>
  <si>
    <t>PAINEL PROTENDIDO P/PISOS/PAREDES DE VEDAÇÃO ESP.=25cm</t>
  </si>
  <si>
    <t>6.8.40</t>
  </si>
  <si>
    <t>C1842</t>
  </si>
  <si>
    <t>PAINEL-COBERTURA DE CONCRETO CELULAR AUTOCLAVADO ARMADO, C/ DIMENSÕES 7,5X40X280cm</t>
  </si>
  <si>
    <t>6.8.41</t>
  </si>
  <si>
    <t>C1843</t>
  </si>
  <si>
    <t>PAINEL-LAJE DE CONCRETO CELULAR AUTOCLAVADO, C/ DIMENSÕES 10X40X280cm</t>
  </si>
  <si>
    <t>6.8.42</t>
  </si>
  <si>
    <t>C1899</t>
  </si>
  <si>
    <t>PEÇAS PRÉ- MOLDADAS (PM) DE CONCRETO, ESP.= 3cm</t>
  </si>
  <si>
    <t>6.8.43</t>
  </si>
  <si>
    <t>C1900</t>
  </si>
  <si>
    <t>PEÇAS PRÉ- MOLDADAS (PM) DE CONCRETO, ESP.= 4cm</t>
  </si>
  <si>
    <t>6.8.44</t>
  </si>
  <si>
    <t>C1901</t>
  </si>
  <si>
    <t>PEÇAS PRÉ- MOLDADAS (PM) DE CONCRETO, ESP.= 5cm</t>
  </si>
  <si>
    <t>6.8.45</t>
  </si>
  <si>
    <t>C1886</t>
  </si>
  <si>
    <t>PÉRGOLAS PRÉ-MOLDADAS (PM) DE CONCRETO, ESP.= 5cm</t>
  </si>
  <si>
    <t>6.9</t>
  </si>
  <si>
    <t>JUNTA DE DILATAÇÃO</t>
  </si>
  <si>
    <t>6.9.1</t>
  </si>
  <si>
    <t>C4998</t>
  </si>
  <si>
    <t>FUNGENBAND PARA JUNTA DE DILATAÇÃO, O-22, ATÉ  5MCA</t>
  </si>
  <si>
    <t>6.9.2</t>
  </si>
  <si>
    <t>C4999</t>
  </si>
  <si>
    <t>FUNGENBAND PARA JUNTA DE DILATAÇÃO, O-22, ATÉ 30MCA</t>
  </si>
  <si>
    <t>6.9.3</t>
  </si>
  <si>
    <t>C5000</t>
  </si>
  <si>
    <t>FUNGENBAND PARA JUNTA DE DILATAÇÃO, O-35/06, ATÉ 100MCA</t>
  </si>
  <si>
    <t>6.9.4</t>
  </si>
  <si>
    <t>C5001</t>
  </si>
  <si>
    <t>FUNGENBAND PARA JUNTA DE DILATAÇÃO, O-35/10, ATÉ 100MCA</t>
  </si>
  <si>
    <t>6.9.5</t>
  </si>
  <si>
    <t>C4073</t>
  </si>
  <si>
    <t>JUNTA ASFÁLTICA NAS PLACAS DOS TALUDES DAS LAGOAS (SEÇÃO 1,5 x 3,0 cm)</t>
  </si>
  <si>
    <t>6.9.6</t>
  </si>
  <si>
    <t>C3732</t>
  </si>
  <si>
    <t>JUNTA DE DILATAÇÃO À BASE DE MASTIQUE (1.00 x 1.00cm)</t>
  </si>
  <si>
    <t>6.9.7</t>
  </si>
  <si>
    <t>C4209</t>
  </si>
  <si>
    <t>JUNTA DILATAÇÃO COM CORDA DE SISAL E ASFALTO OXIDADO (SEÇÃO 1,5 x 3 cm)</t>
  </si>
  <si>
    <t>6.9.8</t>
  </si>
  <si>
    <t>C5009</t>
  </si>
  <si>
    <t xml:space="preserve">JUNTA DE MOVIMENTAÇÃO PARA ESTRUTURA DE CONCRETO DE 20 X 40 MM (TIPO JUNTA JEENE 20/30 VV OU SIMILAR)
</t>
  </si>
  <si>
    <t>6.9.9</t>
  </si>
  <si>
    <t>C5008</t>
  </si>
  <si>
    <t xml:space="preserve">JUNTA DE MOVIMENTAÇÃO PARA ESTRUTURA DE CONCRETO DE 25 X 50 MM (TIPO JUNTA JEENE 25/40 VV OU SIMILAR)
</t>
  </si>
  <si>
    <t>6.9.10</t>
  </si>
  <si>
    <t>C5007</t>
  </si>
  <si>
    <t>JUNTA DE MOVIMENTAÇÃO PARA ESTRUTURA DE CONCRETO DE 35 X 60 MM (TIPO JUNTA JEENE 35/50 VV OU SIMILAR)</t>
  </si>
  <si>
    <t>6.9.11</t>
  </si>
  <si>
    <t>C5010</t>
  </si>
  <si>
    <t xml:space="preserve">JUNTA DE MOVIMENTAÇÃO PARA ESTRUTURA DE CONCRETO DE 50 X 80 MM (TIPO JUNTA JEENE 50/70 VV OU SIMILAR)
</t>
  </si>
  <si>
    <t>6.9.12</t>
  </si>
  <si>
    <t>C4571</t>
  </si>
  <si>
    <t>MASTIQUE BETUMINOSO MODIFICADO COM POLIURETANO, TIXOTRÓPICO, BICOMPONENTE PARA JUNTA DE DILATAÇÃO</t>
  </si>
  <si>
    <t>6.9.13</t>
  </si>
  <si>
    <t>C1814</t>
  </si>
  <si>
    <t>NEOPRENE P/ JUNTAS DE DILATAÇÃO</t>
  </si>
  <si>
    <t>6.9.14</t>
  </si>
  <si>
    <t>C2268</t>
  </si>
  <si>
    <t>SELANTE ELASTRÔMETRO P/ JUNTA DE DILATAÇÃO</t>
  </si>
  <si>
    <t>6.10</t>
  </si>
  <si>
    <t>RECUPERAÇÃO ESTRUTURAL</t>
  </si>
  <si>
    <t>6.10.1</t>
  </si>
  <si>
    <t>C0005</t>
  </si>
  <si>
    <t>ACABAMENTO DE PEDREIRO</t>
  </si>
  <si>
    <t>6.10.2</t>
  </si>
  <si>
    <t>C0094</t>
  </si>
  <si>
    <t>APICOAMENTO EM CONCRETO/PREPARO DA SUPERFÍCIE</t>
  </si>
  <si>
    <t>6.10.3</t>
  </si>
  <si>
    <t>C0098</t>
  </si>
  <si>
    <t>APLICAÇÃO DE ADESIVO ESTRUTURAL BASE EPOXI</t>
  </si>
  <si>
    <t>6.10.4</t>
  </si>
  <si>
    <t>C0809</t>
  </si>
  <si>
    <t>COLOCAÇÃO DE INJETORES</t>
  </si>
  <si>
    <t>6.10.5</t>
  </si>
  <si>
    <t>C3156</t>
  </si>
  <si>
    <t>CONCRETO PROJETADO (MEDIDO NA MÁQUINA 35MPa)</t>
  </si>
  <si>
    <t>6.10.6</t>
  </si>
  <si>
    <t>C0929</t>
  </si>
  <si>
    <t>CORTE EM CONCRETO DETERIORADO</t>
  </si>
  <si>
    <t>6.10.7</t>
  </si>
  <si>
    <t>C3083</t>
  </si>
  <si>
    <t>EXECUÇÃO DE FUROS EM CONCRETO C/BROCA 1/2"&lt;= D &lt;=1"</t>
  </si>
  <si>
    <t>6.10.8</t>
  </si>
  <si>
    <t>C3082</t>
  </si>
  <si>
    <t>EXECUÇÃO DE FUROS EM CONCRETO C/BROCA 1"&lt; D &lt;=1 1/2"</t>
  </si>
  <si>
    <t>6.10.9</t>
  </si>
  <si>
    <t>C4410</t>
  </si>
  <si>
    <t>EXECUÇÃO DE FURO EM CONCRETO COM BROCA - Ø 1 1/2" A 2"</t>
  </si>
  <si>
    <t>6.10.10</t>
  </si>
  <si>
    <t>C3084</t>
  </si>
  <si>
    <t>EXECUÇÃO DE PINGADEIRAS</t>
  </si>
  <si>
    <t>6.10.11</t>
  </si>
  <si>
    <t>C3467</t>
  </si>
  <si>
    <t>FORNECIMENTO E COLOCAÇÃO DE CHUMBADOR PARABOULT DE  3/4" a 1"</t>
  </si>
  <si>
    <t>6.10.12</t>
  </si>
  <si>
    <t>C2830</t>
  </si>
  <si>
    <t>FORNECIMENTO E CRAVAÇÃO DE PINOS C/PISTOLA P/FIXAÇÃO DE TELA</t>
  </si>
  <si>
    <t>6.10.13</t>
  </si>
  <si>
    <t>C1523</t>
  </si>
  <si>
    <t>JATEAMENTO DE AR COMPRIMIDO, P/LIMPEZA DE SUPERFÍCIES</t>
  </si>
  <si>
    <t>6.10.14</t>
  </si>
  <si>
    <t>C1524</t>
  </si>
  <si>
    <t>JATEAMENTO DE AREIA À SECO EM SUPERFÍCIES</t>
  </si>
  <si>
    <t>6.10.15</t>
  </si>
  <si>
    <t>C3091</t>
  </si>
  <si>
    <t>LIMPEZA COM JATO DE AREIA/ÁGUA</t>
  </si>
  <si>
    <t>6.10.16</t>
  </si>
  <si>
    <t>C3095</t>
  </si>
  <si>
    <t>LIMPEZA DE SUPERFÍCIE C/ ESCOVA DE AÇO</t>
  </si>
  <si>
    <t>6.10.17</t>
  </si>
  <si>
    <t>C2900</t>
  </si>
  <si>
    <t>PINTURA PROTEÇÃO C/INIBIDOR MIGRATÓRIO CORROSÃO, 3 DEMÃOS</t>
  </si>
  <si>
    <t>6.10.18</t>
  </si>
  <si>
    <t>C4738</t>
  </si>
  <si>
    <t>RECUPERAÇÃO CONCRETO, C/REFORÇO E RECONSTITUIÇÃO “GROUNT”, ESP.=60MM</t>
  </si>
  <si>
    <t>6.10.19</t>
  </si>
  <si>
    <t>C4737</t>
  </si>
  <si>
    <t xml:space="preserve">RECUPERAÇÃO CONCRETO, C/MICROCONCRETO FLUIDO, ESP.=300MM
</t>
  </si>
  <si>
    <t>6.10.20</t>
  </si>
  <si>
    <t>C4739</t>
  </si>
  <si>
    <t>RECUPERAÇÃO CONCRETO, S/REFORÇO E RECONSTITUIÇÃO “GROUNT”, ESP.=60MM</t>
  </si>
  <si>
    <t>6.10.21</t>
  </si>
  <si>
    <t>C4740</t>
  </si>
  <si>
    <t>RECUPERAÇÃO CONCRETO, S/REFORÇO RECONSTITUIÇÃO C/ ARGAMASSA POLIMÉRICA ESP.=25MM</t>
  </si>
  <si>
    <t>6.10.22</t>
  </si>
  <si>
    <t>C4741</t>
  </si>
  <si>
    <t>RECUPERAÇÃO CONCRETO, SÓ REFORÇO DA ARMADURA</t>
  </si>
  <si>
    <t>6.10.23</t>
  </si>
  <si>
    <t>C3102</t>
  </si>
  <si>
    <t>RECUPERAÇÃO DE GUARDA CORPO</t>
  </si>
  <si>
    <t>6.10.24</t>
  </si>
  <si>
    <t>C3106</t>
  </si>
  <si>
    <t>REPOSIÇÃO DE ARMADURA OXIDADA (REFORÇO, FORNECIMENTO, DOBBRAGEM E COLOCAÇÃO)</t>
  </si>
  <si>
    <t>6.10.25</t>
  </si>
  <si>
    <t>C3114</t>
  </si>
  <si>
    <t>SELAGEM DE FISSURAS C/ INJEÇÃO DE RESINAS</t>
  </si>
  <si>
    <t>6.11</t>
  </si>
  <si>
    <t>RASGO EM CONCRETO  PARA TUBULAÇÕES</t>
  </si>
  <si>
    <t>6.11.1</t>
  </si>
  <si>
    <t>C2098</t>
  </si>
  <si>
    <t>RASGO EM CONCRETO P/TUBULAÇÕES D=15 A 25mm (1/2" A 1")</t>
  </si>
  <si>
    <t>6.11.2</t>
  </si>
  <si>
    <t>C2099</t>
  </si>
  <si>
    <t>RASGO EM CONCRETO P/TUBULAÇÕES D=32 A 50mm (1 1/4" A 2")</t>
  </si>
  <si>
    <t>6.11.3</t>
  </si>
  <si>
    <t>C2100</t>
  </si>
  <si>
    <t>RASGO EM CONCRETO P/TUBULAÇÕES D=65 A 100mm (2 1/2" A 4")</t>
  </si>
  <si>
    <t>6.12</t>
  </si>
  <si>
    <t>OUTROS ELEMENTOS</t>
  </si>
  <si>
    <t>6.12.1</t>
  </si>
  <si>
    <t>C0090</t>
  </si>
  <si>
    <t>APARELHO DE APOIO EM NEOPRENE</t>
  </si>
  <si>
    <t>6.12.2</t>
  </si>
  <si>
    <t>C3402</t>
  </si>
  <si>
    <t>BLOCO DE ANCORAGEM EM CONCRETO CICLÓPICO</t>
  </si>
  <si>
    <t>6.12.3</t>
  </si>
  <si>
    <t>C3403</t>
  </si>
  <si>
    <t>BLOCO DE ANCORAGEM EM CONCRETO SIMPLES FCK=10MPa</t>
  </si>
  <si>
    <t>6.12.4</t>
  </si>
  <si>
    <t>C3404</t>
  </si>
  <si>
    <t>BLOCO DE ANCORAGEM EM CONCRETO ESTRUTURAL FCK=15MPa</t>
  </si>
  <si>
    <t>6.12.5</t>
  </si>
  <si>
    <t>C4098</t>
  </si>
  <si>
    <t>BLOCO DE POLIESTIRENO EXPANDIDO (ISOPOR) EM CAIXÃO PERDIDO</t>
  </si>
  <si>
    <t>6.12.6</t>
  </si>
  <si>
    <t>C4379</t>
  </si>
  <si>
    <t>CANTONEIRA EM AÇO (6 x 6 x 1/2") - FORNECIMENTO E COLOCAÇÃO</t>
  </si>
  <si>
    <t>6.12.7</t>
  </si>
  <si>
    <t>C3068</t>
  </si>
  <si>
    <t>DRENO DE PVC D= 75mm</t>
  </si>
  <si>
    <t>6.12.8</t>
  </si>
  <si>
    <t>C4297</t>
  </si>
  <si>
    <t>DRENOS DE PVC D=75mm</t>
  </si>
  <si>
    <t>6.12.9</t>
  </si>
  <si>
    <t>C3069</t>
  </si>
  <si>
    <t>DRENO DE PVC D=100mm</t>
  </si>
  <si>
    <t>6.12.10</t>
  </si>
  <si>
    <t>C4326</t>
  </si>
  <si>
    <t>FORNECIMENTO E COLOCAÇÃO DE CANTONEIRA EM AÇO SAC (3"X3"X5/16")</t>
  </si>
  <si>
    <t>6.12.11</t>
  </si>
  <si>
    <t>C3088</t>
  </si>
  <si>
    <t>FORNECIMENTO E COLOCAÇÃO DE CANTONEIRA DE FERRO (4"X4"X3/8")</t>
  </si>
  <si>
    <t>6.12.12</t>
  </si>
  <si>
    <t>C2829</t>
  </si>
  <si>
    <t>FORNECIMENTO E COLOCAÇÃO DE ISOPOR 20MM (PLACA DE 1,20 X 0,60M)</t>
  </si>
  <si>
    <t xml:space="preserve"> M2</t>
  </si>
  <si>
    <t>6.12.13</t>
  </si>
  <si>
    <t>C3089</t>
  </si>
  <si>
    <t>GUARDA CORPO (VARANDA)</t>
  </si>
  <si>
    <t>6.12.14</t>
  </si>
  <si>
    <t>C1094</t>
  </si>
  <si>
    <t>MONTAGEM DE APOIO AOS PÓRTICOS</t>
  </si>
  <si>
    <t>7</t>
  </si>
  <si>
    <t>CONTENÇÕES</t>
  </si>
  <si>
    <t>ENROCAMENTO E PROTEÇÃO DE TALUDES</t>
  </si>
  <si>
    <t>C3077</t>
  </si>
  <si>
    <t>ENROCAMENTO DE PEDRA ARRUMADA (PRODUZIDA) (S/TRANSPORTE)</t>
  </si>
  <si>
    <t>C2764</t>
  </si>
  <si>
    <t>ENROCAMENTO DE PEDRA DE MÃO ARRUMADA (ADQUIRIDA)</t>
  </si>
  <si>
    <t>C2765</t>
  </si>
  <si>
    <t>ENROCAMENTO DE PEDRA DE MÃO JOGADA (ADQUIRIDA)</t>
  </si>
  <si>
    <t>C3078</t>
  </si>
  <si>
    <t>ENROCAMENTO DE PEDRA JOGADA (PRODUZIDA) (S/TRANSPORTE)</t>
  </si>
  <si>
    <t>C3079</t>
  </si>
  <si>
    <t>ENROCAMENTO DE PEDRA JOGADA DE CORTE DE 3.ª CATEGORIA (S/TRANSPORTE)</t>
  </si>
  <si>
    <t>ENSECADEIRAS</t>
  </si>
  <si>
    <t>C2767</t>
  </si>
  <si>
    <t>ENSECADEIRA COM SACOS DE AREIA, S/ FORNECIMENTO DE AREIA</t>
  </si>
  <si>
    <t>C1244</t>
  </si>
  <si>
    <t>ENSECADEIRA DE PAREDE SIMPLES</t>
  </si>
  <si>
    <t>C1243</t>
  </si>
  <si>
    <t>ENSECADEIRA DE PAREDE DUPLA</t>
  </si>
  <si>
    <t>7.3</t>
  </si>
  <si>
    <t>MURO DE ARRIMO</t>
  </si>
  <si>
    <t>7.3.1</t>
  </si>
  <si>
    <t>C1808</t>
  </si>
  <si>
    <t>MURO DE ARRIMO C/ BLOCOS DE CONCRETO ARTICULADO (30X15X28)cm</t>
  </si>
  <si>
    <t>7.3.2</t>
  </si>
  <si>
    <t>C1809</t>
  </si>
  <si>
    <t>MURO DE ARRIMO C/ BLOCOS DE CONCRETO ARTICULADO (60X45X15)cm  C/INJEÇÃO ATÉ 2,5m</t>
  </si>
  <si>
    <t>7.3.3</t>
  </si>
  <si>
    <t>C1810</t>
  </si>
  <si>
    <t>MURO DE ARRIMO C/GABIÃO, ALTURA 2m</t>
  </si>
  <si>
    <t>7.3.4</t>
  </si>
  <si>
    <t>C1811</t>
  </si>
  <si>
    <t>MURO DE ARRIMO C/GABIÃO, ALTURA 4m</t>
  </si>
  <si>
    <t>7.4</t>
  </si>
  <si>
    <t>GABIÕES</t>
  </si>
  <si>
    <t>7.4.1</t>
  </si>
  <si>
    <t>C2763</t>
  </si>
  <si>
    <t>ENCHIMENTO DE GABIÃO COM PEDRA DE MÃO</t>
  </si>
  <si>
    <t>7.4.2</t>
  </si>
  <si>
    <t>C1317</t>
  </si>
  <si>
    <t>ESTIVAS - ESTRUTURAS SUBMERSAS C/GABIÕES-SACO ALT.= 1m</t>
  </si>
  <si>
    <t>7.4.3</t>
  </si>
  <si>
    <t>C1422</t>
  </si>
  <si>
    <t>GABIÃO COLCHÃO ESP.= 30cm</t>
  </si>
  <si>
    <t>7.4.4</t>
  </si>
  <si>
    <t>C1420</t>
  </si>
  <si>
    <t>GABIÃO P/EXECUÇÃO DE OBRAS</t>
  </si>
  <si>
    <t>7.4.5</t>
  </si>
  <si>
    <t>C2834</t>
  </si>
  <si>
    <t>GABIÃO TELA GALV. REVEST. PVC TIPO CAIXA ALT.=0,50m</t>
  </si>
  <si>
    <t>7.4.6</t>
  </si>
  <si>
    <t>C2835</t>
  </si>
  <si>
    <t>GABIÃO TELA GALV. REVEST. PVC TIPO CAIXA ALT.=1,00m</t>
  </si>
  <si>
    <t>7.4.7</t>
  </si>
  <si>
    <t>C2836</t>
  </si>
  <si>
    <t>GABIÃO TELA GALV. REVEST. PVC TIPO COLCHÃO RENO ALT.=0,17m</t>
  </si>
  <si>
    <t>7.4.8</t>
  </si>
  <si>
    <t>C2837</t>
  </si>
  <si>
    <t>GABIÃO TELA GALV. REVEST. PVC TIPO COLCHÃO RENO ALT.=0,23m</t>
  </si>
  <si>
    <t>7.4.9</t>
  </si>
  <si>
    <t>C2838</t>
  </si>
  <si>
    <t>GABIÃO TELA GALV. REVEST. PVC TIPO COLCHÃO RENO ALT.=0,30m</t>
  </si>
  <si>
    <t>8</t>
  </si>
  <si>
    <t>PAREDES E PAINÉIS</t>
  </si>
  <si>
    <t>ALVENARIA DE ELEVAÇÃO</t>
  </si>
  <si>
    <t>C0047</t>
  </si>
  <si>
    <t>ALVENARIA DE BLOCO CERÂMICO FURADO (9x19x39)cm  C/ARGAMASSA MISTA DE CAL HIDRATADA, ESP=9 cm</t>
  </si>
  <si>
    <t>C0046</t>
  </si>
  <si>
    <t>ALVENARIA DE BLOCO CERÂMICO FURADO (19x19x39)cm C/ARGAMASSA MISTA DE CAL HIDRATADA ESP=19 cm</t>
  </si>
  <si>
    <t>C3612</t>
  </si>
  <si>
    <t>ALVENARIA DE BLOCO DE CONCRETO TIPO STONE CINZA (14x19x49)cm C/ARGAMASSA MISTA DE CAL HIDRATADA ESP=</t>
  </si>
  <si>
    <t>C3613</t>
  </si>
  <si>
    <t>ALVENARIA DE BLOCO DE CONCRETO TIPO STONE COLORIDO (14x19x49)cm C/ARGAMASSA MISTA DE CAL HIDRATADA E</t>
  </si>
  <si>
    <t>8.1.5</t>
  </si>
  <si>
    <t>C3743</t>
  </si>
  <si>
    <t>ALVENARIA DE BLOCO DE CONCRETO (9x19x39)cm C/ARGAMASSA MISTA DE CAL HIDRATADA ESP=9 cm</t>
  </si>
  <si>
    <t>8.1.6</t>
  </si>
  <si>
    <t>C3744</t>
  </si>
  <si>
    <t>ALVENARIA DE BLOCO DE CONCRETO (14x19x39)cm C/ARGAMASSA MISTA DE CAL HIDRATADA ESP=14 cm</t>
  </si>
  <si>
    <t>8.1.7</t>
  </si>
  <si>
    <t>C0048</t>
  </si>
  <si>
    <t>ALVENARIA DE BLOCO DE CONCRETO (19x19x39)cm C/ARGAMASSA MISTA DE CAL HIDRATADA ESP=19 cm</t>
  </si>
  <si>
    <t>8.1.8</t>
  </si>
  <si>
    <t>C0050</t>
  </si>
  <si>
    <t>ALVENARIA DE BLOCO DE VIDRO C/ARGAMASSA MISTA DE CAL HIDRATADA ESP=10 cm</t>
  </si>
  <si>
    <t>8.1.9</t>
  </si>
  <si>
    <t>C0073</t>
  </si>
  <si>
    <t>ALVENARIA DE TIJOLO CERÂMICO FURADO (9x19x19)cm C/ARGAMASSA MISTA DE CAL HIDRATADA ESP.=10cm (1:2:8)</t>
  </si>
  <si>
    <t>8.1.10</t>
  </si>
  <si>
    <t>C0074</t>
  </si>
  <si>
    <t>ALVENARIA DE TIJOLO CERÂMICO FURADO (9x19x19)cm C/ARGAMASSA MISTA DE CAL HIDRATADA ESP=20 cm</t>
  </si>
  <si>
    <t>8.1.11</t>
  </si>
  <si>
    <t>C3658</t>
  </si>
  <si>
    <t>ALVENARIA DE TIJOLO CERÂMICO FURADO (9x19x19)cm C/ARGAMASSA MISTA DE CAL HIDRATADA, ESP=30cm</t>
  </si>
  <si>
    <t>8.1.12</t>
  </si>
  <si>
    <t>C0075</t>
  </si>
  <si>
    <t>ALVENARIA DE TIJOLO COMUM C/ARGAMASSA MISTA DE CAL HIDRATADA 1:2:8   ESP=5 cm</t>
  </si>
  <si>
    <t>8.1.13</t>
  </si>
  <si>
    <t>C0076</t>
  </si>
  <si>
    <t>ALVENARIA DE TIJOLO COMUM C/ARGAMASSA MISTA DE CAL HIDRATADA 1:2:8   ESP=10 cm</t>
  </si>
  <si>
    <t>8.1.14</t>
  </si>
  <si>
    <t>C0077</t>
  </si>
  <si>
    <t>ALVENARIA DE TIJOLO COMUM C/ARGAMASSA MISTA DE CAL HIDRATADA 1:2:8   ESP=20 cm</t>
  </si>
  <si>
    <t>8.1.15</t>
  </si>
  <si>
    <t>C0078</t>
  </si>
  <si>
    <t>ALVENARIA DE TIJOLO COMUM C/ARGAMASSA MISTA DE CAL HIDRATADA 1:2:8   ESP=30 cm</t>
  </si>
  <si>
    <t>8.1.16</t>
  </si>
  <si>
    <t>C3614</t>
  </si>
  <si>
    <t>ALVENARIA DE TIJOLO MACIÇO APARENTE (23x11x5)cm C/ARGAMASSA MISTA DE CAL HIDRATADA, ESP=11 cm</t>
  </si>
  <si>
    <t>8.1.17</t>
  </si>
  <si>
    <t>C3615</t>
  </si>
  <si>
    <t>ALVENARIA DE TIJOLO MACIÇO APARENTE (23x11x5)cm C/ARGAMASSA MISTA DE CAL HIDRATADA ESP=22 cm</t>
  </si>
  <si>
    <t>8.1.18</t>
  </si>
  <si>
    <t>C0061</t>
  </si>
  <si>
    <t>ALVENARIA DE TIJOLO REFRATÁRIO 1/2 VEZ C/ARGAMASSA 1:4+100 Kg CIMENTO</t>
  </si>
  <si>
    <t>8.1.19</t>
  </si>
  <si>
    <t>C0060</t>
  </si>
  <si>
    <t>ALVENARIA DE TIJOLO REFRATÁRIO 1 VEZ C/ARGAMASSA 1:4+100 Kg CIMENTO</t>
  </si>
  <si>
    <t>8.1.20</t>
  </si>
  <si>
    <t>C3533</t>
  </si>
  <si>
    <t>MUTIRÃO MISTO - ALVENARIA DE TIJOLO CERÂMICO FURADO (9X19X19)cm ARGAMASSA MISTA DE CAL HIDRATADA ESP=10CM</t>
  </si>
  <si>
    <t>8.1.21</t>
  </si>
  <si>
    <t>C4507</t>
  </si>
  <si>
    <t>PAREDE DE BLOCO DE GESSO STAND, INCLUSIVE EMASSAMENTO - FORNECIMENTO E EXECUÇÃO</t>
  </si>
  <si>
    <t>8.1.22</t>
  </si>
  <si>
    <t>C4508</t>
  </si>
  <si>
    <t>PAREDE DE BLOCO DE GESSO HIDROFUGANTE, INCLUSIVE EMASSAMENTO - FORNECIMENTO E EXECUÇÃO</t>
  </si>
  <si>
    <t>ALVENARIA ESTRUTURAL</t>
  </si>
  <si>
    <t>C0068</t>
  </si>
  <si>
    <t>ALVENARIA ESTRUTURAL DE BLOCO DE CONCRETO (14x19x39)cm C/ARGAMASSA MISTA DE CAL HIDRATADA ESP=14 cm</t>
  </si>
  <si>
    <t>C0069</t>
  </si>
  <si>
    <t>ALVENARIA ESTRUTURAL DE BLOCO DE CONCRETO (19x19x39)cm C/ARGAMASSA MISTA DE CAL HIDRATADA ESP=19 cm</t>
  </si>
  <si>
    <t>8.2.3</t>
  </si>
  <si>
    <t>C0064</t>
  </si>
  <si>
    <t>ALVENARIA ESTRUTURAL DE BLOCO CERÂMICO (9X19X39cm) ESP.=9cm</t>
  </si>
  <si>
    <t>8.2.4</t>
  </si>
  <si>
    <t>C0062</t>
  </si>
  <si>
    <t>ALVENARIA ESTRUTURAL DE BLOCO CERÂMICO (14X19X39cm) ESP.=14cm</t>
  </si>
  <si>
    <t>8.2.5</t>
  </si>
  <si>
    <t>C4542</t>
  </si>
  <si>
    <t>ALVENARIA ESTRUTURAL DE BLOCO CERÂMICO (14X19X39cm) ESP.=14cm - COM SUPERFÍCIE EXTERNA LISA PARA ACABAMENTO APARENTE</t>
  </si>
  <si>
    <t>8.2.6</t>
  </si>
  <si>
    <t>C0063</t>
  </si>
  <si>
    <t>ALVENARIA ESTRUTURAL DE BLOCO CERÂMICO (19X19X39cm) ESP.=19cm</t>
  </si>
  <si>
    <t>8.2.7</t>
  </si>
  <si>
    <t>C4585</t>
  </si>
  <si>
    <t>ALVENARIA ESTRUTURAL DE BLOCO CERÂMICO COM SUPERFÍCIES EXTERNA LISA, PARA ACABAMENTO APARENTE (14x19x29)cm ESP. 14cm, INCLUSIVE PEÇAS ESPECIAIS CALHA U E J</t>
  </si>
  <si>
    <t>8.2.8</t>
  </si>
  <si>
    <t>C0079</t>
  </si>
  <si>
    <t>AMARRAÇÃO EM PAREDES, COM FERRO</t>
  </si>
  <si>
    <t>8.2.9</t>
  </si>
  <si>
    <t>C4952</t>
  </si>
  <si>
    <t>PAREDE PRÉ-MOLDADA EM CONCRETO ARMADO, REFORÇADA PARA PENITENCIÁRIA, ESP.=13CM,
INCLUSIVE TRANSPORTE E MONTAGEM</t>
  </si>
  <si>
    <t>8.2.10</t>
  </si>
  <si>
    <t>C4953</t>
  </si>
  <si>
    <t>PAREDE PRÉ-MOLDADA EM CONCRETO ARMADO, REFORÇADA PARA PENITENCIÁRIA, ESP.=16CM, INCLUSIVE TRANSPORTE E MONTAGEM</t>
  </si>
  <si>
    <t>ALVENARIA DE PEDRA</t>
  </si>
  <si>
    <t>C3345</t>
  </si>
  <si>
    <t>ALVENARIA DE PEDRA ARGAMASSADA (TRAÇO 1:3) C/AGREGADOS ADQUIRIDOS</t>
  </si>
  <si>
    <t>C3346</t>
  </si>
  <si>
    <t>ALVENARIA DE PEDRA ARGAMASSADA (TRAÇO 1:3) C/AGREGADOS PRODUZIDOS (S/TRANSP)</t>
  </si>
  <si>
    <t>C3347</t>
  </si>
  <si>
    <t>ALVENARIA DE PEDRA ARGAMASSADA (TRAÇO 1:4) C/AGREGADOS ADQUIRIDOS</t>
  </si>
  <si>
    <t>C0057</t>
  </si>
  <si>
    <t>ALVENARIA DE PEDRA ARGAMASSADA (TRAÇO 1:4) C/AGREGADOS PRODUZIDOS (S/TRANSP)</t>
  </si>
  <si>
    <t>8.3.5</t>
  </si>
  <si>
    <t>C3723</t>
  </si>
  <si>
    <t>ALVENARIA DE PEDRA ARGAMASSADA (TRAÇO 1:6) C/AGREGADOS ADQUIRIDOS</t>
  </si>
  <si>
    <t>8.3.6</t>
  </si>
  <si>
    <t>C0058</t>
  </si>
  <si>
    <t>ALVENARIA DE PEDRA ARGAMASSADA (TRAÇO 1:2:8) C/ AGREGADOS ADQUIRIDOS</t>
  </si>
  <si>
    <t>8.3.7</t>
  </si>
  <si>
    <t>C3529</t>
  </si>
  <si>
    <t>MUTIRÃO MISTO - ALVENARIA DE PEDRA ARGAMASSADA (TRAÇO 1:6) C/AGREGADOS ADQUIRIDOS</t>
  </si>
  <si>
    <t>RASGO EM ALVENARIA P/ TUBULAÇÕES</t>
  </si>
  <si>
    <t>C2095</t>
  </si>
  <si>
    <t>RASGO EM ALVENARIA P/TUBULAÇÕES D=15 A 25mm (1/2" A 1")</t>
  </si>
  <si>
    <t>8.4.2</t>
  </si>
  <si>
    <t>C2096</t>
  </si>
  <si>
    <t>RASGO EM ALVENARIA P/TUBULAÇÕES D=32 A 50mm (1 1/4" A 2")</t>
  </si>
  <si>
    <t>8.4.3</t>
  </si>
  <si>
    <t>C2097</t>
  </si>
  <si>
    <t>RASGO EM ALVENARIA P/TUBULAÇÕES D=65 A 100mm (2 1/2" A 4")</t>
  </si>
  <si>
    <t>DIVISÓRIAS</t>
  </si>
  <si>
    <t>C4495</t>
  </si>
  <si>
    <t>DIVISÓRIA DE GESSO ACARTONADO e=48mm, S/ REVESTIMENTO - FORNECIMENTO E MONTAGEM</t>
  </si>
  <si>
    <t>C4496</t>
  </si>
  <si>
    <t>DIVISÓRIA DE GESSO ACARTONADO e=70mm, S/ REVESTIMENTO - FORNECIMENTO E MONTAGEM</t>
  </si>
  <si>
    <t>8.5.3</t>
  </si>
  <si>
    <t>C1134</t>
  </si>
  <si>
    <t>DIVISÓRIA DE GRANILITE C/ARGAMASSA DE CIMENTO E AREIA</t>
  </si>
  <si>
    <t>8.5.4</t>
  </si>
  <si>
    <t>C4070</t>
  </si>
  <si>
    <t>DIVISÓRIA DE GRANITO CINZA E=2cm</t>
  </si>
  <si>
    <t>8.5.5</t>
  </si>
  <si>
    <t>C4096</t>
  </si>
  <si>
    <t>DIVISÓRIA DE GRANITO CINZA E=3cm</t>
  </si>
  <si>
    <t>8.5.6</t>
  </si>
  <si>
    <t>C1142</t>
  </si>
  <si>
    <t>DIVISÓRIA PRÉ-MOLDADA EM CONCRETO ESP.=5cm</t>
  </si>
  <si>
    <t>8.5.7</t>
  </si>
  <si>
    <t>C4486</t>
  </si>
  <si>
    <t>DIVISÓRIA PAINEL CELULAR, MONTANTE/RODAPÉ SIMPLES, PERFIL EM AÇO - FORNECIMENTO E MONTAGEM</t>
  </si>
  <si>
    <t>8.5.8</t>
  </si>
  <si>
    <t>C4488</t>
  </si>
  <si>
    <t>DIVISÓRIA PAINEL CELULAR, MONTANTE/RODAPÉ SIMPLES, PERFIL EM ALUMÍNIO - FORNECIMENTO E MONTAGEM</t>
  </si>
  <si>
    <t>8.5.9</t>
  </si>
  <si>
    <t>C4487</t>
  </si>
  <si>
    <t>DIVISÓRIA PAINEL CELULAR, MONTANTE/RODAPÉ DUPLO, PERFIL EM AÇO - FORNECIMENTO E MONTAGEM</t>
  </si>
  <si>
    <t>8.5.10</t>
  </si>
  <si>
    <t>C4489</t>
  </si>
  <si>
    <t>DIVISÓRIA PAINEL CELULAR, MONTANTE/RODAPÉ DUPLO, PERFIL EM ALUMÍNIO - FORNECIMENTO E MONTAGEM</t>
  </si>
  <si>
    <t>8.5.11</t>
  </si>
  <si>
    <t>C4497</t>
  </si>
  <si>
    <t>DIVISÓRIA PAINEL FIBRAROC, MONTANTE/RODAPÉ SIMPLES, PERFIL EM AÇO - FORNECIMENTO E MONTAGEM</t>
  </si>
  <si>
    <t>8.5.12</t>
  </si>
  <si>
    <t>C4498</t>
  </si>
  <si>
    <t>DIVISÓRIA PAINEL FIBRAROC, MONTANTE/RODAPÉ SIMPLES, PERFIL EM ALUMÍNIO - FORNECIMENTO E MONTAGEM</t>
  </si>
  <si>
    <t>8.5.13</t>
  </si>
  <si>
    <t>C4499</t>
  </si>
  <si>
    <t>DIVISÓRIA PAINEL FIBRAROC, MONTANTE/RODAPÉ DUPLO, PERFIL EM AÇO - FORNECIMENTO E MONTAGEM</t>
  </si>
  <si>
    <t>8.5.14</t>
  </si>
  <si>
    <t>C4500</t>
  </si>
  <si>
    <t>DIVISÓRIA PAINEL FIBRAROC, MONTANTE/RODAPÉ DUPLO, PERFIL EM ALUMÍNIO - FORNECIMENTO E MONTAGEM</t>
  </si>
  <si>
    <t>8.5.15</t>
  </si>
  <si>
    <t>C4493</t>
  </si>
  <si>
    <t>DIVISÓRIA PAINEL PVC, MONTANTE/RODAPÉ SIMPLES, PERFIL EM AÇO - FORNECIMENTO E MONTAGEM</t>
  </si>
  <si>
    <t>8.5.16</t>
  </si>
  <si>
    <t>C4494</t>
  </si>
  <si>
    <t>DIVISÓRIA PAINEL PVC, MONTANTE/RODAPÉ SIMPLES, PERFIL EM ALUMÍNIO - FORNECIMENTO E MONTAGEM</t>
  </si>
  <si>
    <t>8.5.17</t>
  </si>
  <si>
    <t>C4502</t>
  </si>
  <si>
    <t>REMANEJAMENTO DE DIVISÓRIA - DESMONTAGEM E REMONTAGEM</t>
  </si>
  <si>
    <t>8.5.18</t>
  </si>
  <si>
    <t>C4490</t>
  </si>
  <si>
    <t>VÃO DE PORTA - PORTA COMPLETA C/ FECHADURA TIPO CILINDRO, P/ DIVISÓRIAS EM GERAL (SEM REQUADRO) - FORNECIMENTO E MONTAGEM</t>
  </si>
  <si>
    <t>8.5.19</t>
  </si>
  <si>
    <t>C4491</t>
  </si>
  <si>
    <t>VÃO DE PORTA - PORTA COMPLETA C/ FECHADURA TIPO CILINDRO, P/ DIVISÓRIAS EM GERAL (COM REQUADRO EM ALUMÍNIO) - FORNECIMENTO E MONTAGEM</t>
  </si>
  <si>
    <t>8.5.20</t>
  </si>
  <si>
    <t>C4492</t>
  </si>
  <si>
    <t>VIDRO TRANSPARENTE LISO 4mm, P/ DIVISÓRIAS EM GERAL FORNECIMENTO E MONTAGEM</t>
  </si>
  <si>
    <t>ELEMENTOS VAZADOS</t>
  </si>
  <si>
    <t>C1177</t>
  </si>
  <si>
    <t>ALVENARIA DE BLOCOS DE VIDRO (20x20x10)cm</t>
  </si>
  <si>
    <t>C1174</t>
  </si>
  <si>
    <t>ALVENARIA DE ELEMENTO VAZADO CERÂMICO (20X20X10cm) C/ARG. CIMENTO E AREIA TRAÇO 1:3</t>
  </si>
  <si>
    <t>8.6.3</t>
  </si>
  <si>
    <t>C1175</t>
  </si>
  <si>
    <t>ALVENARIA DE ELEMENTO VAZADO DE CONCRETO (20X10X6cm) C/ARG. CIMENTO E AREIA TRAÇO 1:3 ANTI-CHUVA</t>
  </si>
  <si>
    <t>8.6.4</t>
  </si>
  <si>
    <t>C1176</t>
  </si>
  <si>
    <t>ALVENARIA DE ELEMENTO VAZADO DE CONCRETO (20X20X20cm) C/ARG. CIMENTO E AREIA TRAÇO 1:3</t>
  </si>
  <si>
    <t>8.6.5</t>
  </si>
  <si>
    <t>C0051</t>
  </si>
  <si>
    <t>ALVENARIA DE ELEMENTO VAZADO DE CONCRETO (32X12X6cm) C/ARG. CIMENTO E AREIA TRAÇO 1:3 TIPO PESTANA</t>
  </si>
  <si>
    <t>8.6.6</t>
  </si>
  <si>
    <t>C0052</t>
  </si>
  <si>
    <t>ALVENARIA DE ELEMENTO VAZADO DE CONCRETO (50X50X6cm) C/ARG. CIMENTO E AREIA TRAÇO 1:3 ANTI-CHUVA</t>
  </si>
  <si>
    <t>8.6.7</t>
  </si>
  <si>
    <t>C0804</t>
  </si>
  <si>
    <t>COBOGÓ ANTI-CHUVA (50x40)cm C/ARG. CIMENTO E AREIA TRAÇO 1:3</t>
  </si>
  <si>
    <t>8.6.8</t>
  </si>
  <si>
    <t>C0805</t>
  </si>
  <si>
    <t>COBOGÓ DE CIMENTO TIPO DIAMANTE</t>
  </si>
  <si>
    <t>8.6.9</t>
  </si>
  <si>
    <t>C0806</t>
  </si>
  <si>
    <t>COBOGÓ DE CIMENTO TIPO VENEZIANO (50X50X6)cm C/ARG. CIMENTO E AREIA TRAÇO 1:3</t>
  </si>
  <si>
    <t>8.6.10</t>
  </si>
  <si>
    <t>C4525</t>
  </si>
  <si>
    <t>COBOGÓ DE VIDRO (20x10x18)cm</t>
  </si>
  <si>
    <t>8.6.11</t>
  </si>
  <si>
    <t>C3534</t>
  </si>
  <si>
    <t>MUTIRÃO MISTO - COBOGÓ ANTI-CHUVA (50X40)cm</t>
  </si>
  <si>
    <t>VERGAS E CHAPIM</t>
  </si>
  <si>
    <t>C3521</t>
  </si>
  <si>
    <t>CHAPIM EM GRANITO VERDE MERUOCA</t>
  </si>
  <si>
    <t>C0773</t>
  </si>
  <si>
    <t>CHAPIM PRÉ-MOLDADO DE CONCRETO</t>
  </si>
  <si>
    <t>8.7.3</t>
  </si>
  <si>
    <t>C3532</t>
  </si>
  <si>
    <t>MUTIRÃO MISTO - VERGA RETA DE CONCRETO ARMADO</t>
  </si>
  <si>
    <t>8.7.4</t>
  </si>
  <si>
    <t>C2665</t>
  </si>
  <si>
    <t>VERGA EM ARCO DE CONCRETO ARMADO</t>
  </si>
  <si>
    <t>8.7.5</t>
  </si>
  <si>
    <t>C2666</t>
  </si>
  <si>
    <t>VERGA RETA DE CONCRETO ARMADO</t>
  </si>
  <si>
    <t>C0383</t>
  </si>
  <si>
    <t>BATE-MACAS EM AÇO INOXIDÁVEL CONTRA IMPACTO EM PAREDE</t>
  </si>
  <si>
    <t>C0384</t>
  </si>
  <si>
    <t>BATE-MACAS EM MADEIRA BOLEADA</t>
  </si>
  <si>
    <t>C4501</t>
  </si>
  <si>
    <t>FACHADA DE VIDRO TEMPERADO DE 10mm FIXADO COM SPIDER GLASS</t>
  </si>
  <si>
    <t>C4444</t>
  </si>
  <si>
    <t>FACHADA METÁLICA PADRÃO PARA DELEGACIAS</t>
  </si>
  <si>
    <t>C1391</t>
  </si>
  <si>
    <t>FLANELÓGRAFO EM MONTANTE DE MADEIRA</t>
  </si>
  <si>
    <t>C1791</t>
  </si>
  <si>
    <t>MESA EM ALVENARIA, TAMPO CONCRETO PRÉ-MOLDADO, ACABADA</t>
  </si>
  <si>
    <t>C1836</t>
  </si>
  <si>
    <t>PAINEL ESTRUTURADO AÇO INOX, ESCOVADO CHAPA 20</t>
  </si>
  <si>
    <t>8.8.8</t>
  </si>
  <si>
    <t>C1837</t>
  </si>
  <si>
    <t>PAINEL INFORMATIVO DUPLO C/PORTA DE CORRER EM VIDRO</t>
  </si>
  <si>
    <t>8.8.9</t>
  </si>
  <si>
    <t>C1897</t>
  </si>
  <si>
    <t>PEÇA DE MADEIRA BOLEADA NAS QUINAS FIXADAS EM PAREDES</t>
  </si>
  <si>
    <t>8.8.10</t>
  </si>
  <si>
    <t>C0032</t>
  </si>
  <si>
    <t>PORTA EM PVC P/DIVISÓRIA (0,80X2,10)M COMPLETA - FORNECIMENTO E MONTAGEM</t>
  </si>
  <si>
    <t>8.8.11</t>
  </si>
  <si>
    <t>C4756</t>
  </si>
  <si>
    <t xml:space="preserve">PRATELEIRA DE GRANITO CINZA ESP.=2CM                                    
</t>
  </si>
  <si>
    <t>8.8.12</t>
  </si>
  <si>
    <t>C2910</t>
  </si>
  <si>
    <t>PRATELEIRA DE MADEIRA DE LEI PLAINADA</t>
  </si>
  <si>
    <t>8.8.13</t>
  </si>
  <si>
    <t>C2023</t>
  </si>
  <si>
    <t>PRATELEIRA DE MÁRMORE NATURAL POLIDA DE 1 FACE</t>
  </si>
  <si>
    <t>8.8.14</t>
  </si>
  <si>
    <t>C2024</t>
  </si>
  <si>
    <t>PRATELEIRA DE MÁRMORE NATURAL POLIDA DE 2 FACES</t>
  </si>
  <si>
    <t>8.8.15</t>
  </si>
  <si>
    <t>C2021</t>
  </si>
  <si>
    <t>PRATELEIRA DE MARMORITE NATURAL POLIDA DE 1 FACE</t>
  </si>
  <si>
    <t>8.8.16</t>
  </si>
  <si>
    <t>C2022</t>
  </si>
  <si>
    <t>PRATELEIRA DE MARMORITE NATURAL POLIDA DE 2 FACES</t>
  </si>
  <si>
    <t>8.8.17</t>
  </si>
  <si>
    <t>C4757</t>
  </si>
  <si>
    <t xml:space="preserve">PRATELEIRA PRÉ-MOLDADA "IN LOCO" DE CONCRETO ESP.=5,0CM                                
</t>
  </si>
  <si>
    <t>8.8.18</t>
  </si>
  <si>
    <t>C3674</t>
  </si>
  <si>
    <t>SUPORTE EM BARRA CHATA DE FERRO ENGASTADO NA PAREDE P/BANCADAS E/OU PRATELEIRAS</t>
  </si>
  <si>
    <t>9</t>
  </si>
  <si>
    <t>ESQUADRIAS E FERRAGENS</t>
  </si>
  <si>
    <t>ESQUADRIAS DE MADEIRA</t>
  </si>
  <si>
    <t>C0363</t>
  </si>
  <si>
    <t>BANDEIROLA EM MADEIRA</t>
  </si>
  <si>
    <t>C1284</t>
  </si>
  <si>
    <t>ESQUADRIAS DE MADEIRA E VIDRO</t>
  </si>
  <si>
    <t>C3544</t>
  </si>
  <si>
    <t>JANELA TIPO FICHA (1.40X1.10)m - MADEIRA MISTA - COMPLETA - PADRÃO POPULAR</t>
  </si>
  <si>
    <t>C1519</t>
  </si>
  <si>
    <t>JANELA VENEZIANA MÓVEL (S/ACESSÓRIOS)</t>
  </si>
  <si>
    <t>C3543</t>
  </si>
  <si>
    <t>MUTIRÃO MISTO - JANELA TIPO FICHA (1.40X1.10)m - MADEIRA MISTA - COMPLETA</t>
  </si>
  <si>
    <t>C3541</t>
  </si>
  <si>
    <t>MUTIRÃO MISTO - PORTA TIPO FICHA (0.60X2.10)m - MADEIRA MISTA - COMPLETA</t>
  </si>
  <si>
    <t>C3537</t>
  </si>
  <si>
    <t>MUTIRÃO MISTO - PORTA TIPO FICHA (0.80X2.10)m - ROLADA MADEIRA MISTA - COMPLETA C/FECHADURA</t>
  </si>
  <si>
    <t>C3539</t>
  </si>
  <si>
    <t>MUTIRÃO MISTO - PORTA TIPO FICHA (0.80X2.10)m - ROLADA MADEIRA MISTA - COMPLETA S/FECHADURA</t>
  </si>
  <si>
    <t>C1959</t>
  </si>
  <si>
    <t>PORTA COMPENSADO P/ARMÁRIO EMBUTIDO C/BATENTE DE (7X1.5)cm</t>
  </si>
  <si>
    <t>C1960</t>
  </si>
  <si>
    <t>PORTA COMPENSADO P/ARMÁRIO SOB PIA</t>
  </si>
  <si>
    <t>C1962</t>
  </si>
  <si>
    <t>PORTA COMPLETA, BLINDOR/CHUMBO (0,60X2.1O)m (S/ACESSÓRIOS)</t>
  </si>
  <si>
    <t>C1963</t>
  </si>
  <si>
    <t>PORTA COMPLETA, BLINDOR/CHUMBO (0,80X2,10)m  (S/ACESSÓRIOS)</t>
  </si>
  <si>
    <t>C1961</t>
  </si>
  <si>
    <t>PORTA COMPLETA, BLINDOR/CHUMBO (1,20X2,10)m (S/ACESSÓRIOS)</t>
  </si>
  <si>
    <t>C1977</t>
  </si>
  <si>
    <t>PORTA EXTERNA DE CEDRO LISA COMPLETA UMA FOLHA (0.80X 2.10)m</t>
  </si>
  <si>
    <t>C1978</t>
  </si>
  <si>
    <t>PORTA EXTERNA DE CEDRO LISA COMPLETA UMA FOLHA (0.90X2.10)m</t>
  </si>
  <si>
    <t>C1979</t>
  </si>
  <si>
    <t>PORTA EXTERNA DE CEDRO LISA COMPLETA UMA FOLHA (1.00X2.10)m</t>
  </si>
  <si>
    <t>C1985</t>
  </si>
  <si>
    <t>PORTA INTERNA DE CEDRO LISA COMPLETA UMA FOLHA (0.60X 2.10)m</t>
  </si>
  <si>
    <t>C1986</t>
  </si>
  <si>
    <t>PORTA INTERNA DE CEDRO LISA COMPLETA UMA FOLHA (0.70X 2.10)m</t>
  </si>
  <si>
    <t>C1987</t>
  </si>
  <si>
    <t>PORTA INTERNA DE CEDRO LISA COMPLETA UMA FOLHA (0.80X 2.10)m</t>
  </si>
  <si>
    <t>C1988</t>
  </si>
  <si>
    <t>PORTA INTERNA DE CEDRO LISA COMPLETA UMA FOLHA (0.90X 2.10)m</t>
  </si>
  <si>
    <t>C1989</t>
  </si>
  <si>
    <t>PORTA INTERNA DE CEDRO LISA COMPLETA UMA FOLHA (1.00X 2.10)m</t>
  </si>
  <si>
    <t>C1974</t>
  </si>
  <si>
    <t>PORTA EXTERNA DE CEDRO LISA COMPLETA DUAS FOLHAS (1.60X2.10)m</t>
  </si>
  <si>
    <t>C1975</t>
  </si>
  <si>
    <t>PORTA EXTERNA DE CEDRO LISA COMPLETA DUAS FOLHAS (1.80X2.10)m</t>
  </si>
  <si>
    <t>C1976</t>
  </si>
  <si>
    <t>PORTA EXTERNA DE CEDRO LISA COMPLETA DUAS FOLHAS (2.00X2.10)m</t>
  </si>
  <si>
    <t>C1980</t>
  </si>
  <si>
    <t>PORTA INTERNA DE CEDRO LISA COMPLETA DUAS FOLHAS (1.20X 2.10)m</t>
  </si>
  <si>
    <t>C1981</t>
  </si>
  <si>
    <t>PORTA INTERNA DE CEDRO LISA COMPLETA DUAS FOLHAS (1.40X 2.10)m</t>
  </si>
  <si>
    <t>C1982</t>
  </si>
  <si>
    <t>PORTA INTERNA DE CEDRO LISA COMPLETA DUAS FOLHAS (1.60X 2.10)m</t>
  </si>
  <si>
    <t>C1983</t>
  </si>
  <si>
    <t>PORTA INTERNA DE CEDRO LISA COMPLETA DUAS FOLHAS (1.80X 2.10)m</t>
  </si>
  <si>
    <t>C1984</t>
  </si>
  <si>
    <t>PORTA INTERNA DE CEDRO LISA COMPLETA DUAS FOLHAS (2.00X 2.10)m</t>
  </si>
  <si>
    <t>C4604</t>
  </si>
  <si>
    <t>PORTA EXTERNA DE MUIRACATIARA 1 FOLHA COMPLETA (0,60x2,10x0,03m)</t>
  </si>
  <si>
    <t>C1992</t>
  </si>
  <si>
    <t>PORTA TIPO EUCATEX  (S/ACESSÓRIOS)</t>
  </si>
  <si>
    <t>C3405</t>
  </si>
  <si>
    <t>PORTA TIPO FICHA  EXTERNA-PADRÃO FUNASA (0,55X1,90m)</t>
  </si>
  <si>
    <t>C3542</t>
  </si>
  <si>
    <t>PORTA TIPO FICHA (0.60X2.10)m - MADEIRA MISTA - COMPLETA - PADRÃO POPULAR</t>
  </si>
  <si>
    <t>C3538</t>
  </si>
  <si>
    <t>PORTA TIPO FICHA (0.80X2.10)m - ROLADA MADEIRA MISTA - COMPLETA C/FECHADURA - PADRÃO POPULAR</t>
  </si>
  <si>
    <t>C3540</t>
  </si>
  <si>
    <t>PORTA TIPO FICHA (0.80X2.10)m - ROLADA MADEIRA MISTA - COMPLETA S/FECHADURA - PADRÃO POPULAR</t>
  </si>
  <si>
    <t>C1993</t>
  </si>
  <si>
    <t>PORTA TIPO FICHA EMBUTIDA (S/ACESSÓRIOS)</t>
  </si>
  <si>
    <t>C1994</t>
  </si>
  <si>
    <t>PORTA TIPO PARANÁ (S/ACESSÓRIOS)</t>
  </si>
  <si>
    <t>C4423</t>
  </si>
  <si>
    <t>PORTA TIPO PARANÁ (0,60 x 2,10 m), C/ FERRAGENS</t>
  </si>
  <si>
    <t>C4424</t>
  </si>
  <si>
    <t>PORTA TIPO PARANÁ (0,60 x 2,10 m), COMPLETA</t>
  </si>
  <si>
    <t>C4425</t>
  </si>
  <si>
    <t>PORTA TIPO PARANÁ (0,70 x 2,10 m), C/ FERRAGENS</t>
  </si>
  <si>
    <t>C4426</t>
  </si>
  <si>
    <t>PORTA TIPO PARANÁ (0,70 x 2,10 m), COMPLETA</t>
  </si>
  <si>
    <t>C4427</t>
  </si>
  <si>
    <t>PORTA TIPO PARANÁ (0,80 x 2,10 m), C/ FERRAGENS</t>
  </si>
  <si>
    <t>C4428</t>
  </si>
  <si>
    <t>PORTA TIPO PARANÁ (0,80 x 2,10 m), COMPLETA</t>
  </si>
  <si>
    <t>C4396</t>
  </si>
  <si>
    <t>PORTA TIPO VENEZIANA  0,60x1.80 (FORNECIMENTO E MONTAGEM)</t>
  </si>
  <si>
    <t>ESQUADRIAS METÁLICAS</t>
  </si>
  <si>
    <t>C0807</t>
  </si>
  <si>
    <t>COFRE-TRANCA PARA GRADES DE FERRO SEGURANÇA MÁXIMA</t>
  </si>
  <si>
    <t>C4560</t>
  </si>
  <si>
    <t>GRADE DE ALUMÍNIO DE PROTEÇÃO</t>
  </si>
  <si>
    <t>C1426</t>
  </si>
  <si>
    <t>GRADE DE FERRO DE PROTEÇÃO</t>
  </si>
  <si>
    <t>C3681</t>
  </si>
  <si>
    <t>GRADE DE FERRO TUBULAR C/MOLDURA EM BARRA CHATA DE FERRO</t>
  </si>
  <si>
    <t>C4955</t>
  </si>
  <si>
    <t>GRADE DE FERRO P/CELAS DE SEGURANÇA MÁXIMA, EM FERRO CHATO 2" X 3/8" (40KG/M2) E AÇO CA-60 (32KG/M2)</t>
  </si>
  <si>
    <t>C1437</t>
  </si>
  <si>
    <t>GRELHA DE FERRO P/CANALETAS</t>
  </si>
  <si>
    <t>C4830</t>
  </si>
  <si>
    <t>JANELA BASCULANTE EM ALUMÍNIO ANODIZADO NATURAL, EXCLUSIVE VIDRO</t>
  </si>
  <si>
    <t>C1516</t>
  </si>
  <si>
    <t>JANELA DE ALUMÍNIO, TIPO VENEZIANA</t>
  </si>
  <si>
    <t>C1517</t>
  </si>
  <si>
    <t>JANELA DE FERRO TIPO CAIXILHO BASCULANTE OU FIXO</t>
  </si>
  <si>
    <t>C1518</t>
  </si>
  <si>
    <t>JANELA DE FERRO TIPO CAIXILHO DE CORRER OU MAXIMAR</t>
  </si>
  <si>
    <t>C4515</t>
  </si>
  <si>
    <t>JANELA EM ALUMÍNIO ANODIZADO NATURAL/FOSCO, DE CORRER, COM BANDEIROLA E/OU PEITORIL, SEM VIDRO - FORNECIMENTO E MONTAGEM</t>
  </si>
  <si>
    <t>C4513</t>
  </si>
  <si>
    <t>JANELA EM ALUMÍNIO ANODIZADO NATURAL/FOSCO, DE CORRER, SEM BANDEIROLA E/OU PEITORIL, SEM VIDRO - FORNECIMENTO E MONTAGEM</t>
  </si>
  <si>
    <t>C4519</t>
  </si>
  <si>
    <t>JANELA EM ALUMÍNIO ANODIZADO PRETO, DE CORRER, SEM BANDEIROLA E/OU PEITORIL, SEM VIDRO - FORNECIMENTO E MONTAGEM</t>
  </si>
  <si>
    <t>C4521</t>
  </si>
  <si>
    <t>JANELA EM ALUMÍNIO ANODIZADO PRETO, DE CORRER, COM BANDEIROLA E/OU PEITORIL, SEM VIDRO - FORNECIMENTO E MONTAGEM</t>
  </si>
  <si>
    <t>C1958</t>
  </si>
  <si>
    <t>PORTA DE FERRO COMPACTA EM CHAPA, INCLUS. BATENTES E FERRAGENS</t>
  </si>
  <si>
    <t>C1966</t>
  </si>
  <si>
    <t>PORTA CORTA-FOGO UMA FOLHA (0,80X2,10)m  OU  (0,90x2,10)m</t>
  </si>
  <si>
    <t>C1964</t>
  </si>
  <si>
    <t>PORTA CORTA-FOGO DUAS FOLHAS LARG.=1,20 A 2,20m  E ALT.=2,10 A 2,40 m</t>
  </si>
  <si>
    <t>C1965</t>
  </si>
  <si>
    <t>PORTA CORTA-FOGO INDUSTRIAL DE CORRER</t>
  </si>
  <si>
    <t>C1969</t>
  </si>
  <si>
    <t>PORTA DE AÇO EM CHAPA ONDULADA OU GRADES DE ENROLAR</t>
  </si>
  <si>
    <t>C1967</t>
  </si>
  <si>
    <t>PORTA DE ALUMÍNIO ANODIZADO COMPACTA</t>
  </si>
  <si>
    <t>C1968</t>
  </si>
  <si>
    <t>PORTA DE ALUMÍNIO C/VIDRO CRISTAL TEMPERADO</t>
  </si>
  <si>
    <t>C1973</t>
  </si>
  <si>
    <t>PORTA DE ALUMÍNIO E ACRÍLICO</t>
  </si>
  <si>
    <t>C1970</t>
  </si>
  <si>
    <t>PORTA DE FERRO EM CHAPA</t>
  </si>
  <si>
    <t>C4518</t>
  </si>
  <si>
    <t>PORTA EM ALUMÍNIO ANODIZADO NATURAL/FOSCO, DE ABRIR, COM BANDEIROLA E/OU PEITORIL, SEM VIDRO - FORNECIMENTO E MONTAGEM</t>
  </si>
  <si>
    <t>C4517</t>
  </si>
  <si>
    <t>PORTA EM ALUMÍNIO ANODIZADO NATURAL/FOSCO, DE ABRIR, SEM BANDEIROLA E/OU PEITORIL, SEM VIDRO - FORNECIMENTO E MONTAGEM</t>
  </si>
  <si>
    <t>C4516</t>
  </si>
  <si>
    <t>PORTA EM ALUMÍNIO ANODIZADO NATURAL/FOSCO, DE CORRER, COM BANDEIROLA E/OU PEITORIL, SEM VIDRO - FORNECIMENTO E MONTAGEM</t>
  </si>
  <si>
    <t>C4514</t>
  </si>
  <si>
    <t>PORTA EM ALUMÍNIO ANODIZADO NATURAL/FOSCO, DE CORRER, SEM BANDEIROLA E/OU PEITORIL, SEM VIDRO - FORNECIMENTO E MONTAGEM</t>
  </si>
  <si>
    <t>C4524</t>
  </si>
  <si>
    <t>PORTA EM ALUMÍNIO ANODIZADO PRETO, DE ABRIR, COM BANDEIROLA E/OU PEITORIL, SEM VIDRO - FORNECIMENTO E MONTAGEM</t>
  </si>
  <si>
    <t>C4523</t>
  </si>
  <si>
    <t>PORTA EM ALUMÍNIO ANODIZADO PRETO, DE ABRIR, SEM BANDEIROLA E/OU PEITORIL, SEM VIDRO - FORNECIMENTO E MONTAGEM</t>
  </si>
  <si>
    <t>C4522</t>
  </si>
  <si>
    <t>PORTA EM ALUMÍNIO ANODIZADO PRETO, DE CORRER, COM BANDEIROLA E/OU PEITORIL, SEM VIDRO - FORNECIMENTO E MONTAGEM</t>
  </si>
  <si>
    <t>C4520</t>
  </si>
  <si>
    <t>PORTA EM ALUMÍNIO ANODIZADO PRETO, DE CORRER, SEM BANDEIROLA E/OU PEITORIL, SEM VIDRO - FORNECIMENTO E MONTAGEM</t>
  </si>
  <si>
    <t>C3737</t>
  </si>
  <si>
    <t>PORTA FRIGORÍFICA TERMO-ISOLANTE DE ACIONAMENTO MANUAL C/AQUECIMENTO. 2100X1000X150MM -( FORNECIMENTO</t>
  </si>
  <si>
    <t>C1991</t>
  </si>
  <si>
    <t>PORTA SASAZAKI-VENEZIANA, INCLUSIVE BATENTES E FERRAGENS</t>
  </si>
  <si>
    <t>C4872</t>
  </si>
  <si>
    <t>PORTÃO COM PERFIL EM TUBO DE AÇO GALVANIZADO DE 2" (1X2,5)m, INCL. PILARES DE SUSTENTAÇÃO</t>
  </si>
  <si>
    <t>C4873</t>
  </si>
  <si>
    <t>PORTÃO COM PERFIL EM TUBO DE AÇO GALVANIZADO DE 2" (4X2,5)m, INCL. PILARES DE SUSTENTAÇÃO</t>
  </si>
  <si>
    <t>C3733</t>
  </si>
  <si>
    <t>PORTÃO DE ALUMÍNIO ANODIZADO NATURAL, FECHAMENTO TOTAL C/ LAMBRI BOLA E CORREDIÇO (FORNECIMENTO E MONTAGEM)</t>
  </si>
  <si>
    <t>C4397</t>
  </si>
  <si>
    <t>PORTÃO DE ALUMÍNIO EM TUBOS DE 20 mm (FORNECIMENTO E MONTAGEM)</t>
  </si>
  <si>
    <t>C1999</t>
  </si>
  <si>
    <t>PORTÃO DE FERRO EM BARRA CHATA TIPO TIJOLINHO</t>
  </si>
  <si>
    <t>C3659</t>
  </si>
  <si>
    <t>PORTÃO DE METALON E BARRA CHATA DE FERRO C/FECHADURA E DOBRADIÇA, INCLUS. PINTURA ESMALTE SINTÉTICO</t>
  </si>
  <si>
    <t>C2903</t>
  </si>
  <si>
    <t>PORTÃO DE TUBO DE AÇO GALVANIZADO DE 2" (1X2)m, INCL. PILARES DE SUSTENTAÇÃO</t>
  </si>
  <si>
    <t>C2904</t>
  </si>
  <si>
    <t>PORTÃO DE TUBO DE AÇO GALVANIZADO DE 2" (4X2)m, INCL.. PILARES DE SUSTENTAÇÃO</t>
  </si>
  <si>
    <t>C3729</t>
  </si>
  <si>
    <t>REMANEJAMENTO DE ESQUADRIAS DE ALUMÍNIO</t>
  </si>
  <si>
    <t>C2423</t>
  </si>
  <si>
    <t>TELA METÁLICA AÇO GALVANIZADO, MALHA (13 X 13)MM2</t>
  </si>
  <si>
    <t>C3249</t>
  </si>
  <si>
    <t>TRANCA EM FERRO PARA CELAS PRISIONAIS</t>
  </si>
  <si>
    <t>C4400</t>
  </si>
  <si>
    <t>TELA DE AÇO ELETROSOLDADA COM FIOS DE 3,4mm C/ 15 cm (INSTALADO)</t>
  </si>
  <si>
    <t>C4401</t>
  </si>
  <si>
    <t>TELA DE AÇO ELETROSOLDADA COM FIOS DE 5,0mm C/ 15 cm (INSTALADO)</t>
  </si>
  <si>
    <t>MOBILIÁRIO</t>
  </si>
  <si>
    <t>C0221</t>
  </si>
  <si>
    <t>ARMÁRIO ALTO EM DIVISÓRIA (ABERTO)</t>
  </si>
  <si>
    <t>C0222</t>
  </si>
  <si>
    <t>ARMÁRIO BAIXO EM DIVISÓRIA (FECHADO)</t>
  </si>
  <si>
    <t>C0223</t>
  </si>
  <si>
    <t>ARMÁRIO DE AÇO P/ UTENSÍLIOS (1.90X0.90X0.50)m</t>
  </si>
  <si>
    <t>C0224</t>
  </si>
  <si>
    <t>ARMÁRIO DE AÇO TIPO ESCANINHO - MODELO 3 PORTAS</t>
  </si>
  <si>
    <t>C0226</t>
  </si>
  <si>
    <t>ARMÁRIO EM BRUMASA REVESTIDO COM FÓRMICA</t>
  </si>
  <si>
    <t>9.3.6</t>
  </si>
  <si>
    <t>C0227</t>
  </si>
  <si>
    <t>ARMÁRIO SOBREPOR EM MADEIRA C/ CAPEADO EM CEREJEIRA</t>
  </si>
  <si>
    <t>9.3.7</t>
  </si>
  <si>
    <t>C0228</t>
  </si>
  <si>
    <t>ARMÁRIO SOBREPOR EM MADEIRA SUCUPIRA</t>
  </si>
  <si>
    <t>9.3.8</t>
  </si>
  <si>
    <t>C0353</t>
  </si>
  <si>
    <t>BALCÃO EM BRUMASA REVESTIDO EM FÓRMICA</t>
  </si>
  <si>
    <t>9.3.9</t>
  </si>
  <si>
    <t>C1450</t>
  </si>
  <si>
    <t>GUARDA-ROUPA EM MADEIRA SUCUPIRA</t>
  </si>
  <si>
    <t>9.3.10</t>
  </si>
  <si>
    <t>C2134</t>
  </si>
  <si>
    <t>RECIPIENTE PRÉ-MOLDADO C/PORTA EM CHAPA DE AÇO, P/GUARDAR TELEVISÃO</t>
  </si>
  <si>
    <t>9.3.11</t>
  </si>
  <si>
    <t>C2295</t>
  </si>
  <si>
    <t>SUPORTE METÁLICO PARA TELEVISÃO</t>
  </si>
  <si>
    <t>C0042</t>
  </si>
  <si>
    <t>ALIZAR (GUARNIÇÃO) DE MADEIRA</t>
  </si>
  <si>
    <t>C4422</t>
  </si>
  <si>
    <t>ALIZAR DE MADEIRA L= 5 cm (1 FACE)</t>
  </si>
  <si>
    <t>CJ</t>
  </si>
  <si>
    <t>C3437</t>
  </si>
  <si>
    <t>ARMADOR DE EMBUTIR</t>
  </si>
  <si>
    <t>C3438</t>
  </si>
  <si>
    <t>ARMADOR TIPO RABO DE ANDORINHA</t>
  </si>
  <si>
    <t>C3651</t>
  </si>
  <si>
    <t>BATE-MACAS EM AÇO INOXIDÁVEL CONTRA IMPACTO EM PORTA DE MADEIRA</t>
  </si>
  <si>
    <t>9.4.6</t>
  </si>
  <si>
    <t>C0585</t>
  </si>
  <si>
    <t>CADEADO GRANDE PARA CELAS</t>
  </si>
  <si>
    <t>9.4.7</t>
  </si>
  <si>
    <t>C0586</t>
  </si>
  <si>
    <t>CADEADO MÉDIO</t>
  </si>
  <si>
    <t>9.4.8</t>
  </si>
  <si>
    <t>C0587</t>
  </si>
  <si>
    <t>CADEADO PEQUENO</t>
  </si>
  <si>
    <t>9.4.9</t>
  </si>
  <si>
    <t>C0699</t>
  </si>
  <si>
    <t>CAPEADO DE CEREJEIRA C/APLICAÇÃO</t>
  </si>
  <si>
    <t>9.4.10</t>
  </si>
  <si>
    <t>C0700</t>
  </si>
  <si>
    <t>CAPEADO DE MOGNO C/ APLICAÇÃO</t>
  </si>
  <si>
    <t>9.4.11</t>
  </si>
  <si>
    <t>C0701</t>
  </si>
  <si>
    <t>CAPEADO DE PAU-MARFIM C/ APLICAÇÃO</t>
  </si>
  <si>
    <t>9.4.12</t>
  </si>
  <si>
    <t>C0922</t>
  </si>
  <si>
    <t>CORRIMÃO EM ALUMÍNIO ANODIZADO</t>
  </si>
  <si>
    <t>9.4.13</t>
  </si>
  <si>
    <t>C0923</t>
  </si>
  <si>
    <t>CORRIMÃO EM MADEIRA MACIÇA ( PINTADA )</t>
  </si>
  <si>
    <t>9.4.14</t>
  </si>
  <si>
    <t>C0924</t>
  </si>
  <si>
    <t>CORRIMÃO EM TUBO DE AÇO INOX</t>
  </si>
  <si>
    <t>9.4.15</t>
  </si>
  <si>
    <t>C1144</t>
  </si>
  <si>
    <t>DOBRADIÇA CROMADA 3" X 2 1/2"</t>
  </si>
  <si>
    <t>9.4.16</t>
  </si>
  <si>
    <t>C1143</t>
  </si>
  <si>
    <t>DOBRADIÇA CROMADA 3 1/2" X 3"</t>
  </si>
  <si>
    <t>9.4.17</t>
  </si>
  <si>
    <t>C1145</t>
  </si>
  <si>
    <t>DOBRADIÇA CROMADA TIPO PALMELA</t>
  </si>
  <si>
    <t>9.4.18</t>
  </si>
  <si>
    <t>C1146</t>
  </si>
  <si>
    <t>DOBRADIÇA CROMADA TIPO VAI - VEM</t>
  </si>
  <si>
    <t>9.4.19</t>
  </si>
  <si>
    <t>C4588</t>
  </si>
  <si>
    <t>DOBRADIÇA DE FERRO (PADRÃO POPULAR)</t>
  </si>
  <si>
    <t>9.4.20</t>
  </si>
  <si>
    <t>C4552</t>
  </si>
  <si>
    <t>DOBRADIÇA PARA FIXAÇÃO EM GRANITO</t>
  </si>
  <si>
    <t>9.4.21</t>
  </si>
  <si>
    <t>C1360</t>
  </si>
  <si>
    <t>FECHADURA COMPLETA PARA PORTA EXTERNA</t>
  </si>
  <si>
    <t>9.4.22</t>
  </si>
  <si>
    <t>C1361</t>
  </si>
  <si>
    <t>FECHADURA COMPLETA PARA PORTA INTERNA</t>
  </si>
  <si>
    <t>9.4.23</t>
  </si>
  <si>
    <t>C1362</t>
  </si>
  <si>
    <t>FECHADURA DE TARJETA (LIVRE-OCUPADA)</t>
  </si>
  <si>
    <t>9.4.24</t>
  </si>
  <si>
    <t>C4553</t>
  </si>
  <si>
    <t>FECHADURA DE TARJETA (LIVRE-OCUPADA) PARA FIXAÇÃO EM GRANITO</t>
  </si>
  <si>
    <t>9.4.25</t>
  </si>
  <si>
    <t>C4587</t>
  </si>
  <si>
    <t>FECHADURA DE SOBREPOR (PADRÃO POPULAR)</t>
  </si>
  <si>
    <t>9.4.26</t>
  </si>
  <si>
    <t>C1364</t>
  </si>
  <si>
    <t>FERROLHO DE SOBREPOR OU EMBUTIR GRANDE</t>
  </si>
  <si>
    <t>9.4.27</t>
  </si>
  <si>
    <t>C1365</t>
  </si>
  <si>
    <t>FERROLHO DE SOBREPOR OU EMBUTIR MÉDIO</t>
  </si>
  <si>
    <t>9.4.28</t>
  </si>
  <si>
    <t>C1366</t>
  </si>
  <si>
    <t>FERROLHO DE SOBREPOR OU EMBUTIR PEQUENO</t>
  </si>
  <si>
    <t>9.4.29</t>
  </si>
  <si>
    <t>C1407</t>
  </si>
  <si>
    <t>FORRAMENTO EM AÇO (BATENTAÇO) LARG. =12cm</t>
  </si>
  <si>
    <t>9.4.30</t>
  </si>
  <si>
    <t>C3673</t>
  </si>
  <si>
    <t>FORRAMENTO EM AÇO C/PERFIL "U"  L=15CM  - PARA PRESÍDIOS</t>
  </si>
  <si>
    <t>9.4.31</t>
  </si>
  <si>
    <t>C4421</t>
  </si>
  <si>
    <t>FORRAMENTO DE MADEIRA L = 15 cm</t>
  </si>
  <si>
    <t>9.4.32</t>
  </si>
  <si>
    <t>C1408</t>
  </si>
  <si>
    <t>FORRAMENTO OU BATENTE DE MADEIRA</t>
  </si>
  <si>
    <t>9.4.33</t>
  </si>
  <si>
    <t>C1447</t>
  </si>
  <si>
    <t>GUARDA CORPO C/BARRA CHATA DE FERRO E CORRIMÃO EM MADEIRA MACIÇA</t>
  </si>
  <si>
    <t>9.4.34</t>
  </si>
  <si>
    <t>C3683</t>
  </si>
  <si>
    <t>GUARDA CORPO DE MADEIRA E CORDA DE SISAL</t>
  </si>
  <si>
    <t>9.4.35</t>
  </si>
  <si>
    <t>C1448</t>
  </si>
  <si>
    <t>GUARDA CORPO DE TUBO DE AÇO INOX</t>
  </si>
  <si>
    <t>9.4.36</t>
  </si>
  <si>
    <t>C1449</t>
  </si>
  <si>
    <t>GUARDA CORPO METÁLICO EM TUBO DE AÇO GALVANIZADO DE 2 1/2"</t>
  </si>
  <si>
    <t>9.4.37</t>
  </si>
  <si>
    <t>C1795</t>
  </si>
  <si>
    <t>MOLA HIDRÁULICA P/PORTA DE VIDRO</t>
  </si>
  <si>
    <t>9.4.38</t>
  </si>
  <si>
    <t>C4954</t>
  </si>
  <si>
    <t>MOLA PNEUMÁTICA DE PISO, EM AÇO INOX, BLINDADA, P/ PORTAS DE ATÉ 120KG E LARGURA ATÉ 1,20M, COMPLETA</t>
  </si>
  <si>
    <t>9.4.39</t>
  </si>
  <si>
    <t>C1796</t>
  </si>
  <si>
    <t>MOLA P/ PORTA TIPO COIMBRA</t>
  </si>
  <si>
    <t>9.4.40</t>
  </si>
  <si>
    <t>C3552</t>
  </si>
  <si>
    <t>MUTIRÃO MISTO - ARMADOR RABO DE ANDORINHA</t>
  </si>
  <si>
    <t>9.4.41</t>
  </si>
  <si>
    <t>C1868</t>
  </si>
  <si>
    <t>PEGADOR METÁLICO P/PORTA (INTERNO)</t>
  </si>
  <si>
    <t>9.4.42</t>
  </si>
  <si>
    <t>C3522</t>
  </si>
  <si>
    <t>PILAR EM MADEIRA LIMPA DE 1a. QUALIDADE 20cmX20cm</t>
  </si>
  <si>
    <t>9.4.43</t>
  </si>
  <si>
    <t>C3676</t>
  </si>
  <si>
    <t>PORTA DE PVC SANFONADA (0,80 X 2,10) COMPLETA - FORNECIMENTO E MONTAGEM</t>
  </si>
  <si>
    <t>9.4.44</t>
  </si>
  <si>
    <t>C4556</t>
  </si>
  <si>
    <t>PORTÃO PIVOTANTE NYLOFOR, COMPOSTO DE QUADRO, PAINÉIS E ACESSÓRIOS COM PINTURA ELETROSTÁTICA COM TINTA POLIESTER, NAS CORES VERDE OU BRANCA, COM POSTE EM AÇO REVESTIDO, COR VERDE OU BRANCA - FORNECIMENTO E MONTAGEM</t>
  </si>
  <si>
    <t>9.4.45</t>
  </si>
  <si>
    <t>C4557</t>
  </si>
  <si>
    <t xml:space="preserve">PORTÃO DESLIZANTE NYLOFOR, COMPOSTO DE QUADRO, PAINÉIS E ACESSÓRIOS COM PINTURA ELETROSTÁTICA COM TINTA POLIESTER, NAS CORES VERDE OU BRANCA, COM POSTE EM AÇO REVESTIDO, COR VERDE OU BRANCA - FORNECIMENTO E MONTAGEM								
</t>
  </si>
  <si>
    <t>9.4.46</t>
  </si>
  <si>
    <t>C2031</t>
  </si>
  <si>
    <t>PRENDEDOR METÁLICO PARA PORTA</t>
  </si>
  <si>
    <t>9.4.47</t>
  </si>
  <si>
    <t>C2215</t>
  </si>
  <si>
    <t>REVESTIMENTO DE FÓRMICA EM ESQUADRIAS OU MÓVEIS</t>
  </si>
  <si>
    <t>9.4.48</t>
  </si>
  <si>
    <t>C2319</t>
  </si>
  <si>
    <t>TARJETA CROMADA P/ JANELAS VENEZIANAS</t>
  </si>
  <si>
    <t>9.4.49</t>
  </si>
  <si>
    <t>C3675</t>
  </si>
  <si>
    <t>VENEZIANA INDUSTRIAL DE PVC RÍGIDO, TRANSLÚCIDO E MONTANTES EM AÇO GALVANIZADO OU ALUMÍNIO (FORNECIM</t>
  </si>
  <si>
    <t>10</t>
  </si>
  <si>
    <t>VIDROS</t>
  </si>
  <si>
    <t>CRISTAL COMUM</t>
  </si>
  <si>
    <t>C2670</t>
  </si>
  <si>
    <t>VIDRO COMUM EM CAIXILHOS C/MASSA ESP.= 4mm, COLOCADO</t>
  </si>
  <si>
    <t>C2671</t>
  </si>
  <si>
    <t>VIDRO COMUM EM CAIXILHOS C/MASSA ESP.= 5mm, COLOCADO</t>
  </si>
  <si>
    <t>C2672</t>
  </si>
  <si>
    <t>VIDRO COMUM EM CAIXILHOS C/MASSA ESP.= 6mm, COLOCADO</t>
  </si>
  <si>
    <t>C2673</t>
  </si>
  <si>
    <t>VIDRO COMUM FUMÊ EM CAIXILHOS C/MASSA E= 4mm, COLOCADO</t>
  </si>
  <si>
    <t>C2674</t>
  </si>
  <si>
    <t>VIDRO COMUM FUMÊ EM CAIXILHOS C/MASSA E= 5mm, COLOCADO</t>
  </si>
  <si>
    <t>C2675</t>
  </si>
  <si>
    <t>VIDRO COMUM FUMÊ EM CAIXILHOS C/MASSA E= 6mm, COLOCADO</t>
  </si>
  <si>
    <t>C4826</t>
  </si>
  <si>
    <t>VIDRO LAMINADO DUPLO, INCOLOR, C/MASSA PARA CAIXILHOS E=6MM (FORNECIMENTO E COLOCAÇÃO)</t>
  </si>
  <si>
    <t>C2984</t>
  </si>
  <si>
    <t>VIDRO TRANSLÚCIDO CANELADO OU MARTELADO E=3mm (COLOCADO)</t>
  </si>
  <si>
    <t>CRISTAL TEMPERADO</t>
  </si>
  <si>
    <t>C1382</t>
  </si>
  <si>
    <t>FIXO 2 FOLHAS E BASCULANTE DE VIDRO TEMPERADO (1.80X2.10)m  E=10mm</t>
  </si>
  <si>
    <t>C1383</t>
  </si>
  <si>
    <t>FIXO 2 FOLHAS. 2  BANDEIRAS E 1 CONTRAVENTAMENTO DE VIDRO TEMPERADO (1.80 X 3.50)m  E=10mm</t>
  </si>
  <si>
    <t>C1384</t>
  </si>
  <si>
    <t>FIXO 3 FOLHAS 3 BANDEIRAS E 2 CONTRAVENTAMENTO DE VIDRO TEMPERADO (2.70 X3.50)m  E=10mm</t>
  </si>
  <si>
    <t>C1385</t>
  </si>
  <si>
    <t>FIXO 3 FOLHAS E BASCULANTES 2 FOLHAS DE VIDRO TEMPERADO (0.70X2.10)m  E=10mm</t>
  </si>
  <si>
    <t>C1386</t>
  </si>
  <si>
    <t>FIXO DE VIDRO TEMPERADO C/BANDEIRA (0.90X3.50)m  E=10mm</t>
  </si>
  <si>
    <t>10.2.6</t>
  </si>
  <si>
    <t>C1387</t>
  </si>
  <si>
    <t>FIXO DE VIDRO TEMPERADO 1 FOLHA   (0.90X2.10)m  E=10mm</t>
  </si>
  <si>
    <t>10.2.7</t>
  </si>
  <si>
    <t>C1388</t>
  </si>
  <si>
    <t>FIXO DE VIDRO TEMPERADO 2 FOLHAS (1.80X2.10)m  E=10mm</t>
  </si>
  <si>
    <t>10.2.8</t>
  </si>
  <si>
    <t>C1389</t>
  </si>
  <si>
    <t>FIXO DE VIDRO TEMPERADO 3 FOLHAS (2.70X2.10)m  E=10mm</t>
  </si>
  <si>
    <t>10.2.9</t>
  </si>
  <si>
    <t>C1390</t>
  </si>
  <si>
    <t>FIXO E BASCULANTE DE VIDRO TEMPERADO  (0.90X2.10)m  E=10mm</t>
  </si>
  <si>
    <t>10.2.10</t>
  </si>
  <si>
    <t>C1952</t>
  </si>
  <si>
    <t>PORTA 2 FOLHAS C/BANDEIRA DE VIDRO TEMPERADO E=10mm C/MOLA (1.80X2.90)m</t>
  </si>
  <si>
    <t>10.2.11</t>
  </si>
  <si>
    <t>C1953</t>
  </si>
  <si>
    <t>PORTA 2 FOLHAS C/BANDEIRA DE VIDRO TEMPERADO E=10mm C/MOLA (1.80X3.50)m</t>
  </si>
  <si>
    <t>10.2.12</t>
  </si>
  <si>
    <t>C1954</t>
  </si>
  <si>
    <t>PORTA 2 FOLHAS C/BANDEIRA E FIXO 2 FLS. DE VIDRO TEMPERADO E=10mm (3.60X2.90)m</t>
  </si>
  <si>
    <t>10.2.13</t>
  </si>
  <si>
    <t>C1955</t>
  </si>
  <si>
    <t>PORTA 2 FOLHAS. FIXA 2 FOLHAS. 3 BANDEIRAS 2 CONTRAVENTAMENTO DE VIDRO TEMPERADO DE10mm (3.60X3.50)m</t>
  </si>
  <si>
    <t>10.2.14</t>
  </si>
  <si>
    <t>C1956</t>
  </si>
  <si>
    <t xml:space="preserve">PORTA C/BANDEIRA DE VIDRO TEMPERADO E=10mm C/MOLA (0.90X2.90)m  </t>
  </si>
  <si>
    <t>10.2.15</t>
  </si>
  <si>
    <t>C1957</t>
  </si>
  <si>
    <t>PORTA C/BANDEIRA DE VIDRO TEMPERADO E=10mm C/MOLA (0.90X3.50)m</t>
  </si>
  <si>
    <t>10.2.16</t>
  </si>
  <si>
    <t>C1972</t>
  </si>
  <si>
    <t>PORTA DE VIDRO TEMPERADO 1 FOLHA (0.90X2.10)m  E=10mm</t>
  </si>
  <si>
    <t>10.2.17</t>
  </si>
  <si>
    <t>C1971</t>
  </si>
  <si>
    <t>PORTA DE VIDRO TEMPERADO  2 FOLHAS (1.80X2.10)m  E=10mm</t>
  </si>
  <si>
    <t>10.2.18</t>
  </si>
  <si>
    <t>C4949</t>
  </si>
  <si>
    <t>VIDRO TEMPERADO INCOLOR C/MASSA E=6MM, COLOCADO</t>
  </si>
  <si>
    <t>10.2.19</t>
  </si>
  <si>
    <t>C4950</t>
  </si>
  <si>
    <t>VIDRO TEMPERADO INCOLOR C/MASSA E=8MM, COLOCADO</t>
  </si>
  <si>
    <t>10.2.20</t>
  </si>
  <si>
    <t>C4951</t>
  </si>
  <si>
    <t>VIDRO TEMPERADO INCOLOR C/MASSA E=10MM, COLOCADO</t>
  </si>
  <si>
    <t>10.3</t>
  </si>
  <si>
    <t xml:space="preserve">OUTROS  ELEMENTOS </t>
  </si>
  <si>
    <t>10.3.1</t>
  </si>
  <si>
    <t>C3650</t>
  </si>
  <si>
    <t>GUICHÊ EM AÇO INOX E VIDRO TEMPERADO E=6MM</t>
  </si>
  <si>
    <t>10.3.2</t>
  </si>
  <si>
    <t>C1451</t>
  </si>
  <si>
    <t>GUICHÊ EM ALUMÍNIO E VIDRO TEMPERADO E=10mm</t>
  </si>
  <si>
    <t>10.3.3</t>
  </si>
  <si>
    <t>C1873</t>
  </si>
  <si>
    <t>PELÍCULA DE INSULFILM</t>
  </si>
  <si>
    <t>10.3.4</t>
  </si>
  <si>
    <t>C1874</t>
  </si>
  <si>
    <t>PELÍCULA DE POLIÉSTER, INVESTIGAÇÃO</t>
  </si>
  <si>
    <t>10.3.5</t>
  </si>
  <si>
    <t>C3649</t>
  </si>
  <si>
    <t>VISOR COM VIDRO TEMPERADO E=6MM E MOLDURA DE AÇO INOX</t>
  </si>
  <si>
    <t>10.3.6</t>
  </si>
  <si>
    <t>C2679</t>
  </si>
  <si>
    <t>VISOR COM VIDRO TEMPERADO E=6mm E MOLDURA DE ALUMÍNIO</t>
  </si>
  <si>
    <t>10.3.7</t>
  </si>
  <si>
    <t>C2680</t>
  </si>
  <si>
    <t>VISOR COM VIDRO TEMPERADO E=6mm E MOLDURA DE MADEIRA</t>
  </si>
  <si>
    <t>11</t>
  </si>
  <si>
    <t>COBERTURA</t>
  </si>
  <si>
    <t>ESTRUTURA DE MADEIRA</t>
  </si>
  <si>
    <t>C3722</t>
  </si>
  <si>
    <t>ESTRUTURA DE MADEIRA P/ COBERTA DE PALHA DE CARNÁUBA</t>
  </si>
  <si>
    <t>C1336</t>
  </si>
  <si>
    <t>ESTRUTURA DE MADEIRA P/ TELHA CERÂMICA OU CONCRETO VÃO 3 A 7m (TESOURAS / TERÇAS / CONTRAVENTAMENTOS / FERRAGENS)</t>
  </si>
  <si>
    <t>C1337</t>
  </si>
  <si>
    <t>ESTRUTURA DE MADEIRA P/ TELHA CERÂMICA OU CONCRETO VÃO 7 A 10m (TESOURAS / TERÇAS / CONTRAVENTAMENTOS / FERRAGENS)</t>
  </si>
  <si>
    <t>C1335</t>
  </si>
  <si>
    <t>ESTRUTURA DE MADEIRA P/ TELHA CERÂMICA OU CONCRETO VÃO 10 A 13m (TESOURAS / TERÇAS / CONTRAVENTAMENTOS / FERRAGENS)</t>
  </si>
  <si>
    <t>C1338</t>
  </si>
  <si>
    <t>ESTRUTURA DE MADEIRA P/ TELHA ONDULADA DE FIBROCIMENTO, ALUMÍNIO OU PLÁSTICAS, VÃO 10m</t>
  </si>
  <si>
    <t>C1339</t>
  </si>
  <si>
    <t>ESTRUTURA DE MADEIRA P/ TELHA ONDULADA DE FIBROCIMENTO, ALUMÍNIO OU PLÁSTICAS,  VÃO 15m</t>
  </si>
  <si>
    <t>C1340</t>
  </si>
  <si>
    <t>ESTRUTURA DE MADEIRA P/ TELHA ONDULADA DE FIBROCIMENTO, ALUMÍNIO OU PLÁSTICAS, VÃO 20m</t>
  </si>
  <si>
    <t>C4511</t>
  </si>
  <si>
    <t>ESTRUTURA DE MADEIRA P/ TELHAS ONDULADAS DE FIBROCIMENTO, ALUMÍNIO OU PLÁSTICAS, APOIADA SOBRE PAREDES E/OU LAJES DE FORRO</t>
  </si>
  <si>
    <t>C1341</t>
  </si>
  <si>
    <t>ESTRUTURA DE MADEIRA P/ TELHA ESTRUTURAL DE FIBROCIMENTO ANCORADA EM LAJES OU EM PAREDES</t>
  </si>
  <si>
    <t>C3005</t>
  </si>
  <si>
    <t>MADEIRAMENTO P/TELHA CERÂMICA C/ REAPROVEITAMENTO</t>
  </si>
  <si>
    <t>11.1.11</t>
  </si>
  <si>
    <t>C4459</t>
  </si>
  <si>
    <t>MADEIRAMENTO P/ TELHA CERÂMICA - (RIPA, CAIBRO)</t>
  </si>
  <si>
    <t>11.1.12</t>
  </si>
  <si>
    <t>C4460</t>
  </si>
  <si>
    <t>MADEIRAMENTO P/ TELHA CERÂMICA - (RIPA, CAIBRO, LINHA)</t>
  </si>
  <si>
    <t>11.1.13</t>
  </si>
  <si>
    <t>C4467</t>
  </si>
  <si>
    <t>MADEIRAMENTO P/TELHA CERÂMICA - (RIPA, CAIBRO, LINHA) - CASA POPULAR</t>
  </si>
  <si>
    <t>11.1.14</t>
  </si>
  <si>
    <t>C3006</t>
  </si>
  <si>
    <t>MADEIRAMENTO P/TELHA FIBROCIMENTO C/ REAPROVEITAMENTO</t>
  </si>
  <si>
    <t>11.1.15</t>
  </si>
  <si>
    <t>C2237</t>
  </si>
  <si>
    <t>RIPA DE PEROBA (2X8)cm</t>
  </si>
  <si>
    <t>11.1.16</t>
  </si>
  <si>
    <t>C2460</t>
  </si>
  <si>
    <t>TESOURA EM MASSARANDUBA C/ACESSÓRIOS</t>
  </si>
  <si>
    <t>11.1.17</t>
  </si>
  <si>
    <t>C2678</t>
  </si>
  <si>
    <t>VIGA DE MADEIRA MACIÇA 6" X 3"</t>
  </si>
  <si>
    <t>11.1.18</t>
  </si>
  <si>
    <t>C3721</t>
  </si>
  <si>
    <t>VIGA DE MADEIRA MACIÇA 10"x 4"</t>
  </si>
  <si>
    <t>ESTRUTURA METÁLICA</t>
  </si>
  <si>
    <t>C0818</t>
  </si>
  <si>
    <t>COLUNAS P/PÉ DIREITO DE 6m  VÃO DE 20m</t>
  </si>
  <si>
    <t>11.2.2</t>
  </si>
  <si>
    <t>C0819</t>
  </si>
  <si>
    <t>COLUNAS P/PÉ DIREITO DE 6m  VÃO DE 30m</t>
  </si>
  <si>
    <t>11.2.3</t>
  </si>
  <si>
    <t>C0820</t>
  </si>
  <si>
    <t>COLUNAS P/PÉ DIREITO DE 6m  VÃO DE 40m</t>
  </si>
  <si>
    <t>11.2.4</t>
  </si>
  <si>
    <t>C1326</t>
  </si>
  <si>
    <t>ESTRUTURA DE AÇO EM ARCO VÃO DE 20m</t>
  </si>
  <si>
    <t>11.2.5</t>
  </si>
  <si>
    <t>C1327</t>
  </si>
  <si>
    <t>ESTRUTURA DE AÇO EM ARCO VÃO DE 30m</t>
  </si>
  <si>
    <t>11.2.6</t>
  </si>
  <si>
    <t>C1328</t>
  </si>
  <si>
    <t>ESTRUTURA DE AÇO EM ARCO VÃO DE 40m</t>
  </si>
  <si>
    <t>11.2.7</t>
  </si>
  <si>
    <t>C1329</t>
  </si>
  <si>
    <t>ESTRUTURA DE AÇO EM SHED VÃO DE 20m</t>
  </si>
  <si>
    <t>11.2.8</t>
  </si>
  <si>
    <t>C1330</t>
  </si>
  <si>
    <t>ESTRUTURA DE AÇO EM SHED VÃO DE 30m</t>
  </si>
  <si>
    <t>11.2.9</t>
  </si>
  <si>
    <t>C1331</t>
  </si>
  <si>
    <t>ESTRUTURA DE AÇO EM SHED VÃO DE 40m</t>
  </si>
  <si>
    <t>11.2.10</t>
  </si>
  <si>
    <t>C1332</t>
  </si>
  <si>
    <t>ESTRUTURA DE AÇO TIPO FINK VÃO DE 20m</t>
  </si>
  <si>
    <t>11.2.11</t>
  </si>
  <si>
    <t>C1333</t>
  </si>
  <si>
    <t>ESTRUTURA DE AÇO TIPO FINK VÃO DE 30m</t>
  </si>
  <si>
    <t>11.2.12</t>
  </si>
  <si>
    <t>C1334</t>
  </si>
  <si>
    <t>ESTRUTURA DE AÇO TIPO FINK VÃO DE 40m</t>
  </si>
  <si>
    <t>11.2.13</t>
  </si>
  <si>
    <t>C1318</t>
  </si>
  <si>
    <t>ESTRUTURA DE ALUMÍNIO EM ARCO VÃO DE 20m</t>
  </si>
  <si>
    <t>11.2.14</t>
  </si>
  <si>
    <t>C1319</t>
  </si>
  <si>
    <t>ESTRUTURA DE ALUMÍNIO EM ARCO VÃO DE 30m</t>
  </si>
  <si>
    <t>11.2.15</t>
  </si>
  <si>
    <t>C1320</t>
  </si>
  <si>
    <t>ESTRUTURA DE ALUMÍNIO EM ARCO VÃO DE 40m</t>
  </si>
  <si>
    <t>11.2.16</t>
  </si>
  <si>
    <t>C1324</t>
  </si>
  <si>
    <t>ESTRUTURA DE ALUMÍNIO EM DUAS ÁGUAS VÃO DE 20m</t>
  </si>
  <si>
    <t>11.2.17</t>
  </si>
  <si>
    <t>C1321</t>
  </si>
  <si>
    <t>ESTRUTURA DE ALUMÍNIO EM DUAS ÁGUAS VÃO DE 25m</t>
  </si>
  <si>
    <t>11.2.18</t>
  </si>
  <si>
    <t>C1322</t>
  </si>
  <si>
    <t>ESTRUTURA DE ALUMÍNIO EM DUAS ÁGUAS VÃO DE 30m</t>
  </si>
  <si>
    <t>11.2.19</t>
  </si>
  <si>
    <t>C1323</t>
  </si>
  <si>
    <t>ESTRUTURA DE ALUMÍNIO EM DUAS ÁGUAS VÃO DE 40m</t>
  </si>
  <si>
    <t>11.2.20</t>
  </si>
  <si>
    <t>C1325</t>
  </si>
  <si>
    <t>ESTRUTURA DE ALUMÍNIO EM SHED VÃO DE 20 A 30m</t>
  </si>
  <si>
    <t>11.2.21</t>
  </si>
  <si>
    <t>C1342</t>
  </si>
  <si>
    <t>ESTRUTURA ESPACIAL DE ALUMÍNIO VÃO DE 20m</t>
  </si>
  <si>
    <t>11.2.22</t>
  </si>
  <si>
    <t>C1343</t>
  </si>
  <si>
    <t>ESTRUTURA ESPACIAL DE ALUMÍNIO VÃO DE 30m</t>
  </si>
  <si>
    <t>11.2.23</t>
  </si>
  <si>
    <t>C1344</t>
  </si>
  <si>
    <t>ESTRUTURA ESPACIAL DE ALUMÍNIO VÃO DE 40m</t>
  </si>
  <si>
    <t>11.2.24</t>
  </si>
  <si>
    <t>C1345</t>
  </si>
  <si>
    <t>ESTRUTURA ESPACIAL DE ALUMÍNIO VÃO DE 50m</t>
  </si>
  <si>
    <t>11.2.25</t>
  </si>
  <si>
    <t>C1346</t>
  </si>
  <si>
    <t>ESTRUTURA ESPACIAL DE ALUMÍNIO VÃO DE 60m</t>
  </si>
  <si>
    <t>11.2.26</t>
  </si>
  <si>
    <t>C1352</t>
  </si>
  <si>
    <t>ESTRUTURA METÁLICA EM TUBO DE AÇO 150mm, INCLUS. PINTURA</t>
  </si>
  <si>
    <t>11.2.27</t>
  </si>
  <si>
    <t>C1353</t>
  </si>
  <si>
    <t>ESTRUTURA METÁLICA TRELIÇADA EM AÇO, EM MARQUISES</t>
  </si>
  <si>
    <t>11.2.28</t>
  </si>
  <si>
    <t>C1600</t>
  </si>
  <si>
    <t>LANTERNIM SIMPLES VÃO DE 20m</t>
  </si>
  <si>
    <t>11.2.29</t>
  </si>
  <si>
    <t>C1601</t>
  </si>
  <si>
    <t>LANTERNIM SIMPLES VÃO DE 30m</t>
  </si>
  <si>
    <t>11.2.30</t>
  </si>
  <si>
    <t>C1602</t>
  </si>
  <si>
    <t>LANTERNIM SIMPLES VÃO DE 40m</t>
  </si>
  <si>
    <t>11.2.31</t>
  </si>
  <si>
    <t>C1597</t>
  </si>
  <si>
    <t>LANTERNIM DUPLO VÃO DE 20m</t>
  </si>
  <si>
    <t>11.2.32</t>
  </si>
  <si>
    <t>C1598</t>
  </si>
  <si>
    <t>LANTERNIM DUPLO VÃO DE 30m</t>
  </si>
  <si>
    <t>11.2.33</t>
  </si>
  <si>
    <t>C1599</t>
  </si>
  <si>
    <t>LANTERNIM DUPLO VÃO DE 40m</t>
  </si>
  <si>
    <t>11.2.34</t>
  </si>
  <si>
    <t>C1879</t>
  </si>
  <si>
    <t>PERFIL METÁLICO ' I ', PRÉ-PINTADO C/ H=200mm</t>
  </si>
  <si>
    <t>11.2.35</t>
  </si>
  <si>
    <t>C1878</t>
  </si>
  <si>
    <t>PERFIL METÁLICO  ' I ', PRÉ-PINTADO C/ H=300mm</t>
  </si>
  <si>
    <t>11.2.36</t>
  </si>
  <si>
    <t>C1880</t>
  </si>
  <si>
    <t>PERFIL METÁLICO ' I ', PRÉ-PINTADO C/ H=400mm</t>
  </si>
  <si>
    <t>11.2.37</t>
  </si>
  <si>
    <t>C1881</t>
  </si>
  <si>
    <t>PERFIL METÁLICO ' I ', PRÉ-PINTADO C/ H=500mm</t>
  </si>
  <si>
    <t>11.2.38</t>
  </si>
  <si>
    <t>C4395</t>
  </si>
  <si>
    <t>PERFIL "U" EM ALUMÍNIO 3/4" x 3/4" P/ COBERTURA</t>
  </si>
  <si>
    <t>TELHAS</t>
  </si>
  <si>
    <t>C0041</t>
  </si>
  <si>
    <t>ALGEIROZ EM TELHAMENTO COLONIAL</t>
  </si>
  <si>
    <t>C0387</t>
  </si>
  <si>
    <t>BEIRA E BICA EM TELHA COLONIAL</t>
  </si>
  <si>
    <t>C0675</t>
  </si>
  <si>
    <t>CANTONEIRA DE FIBROCIMENTO P/TELHA ONDULADA</t>
  </si>
  <si>
    <t>C0768</t>
  </si>
  <si>
    <t>CHAPA CORRUGADA DE ALUMÍNIO E=0.7MM</t>
  </si>
  <si>
    <t>C0803</t>
  </si>
  <si>
    <t>COBERTURA C/TELHA PVC RÍGIDO INCLINAÇÃO 27%</t>
  </si>
  <si>
    <t>C0987</t>
  </si>
  <si>
    <t>CUMEEIRA ARTICULADA DE FIBROCIMENTO P/TELHA MODULADA</t>
  </si>
  <si>
    <t>C0988</t>
  </si>
  <si>
    <t>CUMEEIRA ARTICULADA DE FIBROCIMENTO P/TELHA VOGATEX</t>
  </si>
  <si>
    <t>C0989</t>
  </si>
  <si>
    <t>CUMEEIRA CERÂMICA DA TELHA CANAL "TIMOM"</t>
  </si>
  <si>
    <t>C0990</t>
  </si>
  <si>
    <t>CUMEEIRA CERÂMICA DA TELHA RETANGULAR "TIMOM"</t>
  </si>
  <si>
    <t>11.3.10</t>
  </si>
  <si>
    <t>C0993</t>
  </si>
  <si>
    <t>CUMEEIRA DE ALUMÍNIO E=0.8mm</t>
  </si>
  <si>
    <t>11.3.11</t>
  </si>
  <si>
    <t>C0994</t>
  </si>
  <si>
    <t>CUMEEIRA DE CONCRETO COLORIDA INCLUSIVE EMBOÇAMENTO</t>
  </si>
  <si>
    <t>11.3.12</t>
  </si>
  <si>
    <t>C0995</t>
  </si>
  <si>
    <t>CUMEEIRA NORMAL DE FIBROCIMENTO P/TELHA CANALETE 49</t>
  </si>
  <si>
    <t>11.3.13</t>
  </si>
  <si>
    <t>C0996</t>
  </si>
  <si>
    <t>CUMEEIRA NORMAL DE FIBROCIMENTO P/TELHA CANALETE 90</t>
  </si>
  <si>
    <t>11.3.14</t>
  </si>
  <si>
    <t>C0997</t>
  </si>
  <si>
    <t>CUMEEIRA NORMAL DE FIBROCIMENTO P/TELHA KALHETA DELTA</t>
  </si>
  <si>
    <t>11.3.15</t>
  </si>
  <si>
    <t>C0998</t>
  </si>
  <si>
    <t>CUMEEIRA NORMAL DE FIBROCIMENTO P/TELHA KALHETÃO</t>
  </si>
  <si>
    <t>11.3.16</t>
  </si>
  <si>
    <t>C0999</t>
  </si>
  <si>
    <t>CUMEEIRA NORMAL DE FIBROCIMENTO P/TELHA MAXIPLAC</t>
  </si>
  <si>
    <t>11.3.17</t>
  </si>
  <si>
    <t>C1000</t>
  </si>
  <si>
    <t>CUMEEIRA NORMAL DE FIBROCIMENTO P/TELHA ONDULADA</t>
  </si>
  <si>
    <t>11.3.18</t>
  </si>
  <si>
    <t>C1001</t>
  </si>
  <si>
    <t>CUMEEIRA NORMAL PARA TELHA DE MADEIRA</t>
  </si>
  <si>
    <t>11.3.19</t>
  </si>
  <si>
    <t>C4463</t>
  </si>
  <si>
    <t>CUMEEIRA TELHA CERÂMICA, EMBOÇADA</t>
  </si>
  <si>
    <t>11.3.20</t>
  </si>
  <si>
    <t>C1002</t>
  </si>
  <si>
    <t>CUMEEIRA TERMOACÚSTICA</t>
  </si>
  <si>
    <t>11.3.21</t>
  </si>
  <si>
    <t>C1003</t>
  </si>
  <si>
    <t>CUMEEIRA TIPO ONDULINE EM ESTRUTURA DE MADEIRA</t>
  </si>
  <si>
    <t>11.3.22</t>
  </si>
  <si>
    <t>C1004</t>
  </si>
  <si>
    <t>CUMEEIRA TIPO ONDULINE EM ESTRUTURA METÁLICA</t>
  </si>
  <si>
    <t>11.3.23</t>
  </si>
  <si>
    <t>C1005</t>
  </si>
  <si>
    <t>CUMEEIRA TIPO SHED OU RUFO DE FIBROCIMENTO P/TELHA ONDULADA</t>
  </si>
  <si>
    <t>11.3.24</t>
  </si>
  <si>
    <t>C1006</t>
  </si>
  <si>
    <t>CUMEEIRA UNIVERSAL DE FIBROCIMENTO P/TELHA ONDULADA</t>
  </si>
  <si>
    <t>11.3.25</t>
  </si>
  <si>
    <t>C3858</t>
  </si>
  <si>
    <t>DESMONTAGEM DE TELHAMENTO EM ESTRUTURAS METÁLICAS</t>
  </si>
  <si>
    <t>11.3.26</t>
  </si>
  <si>
    <t>C4464</t>
  </si>
  <si>
    <t>EMBOÇAMENTO DA ÚLTIMA FIADA TELHA CERÂMICA</t>
  </si>
  <si>
    <t>11.3.27</t>
  </si>
  <si>
    <t>C1363</t>
  </si>
  <si>
    <t>FECHAMENTO LATERAL C/TELHA DE FIBROCIMENTO ONDULADA E=6mm</t>
  </si>
  <si>
    <t>11.3.28</t>
  </si>
  <si>
    <t>C1380</t>
  </si>
  <si>
    <t>FIXAÇÃO DE TELHAS CANALETE 90-(LINHA DE FIXAÇÃO)</t>
  </si>
  <si>
    <t>11.3.29</t>
  </si>
  <si>
    <t>C1381</t>
  </si>
  <si>
    <t>FIXAÇÃO DE TELHAS KALHETÃO (LINHA DE FIXAÇÃO)</t>
  </si>
  <si>
    <t>11.3.30</t>
  </si>
  <si>
    <t>C3859</t>
  </si>
  <si>
    <t>MONTAGEM DE TELHAMENTO EM ESTRUTURAS METÁLICAS</t>
  </si>
  <si>
    <t>11.3.31</t>
  </si>
  <si>
    <t>C2199</t>
  </si>
  <si>
    <t>RETELHAMENTO C/ OUTROS TIPOS DE TELHA MAT. FIXAÇÃO</t>
  </si>
  <si>
    <t>11.3.32</t>
  </si>
  <si>
    <t>C2200</t>
  </si>
  <si>
    <t>RETELHAMENTO C/ TELHA CERÂMICA  ATE 20% NOVA</t>
  </si>
  <si>
    <t>11.3.33</t>
  </si>
  <si>
    <t>C2201</t>
  </si>
  <si>
    <t>RETELHAMENTO C/ TELHA CERÂMICA COM 50% NOVA</t>
  </si>
  <si>
    <t>11.3.34</t>
  </si>
  <si>
    <t>C2203</t>
  </si>
  <si>
    <t>RETELHAMENTO C/ TELHA FIBROCIMENTO MAT. DE FIXAÇÃO</t>
  </si>
  <si>
    <t>11.3.35</t>
  </si>
  <si>
    <t>C2303</t>
  </si>
  <si>
    <t>TAMPÃO DE FIBROCIMENTO P/TELHA KALHETA DELTA</t>
  </si>
  <si>
    <t>11.3.36</t>
  </si>
  <si>
    <t>C2304</t>
  </si>
  <si>
    <t>TAMPÃO DE FIBROCIMENTO P/TELHA KALHETÃO</t>
  </si>
  <si>
    <t>11.3.37</t>
  </si>
  <si>
    <t>C2305</t>
  </si>
  <si>
    <t>TAMPÃO E RUFO DE FIBROCIMENTO</t>
  </si>
  <si>
    <t>11.3.38</t>
  </si>
  <si>
    <t>C4462</t>
  </si>
  <si>
    <t>TELHA CERÂMICA</t>
  </si>
  <si>
    <t>11.3.39</t>
  </si>
  <si>
    <t>C2429</t>
  </si>
  <si>
    <t>TELHA CERÂMICA TIPO CANAL C/ ESBARRO "TIMON"</t>
  </si>
  <si>
    <t>11.3.40</t>
  </si>
  <si>
    <t>C2430</t>
  </si>
  <si>
    <t>TELHA CERÂMICA TIPO RETANGULAR C/ ESBARRO "TIMOM"</t>
  </si>
  <si>
    <t>11.3.41</t>
  </si>
  <si>
    <t>C2431</t>
  </si>
  <si>
    <t>TELHA DE AÇO ZINCADA PRÉ-PINTADA INCLINAÇÃO 1%.VAO 10.5m</t>
  </si>
  <si>
    <t>11.3.42</t>
  </si>
  <si>
    <t>C2432</t>
  </si>
  <si>
    <t>TELHA DE AÇO ZINCADA PRÉ-PINTADA INCLINAÇÃO 2.75% VÃO 16m</t>
  </si>
  <si>
    <t>11.3.43</t>
  </si>
  <si>
    <t>C2433</t>
  </si>
  <si>
    <t>TELHA DE AÇO ZINCADA PRÉ-PINTADA INCLINAÇÃO 3%.VÃO 22m</t>
  </si>
  <si>
    <t>11.3.44</t>
  </si>
  <si>
    <t>C2434</t>
  </si>
  <si>
    <t>TELHA DE AÇO ZINCADA PRÉ-PINTADA INCLINAÇÃO 3%.VÃO 24m</t>
  </si>
  <si>
    <t>11.3.45</t>
  </si>
  <si>
    <t>C2435</t>
  </si>
  <si>
    <t>TELHA DE AÇO ZINCADA PRÉ-PINTADA INCLINAÇÃO 3%.VÃO 26m</t>
  </si>
  <si>
    <t>11.3.46</t>
  </si>
  <si>
    <t>C2425</t>
  </si>
  <si>
    <t>TELHA DE ALUMÍNIO C/ MIOLO POLIURETANO, TRAPEZOIDAL + LISA</t>
  </si>
  <si>
    <t>11.3.47</t>
  </si>
  <si>
    <t>C2426</t>
  </si>
  <si>
    <t>TELHA DE ALUMÍNIO C/MIOLO POLIURETANO, TRAPEZOIDAL+TRAPEZOIDAL</t>
  </si>
  <si>
    <t>11.3.48</t>
  </si>
  <si>
    <t>C4827</t>
  </si>
  <si>
    <t>TELHA DE ALUMÍNIO ONDULADA, ESP.=0,7MM</t>
  </si>
  <si>
    <t>11.3.49</t>
  </si>
  <si>
    <t>C4554</t>
  </si>
  <si>
    <t>TELHA DE ALUMÍNIO, TRAPEZOIDAL e = 0,7mm</t>
  </si>
  <si>
    <t>11.3.50</t>
  </si>
  <si>
    <t>C2436</t>
  </si>
  <si>
    <t>TELHA DE CONCRETO COLORIDA INCLINAÇÃO ACIMA DE 30%</t>
  </si>
  <si>
    <t>11.3.51</t>
  </si>
  <si>
    <t>C2437</t>
  </si>
  <si>
    <t>TELHA DE FIBROCIMENTO CANALETE 49 INCLINAÇÃO 3%</t>
  </si>
  <si>
    <t>11.3.52</t>
  </si>
  <si>
    <t>C2438</t>
  </si>
  <si>
    <t>TELHA DE FIBROCIMENTO CANALETE 90 INCLINAÇÃO 3%</t>
  </si>
  <si>
    <t>11.3.53</t>
  </si>
  <si>
    <t>C2439</t>
  </si>
  <si>
    <t>TELHA DE FIBROCIMENTO CANALETE 90 INCLINAÇÃO 9%</t>
  </si>
  <si>
    <t>11.3.54</t>
  </si>
  <si>
    <t>C2440</t>
  </si>
  <si>
    <t>TELHA DE FIBROCIMENTO KALHETA DELTA INCLINAÇÃO 3%</t>
  </si>
  <si>
    <t>11.3.55</t>
  </si>
  <si>
    <t>C2441</t>
  </si>
  <si>
    <t>TELHA DE FIBROCIMENTO KALHETÃO INCLINAÇÃO 3%</t>
  </si>
  <si>
    <t>11.3.56</t>
  </si>
  <si>
    <t>C2442</t>
  </si>
  <si>
    <t>TELHA DE FIBROCIMENTO KALHETÃO INCLINAÇÃO 9%</t>
  </si>
  <si>
    <t>11.3.57</t>
  </si>
  <si>
    <t>C2443</t>
  </si>
  <si>
    <t>TELHA DE FIBROCIMENTO MAXIPLAC E=6mm INCLINAÇÃO 27%</t>
  </si>
  <si>
    <t>11.3.58</t>
  </si>
  <si>
    <t>C2444</t>
  </si>
  <si>
    <t>TELHA DE FIBROCIMENTO MODULADA, INCLINAÇÃO 18%</t>
  </si>
  <si>
    <t>11.3.59</t>
  </si>
  <si>
    <t>C2446</t>
  </si>
  <si>
    <t>TELHA DE FIBROCIMENTO ONDULADA E=6mm EM ARCO</t>
  </si>
  <si>
    <t>11.3.60</t>
  </si>
  <si>
    <t>C2445</t>
  </si>
  <si>
    <t>TELHA DE FIBROCIMENTO ONDULADA E=6mm , INCLINAÇÃO 27%</t>
  </si>
  <si>
    <t>11.3.61</t>
  </si>
  <si>
    <t>C3745</t>
  </si>
  <si>
    <t>TELHA DE FIBROCIMENTO ONDULADA E= 8mm, INCLINAÇÃO 27%</t>
  </si>
  <si>
    <t>11.3.62</t>
  </si>
  <si>
    <t>C2447</t>
  </si>
  <si>
    <t>TELHA DE FIBROCIMENTO VOGATEX, INCLINAÇÃO 27%</t>
  </si>
  <si>
    <t>11.3.63</t>
  </si>
  <si>
    <t>C2448</t>
  </si>
  <si>
    <t>TELHA DE MADEIRA COMPENSADA ONDULADA E=6mm</t>
  </si>
  <si>
    <t>11.3.64</t>
  </si>
  <si>
    <t>C2449</t>
  </si>
  <si>
    <t>TELHA DE POLIESTER REFORÇADO</t>
  </si>
  <si>
    <t>11.3.65</t>
  </si>
  <si>
    <t>C2450</t>
  </si>
  <si>
    <t>TELHA TERMOACÚSTICA TRAPEZOIDAL INCLINAÇÃO 17.6%</t>
  </si>
  <si>
    <t>11.3.66</t>
  </si>
  <si>
    <t>C2451</t>
  </si>
  <si>
    <t>TELHA TIPO ONDULINE EM ESTRUTURA DE MADEIRA</t>
  </si>
  <si>
    <t>11.3.67</t>
  </si>
  <si>
    <t>C2452</t>
  </si>
  <si>
    <t>TELHA TIPO ONDULINE EM ESTRUTURA METÁLICA</t>
  </si>
  <si>
    <t>11.3.68</t>
  </si>
  <si>
    <t>C2453</t>
  </si>
  <si>
    <t>TELHA TRANSPARENTE ONDULADA</t>
  </si>
  <si>
    <t>11.4</t>
  </si>
  <si>
    <t>COBERTURA (MADEIRAMENTO E TELHAMENTO)</t>
  </si>
  <si>
    <t>11.4.1</t>
  </si>
  <si>
    <t>C0800</t>
  </si>
  <si>
    <t>COBERTURA C/TELHA ESTRUTURAL DE FIBRO-CIMENTO, CANALETE 49 C/ APOIOS</t>
  </si>
  <si>
    <t>11.4.2</t>
  </si>
  <si>
    <t>C0801</t>
  </si>
  <si>
    <t>COBERTURA C/TELHA ESTRUTURAL DE FIBRO-CIMENTO, CANALETE 90 C/ APOIOS</t>
  </si>
  <si>
    <t>11.4.3</t>
  </si>
  <si>
    <t>C0802</t>
  </si>
  <si>
    <t>COBERTURA C/TELHA ONDULADA DE FIBRO-CIMENTO E= 6mm ( C/MADEIRAMENTO )</t>
  </si>
  <si>
    <t>11.4.4</t>
  </si>
  <si>
    <t>C4465</t>
  </si>
  <si>
    <t>COBERTURA TELHA CERÂMICA - (RIPA, CAIBRO)</t>
  </si>
  <si>
    <t>11.4.5</t>
  </si>
  <si>
    <t>C4466</t>
  </si>
  <si>
    <t>COBERTURA TELHA CERÂMICA (RIPA, CAIBRO, LINHA)</t>
  </si>
  <si>
    <t>11.5</t>
  </si>
  <si>
    <t>DOMOS</t>
  </si>
  <si>
    <t>11.5.1</t>
  </si>
  <si>
    <t>C4370</t>
  </si>
  <si>
    <t>ABÓBADA DE POLICARBONATO TRANSPARENTE (FORN./MONTAGEM)</t>
  </si>
  <si>
    <t>11.5.2</t>
  </si>
  <si>
    <t>C0769</t>
  </si>
  <si>
    <t>CHAPA POLICARBONATO  ALVEOLAR CRISTAL ESP.= 6mm</t>
  </si>
  <si>
    <t>11.5.3</t>
  </si>
  <si>
    <t>C0770</t>
  </si>
  <si>
    <t>CHAPA POLICARBONATO COMPACTO CRISTAL ESP.= 6mm</t>
  </si>
  <si>
    <t>11.5.4</t>
  </si>
  <si>
    <t>C0771</t>
  </si>
  <si>
    <t>CHAPA POLICARBONATO FUMÊ ESP.= 4mm</t>
  </si>
  <si>
    <t>11.5.5</t>
  </si>
  <si>
    <t>C1147</t>
  </si>
  <si>
    <t>DOMO INDIVIDUAL DE ACRÍLICO</t>
  </si>
  <si>
    <t>11.5.6</t>
  </si>
  <si>
    <t>C1148</t>
  </si>
  <si>
    <t>DOMO INDIVIDUAL DE FIBRA DE VIDRO</t>
  </si>
  <si>
    <t>11.5.7</t>
  </si>
  <si>
    <t>C1149</t>
  </si>
  <si>
    <t>DOMO MODULAR DE ACRÍLICO</t>
  </si>
  <si>
    <t>11.5.8</t>
  </si>
  <si>
    <t>C1150</t>
  </si>
  <si>
    <t>DOMO MODULAR DE FIBRA DE VIDRO</t>
  </si>
  <si>
    <t>11.6</t>
  </si>
  <si>
    <t>11.6.1</t>
  </si>
  <si>
    <t>C3448</t>
  </si>
  <si>
    <t>BEIRAL DE MADEIRA (1X10)cm</t>
  </si>
  <si>
    <t>11.6.2</t>
  </si>
  <si>
    <t>C0388</t>
  </si>
  <si>
    <t>BEIRAL DE MADEIRA DE (2 X 8)cm, INCLUSIVE PINTURA</t>
  </si>
  <si>
    <t>11.6.3</t>
  </si>
  <si>
    <t>C0657</t>
  </si>
  <si>
    <t>CALHA DE ALUMÍNIO DESENVOLVIMENTO DE 25cm</t>
  </si>
  <si>
    <t>11.6.4</t>
  </si>
  <si>
    <t>C0658</t>
  </si>
  <si>
    <t>CALHA DE CHAPA COBRE 26 DESENVOLVIMENTO 33cm</t>
  </si>
  <si>
    <t>11.6.5</t>
  </si>
  <si>
    <t>C0659</t>
  </si>
  <si>
    <t>CALHA DE CHAPA COBRE 26 DESENVOLVIMENTO 50cm</t>
  </si>
  <si>
    <t>11.6.6</t>
  </si>
  <si>
    <t>C0660</t>
  </si>
  <si>
    <t>CALHA DE CHAPA GALVANIZADA 26 DESENVOLVIMENTO 33cm</t>
  </si>
  <si>
    <t>11.6.7</t>
  </si>
  <si>
    <t>C0661</t>
  </si>
  <si>
    <t>CALHA DE CHAPA GALVANIZADA 26 DESENVOLVIMENTO 50cm</t>
  </si>
  <si>
    <t>11.6.8</t>
  </si>
  <si>
    <t>C0662</t>
  </si>
  <si>
    <t>CALHA DE FIBERGLASS ESP.= 2mm  DESENVOLVIMENTO 30cm</t>
  </si>
  <si>
    <t>11.6.9</t>
  </si>
  <si>
    <t>C4910</t>
  </si>
  <si>
    <t>CALHA EM CHAPA DE ALUMÍNIO LISA 22, ESP.=0,71MM, INCLUSO TRANSPORTE VERTICAL</t>
  </si>
  <si>
    <t>11.6.10</t>
  </si>
  <si>
    <t>C3684</t>
  </si>
  <si>
    <t>COBERTA EM PALHA DE CARNAÚBA</t>
  </si>
  <si>
    <t>11.6.11</t>
  </si>
  <si>
    <t>C3746</t>
  </si>
  <si>
    <t>ESTACIONAMENTO COBERTO C/ TELHA DE FIBROCIMENTO - VAGA (4,50x2,75)</t>
  </si>
  <si>
    <t>11.6.12</t>
  </si>
  <si>
    <t>C1631</t>
  </si>
  <si>
    <t>LONA PLÁSTICA PRETA, P/SERVIÇOS EM COBERTAS</t>
  </si>
  <si>
    <t>11.6.13</t>
  </si>
  <si>
    <t>C2248</t>
  </si>
  <si>
    <t>RUFO DE CHAPA COBRE 26 DESENVOLVIMENTO 33cm</t>
  </si>
  <si>
    <t>11.6.14</t>
  </si>
  <si>
    <t>C2249</t>
  </si>
  <si>
    <t>RUFO DE CHAPA GALVANIZADA 26 DESENVOLVIMENTO 33cm</t>
  </si>
  <si>
    <t>11.6.15</t>
  </si>
  <si>
    <t>C2250</t>
  </si>
  <si>
    <t>RUFO DE FIBROCIMENTO</t>
  </si>
  <si>
    <t>11.6.16</t>
  </si>
  <si>
    <t>C2251</t>
  </si>
  <si>
    <t>RUFO DE FIBROCIMENTO C/ VEDAÇÃO ELÁSTICA</t>
  </si>
  <si>
    <t>11.6.17</t>
  </si>
  <si>
    <t>C2252</t>
  </si>
  <si>
    <t>RUFO DE FIBROCIMENTO P/TELHA MAXIPLAC</t>
  </si>
  <si>
    <t>11.6.18</t>
  </si>
  <si>
    <t>C2253</t>
  </si>
  <si>
    <t>RUFO DE FIBROCIMENTO P/TELHA ONDULADA</t>
  </si>
  <si>
    <t>11.6.19</t>
  </si>
  <si>
    <t>C3652</t>
  </si>
  <si>
    <t>RUFO/ALGEIROZ EM CONCRETO PRÉ-MOLDADO L=30CM</t>
  </si>
  <si>
    <t>11.6.20</t>
  </si>
  <si>
    <t>C4911</t>
  </si>
  <si>
    <t>RUFO EM CHAPA DE ALUMÍNIO LISA 22, ESP.=0,71MM, INCLUSO TRANSPORTE VERTICAL</t>
  </si>
  <si>
    <t>11.6.21</t>
  </si>
  <si>
    <t>C2479</t>
  </si>
  <si>
    <t>TOLDO COM ESTRUTURA METÁLICA</t>
  </si>
  <si>
    <t>12</t>
  </si>
  <si>
    <t>IMPERMEABILIZAÇÃO</t>
  </si>
  <si>
    <t>BALDRAMES</t>
  </si>
  <si>
    <t>C1462</t>
  </si>
  <si>
    <t>IMPERMEABILIZAÇÃO DE ALVENARIA DE EMBASAMENTO NO RESPALDO C/ARGAMASSA CIMENTO E AREIA S/ PENEIRAMENTO, TRAÇO 1:3, ESP.=2cm C/ ADITIVO IMPERMABILIZANTE</t>
  </si>
  <si>
    <t>12.1.2</t>
  </si>
  <si>
    <t>C1466</t>
  </si>
  <si>
    <t>IMPERMEABILIZAÇÃO HORIZONTAL DE ALICERCES C/MANTA BUTÍLICA EM PAREDES DE 1 ½  TIJOLO</t>
  </si>
  <si>
    <t>12.2</t>
  </si>
  <si>
    <t>PISOS</t>
  </si>
  <si>
    <t>12.2.1</t>
  </si>
  <si>
    <t>C1424</t>
  </si>
  <si>
    <t>GEOTEXTIL COMO CAMADA  DE DESLIZAMENTO / SEPARAÇÃO OU COMO CAMADA DE BERÇO E/OU AMORTECIMENTO</t>
  </si>
  <si>
    <t>12.2.2</t>
  </si>
  <si>
    <t>C1465</t>
  </si>
  <si>
    <t>IMPERMEABILIZAÇÃO DE ÁREAS SUJEITAS A INFILTRAÇÃO POR LENÇOL FREÁTICO</t>
  </si>
  <si>
    <t>12.2.3</t>
  </si>
  <si>
    <t>C1472</t>
  </si>
  <si>
    <t>IMPERMEABILIZAÇÃO P/ REBAIXO BANHEIRO E COZINHA C/TINTA ASFÁLTICA</t>
  </si>
  <si>
    <t>12.2.4</t>
  </si>
  <si>
    <t>C2057</t>
  </si>
  <si>
    <t>PROTEÇÃO DE SUPERFÍCIES IMPERMEABILIZADAS</t>
  </si>
  <si>
    <t>12.3</t>
  </si>
  <si>
    <t>CALHAS</t>
  </si>
  <si>
    <t>12.3.1</t>
  </si>
  <si>
    <t>C1458</t>
  </si>
  <si>
    <t>IMPERMEABILIZAÇÃO C/ IMPERMEABILIZANTE ESTRUTURAL E APLICAÇÃO DE MEMBRANA DE BASE ACRÍLICA</t>
  </si>
  <si>
    <t>12.3.2</t>
  </si>
  <si>
    <t>C1463</t>
  </si>
  <si>
    <t>IMPERMEABILIZAÇÃO DE CALHA, VIGA-CALHA, JARDINEIRA C/MANTA ASFÁLTICA .AUTO-ADESIVA</t>
  </si>
  <si>
    <t>12.3.3</t>
  </si>
  <si>
    <t>C1470</t>
  </si>
  <si>
    <t>IMPERMEABILIZAÇÃO JARDINEIRAS C/ARGAMASSA DE CIMENTO E AREIA S/ PENEIRAMENTO, TRAÇO 1:3 - ESP.= 3cm</t>
  </si>
  <si>
    <t>12.4</t>
  </si>
  <si>
    <t>COBERTURAS</t>
  </si>
  <si>
    <t>12.4.1</t>
  </si>
  <si>
    <t>C1476</t>
  </si>
  <si>
    <t>IMPERMEABILIZAÇÃO À BASE DE ELASTÔMEROS  SINTÉTICOS CALANDRADOS E PRÉ-VULCANIZADOS C/ MANTA BUTÍLICA</t>
  </si>
  <si>
    <t>12.4.2</t>
  </si>
  <si>
    <t>C1173</t>
  </si>
  <si>
    <t>IMPERMEABILIZAÇÃO À BASE DE ELASTÔMEROS SINTÉTICOS "NEOPRENE + HYPALON"</t>
  </si>
  <si>
    <t>12.4.3</t>
  </si>
  <si>
    <t>C1232</t>
  </si>
  <si>
    <t>IMPERMEABILIZAÇÃO À BASE DE EMULSÃO ASFÁLTICA ESTRUTURADA C/ VÉU DE FIBRA DE VIDRO C/ PINTURA DEFLETIVA</t>
  </si>
  <si>
    <t>12.4.4</t>
  </si>
  <si>
    <t>C1459</t>
  </si>
  <si>
    <t>IMPERMEABLIZAÇÃO C/ APLICAÇÃO DIRETA DE IMPERMEABILIZANTE ESTRUTURAL SEGUIDA DE APLICAÇÃO DE MEMBRANA DE BASE ACRÍLICA</t>
  </si>
  <si>
    <t>12.4.5</t>
  </si>
  <si>
    <t>C1779</t>
  </si>
  <si>
    <t>IMPERMEABILIZAÇÃO DE LAJES C/ MANTA ASFÁLTICA PRÉ-FABRICADA, C/ VÉU DE POLIÉSTER</t>
  </si>
  <si>
    <t>12.5</t>
  </si>
  <si>
    <t>RESERVATÓRIOS</t>
  </si>
  <si>
    <t>12.5.1</t>
  </si>
  <si>
    <t>C1473</t>
  </si>
  <si>
    <t>IMPERMEABILIZAÇÃO DE RESERVATÓRIOS E PISCINAS ELEVADAS C/ IMPERMEABILIZANTE ESTRUTURAL C/ APLICAÇÃO DE MEMBRANA ELÁSTICA BI-COMPONENTE</t>
  </si>
  <si>
    <t>12.5.2</t>
  </si>
  <si>
    <t>C1475</t>
  </si>
  <si>
    <t>IMPERMEABILIZAÇÃO DE SUPERFÍCIES INTERNAS DE RESERVATÓRIOS ENTERRADOS</t>
  </si>
  <si>
    <t>12.5.3</t>
  </si>
  <si>
    <t>C1469</t>
  </si>
  <si>
    <t>IMPERMEABILIZAÇÃO INTERNA E EXTERNA P/RESERVATÓRIO ENTERRADO</t>
  </si>
  <si>
    <t>12.5.4</t>
  </si>
  <si>
    <t>C1460</t>
  </si>
  <si>
    <t>IMPERMEABILIZAÇÃO INTERNA C/ CIMENTO IMPERMEABILIZANTE ESTRUTURAL</t>
  </si>
  <si>
    <t>12.5.5</t>
  </si>
  <si>
    <t>C1467</t>
  </si>
  <si>
    <t>IMPERMEABILIZAÇÃO INTERNA DE PISCINAS ENTERRADAS C/CIMENTO IMPERMEABILIZANTE ESTRUTURAL</t>
  </si>
  <si>
    <t>12.5.6</t>
  </si>
  <si>
    <t>C2033</t>
  </si>
  <si>
    <t>PREPARO DE SUPERFÍCIE INTERNA EM RESERVATÓRIOS A SEREM IMPERMEABILIZADOS</t>
  </si>
  <si>
    <t>12.6</t>
  </si>
  <si>
    <t>CORTINA</t>
  </si>
  <si>
    <t>12.6.1</t>
  </si>
  <si>
    <t>C0667</t>
  </si>
  <si>
    <t>CAMADA PROTETORA DE SUPERFÍCIES HORIZONTAIS C/ ARGAMASSA DE CIMENTO E AREIA S/ PENEIRAMENTO TRAÇO 1:5 - ESP.= 1 A 2 cm</t>
  </si>
  <si>
    <t>12.6.2</t>
  </si>
  <si>
    <t>C0668</t>
  </si>
  <si>
    <t>CAMADA PROTETORA DE SUPERFÍCIES VERTICAIS C/ PINTURA DE EMULSÃO ASFÁLTICA E ARGAMASSA DE CIMENTO E AREIA S/ PENEIRAMENTO TRAÇO 1:5, ESP.= 1 A 2 cm</t>
  </si>
  <si>
    <t>12.6.3</t>
  </si>
  <si>
    <t>C1461</t>
  </si>
  <si>
    <t>IMPERMEABILIZAÇÃO DE ÁREAS SUJEITAS À UMIDADE C/ APLICAÇÃO DE DUAS DEMÃOS DE IMPERMEABILIZANTE ESTRUTURAL DILUÍDO C/ ÁGUA E EMULSÃO ADESIVA TRAÇO 12:4:1</t>
  </si>
  <si>
    <t>12.6.4</t>
  </si>
  <si>
    <t>C2188</t>
  </si>
  <si>
    <t>REGULARIZAÇÃO DE SUPERFÍCIES HORIZONTAIS E VERTICAIS C/ ARGAMASSA DE CIMENTO E AREIA S/ PENEIRAMENTO, TRAÇO 1:3, ESP.= 6cm P/ APLICAÇÃO DE IMPERMEABILIZAÇÃO</t>
  </si>
  <si>
    <t>12.6.5</t>
  </si>
  <si>
    <t>C2217</t>
  </si>
  <si>
    <t>REVESTIMENTO DE SUPERFÍCIE HORIZONTAL OU VERTICAL C/ARGAMASSA DE CIMENTO E AREIA S/ PENEIRAMENTO TRAÇO 1:3, ESP.= 5cm</t>
  </si>
  <si>
    <t>12.7</t>
  </si>
  <si>
    <t>12.7.1</t>
  </si>
  <si>
    <t>C4723</t>
  </si>
  <si>
    <t xml:space="preserve">IMPERMEABILIZAÇÃO À BASE DE ARGAMASSA POLIMÉRICA E RESINA EPOXI(SUPERFÍCIES EM CONTATO DIRETO COM ÁGUA RESIDUÁRIAS OU CONTATO COM GASES                                                                                                                                                  </t>
  </si>
  <si>
    <t>12.7.2</t>
  </si>
  <si>
    <t>C4722</t>
  </si>
  <si>
    <t>IMPERMEABILIZAÇÃO À BASE DE ARGAMASSA POLIMÉRICA, RESINA TERMOPLÁSTICA E TELA DE POLIESTER MALHA 2X2MM (SUPERFÍCIE EM CONTATO DIRETO COM A ÁGUA)</t>
  </si>
  <si>
    <t>12.7.3</t>
  </si>
  <si>
    <t>C4724</t>
  </si>
  <si>
    <t>IMPERMEABILIZAÇÃO À BASE DE ARGAMASSA POLIMÉRICA (LAJE DE RESERVATÓRIO SOB AÇÃO DE GASES)</t>
  </si>
  <si>
    <t>12.7.4</t>
  </si>
  <si>
    <t>C2841</t>
  </si>
  <si>
    <t>IMPERMEABILIZAÇÃO C/ ARGAMASSA DE  CIMENTO E AREIA 1:3 ADITIVADA, ESP.= 2.50cm</t>
  </si>
  <si>
    <t>12.7.5</t>
  </si>
  <si>
    <t>C2842</t>
  </si>
  <si>
    <t>IMPERMEABILIZAÇÃO C/ CIMENTO CRISTALIZANTE, BASE ACRÍLICA</t>
  </si>
  <si>
    <t>12.7.6</t>
  </si>
  <si>
    <t>C2843</t>
  </si>
  <si>
    <t>IMPERMEABILIZAÇÃO C/ EMULSÃO ASFÁLTICA CONSUMO 2kg/m²</t>
  </si>
  <si>
    <t>12.7.7</t>
  </si>
  <si>
    <t>C3444</t>
  </si>
  <si>
    <t>IMPERMEABILIZAÇÃO C/ SIKA E IGOL P/ CX. D´ÁGUA</t>
  </si>
  <si>
    <t>12.7.8</t>
  </si>
  <si>
    <t>C4021</t>
  </si>
  <si>
    <t>IMPERMEABILIZAÇÃO DE ACABAMENTO C/ HEYDICRYL PLUS, COR BRANCA, CONSUMO 3,0 KG/M2, REFORÇADA C/ TELA</t>
  </si>
  <si>
    <t>12.8</t>
  </si>
  <si>
    <t>IMPERMEABILIZAÇÃO UTILIZANDO MANTA ASFÁLTICA (ABNT NBR 9952:2014)</t>
  </si>
  <si>
    <t>12.8.1</t>
  </si>
  <si>
    <t>C5013</t>
  </si>
  <si>
    <t xml:space="preserve">IMPERMEABILIZAÇÃO COM MANTA ASFÁLTICA, CLASSE B, ESTRUTURADA COM POLIESTER NÃO TECIDO, FACE EXPOSTA EM ALUMÍNIO, TIPO II, E=3MM
</t>
  </si>
  <si>
    <t>12.8.2</t>
  </si>
  <si>
    <t>C5014</t>
  </si>
  <si>
    <t xml:space="preserve">IMPERMEABILIZAÇÃO COM MANTA ASFÁLTICA, CLASSE B, ESTRUTURADA COM POLIESTER NÃO TECIDO, FACE EXPOSTA EM ALUMÍNIO, TIPO II, E=4MM
</t>
  </si>
  <si>
    <t>12.8.3</t>
  </si>
  <si>
    <t>C5015</t>
  </si>
  <si>
    <t xml:space="preserve">IMPERMEABILIZAÇÃO COM MANTA ASFÁLTICA, CLASSE B, ESTRUTURADA COM POLIESTER NÃO TECIDO, FACE EXPOSTA EM ALUMÍNIO, TIPO III, E=3MM
</t>
  </si>
  <si>
    <t>12.8.4</t>
  </si>
  <si>
    <t>C5016</t>
  </si>
  <si>
    <t xml:space="preserve">IMPERMEABILIZAÇÃO COM MANTA ASFÁLTICA, CLASSE B, ESTRUTURADA COM POLIESTER NÃO TECIDO, FACE EXPOSTA EM ALUMÍNIO, TIPO III, E=4MM
</t>
  </si>
  <si>
    <t>12.8.5</t>
  </si>
  <si>
    <t>C5017</t>
  </si>
  <si>
    <t>IMPERMEABILIZAÇÃO COM MANTA ASFÁLTICA, CLASSE B, ESTRUTURADA COM POLIESTER NÃO TECIDO, FACES EM POLIETILENO, TIPO II, E=3MM</t>
  </si>
  <si>
    <t>12.8.6</t>
  </si>
  <si>
    <t>C5018</t>
  </si>
  <si>
    <t>IMPERMEABILIZAÇÃO COM MANTA ASFÁLTICA, CLASSE B, ESTRUTURADA COM POLIESTER NÃO TECIDO, FACES EM POLIETILENO, TIPO II, E=4MM</t>
  </si>
  <si>
    <t>12.8.7</t>
  </si>
  <si>
    <t>C5019</t>
  </si>
  <si>
    <t>IMPERMEABILIZAÇÃO COM MANTA ASFÁLTICA, CLASSE B, ESTRUTURADA COM POLIESTER NÃO TECIDO, FACES EM POLIETILENO, TIPO III, E=3MM</t>
  </si>
  <si>
    <t>12.8.8</t>
  </si>
  <si>
    <t>C5020</t>
  </si>
  <si>
    <t>IMPERMEABILIZAÇÃO COM MANTA ASFÁLTICA, CLASSE B, ESTRUTURADA COM POLIESTER NÃO TECIDO, FACES EM POLIETILENO, TIPO III, E=4MM</t>
  </si>
  <si>
    <t>12.8.9</t>
  </si>
  <si>
    <t>C5021</t>
  </si>
  <si>
    <t>IMPERMEABILIZAÇÃO COM MANTA ASFÁLTICA, CLASSE B, ESTRUTURADA COM POLIESTER NÃO TECIDO, FACES EM POLIETILENO, TIPO IV, E=3MM</t>
  </si>
  <si>
    <t>12.8.10</t>
  </si>
  <si>
    <t>C5022</t>
  </si>
  <si>
    <t>IMPERMEABILIZAÇÃO COM MANTA ASFÁLTICA, CLASSE B, ESTRUTURADA COM POLIESTER NÃO TECIDO, FACES EM POLIETILENO, TIPO IV, E=4MM</t>
  </si>
  <si>
    <t>12.8.11</t>
  </si>
  <si>
    <t>C5023</t>
  </si>
  <si>
    <t>IMPERMEABILIZAÇÃO COM MANTA ASFÁLTICA, CLASSE B, EM DUAS CAMADAS TIPO II, E=3MM E E=4MM</t>
  </si>
  <si>
    <t>12.8.12</t>
  </si>
  <si>
    <t>C5024</t>
  </si>
  <si>
    <t>IMPERMEABILIZAÇÃO COM MANTA ASFÁLTICA, CLASSE B, EM DUAS CAMADAS, TIPO II DE E=3MM E TIPO III DE E=4MM</t>
  </si>
  <si>
    <t>12.8.13</t>
  </si>
  <si>
    <t>C5029</t>
  </si>
  <si>
    <t>IMPERMEABILIZAÇÃO COM MANTA ASFÁLTICA, CLASSE B, EM DUAS CAMADAS TIPO III, E=3MM E E=4MM</t>
  </si>
  <si>
    <t>12.8.14</t>
  </si>
  <si>
    <t>C5025</t>
  </si>
  <si>
    <t>PROTEÇÃO MECÂNICA, COM ARGAMASSA DE CIMENTO E AREIA TRAÇO 1:4, E=2CM</t>
  </si>
  <si>
    <t>12.8.15</t>
  </si>
  <si>
    <t>C5026</t>
  </si>
  <si>
    <t>PROTEÇÃO MECÂNICA, COM CAMADA SEPARADORA DE FILME DE POLIETILENO, COM ARGAMASSA DE CIMENTO E AREIA TRAÇO 1:4, E=2CM</t>
  </si>
  <si>
    <t>13</t>
  </si>
  <si>
    <t>PROTEÇÃO TÉRMICA</t>
  </si>
  <si>
    <t>ISOLAMENTO DE PAREDES</t>
  </si>
  <si>
    <t>C1505</t>
  </si>
  <si>
    <t>ISOLAMENTO TÉRMICO C/PAINEL DE FIBRA DE VIDRO FLEXÍVEL ESP.=50mm FIXADO COM ADESIVO HIDRO-ASFÁLTICO</t>
  </si>
  <si>
    <t>C1503</t>
  </si>
  <si>
    <t>ISOLAMENTO TÉRMICO C/PAINEL DE FIBRA DE VIDRO RÍGIDO ESP.= 25mm FIXADO COM ASFALTO OXIDADO (MODIFICADO)</t>
  </si>
  <si>
    <t>C1506</t>
  </si>
  <si>
    <t>ISOLAMENTO TÉRMICO C/PAINEL DE FIBRA DE VIDRO SEMI-RÍGIDO ESP.= 50mm FIXADO C/ARAME E TELA</t>
  </si>
  <si>
    <t>C1504</t>
  </si>
  <si>
    <t>ISOLAMENTO TÉRMICO C/TIJOLO CERÂMICO FURADO (30X20X10)cm</t>
  </si>
  <si>
    <t>ISOLAMENTO DE COBERTURAS E LAJES</t>
  </si>
  <si>
    <t>C1500</t>
  </si>
  <si>
    <t>ISOLAMENTO TÉRMICO C/ARGILA EXPANDIDA AGLOMERADA ESP.= 20cm</t>
  </si>
  <si>
    <t>C1508</t>
  </si>
  <si>
    <t>ISOLAMENTO TÉRMICO C/LAJOTAS PRE-MOLDADAS DE CONCRETO</t>
  </si>
  <si>
    <t>C1510</t>
  </si>
  <si>
    <t>ISOLAMENTO TÉRMICO C/PEDRA BRITADA SOLTA ESP.= 25cm, SOBRE ARGAMASA DE PROTEÇÃO P/IMPERMEABILIZAÇÃO</t>
  </si>
  <si>
    <t>C1511</t>
  </si>
  <si>
    <t>ISOLAMENTO TÉRMICO C/PLACAS DE CONCRETO CELULAR ESP.= 5cm</t>
  </si>
  <si>
    <t>C1512</t>
  </si>
  <si>
    <t>ISOLAMENTO TÉRMICO C/PLACAS DE POLIESTIRENO EXPANDIDO ESP.= 5cm</t>
  </si>
  <si>
    <t>C1513</t>
  </si>
  <si>
    <t>ISOLAMENTO TÉRMICO C/VERMICULITA AGLOMERADA C/CIMENTO E AREIA ESP.= 15cm</t>
  </si>
  <si>
    <t>13.3</t>
  </si>
  <si>
    <t>ISOLAMENTO DE TUBOS DE AÇO</t>
  </si>
  <si>
    <t>13.3.1</t>
  </si>
  <si>
    <t>C3717</t>
  </si>
  <si>
    <t>ISOLAMENTO TÉRMICO COM POLIESTIRENO EXPANDIDO (ISOPOR) EM TUBO DE AÇO PRETO  DE 2"</t>
  </si>
  <si>
    <t>13.3.2</t>
  </si>
  <si>
    <t>C3718</t>
  </si>
  <si>
    <t>ISOLAMENTO TÉRMICO COM POLIESTIRENO EXPANDIDO (ISOPOR) EM TUBO DE AÇO PRETO  DE 2 1/2"</t>
  </si>
  <si>
    <t>14</t>
  </si>
  <si>
    <t>REVESTIMENTOS</t>
  </si>
  <si>
    <t>ARGAMASSAS PARA PAREDES INTERNAS E EXTERNAS</t>
  </si>
  <si>
    <t>C0776</t>
  </si>
  <si>
    <t>CHAPISCO C/ ARGAMASSA DE CIMENTO E AREIA S/PENEIRAR TRAÇO 1:3  ESP.= 5mm P/ PAREDE</t>
  </si>
  <si>
    <t>C0777</t>
  </si>
  <si>
    <t>CHAPISCO C/ ARGAMASSA DE CIMENTO E PEDRISCO TRAÇO 1:4  ESP.= 7mm P/ PAREDE</t>
  </si>
  <si>
    <t>C1220</t>
  </si>
  <si>
    <t>EMBOÇO C/ ARGAMASSA DE CIMENTO E AREIA S/ PENEIRAR, TRAÇO 1:3</t>
  </si>
  <si>
    <t>C1221</t>
  </si>
  <si>
    <t>EMBOÇO C/ ARGAMASSA DE CIMENTO E AREIA S/ PENEIRAR, TRAÇO 1:4</t>
  </si>
  <si>
    <t>C1226</t>
  </si>
  <si>
    <t>EMBOÇO C/ ARGAMASSA DE CIMENTO E AREIA S/ PENEIRAR, TRAÇO 1:5</t>
  </si>
  <si>
    <t>C3245</t>
  </si>
  <si>
    <t>EMBOÇO C/ ARGAMASSA DE CIMENTO E AREIA S/ PENEIRAR, TRAÇO 1:6</t>
  </si>
  <si>
    <t>C3246</t>
  </si>
  <si>
    <t>EMBOÇO C/ ARGAMASSA DE CIMENTO E AREIA S/ PENEIRAR, TRAÇO 1:7</t>
  </si>
  <si>
    <t>C1211</t>
  </si>
  <si>
    <t>EMBOÇO C/ ARGAMASSA DE CIMENTO, ARENOSO E AREIA S/PENEIRAR TRAÇO 1:7:3  ESP.= 20mm P/ PAREDE</t>
  </si>
  <si>
    <t>C3023</t>
  </si>
  <si>
    <t>EMBOÇO C/ ARGAMASSA DE CIMENTO E AREIA PENEIRADA, TRAÇO 1:3</t>
  </si>
  <si>
    <t>C3029</t>
  </si>
  <si>
    <t>EMBOÇO C/ ARGAMASSA DE CIMENTO E AREIA PENEIRADA, TRAÇO 1:4</t>
  </si>
  <si>
    <t>C3080</t>
  </si>
  <si>
    <t>EMBOÇO C/ ARGAMASSA DE CIMENTO E AREIA PENEIRADA, TRAÇO 1:5</t>
  </si>
  <si>
    <t>14.1.12</t>
  </si>
  <si>
    <t>C3120</t>
  </si>
  <si>
    <t>EMBOÇO C/ ARGAMASSA DE CIMENTO E AREIA PENEIRADA, TRAÇO 1:6</t>
  </si>
  <si>
    <t>14.1.13</t>
  </si>
  <si>
    <t>C3122</t>
  </si>
  <si>
    <t>EMBOÇO C/ ARGAMASSA DE CIMENTO E AREIA PENEIRADA, TRAÇO 1:7</t>
  </si>
  <si>
    <t>14.1.14</t>
  </si>
  <si>
    <t>C1212</t>
  </si>
  <si>
    <t>EMBOÇO C/ ARGAMASSA MISTA DE CIMENTO, CAL EM PASTA E AREIA S/PENEIRAR TRAÇO 1:1.5:9  ESP.= 20mm P/ PAREDE</t>
  </si>
  <si>
    <t>14.1.15</t>
  </si>
  <si>
    <t>C1213</t>
  </si>
  <si>
    <t>EMBOÇO C/ ARGAMASSA MISTA DE CIMENTO, CAL HIDRATADA E AREIA S/PENEIRAR TRAÇO 1:2:9  ESP.= 20mm P/ PAREDE</t>
  </si>
  <si>
    <t>14.1.16</t>
  </si>
  <si>
    <t>C1238</t>
  </si>
  <si>
    <t>ENCHIMENTO DE RASGO C/ARGAMASSA DIAM.= 15 A 25mm (1/2" A 1")</t>
  </si>
  <si>
    <t>14.1.17</t>
  </si>
  <si>
    <t>C1239</t>
  </si>
  <si>
    <t>ENCHIMENTO DE RASGO C/ARGAMASSA DIAM.= 32 A 50mm (1 1/4" A 2")</t>
  </si>
  <si>
    <t>14.1.18</t>
  </si>
  <si>
    <t>C1240</t>
  </si>
  <si>
    <t>ENCHIMENTO DE RASGO C/ARGAMASSA DIAM.= 65 A100mm  (2 1/2" A 4")</t>
  </si>
  <si>
    <t>14.1.19</t>
  </si>
  <si>
    <t>C1245</t>
  </si>
  <si>
    <t>ENTELAMENTO CORRETIVO DE SUPERFÍCIE C/TRINCA P/RETRAÇÃO OU DILATAÇÃO TELA LARG.=15cm REF. CENT.LARG.=5cm</t>
  </si>
  <si>
    <t>14.1.20</t>
  </si>
  <si>
    <t>C1247</t>
  </si>
  <si>
    <t>ENTELAMENTO PREVENTIVO DE SUPERFÍCIE SUJEITA A TRINCAS P/RETRAÇÃO OU DILATAÇÃO TELA LARG.= 25cm</t>
  </si>
  <si>
    <t>14.1.21</t>
  </si>
  <si>
    <t>C3545</t>
  </si>
  <si>
    <t>MUTIRÃO MISTO - CHAPISCO C/ARGAMASSA DE CIMENTO E PEDRISCO TRAÇO 1:4  ESP.=7mm P/PAREDE</t>
  </si>
  <si>
    <t>14.1.22</t>
  </si>
  <si>
    <t>C3546</t>
  </si>
  <si>
    <t>MUTIRÃO MISTO - REBOCO C/ ARGAMASSA DE CAL TRAÇO 1:4 P/PAREDE</t>
  </si>
  <si>
    <t>14.1.23</t>
  </si>
  <si>
    <t>C4831</t>
  </si>
  <si>
    <t>REBOCO ACÚSTICO C/VERMICULITA AGLOMERADA C/CIMENTO E AREIA ESP=25MM</t>
  </si>
  <si>
    <t>14.1.24</t>
  </si>
  <si>
    <t>C2110</t>
  </si>
  <si>
    <t>REBOCO C/ACABAMENTO.LISO.C/ARGAMASSA DE CIMENTO E AREIA PENEIRADA E ADITIVO IMPERMEABILIZANTE TRAÇO 1:1.5 ESP=5 mm</t>
  </si>
  <si>
    <t>14.1.25</t>
  </si>
  <si>
    <t>C2121</t>
  </si>
  <si>
    <t>REBOCO C/ARGAMASSA DE CAL EM PASTA E AREIA PENEIRADA TRAÇO 1:3  ESP=5 mm P/PAREDE</t>
  </si>
  <si>
    <t>14.1.26</t>
  </si>
  <si>
    <t>C2122</t>
  </si>
  <si>
    <t>REBOCO C/ARGAMASSA DE CAL EM PASTA E AREIA PENEIRADA TRAÇO 1:4  ESP=5 mm P/PAREDE</t>
  </si>
  <si>
    <t>14.1.27</t>
  </si>
  <si>
    <t>C2123</t>
  </si>
  <si>
    <t>REBOCO C/ARGAMASSA DE CAL HIDRATADA E AREIA PENEIRADA TRAÇO 1:3  ESP=5 mm P/PAREDE</t>
  </si>
  <si>
    <t>14.1.28</t>
  </si>
  <si>
    <t>C3408</t>
  </si>
  <si>
    <t>REBOCO C/ ARGAMASSA DE CIMENTO E AREIA S/ PENEIRAR, TRAÇO 1:3</t>
  </si>
  <si>
    <t>14.1.29</t>
  </si>
  <si>
    <t>C3409</t>
  </si>
  <si>
    <t>REBOCO C/ ARGAMASSA DE CIMENTO E AREIA S/ PENEIRAR, TRAÇO 1:4</t>
  </si>
  <si>
    <t>14.1.30</t>
  </si>
  <si>
    <t>C3124</t>
  </si>
  <si>
    <t>REBOCO C/ ARGAMASSA DE CIMENTO E AREIA S/ PENEIRAR, TRAÇO 1:5</t>
  </si>
  <si>
    <t>14.1.31</t>
  </si>
  <si>
    <t>C3407</t>
  </si>
  <si>
    <t>REBOCO C/ ARGAMASSA DE CIMENTO E AREIA S/ PENEIRAR, TRAÇO 1:6</t>
  </si>
  <si>
    <t>14.1.32</t>
  </si>
  <si>
    <t>C3162</t>
  </si>
  <si>
    <t>REBOCO C/ ARGAMASSA DE CIMENTO E AREIA S/ PENEIRAR, TRAÇO 1:7</t>
  </si>
  <si>
    <t>14.1.33</t>
  </si>
  <si>
    <t>C3028</t>
  </si>
  <si>
    <t>REBOCO C/ ARGAMASSA DE CIMENTO E AREIA PENEIRADA, TRAÇO 1:3</t>
  </si>
  <si>
    <t>14.1.34</t>
  </si>
  <si>
    <t>C3037</t>
  </si>
  <si>
    <t>REBOCO C/ ARGAMASSA DE CIMENTO E AREIA PENEIRADA, TRAÇO 1:4</t>
  </si>
  <si>
    <t>14.1.35</t>
  </si>
  <si>
    <t>C3087</t>
  </si>
  <si>
    <t>REBOCO C/ ARGAMASSA DE CIMENTO E AREIA PENEIRADA, TRAÇO 1:5</t>
  </si>
  <si>
    <t>14.1.36</t>
  </si>
  <si>
    <t>C3121</t>
  </si>
  <si>
    <t>REBOCO C/ ARGAMASSA DE CIMENTO E AREIA PENEIRADA, TRAÇO 1:6</t>
  </si>
  <si>
    <t>14.1.37</t>
  </si>
  <si>
    <t>C3123</t>
  </si>
  <si>
    <t>REBOCO C/ ARGAMASSA DE CIMENTO E AREIA PENEIRADA, TRAÇO 1:7</t>
  </si>
  <si>
    <t>14.1.38</t>
  </si>
  <si>
    <t>C2126</t>
  </si>
  <si>
    <t>REBOCO C/ARGAMASSA PRÉ-FABRICADA ESP=5 mm P/ PAREDE</t>
  </si>
  <si>
    <t>14.1.39</t>
  </si>
  <si>
    <t>C4002</t>
  </si>
  <si>
    <t>REBOCO C/ ARGAMASSA PRÉ-FABRICADA ESP=20 mm P/ PAREDE</t>
  </si>
  <si>
    <t>14.1.40</t>
  </si>
  <si>
    <t>C2108</t>
  </si>
  <si>
    <t>REBOCO C/ARGAMASSA PRÉ-FABRICADA,  ADESIVO DE ALTA RESISTÊNCIA P/TINTA EPÓXI ESP= 5mm P/PAREDE</t>
  </si>
  <si>
    <t>14.1.41</t>
  </si>
  <si>
    <t>C2127</t>
  </si>
  <si>
    <t>REBOCO COM BARITA ESP.=1CM</t>
  </si>
  <si>
    <t>14.1.42</t>
  </si>
  <si>
    <t>C4510</t>
  </si>
  <si>
    <t>REBOCO DE GESSO SOBRE BLOCO DE CONCRETO E/OU TIJOLO CERÂMICO - FORNECIMENTO E EXECUÇÃO</t>
  </si>
  <si>
    <t>14.1.43</t>
  </si>
  <si>
    <t>C4509</t>
  </si>
  <si>
    <t>REBOCO DE GESSO SOBRE GESSO E/OU EMBOÇO - FORNECIMENTO E EXECUÇÃO</t>
  </si>
  <si>
    <t>14.1.44</t>
  </si>
  <si>
    <t>C2205</t>
  </si>
  <si>
    <t>RETIRADA DE AZULEJOS DAS CAIXAS E IMERSÃO EM ÁGUA</t>
  </si>
  <si>
    <t>ACABAMENTOS DE PAREDES INTERNAS E EXTERNAS</t>
  </si>
  <si>
    <t>C0007</t>
  </si>
  <si>
    <t>ACABAMENTO INTERNO E EXTERNO EM PAREDE DE CONCRETO C/CIMENTO  ESP= 2 mm</t>
  </si>
  <si>
    <t>C0334</t>
  </si>
  <si>
    <t>AZULEJOS JUNTA A PRUMO C/ARGAMASSA MISTA CIMENTO,  CAL HIDRATADA .E AREIA TRAÇO 1:2:8</t>
  </si>
  <si>
    <t>C0335</t>
  </si>
  <si>
    <t>AZULEJOS JUNTA A PRUMO C/ARGAMASSA DE CAL EM PASTA E AREIA TRAÇO 1:3.C/100KG DE CIMENTO</t>
  </si>
  <si>
    <t>C0336</t>
  </si>
  <si>
    <t>AZULEJOS JUNTA À PRUMO C/CIMENTO COLANTE</t>
  </si>
  <si>
    <t>C0337</t>
  </si>
  <si>
    <t>AZULEJOS JUNTA À PRUMO C/COLA A BASE DE PVA</t>
  </si>
  <si>
    <t>C0338</t>
  </si>
  <si>
    <t>AZULEJOS JUNTA AMARRADA C/ARGAMASSA MISTA CIMENTO, CAL HIDRATADA E AREIA TRAÇO 1:2:8</t>
  </si>
  <si>
    <t>C0339</t>
  </si>
  <si>
    <t>AZULEJOS JUNTA AMARRADA C/ARGAMASSA DE CAL VIRGEM E AREIA TRAÇO 1:3.C/100Kg DE CIMENTO</t>
  </si>
  <si>
    <t>C0340</t>
  </si>
  <si>
    <t>AZULEJOS JUNTA AMARRADA C/CIMENTO COLANTE</t>
  </si>
  <si>
    <t>C0341</t>
  </si>
  <si>
    <t>AZULEJOS JUNTA AMARRADA C/COLA À BASE DE PVA</t>
  </si>
  <si>
    <t>C0342</t>
  </si>
  <si>
    <t>AZULEJOS JUNTA DIAGONAL C/ARGAMASSA DE CAL EM PASTA E AREIA TRAÇO 1:3 C/100KG DE CIMENTO</t>
  </si>
  <si>
    <t>C0343</t>
  </si>
  <si>
    <t>AZULEJOS JUNTA DIAGONAL C/ARGAMASSA MISTA CIMENTO, CAL HIDRATADA E AREIA TRAÇO 1:2:8</t>
  </si>
  <si>
    <t>C0344</t>
  </si>
  <si>
    <t>AZULEJOS JUNTA DIAGONAL C/CIMENTO COLANTE</t>
  </si>
  <si>
    <t>C0345</t>
  </si>
  <si>
    <t>AZULEJOS JUNTA DIAGONAL C/COLA A BASE DE PVA</t>
  </si>
  <si>
    <t>C0674</t>
  </si>
  <si>
    <t>CANTONEIRA DE ALUMÍNIO P/ AZULEJOS</t>
  </si>
  <si>
    <t>C4832</t>
  </si>
  <si>
    <t>CANTONEIRA DE ALUMÍNIO 1 1/4" X 1 1/4"</t>
  </si>
  <si>
    <t>C4431</t>
  </si>
  <si>
    <t>CERÂMICA ESMALTADA C/ ARG. CIMENTO E AREIA ATÉ 10x10cm (100 cm²) - DECORATIVA P/ PAREDE</t>
  </si>
  <si>
    <t>14.2.17</t>
  </si>
  <si>
    <t>C4432</t>
  </si>
  <si>
    <t>CERÂMICA ESMALTADA RETIFICADA C/ ARG. CIMENTO E AREIA ATÉ 30x30cm (900 cm²) - PEI-5/PEI-4 P/ PAREDE</t>
  </si>
  <si>
    <t>14.2.18</t>
  </si>
  <si>
    <t>C4434</t>
  </si>
  <si>
    <t>CERÂMICA ESMALTADA RETIFICADA C/ ARG. CIMENTO E AREIA ACIMA DE 30x30cm (900 cm²) - PEI-5/PEI-4 P/ PAREDE</t>
  </si>
  <si>
    <t>14.2.19</t>
  </si>
  <si>
    <t>C4442</t>
  </si>
  <si>
    <t>CERÂMICA ESMALTADA C/ ARG. PRÉ-FABRICADA ATÉ 10x10cm (100cm²) - DECORATIVA - P/ PAREDE</t>
  </si>
  <si>
    <t>14.2.20</t>
  </si>
  <si>
    <t>C4443</t>
  </si>
  <si>
    <t>CERÂMICA ESMALTADA RETIFICADA C/ ARG. PRÉ-FABRICADA ATÉ 30x30cm (900cm²) - PEI-5/PEI-4 - P/ PAREDE</t>
  </si>
  <si>
    <t>14.2.21</t>
  </si>
  <si>
    <t>C4445</t>
  </si>
  <si>
    <t>CERÂMICA ESMALTADA RETIFICADA C/ ARG. PRÉ-FABRICADA ACIMA DE 30x30cm (900cm²) - PEI-5/PEI-4 - P/ PAREDE</t>
  </si>
  <si>
    <t>14.2.22</t>
  </si>
  <si>
    <t>C0766</t>
  </si>
  <si>
    <t>CERÂMICA VERMELHA (7.5X15)cm C/ARGAMASSA MISTA CIMENTO CAL HIDRATADA E AREIA</t>
  </si>
  <si>
    <t>14.2.23</t>
  </si>
  <si>
    <t>C0782</t>
  </si>
  <si>
    <t>CHAPISCO MECÂNICO DE ADÔRNO</t>
  </si>
  <si>
    <t>14.2.24</t>
  </si>
  <si>
    <t>C1367</t>
  </si>
  <si>
    <t>FILETE DE GRANITO LARG.= 4cm</t>
  </si>
  <si>
    <t>14.2.25</t>
  </si>
  <si>
    <t>C4411</t>
  </si>
  <si>
    <t>PASTILHA (5x5)cm EM CORES, COM ARGAMASSA PRÉ-FABRICADA</t>
  </si>
  <si>
    <t>14.2.26</t>
  </si>
  <si>
    <t>C1849</t>
  </si>
  <si>
    <t>PASTILHAS DE PORCELANA C/ARGAMASSA PRÉ-FABRICADA</t>
  </si>
  <si>
    <t>14.2.27</t>
  </si>
  <si>
    <t>C1850</t>
  </si>
  <si>
    <t>PASTILHAS DE PORCELANA EM SUPERFÍCIES CURVAS</t>
  </si>
  <si>
    <t>14.2.28</t>
  </si>
  <si>
    <t>C1851</t>
  </si>
  <si>
    <t>PASTILHAS DE PORCELANA C/ARGAMASSA MISTA CIMENTO, CAL HIDRATADA E AREIA TRAÇO 1:3:9</t>
  </si>
  <si>
    <t>14.2.29</t>
  </si>
  <si>
    <t>C1853</t>
  </si>
  <si>
    <t>PASTILHAS DE PORCELANA C/CIMENTO COLANTE INCLUSIVE LIMPEZA</t>
  </si>
  <si>
    <t>14.2.30</t>
  </si>
  <si>
    <t>C1861</t>
  </si>
  <si>
    <t>PASTILHAS DE PORCELANA EM FAIXAS ATÉ 40cm DE LARGURA C/ARGAMASSA PRÉ-FABRICADA</t>
  </si>
  <si>
    <t>14.2.31</t>
  </si>
  <si>
    <t>C1857</t>
  </si>
  <si>
    <t>PASTILHAS DE PORCELANA EM FAIXAS DE ATÉ 4cm, C/ARGAMASSA MISTA DE CIMENTO, CAL HIDRATADA E AREIA</t>
  </si>
  <si>
    <t>14.2.32</t>
  </si>
  <si>
    <t>C1856</t>
  </si>
  <si>
    <t>PASTILHAS DE PORCELANA EM FAIXAS DE 5 A 14cm, C/ARGAMASSA MISTA DE CIMENTO, CAL HIDRATADA E AREIA</t>
  </si>
  <si>
    <t>14.2.33</t>
  </si>
  <si>
    <t>C1854</t>
  </si>
  <si>
    <t>PASTILHAS DE PORCELANA EM FAIXAS DE 15 A 24cm, C/ARGAMASSA MISTA DE CIMENTO, CAL HIDRATADA E AREIA</t>
  </si>
  <si>
    <t>14.2.34</t>
  </si>
  <si>
    <t>C1855</t>
  </si>
  <si>
    <t>PASTILHAS DE PORCELANA EM FAIXAS DE 25 A 40cm, C/ARGAMASSA MISTA DE CIMENTO, CAL HIDRATADA  E AREIA</t>
  </si>
  <si>
    <t>14.2.35</t>
  </si>
  <si>
    <t>C1858</t>
  </si>
  <si>
    <t>PASTILHAS DE PORCELANA EM SUPERFICIES CURVAS</t>
  </si>
  <si>
    <t>14.2.36</t>
  </si>
  <si>
    <t>C1801</t>
  </si>
  <si>
    <t>PASTILHA DE VIDRO (MOSAICO VIDROSO) 2X2CM C/ARGAMASSA MISTA CIMENTO,CAL E AREIA  TRAÇO 1:1:6  INCLUSIVE. LIMPEZA</t>
  </si>
  <si>
    <t>14.2.37</t>
  </si>
  <si>
    <t>C1866</t>
  </si>
  <si>
    <t>PEDRAS NATURAIS DECORATIVAS POLIDAS, C/ARGAMASSA MISTA CIMENTO CAL HIDRATADA E AREIA</t>
  </si>
  <si>
    <t>14.2.38</t>
  </si>
  <si>
    <t>C1867</t>
  </si>
  <si>
    <t>PEDRAS NATURAIS DECORATIVAS, C/ARGAMASSA MISTA CIMENTO. CAL HIDRATADA E AREIA</t>
  </si>
  <si>
    <t>14.2.39</t>
  </si>
  <si>
    <t>C1877</t>
  </si>
  <si>
    <t>PERFIL DE ALUMÍNIO TIPO ( L- T- U )</t>
  </si>
  <si>
    <t>14.2.40</t>
  </si>
  <si>
    <t>C1904</t>
  </si>
  <si>
    <t>PINGADOR METÁLICO/ALUMÍNIO ( 1 X 1)cm  P/ FACHADAS</t>
  </si>
  <si>
    <t>14.2.41</t>
  </si>
  <si>
    <t>C1936</t>
  </si>
  <si>
    <t>PLACAS DE MÁRMORE PADRONIZADO C/CIMENTO COLANTE</t>
  </si>
  <si>
    <t>14.2.42</t>
  </si>
  <si>
    <t>C4436</t>
  </si>
  <si>
    <t>PORCELANATO RETIFICADO NATURAL (FOSCO) C/ ARG. CIMENTO E AREIA P/ PAREDE</t>
  </si>
  <si>
    <t>14.2.43</t>
  </si>
  <si>
    <t>C4447</t>
  </si>
  <si>
    <t>PORCELANATO RETIFICADO NATURAL (FOSCO) C/ ARG. PRÉ-FABRICADA - P/ PAREDE</t>
  </si>
  <si>
    <t>14.2.44</t>
  </si>
  <si>
    <t>C4435</t>
  </si>
  <si>
    <t>PORCELANATO RETIFICADO POLIDO C/ ARG. CIMENTO E AREIA P/ PAREDE</t>
  </si>
  <si>
    <t>14.2.45</t>
  </si>
  <si>
    <t>C4446</t>
  </si>
  <si>
    <t>PORCELANATO RETIFICADO POLIDO C/ ARG. PRÉ-FABRICADA - P/ PAREDE</t>
  </si>
  <si>
    <t>14.2.46</t>
  </si>
  <si>
    <t>C1102</t>
  </si>
  <si>
    <t>REJUNTAMENTO C/ ARG. PRÉ-FABRICADA, JUNTA ATÉ 2mm EM CERÂMICA, ATÉ 10x10 cm (100 cm²) - DECORATIVA (PAREDE/PISO)</t>
  </si>
  <si>
    <t>14.2.47</t>
  </si>
  <si>
    <t>C1120</t>
  </si>
  <si>
    <t>REJUNTAMENTO C/ ARG. PRÉ-FABRICADA, JUNTA ATÉ 2mm EM CERÂMICA, ATÉ 30x30 cm (900 cm²) (PAREDE/PISO)</t>
  </si>
  <si>
    <t>14.2.48</t>
  </si>
  <si>
    <t>C1123</t>
  </si>
  <si>
    <t>REJUNTAMENTO C/ ARG. PRÉ-FABRICADA, JUNTA ATÉ 2mm EM CERÂMICA, ACIMA DE 30x30 cm (900 cm²) E PORCELANATOS (PAREDE/PISO)</t>
  </si>
  <si>
    <t>14.2.49</t>
  </si>
  <si>
    <t>C1126</t>
  </si>
  <si>
    <t>REJUNTAMENTO C/ ARG. PRÉ-FABRICADA, JUNTA ENTRE 2mm E 6mm EM CERÂMICA, ATÉ 10x10 cm (100 cm²) - DECORATIVA (PAREDE/PISO)</t>
  </si>
  <si>
    <t>14.2.50</t>
  </si>
  <si>
    <t>C1129</t>
  </si>
  <si>
    <t>REJUNTAMENTO C/ ARG. PRÉ-FABRICADA, JUNTA ENTRE 2mm E 6mm EM CERÂMICA, ATÉ 30x30 cm (900 cm²) (PAREDE/PISO)</t>
  </si>
  <si>
    <t>14.2.51</t>
  </si>
  <si>
    <t>C1427</t>
  </si>
  <si>
    <t>REJUNTAMENTO C/ ARG. PRÉ-FABRICADA, JUNTA ENTRE 2mm E 6mm EM CERÂMICA, ACIMA DE 30x30 cm (900 cm²) E PORCELANATOS (PAREDE/PISO)</t>
  </si>
  <si>
    <t>14.2.52</t>
  </si>
  <si>
    <t>C2058</t>
  </si>
  <si>
    <t>REJUNTAMENTO C/ ARG. PRÉ-FABRICADA, JUNTA ENTRE 6mm E 10mm EM CERÂMICA, ATÉ 10x10 cm (100 cm²) - DECORATIVA (PAREDE/PISO)</t>
  </si>
  <si>
    <t>14.2.53</t>
  </si>
  <si>
    <t>C2780</t>
  </si>
  <si>
    <t>REJUNTAMENTO C/ ARG. PRÉ-FABRICADA, JUNTA ENTRE 6mm E 10mm EM CERÂMICA, ATÉ 30x30 cm (900 cm²) (PAREDE/PISO)</t>
  </si>
  <si>
    <t>14.2.54</t>
  </si>
  <si>
    <t>C2828</t>
  </si>
  <si>
    <t>REJUNTAMENTO C/ ARG. PRÉ-FABRICADA, JUNTA ENTRE 6mm E 10mm EM CERÂMICA, ACIMA DE 30x30 cm (900 cm²) E PORCELANATOS (PAREDE/PISO)</t>
  </si>
  <si>
    <t>14.2.55</t>
  </si>
  <si>
    <t>C2190</t>
  </si>
  <si>
    <t>REJUNTAMENTO P/AZULEJO C/ARGAMASSA PRÉ FABRICADA  ESP.= 3mm</t>
  </si>
  <si>
    <t>14.2.56</t>
  </si>
  <si>
    <t>C2191</t>
  </si>
  <si>
    <t>REJUNTAMENTO P/AZULEJO C/CIMENTO BRANCO ESP.= 3mm</t>
  </si>
  <si>
    <t>14.2.57</t>
  </si>
  <si>
    <t>C2103</t>
  </si>
  <si>
    <t>REJUNTAMENTO P/CERÂMICA C/ L-FLEX E EPOXI (PAREDE/PISO)</t>
  </si>
  <si>
    <t>14.2.58</t>
  </si>
  <si>
    <t>C2212</t>
  </si>
  <si>
    <t>REVESTIMENTO C/CARPETE ESP= 4mm</t>
  </si>
  <si>
    <t>14.2.59</t>
  </si>
  <si>
    <t>C2223</t>
  </si>
  <si>
    <t>REVESTIMENTO C/CHAPAS FIBROCIMENTO SOBRE CAIBROS VERTICAIS</t>
  </si>
  <si>
    <t>14.2.60</t>
  </si>
  <si>
    <t>C2224</t>
  </si>
  <si>
    <t>REVESTIMENTO C/CHAPAS FIBROCIMENTO SOBRE PERFIS ESTRUTURAIS ESP.= 35mm</t>
  </si>
  <si>
    <t>14.2.61</t>
  </si>
  <si>
    <t>C2225</t>
  </si>
  <si>
    <t>REVESTIMENTO C/CHAPAS FIBROCIMENTO SOBRE PERFIS ESTRUTURAIS ESP.= 50mm</t>
  </si>
  <si>
    <t>14.2.62</t>
  </si>
  <si>
    <t>C2226</t>
  </si>
  <si>
    <t xml:space="preserve">REVESTIMENTO C/CHAPAS FIBROCIMENTO SOBRE PERFIS ESTRUTURAIS TIPO " I " </t>
  </si>
  <si>
    <t>14.2.63</t>
  </si>
  <si>
    <t>C2227</t>
  </si>
  <si>
    <t>REVESTIMENTO C/CHAPAS FIBROCIMENTO SOBRE SARRAFOS</t>
  </si>
  <si>
    <t>14.2.64</t>
  </si>
  <si>
    <t>C2228</t>
  </si>
  <si>
    <t>REVESTIMENTO C/CHAPAS FIBROCIMENTO SOBRE SARRAFOS VERTICAIS</t>
  </si>
  <si>
    <t>14.2.65</t>
  </si>
  <si>
    <t>C2216</t>
  </si>
  <si>
    <t>REVESTIMENTO C/LAMINADO MELAMÍNICO COLADO</t>
  </si>
  <si>
    <t>14.2.66</t>
  </si>
  <si>
    <t>C2213</t>
  </si>
  <si>
    <t>REVESTIMENTO C/CORTIÇA ESP= 12mm</t>
  </si>
  <si>
    <t>14.2.67</t>
  </si>
  <si>
    <t>C2218</t>
  </si>
  <si>
    <t>REVESTIMENTO C/PEDRAS GRANÍTICAS</t>
  </si>
  <si>
    <t>14.2.68</t>
  </si>
  <si>
    <t>C2214</t>
  </si>
  <si>
    <t>REVESTIMENTO C/QUARTZOLITE</t>
  </si>
  <si>
    <t>14.2.69</t>
  </si>
  <si>
    <t>C2221</t>
  </si>
  <si>
    <t>REVESTIMENTO INTERNO C/PAPEL DE PAREDE</t>
  </si>
  <si>
    <t>14.2.70</t>
  </si>
  <si>
    <t>C2222</t>
  </si>
  <si>
    <t>REVESTIMENTO METÁLICO, TIPO "REYNOBOND" DUAS CHAPAS</t>
  </si>
  <si>
    <t>14.2.71</t>
  </si>
  <si>
    <t>C4128</t>
  </si>
  <si>
    <t>TIJOLINHO APARENTE 6,50x18cm C/ ARGAMASSA DE CIMENTO E AREIA 1:3</t>
  </si>
  <si>
    <t>14.3</t>
  </si>
  <si>
    <t>ARGAMASSAS PARA TETOS</t>
  </si>
  <si>
    <t>14.3.1</t>
  </si>
  <si>
    <t>C0778</t>
  </si>
  <si>
    <t>CHAPISCO C/ ARGAMASSA DE CIMENTO E AREIA  S/ PENEIRAR TRAÇO 1:3  ESP=5 mm P/ TETO</t>
  </si>
  <si>
    <t>14.3.2</t>
  </si>
  <si>
    <t>C0779</t>
  </si>
  <si>
    <t>CHAPISCO C/ PASTA DE CIMENTO COLANTE P/ TETO</t>
  </si>
  <si>
    <t>14.3.3</t>
  </si>
  <si>
    <t>C0781</t>
  </si>
  <si>
    <t>CHAPISCO C/ ARGAMASSA DE CIMENTO E AREIA S/ PENEIRAR TRAÇO 1:4 P/ TETO</t>
  </si>
  <si>
    <t>14.3.4</t>
  </si>
  <si>
    <t>C3034</t>
  </si>
  <si>
    <t>REBOCO C/ ARGAMASSA MISTA DE CIMENTO, CAL HIDRATADA E AREIA S/ PENEIRAR, TRAÇO 1:2:8, ESP=20 mm P/ TETO</t>
  </si>
  <si>
    <t>14.3.5</t>
  </si>
  <si>
    <t>C1218</t>
  </si>
  <si>
    <t>EMBOÇO C/ ARGAMASSA MISTA DE CIMENTO, CAL HIDRATADA E AREIA S/ PENEIRAR TRAÇO 1:2:9  ESP=20 mm P/ TETO</t>
  </si>
  <si>
    <t>14.3.6</t>
  </si>
  <si>
    <t>C1217</t>
  </si>
  <si>
    <t>EMBOÇO C/ ARGAMASSA MISTA CIMENTO, CAL HIDRATADA E AREIA S/ PENEIRAR TRAÇO 1:2:11 ESP=20 mm P/ TETO</t>
  </si>
  <si>
    <t>14.3.7</t>
  </si>
  <si>
    <t>C2111</t>
  </si>
  <si>
    <t>REBOCO C/ ARGAMASSA DE CAL EM PASTA E AREIA PENEIRADA TRAÇO 1:2  ESP=5 mm P/ TETO</t>
  </si>
  <si>
    <t>14.3.8</t>
  </si>
  <si>
    <t>C2107</t>
  </si>
  <si>
    <t>REBOCO  C/ ARGAMASSA DE CAL EM PASTA E AREIA PENEIRADA TRAÇO 1:1.5  ESP=5 mm P/ TETO</t>
  </si>
  <si>
    <t>14.3.9</t>
  </si>
  <si>
    <t>C2112</t>
  </si>
  <si>
    <t>REBOCO C/ ARGAMASSA DE CAL EM PASTA E AREIA PENEIRADA TRAÇO 1:3  ESP=5 mm P/ TETO</t>
  </si>
  <si>
    <t>14.3.10</t>
  </si>
  <si>
    <t>C2113</t>
  </si>
  <si>
    <t>REBOCO C/ ARGAMASSA DE CAL EM PASTA E AREIA PENEIRADA TRAÇO 1:4  ESP=5 mm P/ TETO</t>
  </si>
  <si>
    <t>14.3.11</t>
  </si>
  <si>
    <t>C2116</t>
  </si>
  <si>
    <t>REBOCO C/ ARGAMASSA DE CAL HIDRATADA E AREIA PENEIRADA TRAÇO 1:3  ESP=5 mm P/ TETO</t>
  </si>
  <si>
    <t>14.3.12</t>
  </si>
  <si>
    <t>C2125</t>
  </si>
  <si>
    <t>REBOCO C/ ARGAMASSA DE CAL HIDRATADA E AREIA PENEIRADA, TRAÇO 1:4.5  ESP=5 mm P/ TETO</t>
  </si>
  <si>
    <t>14.3.13</t>
  </si>
  <si>
    <t>C3032</t>
  </si>
  <si>
    <t>REBOCO  C/ ARGAMASSA DE CAL HIDRATADA E AREIA S/ PENEIRAR, TRAÇO 1:3, C/ 100 KG DE CIMENTO E ESP=20 mm P/ TETO</t>
  </si>
  <si>
    <t>14.3.14</t>
  </si>
  <si>
    <t>C3033</t>
  </si>
  <si>
    <t>REBOCO C/ ARGAMASSA DE CAL HIDRATADA E AREIA S/ PENEIRAR TRAÇO 1:4, C/ 100 KG DE CIMENTO E ESP=20 mm P/ TETO</t>
  </si>
  <si>
    <t>14.3.15</t>
  </si>
  <si>
    <t>C3035</t>
  </si>
  <si>
    <t>REBOCO C/ ARGAMASSA DE CIMENTO E AREIA S/ PENEIRAR TRAÇO 1:6, ESP=20 mm P/ TETO</t>
  </si>
  <si>
    <t>14.4</t>
  </si>
  <si>
    <t>ACABAMENTOS PARA TETOS</t>
  </si>
  <si>
    <t>14.4.1</t>
  </si>
  <si>
    <t>C4479</t>
  </si>
  <si>
    <t>FORRO ACÚSTICO EM PLACAS DE FIBRA MINERAL C/PERFIL "T" EM AÇO - FORNECIMENTO E MONTAGEM</t>
  </si>
  <si>
    <t>14.4.2</t>
  </si>
  <si>
    <t>C4480</t>
  </si>
  <si>
    <t>FORRO ACÚSTICO EM PLACAS DE FIBRA MINERAL C/PERFIL "T" EM ALUMÍNIO - FORNECIMENTO E MONTAGEM</t>
  </si>
  <si>
    <t>14.4.3</t>
  </si>
  <si>
    <t>C4481</t>
  </si>
  <si>
    <t>FORRO ACÚSTICO EM PLACAS DE FIBRA MINERAL C/PERFIL "CARTOLA" EM ALUMÍNIO - FORNECIMENTO E MONTAGEM</t>
  </si>
  <si>
    <t>14.4.4</t>
  </si>
  <si>
    <t>C4790</t>
  </si>
  <si>
    <t>FORRO BOREAL MODULADO ESTRUTURADO (25X625X1250MM), COM PERFIL T LEVE EM AÇO BRANCO E TRATAMENTO TERMO-ACÚSTICO EM LÃ DE VIDRO, FECHAMENTO EM PELÍCULA DE PVC PERFURADO OU EQUIVALENTE - FORNECIMENTO E INSTALAÇÃO</t>
  </si>
  <si>
    <t>14.4.5</t>
  </si>
  <si>
    <t>C4285</t>
  </si>
  <si>
    <t>FORRO DE GESSO ACARTONADO ARAMADO - FORNECIMENTO E MONTAGEM</t>
  </si>
  <si>
    <t>14.4.6</t>
  </si>
  <si>
    <t>C4294</t>
  </si>
  <si>
    <t>FORRO DE GESSO ACARTONADO ESTRUTURADO - FORNECIMENTO E MONTAGEM</t>
  </si>
  <si>
    <t>14.4.7</t>
  </si>
  <si>
    <t>C3970</t>
  </si>
  <si>
    <t>FORRO DE GESSO CONVENCIONAL (60x60)cm COM TIRO E ARAME GALVANIZADO ENCAPADO - FORNECIMENTO E MONTAGEM</t>
  </si>
  <si>
    <t>14.4.8</t>
  </si>
  <si>
    <t>C3971</t>
  </si>
  <si>
    <t>FORRO DE GESSO CONVENCIONAL (60x60)cm SEM TIRO E ARAME GALVANIZADO ENCAPADO - FORNECIMENTO E MONTAGEM</t>
  </si>
  <si>
    <t>14.4.9</t>
  </si>
  <si>
    <t>C2998</t>
  </si>
  <si>
    <t>FORRO DE LAMBRI DE MADEIRA (7x1)cm</t>
  </si>
  <si>
    <t>14.4.10</t>
  </si>
  <si>
    <t>C4484</t>
  </si>
  <si>
    <t>FORRO PACOTE C/ PERFIL "CARTOLA" EM AÇO - FORNECIMENTO E MONTAGEM</t>
  </si>
  <si>
    <t>14.4.11</t>
  </si>
  <si>
    <t>C4485</t>
  </si>
  <si>
    <t>FORRO PACOTE C/ PERFIL "CARTOLA" EM ALUMÍNIO - FORNECIMENTO E MONTAGEM</t>
  </si>
  <si>
    <t>14.4.12</t>
  </si>
  <si>
    <t>C4482</t>
  </si>
  <si>
    <t>FORRO PACOTE C/ PERFIL "T" EM AÇO - FORNECIMENTO E MONTAGEM</t>
  </si>
  <si>
    <t>14.4.13</t>
  </si>
  <si>
    <t>C4483</t>
  </si>
  <si>
    <t>FORRO PACOTE C/ PERFIL "T" EM ALUMÍNIO - FORNECIMENTO E MONTAGEM</t>
  </si>
  <si>
    <t>14.4.14</t>
  </si>
  <si>
    <t>C4472</t>
  </si>
  <si>
    <t>FORRO PVC - COLMÉIA - FORNECIMENTO E MONTAGEM</t>
  </si>
  <si>
    <t>14.4.15</t>
  </si>
  <si>
    <t>C4468</t>
  </si>
  <si>
    <t>FORRO PVC - LAMBRI (100x6000 OU 200x6000)mm - FORNECIMENTO E MONTAGEM</t>
  </si>
  <si>
    <t>14.4.16</t>
  </si>
  <si>
    <t>C4471</t>
  </si>
  <si>
    <t>FORRO PVC - MODULADO (618x1250)mm C/ PERFIL "CARTOLA" EM ALUMÍNIO - FORNECIMENTO E MONTAGEM</t>
  </si>
  <si>
    <t>14.4.17</t>
  </si>
  <si>
    <t>C4469</t>
  </si>
  <si>
    <t>FORRO PVC - MODULADO (618x1250)mm C/ PERFIL "T" EM AÇO - FORNECIMENTO E MONTAGEM</t>
  </si>
  <si>
    <t>14.4.18</t>
  </si>
  <si>
    <t>C4470</t>
  </si>
  <si>
    <t>FORRO PVC - MODULADO (618x1250)mm C/ PERFIL "T" EM ALUMÍNIO - FORNECIMENTO E MONTAGEM</t>
  </si>
  <si>
    <t>14.4.19</t>
  </si>
  <si>
    <t>C4512</t>
  </si>
  <si>
    <t>REMANEJAMENTO DE FORROS (PACOTE / MODULADOS) - EXECUÇÃO</t>
  </si>
  <si>
    <t>14.4.20</t>
  </si>
  <si>
    <t>C4506</t>
  </si>
  <si>
    <t>SANCA DE GESSO P/ FORRO ACARTONADO - FORNECIMENTO E MONTAGEM</t>
  </si>
  <si>
    <t>14.4.21</t>
  </si>
  <si>
    <t>C4284</t>
  </si>
  <si>
    <t>SANCA DE GESSO P/ FORRO CONVENCIONAL - FORNECIMENTO E MONTAGEM</t>
  </si>
  <si>
    <t>14.4.22</t>
  </si>
  <si>
    <t>C2478</t>
  </si>
  <si>
    <t>TIROS E PINO DE AÇO PARA FIXAÇÃO</t>
  </si>
  <si>
    <t>15</t>
  </si>
  <si>
    <t>PISOS INTERNOS</t>
  </si>
  <si>
    <t>C0099</t>
  </si>
  <si>
    <t>APLICAÇÃO DE SINTECO EM PISOS C/MADEIRA</t>
  </si>
  <si>
    <t>C4437</t>
  </si>
  <si>
    <t>CERÂMICA ESMALTADA RETIFICADA C/ ARG. CIMENTO E AREIA ATÉ 30x30cm (900 cm²) - PEI-5/PEI-4 P/ PISO</t>
  </si>
  <si>
    <t>C4439</t>
  </si>
  <si>
    <t>CERÂMICA ESMALTADA RETIFICADA C/ ARG. CIMENTO E AREIA ACIMA DE 30x30cm (900 cm²) - PEI-5/PEI-4 P/ PISO</t>
  </si>
  <si>
    <t>C2996</t>
  </si>
  <si>
    <t>CERÂMICA ESMALTADA RETIFICADA C/ ARG. PRÉ-FABRICADA ATÉ 30x30 cm (900 cm²) - PEI-5/PEI-4 - P/ PISO</t>
  </si>
  <si>
    <t>C3001</t>
  </si>
  <si>
    <t>CERÂMICA ESMALTADA RETIFICADA C/ ARG. PRÉ-FABRICADA ACIMA DE 30x30 cm (900 cm²) - PEI-5/PEI-4 - P/ PISO</t>
  </si>
  <si>
    <t>C0837</t>
  </si>
  <si>
    <t>CONCRETO NÃO-ESTRUTURAL S/BETONEIRA P/LASTRO</t>
  </si>
  <si>
    <t>15.1.7</t>
  </si>
  <si>
    <t>C0871</t>
  </si>
  <si>
    <t>CORDÃO DE PEROBA P/RODAPÉS</t>
  </si>
  <si>
    <t>15.1.8</t>
  </si>
  <si>
    <t>C1032</t>
  </si>
  <si>
    <t>DEGRAU COM FORRAÇÃO TÊXTIL (20X30)cm</t>
  </si>
  <si>
    <t>15.1.9</t>
  </si>
  <si>
    <t>C1033</t>
  </si>
  <si>
    <t xml:space="preserve">DEGRAU COM PLACAS LISAS DE BORRACHA (50X32X2.5)cm  </t>
  </si>
  <si>
    <t>15.1.10</t>
  </si>
  <si>
    <t>C1034</t>
  </si>
  <si>
    <t>DEGRAU DE GRANILITE MOLDADO NO LOCAL (20X30)cm</t>
  </si>
  <si>
    <t>15.1.11</t>
  </si>
  <si>
    <t>C1035</t>
  </si>
  <si>
    <t>DEGRAU DE MÁRMORE (20X30)cm</t>
  </si>
  <si>
    <t>15.1.12</t>
  </si>
  <si>
    <t>C1036</t>
  </si>
  <si>
    <t>DEGRAU INDUSTRIAL MONOLÍTICO C/PINGADEIRA</t>
  </si>
  <si>
    <t>15.1.13</t>
  </si>
  <si>
    <t>C1037</t>
  </si>
  <si>
    <t>DEGRAU INDUSTRIAL MONOLÍTICO S/PINGADEIRA</t>
  </si>
  <si>
    <t>15.1.14</t>
  </si>
  <si>
    <t>C1038</t>
  </si>
  <si>
    <t>DEGRAU PRÉ-MOLDADO DE GRANILITE</t>
  </si>
  <si>
    <t>15.1.15</t>
  </si>
  <si>
    <t>C1237</t>
  </si>
  <si>
    <t>ENCERAMENTO DE PISOS C/ DUAS DEMÃOS DE CÊRA</t>
  </si>
  <si>
    <t>15.1.16</t>
  </si>
  <si>
    <t>C4066</t>
  </si>
  <si>
    <t>GRANITO POLIDO E=2cm, BRANCO, ARGAMASSA CIMENTO E AREIA 1:4, C/ REJUNTAMENTO</t>
  </si>
  <si>
    <t>15.1.17</t>
  </si>
  <si>
    <t>C4065</t>
  </si>
  <si>
    <t>GRANITO POLIDO E=2cm, CINZA, ARGAMASSA DE CIMENTO E AREIA 1:4, C/ REJUNTAMENTO</t>
  </si>
  <si>
    <t>15.1.18</t>
  </si>
  <si>
    <t>C4067</t>
  </si>
  <si>
    <t>GRANITO POLIDO E=2cm, OUTRAS CORES, ARGAMASSA CIMENTO E AREIA 1:4, C/ REJUNTAMENTO</t>
  </si>
  <si>
    <t>15.1.19</t>
  </si>
  <si>
    <t>C4064</t>
  </si>
  <si>
    <t>GRANITO POLIDO E=2cm, PRETO,  ARGAMASSA CIMENTO E AREIA 1:4, C/ REJUNTAMENTO</t>
  </si>
  <si>
    <t>15.1.20</t>
  </si>
  <si>
    <t>C1623</t>
  </si>
  <si>
    <t>LIMPEZA DE BASE OU LASTRO</t>
  </si>
  <si>
    <t>15.1.21</t>
  </si>
  <si>
    <t>C3547</t>
  </si>
  <si>
    <t>MUTIRÃO MISTO - PEITORIL DE CIMENTO</t>
  </si>
  <si>
    <t>15.1.22</t>
  </si>
  <si>
    <t>C3549</t>
  </si>
  <si>
    <t>MUTIRÃO MISTO - PISO CIMENTADO ESP.=1.5cm</t>
  </si>
  <si>
    <t>15.1.23</t>
  </si>
  <si>
    <t>C3548</t>
  </si>
  <si>
    <t>MUTIRÃO MISTO - PISO MORTO DE CONCRETO FCK=13.5 MPa C/PREPARO E LANÇAMENTO</t>
  </si>
  <si>
    <t>15.1.24</t>
  </si>
  <si>
    <t>C1846</t>
  </si>
  <si>
    <t>PARQUETES DE MADEIRA FIXADOS C/COLA A BASE DE PVA</t>
  </si>
  <si>
    <t>15.1.25</t>
  </si>
  <si>
    <t>C1852</t>
  </si>
  <si>
    <t>PASTILHAS DE PORCELANA C/CIMENTO COLANTE</t>
  </si>
  <si>
    <t>15.1.26</t>
  </si>
  <si>
    <t>C1859</t>
  </si>
  <si>
    <t>PASTILHAS DE PORCELANA C/ARGAMASSA MISTA CIMENTO, CAL HIDRATADA E AREIA</t>
  </si>
  <si>
    <t>15.1.27</t>
  </si>
  <si>
    <t>C3015</t>
  </si>
  <si>
    <t>PEITORIL DE CIMENTO</t>
  </si>
  <si>
    <t>15.1.28</t>
  </si>
  <si>
    <t>C1869</t>
  </si>
  <si>
    <t>PEITORIL DE GRANITO L= 15 cm</t>
  </si>
  <si>
    <t>15.1.29</t>
  </si>
  <si>
    <t>C1870</t>
  </si>
  <si>
    <t>PEITORIL DE MARMORE L= 15cm</t>
  </si>
  <si>
    <t>15.1.30</t>
  </si>
  <si>
    <t>C1871</t>
  </si>
  <si>
    <t>PEITORIL DE MÁRMORE  L= 25cm</t>
  </si>
  <si>
    <t>15.1.31</t>
  </si>
  <si>
    <t>C3016</t>
  </si>
  <si>
    <t>PEITORIL DE MARMORITE</t>
  </si>
  <si>
    <t>15.1.32</t>
  </si>
  <si>
    <t>C1872</t>
  </si>
  <si>
    <t>PEITORIL PRÉ-MOLDADO DE GRANILITE L= 10cm</t>
  </si>
  <si>
    <t>15.1.33</t>
  </si>
  <si>
    <t>C1912</t>
  </si>
  <si>
    <t>PISO ANTIDERRAPANTE NITOPISO TF-5000, SELADO C/NITOP. FC-140</t>
  </si>
  <si>
    <t>15.1.34</t>
  </si>
  <si>
    <t>C1914</t>
  </si>
  <si>
    <t>PISO C/FORRAÇÃO TÊXTIL ( CARPETE  E = 4mm )</t>
  </si>
  <si>
    <t>15.1.35</t>
  </si>
  <si>
    <t>C1915</t>
  </si>
  <si>
    <t>PISO CIMENTADO C/ ARGAMASSA DE CIMENTO E AREIA S/ PENEIRAR, TRAÇO 1:4, ESP.= 1.5cm</t>
  </si>
  <si>
    <t>15.1.36</t>
  </si>
  <si>
    <t>C1916</t>
  </si>
  <si>
    <t>PISO CIMENTADO C/ ARGAMASSA DE CIMENTO E AREIA S/ PENEIRAR, TRAÇO 1:4, ESP.= 1,5cm C/ IMPERMEABILIZANTE</t>
  </si>
  <si>
    <t>15.1.37</t>
  </si>
  <si>
    <t>C4601</t>
  </si>
  <si>
    <t>PISO CIMENTADO COM ARGAMASSA DE CIMENTO E AREIA S/ PENEIRAR ESP. 2,0 cm</t>
  </si>
  <si>
    <t>15.1.38</t>
  </si>
  <si>
    <t>C2901</t>
  </si>
  <si>
    <t>PISO DE BORRACHA ANTI-DERRAPANTE (COLOCADO)</t>
  </si>
  <si>
    <t>15.1.39</t>
  </si>
  <si>
    <t>C1921</t>
  </si>
  <si>
    <t>PISO DE BORRACHA (LENÇOL) ANTIDERRAPANTE TIPO GRÃO DE ARROZ,  ESP.= 3mm</t>
  </si>
  <si>
    <t>15.1.40</t>
  </si>
  <si>
    <t>C4833</t>
  </si>
  <si>
    <t>PISO EMBORRACHADO, DRENANTE E ANTI-IMPACTO, COMPOSTO POR PARTÍCULAS DE BORRACHA RECICLADA PRENSADA, PIGMENTADA E ATÓXICA, 50X50X2,5CM  (FORNECIMENTO E EXECUÇÃO)</t>
  </si>
  <si>
    <t>15.1.41</t>
  </si>
  <si>
    <t>C3024</t>
  </si>
  <si>
    <t>PISO EM MÁRMORE BRANCO ESP.= 3cm</t>
  </si>
  <si>
    <t>15.1.42</t>
  </si>
  <si>
    <t>C1919</t>
  </si>
  <si>
    <t>PISO INDUSTRIAL NATURAL  ESP.= 12mm, INCLUS. POLIMENTO (EXTERNO)</t>
  </si>
  <si>
    <t>15.1.43</t>
  </si>
  <si>
    <t>C1920</t>
  </si>
  <si>
    <t>PISO INDUSTRIAL NATURAL  ESP.= 12mm, INCLUS. POLIMENTO (INTERNO)</t>
  </si>
  <si>
    <t>15.1.44</t>
  </si>
  <si>
    <t>C1922</t>
  </si>
  <si>
    <t>PISO MONOLÍTICO C/ARGAMASSA A BASE DE EPOXI</t>
  </si>
  <si>
    <t>15.1.45</t>
  </si>
  <si>
    <t>C3025</t>
  </si>
  <si>
    <t>PISO MORTO CONCRETO FCK=13,5MPa C/PREPARO E LANÇAMENTO</t>
  </si>
  <si>
    <t>15.1.46</t>
  </si>
  <si>
    <t>C3026</t>
  </si>
  <si>
    <t>PISO MORTO DE TIJOLO MACIÇO C/REJUNTAMENTO</t>
  </si>
  <si>
    <t>15.1.47</t>
  </si>
  <si>
    <t>C3027</t>
  </si>
  <si>
    <t>PISO MORTO DE TIJOLO MACIÇO S/REJUNTAMENTO</t>
  </si>
  <si>
    <t>15.1.48</t>
  </si>
  <si>
    <t>C2902</t>
  </si>
  <si>
    <t>PISO TIPO MONOLÍTICO DE ALTA RESISTÊNCIA</t>
  </si>
  <si>
    <t>15.1.49</t>
  </si>
  <si>
    <t>C4022</t>
  </si>
  <si>
    <t>PISO TIPO MONOLÍTICO DE ALTA RESISTÊNCIA, DE BAIXA ESPESSURA, DE POLIURETANO ANTIDERRAPANTE, S/ JUNTAS, TIPO DUROCOR OU SIMILAR</t>
  </si>
  <si>
    <t>15.1.50</t>
  </si>
  <si>
    <t>C4503</t>
  </si>
  <si>
    <t>PISO VINÍLICO TIPO "PAVIFLEX", e=1,6mm - FORNECIMENTO E COLOCAÇÃO</t>
  </si>
  <si>
    <t>15.1.51</t>
  </si>
  <si>
    <t>C4504</t>
  </si>
  <si>
    <t>PISO VINÍLICO TIPO "PAVIFLEX", e=2,0mm - FORNECIMENTO E COLOCAÇÃO</t>
  </si>
  <si>
    <t>15.1.52</t>
  </si>
  <si>
    <t>C1934</t>
  </si>
  <si>
    <t>PLACA DE BORRACHA (50x50)cm  ESP.= 7,5mm, ARGAMASSA DE CIMENTO E AREIA PENEIRADA 1:2, E NATA DE COLA PVA</t>
  </si>
  <si>
    <t>15.1.53</t>
  </si>
  <si>
    <t>C1933</t>
  </si>
  <si>
    <t>PLACA DE BORRACHA (50X50)cm  ESP.=13mm,  E NATA DE COLA PVA</t>
  </si>
  <si>
    <t>15.1.54</t>
  </si>
  <si>
    <t>C4099</t>
  </si>
  <si>
    <t>POLIMENTO EM CONCRETO NIVELADO À LASER</t>
  </si>
  <si>
    <t>15.1.55</t>
  </si>
  <si>
    <t>C1943</t>
  </si>
  <si>
    <t>POLIMENTO EM PISO INDUSTRIAL</t>
  </si>
  <si>
    <t>15.1.56</t>
  </si>
  <si>
    <t>C1944</t>
  </si>
  <si>
    <t>POLIMENTO EM PISOS DE MÁRMORE</t>
  </si>
  <si>
    <t>15.1.57</t>
  </si>
  <si>
    <t>C4441</t>
  </si>
  <si>
    <t>PORCELANATO RETIFICADO NATURAL (FOSCO) C/ ARG. CIMENTO E AREIA P/ PISO</t>
  </si>
  <si>
    <t>15.1.58</t>
  </si>
  <si>
    <t>C3007</t>
  </si>
  <si>
    <t>PORCELANATO RETIFICADO NATURAL (FOSCO) C/ ARG. PRÉ-FABRICADA - P/ PISO</t>
  </si>
  <si>
    <t>15.1.59</t>
  </si>
  <si>
    <t>C3002</t>
  </si>
  <si>
    <t>PORCELANATO RETIFICADO POLIDO C/ ARG. PRÉ-FABRICADA - P/ PISO</t>
  </si>
  <si>
    <t>15.1.60</t>
  </si>
  <si>
    <t>C4440</t>
  </si>
  <si>
    <t>PORCELANATO POLIDO C/ ARG. CIMENTO E AREIA P/ PISO</t>
  </si>
  <si>
    <t>15.1.61</t>
  </si>
  <si>
    <t>C2101</t>
  </si>
  <si>
    <t>RASPAGEM E CALAFETAÇÃO DE TACOS C/UMA DEMÃO DE CÊRA</t>
  </si>
  <si>
    <t>15.1.62</t>
  </si>
  <si>
    <t>C2181</t>
  </si>
  <si>
    <t>REGULARIZAÇÃO DE BASE C/ ARGAMASSA CIMENTO E AREIA S/ PENEIRAR, TRAÇO 1:3 - ESP= 3cm</t>
  </si>
  <si>
    <t>15.1.63</t>
  </si>
  <si>
    <t>C2179</t>
  </si>
  <si>
    <t>REGULARIZAÇÃO DE BASE C/ ARGAMASSA CIMENTO E AREIA S/ PENEIRAR, TRAÇO 1:4 - ESP= 3cm</t>
  </si>
  <si>
    <t>15.1.64</t>
  </si>
  <si>
    <t>C2180</t>
  </si>
  <si>
    <t>REGULARIZAÇÃO DE BASE C/ ARGAMASSA CIMENTO E AREIA S/ PENEIRAR, TRAÇO 1:5 - ESP= 3cm</t>
  </si>
  <si>
    <t>15.1.65</t>
  </si>
  <si>
    <t>C2184</t>
  </si>
  <si>
    <t>REGULARIZAÇÃO DE BASE C/ ARGAMASSA CIMENTO E AREIA S/ PENEIRAR, TRAÇO 1:5 - ESP= 3cm, C/IMPERMEABILIZANTE</t>
  </si>
  <si>
    <t>15.1.66</t>
  </si>
  <si>
    <t>C2185</t>
  </si>
  <si>
    <t>REGULARIZAÇÃO PARA DEGRAUS C/ ARGAMASSA DE CIMENTO E AREIA S/ PENEIRAR, TRAÇO 1:5 - ESP= 1cm</t>
  </si>
  <si>
    <t>15.1.67</t>
  </si>
  <si>
    <t>C2186</t>
  </si>
  <si>
    <t>REGULARIZAÇÃO PARA RODAPÉS C/ ARGAMASSA DE CIMENTO E AREIA S/ PENEIRAR, TRAÇO 1:5 - H=7cm, ESP= 3cm</t>
  </si>
  <si>
    <t>15.1.68</t>
  </si>
  <si>
    <t>C2234</t>
  </si>
  <si>
    <t>REVESTIMENTOS DE PISOS C/GRANILITE</t>
  </si>
  <si>
    <t>15.1.69</t>
  </si>
  <si>
    <t>C2219</t>
  </si>
  <si>
    <t>REVESTIMENTO EPÓXICO P/PISOS DUAS DEMÃOS</t>
  </si>
  <si>
    <t>15.1.70</t>
  </si>
  <si>
    <t>C2240</t>
  </si>
  <si>
    <t>RODAPÉ COM FORRAÇÃO TÊXTIL (CARPETE) H= 7cm</t>
  </si>
  <si>
    <t>15.1.71</t>
  </si>
  <si>
    <t>C4001</t>
  </si>
  <si>
    <t>RODAPÉ DE GRANITO H=10 cm</t>
  </si>
  <si>
    <t>15.1.72</t>
  </si>
  <si>
    <t>C2241</t>
  </si>
  <si>
    <t>RODAPÉ DE MÁRMORE H= 10cm</t>
  </si>
  <si>
    <t>15.1.73</t>
  </si>
  <si>
    <t>C2242</t>
  </si>
  <si>
    <t>RODAPÉ DE PEROBA (7X1.5)cm</t>
  </si>
  <si>
    <t>15.1.74</t>
  </si>
  <si>
    <t>C2243</t>
  </si>
  <si>
    <t>RODAPÉ EM PERFIL DE ALUMÍNIO</t>
  </si>
  <si>
    <t>15.1.75</t>
  </si>
  <si>
    <t>C2245</t>
  </si>
  <si>
    <t>RODAPÉ INDUSTRIAL MONOLÍTICO H= 7cm</t>
  </si>
  <si>
    <t>15.1.76</t>
  </si>
  <si>
    <t>C2244</t>
  </si>
  <si>
    <t>RODAPÉ INDUSTRIAL MONOLÍTICO H= 10cm</t>
  </si>
  <si>
    <t>15.1.77</t>
  </si>
  <si>
    <t>C2246</t>
  </si>
  <si>
    <t>RODAPÉ PRE-MOLDADO DE GRANILITE  H= 10cm</t>
  </si>
  <si>
    <t>15.1.78</t>
  </si>
  <si>
    <t>C4505</t>
  </si>
  <si>
    <t>RODAPÉ VINÍLICO, H=5cm - FORNECIMENTO E COLOCAÇÃO</t>
  </si>
  <si>
    <t>15.1.79</t>
  </si>
  <si>
    <t>C2283</t>
  </si>
  <si>
    <t>SOLEIRA CIMENTADA L= 15cm</t>
  </si>
  <si>
    <t>15.1.80</t>
  </si>
  <si>
    <t>C2284</t>
  </si>
  <si>
    <t>SOLEIRA DE GRANITO L= 15cm</t>
  </si>
  <si>
    <t>15.1.81</t>
  </si>
  <si>
    <t>C2285</t>
  </si>
  <si>
    <t>SOLEIRA DE GRANITO L= 25cm</t>
  </si>
  <si>
    <t>15.1.82</t>
  </si>
  <si>
    <t>C2286</t>
  </si>
  <si>
    <t>SOLEIRA DE MARMORE L= 15cm</t>
  </si>
  <si>
    <t>15.1.83</t>
  </si>
  <si>
    <t>C2287</t>
  </si>
  <si>
    <t>SOLEIRA DE MÁRMORE L= 25 cm</t>
  </si>
  <si>
    <t>15.1.84</t>
  </si>
  <si>
    <t>C3058</t>
  </si>
  <si>
    <t>SOLEIRA DE MARMORITE</t>
  </si>
  <si>
    <t>15.1.85</t>
  </si>
  <si>
    <t>C2288</t>
  </si>
  <si>
    <t>SOLEIRA PRÉ-MOLDADA DE GRANILITE L= 15cm</t>
  </si>
  <si>
    <t>15.1.86</t>
  </si>
  <si>
    <t>C2289</t>
  </si>
  <si>
    <t>SOLEIRA PRÉ-MOLDADA DE GRANILITE L= 25cm</t>
  </si>
  <si>
    <t>15.1.87</t>
  </si>
  <si>
    <t>C3488</t>
  </si>
  <si>
    <t>TÁBUAS CORRIDAS SOBRE VIGAS DE PEROBA</t>
  </si>
  <si>
    <t>15.1.88</t>
  </si>
  <si>
    <t>C2296</t>
  </si>
  <si>
    <t>TACOS DE MADEIRA C/ARGAMASSA DE CIMENTO E AREIA PENEIRADA TRAÇO 1:4</t>
  </si>
  <si>
    <t>15.1.89</t>
  </si>
  <si>
    <t>C2297</t>
  </si>
  <si>
    <t>TACOS DE MADEIRA C/COLA À BASE DE PVA</t>
  </si>
  <si>
    <t>15.1.90</t>
  </si>
  <si>
    <t>C2315</t>
  </si>
  <si>
    <t>TAPETE TIPO TABACOW, ESP. ATÉ 6mm (COLOCADO)</t>
  </si>
  <si>
    <t>15.1.91</t>
  </si>
  <si>
    <t>C2314</t>
  </si>
  <si>
    <t>TAPETE TIPO TABACOW  ESP.  6,01mm &lt;= ESP &lt;= 10mm</t>
  </si>
  <si>
    <t>PISOS EXTERNOS</t>
  </si>
  <si>
    <t>15.2.1</t>
  </si>
  <si>
    <t>C3410</t>
  </si>
  <si>
    <t>CALÇADA DE PROTEÇÃO EM CIMENTADO C/ BASE DE CONCRETO</t>
  </si>
  <si>
    <t>15.2.2</t>
  </si>
  <si>
    <t>C1586</t>
  </si>
  <si>
    <t>LADRILHOS HIDRÁULICOS C/ARGAMASSA DE CAL 1:4+100KG CIMENTO</t>
  </si>
  <si>
    <t>15.2.3</t>
  </si>
  <si>
    <t>C1862</t>
  </si>
  <si>
    <t>PAVIMENTAÇÃO RÚSTICA C/CONCRETO P/LASTRO NA ESP.DE 9cm E CAMADA SUPERFICIAL DE  CONCRETO FCK=13.5MPa  NA ESP.DE 3cm</t>
  </si>
  <si>
    <t>15.2.4</t>
  </si>
  <si>
    <t>C1863</t>
  </si>
  <si>
    <t>PEDRA CARIRI ESP.= 2cm, C/ ARGAMASSA MISTA DE CIMENTO CAL HIDRATADA E AREIA</t>
  </si>
  <si>
    <t>15.2.5</t>
  </si>
  <si>
    <t>C1864</t>
  </si>
  <si>
    <t>PEDRA PORTUGUESA - COR BRANCA</t>
  </si>
  <si>
    <t>15.2.6</t>
  </si>
  <si>
    <t>C1865</t>
  </si>
  <si>
    <t>PEDRA PORTUGUESA  2 CORES</t>
  </si>
  <si>
    <t>15.2.7</t>
  </si>
  <si>
    <t>C3014</t>
  </si>
  <si>
    <t>PEDRA SÃO TOMÉ</t>
  </si>
  <si>
    <t>15.2.8</t>
  </si>
  <si>
    <t>C3450</t>
  </si>
  <si>
    <t>PISO CIMENTADO ESP.=1,50cm C/ JUNTA PLÁSTICA ( 27x3 )mm EM MÓDULOS ( 1,00x1,00 )m</t>
  </si>
  <si>
    <t>15.2.9</t>
  </si>
  <si>
    <t>C1847</t>
  </si>
  <si>
    <t>PISO DE CONCRETO FCK=13,5MPa ESP=7 cm, INCL. PREPARO DE CAIXA</t>
  </si>
  <si>
    <t>15.2.10</t>
  </si>
  <si>
    <t>C1917</t>
  </si>
  <si>
    <t>PISO DE CONCRETO FCK=15MPa  ESP.= 12cm,  ARMADO C/TELA DE AÇO</t>
  </si>
  <si>
    <t>15.2.11</t>
  </si>
  <si>
    <t>C1935</t>
  </si>
  <si>
    <t>PISO DE CONCRETO FCK=20MPa  ESP.= 20cm, P/ESTACIONAMENTO DE ÔNIBUS</t>
  </si>
  <si>
    <t>15.2.12</t>
  </si>
  <si>
    <t>C5028</t>
  </si>
  <si>
    <t>PISO INTERTRAVADO TIPO TIJOLINHO (20 X 10 X 4CM), CINZA - COMPACTAÇÃO MECANIZADA</t>
  </si>
  <si>
    <t>15.2.13</t>
  </si>
  <si>
    <t>C5027</t>
  </si>
  <si>
    <t xml:space="preserve">PISO INTERTRAVADO TIPO TIJOLINHO (20 X 10 X 4CM), COLORIDO - COMPACTAÇÃO MECANIZADA
</t>
  </si>
  <si>
    <t>15.2.14</t>
  </si>
  <si>
    <t>C4916</t>
  </si>
  <si>
    <t xml:space="preserve">PISO INTERTRAVADO TIPO TIJOLINHO (20X10X6)CM 35MPA, COLORIDO - COMPACTAÇÃO MECANIZADA
</t>
  </si>
  <si>
    <t>15.2.15</t>
  </si>
  <si>
    <t>C4819</t>
  </si>
  <si>
    <t>PISO INTERTRAVADO TIPO TIJOLINHO (20X10X6)CM 35MPA, COR CINZA - COMPACTAÇÃO MECANIZADA</t>
  </si>
  <si>
    <t>15.2.16</t>
  </si>
  <si>
    <t>C4917</t>
  </si>
  <si>
    <t>PISO INTERTRAVADO TIPO TIJOLINHO (20X10X8)CM 35MPA, COR CINZA - COMPACTAÇÃO MECANIZADA</t>
  </si>
  <si>
    <t>15.2.17</t>
  </si>
  <si>
    <t>C4918</t>
  </si>
  <si>
    <t>PISO INTERTRAVADO TIPO TIJOLINHO (20X10X10)CM 35MPA, COR CINZA - COMPACTAÇÃO MECANIZADA</t>
  </si>
  <si>
    <t>15.2.18</t>
  </si>
  <si>
    <t>C4165</t>
  </si>
  <si>
    <t>PISO MONOLÍTICO DE POLIURETANO, ANTIDERRAPANTE, AUTONIVELANTE, S/ JUNTAS</t>
  </si>
  <si>
    <t>15.2.19</t>
  </si>
  <si>
    <t>C3012</t>
  </si>
  <si>
    <t>PISO PRÉ-MOLDADO ARTICULADO DE 6 FACES e = 4,5 cm</t>
  </si>
  <si>
    <t>15.2.20</t>
  </si>
  <si>
    <t>C3013</t>
  </si>
  <si>
    <t>PISO PRÉ-MOLDADO ARTICULADO DE 6 FACES e = 6,0 cm</t>
  </si>
  <si>
    <t>15.2.21</t>
  </si>
  <si>
    <t>C1923</t>
  </si>
  <si>
    <t>PISO PRÉ-MOLDADO ARTICULADO E INTERTRAVADO DE 16 FACES - e = 4,5 cm P/ PASSEIO</t>
  </si>
  <si>
    <t>15.2.22</t>
  </si>
  <si>
    <t>C1089</t>
  </si>
  <si>
    <t>PISO PRÉ-MOLDADO ARTICULADO E INTERTRAVADO DE 16 FACES - e = 6,0 cm P/ TRÁFEGO LEVE</t>
  </si>
  <si>
    <t>15.2.23</t>
  </si>
  <si>
    <t>C3782</t>
  </si>
  <si>
    <t>PISO PRÉ-MOLDADO ARTICULADO E INTERTRAVADO DE 16 FACES - e = 8,0 cm (35 MPa) P/ TRÁFEGO PESADO</t>
  </si>
  <si>
    <t>15.2.24</t>
  </si>
  <si>
    <t>C4576</t>
  </si>
  <si>
    <t>PISO PRÉ-MOLDADO ARTICULADO, INTERTRAVADO, SEXTAVADO E COM CUNHAS MACHO E FÊMEA NAS FACES LATERAIS e=8,0cm (fck=35Mpa) P/ TRÁFEGO PESADO</t>
  </si>
  <si>
    <t>15.2.25</t>
  </si>
  <si>
    <t>C1924</t>
  </si>
  <si>
    <t>PISO RÚSTICO DE CONCRETO RIPADO (0.50X0.50)m  JUNTAS= 5cm  ESP.= 8cm</t>
  </si>
  <si>
    <t>15.2.26</t>
  </si>
  <si>
    <t>C1925</t>
  </si>
  <si>
    <t>PISO RÚSTICO DE CONCRETO RIPADO (1.00X1.00)m  JUNTAS= 10cm  ESP.= 8cm</t>
  </si>
  <si>
    <t>15.2.27</t>
  </si>
  <si>
    <t>C1926</t>
  </si>
  <si>
    <t>PISO RÚSTICO DE CONCRETO RIPADO (1.20X1.20)m   ESP.= 7cm</t>
  </si>
  <si>
    <t>15.2.28</t>
  </si>
  <si>
    <t>C1927</t>
  </si>
  <si>
    <t>PISO RÚSTICO DE CONCRETO RIPADO (1.50X1.50)m   ESP.= 7cm</t>
  </si>
  <si>
    <t>15.2.29</t>
  </si>
  <si>
    <t>C2032</t>
  </si>
  <si>
    <t>REGULARIZAÇÃO MECANIZADA  ATÉ 0,40 M , COMPACTADA P/ PAVIMENTAÇÃO</t>
  </si>
  <si>
    <t>16</t>
  </si>
  <si>
    <t>INSTALAÇÕES HIDRÁULICAS</t>
  </si>
  <si>
    <t>TUBOS E CONEXÕES DE FERRO FUNDIDO</t>
  </si>
  <si>
    <t>C0319</t>
  </si>
  <si>
    <t>ASSENTAMENTO DE TUBOS, PEÇAS E CONEXÕES EM FoFo, JE DN 50mm</t>
  </si>
  <si>
    <t>16.1.2</t>
  </si>
  <si>
    <t>C0322</t>
  </si>
  <si>
    <t>ASSENTAMENTO DE TUBOS, PEÇAS E CONEXÕES EM FoFo, JE DN 75mm</t>
  </si>
  <si>
    <t>16.1.3</t>
  </si>
  <si>
    <t>C0308</t>
  </si>
  <si>
    <t>ASSENTAMENTO DE TUBOS, PEÇAS E CONEXÕES EM FoFo, JE DN 100mm</t>
  </si>
  <si>
    <t>16.1.4</t>
  </si>
  <si>
    <t>C0311</t>
  </si>
  <si>
    <t>ASSENTAMENTO DE TUBOS, PEÇAS E CONEXÕES EM FoFo, JE DN 150mm</t>
  </si>
  <si>
    <t>16.1.5</t>
  </si>
  <si>
    <t>C0312</t>
  </si>
  <si>
    <t>ASSENTAMENTO DE TUBOS, PEÇAS E CONEXÕES EM FoFo, JE DN 200mm</t>
  </si>
  <si>
    <t>16.1.6</t>
  </si>
  <si>
    <t>C0313</t>
  </si>
  <si>
    <t>ASSENTAMENTO DE TUBOS, PEÇAS E CONEXÕES EM FoFo, JE DN 250mm</t>
  </si>
  <si>
    <t>16.1.7</t>
  </si>
  <si>
    <t>C0314</t>
  </si>
  <si>
    <t>ASSENTAMENTO DE TUBOS, PEÇAS E CONEXÕES EM FoFo, JE DN 300mm</t>
  </si>
  <si>
    <t>16.1.8</t>
  </si>
  <si>
    <t>C0315</t>
  </si>
  <si>
    <t>ASSENTAMENTO DE TUBOS, PEÇAS E CONEXÕES EM FoFo, JE DN 350mm</t>
  </si>
  <si>
    <t>16.1.9</t>
  </si>
  <si>
    <t>C0316</t>
  </si>
  <si>
    <t>ASSENTAMENTO DE TUBOS, PEÇAS E CONEXÕES EM FoFo, JE DN 400mm</t>
  </si>
  <si>
    <t>16.1.10</t>
  </si>
  <si>
    <t>C0317</t>
  </si>
  <si>
    <t>ASSENTAMENTO DE TUBOS, PEÇAS E CONEXÕES EM FoFo, JE DN 450mm</t>
  </si>
  <si>
    <t>16.1.11</t>
  </si>
  <si>
    <t>C0318</t>
  </si>
  <si>
    <t>ASSENTAMENTO DE TUBOS, PEÇAS E CONEXÕES EM FoFo, JE DN 500mm</t>
  </si>
  <si>
    <t>16.1.12</t>
  </si>
  <si>
    <t>C0320</t>
  </si>
  <si>
    <t>ASSENTAMENTO DE TUBOS, PEÇAS E CONEXÕES EM FoFo, JE DN 600mm</t>
  </si>
  <si>
    <t>16.1.13</t>
  </si>
  <si>
    <t>C0321</t>
  </si>
  <si>
    <t>ASSENTAMENTO DE TUBOS, PEÇAS E CONEXÕES EM FoFo, JE DN 700mm</t>
  </si>
  <si>
    <t>16.1.14</t>
  </si>
  <si>
    <t>C0323</t>
  </si>
  <si>
    <t>ASSENTAMENTO DE TUBOS, PEÇAS E CONEXÕES EM FoFo, JE DN 800mm</t>
  </si>
  <si>
    <t>16.1.15</t>
  </si>
  <si>
    <t>C0324</t>
  </si>
  <si>
    <t>ASSENTAMENTO DE TUBOS, PEÇAS E CONEXÕES EM FoFo, JE DN 900mm</t>
  </si>
  <si>
    <t>16.1.16</t>
  </si>
  <si>
    <t>C0307</t>
  </si>
  <si>
    <t>ASSENTAMENTO DE TUBOS, PEÇAS E CONEXÕES EM FoFo, JE DN 1000mm</t>
  </si>
  <si>
    <t>16.1.17</t>
  </si>
  <si>
    <t>C0309</t>
  </si>
  <si>
    <t>ASSENTAMENTO DE TUBOS, PEÇAS E CONEXÕES EM FoFo, JE DN 1100mm</t>
  </si>
  <si>
    <t>16.1.18</t>
  </si>
  <si>
    <t>C0310</t>
  </si>
  <si>
    <t>ASSENTAMENTO DE TUBOS, PEÇAS E CONEXÕES EM FoFo, JE DN 1200mm</t>
  </si>
  <si>
    <t>16.1.19</t>
  </si>
  <si>
    <t>C0475</t>
  </si>
  <si>
    <t>BUCHA DE REDUÇÃO FERRO FUNDIDO D= 75X50mm (3"X2")</t>
  </si>
  <si>
    <t>16.1.20</t>
  </si>
  <si>
    <t>C0476</t>
  </si>
  <si>
    <t>BUCHA DE REDUÇÃO FERRO FUNDIDO D=100X75mm (4"X3")</t>
  </si>
  <si>
    <t>16.1.21</t>
  </si>
  <si>
    <t>C0477</t>
  </si>
  <si>
    <t>BUCHA DE REDUÇÃO FERRO FUNDIDO D=150X100mm (6"X4")</t>
  </si>
  <si>
    <t>16.1.22</t>
  </si>
  <si>
    <t>C0655</t>
  </si>
  <si>
    <t>CAIXA SIFONADA DE FERRO D= 150mm</t>
  </si>
  <si>
    <t>16.1.23</t>
  </si>
  <si>
    <t>C1438</t>
  </si>
  <si>
    <t>GRELHA HEMISFÉRICA FERRO FUNDIDO D=80mm (3")</t>
  </si>
  <si>
    <t>16.1.24</t>
  </si>
  <si>
    <t>C1536</t>
  </si>
  <si>
    <t>JOELHO FERRO FUNDIDO D= 50mm (2")</t>
  </si>
  <si>
    <t>16.1.25</t>
  </si>
  <si>
    <t>C1537</t>
  </si>
  <si>
    <t>JOELHO FERRO FUNDIDO D= 75mm (3")</t>
  </si>
  <si>
    <t>16.1.26</t>
  </si>
  <si>
    <t>C1535</t>
  </si>
  <si>
    <t>JOELHO FERRO FUNDIDO D= 100mm (4")</t>
  </si>
  <si>
    <t>16.1.27</t>
  </si>
  <si>
    <t>C1538</t>
  </si>
  <si>
    <t>JOELHO FERRO FUNDIDO D=150mm (6")</t>
  </si>
  <si>
    <t>16.1.28</t>
  </si>
  <si>
    <t>C1534</t>
  </si>
  <si>
    <t>JOELHO FERRO FUNDIDO C/VISITA D= 100X50mm (4"X2")</t>
  </si>
  <si>
    <t>16.1.29</t>
  </si>
  <si>
    <t>C1539</t>
  </si>
  <si>
    <t>JOELHO FERRO FUNDIDO JUNTA ELÁSTICA, D= 50mm (2")</t>
  </si>
  <si>
    <t>16.1.30</t>
  </si>
  <si>
    <t>C1569</t>
  </si>
  <si>
    <t>JUNÇÃO DUPLA FERRO FUNDIDO. J.E. D=100X100mm (4"X4")</t>
  </si>
  <si>
    <t>16.1.31</t>
  </si>
  <si>
    <t>C1679</t>
  </si>
  <si>
    <t>LUVA BIPARTIDA FERRO FUNDIDO D= 50mm (2")</t>
  </si>
  <si>
    <t>16.1.32</t>
  </si>
  <si>
    <t>C1680</t>
  </si>
  <si>
    <t>LUVA BIPARTIDA FERRO FUNDIDO D= 75mm (3")</t>
  </si>
  <si>
    <t>16.1.33</t>
  </si>
  <si>
    <t>C1681</t>
  </si>
  <si>
    <t>LUVA BIPARTIDA FERRO FUNDIDO D=150mm (6")</t>
  </si>
  <si>
    <t>16.1.34</t>
  </si>
  <si>
    <t>C1682</t>
  </si>
  <si>
    <t>LUVA BIPARTIDA FERRO FUNDIDO D=100mm (4")</t>
  </si>
  <si>
    <t>16.1.35</t>
  </si>
  <si>
    <t>C1683</t>
  </si>
  <si>
    <t>LUVA BOLSAXBOLSA FERRO FUNDIDO D= 50mm (2")</t>
  </si>
  <si>
    <t>16.1.36</t>
  </si>
  <si>
    <t>C1684</t>
  </si>
  <si>
    <t>LUVA BOLSAXBOLSA FERRO FUNDIDO D= 75mm (3")</t>
  </si>
  <si>
    <t>16.1.37</t>
  </si>
  <si>
    <t>C1685</t>
  </si>
  <si>
    <t>LUVA BOLSAXBOLSA FERRO FUNDIDO D=100mm (4")</t>
  </si>
  <si>
    <t>16.1.38</t>
  </si>
  <si>
    <t>C1686</t>
  </si>
  <si>
    <t>LUVA BOLSAXBOLSA FERRO FUNDIDO D=150MM (6')</t>
  </si>
  <si>
    <t>16.1.39</t>
  </si>
  <si>
    <t>C1938</t>
  </si>
  <si>
    <t>PLUG FERRO FUNDIDO D= 50mm (2")</t>
  </si>
  <si>
    <t>16.1.40</t>
  </si>
  <si>
    <t>C1939</t>
  </si>
  <si>
    <t>PLUG FERRO FUNDIDO D= 75mm (3")</t>
  </si>
  <si>
    <t>16.1.41</t>
  </si>
  <si>
    <t>C1940</t>
  </si>
  <si>
    <t>PLUG FERRO FUNDIDO D=100mm (4")</t>
  </si>
  <si>
    <t>16.1.42</t>
  </si>
  <si>
    <t>C1941</t>
  </si>
  <si>
    <t>PLUG FERRO FUNDIDO D=150mm (6")</t>
  </si>
  <si>
    <t>16.1.43</t>
  </si>
  <si>
    <t>C2415</t>
  </si>
  <si>
    <t>TÊ SANITÁRIO FERRO FUNDIDO D= 50X50mm (2"X2")</t>
  </si>
  <si>
    <t>16.1.44</t>
  </si>
  <si>
    <t>C2416</t>
  </si>
  <si>
    <t>TÊ SANITÁRIO FERRO FUNDIDO D= 75X50mm (3"X2")</t>
  </si>
  <si>
    <t>16.1.45</t>
  </si>
  <si>
    <t>C2422</t>
  </si>
  <si>
    <t>TÊ SANITÁRIO FERRO FUNDIDO D=75X75mm (3"X3")</t>
  </si>
  <si>
    <t>16.1.46</t>
  </si>
  <si>
    <t>C2418</t>
  </si>
  <si>
    <t>TÊ SANITÁRIO FERRO FUNDIDO D=100X50mm (4"X2")</t>
  </si>
  <si>
    <t>16.1.47</t>
  </si>
  <si>
    <t>C2419</t>
  </si>
  <si>
    <t>TÊ SANITÁRIO FERRO FUNDIDO D=100X75mm (4"X3")</t>
  </si>
  <si>
    <t>16.1.48</t>
  </si>
  <si>
    <t>C2417</t>
  </si>
  <si>
    <t>TÊ SANITÁRIO FERRO FUNDIDO D=100X100mm (4"X4")</t>
  </si>
  <si>
    <t>16.1.49</t>
  </si>
  <si>
    <t>C2420</t>
  </si>
  <si>
    <t>TÊ SANITÁRIO FERRO FUNDIDO D=150X100mm (6"X4")</t>
  </si>
  <si>
    <t>16.1.50</t>
  </si>
  <si>
    <t>C2421</t>
  </si>
  <si>
    <t>TÊ SANITÁRIO FERRO FUNDIDO D=150X150mm (6"X6")</t>
  </si>
  <si>
    <t>TUBOS E CONEXÕES DE AÇO</t>
  </si>
  <si>
    <t>C0264</t>
  </si>
  <si>
    <t>ASSENTAMENTO DE TUBOS E CONEXÕES EM AÇO, J.ELASTICA D=16"</t>
  </si>
  <si>
    <t>C0265</t>
  </si>
  <si>
    <t>ASSENTAMENTO DE TUBOS E CONEXÕES EM AÇO, J.ELASTICA D=20"</t>
  </si>
  <si>
    <t>16.2.3</t>
  </si>
  <si>
    <t>C0266</t>
  </si>
  <si>
    <t>ASSENTAMENTO DE TUBOS E CONEXÕES EM AÇO, J.ELASTICA D=24"</t>
  </si>
  <si>
    <t>16.2.4</t>
  </si>
  <si>
    <t>C0267</t>
  </si>
  <si>
    <t>ASSENTAMENTO DE TUBOS E CONEXÕES EM AÇO, J.ELASTICA D=28"</t>
  </si>
  <si>
    <t>16.2.5</t>
  </si>
  <si>
    <t>C0268</t>
  </si>
  <si>
    <t>ASSENTAMENTO DE TUBOS E CONEXÕES EM AÇO, J.ELASTICA D=32"</t>
  </si>
  <si>
    <t>16.2.6</t>
  </si>
  <si>
    <t>C0269</t>
  </si>
  <si>
    <t>ASSENTAMENTO DE TUBOS E CONEXÕES EM AÇO, J.ELASTICA D=36"</t>
  </si>
  <si>
    <t>16.2.7</t>
  </si>
  <si>
    <t>C0270</t>
  </si>
  <si>
    <t>ASSENTAMENTO DE TUBOS E CONEXÕES EM AÇO, J.ELASTICA D=40"</t>
  </si>
  <si>
    <t>16.2.8</t>
  </si>
  <si>
    <t>C0271</t>
  </si>
  <si>
    <t>ASSENTAMENTO DE TUBOS E CONEXÕES EM AÇO, J.ELASTICA D=44"</t>
  </si>
  <si>
    <t>16.2.9</t>
  </si>
  <si>
    <t>C0272</t>
  </si>
  <si>
    <t>ASSENTAMENTO DE TUBOS E CONEXÕES EM AÇO, J.ELASTICA D=48"</t>
  </si>
  <si>
    <t>16.2.10</t>
  </si>
  <si>
    <t>C0273</t>
  </si>
  <si>
    <t>ASSENTAMENTO DE TUBOS E CONEXÕES EM AÇO, J.ELASTICA D=60"</t>
  </si>
  <si>
    <t>16.2.11</t>
  </si>
  <si>
    <t>C0274</t>
  </si>
  <si>
    <t>ASSENTAMENTO DE TUBOS E CONEXÕES EM AÇO, J.ELASTICA D=72"</t>
  </si>
  <si>
    <t>16.2.12</t>
  </si>
  <si>
    <t>C0248</t>
  </si>
  <si>
    <t>ASSENTAMENTO DE TUBOS E CONEXÕES EM AÇO, J. SOLDADA D=16"</t>
  </si>
  <si>
    <t>16.2.13</t>
  </si>
  <si>
    <t>C0249</t>
  </si>
  <si>
    <t>ASSENTAMENTO DE TUBOS E CONEXÕES EM AÇO, J. SOLDADA D=20"</t>
  </si>
  <si>
    <t>16.2.14</t>
  </si>
  <si>
    <t>C0250</t>
  </si>
  <si>
    <t>ASSENTAMENTO DE TUBOS E CONEXÕES EM AÇO, J. SOLDADA D=24"</t>
  </si>
  <si>
    <t>16.2.15</t>
  </si>
  <si>
    <t>C0251</t>
  </si>
  <si>
    <t>ASSENTAMENTO DE TUBOS E CONEXÕES EM AÇO, J. SOLDADA D=28"</t>
  </si>
  <si>
    <t>16.2.16</t>
  </si>
  <si>
    <t>C0252</t>
  </si>
  <si>
    <t>ASSENTAMENTO DE TUBOS E CONEXÕES EM AÇO, J. SOLDADA D=30"</t>
  </si>
  <si>
    <t>16.2.17</t>
  </si>
  <si>
    <t>C0253</t>
  </si>
  <si>
    <t>ASSENTAMENTO DE TUBOS E CONEXÕES EM AÇO, J. SOLDADA D=32"</t>
  </si>
  <si>
    <t>16.2.18</t>
  </si>
  <si>
    <t>C0254</t>
  </si>
  <si>
    <t>ASSENTAMENTO DE TUBOS E CONEXÕES EM AÇO, J. SOLDADA D=36"</t>
  </si>
  <si>
    <t>16.2.19</t>
  </si>
  <si>
    <t>C0255</t>
  </si>
  <si>
    <t>ASSENTAMENTO DE TUBOS E CONEXÕES EM AÇO, J. SOLDADA D=40"</t>
  </si>
  <si>
    <t>16.2.20</t>
  </si>
  <si>
    <t>C0256</t>
  </si>
  <si>
    <t>ASSENTAMENTO DE TUBOS E CONEXÕES EM AÇO, J. SOLDADA D=42"</t>
  </si>
  <si>
    <t>16.2.21</t>
  </si>
  <si>
    <t>C0257</t>
  </si>
  <si>
    <t>ASSENTAMENTO DE TUBOS E CONEXÕES EM AÇO, J. SOLDADA D=44"</t>
  </si>
  <si>
    <t>16.2.22</t>
  </si>
  <si>
    <t>C0258</t>
  </si>
  <si>
    <t>ASSENTAMENTO DE TUBOS E CONEXÕES EM AÇO, J. SOLDADA D=48"</t>
  </si>
  <si>
    <t>16.2.23</t>
  </si>
  <si>
    <t>C0259</t>
  </si>
  <si>
    <t>ASSENTAMENTO DE TUBOS E CONEXÕES EM AÇO, J. SOLDADA D=54"</t>
  </si>
  <si>
    <t>16.2.24</t>
  </si>
  <si>
    <t>C0260</t>
  </si>
  <si>
    <t>ASSENTAMENTO DE TUBOS E CONEXÕES EM AÇO, J. SOLDADA D=56"</t>
  </si>
  <si>
    <t>16.2.25</t>
  </si>
  <si>
    <t>C0261</t>
  </si>
  <si>
    <t>ASSENTAMENTO DE TUBOS E CONEXÕES EM AÇO, J. SOLDADA D=60"</t>
  </si>
  <si>
    <t>16.2.26</t>
  </si>
  <si>
    <t>C0262</t>
  </si>
  <si>
    <t>ASSENTAMENTO DE TUBOS E CONEXÕES EM AÇO, J. SOLDADA D=64"</t>
  </si>
  <si>
    <t>16.2.27</t>
  </si>
  <si>
    <t>C0234</t>
  </si>
  <si>
    <t>ASSENTAMENTO DE TUBOS E CONEXÒES EM AÇO, J. SOLDADA D=72"</t>
  </si>
  <si>
    <t>16.2.28</t>
  </si>
  <si>
    <t>C0263</t>
  </si>
  <si>
    <t>ASSENTAMENTO DE TUBOS E CONEXÕES EM AÇO, J. SOLDADA D=84"</t>
  </si>
  <si>
    <t>16.2.29</t>
  </si>
  <si>
    <t>C0247</t>
  </si>
  <si>
    <t>ASSENTAMENTO DE TUBOS E CONEXÕES EM AÇO, J. SOLDADA D=100"</t>
  </si>
  <si>
    <t>16.2.30</t>
  </si>
  <si>
    <t>C4875</t>
  </si>
  <si>
    <t>ASSENTAMENTO DE TUBOS, PEÇAS E CONEXÕES EM AÇO CARBONO SCHEDULE D = 3"</t>
  </si>
  <si>
    <t>16.2.31</t>
  </si>
  <si>
    <t>C4373</t>
  </si>
  <si>
    <t>BUCHA DE REDUÇÃO DE AÇO GALVANIZADO 1 1/4"x 1"</t>
  </si>
  <si>
    <t>16.2.32</t>
  </si>
  <si>
    <t>C4374</t>
  </si>
  <si>
    <t>BUCHA DE REDUÇÃO DE AÇO GALVANIZADO 1 1/2"x 1"</t>
  </si>
  <si>
    <t>16.2.33</t>
  </si>
  <si>
    <t>C4376</t>
  </si>
  <si>
    <t>BUCHA DE REDUÇÃO DE AÇO GALVANIZADO 2"x 1/2"</t>
  </si>
  <si>
    <t>16.2.34</t>
  </si>
  <si>
    <t>C0510</t>
  </si>
  <si>
    <t>BUJÃO EM AÇO GALV. D=15mm (1/2")  À  25mm (1")</t>
  </si>
  <si>
    <t>16.2.35</t>
  </si>
  <si>
    <t>C0511</t>
  </si>
  <si>
    <t>BUJÃO EM AÇO GALV. D=32mm (1 1/4")  À 50mm (2")</t>
  </si>
  <si>
    <t>16.2.36</t>
  </si>
  <si>
    <t>C0512</t>
  </si>
  <si>
    <t>BUJÃO EM AÇO GALV. D=65mm (2 1/2")  À  80mm (3")</t>
  </si>
  <si>
    <t>16.2.37</t>
  </si>
  <si>
    <t>C0509</t>
  </si>
  <si>
    <t>BUJÃO EM AÇO GALV. D=100mm (4')</t>
  </si>
  <si>
    <t>16.2.38</t>
  </si>
  <si>
    <t>C0513</t>
  </si>
  <si>
    <t>BUJÃO OU TAMPÃO AÇO GALV. D=65mm (2 1/2')  À  80mm (3")</t>
  </si>
  <si>
    <t>16.2.39</t>
  </si>
  <si>
    <t>C3700</t>
  </si>
  <si>
    <t>COTOVELO 90 AÇO ASTM A-120 ROSCÁVEL DE 20mm (3/4")</t>
  </si>
  <si>
    <t>16.2.40</t>
  </si>
  <si>
    <t>C3701</t>
  </si>
  <si>
    <t>COTOVELO 90 AÇO ASTM A-120 ROSCÁVEL DE 25mm (1")</t>
  </si>
  <si>
    <t>16.2.41</t>
  </si>
  <si>
    <t>C3702</t>
  </si>
  <si>
    <t>COTOVELO 90 AÇO ASTM A-120 ROSCÁVEL DE 32mm (1 1/4")</t>
  </si>
  <si>
    <t>16.2.42</t>
  </si>
  <si>
    <t>C3703</t>
  </si>
  <si>
    <t>COTOVELO 90 AÇO ASTM A-120 ROSCÁVEL DE 40mm (1 1/2")</t>
  </si>
  <si>
    <t>16.2.43</t>
  </si>
  <si>
    <t>C3704</t>
  </si>
  <si>
    <t>COTOVELO 90 AÇO ASTM A-120 ROSCÁVEL DE 50mm (2")</t>
  </si>
  <si>
    <t>16.2.44</t>
  </si>
  <si>
    <t>C3705</t>
  </si>
  <si>
    <t>COTOVELO 90 AÇO ASTM A-120 ROSCÁVEL DE 80mm (3")</t>
  </si>
  <si>
    <t>16.2.45</t>
  </si>
  <si>
    <t>C3706</t>
  </si>
  <si>
    <t>COTOVELO 90 AÇO ASTM A-120 ROSCÁVEL DE 100mm (4")</t>
  </si>
  <si>
    <t>16.2.46</t>
  </si>
  <si>
    <t>C0940</t>
  </si>
  <si>
    <t>COTOVELO AÇO GALV. D= 15mm (1/2")</t>
  </si>
  <si>
    <t>16.2.47</t>
  </si>
  <si>
    <t>C0941</t>
  </si>
  <si>
    <t>COTOVELO AÇO GALV. D= 20mm (3/4")</t>
  </si>
  <si>
    <t>16.2.48</t>
  </si>
  <si>
    <t>C0942</t>
  </si>
  <si>
    <t>COTOVELO AÇO GALV. D= 25mm (1")</t>
  </si>
  <si>
    <t>16.2.49</t>
  </si>
  <si>
    <t>C0943</t>
  </si>
  <si>
    <t>COTOVELO AÇO GALV. D= 32mm (1 1/4")</t>
  </si>
  <si>
    <t>16.2.50</t>
  </si>
  <si>
    <t>C0944</t>
  </si>
  <si>
    <t>COTOVELO AÇO GALV. D= 40mm (1 1/2")</t>
  </si>
  <si>
    <t>16.2.51</t>
  </si>
  <si>
    <t>C0945</t>
  </si>
  <si>
    <t>COTOVELO AÇO GALV. D= 50mm (2")</t>
  </si>
  <si>
    <t>16.2.52</t>
  </si>
  <si>
    <t>C0946</t>
  </si>
  <si>
    <t>COTOVELO AÇO GALV. D= 65mm (2 1/2")</t>
  </si>
  <si>
    <t>16.2.53</t>
  </si>
  <si>
    <t>C0947</t>
  </si>
  <si>
    <t>COTOVELO AÇO GALV. D= 80mm (3")</t>
  </si>
  <si>
    <t>16.2.54</t>
  </si>
  <si>
    <t>C0948</t>
  </si>
  <si>
    <t>COTOVELO AÇO GALV. D=100mm (4")</t>
  </si>
  <si>
    <t>16.2.55</t>
  </si>
  <si>
    <t>C0949</t>
  </si>
  <si>
    <t>COTOVELO AÇO GALV. D=125mm (5")</t>
  </si>
  <si>
    <t>16.2.56</t>
  </si>
  <si>
    <t>C0950</t>
  </si>
  <si>
    <t>COTOVELO AÇO GALV. D=150mm (6")</t>
  </si>
  <si>
    <t>16.2.57</t>
  </si>
  <si>
    <t>C0960</t>
  </si>
  <si>
    <t>COTOVELO REDUÇÃO AÇO GALV. D= 20X15mm (3/4X1/2'')  A  25X20mm (1"x3/4")</t>
  </si>
  <si>
    <t>16.2.58</t>
  </si>
  <si>
    <t>C0962</t>
  </si>
  <si>
    <t>COTOVELO REDUÇÃO AÇO GALV. D=32X20mm (1 1/4"X3/4'')  A  50X40mm ( 2"x1 1/2")</t>
  </si>
  <si>
    <t>16.2.59</t>
  </si>
  <si>
    <t>C0961</t>
  </si>
  <si>
    <t>COTOVELO REDUÇÃO AÇO GALV. D= 65X50mm (2 1/2"X2'')</t>
  </si>
  <si>
    <t>16.2.60</t>
  </si>
  <si>
    <t>C0965</t>
  </si>
  <si>
    <t>CRUZETA EM AÇO GALV. D=15mm (1/2")</t>
  </si>
  <si>
    <t>16.2.61</t>
  </si>
  <si>
    <t>C0964</t>
  </si>
  <si>
    <t>CRUZETA EM AÇO GALV. D=15mm  À 25mm</t>
  </si>
  <si>
    <t>16.2.62</t>
  </si>
  <si>
    <t>C0967</t>
  </si>
  <si>
    <t>CRUZETA EM AÇO GALV. D=32mm (1 1/4")</t>
  </si>
  <si>
    <t>16.2.63</t>
  </si>
  <si>
    <t>C0966</t>
  </si>
  <si>
    <t>CRUZETA EM AÇO GALV. D=32mm  À 50mm</t>
  </si>
  <si>
    <t>16.2.64</t>
  </si>
  <si>
    <t>C0969</t>
  </si>
  <si>
    <t>CRUZETA EM AÇO GALV. D=65mm (2 1/2")</t>
  </si>
  <si>
    <t>16.2.65</t>
  </si>
  <si>
    <t>C0968</t>
  </si>
  <si>
    <t>CRUZETA EM AÇO GALV. D=65mm  À 80mm</t>
  </si>
  <si>
    <t>16.2.66</t>
  </si>
  <si>
    <t>C4375</t>
  </si>
  <si>
    <t>BUCHA DE REDUÇÃO DE AÇO GALVANIZADO 1 1/2"x 1" 1/4"</t>
  </si>
  <si>
    <t>16.2.67</t>
  </si>
  <si>
    <t>C1016</t>
  </si>
  <si>
    <t>CURVA EM AÇO GALV. D= 15 A 25mm  (1/2")  A  (1")</t>
  </si>
  <si>
    <t>16.2.68</t>
  </si>
  <si>
    <t>C1017</t>
  </si>
  <si>
    <t>CURVA EM AÇO GALV. D= 65 A 80mm  (2 1/2")  A  (3")</t>
  </si>
  <si>
    <t>16.2.69</t>
  </si>
  <si>
    <t>C1018</t>
  </si>
  <si>
    <t>CURVA EM AÇO GALV. D=100 A 150mm  (4")  A  (6")</t>
  </si>
  <si>
    <t>16.2.70</t>
  </si>
  <si>
    <t>C1394</t>
  </si>
  <si>
    <t>FLANGE SEXTAVADA EM AÇO GALV. D=15mm (1/2")</t>
  </si>
  <si>
    <t>16.2.71</t>
  </si>
  <si>
    <t>C1395</t>
  </si>
  <si>
    <t>FLANGE SEXTAVADA EM AÇO GALV. D=15mm (1/2")  À  25mm (3/4")</t>
  </si>
  <si>
    <t>16.2.72</t>
  </si>
  <si>
    <t>C1396</t>
  </si>
  <si>
    <t>FLANGE SEXTAVADA EM AÇO GALV. D=32mm (1 1/4")</t>
  </si>
  <si>
    <t>16.2.73</t>
  </si>
  <si>
    <t>C1392</t>
  </si>
  <si>
    <t>FLANGE SEXTAVADA EM AÇO GALV. D=32mm (1")  À  50mm (2")</t>
  </si>
  <si>
    <t>16.2.74</t>
  </si>
  <si>
    <t>C1397</t>
  </si>
  <si>
    <t>FLANGE SEXTAVADA EM AÇO GALV. D=65mm (2 1/2")</t>
  </si>
  <si>
    <t>16.2.75</t>
  </si>
  <si>
    <t>C1398</t>
  </si>
  <si>
    <t>FLANGE SEXTAVADA EM AÇO GALV. D=65mm(2 1/2")  À  80mm (3")</t>
  </si>
  <si>
    <t>16.2.76</t>
  </si>
  <si>
    <t>C1393</t>
  </si>
  <si>
    <t>FLANGE SEXTAVADA EM AÇO GALV. D=100mm (4")</t>
  </si>
  <si>
    <t>16.2.77</t>
  </si>
  <si>
    <t>C3845</t>
  </si>
  <si>
    <t>FORNECIMENTO, MONTAGEM, INSPEÇÃO E ASSENTAMENTO DE TUBOS E CONEXÕES EM AÇO, J. SOLDADA D=4", API 5 LX SOLDA, NORMA API 104</t>
  </si>
  <si>
    <t>16.2.78</t>
  </si>
  <si>
    <t>C3844</t>
  </si>
  <si>
    <t>FORNECIMENTO, MONTAGEM, INSPEÇÃO E ASSENTAMENTO DE TUBOS E CONEXÕES EM AÇO, J. SOLDADA D=6", API 5 LX SOLDA, NORMA API 104</t>
  </si>
  <si>
    <t>16.2.79</t>
  </si>
  <si>
    <t>C3719</t>
  </si>
  <si>
    <t>JUNTA DE BORRACHA ROSQUEADA DE 3/4"</t>
  </si>
  <si>
    <t>16.2.80</t>
  </si>
  <si>
    <t>C3720</t>
  </si>
  <si>
    <t>JUNTA DE BORRACHA ROSQUEADA DE 1"</t>
  </si>
  <si>
    <t>16.2.81</t>
  </si>
  <si>
    <t>C1691</t>
  </si>
  <si>
    <t>LUVA DE REDUÇÃO AÇO GALV. D= 20X15mm  À 25X20mm</t>
  </si>
  <si>
    <t>16.2.82</t>
  </si>
  <si>
    <t>C1692</t>
  </si>
  <si>
    <t>LUVA DE REDUÇÃO AÇO GALV. D= 32X15mm  À 50X40mm</t>
  </si>
  <si>
    <t>16.2.83</t>
  </si>
  <si>
    <t>C1690</t>
  </si>
  <si>
    <t>LUVA DE REDUÇÃO AÇO GALV. D=80X65mm (3"X2 1/2")</t>
  </si>
  <si>
    <t>16.2.84</t>
  </si>
  <si>
    <t>C1688</t>
  </si>
  <si>
    <t>LUVA DE REDUÇÃO AÇO GALV. D=100X50mm (4"X2")</t>
  </si>
  <si>
    <t>16.2.85</t>
  </si>
  <si>
    <t>C1693</t>
  </si>
  <si>
    <t>LUVA DE REDUÇÃO AÇO GALV. D=100X50mm À 100X80mm</t>
  </si>
  <si>
    <t>16.2.86</t>
  </si>
  <si>
    <t>C1689</t>
  </si>
  <si>
    <t>LUVA DE REDUÇÃO AÇO GALV. D=100X65mm (4"X2 1/2")</t>
  </si>
  <si>
    <t>16.2.87</t>
  </si>
  <si>
    <t>C1687</t>
  </si>
  <si>
    <t>LUVA DE REDUÇÃO AÇO GALV. D=100X80mm (4"X3")</t>
  </si>
  <si>
    <t>16.2.88</t>
  </si>
  <si>
    <t>C3712</t>
  </si>
  <si>
    <t>LUVA DE UNIÃO AÇO ASTM  A-120 DE 20mm (3/4")</t>
  </si>
  <si>
    <t>16.2.89</t>
  </si>
  <si>
    <t>C3713</t>
  </si>
  <si>
    <t>LUVA DE UNIÃO AÇO ASTM  A-120 DE 25mm (1")</t>
  </si>
  <si>
    <t>16.2.90</t>
  </si>
  <si>
    <t>C4402</t>
  </si>
  <si>
    <t>LUVA DE UNIÃO AÇO ASTM A-120 DE 40mm (1 1/2")</t>
  </si>
  <si>
    <t>16.2.91</t>
  </si>
  <si>
    <t>C1694</t>
  </si>
  <si>
    <t>LUVA DE UNIÃO AÇO GALVANIZADO DE (2 1/2")</t>
  </si>
  <si>
    <t>16.2.92</t>
  </si>
  <si>
    <t>C1695</t>
  </si>
  <si>
    <t>LUVA DE UNIÃO AÇO GALVANIZADO DE (3")</t>
  </si>
  <si>
    <t>16.2.93</t>
  </si>
  <si>
    <t>C1696</t>
  </si>
  <si>
    <t>LUVA DE UNIÃO AÇO GALVANIZADO DE (4")</t>
  </si>
  <si>
    <t>16.2.94</t>
  </si>
  <si>
    <t>C1705</t>
  </si>
  <si>
    <t>LUVA AÇO GALV. D=15mm (1/2")  À  25mm (1")</t>
  </si>
  <si>
    <t>16.2.95</t>
  </si>
  <si>
    <t>C1706</t>
  </si>
  <si>
    <t>LUVA AÇO GALV. D=32mm (1 1/4")  À  50mm (2")</t>
  </si>
  <si>
    <t>16.2.96</t>
  </si>
  <si>
    <t>C1707</t>
  </si>
  <si>
    <t>LUVA AÇO GALV. D=65mm (2 1/2")  À  80mm (3")</t>
  </si>
  <si>
    <t>16.2.97</t>
  </si>
  <si>
    <t>C1704</t>
  </si>
  <si>
    <t>LUVA AÇO GALV. D=100mm (4") À 150mm (6")</t>
  </si>
  <si>
    <t>16.2.98</t>
  </si>
  <si>
    <t>C1822</t>
  </si>
  <si>
    <t>NIPLE DUPLO DE REDUÇÃO AÇO GALV. D=20X15mm (3/4"X1/2")</t>
  </si>
  <si>
    <t>16.2.99</t>
  </si>
  <si>
    <t>C1826</t>
  </si>
  <si>
    <t>NIPLE DUPLO DE REDUÇÃO AÇO GALV. D=20X15mm (3/4"X1/2")  À  25X20mm (1"X3/4")</t>
  </si>
  <si>
    <t>16.2.100</t>
  </si>
  <si>
    <t>C1823</t>
  </si>
  <si>
    <t>NIPLE DUPLO DE REDUÇÃO AÇO GALV. D=32X15mm (1 1/4"X1/2")</t>
  </si>
  <si>
    <t>16.2.101</t>
  </si>
  <si>
    <t>C1824</t>
  </si>
  <si>
    <t>NIPLE DUPLO REDUÇÃO AÇO GALV. D=32X15mm (1 1/4"X1/2")  À  50X40mm (2"X1 1/2")</t>
  </si>
  <si>
    <t>16.2.102</t>
  </si>
  <si>
    <t>C1825</t>
  </si>
  <si>
    <t>NIPLE DUPLO DE REDUÇÃO AÇO GALV. D=65X32mm(2 1/2"X1 1/4")  À  80X65mm(3"X2 1/2")</t>
  </si>
  <si>
    <t>16.2.103</t>
  </si>
  <si>
    <t>C1815</t>
  </si>
  <si>
    <t>NIPLE DUPLO DE REDUÇÃO AÇO GALV. D=80X50mm (3"X2")  À  80X65mm (3"X2 1/2")</t>
  </si>
  <si>
    <t>16.2.104</t>
  </si>
  <si>
    <t>C1817</t>
  </si>
  <si>
    <t>NIPLE DUPLO AÇO GALV. D=15mm (1/2")  À 25mm (1")</t>
  </si>
  <si>
    <t>16.2.105</t>
  </si>
  <si>
    <t>C1818</t>
  </si>
  <si>
    <t>NIPLE DUPLO AÇO GALV. D=32mm  (1 1/4")  À 50mm (2")</t>
  </si>
  <si>
    <t>16.2.106</t>
  </si>
  <si>
    <t>C1821</t>
  </si>
  <si>
    <t>NIPLE DUPLO AÇO GALV. D=65mm (2 1/2")</t>
  </si>
  <si>
    <t>16.2.107</t>
  </si>
  <si>
    <t>C1819</t>
  </si>
  <si>
    <t>NIPLE DUPLO AÇO GALV. D=65mm (2 1/2")  À 80mm (3")</t>
  </si>
  <si>
    <t>16.2.108</t>
  </si>
  <si>
    <t>C1816</t>
  </si>
  <si>
    <t>NIPLE DUPLO AÇO GALV. D=100mm (4")</t>
  </si>
  <si>
    <t>16.2.109</t>
  </si>
  <si>
    <t>C3711</t>
  </si>
  <si>
    <t>REDUÇÃO AÇO ASTM  A-120  ROSCÁVEL DE (1"x 1 1/2")  À (1"x 3/4")</t>
  </si>
  <si>
    <t>16.2.110</t>
  </si>
  <si>
    <t>C3710</t>
  </si>
  <si>
    <t>REDUÇÃO AÇO ASTM  A-120  ROSCÁVEL DE (2"x 1 1/2")  À (2"x 3/4")</t>
  </si>
  <si>
    <t>16.2.111</t>
  </si>
  <si>
    <t>C3709</t>
  </si>
  <si>
    <t>REDUÇÃO AÇO ASTM  A-120  ROSCÁVEL DE (3"x 2 1/2")  À (3"x 3/4")</t>
  </si>
  <si>
    <t>16.2.112</t>
  </si>
  <si>
    <t>C3708</t>
  </si>
  <si>
    <t>REDUÇÃO AÇO ASTM  A-120  ROSCÁVEL DE (4"x 2")</t>
  </si>
  <si>
    <t>16.2.113</t>
  </si>
  <si>
    <t>C3707</t>
  </si>
  <si>
    <t>REDUÇÃO AÇO ASTM  A-120  ROSCÁVEL DE (4"x 3")</t>
  </si>
  <si>
    <t>16.2.114</t>
  </si>
  <si>
    <t>C2307</t>
  </si>
  <si>
    <t>TAMPÃO EM AÇO GALV. D=15mm (1/2")  À 25mm(1")</t>
  </si>
  <si>
    <t>16.2.115</t>
  </si>
  <si>
    <t>C2308</t>
  </si>
  <si>
    <t>TAMPÃO EM AÇO GALV. D=32mm (1 1/4")  À  50mm(2")</t>
  </si>
  <si>
    <t>16.2.116</t>
  </si>
  <si>
    <t>C2309</t>
  </si>
  <si>
    <t>TAMPÃO EM AÇO GALV. D=65mm(2 1/2")  À  80mm(3")</t>
  </si>
  <si>
    <t>16.2.117</t>
  </si>
  <si>
    <t>C2306</t>
  </si>
  <si>
    <t>TAMPÃO EM AÇO GALV. D=100mm (4')</t>
  </si>
  <si>
    <t>16.2.118</t>
  </si>
  <si>
    <t>C3692</t>
  </si>
  <si>
    <t>TÊ AÇO ASTM A-120 ROSCÁVEL DE 20mm (3/4")</t>
  </si>
  <si>
    <t>16.2.119</t>
  </si>
  <si>
    <t>C3693</t>
  </si>
  <si>
    <t>TÊ AÇO ASTM A-120 ROSCÁVEL DE 25mm (1")</t>
  </si>
  <si>
    <t>16.2.120</t>
  </si>
  <si>
    <t>C3694</t>
  </si>
  <si>
    <t>TÊ AÇO ASTM A-120 ROSCÁVEL DE 32mm (1 1/4")</t>
  </si>
  <si>
    <t>16.2.121</t>
  </si>
  <si>
    <t>C3696</t>
  </si>
  <si>
    <t>TÊ AÇO ASTM A-120 ROSCÁVEL DE 40mm (1 1/2")</t>
  </si>
  <si>
    <t>16.2.122</t>
  </si>
  <si>
    <t>C3697</t>
  </si>
  <si>
    <t>TÊ AÇO ASTM A-120 ROSCÁVEL DE 50mm (2")</t>
  </si>
  <si>
    <t>16.2.123</t>
  </si>
  <si>
    <t>C3698</t>
  </si>
  <si>
    <t>TÊ AÇO ASTM  A-120  ROSCÁVEL DE 80mm (3")</t>
  </si>
  <si>
    <t>16.2.124</t>
  </si>
  <si>
    <t>C3699</t>
  </si>
  <si>
    <t>TÊ AÇO ASTM  A-120  ROSCÁVEL DE 100mm (4")</t>
  </si>
  <si>
    <t>16.2.125</t>
  </si>
  <si>
    <t>C2321</t>
  </si>
  <si>
    <t>TÊ AÇO GALV. D= 15mm (1/2")</t>
  </si>
  <si>
    <t>16.2.126</t>
  </si>
  <si>
    <t>C2322</t>
  </si>
  <si>
    <t>TÊ AÇO GALV. D= 20mm (3/4")</t>
  </si>
  <si>
    <t>16.2.127</t>
  </si>
  <si>
    <t>C2323</t>
  </si>
  <si>
    <t>TÊ AÇO GALV. D= 25mm (1")</t>
  </si>
  <si>
    <t>16.2.128</t>
  </si>
  <si>
    <t>C2324</t>
  </si>
  <si>
    <t>TÊ AÇO GALV. D= 32mm (1 1/4")</t>
  </si>
  <si>
    <t>16.2.129</t>
  </si>
  <si>
    <t>C2325</t>
  </si>
  <si>
    <t>TÊ AÇO GALV. D= 40mm (1 1/2")</t>
  </si>
  <si>
    <t>16.2.130</t>
  </si>
  <si>
    <t>C2326</t>
  </si>
  <si>
    <t>TÊ AÇO GALV. D= 50mm (2")</t>
  </si>
  <si>
    <t>16.2.131</t>
  </si>
  <si>
    <t>C2327</t>
  </si>
  <si>
    <t>TÊ AÇO GALV. D= 65mm (2 1/2")</t>
  </si>
  <si>
    <t>16.2.132</t>
  </si>
  <si>
    <t>C2328</t>
  </si>
  <si>
    <t>TÊ AÇO GALV. D= 80mm (3")</t>
  </si>
  <si>
    <t>16.2.133</t>
  </si>
  <si>
    <t>C2329</t>
  </si>
  <si>
    <t>TÊ AÇO GALV. D=100mm (4")</t>
  </si>
  <si>
    <t>16.2.134</t>
  </si>
  <si>
    <t>C2330</t>
  </si>
  <si>
    <t>TÊ AÇO GALV. D=125mm (5")</t>
  </si>
  <si>
    <t>16.2.135</t>
  </si>
  <si>
    <t>C2331</t>
  </si>
  <si>
    <t>TÊ AÇO GALV. D=150mm (6")</t>
  </si>
  <si>
    <t>16.2.136</t>
  </si>
  <si>
    <t>C2394</t>
  </si>
  <si>
    <t xml:space="preserve">TE REDUÇÃO AÇO GALVANIZADO 3/4" X 1/2"
</t>
  </si>
  <si>
    <t>16.2.137</t>
  </si>
  <si>
    <t>C2395</t>
  </si>
  <si>
    <t>TE REDUÇÃO AÇO GALVANIZADO 1 1/4" X 1/2"</t>
  </si>
  <si>
    <t>16.2.138</t>
  </si>
  <si>
    <t>C2396</t>
  </si>
  <si>
    <t xml:space="preserve">TE REDUÇÃO AÇO GALVANIZADO 2 1/2" X 1"
</t>
  </si>
  <si>
    <t>16.2.139</t>
  </si>
  <si>
    <t>C2397</t>
  </si>
  <si>
    <t xml:space="preserve">TE REDUÇÃO AÇO GALVANIZADO 4" X 2"
</t>
  </si>
  <si>
    <t>16.2.140</t>
  </si>
  <si>
    <t>C3685</t>
  </si>
  <si>
    <t>TUBO AÇO ASTM A-120 PRETO C/ ROSCA DE 20mm (3/4")</t>
  </si>
  <si>
    <t>16.2.141</t>
  </si>
  <si>
    <t>C3686</t>
  </si>
  <si>
    <t>TUBO AÇO ASTM A-120 PRETO  C/ ROSCA DE 25mm (1")</t>
  </si>
  <si>
    <t>16.2.142</t>
  </si>
  <si>
    <t>C3687</t>
  </si>
  <si>
    <t>TUBO AÇO ASTM A-120 PRETO  C/ ROSCA DE 32mm (1 1/4")</t>
  </si>
  <si>
    <t>16.2.143</t>
  </si>
  <si>
    <t>C3688</t>
  </si>
  <si>
    <t>TUBO AÇO ASTM A-120 PRETO  C/ ROSCA DE 40mm (1 1/2")</t>
  </si>
  <si>
    <t>16.2.144</t>
  </si>
  <si>
    <t>C3690</t>
  </si>
  <si>
    <t>TUBO AÇO ASTM A-120 PRETO  C/ ROSCA DE 80mm (3")</t>
  </si>
  <si>
    <t>16.2.145</t>
  </si>
  <si>
    <t>C3689</t>
  </si>
  <si>
    <t>TUBO AÇO ASTM A-120 PRETO  C/ ROSCA DE 50mm (2")</t>
  </si>
  <si>
    <t>16.2.146</t>
  </si>
  <si>
    <t>C3691</t>
  </si>
  <si>
    <t>TUBO AÇO ASTM A-120 PRETO  C/ ROSCA DE 100mm (4")</t>
  </si>
  <si>
    <t>16.2.147</t>
  </si>
  <si>
    <t>C2558</t>
  </si>
  <si>
    <t>TUBO AÇO GALV. C/OU S/COSTURA D=15mm (1/2")</t>
  </si>
  <si>
    <t>16.2.148</t>
  </si>
  <si>
    <t>C2559</t>
  </si>
  <si>
    <t>TUBO AÇO GALV. C/OU S/COSTURA D=20mm (3/4")</t>
  </si>
  <si>
    <t>16.2.149</t>
  </si>
  <si>
    <t>C2560</t>
  </si>
  <si>
    <t>TUBO AÇO GALV. C/OU S/COSTURA D=25mm (1")</t>
  </si>
  <si>
    <t>16.2.150</t>
  </si>
  <si>
    <t>C2561</t>
  </si>
  <si>
    <t>TUBO AÇO GALV. C/OU S/COSTURA D=32mm (1 1/4")</t>
  </si>
  <si>
    <t>16.2.151</t>
  </si>
  <si>
    <t>C2554</t>
  </si>
  <si>
    <t>TUBO AÇO GALV. C/OU S/COSTURA D= 40mm (1 1/2")</t>
  </si>
  <si>
    <t>16.2.152</t>
  </si>
  <si>
    <t>C2562</t>
  </si>
  <si>
    <t>TUBO AÇO GALV. C/OU S/COSTURA D=50mm (2")</t>
  </si>
  <si>
    <t>16.2.153</t>
  </si>
  <si>
    <t>C2563</t>
  </si>
  <si>
    <t>TUBO AÇO GALV. C/OU S/COSTURA D=65mm (2 1/2")</t>
  </si>
  <si>
    <t>16.2.154</t>
  </si>
  <si>
    <t>C2564</t>
  </si>
  <si>
    <t>TUBO AÇO GALV. C/OU S/COSTURA D=80mm (3")</t>
  </si>
  <si>
    <t>16.2.155</t>
  </si>
  <si>
    <t>C2555</t>
  </si>
  <si>
    <t>TUBO AÇO GALV. C/OU S/COSTURA D=100mm (4")</t>
  </si>
  <si>
    <t>16.2.156</t>
  </si>
  <si>
    <t>C2556</t>
  </si>
  <si>
    <t>TUBO AÇO GALV. C/OU S/COSTURA D=125mm (5")</t>
  </si>
  <si>
    <t>16.2.157</t>
  </si>
  <si>
    <t>C2557</t>
  </si>
  <si>
    <t>TUBO AÇO GALV. C/OU S/COSTURA D=150mm (6")</t>
  </si>
  <si>
    <t>16.2.158</t>
  </si>
  <si>
    <t>C2543</t>
  </si>
  <si>
    <t>TUBO AÇO GALV. C/OU S/COST.INCL.CONEXÕES D= 15mm (1/2")</t>
  </si>
  <si>
    <t>16.2.159</t>
  </si>
  <si>
    <t>C2544</t>
  </si>
  <si>
    <t>TUBO AÇO GALV. C/OU S/COST.INCL.CONEXÕES D= 20mm (3/4")</t>
  </si>
  <si>
    <t>16.2.160</t>
  </si>
  <si>
    <t>C2545</t>
  </si>
  <si>
    <t>TUBO AÇO GALV. C/OU S/COST.INCL.CONEXÕES D= 25mm (1")</t>
  </si>
  <si>
    <t>16.2.161</t>
  </si>
  <si>
    <t>C2546</t>
  </si>
  <si>
    <t>TUBO AÇO GALV. C/OU S/COST.INCL.CONEXÕES D= 32mm (1 1/4")</t>
  </si>
  <si>
    <t>16.2.162</t>
  </si>
  <si>
    <t>C2547</t>
  </si>
  <si>
    <t>TUBO AÇO GALV. C/OU S/COST.INCL.CONEXÕES D= 40mm(1 1/2")</t>
  </si>
  <si>
    <t>16.2.163</t>
  </si>
  <si>
    <t>C2552</t>
  </si>
  <si>
    <t>TUBO AÇO GALV. C/OU S/COST.INCL.CONEXÕES D=50mm (2")</t>
  </si>
  <si>
    <t>16.2.164</t>
  </si>
  <si>
    <t>C2553</t>
  </si>
  <si>
    <t>TUBO AÇO GALV. C/OU S/COST.INCL.CONEXÕES D=65mm (2 1/2")</t>
  </si>
  <si>
    <t>16.2.165</t>
  </si>
  <si>
    <t>C2548</t>
  </si>
  <si>
    <t>TUBO AÇO GALV. C/OU S/COST.INCL.CONEXÕES D= 80mm (3")</t>
  </si>
  <si>
    <t>16.2.166</t>
  </si>
  <si>
    <t>C2549</t>
  </si>
  <si>
    <t>TUBO AÇO GALV. C/OU S/COST.INCL.CONEXÕES D=100mm (4")</t>
  </si>
  <si>
    <t>16.2.167</t>
  </si>
  <si>
    <t>C2550</t>
  </si>
  <si>
    <t>TUBO AÇO GALV. C/OU S/COST.INCL.CONEXÕES D=125mm (5")</t>
  </si>
  <si>
    <t>16.2.168</t>
  </si>
  <si>
    <t>C2551</t>
  </si>
  <si>
    <t>TUBO AÇO GALV. C/OU S/COST.INCL.CONEXÕES D=150mm (6")</t>
  </si>
  <si>
    <t>TUBOS E CONEXÕES DE PVC</t>
  </si>
  <si>
    <t>C0014</t>
  </si>
  <si>
    <t>ADAPTADOR DE JUNTA ELAST.P/SIFÃO METAL PVC P/ESGOTO  D=40mm</t>
  </si>
  <si>
    <t>C0015</t>
  </si>
  <si>
    <t>ADAPTADOR P/ SIFÃO PVC 40mm (1 1/4")</t>
  </si>
  <si>
    <t>16.3.3</t>
  </si>
  <si>
    <t>C3653</t>
  </si>
  <si>
    <t>ADAPTADOR PVC P/ REGISTRO 25mm (3/4")</t>
  </si>
  <si>
    <t>16.3.4</t>
  </si>
  <si>
    <t>C3654</t>
  </si>
  <si>
    <t>ADAPTADOR PVC P/ REGISTRO 32mm (1")</t>
  </si>
  <si>
    <t>16.3.5</t>
  </si>
  <si>
    <t>C3655</t>
  </si>
  <si>
    <t>ADAPTADOR PVC P/ REGISTRO 40mm (1 1/4")</t>
  </si>
  <si>
    <t>16.3.6</t>
  </si>
  <si>
    <t>C3656</t>
  </si>
  <si>
    <t>ADAPTADOR PVC P/ REGISTRO 50mm (1 1/2")</t>
  </si>
  <si>
    <t>16.3.7</t>
  </si>
  <si>
    <t>C3657</t>
  </si>
  <si>
    <t>ADAPTADOR PVC P/ REGISTRO 60mm (2")</t>
  </si>
  <si>
    <t>16.3.8</t>
  </si>
  <si>
    <t>C0016</t>
  </si>
  <si>
    <t>ADAPTADOR PVC P/ REGISTRO 75mm (2 1/2'')</t>
  </si>
  <si>
    <t>16.3.9</t>
  </si>
  <si>
    <t>C0017</t>
  </si>
  <si>
    <t>ADAPTADOR PVC P/ REGISTRO 85mm (3'')</t>
  </si>
  <si>
    <t>16.3.10</t>
  </si>
  <si>
    <t>C0019</t>
  </si>
  <si>
    <t>ADAPTADOR PVC SOLD. FLANGES LIVRES P/CX. D'ÁGUA 20mm (1/2')</t>
  </si>
  <si>
    <t>16.3.11</t>
  </si>
  <si>
    <t>C0020</t>
  </si>
  <si>
    <t>ADAPTADOR PVC SOLD. FLANGES LIVRES P/CX. D'ÁGUA 25mm (3/4")</t>
  </si>
  <si>
    <t>16.3.12</t>
  </si>
  <si>
    <t>C0021</t>
  </si>
  <si>
    <t>ADAPTADOR PVC SOLD. FLANGES LIVRES P/CX. D'ÁGUA 32mm (1")</t>
  </si>
  <si>
    <t>16.3.13</t>
  </si>
  <si>
    <t>C0022</t>
  </si>
  <si>
    <t>ADAPTADOR PVC SOLD. FLANGES LIVRES P/CX. D'ÁGUA 40mm (1 1/4")</t>
  </si>
  <si>
    <t>16.3.14</t>
  </si>
  <si>
    <t>C0023</t>
  </si>
  <si>
    <t>ADAPTADOR PVC SOLD. FLANGES LIVRES P/CX. D'ÁGUA 50mm (1 1/2")</t>
  </si>
  <si>
    <t>16.3.15</t>
  </si>
  <si>
    <t>C0024</t>
  </si>
  <si>
    <t>ADAPTADOR PVC SOLD. FLANGES LIVRES P/CX. D'ÁGUA 60mm (2")</t>
  </si>
  <si>
    <t>16.3.16</t>
  </si>
  <si>
    <t>C0025</t>
  </si>
  <si>
    <t>ADAPTADOR PVC SOLD. FLANGES LIVRES P/CX. D'ÁGUA 75mm (2 1/2")</t>
  </si>
  <si>
    <t>16.3.17</t>
  </si>
  <si>
    <t>C0026</t>
  </si>
  <si>
    <t>ADAPTADOR PVC SOLD. FLANGES LIVRES P/CX. D'ÁGUA 85mm (3")</t>
  </si>
  <si>
    <t>16.3.18</t>
  </si>
  <si>
    <t>C0018</t>
  </si>
  <si>
    <t>ADAPTADOR PVC SOLD. FLANGES LIVRES P/CX. D'ÁGUA 110mm (4")</t>
  </si>
  <si>
    <t>16.3.19</t>
  </si>
  <si>
    <t>C4330</t>
  </si>
  <si>
    <t>AQUISIÇÃO E ASSENTAMENTO DE TUBO PVC RÍGIDO PBA DEFoFo, INCLUSIVE CONEXÕES - DN 100</t>
  </si>
  <si>
    <t>16.3.20</t>
  </si>
  <si>
    <t>C4329</t>
  </si>
  <si>
    <t>AQUISIÇÃO E ASSENTAMENTO DE TUBO PVC RÍGIDO PBA DEFoFo, INCLUSIVE CONEXÕES - DN 150</t>
  </si>
  <si>
    <t>16.3.21</t>
  </si>
  <si>
    <t>C0289</t>
  </si>
  <si>
    <t>ASSENTAMENTO DE TUBOS E CONEXÕES EM PVC, JE DN 40mm</t>
  </si>
  <si>
    <t>16.3.22</t>
  </si>
  <si>
    <t>C0291</t>
  </si>
  <si>
    <t>ASSENTAMENTO DE TUBOS E CONEXÕES EM PVC, JE DN 50mm</t>
  </si>
  <si>
    <t>16.3.23</t>
  </si>
  <si>
    <t>C0292</t>
  </si>
  <si>
    <t>ASSENTAMENTO DE TUBOS E CONEXÕES EM PVC, JE DN 75mm</t>
  </si>
  <si>
    <t>16.3.24</t>
  </si>
  <si>
    <t>C0281</t>
  </si>
  <si>
    <t>ASSENTAMENTO DE TUBOS E CONEXÕES EM PVC, JE DN 100mm</t>
  </si>
  <si>
    <t>16.3.25</t>
  </si>
  <si>
    <t>C0282</t>
  </si>
  <si>
    <t>ASSENTAMENTO DE TUBOS E CONEXÕES EM PVC, JE DN 125mm</t>
  </si>
  <si>
    <t>16.3.26</t>
  </si>
  <si>
    <t>C0283</t>
  </si>
  <si>
    <t>ASSENTAMENTO DE TUBOS E CONEXÕES EM PVC, JE DN 150mm</t>
  </si>
  <si>
    <t>16.3.27</t>
  </si>
  <si>
    <t>C0284</t>
  </si>
  <si>
    <t>ASSENTAMENTO DE TUBOS E CONEXÕES EM PVC, JE DN 200mm</t>
  </si>
  <si>
    <t>16.3.28</t>
  </si>
  <si>
    <t>C0285</t>
  </si>
  <si>
    <t>ASSENTAMENTO DE TUBOS E CONEXÕES EM PVC, JE DN 250mm</t>
  </si>
  <si>
    <t>16.3.29</t>
  </si>
  <si>
    <t>C0286</t>
  </si>
  <si>
    <t>ASSENTAMENTO DE TUBOS E CONEXÕES EM PVC, JE DN 300mm</t>
  </si>
  <si>
    <t>16.3.30</t>
  </si>
  <si>
    <t>C0287</t>
  </si>
  <si>
    <t>ASSENTAMENTO DE TUBOS E CONEXÕES EM PVC, JE DN 350mm</t>
  </si>
  <si>
    <t>16.3.31</t>
  </si>
  <si>
    <t>C0288</t>
  </si>
  <si>
    <t>ASSENTAMENTO DE TUBOS E CONEXÕES EM PVC, JE DN 400mm</t>
  </si>
  <si>
    <t>16.3.32</t>
  </si>
  <si>
    <t>C0290</t>
  </si>
  <si>
    <t>ASSENTAMENTO DE TUBOS E CONEXÕES EM PVC, JE DN 450mm</t>
  </si>
  <si>
    <t>16.3.33</t>
  </si>
  <si>
    <t>C0233</t>
  </si>
  <si>
    <t>ASSENTAMENTO DE TUBOS E CONEXÕES EM PVC, JE DN 500mm</t>
  </si>
  <si>
    <t>16.3.34</t>
  </si>
  <si>
    <t>C0277</t>
  </si>
  <si>
    <t>ASSENTAMENTO DE TUBOS E CONEXÕES EM PVC, J.SOLDADA DN 32mm</t>
  </si>
  <si>
    <t>16.3.35</t>
  </si>
  <si>
    <t>C0278</t>
  </si>
  <si>
    <t>ASSENTAMENTO DE TUBOS E CONEXÕES EM PVC, J.SOLDADA DN 40mm</t>
  </si>
  <si>
    <t>16.3.36</t>
  </si>
  <si>
    <t>C0279</t>
  </si>
  <si>
    <t>ASSENTAMENTO DE TUBOS E CONEXÕES EM PVC, J.SOLDADA DN 50mm</t>
  </si>
  <si>
    <t>16.3.37</t>
  </si>
  <si>
    <t>C0280</t>
  </si>
  <si>
    <t>ASSENTAMENTO DE TUBOS E CONEXÕES EM PVC, J.SOLDADA DN 75mm</t>
  </si>
  <si>
    <t>16.3.38</t>
  </si>
  <si>
    <t>C0275</t>
  </si>
  <si>
    <t>ASSENTAMENTO DE TUBOS E CONEXÕES EM PVC, J.SOLDADA DN 100mm</t>
  </si>
  <si>
    <t>16.3.39</t>
  </si>
  <si>
    <t>C0276</t>
  </si>
  <si>
    <t>ASSENTAMENTO DE TUBOS E CONEXÕES EM PVC, J.SOLDADA DN 150mm</t>
  </si>
  <si>
    <t>16.3.40</t>
  </si>
  <si>
    <t>C0488</t>
  </si>
  <si>
    <t>BUCHA REDUÇÃO LONGA PVC P/ESGOTO 50X40mm</t>
  </si>
  <si>
    <t>16.3.41</t>
  </si>
  <si>
    <t>C0507</t>
  </si>
  <si>
    <t>BUCHA REDUÇÃO PVC ROSC. D=3/4"X1/2" (25X20mm)</t>
  </si>
  <si>
    <t>16.3.42</t>
  </si>
  <si>
    <t>C0496</t>
  </si>
  <si>
    <t>BUCHA REDUÇÃO PVC ROSC. D=1"X1/2"(32X20mm)</t>
  </si>
  <si>
    <t>16.3.43</t>
  </si>
  <si>
    <t>C0497</t>
  </si>
  <si>
    <t>BUCHA REDUÇÃO PVC ROSC. D=1"X3/4" (32X25mm)</t>
  </si>
  <si>
    <t>16.3.44</t>
  </si>
  <si>
    <t>C0494</t>
  </si>
  <si>
    <t>BUCHA REDUÇÃO PVC ROSC. D=1 1/4"X1/2" (40X20mm)</t>
  </si>
  <si>
    <t>16.3.45</t>
  </si>
  <si>
    <t>C0495</t>
  </si>
  <si>
    <t>BUCHA REDUÇÃO PVC ROSC. D=1 1/4"X3/4" (40X25mm)</t>
  </si>
  <si>
    <t>16.3.46</t>
  </si>
  <si>
    <t>C0493</t>
  </si>
  <si>
    <t>BUCHA REDUÇÃO PVC ROSC. D=1 1/4"X1" (40X32mm)</t>
  </si>
  <si>
    <t>16.3.47</t>
  </si>
  <si>
    <t>C0491</t>
  </si>
  <si>
    <t>BUCHA REDUÇÃO PVC ROSC. D=1 1/2"X1/2" (50X20mm)</t>
  </si>
  <si>
    <t>16.3.48</t>
  </si>
  <si>
    <t>C0492</t>
  </si>
  <si>
    <t>BUCHA REDUÇÃO PVC ROSC. D=1 1/2"X3/4" (50X25mm)</t>
  </si>
  <si>
    <t>16.3.49</t>
  </si>
  <si>
    <t>C0490</t>
  </si>
  <si>
    <t>BUCHA REDUÇÃO PVC ROSC. D=1 1/2"X1" (50X32mm)</t>
  </si>
  <si>
    <t>16.3.50</t>
  </si>
  <si>
    <t>C0489</t>
  </si>
  <si>
    <t>BUCHA REDUÇÃO PVC ROSC. D=1 1/2"X1 1/4" (50X40mm)</t>
  </si>
  <si>
    <t>16.3.51</t>
  </si>
  <si>
    <t>C0503</t>
  </si>
  <si>
    <t>BUCHA REDUÇÃO PVC ROSC. D=2"X1" (60X32mm)</t>
  </si>
  <si>
    <t>16.3.52</t>
  </si>
  <si>
    <t>C0502</t>
  </si>
  <si>
    <t>BUCHA REDUÇÃO PVC ROSC. D=2"X1 1/4" (60X40mm)</t>
  </si>
  <si>
    <t>16.3.53</t>
  </si>
  <si>
    <t>C0501</t>
  </si>
  <si>
    <t>BUCHA REDUÇÃO PVC ROSC. D=2"X1 1/2" (60X50mm)</t>
  </si>
  <si>
    <t>16.3.54</t>
  </si>
  <si>
    <t>C0499</t>
  </si>
  <si>
    <t>BUCHA REDUÇÃO PVC ROSC. D=2 1/2"X1 1/4" (75X40mm)</t>
  </si>
  <si>
    <t>16.3.55</t>
  </si>
  <si>
    <t>C0498</t>
  </si>
  <si>
    <t>BUCHA REDUÇÃO PVC ROSC. D=2 1/2"X1 1/2" (75X50mm)</t>
  </si>
  <si>
    <t>16.3.56</t>
  </si>
  <si>
    <t>C0500</t>
  </si>
  <si>
    <t>BUCHA REDUÇÃO PVC ROSC. D=2 1/2"X2" (75X60mm)</t>
  </si>
  <si>
    <t>16.3.57</t>
  </si>
  <si>
    <t>C0504</t>
  </si>
  <si>
    <t>BUCHA REDUÇÃO PVC ROSC. D=3"X1 1/2" (85X50mm)</t>
  </si>
  <si>
    <t>16.3.58</t>
  </si>
  <si>
    <t>C0506</t>
  </si>
  <si>
    <t>BUCHA REDUÇÃO PVC ROSC. D=3"X2" (85X60mm)</t>
  </si>
  <si>
    <t>16.3.59</t>
  </si>
  <si>
    <t>C0505</t>
  </si>
  <si>
    <t>BUCHA REDUÇÃO PVC ROSC. D=3"X2 1/2" (85X75mm)</t>
  </si>
  <si>
    <t>16.3.60</t>
  </si>
  <si>
    <t>C0508</t>
  </si>
  <si>
    <t>BUCHA REDUÇÃO PVC ROSC. D=4"X3" (110X85mm)</t>
  </si>
  <si>
    <t>16.3.61</t>
  </si>
  <si>
    <t>C3586</t>
  </si>
  <si>
    <t>CAIXA SIFONADA 150X150X50cm COM GRELHA - PADRÃO POPULAR</t>
  </si>
  <si>
    <t>16.3.62</t>
  </si>
  <si>
    <t>C0680</t>
  </si>
  <si>
    <t>CAP (TAMPÃO) OU PLUG (BUJÃO) PVC P/ESGOTO D=50mm-SOLD.</t>
  </si>
  <si>
    <t>16.3.63</t>
  </si>
  <si>
    <t>C0676</t>
  </si>
  <si>
    <t>CAP (TAMPÃO) OU PLUG (BUJÃO) PVC P/ESGOTO  D=75mm - SOLD.</t>
  </si>
  <si>
    <t>16.3.64</t>
  </si>
  <si>
    <t>C0678</t>
  </si>
  <si>
    <t>CAP (TAMPÃO) OU PLUG (BUJÃO) PVC P/ESGOTO D=100mm SOLD.</t>
  </si>
  <si>
    <t>16.3.65</t>
  </si>
  <si>
    <t>C0679</t>
  </si>
  <si>
    <t>CAP (TAMPÃO) OU PLUG (BUJÃO) PVC P/ESGOTO D=50mm C/ANÉIS</t>
  </si>
  <si>
    <t>16.3.66</t>
  </si>
  <si>
    <t>C0681</t>
  </si>
  <si>
    <t>CAP (TAMPÃO) OU PLUG (BUJÃO) PVC P/ESGOTO D=75mm C/ANÉIS</t>
  </si>
  <si>
    <t>16.3.67</t>
  </si>
  <si>
    <t>C0677</t>
  </si>
  <si>
    <t>CAP (TAMPÃO) OU PLUG (BUJÃO) PVC P/ESGOTO D=100mm C/ANÉIS</t>
  </si>
  <si>
    <t>16.3.68</t>
  </si>
  <si>
    <t>C0685</t>
  </si>
  <si>
    <t>CAP PVC BRANCO ROSC. D=1/2" (20mm)</t>
  </si>
  <si>
    <t>16.3.69</t>
  </si>
  <si>
    <t>C0688</t>
  </si>
  <si>
    <t>CAP PVC BRANCO ROSC. D=3/4" (25mm)</t>
  </si>
  <si>
    <t>16.3.70</t>
  </si>
  <si>
    <t>C0684</t>
  </si>
  <si>
    <t>CAP PVC BRANCO ROSC. D=1" (32mm)</t>
  </si>
  <si>
    <t>16.3.71</t>
  </si>
  <si>
    <t>C0683</t>
  </si>
  <si>
    <t>CAP PVC BRANCO ROSC. D=1 1/4" (40mm)</t>
  </si>
  <si>
    <t>16.3.72</t>
  </si>
  <si>
    <t>C0682</t>
  </si>
  <si>
    <t>CAP PVC BRANCO ROSC. D=1 1/2" (50mm)</t>
  </si>
  <si>
    <t>16.3.73</t>
  </si>
  <si>
    <t>C0686</t>
  </si>
  <si>
    <t>CAP PVC BRANCO ROSC. D=2 1/2" (75mm)</t>
  </si>
  <si>
    <t>16.3.74</t>
  </si>
  <si>
    <t>C0687</t>
  </si>
  <si>
    <t>CAP PVC BRANCO ROSC. D=3" (85mm)</t>
  </si>
  <si>
    <t>16.3.75</t>
  </si>
  <si>
    <t>C0689</t>
  </si>
  <si>
    <t>CAP PVC BRANCO ROSC. D=4"(110mm)</t>
  </si>
  <si>
    <t>16.3.76</t>
  </si>
  <si>
    <t>C0690</t>
  </si>
  <si>
    <t>CAP PVC SOLD. MARROM D= 20mm (1/2")</t>
  </si>
  <si>
    <t>16.3.77</t>
  </si>
  <si>
    <t>C0691</t>
  </si>
  <si>
    <t>CAP PVC SOLD. MARROM D= 25mm (3/4")</t>
  </si>
  <si>
    <t>16.3.78</t>
  </si>
  <si>
    <t>C0692</t>
  </si>
  <si>
    <t>CAP PVC SOLD. MARROM D= 32mm (1")</t>
  </si>
  <si>
    <t>16.3.79</t>
  </si>
  <si>
    <t>C0693</t>
  </si>
  <si>
    <t>CAP PVC SOLD. MARROM D= 40mm (1 1/4")</t>
  </si>
  <si>
    <t>16.3.80</t>
  </si>
  <si>
    <t>C0694</t>
  </si>
  <si>
    <t>CAP PVC SOLD. MARROM D= 50mm (1 1/2")</t>
  </si>
  <si>
    <t>16.3.81</t>
  </si>
  <si>
    <t>C0695</t>
  </si>
  <si>
    <t>CAP PVC SOLD. MARROM D= 60mm (2")</t>
  </si>
  <si>
    <t>16.3.82</t>
  </si>
  <si>
    <t>C0696</t>
  </si>
  <si>
    <t>CAP PVC SOLD. MARROM D= 75mm (2 1/2")</t>
  </si>
  <si>
    <t>16.3.83</t>
  </si>
  <si>
    <t>C0697</t>
  </si>
  <si>
    <t>CAP PVC SOLD. MARROM D= 85mm (3")</t>
  </si>
  <si>
    <t>16.3.84</t>
  </si>
  <si>
    <t>C0698</t>
  </si>
  <si>
    <t>CAP PVC SOLD. MARROM D=110mm (4")</t>
  </si>
  <si>
    <t>16.3.85</t>
  </si>
  <si>
    <t>C0952</t>
  </si>
  <si>
    <t>COTOVELO PVC SOLD. MARROM D=20mm (1/2")</t>
  </si>
  <si>
    <t>16.3.86</t>
  </si>
  <si>
    <t>C0953</t>
  </si>
  <si>
    <t>COTOVELO PVC SOLD. MARROM D=25mm (3/4")</t>
  </si>
  <si>
    <t>16.3.87</t>
  </si>
  <si>
    <t>C0954</t>
  </si>
  <si>
    <t>COTOVELO PVC SOLD. MARROM D=32mm (1")</t>
  </si>
  <si>
    <t>16.3.88</t>
  </si>
  <si>
    <t>C0955</t>
  </si>
  <si>
    <t>COTOVELO PVC SOLD. MARROM D=40mm (1 1/4")</t>
  </si>
  <si>
    <t>16.3.89</t>
  </si>
  <si>
    <t>C0956</t>
  </si>
  <si>
    <t>COTOVELO PVC SOLD. MARROM D=50mm (1 1/2")</t>
  </si>
  <si>
    <t>16.3.90</t>
  </si>
  <si>
    <t>C0957</t>
  </si>
  <si>
    <t>COTOVELO PVC SOLD. MARROM D=60mm (2")</t>
  </si>
  <si>
    <t>16.3.91</t>
  </si>
  <si>
    <t>C0958</t>
  </si>
  <si>
    <t>COTOVELO PVC SOLD. MARROM D=75mm (2 1/2")</t>
  </si>
  <si>
    <t>16.3.92</t>
  </si>
  <si>
    <t>C0959</t>
  </si>
  <si>
    <t>COTOVELO PVC SOLD. MARROM D=85mm (3")</t>
  </si>
  <si>
    <t>16.3.93</t>
  </si>
  <si>
    <t>C0951</t>
  </si>
  <si>
    <t>COTOVELO PVC SOLD. MARROM D=110mm (4")</t>
  </si>
  <si>
    <t>16.3.94</t>
  </si>
  <si>
    <t>C0973</t>
  </si>
  <si>
    <t>CRUZETA PVC BRANCO ROSC. D=1/2" (20mm)</t>
  </si>
  <si>
    <t>16.3.95</t>
  </si>
  <si>
    <t>C0975</t>
  </si>
  <si>
    <t>CRUZETA PVC BRANCO ROSC. D=3/4" (25mm)</t>
  </si>
  <si>
    <t>16.3.96</t>
  </si>
  <si>
    <t>C0972</t>
  </si>
  <si>
    <t>CRUZETA PVC BRANCO ROSC. D=1" (32mm)</t>
  </si>
  <si>
    <t>16.3.97</t>
  </si>
  <si>
    <t>C0971</t>
  </si>
  <si>
    <t>CRUZETA PVC BRANCO ROSC. D=1 1/4" (40mm)</t>
  </si>
  <si>
    <t>16.3.98</t>
  </si>
  <si>
    <t>C0970</t>
  </si>
  <si>
    <t>CRUZETA PVC BRANCO ROSC. D=1 1/2" (50mm)</t>
  </si>
  <si>
    <t>16.3.99</t>
  </si>
  <si>
    <t>C0974</t>
  </si>
  <si>
    <t>CRUZETA PVC BRANCO ROSC. D=2" (60mm)</t>
  </si>
  <si>
    <t>16.3.100</t>
  </si>
  <si>
    <t>C0976</t>
  </si>
  <si>
    <t>CRUZETA PVC SOLD. MARROM D= 20mm (1/2")</t>
  </si>
  <si>
    <t>16.3.101</t>
  </si>
  <si>
    <t>C0977</t>
  </si>
  <si>
    <t>CRUZETA PVC SOLD. MARROM D= 25mm (3/4")</t>
  </si>
  <si>
    <t>16.3.102</t>
  </si>
  <si>
    <t>C0978</t>
  </si>
  <si>
    <t>CRUZETA PVC SOLD. MARROM D= 32mm (1")</t>
  </si>
  <si>
    <t>16.3.103</t>
  </si>
  <si>
    <t>C0980</t>
  </si>
  <si>
    <t>CRUZETA PVC SOLD. MARROM D=40mm (1 1/4")</t>
  </si>
  <si>
    <t>16.3.104</t>
  </si>
  <si>
    <t>C0981</t>
  </si>
  <si>
    <t>CRUZETA PVC SOLD. MARROM D=50mm (1 1/2")</t>
  </si>
  <si>
    <t>16.3.105</t>
  </si>
  <si>
    <t>C0982</t>
  </si>
  <si>
    <t>CRUZETA PVC SOLD. MARROM D=60mm (2")</t>
  </si>
  <si>
    <t>16.3.106</t>
  </si>
  <si>
    <t>C0983</t>
  </si>
  <si>
    <t>CRUZETA PVC SOLD. MARROM D=75mm (2 1/2")</t>
  </si>
  <si>
    <t>16.3.107</t>
  </si>
  <si>
    <t>C0984</t>
  </si>
  <si>
    <t>CRUZETA PVC SOLD. MARROM D=85mm (3")</t>
  </si>
  <si>
    <t>16.3.108</t>
  </si>
  <si>
    <t>C0979</t>
  </si>
  <si>
    <t>CRUZETA PVC SOLD. MARROM D=110mm (4")</t>
  </si>
  <si>
    <t>16.3.109</t>
  </si>
  <si>
    <t>C1525</t>
  </si>
  <si>
    <t>JOELHO 90 PVC SOLD./ROSCA. D= 20mmX1/2"</t>
  </si>
  <si>
    <t>16.3.110</t>
  </si>
  <si>
    <t>C1526</t>
  </si>
  <si>
    <t>JOELHO 90 PVC SOLD./ROSCA. D= 25mmX3/4"</t>
  </si>
  <si>
    <t>16.3.111</t>
  </si>
  <si>
    <t>C1527</t>
  </si>
  <si>
    <t>JOELHO 90 PVC SOLD./ROSCA. D= 32mmX1"</t>
  </si>
  <si>
    <t>16.3.112</t>
  </si>
  <si>
    <t>C1532</t>
  </si>
  <si>
    <t>JOELHO C/VISITA. PVC P/ESG. D=75X50mm - JUNTA C/ANÉIS</t>
  </si>
  <si>
    <t>16.3.113</t>
  </si>
  <si>
    <t>C1528</t>
  </si>
  <si>
    <t>JOELHO C/VISITA PVC P/ESG. D=100X50mm - JUNTA C/ANÉIS</t>
  </si>
  <si>
    <t>16.3.114</t>
  </si>
  <si>
    <t>C1530</t>
  </si>
  <si>
    <t>JOELHO C/VISITA PVC P/ESG. D=100X75mm - JUNTA C/ANÉIS</t>
  </si>
  <si>
    <t>16.3.115</t>
  </si>
  <si>
    <t>C1533</t>
  </si>
  <si>
    <t>JOELHO C/VISITA. PVC P/ESG. D=75X50mm - JUNTA SOLD.</t>
  </si>
  <si>
    <t>16.3.116</t>
  </si>
  <si>
    <t>C1529</t>
  </si>
  <si>
    <t>JOELHO C/VISITA PVC P/ESG. D=100X50mm - JUNTA SOLD.</t>
  </si>
  <si>
    <t>16.3.117</t>
  </si>
  <si>
    <t>C1531</t>
  </si>
  <si>
    <t>JOELHO C/VISITA PVC P/ESG. D=100X75mm - JUNTA SOLD.</t>
  </si>
  <si>
    <t>16.3.118</t>
  </si>
  <si>
    <t>C1543</t>
  </si>
  <si>
    <t>JOELHO OU CURVA PVC ROSC. D=1/2"(20mm)</t>
  </si>
  <si>
    <t>16.3.119</t>
  </si>
  <si>
    <t>C1547</t>
  </si>
  <si>
    <t>JOELHO OU CURVA PVC ROSC. D=3/4" (25mm)</t>
  </si>
  <si>
    <t>16.3.120</t>
  </si>
  <si>
    <t>C1542</t>
  </si>
  <si>
    <t>JOELHO OU CURVA PVC ROSC. D=1" (32mm)</t>
  </si>
  <si>
    <t>16.3.121</t>
  </si>
  <si>
    <t>C1541</t>
  </si>
  <si>
    <t>JOELHO OU CURVA PVC ROSC. D=1 1/4" (40mm)</t>
  </si>
  <si>
    <t>16.3.122</t>
  </si>
  <si>
    <t>C1540</t>
  </si>
  <si>
    <t>JOELHO OU CURVA PVC ROSC. D=1 1/2" (50mm)</t>
  </si>
  <si>
    <t>16.3.123</t>
  </si>
  <si>
    <t>C1545</t>
  </si>
  <si>
    <t>JOELHO OU CURVA PVC ROSC. D=2" (60mm)</t>
  </si>
  <si>
    <t>16.3.124</t>
  </si>
  <si>
    <t>C1544</t>
  </si>
  <si>
    <t>JOELHO OU CURVA PVC ROSC. D=2 1/2" (75mm)</t>
  </si>
  <si>
    <t>16.3.125</t>
  </si>
  <si>
    <t>C1546</t>
  </si>
  <si>
    <t>JOELHO OU CURVA PVC ROSC. D=3" (85mm)</t>
  </si>
  <si>
    <t>16.3.126</t>
  </si>
  <si>
    <t>C1548</t>
  </si>
  <si>
    <t>JOELHO OU CURVA PVC ROSC. D=4" (110mm)</t>
  </si>
  <si>
    <t>16.3.127</t>
  </si>
  <si>
    <t>C1551</t>
  </si>
  <si>
    <t>JOELHO PVC BRANCO P/ESGOTO D=40mm (1 1/2")</t>
  </si>
  <si>
    <t>16.3.128</t>
  </si>
  <si>
    <t>C1552</t>
  </si>
  <si>
    <t>JOELHO PVC BRANCO P/ESGOTO D=50mm (2")</t>
  </si>
  <si>
    <t>16.3.129</t>
  </si>
  <si>
    <t>C1554</t>
  </si>
  <si>
    <t>JOELHO PVC BRANCO P/ESGOTO D=75mm (3")</t>
  </si>
  <si>
    <t>16.3.130</t>
  </si>
  <si>
    <t>C1549</t>
  </si>
  <si>
    <t>JOELHO PVC BRANCO P/ESGOTO D=100mm (4")</t>
  </si>
  <si>
    <t>16.3.131</t>
  </si>
  <si>
    <t>C1553</t>
  </si>
  <si>
    <t>JOELHO PVC BRANCO P/ESGOTO D=50mm (2") - JUNTA C/ANÉIS</t>
  </si>
  <si>
    <t>16.3.132</t>
  </si>
  <si>
    <t>C1555</t>
  </si>
  <si>
    <t>JOELHO PVC BRANCO P/ESGOTO D=75mm (3") - JUNTA C/ANÉIS</t>
  </si>
  <si>
    <t>16.3.133</t>
  </si>
  <si>
    <t>C1550</t>
  </si>
  <si>
    <t>JOELHO PVC BRANCO P/ESGOTO D=100mm (4") - JUNTA C/ANÉIS</t>
  </si>
  <si>
    <t>16.3.134</t>
  </si>
  <si>
    <t>C1556</t>
  </si>
  <si>
    <t>JOELHO PVC CINZA P/ESGOTO D=150mm (6") - JUNTA C/ANÉIS</t>
  </si>
  <si>
    <t>16.3.135</t>
  </si>
  <si>
    <t>C1557</t>
  </si>
  <si>
    <t>JOELHO PVC CINZA. P/ESGOTO D=150mm (6") - JUNTA SOLD</t>
  </si>
  <si>
    <t>16.3.136</t>
  </si>
  <si>
    <t>C1558</t>
  </si>
  <si>
    <t>JOELHO PVC SOLD. AZUL D=20mmX1/2"</t>
  </si>
  <si>
    <t>16.3.137</t>
  </si>
  <si>
    <t>C1559</t>
  </si>
  <si>
    <t>JOELHO PVC SOLD. AZUL D=25mmX3/4"</t>
  </si>
  <si>
    <t>16.3.138</t>
  </si>
  <si>
    <t>C1560</t>
  </si>
  <si>
    <t>JOELHO REDUÇÃO PVC SOLD./ROSCA. D=25mmX1/2"</t>
  </si>
  <si>
    <t>16.3.139</t>
  </si>
  <si>
    <t>C1561</t>
  </si>
  <si>
    <t>JOELHO REDUÇÃO PVC SOLD./ROSCA. D=32mmX3/4"</t>
  </si>
  <si>
    <t>16.3.140</t>
  </si>
  <si>
    <t>C1568</t>
  </si>
  <si>
    <t>JOELHO REDUÇÃO PVC ROSC. D=3/4"X1/2" (25X20mm)</t>
  </si>
  <si>
    <t>16.3.141</t>
  </si>
  <si>
    <t>C1567</t>
  </si>
  <si>
    <t>JOELHO REDUÇÃO PVC ROSC. D=1"X3/4" (32X25mm)</t>
  </si>
  <si>
    <t>16.3.142</t>
  </si>
  <si>
    <t>C1562</t>
  </si>
  <si>
    <t>JOELHO REDUÇÃO PVC SOLD. AZUL D=25mmX1/2"</t>
  </si>
  <si>
    <t>16.3.143</t>
  </si>
  <si>
    <t>C1563</t>
  </si>
  <si>
    <t>JOELHO REDUÇÃO PVC SOLD. AZUL D=32mmX3/4"</t>
  </si>
  <si>
    <t>16.3.144</t>
  </si>
  <si>
    <t>C1564</t>
  </si>
  <si>
    <t>JOELHO REDUÇÃO PVC SOLD.MARROM D=25X20mm (3/4"X1/2")</t>
  </si>
  <si>
    <t>16.3.145</t>
  </si>
  <si>
    <t>C1565</t>
  </si>
  <si>
    <t>JOELHO REDUÇÃO PVC SOLD.MARROM D=32X25mm (1"X3/4")</t>
  </si>
  <si>
    <t>16.3.146</t>
  </si>
  <si>
    <t>C1566</t>
  </si>
  <si>
    <t>JOELHO REDUÇÃO PVC SOLD.MARROM D=40X32mm (1 1/4"X1")</t>
  </si>
  <si>
    <t>16.3.147</t>
  </si>
  <si>
    <t>C4388</t>
  </si>
  <si>
    <t>JOELHO 45 PVC BRANCO PARA ESGOTO D=40mm (1 1/4")</t>
  </si>
  <si>
    <t>16.3.148</t>
  </si>
  <si>
    <t>C4669</t>
  </si>
  <si>
    <t>JOELHO 45 PVC BRANCO PARA ESGOTO D=50mm (2")</t>
  </si>
  <si>
    <t>16.3.149</t>
  </si>
  <si>
    <t>C4389</t>
  </si>
  <si>
    <t>JOELHO 45 PVC BRANCO PARA ESGOTO D=75mm (3")</t>
  </si>
  <si>
    <t>16.3.150</t>
  </si>
  <si>
    <t>C4390</t>
  </si>
  <si>
    <t>JOELHO 45 PVC BRANCO PARA ESGOTO D=100mm (4")</t>
  </si>
  <si>
    <t>16.3.151</t>
  </si>
  <si>
    <t>C4391</t>
  </si>
  <si>
    <t>JOELHO 45 PVC SOLDÁVEL D=25mm (3/4")</t>
  </si>
  <si>
    <t>16.3.152</t>
  </si>
  <si>
    <t>C4392</t>
  </si>
  <si>
    <t>JOELHO 45 PVC SOLDÁVEL D=32mm (1")</t>
  </si>
  <si>
    <t>16.3.153</t>
  </si>
  <si>
    <t>C4393</t>
  </si>
  <si>
    <t>JOELHO 45 PVC SOLDÁVEL D=40mm (1 1/4")</t>
  </si>
  <si>
    <t>16.3.154</t>
  </si>
  <si>
    <t>C3994</t>
  </si>
  <si>
    <t>JUNÇÃO PVC BRANCO 50 x 50 mm (2" x 2")</t>
  </si>
  <si>
    <t>16.3.155</t>
  </si>
  <si>
    <t>C1575</t>
  </si>
  <si>
    <t>JUNÇÃO SIMPLES C/INSPEÇÃO PVC P/ESGOTO D=75mm (3")-C/ANÉIS</t>
  </si>
  <si>
    <t>16.3.156</t>
  </si>
  <si>
    <t>C1574</t>
  </si>
  <si>
    <t>JUNÇÃO SIMPLES C/INSPEÇÃO PVC P/ESGOTO D=100mm (4")-C/ANÉIS</t>
  </si>
  <si>
    <t>16.3.157</t>
  </si>
  <si>
    <t>C1579</t>
  </si>
  <si>
    <t>JUNÇÃO SIMPLES DE REDUÇÃO PVC P/ESGOTO 75X50mm (3"X2")</t>
  </si>
  <si>
    <t>16.3.158</t>
  </si>
  <si>
    <t>C1580</t>
  </si>
  <si>
    <t>JUNÇÃO SIMPLES DE REDUÇÃO PVC P/ESGOTO 75X50mm (3"X2")-C/ANÉIS</t>
  </si>
  <si>
    <t>16.3.159</t>
  </si>
  <si>
    <t>C1576</t>
  </si>
  <si>
    <t>JUNÇÃO SIMPLES DE REDUÇÃO PVC P/ESGOTO 100X50mm (4"X2")-C/ANÉIS</t>
  </si>
  <si>
    <t>16.3.160</t>
  </si>
  <si>
    <t>C1577</t>
  </si>
  <si>
    <t>JUNÇÃO SIMPLES DE REDUÇÃO PVC P/ESGOTO 100X75mm (4"X3")-C/ANÉIS</t>
  </si>
  <si>
    <t>16.3.161</t>
  </si>
  <si>
    <t>C1578</t>
  </si>
  <si>
    <t>JUNÇÃO SIMPLES DE REDUÇÃO PVC P/ESGOTO 150X100mm (6"X4")-C/ANÉIS</t>
  </si>
  <si>
    <t>16.3.162</t>
  </si>
  <si>
    <t>C1582</t>
  </si>
  <si>
    <t>JUNÇÃO SIMPLES DE REDUÇÃO PVC P/ESGOTO 100X50mm(4"X2")</t>
  </si>
  <si>
    <t>16.3.163</t>
  </si>
  <si>
    <t>C1583</t>
  </si>
  <si>
    <t>JUNÇÃO SIMPLES DE REDUÇÃO PVC P/ESGOTO 100X75mm(4"X3")</t>
  </si>
  <si>
    <t>16.3.164</t>
  </si>
  <si>
    <t>C1581</t>
  </si>
  <si>
    <t>JUNÇÃO SIMPLES DE REDUÇÃO PVC P/ESGOTO 150X100mm(6"X4")</t>
  </si>
  <si>
    <t>16.3.165</t>
  </si>
  <si>
    <t>C1585</t>
  </si>
  <si>
    <t>JUNÇÃO SIMPLES C/INSPEÇÃO PVC P/ESGOTO D=75mm (3")</t>
  </si>
  <si>
    <t>16.3.166</t>
  </si>
  <si>
    <t>C1584</t>
  </si>
  <si>
    <t>JUNÇÃO SIMPLES C/INSPEÇÃO PVC P/ESGOTO D=100mm (4")</t>
  </si>
  <si>
    <t>16.3.167</t>
  </si>
  <si>
    <t>C1572</t>
  </si>
  <si>
    <t>JUNÇÃO DUPLA PVC BRANCO D=75mm (3") - JUNTA C/ANÉIS</t>
  </si>
  <si>
    <t>16.3.168</t>
  </si>
  <si>
    <t>C1570</t>
  </si>
  <si>
    <t>JUNÇÃO DUPLA PVC BRANCO D=100mm (4") - JUNTA C/ANÉIS</t>
  </si>
  <si>
    <t>16.3.169</t>
  </si>
  <si>
    <t>C1573</t>
  </si>
  <si>
    <t>JUNÇÃO DUPLA PVC BRANCO D=75mm(3") - JUNTA SOLD.</t>
  </si>
  <si>
    <t>16.3.170</t>
  </si>
  <si>
    <t>C1571</t>
  </si>
  <si>
    <t>JUNÇÃO DUPLA PVC BRANCO D=100mm (4") - JUNTA SOLD.</t>
  </si>
  <si>
    <t>16.3.171</t>
  </si>
  <si>
    <t>C1720</t>
  </si>
  <si>
    <t>LUVA PVC BRANCO ROSC. D=1/2" (20mm)</t>
  </si>
  <si>
    <t>16.3.172</t>
  </si>
  <si>
    <t>C1724</t>
  </si>
  <si>
    <t>LUVA PVC BRANCO ROSC. D=3/4" (25mm)</t>
  </si>
  <si>
    <t>16.3.173</t>
  </si>
  <si>
    <t>C1719</t>
  </si>
  <si>
    <t>LUVA PVC BRANCO ROSC. D=1" (32mm)</t>
  </si>
  <si>
    <t>16.3.174</t>
  </si>
  <si>
    <t>C1718</t>
  </si>
  <si>
    <t>LUVA PVC BRANCO ROSC. D=1 1/4" (40mm)</t>
  </si>
  <si>
    <t>16.3.175</t>
  </si>
  <si>
    <t>C1717</t>
  </si>
  <si>
    <t>LUVA PVC BRANCO ROSC. D=1 1/2"  (50mm)</t>
  </si>
  <si>
    <t>16.3.176</t>
  </si>
  <si>
    <t>C1722</t>
  </si>
  <si>
    <t>LUVA PVC BRANCO ROSC. D=2" (60mm)</t>
  </si>
  <si>
    <t>16.3.177</t>
  </si>
  <si>
    <t>C1721</t>
  </si>
  <si>
    <t>LUVA PVC BRANCO ROSC. D=2 1/2" (75mm)</t>
  </si>
  <si>
    <t>16.3.178</t>
  </si>
  <si>
    <t>C1723</t>
  </si>
  <si>
    <t>LUVA PVC BRANCO ROSC. D=3" (85mm)</t>
  </si>
  <si>
    <t>16.3.179</t>
  </si>
  <si>
    <t>C1725</t>
  </si>
  <si>
    <t>LUVA PVC BRANCO ROSC. D=4" (110mm)</t>
  </si>
  <si>
    <t>16.3.180</t>
  </si>
  <si>
    <t>C1726</t>
  </si>
  <si>
    <t>LUVA PVC SOLD. AZUL C/ROSCA MET. D=20mmX1/2"</t>
  </si>
  <si>
    <t>16.3.181</t>
  </si>
  <si>
    <t>C1727</t>
  </si>
  <si>
    <t>LUVA PVC SOLD. AZUL C/ROSCA MET. D=25mmX3/4"</t>
  </si>
  <si>
    <t>16.3.182</t>
  </si>
  <si>
    <t>C1728</t>
  </si>
  <si>
    <t>LUVA PVC SOLD. MARROM D= 20mm (1/2")</t>
  </si>
  <si>
    <t>16.3.183</t>
  </si>
  <si>
    <t>C1729</t>
  </si>
  <si>
    <t>LUVA PVC SOLD. MARROM D= 25mm (3/4")</t>
  </si>
  <si>
    <t>16.3.184</t>
  </si>
  <si>
    <t>C1730</t>
  </si>
  <si>
    <t>LUVA PVC SOLD. MARROM D= 32mm (1")</t>
  </si>
  <si>
    <t>16.3.185</t>
  </si>
  <si>
    <t>C1731</t>
  </si>
  <si>
    <t>LUVA PVC SOLD. MARROM D= 40mm (1 1/4")</t>
  </si>
  <si>
    <t>16.3.186</t>
  </si>
  <si>
    <t>C1732</t>
  </si>
  <si>
    <t>LUVA PVC SOLD. MARROM D= 50mm (1 1/2")</t>
  </si>
  <si>
    <t>16.3.187</t>
  </si>
  <si>
    <t>C1733</t>
  </si>
  <si>
    <t>LUVA PVC SOLD. MARROM D= 60mm (2")</t>
  </si>
  <si>
    <t>16.3.188</t>
  </si>
  <si>
    <t>C1734</t>
  </si>
  <si>
    <t>LUVA PVC SOLD. MARROM D= 75mm (2 1/2")</t>
  </si>
  <si>
    <t>16.3.189</t>
  </si>
  <si>
    <t>C1735</t>
  </si>
  <si>
    <t>LUVA PVC SOLD. MARROM D= 85mm (3")</t>
  </si>
  <si>
    <t>16.3.190</t>
  </si>
  <si>
    <t>C1736</t>
  </si>
  <si>
    <t>LUVA PVC SOLD. MARROM D=110mm (4")</t>
  </si>
  <si>
    <t>16.3.191</t>
  </si>
  <si>
    <t>C1737</t>
  </si>
  <si>
    <t>LUVA PVC SOLD./ROSCA. D=20mmX1/2"</t>
  </si>
  <si>
    <t>16.3.192</t>
  </si>
  <si>
    <t>C1738</t>
  </si>
  <si>
    <t>LUVA PVC SOLD./ROSCA. D=25mmX1/2"</t>
  </si>
  <si>
    <t>16.3.193</t>
  </si>
  <si>
    <t>C1739</t>
  </si>
  <si>
    <t>LUVA PVC SOLD./ROSCA. D=25mmX3/4"</t>
  </si>
  <si>
    <t>16.3.194</t>
  </si>
  <si>
    <t>C1740</t>
  </si>
  <si>
    <t>LUVA PVC SOLD./ROSCA. D=32mmX1"</t>
  </si>
  <si>
    <t>16.3.195</t>
  </si>
  <si>
    <t>C1741</t>
  </si>
  <si>
    <t>LUVA PVC SOLD./ROSCA. D=40mmX1 1/4"</t>
  </si>
  <si>
    <t>16.3.196</t>
  </si>
  <si>
    <t>C1742</t>
  </si>
  <si>
    <t>LUVA PVC SOLD./ROSCA. D=50mmX1 1/2"</t>
  </si>
  <si>
    <t>16.3.197</t>
  </si>
  <si>
    <t>C1752</t>
  </si>
  <si>
    <t>LUVA REDUÇÃO PVC ROSC. D=3/4"X1/2" (25X20mm)</t>
  </si>
  <si>
    <t>16.3.198</t>
  </si>
  <si>
    <t>C1751</t>
  </si>
  <si>
    <t>LUVA REDUÇÃO PVC ROSC. D=1"X3/4" (32X25mm)</t>
  </si>
  <si>
    <t>16.3.199</t>
  </si>
  <si>
    <t>C1753</t>
  </si>
  <si>
    <t>LUVA REDUÇÃO PVC SOLDÁVEL AZUL C/ROSCA METÁLICA, D=25mmX1/2"</t>
  </si>
  <si>
    <t>16.3.200</t>
  </si>
  <si>
    <t>C1743</t>
  </si>
  <si>
    <t>LUVA REDUÇÃO PVC SOLDÁVEL MARROM D= 25X20mm (3/4"X1/2")</t>
  </si>
  <si>
    <t>16.3.201</t>
  </si>
  <si>
    <t>C1744</t>
  </si>
  <si>
    <t>LUVA REDUÇÃO PVC SOLDÁVEL MARROM D= 32X25mm (1"X3/4")</t>
  </si>
  <si>
    <t>16.3.202</t>
  </si>
  <si>
    <t>C1745</t>
  </si>
  <si>
    <t>LUVA REDUÇÃO PVC SOLDÁVEL MARROM D= 40X32mm (1 1/4"X1")</t>
  </si>
  <si>
    <t>16.3.203</t>
  </si>
  <si>
    <t>C1748</t>
  </si>
  <si>
    <t>LUVA REDUÇÃO PVC SOLDÁVEL MARROM D=75X60mm ( 2 1/2"X2")</t>
  </si>
  <si>
    <t>16.3.204</t>
  </si>
  <si>
    <t>C1749</t>
  </si>
  <si>
    <t>LUVA REDUÇÃO PVC SOLDÁVEL MARROM D=85X60mm (3"X2")</t>
  </si>
  <si>
    <t>16.3.205</t>
  </si>
  <si>
    <t>C1750</t>
  </si>
  <si>
    <t>LUVA REDUÇÃO PVC SOLDÁVEL MARROM D=85X75mm (3"X2 1/2")</t>
  </si>
  <si>
    <t>16.3.206</t>
  </si>
  <si>
    <t>C1746</t>
  </si>
  <si>
    <t>LUVA REDUÇÃO PVC SOLDÁVEL MARROM D=110X75mm (4"X2 1/2")</t>
  </si>
  <si>
    <t>16.3.207</t>
  </si>
  <si>
    <t>C1747</t>
  </si>
  <si>
    <t>LUVA REDUÇÃO PVC SOLDÁVEL MARROM D=110X85mm (4"X3")</t>
  </si>
  <si>
    <t>16.3.208</t>
  </si>
  <si>
    <t>C1760</t>
  </si>
  <si>
    <t>LUVA SIMPLES PVC BRANCO P/ESGOTO 40mm (1 1/2")</t>
  </si>
  <si>
    <t>16.3.209</t>
  </si>
  <si>
    <t>C1761</t>
  </si>
  <si>
    <t>LUVA SIMPLES PVC BRANCO P/ESGOTO 50mm (2")</t>
  </si>
  <si>
    <t>16.3.210</t>
  </si>
  <si>
    <t>C1762</t>
  </si>
  <si>
    <t>LUVA SIMPLES PVC BRANCO P/ESGOTO 75mm (3")</t>
  </si>
  <si>
    <t>16.3.211</t>
  </si>
  <si>
    <t>C1758</t>
  </si>
  <si>
    <t>LUVA SIMPLES PVC BRANCO P/ESGOTO 100mm (4")</t>
  </si>
  <si>
    <t>16.3.212</t>
  </si>
  <si>
    <t>C1759</t>
  </si>
  <si>
    <t>LUVA SIMPLES PVC BRANCO P/ESGOTO 150mm (6")</t>
  </si>
  <si>
    <t>16.3.213</t>
  </si>
  <si>
    <t>C1756</t>
  </si>
  <si>
    <t>LUVA SIMPLES PVC BRANCO P/ESGOTO D=50mm (2")-C/ANÉIS</t>
  </si>
  <si>
    <t>16.3.214</t>
  </si>
  <si>
    <t>C1757</t>
  </si>
  <si>
    <t>LUVA SIMPLES PVC BRANCO P/ESGOTO D=75mm (3")-C/ANÉIS</t>
  </si>
  <si>
    <t>16.3.215</t>
  </si>
  <si>
    <t>C1754</t>
  </si>
  <si>
    <t>LUVA SIMPLES PVC BRANCO P/ESGOTO D=100mm (4')-C/ANÉIS</t>
  </si>
  <si>
    <t>16.3.216</t>
  </si>
  <si>
    <t>C1755</t>
  </si>
  <si>
    <t>LUVA SIMPLES PVC BRANCO P/ESGOTO D=150mm (6")-C/ANÉIS</t>
  </si>
  <si>
    <t>16.3.217</t>
  </si>
  <si>
    <t>C1697</t>
  </si>
  <si>
    <t>LUVA DUPLA OU DE CORRER PVC P/ESGOTO 40mm</t>
  </si>
  <si>
    <t>16.3.218</t>
  </si>
  <si>
    <t>C1699</t>
  </si>
  <si>
    <t>LUVA DUPLA PVC P/ESGOTO D=50mm (2")-C/ANÉIS</t>
  </si>
  <si>
    <t>16.3.219</t>
  </si>
  <si>
    <t>C1700</t>
  </si>
  <si>
    <t>LUVA DUPLA PVC P/ESGOTO D=75mm (3")-C/ANÉIS</t>
  </si>
  <si>
    <t>16.3.220</t>
  </si>
  <si>
    <t>C1698</t>
  </si>
  <si>
    <t>LUVA DUPLA PVC P/ESGOTO D=100mm (4")-C/ANÉIS</t>
  </si>
  <si>
    <t>16.3.221</t>
  </si>
  <si>
    <t>C1702</t>
  </si>
  <si>
    <t>LUVA DUPLA PVC P/ESGOTO 50mm JUNTAS SOLDADAS</t>
  </si>
  <si>
    <t>16.3.222</t>
  </si>
  <si>
    <t>C1703</t>
  </si>
  <si>
    <t>LUVA DUPLA PVC P/ESGOTO 75mm JUNTAS SOLDADAS</t>
  </si>
  <si>
    <t>16.3.223</t>
  </si>
  <si>
    <t>C1701</t>
  </si>
  <si>
    <t>LUVA DUPLA PVC P/ESGOTO 100mm JUNTAS SOLDADAS</t>
  </si>
  <si>
    <t>16.3.224</t>
  </si>
  <si>
    <t>C3582</t>
  </si>
  <si>
    <t>MUTIRÃO MISTO - ADAPTADOR DE JUNTA ELÂSTICA P/SIFÃO METAL PVC P/ESGOTO D=40mm</t>
  </si>
  <si>
    <t>16.3.225</t>
  </si>
  <si>
    <t>C3556</t>
  </si>
  <si>
    <t>MUTIRÃO MISTO - ADAPTADOR PVC SOLDÁVEL FLANGES LIVRES P/CX. D'ÁGUA 25mm (3/4")</t>
  </si>
  <si>
    <t>16.3.226</t>
  </si>
  <si>
    <t>C3585</t>
  </si>
  <si>
    <t>MUTIRÃO MISTO - CAIXA SIFONADA 150X150X50cm COM GRELHA</t>
  </si>
  <si>
    <t>16.3.227</t>
  </si>
  <si>
    <t>C3588</t>
  </si>
  <si>
    <t>MUTIRÃO MISTO - JOELHO PVC BRANCO P/ESGOTO D=40mm(1 1/2")</t>
  </si>
  <si>
    <t>16.3.228</t>
  </si>
  <si>
    <t>C3589</t>
  </si>
  <si>
    <t>MUTIRÃO MISTO - JOELHO PVC BRANCO P/ESGOTO D=50mm(2")</t>
  </si>
  <si>
    <t>16.3.229</t>
  </si>
  <si>
    <t>C3587</t>
  </si>
  <si>
    <t>MUTIRÃO MISTO - JOELHO PVC BRANCO P/ESGOTO D=100mm(4")</t>
  </si>
  <si>
    <t>16.3.230</t>
  </si>
  <si>
    <t>C3559</t>
  </si>
  <si>
    <t>MUTIRÃO MISTO - JOELHO PVC SOLDÁVEL AZUL D=25mmX3/4"</t>
  </si>
  <si>
    <t>16.3.231</t>
  </si>
  <si>
    <t>C3557</t>
  </si>
  <si>
    <t>MUTIRÃO MISTO - JOELHO REDUÇÃO 90 PVC SOLDÁVEL C/ROSCA D=25mmX1/2"</t>
  </si>
  <si>
    <t>16.3.232</t>
  </si>
  <si>
    <t>C3558</t>
  </si>
  <si>
    <t>MUTIRÃO MISTO - JOELHO REDUÇÃO PVC SOLDÁVEL AZUL D=25mmX1/2"</t>
  </si>
  <si>
    <t>16.3.233</t>
  </si>
  <si>
    <t>C3560</t>
  </si>
  <si>
    <t>MUTIRÃO MISTO - LUVA PVC  SOLDÁVEL AZUL C/ROSCA MET. D=25mmX3/4"</t>
  </si>
  <si>
    <t>16.3.234</t>
  </si>
  <si>
    <t>C3561</t>
  </si>
  <si>
    <t>MUTIRÃO MISTO - TE PVC SOLDÁVEL MARROM D=25mm (3/4")</t>
  </si>
  <si>
    <t>16.3.235</t>
  </si>
  <si>
    <t>C3562</t>
  </si>
  <si>
    <t>MUTIRÃO MISTO - TUBO PVC SOLDÁVEL MARROM D= 25mm (3/4")</t>
  </si>
  <si>
    <t>16.3.236</t>
  </si>
  <si>
    <t>C3591</t>
  </si>
  <si>
    <t>MUTIRÃO MISTO - TUBO PVC BRANCO P/ESGOTO D=40mm(1 1/2")</t>
  </si>
  <si>
    <t>16.3.237</t>
  </si>
  <si>
    <t>C3592</t>
  </si>
  <si>
    <t>MUTIRÃO MISTO - TUBO PVC BRANCO P/ESGOTO D=50mm(2")</t>
  </si>
  <si>
    <t>16.3.238</t>
  </si>
  <si>
    <t>C3590</t>
  </si>
  <si>
    <t>MUTIRÃO MISTO - TUBO PVC BRANCO P/ESGOTO D=100mm(4")</t>
  </si>
  <si>
    <t>16.3.239</t>
  </si>
  <si>
    <t>C1827</t>
  </si>
  <si>
    <t>NIPLE EM PVC C/ ROSCA DE 1 1/4"</t>
  </si>
  <si>
    <t>16.3.240</t>
  </si>
  <si>
    <t>C1828</t>
  </si>
  <si>
    <t>NIPLE EM PVC C/ ROSCA DE 2 1/2"</t>
  </si>
  <si>
    <t>16.3.241</t>
  </si>
  <si>
    <t>C2093</t>
  </si>
  <si>
    <t>RALO SECO  PVC RÍGIDO</t>
  </si>
  <si>
    <t>16.3.242</t>
  </si>
  <si>
    <t>C2145</t>
  </si>
  <si>
    <t>REDUÇÃO EXCÊNTRICA PVC BRANCO REFORÇADO  D=75X50mm (3"X2")</t>
  </si>
  <si>
    <t>16.3.243</t>
  </si>
  <si>
    <t>C2143</t>
  </si>
  <si>
    <t>REDUÇÃO EXCÊNTRICA PVC BRANCO REFORÇADO  D=100X75mm (4"X3")</t>
  </si>
  <si>
    <t>16.3.244</t>
  </si>
  <si>
    <t>C2144</t>
  </si>
  <si>
    <t>REDUÇÃO EXCÊNTRICA PVC BRANCO REFORÇADO  D=150x150mm(6"x4")= (150 X 100MM)</t>
  </si>
  <si>
    <t>16.3.245</t>
  </si>
  <si>
    <t>C2153</t>
  </si>
  <si>
    <t>REDUÇÃO PVC BRANCO/CINZA P/ESGOTO D=100X75mm (4"X3")</t>
  </si>
  <si>
    <t>16.3.246</t>
  </si>
  <si>
    <t>C2151</t>
  </si>
  <si>
    <t>REDUÇÃO PVC BRANCO P/ESGOTO D=75X50mm (3"X2")</t>
  </si>
  <si>
    <t>16.3.247</t>
  </si>
  <si>
    <t>C2146</t>
  </si>
  <si>
    <t>REDUÇÃO PVC BRANCO P/ESGOTO D=100X50mm (4"X2")</t>
  </si>
  <si>
    <t>16.3.248</t>
  </si>
  <si>
    <t>C2149</t>
  </si>
  <si>
    <t>REDUÇÃO PVC BRANCO P/ESGOTO D=150X100mm (6"X4")</t>
  </si>
  <si>
    <t>16.3.249</t>
  </si>
  <si>
    <t>C2152</t>
  </si>
  <si>
    <t>REDUÇÃO PVC BRANCO P/ESGOTO D=75X50mm (3"X2")-C/ANÉIS</t>
  </si>
  <si>
    <t>16.3.250</t>
  </si>
  <si>
    <t>C2147</t>
  </si>
  <si>
    <t>REDUÇÃO PVC BRANCO P/ESGOTO D=100X50mm (4"X2")-C/ANÉIS</t>
  </si>
  <si>
    <t>16.3.251</t>
  </si>
  <si>
    <t>C2148</t>
  </si>
  <si>
    <t>REDUÇÃO PVC BRANCO P/ESGOTO D=100X75mm (4"X3")-C/ANÉIS</t>
  </si>
  <si>
    <t>16.3.252</t>
  </si>
  <si>
    <t>C2150</t>
  </si>
  <si>
    <t>REDUÇÃO PVC BRANCO P/ESGOTO D=150X100mm (6"X4")-C/ANÉIS</t>
  </si>
  <si>
    <t>16.3.253</t>
  </si>
  <si>
    <t>C2320</t>
  </si>
  <si>
    <t>TÊ PVC BRANCO C/INSPEÇÃO P/ESGOTO D=150mm(6")</t>
  </si>
  <si>
    <t>16.3.254</t>
  </si>
  <si>
    <t>C2345</t>
  </si>
  <si>
    <t>TÊ PVC BRANCO C/INSPEÇÃO P/ESGOTO D=75mm (3")</t>
  </si>
  <si>
    <t>16.3.255</t>
  </si>
  <si>
    <t>C2343</t>
  </si>
  <si>
    <t>TÊ PVC BRANCO C/INSPEÇÃO P/ESGOTO D=100mm (4")</t>
  </si>
  <si>
    <t>16.3.256</t>
  </si>
  <si>
    <t>C2346</t>
  </si>
  <si>
    <t>TÊ PVC BRANCO C/INSPEÇÃO P/ESGOTO D=75mm (3")-JUNTAS C/ANEIS</t>
  </si>
  <si>
    <t>16.3.257</t>
  </si>
  <si>
    <t>C2344</t>
  </si>
  <si>
    <t>TÊ PVC BRANCO C/INSPEÇÃO P/ESGOTO D=100mm (4")-JUNTAS C/ANÉIS</t>
  </si>
  <si>
    <t>16.3.258</t>
  </si>
  <si>
    <t>C2350</t>
  </si>
  <si>
    <t>TÊ PVC BRANCO C/REDUÇÃO P/ESGOTO D=75X50mm (3"X2")</t>
  </si>
  <si>
    <t>16.3.259</t>
  </si>
  <si>
    <t>C2347</t>
  </si>
  <si>
    <t>TÊ PVC BRANCO C/REDUÇÃO P/ESGOTO D=100X50mm (4"X2")</t>
  </si>
  <si>
    <t>16.3.260</t>
  </si>
  <si>
    <t>C2348</t>
  </si>
  <si>
    <t>TÊ PVC BRANCO C/REDUÇÃO P/ESGOTO D=100X75mm (4"X3")</t>
  </si>
  <si>
    <t>16.3.261</t>
  </si>
  <si>
    <t>C2349</t>
  </si>
  <si>
    <t>TÊ PVC BRANCO C/REDUÇÃO P/ESGOTO D=150X100mm (6"X4")</t>
  </si>
  <si>
    <t>16.3.262</t>
  </si>
  <si>
    <t>C2360</t>
  </si>
  <si>
    <t>TÊ PVC BRANCO P/ESGOTO D=50mm (2") - JUNTA C/ANÉIS</t>
  </si>
  <si>
    <t>16.3.263</t>
  </si>
  <si>
    <t>C2362</t>
  </si>
  <si>
    <t>TÊ PVC BRANCO P/ESGOTO D=75mm (3") - JUNTA C/ANÉIS</t>
  </si>
  <si>
    <t>16.3.264</t>
  </si>
  <si>
    <t>C2355</t>
  </si>
  <si>
    <t>TÊ PVC BRANCO P/ESGOTO D=100mm (4") - JUNTA C/ANÉIS</t>
  </si>
  <si>
    <t>16.3.265</t>
  </si>
  <si>
    <t>C2351</t>
  </si>
  <si>
    <t>TÊ PVC BRANCO P/ ESGOTO D=150mm (6") - JUNTA C/ANÉIS</t>
  </si>
  <si>
    <t>16.3.266</t>
  </si>
  <si>
    <t>C2358</t>
  </si>
  <si>
    <t>TÊ PVC BRANCO P/ESGOTO D=40mm (1 1/2")-JUNTAS SOLD.</t>
  </si>
  <si>
    <t>16.3.267</t>
  </si>
  <si>
    <t>C2359</t>
  </si>
  <si>
    <t>TÊ PVC BRANCO P/ESGOTO D=50MM (2')-JUNTAS SOLD.</t>
  </si>
  <si>
    <t>16.3.268</t>
  </si>
  <si>
    <t>C2363</t>
  </si>
  <si>
    <t>TÊ PVC BRANCO P/ESGOTO D=75mm (3")-JUNTAS SOLD.</t>
  </si>
  <si>
    <t>16.3.269</t>
  </si>
  <si>
    <t>C2356</t>
  </si>
  <si>
    <t>TÊ PVC BRANCO P/ESGOTO D=100mm (4")-JUNTAS SOLD.</t>
  </si>
  <si>
    <t>16.3.270</t>
  </si>
  <si>
    <t>C2352</t>
  </si>
  <si>
    <t>TÊ PVC BRANCO P/ ESGOTO D=150mm (6") - JUNTAS SOLD.</t>
  </si>
  <si>
    <t>16.3.271</t>
  </si>
  <si>
    <t>C2361</t>
  </si>
  <si>
    <t>TÊ PVC BRANCO P/ESGOTO D=75X50mm (3"X2")-JUNTAS C/ANÉIS</t>
  </si>
  <si>
    <t>16.3.272</t>
  </si>
  <si>
    <t>C2353</t>
  </si>
  <si>
    <t>TÊ PVC BRANCO P/ESGOTO D=100X50mm (4"X2")-JUNTAS C/ANÉIS</t>
  </si>
  <si>
    <t>16.3.273</t>
  </si>
  <si>
    <t>C2354</t>
  </si>
  <si>
    <t>TÊ PVC BRANCO P/ESGOTO D=100X75mm (4"X3")-JUNTAS C/ANÉIS</t>
  </si>
  <si>
    <t>16.3.274</t>
  </si>
  <si>
    <t>C2357</t>
  </si>
  <si>
    <t>TÊ PVC BRANCO P/ESGOTO D=150X100mm (6"X4")-JUNTAS C/ANÉIS</t>
  </si>
  <si>
    <t>16.3.275</t>
  </si>
  <si>
    <t>C2364</t>
  </si>
  <si>
    <t>TÊ PVC BRANCO ROSC. D=  1/2" (20mm)</t>
  </si>
  <si>
    <t>16.3.276</t>
  </si>
  <si>
    <t>C2371</t>
  </si>
  <si>
    <t>TÊ PVC BRANCO ROSC. D=3/4' (25mm)</t>
  </si>
  <si>
    <t>16.3.277</t>
  </si>
  <si>
    <t>C2366</t>
  </si>
  <si>
    <t>TÊ PVC BRANCO ROSC. D= 1" (32mm)</t>
  </si>
  <si>
    <t>16.3.278</t>
  </si>
  <si>
    <t>C2365</t>
  </si>
  <si>
    <t>TÊ PVC BRANCO ROSC. D= 1 1/2" (50mm)</t>
  </si>
  <si>
    <t>16.3.279</t>
  </si>
  <si>
    <t>C2368</t>
  </si>
  <si>
    <t>TÊ PVC BRANCO ROSC. D=1 1/4" (40mm)</t>
  </si>
  <si>
    <t>16.3.280</t>
  </si>
  <si>
    <t>C2367</t>
  </si>
  <si>
    <t>TÊ PVC BRANCO ROSC. D= 2" (60mm)</t>
  </si>
  <si>
    <t>16.3.281</t>
  </si>
  <si>
    <t>C2369</t>
  </si>
  <si>
    <t>TÊ PVC BRANCO ROSC. D=2 1/2" (75mm)</t>
  </si>
  <si>
    <t>16.3.282</t>
  </si>
  <si>
    <t>C2370</t>
  </si>
  <si>
    <t>TÊ PVC BRANCO ROSC. D=3" (85mm)</t>
  </si>
  <si>
    <t>16.3.283</t>
  </si>
  <si>
    <t>C2372</t>
  </si>
  <si>
    <t>TÊ PVC BRANCO ROSC. D=4" (110mm)</t>
  </si>
  <si>
    <t>16.3.284</t>
  </si>
  <si>
    <t>C2373</t>
  </si>
  <si>
    <t>TÊ PVC CINZA C/INSPEÇÃO P/ESGOTO D=150mm (6")-JUNTAS C/ANÉIS</t>
  </si>
  <si>
    <t>16.3.285</t>
  </si>
  <si>
    <t>C2375</t>
  </si>
  <si>
    <t>TÊ PVC CINZA C/INSPEÇÃO P/ESGOTO D=150mm (6")-JUNTAS SOLD.</t>
  </si>
  <si>
    <t>16.3.286</t>
  </si>
  <si>
    <t>C2376</t>
  </si>
  <si>
    <t>TÊ PVC CINZA P/ESGOTO D=150MM (6')-JUNTAS C/ANÉIS</t>
  </si>
  <si>
    <t>16.3.287</t>
  </si>
  <si>
    <t>C2377</t>
  </si>
  <si>
    <t>TÊ PVC CINZA P/ESGOTO D=150MM (6')-JUNTAS SOLD.</t>
  </si>
  <si>
    <t>16.3.288</t>
  </si>
  <si>
    <t>C2378</t>
  </si>
  <si>
    <t>TÊ PVC SOLD./ROSCA AZUL D=20mmX20mmX1/2"</t>
  </si>
  <si>
    <t>16.3.289</t>
  </si>
  <si>
    <t>C2379</t>
  </si>
  <si>
    <t>TÊ PVC SOLD./ROSCA AZUL D=25mmX25mmX3/4'</t>
  </si>
  <si>
    <t>16.3.290</t>
  </si>
  <si>
    <t>C2380</t>
  </si>
  <si>
    <t>TÊ PVC SOLD. MARROM D= 20mm (1/2")</t>
  </si>
  <si>
    <t>16.3.291</t>
  </si>
  <si>
    <t>C2381</t>
  </si>
  <si>
    <t>TÊ PVC SOLD. MARROM D= 25mm (3/4")</t>
  </si>
  <si>
    <t>16.3.292</t>
  </si>
  <si>
    <t>C2382</t>
  </si>
  <si>
    <t>TÊ PVC SOLD. MARROM D= 32mm (1")</t>
  </si>
  <si>
    <t>16.3.293</t>
  </si>
  <si>
    <t>C2383</t>
  </si>
  <si>
    <t>TÊ PVC SOLD. MARROM D= 40mm (1 1/4")</t>
  </si>
  <si>
    <t>16.3.294</t>
  </si>
  <si>
    <t>C2384</t>
  </si>
  <si>
    <t>TÊ PVC SOLD. MARROM D= 50mm (1 1/2")</t>
  </si>
  <si>
    <t>16.3.295</t>
  </si>
  <si>
    <t>C2385</t>
  </si>
  <si>
    <t>TÊ PVC SOLD. MARROM D= 60mm (2")</t>
  </si>
  <si>
    <t>16.3.296</t>
  </si>
  <si>
    <t>C2386</t>
  </si>
  <si>
    <t>TÊ PVC SOLD. MARROM D= 75mm (2 1/2")</t>
  </si>
  <si>
    <t>16.3.297</t>
  </si>
  <si>
    <t>C2387</t>
  </si>
  <si>
    <t>TÊ PVC SOLD. MARROM D= 85mm (3")</t>
  </si>
  <si>
    <t>16.3.298</t>
  </si>
  <si>
    <t>C2388</t>
  </si>
  <si>
    <t>TÊ PVC SOLD. MARROM D=110mm (4")</t>
  </si>
  <si>
    <t>16.3.299</t>
  </si>
  <si>
    <t>C2389</t>
  </si>
  <si>
    <t>TE PVC SOLD./ROSCA D=20mmX20mmX1/2"</t>
  </si>
  <si>
    <t>16.3.300</t>
  </si>
  <si>
    <t>C2390</t>
  </si>
  <si>
    <t>TE PVC SOLD./ROSCA D=25mmX25mmX3/4"</t>
  </si>
  <si>
    <t>16.3.301</t>
  </si>
  <si>
    <t>C2391</t>
  </si>
  <si>
    <t>TE PVC SOLD./ROSCA D=32mmX32mmX1"</t>
  </si>
  <si>
    <t>16.3.302</t>
  </si>
  <si>
    <t>C2400</t>
  </si>
  <si>
    <t xml:space="preserve">TE REDUCAO PVC ROSCAVEL DE 3/4" X 1/2" PARA AGUA FRIA
</t>
  </si>
  <si>
    <t>16.3.303</t>
  </si>
  <si>
    <t>C2399</t>
  </si>
  <si>
    <t xml:space="preserve">TE REDUCAO PVC ROSCAVEL DE 1" X 3/4" PARA AGUA FRIA
</t>
  </si>
  <si>
    <t>16.3.304</t>
  </si>
  <si>
    <t>C2398</t>
  </si>
  <si>
    <t xml:space="preserve">TE REDUCAO PVC ROSCAVEL DE 1 1/2" X 3/4" PARA AGUA FRIA
</t>
  </si>
  <si>
    <t>16.3.305</t>
  </si>
  <si>
    <t>C5126</t>
  </si>
  <si>
    <t xml:space="preserve">TE REDUCAO PVC ROSCAVEL DE 1 1/4" X 1" PARA AGUA FRIA
</t>
  </si>
  <si>
    <t>16.3.306</t>
  </si>
  <si>
    <t>C5127</t>
  </si>
  <si>
    <t>TE REDUCAO PVC ROSCAVEL DE 1 1/2" X 1 1/4" PARA AGUA FRIA</t>
  </si>
  <si>
    <t>16.3.307</t>
  </si>
  <si>
    <t>C2393</t>
  </si>
  <si>
    <t>TÊ REDUÇÃO PVC SOLD./ROSCA AZUL D=32mmX32mmX3/4"</t>
  </si>
  <si>
    <t>16.3.308</t>
  </si>
  <si>
    <t>C2392</t>
  </si>
  <si>
    <t>TÊ REDUÇÃO PVC SOLD./ROSCA AZUL D=25mmX25mmX1/2"</t>
  </si>
  <si>
    <t>16.3.309</t>
  </si>
  <si>
    <t>C2404</t>
  </si>
  <si>
    <t xml:space="preserve">TE REDUCAO PVC SOLDAVEL DE 25X20 MM PARA AGUA FRIA
</t>
  </si>
  <si>
    <t>16.3.310</t>
  </si>
  <si>
    <t>C2405</t>
  </si>
  <si>
    <t xml:space="preserve">TE REDUCAO PVC SOLDAVEL DE 32X25 MM PARA AGUA FRIA
</t>
  </si>
  <si>
    <t>16.3.311</t>
  </si>
  <si>
    <t>C2406</t>
  </si>
  <si>
    <t xml:space="preserve">TE REDUCAO PVC SOLDAVEL DE  40X32MM PARA AGUA FRIA
</t>
  </si>
  <si>
    <t>16.3.312</t>
  </si>
  <si>
    <t>C2407</t>
  </si>
  <si>
    <t>TE REDUCAO PVC SOLDAVEL DE  50X20MM PARA ÁGUA FRIA</t>
  </si>
  <si>
    <t>16.3.313</t>
  </si>
  <si>
    <t>C2408</t>
  </si>
  <si>
    <t>TE REDUCAO PVC SOLDAVEL DE  50X25MM PARA AGUA FRIA</t>
  </si>
  <si>
    <t>16.3.314</t>
  </si>
  <si>
    <t>C2409</t>
  </si>
  <si>
    <t>TE REDUCAO PVC SOLDAVEL DE  50X32MM PARA AGUA FRIA</t>
  </si>
  <si>
    <t>16.3.315</t>
  </si>
  <si>
    <t>C2410</t>
  </si>
  <si>
    <t xml:space="preserve">TE REDUCAO PVC SOLDAVEL DE  50X40MM PARA AGUA FRIA
</t>
  </si>
  <si>
    <t>16.3.316</t>
  </si>
  <si>
    <t>C2411</t>
  </si>
  <si>
    <t>TE REDUCAO PVC SOLDAVEL DE  75X50MM PARA AGUA FRIA</t>
  </si>
  <si>
    <t>16.3.317</t>
  </si>
  <si>
    <t>C2412</t>
  </si>
  <si>
    <t xml:space="preserve">TE REDUCAO PVC ROSCAVEL DE 2 1/2" X 2" PARA AGUA FRIA
</t>
  </si>
  <si>
    <t>16.3.318</t>
  </si>
  <si>
    <t>C2413</t>
  </si>
  <si>
    <t>TE REDUCAO PVC SOLDAVEL DE  85X60MM PARA AGUA FRIA</t>
  </si>
  <si>
    <t>16.3.319</t>
  </si>
  <si>
    <t>C2414</t>
  </si>
  <si>
    <t xml:space="preserve">TE REDUCAO PVC ROSCAVEL DE 3" X 2 1/2" PARA AGUA FRIA
</t>
  </si>
  <si>
    <t>16.3.320</t>
  </si>
  <si>
    <t>C2401</t>
  </si>
  <si>
    <t>TE REDUCAO PVC SOLDAVEL DE 110X60MM PARA AGUA FRIA</t>
  </si>
  <si>
    <t>16.3.321</t>
  </si>
  <si>
    <t>C2402</t>
  </si>
  <si>
    <t>TE REDUCAO PVC SOLDAVEL DE 110X75MM PARA AGUA FRIA</t>
  </si>
  <si>
    <t>16.3.322</t>
  </si>
  <si>
    <t>C2403</t>
  </si>
  <si>
    <t>TE REDUCAO PVC SOLDAVEL DE 110X85MM PARA AGUA FRIA</t>
  </si>
  <si>
    <t>16.3.323</t>
  </si>
  <si>
    <t>C2341</t>
  </si>
  <si>
    <t>TÊ REDUÇÃO PVC SOLD./ROSCA. D=25mmX25mmX1/2"</t>
  </si>
  <si>
    <t>16.3.324</t>
  </si>
  <si>
    <t>C2342</t>
  </si>
  <si>
    <t>TÊ REDUÇÃO PVC SOLD./ROSCA. D=32mmX32mmX3/4"</t>
  </si>
  <si>
    <t>16.3.325</t>
  </si>
  <si>
    <t>C4822</t>
  </si>
  <si>
    <t>TERMINAL DE VENTILAÇÃO PVC 50MM</t>
  </si>
  <si>
    <t>16.3.326</t>
  </si>
  <si>
    <t>C4823</t>
  </si>
  <si>
    <t>TERMINAL DE VENTILACAO PVC 75 MM</t>
  </si>
  <si>
    <t>16.3.327</t>
  </si>
  <si>
    <t>C4824</t>
  </si>
  <si>
    <t xml:space="preserve">TERMINAL DE VENTILAÇÃO PVC 100MM
</t>
  </si>
  <si>
    <t>16.3.328</t>
  </si>
  <si>
    <t>C2595</t>
  </si>
  <si>
    <t>TUBO PVC BRANCO P/ESGOTO D=40mm (1 1/2")</t>
  </si>
  <si>
    <t>16.3.329</t>
  </si>
  <si>
    <t>C2596</t>
  </si>
  <si>
    <t>TUBO PVC BRANCO P/ESGOTO D=50mm (2")</t>
  </si>
  <si>
    <t>16.3.330</t>
  </si>
  <si>
    <t>C2598</t>
  </si>
  <si>
    <t>TUBO PVC BRANCO P/ESGOTO D=75mm (3")</t>
  </si>
  <si>
    <t>16.3.331</t>
  </si>
  <si>
    <t>C2593</t>
  </si>
  <si>
    <t>TUBO PVC BRANCO P/ESGOTO D=100MM (4')</t>
  </si>
  <si>
    <t>16.3.332</t>
  </si>
  <si>
    <t>C2597</t>
  </si>
  <si>
    <t>TUBO PVC BRANCO P/ESGOTO D=50mm (2") - JUNTA C/ANÉIS</t>
  </si>
  <si>
    <t>16.3.333</t>
  </si>
  <si>
    <t>C2599</t>
  </si>
  <si>
    <t>TUBO PVC BRANCO P/ESGOTO D=75mm (3") - JUNTA C/ANÉIS</t>
  </si>
  <si>
    <t>16.3.334</t>
  </si>
  <si>
    <t>C2594</t>
  </si>
  <si>
    <t>TUBO PVC BRANCO P/ESGOTO D=100mm (4") - JUNTA C/ANÉIS</t>
  </si>
  <si>
    <t>16.3.335</t>
  </si>
  <si>
    <t>C2600</t>
  </si>
  <si>
    <t>TUBO PVC BRANCO RÍGIDO ESGOTO D=150mm (6")</t>
  </si>
  <si>
    <t>16.3.336</t>
  </si>
  <si>
    <t>C2601</t>
  </si>
  <si>
    <t>TUBO PVC BRANCO RÍGIDO ESGOTO D=200mm (8")</t>
  </si>
  <si>
    <t>16.3.337</t>
  </si>
  <si>
    <t>C2602</t>
  </si>
  <si>
    <t>TUBO PVC BRANCO RÍGIDO ESGOTO D=250mm (10")</t>
  </si>
  <si>
    <t>16.3.338</t>
  </si>
  <si>
    <t>C2603</t>
  </si>
  <si>
    <t>TUBO PVC BRANCO RÍGIDO ESGOTO D=300mm (12")</t>
  </si>
  <si>
    <t>16.3.339</t>
  </si>
  <si>
    <t>C2613</t>
  </si>
  <si>
    <t>TUBO PVC CINZA RÍGIDO ESGOTO D=150mm (6") JUNTA C/ANÉIS</t>
  </si>
  <si>
    <t>16.3.340</t>
  </si>
  <si>
    <t>C2614</t>
  </si>
  <si>
    <t>TUBO PVC CINZA RÍGIDO ESGOTO D=150mm (6") JUNTA SOLD.</t>
  </si>
  <si>
    <t>16.3.341</t>
  </si>
  <si>
    <t>C2607</t>
  </si>
  <si>
    <t>TUBO PVC ROSC. BRANCO D= 1/2" (20mm)</t>
  </si>
  <si>
    <t>16.3.342</t>
  </si>
  <si>
    <t>C2611</t>
  </si>
  <si>
    <t>TUBO PVC ROSC. BRANCO D= 3/4" (25mm)</t>
  </si>
  <si>
    <t>16.3.343</t>
  </si>
  <si>
    <t>C2606</t>
  </si>
  <si>
    <t>TUBO PVC ROSC. BRANCO D= 1" (32mm)</t>
  </si>
  <si>
    <t>16.3.344</t>
  </si>
  <si>
    <t>C2605</t>
  </si>
  <si>
    <t>TUBO PVC ROSC. BRANCO D= 1 1/4" (40mm)</t>
  </si>
  <si>
    <t>16.3.345</t>
  </si>
  <si>
    <t>C2604</t>
  </si>
  <si>
    <t>TUBO PVC ROSC. BRANCO D= 1 1/2" (50mm)</t>
  </si>
  <si>
    <t>16.3.346</t>
  </si>
  <si>
    <t>C2609</t>
  </si>
  <si>
    <t>TUBO PVC ROSC. BRANCO D= 2" (60mm)</t>
  </si>
  <si>
    <t>16.3.347</t>
  </si>
  <si>
    <t>C2608</t>
  </si>
  <si>
    <t>TUBO PVC ROSC. BRANCO D= 2 1/2" (75mm)</t>
  </si>
  <si>
    <t>16.3.348</t>
  </si>
  <si>
    <t>C2610</t>
  </si>
  <si>
    <t>TUBO PVC ROSC. BRANCO D= 3" (85mm)</t>
  </si>
  <si>
    <t>16.3.349</t>
  </si>
  <si>
    <t>C2612</t>
  </si>
  <si>
    <t>TUBO PVC ROSC. BRANCO D= 4"(110mm)</t>
  </si>
  <si>
    <t>16.3.350</t>
  </si>
  <si>
    <t>C4760</t>
  </si>
  <si>
    <t xml:space="preserve">TUBO PVC SÉRIE REFORÇADA P/ ESGOTO D=100MM (4") - INCLUSIVE CONEXÕES                                     
</t>
  </si>
  <si>
    <t>16.3.351</t>
  </si>
  <si>
    <t>C4763</t>
  </si>
  <si>
    <t xml:space="preserve">TUBO PVC SÉRIE REFORÇADA P/ ESGOTO D=150MM (6") JUNTA COM ANEL                                
</t>
  </si>
  <si>
    <t>16.3.352</t>
  </si>
  <si>
    <t>C2615</t>
  </si>
  <si>
    <t>TUBO PVC SOLD. MARROM D= 20mm (1/2")</t>
  </si>
  <si>
    <t>16.3.353</t>
  </si>
  <si>
    <t>C2616</t>
  </si>
  <si>
    <t>TUBO PVC SOLD. MARROM D= 25mm (3/4")</t>
  </si>
  <si>
    <t>16.3.354</t>
  </si>
  <si>
    <t>C2617</t>
  </si>
  <si>
    <t>TUBO PVC SOLD. MARROM D= 32mm (1")</t>
  </si>
  <si>
    <t>16.3.355</t>
  </si>
  <si>
    <t>C2618</t>
  </si>
  <si>
    <t>TUBO PVC SOLD. MARROM D= 40mm (1 1/4")</t>
  </si>
  <si>
    <t>16.3.356</t>
  </si>
  <si>
    <t>C2619</t>
  </si>
  <si>
    <t>TUBO PVC SOLD. MARROM D= 50mm (1 1/2")</t>
  </si>
  <si>
    <t>16.3.357</t>
  </si>
  <si>
    <t>C2620</t>
  </si>
  <si>
    <t>TUBO PVC SOLD. MARROM D= 60mm (2")</t>
  </si>
  <si>
    <t>16.3.358</t>
  </si>
  <si>
    <t>C2621</t>
  </si>
  <si>
    <t>TUBO PVC SOLD. MARROM D= 75mm (2 1/2")</t>
  </si>
  <si>
    <t>16.3.359</t>
  </si>
  <si>
    <t>C2622</t>
  </si>
  <si>
    <t>TUBO PVC SOLD. MARROM D= 85mm (3")</t>
  </si>
  <si>
    <t>16.3.360</t>
  </si>
  <si>
    <t>C2623</t>
  </si>
  <si>
    <t>TUBO PVC SOLD. MARROM D=110mm (4")</t>
  </si>
  <si>
    <t>16.3.361</t>
  </si>
  <si>
    <t>C2624</t>
  </si>
  <si>
    <t>TUBO PVC SOLD. MARROM INCL.CONEXÕES D= 20mm (1/2")</t>
  </si>
  <si>
    <t>16.3.362</t>
  </si>
  <si>
    <t>C2625</t>
  </si>
  <si>
    <t>TUBO PVC SOLD. MARROM INCL.CONEXÕES D= 25mm(3/4")</t>
  </si>
  <si>
    <t>16.3.363</t>
  </si>
  <si>
    <t>C2626</t>
  </si>
  <si>
    <t>TUBO PVC SOLD. MARROM INCL.CONEXÕES D= 32mm(1")</t>
  </si>
  <si>
    <t>16.3.364</t>
  </si>
  <si>
    <t>C2627</t>
  </si>
  <si>
    <t>TUBO PVC SOLD. MARROM INCL.CONEXÕES D= 40mm (1 1/4")</t>
  </si>
  <si>
    <t>16.3.365</t>
  </si>
  <si>
    <t>C2628</t>
  </si>
  <si>
    <t>TUBO PVC SOLD. MARROM INCL.CONEXÕES D= 50mm (1 1/2")</t>
  </si>
  <si>
    <t>16.3.366</t>
  </si>
  <si>
    <t>C2629</t>
  </si>
  <si>
    <t>TUBO PVC SOLD. MARROM INCL.CONEXÕES D= 60mm (2")</t>
  </si>
  <si>
    <t>16.3.367</t>
  </si>
  <si>
    <t>C2631</t>
  </si>
  <si>
    <t>TUBO PVC SOLD. MARROM INCL.CONEXÕES D=75mm (2 1/2")</t>
  </si>
  <si>
    <t>16.3.368</t>
  </si>
  <si>
    <t>C2632</t>
  </si>
  <si>
    <t>TUBO PVC SOLD. MARROM INCL.CONEXÕES D=85MM(3')</t>
  </si>
  <si>
    <t>16.3.369</t>
  </si>
  <si>
    <t>C2630</t>
  </si>
  <si>
    <t>TUBO PVC SOLD. MARROM INCL.CONEXÕES D=110mm(4')</t>
  </si>
  <si>
    <t>16.3.370</t>
  </si>
  <si>
    <t>C2648</t>
  </si>
  <si>
    <t>UNIÃO PVC BRANCO ROSC. D=1/2" (20mm)</t>
  </si>
  <si>
    <t>16.3.371</t>
  </si>
  <si>
    <t>C2652</t>
  </si>
  <si>
    <t>UNIÃO PVC BRANCO ROSC. D=3/4" (25mm)</t>
  </si>
  <si>
    <t>16.3.372</t>
  </si>
  <si>
    <t>C2647</t>
  </si>
  <si>
    <t>UNIÃO PVC BRANCO ROSC. D=1" (32mm)</t>
  </si>
  <si>
    <t>16.3.373</t>
  </si>
  <si>
    <t>C2646</t>
  </si>
  <si>
    <t>UNIÃO PVC BRANCO ROSC. D=1 1/4" (40mm)</t>
  </si>
  <si>
    <t>16.3.374</t>
  </si>
  <si>
    <t>C2645</t>
  </si>
  <si>
    <t>UNIÃO PVC BRANCO ROSC. D=1 1/2" (50mm)</t>
  </si>
  <si>
    <t>16.3.375</t>
  </si>
  <si>
    <t>C2650</t>
  </si>
  <si>
    <t>UNIÃO PVC BRANCO ROSC. D=2" (60mm)</t>
  </si>
  <si>
    <t>16.3.376</t>
  </si>
  <si>
    <t>C2651</t>
  </si>
  <si>
    <t>UNIÃO PVC BRANCO ROSC. D=3" (85mm)</t>
  </si>
  <si>
    <t>16.3.377</t>
  </si>
  <si>
    <t>C2649</t>
  </si>
  <si>
    <t>UNIÃO PVC BRANCO ROSC. D=2 1/2" (75mm)</t>
  </si>
  <si>
    <t>16.3.378</t>
  </si>
  <si>
    <t>C2653</t>
  </si>
  <si>
    <t>UNIÃO PVC BRANCO ROSC. D=4" (110mm)</t>
  </si>
  <si>
    <t>16.3.379</t>
  </si>
  <si>
    <t>C2654</t>
  </si>
  <si>
    <t>UNIÃO PVC SOLD. MARROM D= 20mm (1/2")</t>
  </si>
  <si>
    <t>16.3.380</t>
  </si>
  <si>
    <t>C2655</t>
  </si>
  <si>
    <t>UNIÃO PVC SOLD. MARROM D= 25mm (3/4")</t>
  </si>
  <si>
    <t>16.3.381</t>
  </si>
  <si>
    <t>C2656</t>
  </si>
  <si>
    <t>UNIÃO PVC SOLD. MARROM D= 32mm (1")</t>
  </si>
  <si>
    <t>16.3.382</t>
  </si>
  <si>
    <t>C2657</t>
  </si>
  <si>
    <t>UNIÃO PVC SOLD. MARROM D= 40mm (1 1/4")</t>
  </si>
  <si>
    <t>16.3.383</t>
  </si>
  <si>
    <t>C2658</t>
  </si>
  <si>
    <t>UNIÃO PVC SOLD. MARROM D= 50mm (1 1/2")</t>
  </si>
  <si>
    <t>16.3.384</t>
  </si>
  <si>
    <t>C2659</t>
  </si>
  <si>
    <t>UNIÃO PVC SOLD. MARROM D= 60mm (2")</t>
  </si>
  <si>
    <t>16.3.385</t>
  </si>
  <si>
    <t>C2660</t>
  </si>
  <si>
    <t>UNIÃO PVC SOLD. MARROM D= 75mm (2 1/2")</t>
  </si>
  <si>
    <t>16.3.386</t>
  </si>
  <si>
    <t>C2661</t>
  </si>
  <si>
    <t>UNIÃO PVC SOLD. MARROM D= 85mm (3")</t>
  </si>
  <si>
    <t>16.3.387</t>
  </si>
  <si>
    <t>C2662</t>
  </si>
  <si>
    <t>UNIÃO PVC SOLD. MARROM D=110mm (4")</t>
  </si>
  <si>
    <t>TUBOS E CONEXÕES DE PRFV</t>
  </si>
  <si>
    <t>C4188</t>
  </si>
  <si>
    <t>ASSENTAMENTO DE TUBO, PEÇAS E CONEXÕES EM PRFV, JE DN 300mm</t>
  </si>
  <si>
    <t>C4189</t>
  </si>
  <si>
    <t>ASSENTAMENTO DE TUBO, PEÇAS E CONEXÕES EM PRFV, JE DN 350mm</t>
  </si>
  <si>
    <t>16.4.3</t>
  </si>
  <si>
    <t>C4190</t>
  </si>
  <si>
    <t>ASSENTAMENTO DE TUBO, PEÇAS E CONEXÕES EM PRFV, JE DN 400mm</t>
  </si>
  <si>
    <t>16.4.4</t>
  </si>
  <si>
    <t>C4191</t>
  </si>
  <si>
    <t>ASSENTAMENTO DE TUBO, PEÇAS E CONEXÕES EM PRFV, JE DN 450mm</t>
  </si>
  <si>
    <t>16.4.5</t>
  </si>
  <si>
    <t>C4192</t>
  </si>
  <si>
    <t>ASSENTAMENTO DE TUBO, PEÇAS E CONEXÕES EM PRFV, JE DN 500mm</t>
  </si>
  <si>
    <t>16.4.6</t>
  </si>
  <si>
    <t>C4193</t>
  </si>
  <si>
    <t>ASSENTAMENTO DE TUBO, PEÇAS E CONEXÕES EM PRFV, JE DN 600mm</t>
  </si>
  <si>
    <t>16.4.7</t>
  </si>
  <si>
    <t>C4194</t>
  </si>
  <si>
    <t>ASSENTAMENTO DE TUBO, PEÇAS E CONEXÕES EM PRFV, JE DN 700mm</t>
  </si>
  <si>
    <t>16.4.8</t>
  </si>
  <si>
    <t>C4195</t>
  </si>
  <si>
    <t>ASSENTAMENTO DE TUBO, PEÇAS E CONEXÕES EM PRFV, JE DN 800mm</t>
  </si>
  <si>
    <t>16.4.9</t>
  </si>
  <si>
    <t>C4196</t>
  </si>
  <si>
    <t>ASSENTAMENTO DE TUBO, PEÇAS E CONEXÕES EM PRFV, JE DN 900mm</t>
  </si>
  <si>
    <t>16.4.10</t>
  </si>
  <si>
    <t>C4197</t>
  </si>
  <si>
    <t>ASSENTAMENTO DE TUBO, PEÇAS E CONEXÕES EM PRFV, JE DN 1000mm</t>
  </si>
  <si>
    <t>16.4.11</t>
  </si>
  <si>
    <t>C4198</t>
  </si>
  <si>
    <t>ASSENTAMENTO DE TUBO, PEÇAS E CONEXÕES EM PRFV, JE DN 1200mm</t>
  </si>
  <si>
    <t>TUBOS E CONEXÕES DE CERÂMICA</t>
  </si>
  <si>
    <t>C0235</t>
  </si>
  <si>
    <t>ASSENTAMENTO DE TUBOS E CONEXÕES CERÂMICOS, J.ARG. D= 100mm</t>
  </si>
  <si>
    <t>C0239</t>
  </si>
  <si>
    <t>ASSENTAMENTO DE TUBOS E CONEXÕES CERÂMICOS, J.ARG. D=150mm</t>
  </si>
  <si>
    <t>16.5.3</t>
  </si>
  <si>
    <t>C0236</t>
  </si>
  <si>
    <t>ASSENTAMENTO DE TUBOS E CONEXÕES CERÂMICOS, J.ARG. D= 200mm</t>
  </si>
  <si>
    <t>16.5.4</t>
  </si>
  <si>
    <t>C0237</t>
  </si>
  <si>
    <t>ASSENTAMENTO DE TUBOS E CONEXÕES CERÂMICOS, J.ARG. D= 250mm</t>
  </si>
  <si>
    <t>16.5.5</t>
  </si>
  <si>
    <t>C0238</t>
  </si>
  <si>
    <t>ASSENTAMENTO DE TUBOS E CONEXÕES CERÂMICOS, J.ARG. D= 300mm</t>
  </si>
  <si>
    <t>16.5.6</t>
  </si>
  <si>
    <t>C0240</t>
  </si>
  <si>
    <t>ASSENTAMENTO DE TUBOS E CONEXÕES CERÂMICOS, J.ASF. D= 100mm</t>
  </si>
  <si>
    <t>16.5.7</t>
  </si>
  <si>
    <t>C0241</t>
  </si>
  <si>
    <t>ASSENTAMENTO DE TUBOS E CONEXÕES CERÂMICOS, J.ASF. D= 150mm</t>
  </si>
  <si>
    <t>16.5.8</t>
  </si>
  <si>
    <t>C0242</t>
  </si>
  <si>
    <t>ASSENTAMENTO DE TUBOS E CONEXÕES CERÂMICOS, J.ASF. D= 200mm</t>
  </si>
  <si>
    <t>16.5.9</t>
  </si>
  <si>
    <t>C0243</t>
  </si>
  <si>
    <t>ASSENTAMENTO DE TUBOS E CONEXÕES CERÂMICOS, J.ASF. D= 250mm</t>
  </si>
  <si>
    <t>16.5.10</t>
  </si>
  <si>
    <t>C0244</t>
  </si>
  <si>
    <t>ASSENTAMENTO DE TUBOS E CONEXÕES CERÂMICOS, J.ASF. D= 300mm</t>
  </si>
  <si>
    <t>16.5.11</t>
  </si>
  <si>
    <t>C0245</t>
  </si>
  <si>
    <t>ASSENTAMENTO DE TUBOS E CONEXÕES CERÂMICOS, J.ASF. D= 350mm</t>
  </si>
  <si>
    <t>16.5.12</t>
  </si>
  <si>
    <t>C0246</t>
  </si>
  <si>
    <t>ASSENTAMENTO DE TUBOS E CONEXÕES CERÂMICOS, J.ASF. D= 400mm</t>
  </si>
  <si>
    <t>TUBOS E CONEXÕES DE CONCRETO</t>
  </si>
  <si>
    <t>C0305</t>
  </si>
  <si>
    <t>ASSENTAMENTO DE TUBOS EM CONCRETO,JUNTA ARGAMASSADA, D=150mm</t>
  </si>
  <si>
    <t>C0306</t>
  </si>
  <si>
    <t>ASSENTAMENTO DE TUBOS EM CONCRETO,JUNTA ARGAMASSADA, D=200mm</t>
  </si>
  <si>
    <t>16.6.3</t>
  </si>
  <si>
    <t>C0298</t>
  </si>
  <si>
    <t>ASSENTAMENTO DE TUBOS EM CONCRETO, JE D= 300mm</t>
  </si>
  <si>
    <t>16.6.4</t>
  </si>
  <si>
    <t>C0299</t>
  </si>
  <si>
    <t>ASSENTAMENTO DE TUBOS EM CONCRETO, JE D= 400mm</t>
  </si>
  <si>
    <t>16.6.5</t>
  </si>
  <si>
    <t>C0300</t>
  </si>
  <si>
    <t>ASSENTAMENTO DE TUBOS EM CONCRETO, JE D=500mm</t>
  </si>
  <si>
    <t>16.6.6</t>
  </si>
  <si>
    <t>C0301</t>
  </si>
  <si>
    <t>ASSENTAMENTO DE TUBOS EM CONCRETO, JE D=600mm</t>
  </si>
  <si>
    <t>16.6.7</t>
  </si>
  <si>
    <t>C0302</t>
  </si>
  <si>
    <t>ASSENTAMENTO DE TUBOS EM CONCRETO, JE D= 700mm</t>
  </si>
  <si>
    <t>16.6.8</t>
  </si>
  <si>
    <t>C0303</t>
  </si>
  <si>
    <t>ASSENTAMENTO DE TUBOS EM CONCRETO, JE D= 800mm</t>
  </si>
  <si>
    <t>16.6.9</t>
  </si>
  <si>
    <t>C0304</t>
  </si>
  <si>
    <t>ASSENTAMENTO DE TUBOS EM CONCRETO, JE D= 900mm</t>
  </si>
  <si>
    <t>16.6.10</t>
  </si>
  <si>
    <t>C0293</t>
  </si>
  <si>
    <t>ASSENTAMENTO DE TUBOS EM CONCRETO, JE D= 1000mm</t>
  </si>
  <si>
    <t>16.6.11</t>
  </si>
  <si>
    <t>C0294</t>
  </si>
  <si>
    <t>ASSENTAMENTO DE TUBOS EM CONCRETO, JE D= 1200mm</t>
  </si>
  <si>
    <t>16.6.12</t>
  </si>
  <si>
    <t>C0295</t>
  </si>
  <si>
    <t>ASSENTAMENTO DE TUBOS EM CONCRETO, JE D=1500mm</t>
  </si>
  <si>
    <t>16.6.13</t>
  </si>
  <si>
    <t>C0296</t>
  </si>
  <si>
    <t>ASSENTAMENTO DE TUBOS EM CONCRETO, JE D= 1750mm</t>
  </si>
  <si>
    <t>16.6.14</t>
  </si>
  <si>
    <t>C0297</t>
  </si>
  <si>
    <t>ASSENTAMENTO DE TUBOS EM CONCRETO, JE D=2000mm</t>
  </si>
  <si>
    <t>TUBOS E CONEXÕES DE COBRE</t>
  </si>
  <si>
    <t>C1007</t>
  </si>
  <si>
    <t>CURVA COBRE OU BRONZE D= 15mm (1/2")</t>
  </si>
  <si>
    <t>C1008</t>
  </si>
  <si>
    <t>CURVA COBRE OU BRONZE D= 22mm (3/4")</t>
  </si>
  <si>
    <t>16.7.3</t>
  </si>
  <si>
    <t>C1009</t>
  </si>
  <si>
    <t>CURVA COBRE OU BRONZE D= 28mm (1")</t>
  </si>
  <si>
    <t>16.7.4</t>
  </si>
  <si>
    <t>C1010</t>
  </si>
  <si>
    <t>CURVA COBRE OU BRONZE D= 35mm (1 1/4")</t>
  </si>
  <si>
    <t>16.7.5</t>
  </si>
  <si>
    <t>C1011</t>
  </si>
  <si>
    <t>CURVA COBRE OU BRONZE D= 42mm (1 1/2")</t>
  </si>
  <si>
    <t>16.7.6</t>
  </si>
  <si>
    <t>C1012</t>
  </si>
  <si>
    <t>CURVA COBRE OU BRONZE D= 54mm (2")</t>
  </si>
  <si>
    <t>16.7.7</t>
  </si>
  <si>
    <t>C1013</t>
  </si>
  <si>
    <t>CURVA COBRE OU BRONZE D= 66mm (2 1/2")</t>
  </si>
  <si>
    <t>16.7.8</t>
  </si>
  <si>
    <t>C1014</t>
  </si>
  <si>
    <t>CURVA COBRE OU BRONZE D= 79mm (3")</t>
  </si>
  <si>
    <t>16.7.9</t>
  </si>
  <si>
    <t>C1015</t>
  </si>
  <si>
    <t>CURVA COBRE OU BRONZE D=104mm (4")</t>
  </si>
  <si>
    <t>16.7.10</t>
  </si>
  <si>
    <t>C2332</t>
  </si>
  <si>
    <t>TÊ COBRE OU BRONZE D= 15mm (1/2")</t>
  </si>
  <si>
    <t>16.7.11</t>
  </si>
  <si>
    <t>C2333</t>
  </si>
  <si>
    <t>TÊ COBRE OU BRONZE D= 22mm (3/4")</t>
  </si>
  <si>
    <t>16.7.12</t>
  </si>
  <si>
    <t>C2334</t>
  </si>
  <si>
    <t>TÊ COBRE OU BRONZE D= 28mm (1")</t>
  </si>
  <si>
    <t>16.7.13</t>
  </si>
  <si>
    <t>C2335</t>
  </si>
  <si>
    <t>TÊ COBRE OU BRONZE D= 35mm (1 1/4")</t>
  </si>
  <si>
    <t>16.7.14</t>
  </si>
  <si>
    <t>C2336</t>
  </si>
  <si>
    <t>TÊ COBRE OU BRONZE D= 42mm (1 1/2")</t>
  </si>
  <si>
    <t>16.7.15</t>
  </si>
  <si>
    <t>C2337</t>
  </si>
  <si>
    <t>TÊ COBRE OU BRONZE D= 54mm (2")</t>
  </si>
  <si>
    <t>16.7.16</t>
  </si>
  <si>
    <t>C2338</t>
  </si>
  <si>
    <t>TÊ COBRE OU BRONZE D= 66mm (2 1/2")</t>
  </si>
  <si>
    <t>16.7.17</t>
  </si>
  <si>
    <t>C2339</t>
  </si>
  <si>
    <t>TÊ COBRE OU BRONZE D= 79mm (3")</t>
  </si>
  <si>
    <t>16.7.18</t>
  </si>
  <si>
    <t>C2340</t>
  </si>
  <si>
    <t>TÊ COBRE OU BRONZE D=104mm (4")</t>
  </si>
  <si>
    <t>16.7.19</t>
  </si>
  <si>
    <t>C2565</t>
  </si>
  <si>
    <t>TUBO COBRE D= 15mm(1/2") CLASSE E</t>
  </si>
  <si>
    <t>16.7.20</t>
  </si>
  <si>
    <t>C2566</t>
  </si>
  <si>
    <t>TUBO COBRE D= 22mm (3/4") CLASSE E</t>
  </si>
  <si>
    <t>16.7.21</t>
  </si>
  <si>
    <t>C2567</t>
  </si>
  <si>
    <t>TUBO COBRE D= 28mm (1") CLASSE E</t>
  </si>
  <si>
    <t>16.7.22</t>
  </si>
  <si>
    <t>C2568</t>
  </si>
  <si>
    <t>TUBO COBRE D= 35mm (1 1/4") CLASSE E</t>
  </si>
  <si>
    <t>16.7.23</t>
  </si>
  <si>
    <t>C2569</t>
  </si>
  <si>
    <t>TUBO COBRE D= 42mm (1 1/2") CLASSE E</t>
  </si>
  <si>
    <t>16.7.24</t>
  </si>
  <si>
    <t>C2570</t>
  </si>
  <si>
    <t>TUBO COBRE D= 54mm (2") CLASSE E</t>
  </si>
  <si>
    <t>16.7.25</t>
  </si>
  <si>
    <t>C2571</t>
  </si>
  <si>
    <t>TUBO COBRE D= 66mm (2 1/2") CLASSE E</t>
  </si>
  <si>
    <t>16.7.26</t>
  </si>
  <si>
    <t>C2572</t>
  </si>
  <si>
    <t>TUBO COBRE D= 79mm (3") CLASSE E</t>
  </si>
  <si>
    <t>16.7.27</t>
  </si>
  <si>
    <t>C2573</t>
  </si>
  <si>
    <t>TUBO COBRE D=104mm (4") CLASSE E</t>
  </si>
  <si>
    <t>16.7.28</t>
  </si>
  <si>
    <t>C2574</t>
  </si>
  <si>
    <t>TUBO COBRE INCLUSIVE CONEXÕES D= 15mm (1/2") CLASSE E</t>
  </si>
  <si>
    <t>16.7.29</t>
  </si>
  <si>
    <t>C2575</t>
  </si>
  <si>
    <t>TUBO COBRE INCLUSIVE CONEXÕES D= 22mm (3/4") CLASSE E</t>
  </si>
  <si>
    <t>16.7.30</t>
  </si>
  <si>
    <t>C2576</t>
  </si>
  <si>
    <t>TUBO COBRE INCLUSIVE CONEXÕES D= 28mm (1") CLASSE E</t>
  </si>
  <si>
    <t>16.7.31</t>
  </si>
  <si>
    <t>C2577</t>
  </si>
  <si>
    <t>TUBO COBRE INCLUSIVE CONEXÕES D= 35mm (1 1/4") CLASSE E</t>
  </si>
  <si>
    <t>16.7.32</t>
  </si>
  <si>
    <t>C2578</t>
  </si>
  <si>
    <t>TUBO COBRE INCLUSIVE CONEXÕES D= 42mm (1 1/2") CLASSE E</t>
  </si>
  <si>
    <t>16.7.33</t>
  </si>
  <si>
    <t>C2579</t>
  </si>
  <si>
    <t>TUBO COBRE INCLUSIVE CONEXÕES D= 54mm (2") CLASSE E</t>
  </si>
  <si>
    <t>16.7.34</t>
  </si>
  <si>
    <t>C2580</t>
  </si>
  <si>
    <t>TUBO COBRE INCLUSIVE CONEXÕES D= 66mm (2 1/2") CLASSE E</t>
  </si>
  <si>
    <t>16.7.35</t>
  </si>
  <si>
    <t>C2581</t>
  </si>
  <si>
    <t>TUBO COBRE INCLUSIVE CONEXÕES D= 79mm (3") CLASSE E</t>
  </si>
  <si>
    <t>16.7.36</t>
  </si>
  <si>
    <t>C2582</t>
  </si>
  <si>
    <t>TUBO COBRE INCLUSIVE CONEXÕES D=104mm (4") CLASSE E</t>
  </si>
  <si>
    <t>REGISTROS E VÁLVULAS</t>
  </si>
  <si>
    <t>C3599</t>
  </si>
  <si>
    <t>MUTIRÃO MISTO - REGISTRO DE GAVETA BRUTO D=20mm (3/4")</t>
  </si>
  <si>
    <t>C3600</t>
  </si>
  <si>
    <t>MUTIRÃO MISTO - REGISTRO DE PRESSÃO D=20mm (3/4")</t>
  </si>
  <si>
    <t>16.8.3</t>
  </si>
  <si>
    <t>C2156</t>
  </si>
  <si>
    <t>REGISTRO DE GAVETA BRUTO D= 15mm (1/2")</t>
  </si>
  <si>
    <t>16.8.4</t>
  </si>
  <si>
    <t>C2157</t>
  </si>
  <si>
    <t>REGISTRO DE GAVETA BRUTO D= 20mm (3/4")</t>
  </si>
  <si>
    <t>16.8.5</t>
  </si>
  <si>
    <t>C2158</t>
  </si>
  <si>
    <t>REGISTRO DE GAVETA BRUTO D= 25mm (1")</t>
  </si>
  <si>
    <t>16.8.6</t>
  </si>
  <si>
    <t>C2159</t>
  </si>
  <si>
    <t>REGISTRO DE GAVETA BRUTO D= 32mm (1 1/4")</t>
  </si>
  <si>
    <t>16.8.7</t>
  </si>
  <si>
    <t>C2160</t>
  </si>
  <si>
    <t>REGISTRO DE GAVETA BRUTO D= 40mm (1 1/2")</t>
  </si>
  <si>
    <t>16.8.8</t>
  </si>
  <si>
    <t>C2161</t>
  </si>
  <si>
    <t>REGISTRO DE GAVETA BRUTO D= 50mm (2")</t>
  </si>
  <si>
    <t>16.8.9</t>
  </si>
  <si>
    <t>C2162</t>
  </si>
  <si>
    <t>REGISTRO DE GAVETA BRUTO D= 65mm (2 1/2")</t>
  </si>
  <si>
    <t>16.8.10</t>
  </si>
  <si>
    <t>C2163</t>
  </si>
  <si>
    <t>REGISTRO DE GAVETA BRUTO D= 80mm (3")</t>
  </si>
  <si>
    <t>16.8.11</t>
  </si>
  <si>
    <t>C2164</t>
  </si>
  <si>
    <t>REGISTRO DE GAVETA BRUTO D=100mm (4")</t>
  </si>
  <si>
    <t>16.8.12</t>
  </si>
  <si>
    <t>C2165</t>
  </si>
  <si>
    <t>REGISTRO DE GAVETA C/CANOPLA CROMADA D= 15mm (1/2")</t>
  </si>
  <si>
    <t>16.8.13</t>
  </si>
  <si>
    <t>C2166</t>
  </si>
  <si>
    <t>REGISTRO DE GAVETA C/CANOPLA CROMADA D= 20mm (3/4")</t>
  </si>
  <si>
    <t>16.8.14</t>
  </si>
  <si>
    <t>C2167</t>
  </si>
  <si>
    <t>REGISTRO DE GAVETA C/CANOPLA CROMADA D= 25mm (1")</t>
  </si>
  <si>
    <t>16.8.15</t>
  </si>
  <si>
    <t>C2168</t>
  </si>
  <si>
    <t>REGISTRO DE GAVETA C/CANOPLA CROMADA D= 32mm (1 1/4")</t>
  </si>
  <si>
    <t>16.8.16</t>
  </si>
  <si>
    <t>C2169</t>
  </si>
  <si>
    <t>REGISTRO DE GAVETA C/CANOPLA CROMADA D= 40mm (1 1/2")</t>
  </si>
  <si>
    <t>16.8.17</t>
  </si>
  <si>
    <t>C2171</t>
  </si>
  <si>
    <t>REGISTRO DE PRESSÃO C/CANOPLA CROMADA D= 15mm (1/2")</t>
  </si>
  <si>
    <t>16.8.18</t>
  </si>
  <si>
    <t>C2172</t>
  </si>
  <si>
    <t>REGISTRO DE PRESSÃO C/CANOPLA CROMADA D= 20mm (3/4")</t>
  </si>
  <si>
    <t>16.8.19</t>
  </si>
  <si>
    <t>C2170</t>
  </si>
  <si>
    <t>REGISTRO DE PRESSAO C/CANOPLA CROMADA D=25MM (1")</t>
  </si>
  <si>
    <t>16.8.20</t>
  </si>
  <si>
    <t>C3601</t>
  </si>
  <si>
    <t>REGISTRO DE PRESSÃO D=20mm (3/4") - PADRÃO POPULAR</t>
  </si>
  <si>
    <t>16.8.21</t>
  </si>
  <si>
    <t>C2173</t>
  </si>
  <si>
    <t>REGISTRO DE RECALQUE NO PASSEIO D= 65mm (2 1/2")</t>
  </si>
  <si>
    <t>16.8.22</t>
  </si>
  <si>
    <t>C2177</t>
  </si>
  <si>
    <t>REGISTRO GLOBO /FECHO RÁPIDO DE 3/4"</t>
  </si>
  <si>
    <t>16.8.23</t>
  </si>
  <si>
    <t>C2176</t>
  </si>
  <si>
    <t>REGISTRO GLOBO /FECHO RÁPIDO DE 1"</t>
  </si>
  <si>
    <t>16.8.24</t>
  </si>
  <si>
    <t>C2175</t>
  </si>
  <si>
    <t>REGISTRO GLOBO /FECHO RÁPIDO DE 1 1/4"</t>
  </si>
  <si>
    <t>16.8.25</t>
  </si>
  <si>
    <t>C2178</t>
  </si>
  <si>
    <t>REGISTRO GLOBO/FECHO RÁPIDO DE 1 1/2"</t>
  </si>
  <si>
    <t>16.8.26</t>
  </si>
  <si>
    <t>C2174</t>
  </si>
  <si>
    <t>REGISTRO GLOBO / FECHO RÁPIDO DE 2"</t>
  </si>
  <si>
    <t>16.8.27</t>
  </si>
  <si>
    <t>C4403</t>
  </si>
  <si>
    <t>REGISTRO GLOBO / FECHO RÁPIDO DE 2 1/2"</t>
  </si>
  <si>
    <t>16.8.28</t>
  </si>
  <si>
    <t>C3695</t>
  </si>
  <si>
    <t>REGISTRO GLOBO EM BRONZE ROSC. DE 3/4"</t>
  </si>
  <si>
    <t>16.8.29</t>
  </si>
  <si>
    <t>C3714</t>
  </si>
  <si>
    <t>REGISTRO GLOBO EM BRONZE ROSC. DE 1"</t>
  </si>
  <si>
    <t>16.8.30</t>
  </si>
  <si>
    <t>C2684</t>
  </si>
  <si>
    <t>VÁLVULA DE DESCARGA CROMADA C/CANOPLA LISA DE 32 OU 40mm</t>
  </si>
  <si>
    <t>16.8.31</t>
  </si>
  <si>
    <t>C2685</t>
  </si>
  <si>
    <t>VÁLVULA DE DESCARGA CROMADA C/REGISTRO ACOPLADO DE 32 OU 40mm</t>
  </si>
  <si>
    <t>16.8.32</t>
  </si>
  <si>
    <t>C2686</t>
  </si>
  <si>
    <t>VÁLVULA DE DESCARGA PVC RÍGIDO S/REGISTRO .ACOPLADO. D=50mm (1 1/2")</t>
  </si>
  <si>
    <t>16.8.33</t>
  </si>
  <si>
    <t>C2687</t>
  </si>
  <si>
    <t>VÁLVULA DE FLUXO EM AÇO GALVANIZADO DE  (2 1/2")</t>
  </si>
  <si>
    <t>16.8.34</t>
  </si>
  <si>
    <t>C2688</t>
  </si>
  <si>
    <t>VÁLVULA DE RETENÇÃO DE PÉ C/CRIVO D= 15mm (1/2")</t>
  </si>
  <si>
    <t>16.8.35</t>
  </si>
  <si>
    <t>C2689</t>
  </si>
  <si>
    <t>VÁLVULA DE RETENÇÃO DE PÉ C/CRIVO D= 20mm (3/4")</t>
  </si>
  <si>
    <t>16.8.36</t>
  </si>
  <si>
    <t>C2690</t>
  </si>
  <si>
    <t>VÁLVULA DE RETENÇÃO DE PÉ C/CRIVO D= 25mm (1")</t>
  </si>
  <si>
    <t>16.8.37</t>
  </si>
  <si>
    <t>C2691</t>
  </si>
  <si>
    <t>VÁLVULA DE RETENÇÃO DE PÉ C/CRIVO D= 32mm (1 1/4")</t>
  </si>
  <si>
    <t>16.8.38</t>
  </si>
  <si>
    <t>C2692</t>
  </si>
  <si>
    <t>VÁLVULA DE RETENÇÃO DE PÉ C/CRIVO D= 40mm (1 1/2")</t>
  </si>
  <si>
    <t>16.8.39</t>
  </si>
  <si>
    <t>C2693</t>
  </si>
  <si>
    <t>VÁLVULA DE RETENÇÃO DE PÉ C/CRIVO D= 50mm (2")</t>
  </si>
  <si>
    <t>16.8.40</t>
  </si>
  <si>
    <t>C2694</t>
  </si>
  <si>
    <t>VÁLVULA DE RETENÇÃO DE PÉ C/CRIVO D= 65mm (2 1/2")</t>
  </si>
  <si>
    <t>16.8.41</t>
  </si>
  <si>
    <t>C2695</t>
  </si>
  <si>
    <t>VÁLVULA DE RETENÇÃO DE PÉ C/CRIVO D= 80mm (3")</t>
  </si>
  <si>
    <t>16.8.42</t>
  </si>
  <si>
    <t>C2696</t>
  </si>
  <si>
    <t>VÁLVULA DE RETENÇÃO DE PÉ C/CRIVO D=100mm (4")</t>
  </si>
  <si>
    <t>16.8.43</t>
  </si>
  <si>
    <t>C4775</t>
  </si>
  <si>
    <t>VÁLVULA DE RETENÇÃO DE PVC P/ ESGOTO D=150MM</t>
  </si>
  <si>
    <t>16.8.44</t>
  </si>
  <si>
    <t>C2707</t>
  </si>
  <si>
    <t>VÁLVULA DE RETENÇÃO HORIZONTAL D= 15mm (1/2")</t>
  </si>
  <si>
    <t>16.8.45</t>
  </si>
  <si>
    <t>C2708</t>
  </si>
  <si>
    <t>VÁLVULA DE RETENÇÃO HORIZONTAL D= 20mm (3/4")</t>
  </si>
  <si>
    <t>16.8.46</t>
  </si>
  <si>
    <t>C2709</t>
  </si>
  <si>
    <t>VÁLVULA DE RETENÇÃO HORIZONTAL D= 25mm (1")</t>
  </si>
  <si>
    <t>16.8.47</t>
  </si>
  <si>
    <t>C2710</t>
  </si>
  <si>
    <t>VÁLVULA DE RETENÇÃO HORIZONTAL D= 32mm (1 1/4")</t>
  </si>
  <si>
    <t>16.8.48</t>
  </si>
  <si>
    <t>C2711</t>
  </si>
  <si>
    <t>VÁLVULA DE RETENÇÃO HORIZONTAL D= 40mm (1 1/2")</t>
  </si>
  <si>
    <t>16.8.49</t>
  </si>
  <si>
    <t>C2712</t>
  </si>
  <si>
    <t>VÁLVULA DE RETENÇÃO HORIZONTAL D= 50mm (2")</t>
  </si>
  <si>
    <t>16.8.50</t>
  </si>
  <si>
    <t>C2713</t>
  </si>
  <si>
    <t>VÁLVULA DE RETENÇÃO HORIZONTAL D= 65mm (2 1/2")</t>
  </si>
  <si>
    <t>16.8.51</t>
  </si>
  <si>
    <t>C2714</t>
  </si>
  <si>
    <t>VÁLVULA DE RETENÇÃO HORIZONTAL D= 80mm (3")</t>
  </si>
  <si>
    <t>16.8.52</t>
  </si>
  <si>
    <t>C2706</t>
  </si>
  <si>
    <t>VÁLVULA DE RETENÇÃO HORIZONTAL D= 100mm (4")</t>
  </si>
  <si>
    <t>16.8.53</t>
  </si>
  <si>
    <t>C2697</t>
  </si>
  <si>
    <t>VÁLVULA DE RETENÇÃO HORIZ.OU VERT. D= 15mm (1/2")</t>
  </si>
  <si>
    <t>16.8.54</t>
  </si>
  <si>
    <t>C2698</t>
  </si>
  <si>
    <t>VÁLVULA DE RETENÇÃO HORIZ.OU VERT. D= 20mm (3/4")</t>
  </si>
  <si>
    <t>16.8.55</t>
  </si>
  <si>
    <t>C2699</t>
  </si>
  <si>
    <t>VÁLVULA DE RETENÇÃO HORIZ.OU VERT. D= 25mm (1")</t>
  </si>
  <si>
    <t>16.8.56</t>
  </si>
  <si>
    <t>C2700</t>
  </si>
  <si>
    <t>VÁLVULA DE RETENÇÃO HORIZ.OU VERT. D= 32mm (1 1/4")</t>
  </si>
  <si>
    <t>16.8.57</t>
  </si>
  <si>
    <t>C2701</t>
  </si>
  <si>
    <t>VÁLVULA DE RETENÇÃO HORIZ.OU VERT. D= 40mm (1 1/2")</t>
  </si>
  <si>
    <t>16.8.58</t>
  </si>
  <si>
    <t>C2702</t>
  </si>
  <si>
    <t>VÁLVULA DE RETENÇÃO HORIZ.OU VERT. D= 50mm (2")</t>
  </si>
  <si>
    <t>16.8.59</t>
  </si>
  <si>
    <t>C2703</t>
  </si>
  <si>
    <t>VÁLVULA DE RETENÇÃO HORIZ.OU VERT. D= 65mm (2 1/2")</t>
  </si>
  <si>
    <t>16.8.60</t>
  </si>
  <si>
    <t>C2704</t>
  </si>
  <si>
    <t>VÁLVULA DE RETENÇÃO HORIZ.OU VERT. D= 80mm (3")</t>
  </si>
  <si>
    <t>16.8.61</t>
  </si>
  <si>
    <t>C2705</t>
  </si>
  <si>
    <t>VÁLVULA DE RETENÇÃO HORIZ.OU VERT. D=100mm (4")</t>
  </si>
  <si>
    <t>16.8.62</t>
  </si>
  <si>
    <t>C4005</t>
  </si>
  <si>
    <t>VÁLVULA ELETRÔNICA CROMADA P/ MICTÓRIO</t>
  </si>
  <si>
    <t>16.8.63</t>
  </si>
  <si>
    <t>C3715</t>
  </si>
  <si>
    <t>VÁLVULA MOTORIZADA DE 2 VIAS ROSC. DE 3/4"</t>
  </si>
  <si>
    <t>16.8.64</t>
  </si>
  <si>
    <t>C3716</t>
  </si>
  <si>
    <t>VÁLVULA MOTORIZADA DE 2 VIAS ROSC. DE 1"</t>
  </si>
  <si>
    <t>LOUÇAS, METAIS E ACESSÓRIOS</t>
  </si>
  <si>
    <t>C0091</t>
  </si>
  <si>
    <t>APARELHO MISTURADOR P/PIA TIPO MESA</t>
  </si>
  <si>
    <t>C0092</t>
  </si>
  <si>
    <t>APARELHO MISTURADOR P/PIA TIPO PAREDE</t>
  </si>
  <si>
    <t>16.9.3</t>
  </si>
  <si>
    <t>C0225</t>
  </si>
  <si>
    <t>ARMÁRIO DE EMBUTIR C/ESPELHO (45x60)cm</t>
  </si>
  <si>
    <t>16.9.4</t>
  </si>
  <si>
    <t>C0348</t>
  </si>
  <si>
    <t>BACIA DE LOUÇA BRANCA C/CAIXA ACOPLADA</t>
  </si>
  <si>
    <t>16.9.5</t>
  </si>
  <si>
    <t>C0349</t>
  </si>
  <si>
    <t>BACIA DE LOUÇA BRANCA C/CAIXA ACOPLADA, ENTRADA HORIZONTAL</t>
  </si>
  <si>
    <t>16.9.6</t>
  </si>
  <si>
    <t>C3247</t>
  </si>
  <si>
    <t>BACIA DE LOUÇA BRANCA P/ CRIANÇA, INCLUSIVE TAMPA</t>
  </si>
  <si>
    <t>16.9.7</t>
  </si>
  <si>
    <t>C0350</t>
  </si>
  <si>
    <t>BACIA SIFONADA DE LOUÇA BRANCA C/ACESSÓRIOS E TUBO DE LIGAÇÃO</t>
  </si>
  <si>
    <t>16.9.8</t>
  </si>
  <si>
    <t>C0351</t>
  </si>
  <si>
    <t>BACIA TURCA DE LOUÇA BRANCA</t>
  </si>
  <si>
    <t>16.9.9</t>
  </si>
  <si>
    <t>C0355</t>
  </si>
  <si>
    <t>BANCADA DE GRANITO C/ 2  CUBAS LOUÇAS, S/ACESSÓRIOS (1.60x0.60)m</t>
  </si>
  <si>
    <t>16.9.10</t>
  </si>
  <si>
    <t>C0356</t>
  </si>
  <si>
    <t>BANCADA DE GRANITO C/ 3 CUBAS DE LOUÇAS, S/ACESSÓRIOS (2.00x0.60)m</t>
  </si>
  <si>
    <t>16.9.11</t>
  </si>
  <si>
    <t>C0357</t>
  </si>
  <si>
    <t>BANCADA DE GRANITO (OUTRAS CORES) E= 3cm (COLOCADO)</t>
  </si>
  <si>
    <t>16.9.12</t>
  </si>
  <si>
    <t>C4068</t>
  </si>
  <si>
    <t>BANCADA DE GRANITO CINZA E=2cm</t>
  </si>
  <si>
    <t>16.9.13</t>
  </si>
  <si>
    <t>C4069</t>
  </si>
  <si>
    <t>BANCADA DE GRANITO (OUTRAS CORES) ESP. = 2cm (COLOCADO)</t>
  </si>
  <si>
    <t>16.9.14</t>
  </si>
  <si>
    <t>C0358</t>
  </si>
  <si>
    <t>BANCADA DE GRANITO PRETO C/BOLEAMENTO DUPLO (COLOCADO)</t>
  </si>
  <si>
    <t>16.9.15</t>
  </si>
  <si>
    <t>C0359</t>
  </si>
  <si>
    <t>BANCADA DE MÁRMORE  LARG.= 0.60m  ESP.= 3cm</t>
  </si>
  <si>
    <t>16.9.16</t>
  </si>
  <si>
    <t>C3996</t>
  </si>
  <si>
    <t>BANCADA EM GRANITO P/ LAVATÓRIO, INCL. LOUÇA BRANCA E ACESSÓRIOS</t>
  </si>
  <si>
    <t>16.9.17</t>
  </si>
  <si>
    <t>C3997</t>
  </si>
  <si>
    <t>BANCADA EM GRANITO P/ PIA DE COZINHA, INCL. CUBA DE AÇO INOX  E ACESSÓRIOS</t>
  </si>
  <si>
    <t>16.9.18</t>
  </si>
  <si>
    <t>C3670</t>
  </si>
  <si>
    <t>BANHEIRA HOSPITALAR C/ TAMPO E CUBA DE AÇO INOX DIMENSÃO 1800X600MM</t>
  </si>
  <si>
    <t>16.9.19</t>
  </si>
  <si>
    <t>C0386</t>
  </si>
  <si>
    <t>BEBEDOURO EM AÇO INOX COM 1,60m</t>
  </si>
  <si>
    <t>16.9.20</t>
  </si>
  <si>
    <t>C0515</t>
  </si>
  <si>
    <t>CABIDE DE LOUÇA BRANCA C/DOIS GANCHOS</t>
  </si>
  <si>
    <t>16.9.21</t>
  </si>
  <si>
    <t>C0516</t>
  </si>
  <si>
    <t>CABIDE DE LOUÇA BRANCA C/ UM GANCHO</t>
  </si>
  <si>
    <t>16.9.22</t>
  </si>
  <si>
    <t>C0599</t>
  </si>
  <si>
    <t>CAIXA DE DESCARGA DE EMBUTIR C/REGISTRO INCORPORADO</t>
  </si>
  <si>
    <t>16.9.23</t>
  </si>
  <si>
    <t>C0600</t>
  </si>
  <si>
    <t>CAIXA DE DESCARGA PLÁSTICA DE SOBREPOR</t>
  </si>
  <si>
    <t>16.9.24</t>
  </si>
  <si>
    <t>C3513</t>
  </si>
  <si>
    <t>CHUVEIRO CROMADO C/ ARTICULAÇÃO</t>
  </si>
  <si>
    <t>16.9.25</t>
  </si>
  <si>
    <t>C0797</t>
  </si>
  <si>
    <t>CHUVEIRO PLÁSTICO (INSTALADO)</t>
  </si>
  <si>
    <t>16.9.26</t>
  </si>
  <si>
    <t>C3671</t>
  </si>
  <si>
    <t>CONE PARA EXPURGO EM AÇO INOX COM TAMPA E GRELHA - L=500MM X C=500MM, ALTURA ATÉ 300MM E SAÍDA D=100MM</t>
  </si>
  <si>
    <t>16.9.27</t>
  </si>
  <si>
    <t>C0985</t>
  </si>
  <si>
    <t>CUBA DE INOX PARA BANCADA,COMPLETA</t>
  </si>
  <si>
    <t>16.9.28</t>
  </si>
  <si>
    <t>C4770</t>
  </si>
  <si>
    <t>CUBA DE LOUÇA BRANCA DE SOBREPOR, D=41CM, S/ TORNEIRA C/ ACESSÓRIOS</t>
  </si>
  <si>
    <t>16.9.29</t>
  </si>
  <si>
    <t>C0986</t>
  </si>
  <si>
    <t>CUBA DE LOUÇA DE EMBUTIR C/ TORNEIRA E ACESSÓRIOS</t>
  </si>
  <si>
    <t>16.9.30</t>
  </si>
  <si>
    <t>C4821</t>
  </si>
  <si>
    <t>CUBA DE LOUÇA DE EMBUTIR S/TORNEIRA C/ACESSÓRIOS</t>
  </si>
  <si>
    <t>16.9.31</t>
  </si>
  <si>
    <t>C1151</t>
  </si>
  <si>
    <t>DUCHA P/ WC CROMADO (INSTALADO)</t>
  </si>
  <si>
    <t>16.9.32</t>
  </si>
  <si>
    <t>C1241</t>
  </si>
  <si>
    <t>ENGATE CROMADO (INSTALADO)</t>
  </si>
  <si>
    <t>16.9.33</t>
  </si>
  <si>
    <t>C1242</t>
  </si>
  <si>
    <t>ENGATE PLÁSTICO (INSTALADO)</t>
  </si>
  <si>
    <t>16.9.34</t>
  </si>
  <si>
    <t>C4835</t>
  </si>
  <si>
    <t>ESPELHO CRISTAL, ESPESSURA 4MM, COM PARAFUSOS DE FIXAÇÃO, SEM MOLDURA</t>
  </si>
  <si>
    <t>16.9.35</t>
  </si>
  <si>
    <t>C1283</t>
  </si>
  <si>
    <t>ESPELHO TIPO CRISMETAL,MOD.P/WC (INSTALADO)</t>
  </si>
  <si>
    <t>16.9.36</t>
  </si>
  <si>
    <t>C3669</t>
  </si>
  <si>
    <t>LAVA OLHOS DE EMERGÊNCIA C/ CUBA FLEXÍVEL E CHUVEIRO P/ LABORATÓRIO</t>
  </si>
  <si>
    <t>16.9.37</t>
  </si>
  <si>
    <t>C3003</t>
  </si>
  <si>
    <t>LAVATÓRIO C/TAMPÃO DE MÁRMORE C/ 1 CUBA DE LOUÇA</t>
  </si>
  <si>
    <t>16.9.38</t>
  </si>
  <si>
    <t>C1618</t>
  </si>
  <si>
    <t>LAVATÓRIO DE LOUÇA BRANCA C/COLUNA, C/ TORNEIRA E ACESSÓRIOS</t>
  </si>
  <si>
    <t>16.9.39</t>
  </si>
  <si>
    <t>C1619</t>
  </si>
  <si>
    <t>LAVATÓRIO DE LOUÇA BRANCA S/COLUNA C/TORNEIRA E ACESSÓRIOS</t>
  </si>
  <si>
    <t>16.9.40</t>
  </si>
  <si>
    <t>C3004</t>
  </si>
  <si>
    <t>LAVATÓRIO DE LOUÇA BRANCA S/COLUNA C/TORNEIRA DE METAL E ACESSÓRIOS - PADRÃO POPULAR</t>
  </si>
  <si>
    <t>16.9.41</t>
  </si>
  <si>
    <t>C3598</t>
  </si>
  <si>
    <t>LAVATÓRIO DE LOUÇA BRANCA S/COLUNA C/TORNEIRA PLÁSTICA E ACESSÓRIOS - PADRÃO POPULAR</t>
  </si>
  <si>
    <t>16.9.42</t>
  </si>
  <si>
    <t>C1793</t>
  </si>
  <si>
    <t>MICTÓRIO COLETIVO DE AÇO INOXIDÁVEL</t>
  </si>
  <si>
    <t>16.9.43</t>
  </si>
  <si>
    <t>C1792</t>
  </si>
  <si>
    <t>MICTORIO DE LOUÇA BRANCA</t>
  </si>
  <si>
    <t>16.9.44</t>
  </si>
  <si>
    <t>C3593</t>
  </si>
  <si>
    <t>MUTIRÃO MISTO - BACIA SIFONADA DE LOUÇA BRANCA C/ACESSÓRIOS</t>
  </si>
  <si>
    <t>16.9.45</t>
  </si>
  <si>
    <t>C3596</t>
  </si>
  <si>
    <t>MUTIRÃO MISTO - CAIXA DE DESCARGA PLASTICA DE SOBREPOR</t>
  </si>
  <si>
    <t>16.9.46</t>
  </si>
  <si>
    <t>C3597</t>
  </si>
  <si>
    <t>MUTIRÃO MISTO - LAVATÓRIO DE LOUÇA BRANCA S/COLUNA C/TORNEIRA PLÁSTICA E ACESSÓRIOS</t>
  </si>
  <si>
    <t>16.9.47</t>
  </si>
  <si>
    <t>C3602</t>
  </si>
  <si>
    <t>MUTIRÃO MISTO - PIA DE COZINHA EM CIMENTO (1,20x0,50)m</t>
  </si>
  <si>
    <t>16.9.48</t>
  </si>
  <si>
    <t>C3594</t>
  </si>
  <si>
    <t>MUTIRÃO MISTO - TANQUE DE LAVAR DE CIMENTO (1.00X0.50)m COMPLETA</t>
  </si>
  <si>
    <t>16.9.49</t>
  </si>
  <si>
    <t>C1898</t>
  </si>
  <si>
    <t>PEÇAS DE APOIO DEFICIENTES C/TUBO INOX  P/WC'S</t>
  </si>
  <si>
    <t>16.9.50</t>
  </si>
  <si>
    <t>C3017</t>
  </si>
  <si>
    <t>PIA DE AÇO INOX  (1.20x0.60)m C/ 1 CUBA E ACESSÓRIOS</t>
  </si>
  <si>
    <t>16.9.51</t>
  </si>
  <si>
    <t>C1903</t>
  </si>
  <si>
    <t>PIA DE AÇO INOX. (1.50X0.58)m C/ 1 CUBA E ACESSÓRIOS</t>
  </si>
  <si>
    <t>16.9.52</t>
  </si>
  <si>
    <t>C3018</t>
  </si>
  <si>
    <t>PIA DE AÇO INOX  (2.20x0.60)m C/ 1 CUBA E ACESSÓRIOS</t>
  </si>
  <si>
    <t>16.9.53</t>
  </si>
  <si>
    <t>C3019</t>
  </si>
  <si>
    <t>PIA DE AÇO INOX (3.00x0.60)m  C/ 1 CUBA  E  ACESSÓRIOS</t>
  </si>
  <si>
    <t>16.9.54</t>
  </si>
  <si>
    <t>C1902</t>
  </si>
  <si>
    <t>PIA DE AÇO INOX  (2.00X0.58)m  C/ 2 CUBAS E ACESSÓRIOS</t>
  </si>
  <si>
    <t>16.9.55</t>
  </si>
  <si>
    <t>C3020</t>
  </si>
  <si>
    <t>PIA DE AÇO INOX (4.20X0.60)m C/ 2 CUBAS E ACESSÓRIOS</t>
  </si>
  <si>
    <t>16.9.56</t>
  </si>
  <si>
    <t>C3603</t>
  </si>
  <si>
    <t>PIA DE COZINHA EM CIMENTO (1,20x0,50)m - PADRÃO POPULAR</t>
  </si>
  <si>
    <t>16.9.57</t>
  </si>
  <si>
    <t>C3021</t>
  </si>
  <si>
    <t>PIA DE COZINHA EM MARMORITE 1,00x0,50m COMP. - PADRÃO POPULAR</t>
  </si>
  <si>
    <t>16.9.58</t>
  </si>
  <si>
    <t>C1997</t>
  </si>
  <si>
    <t>PORTA-PAPEL DE LOUCA BRANCA (15X15)cm</t>
  </si>
  <si>
    <t>16.9.59</t>
  </si>
  <si>
    <t>C4670</t>
  </si>
  <si>
    <t>PORTA PAPEL METÁLICO</t>
  </si>
  <si>
    <t>16.9.60</t>
  </si>
  <si>
    <t>C4825</t>
  </si>
  <si>
    <t>PORTA PAPEL TOALHA (DISPENSER)EM ABS</t>
  </si>
  <si>
    <t>16.9.61</t>
  </si>
  <si>
    <t>C1990</t>
  </si>
  <si>
    <t>PORTA SABÃO LÍQUIDO DE VIDRO (INSTALAD0)</t>
  </si>
  <si>
    <t>16.9.62</t>
  </si>
  <si>
    <t>C1995</t>
  </si>
  <si>
    <t>PORTA TOALHA DE LOUÇA BRANCA</t>
  </si>
  <si>
    <t>16.9.63</t>
  </si>
  <si>
    <t>C1996</t>
  </si>
  <si>
    <t>PORTA TOALHA DE PAPEL - METALICO (INSTALADO)</t>
  </si>
  <si>
    <t>16.9.64</t>
  </si>
  <si>
    <t>C2255</t>
  </si>
  <si>
    <t>SABONETEIRA DE LOUÇA BRANCA  (7.5X15)cm</t>
  </si>
  <si>
    <t>16.9.65</t>
  </si>
  <si>
    <t>C2254</t>
  </si>
  <si>
    <t>SABONETEIRA DE LOUÇA BRANCA  (15X15)cm S/ALÇA</t>
  </si>
  <si>
    <t>16.9.66</t>
  </si>
  <si>
    <t>C4671</t>
  </si>
  <si>
    <t>SABONETEIRA METÁLICA</t>
  </si>
  <si>
    <t>16.9.67</t>
  </si>
  <si>
    <t>C2271</t>
  </si>
  <si>
    <t>SIFÃO CROMADO 1" X 1 1/2" (INSTALADO)</t>
  </si>
  <si>
    <t>16.9.68</t>
  </si>
  <si>
    <t>C2270</t>
  </si>
  <si>
    <t>SIFÃO CROMADO 1 1/4" X 2" (INSTALADO)</t>
  </si>
  <si>
    <t>16.9.69</t>
  </si>
  <si>
    <t>C2272</t>
  </si>
  <si>
    <t>SIFÃO DE PVC RÍGIDO D= 2"  (INSTALADO)</t>
  </si>
  <si>
    <t>16.9.70</t>
  </si>
  <si>
    <t>C2294</t>
  </si>
  <si>
    <t>SUPORTE DE MÁRMORE P/FILTROS</t>
  </si>
  <si>
    <t>16.9.71</t>
  </si>
  <si>
    <t>C2302</t>
  </si>
  <si>
    <t>TAMPO DE AÇO INOX P/ BANCADAS</t>
  </si>
  <si>
    <t>16.9.72</t>
  </si>
  <si>
    <t>C2311</t>
  </si>
  <si>
    <t>TANQUE DE AÇO INOXIDÁVEL</t>
  </si>
  <si>
    <t>16.9.73</t>
  </si>
  <si>
    <t>C3059</t>
  </si>
  <si>
    <t>TANQUE DE LAVAR DE CIMENTO (1.00x0.50)m COMPLETA C/ TORNEIRA DE METAL - PADRÃO POPULAR</t>
  </si>
  <si>
    <t>16.9.74</t>
  </si>
  <si>
    <t>C3595</t>
  </si>
  <si>
    <t>TANQUE DE LAVAR DE CIMENTO (1.00X0.50)m COMPLETA C/ TORNEIRA DE PLÁSTICO - PADRÃO POPULAR</t>
  </si>
  <si>
    <t>16.9.75</t>
  </si>
  <si>
    <t>C2312</t>
  </si>
  <si>
    <t>TANQUE DE LOUÇA C/COLUNA</t>
  </si>
  <si>
    <t>16.9.76</t>
  </si>
  <si>
    <t>C3682</t>
  </si>
  <si>
    <t>TANQUE LAVANDERIA EM AÇO INOX C/CUBA E ESFREGADOR DIMENSÃO 1200X600X200MM</t>
  </si>
  <si>
    <t>16.9.77</t>
  </si>
  <si>
    <t>C2313</t>
  </si>
  <si>
    <t>TANQUE PRÉ-MOLDADO DE CONCRETO (0.80X0.70)m</t>
  </si>
  <si>
    <t>16.9.78</t>
  </si>
  <si>
    <t>C2496</t>
  </si>
  <si>
    <t>TORNEIRA CIRÚRGICA (INSTALADO)</t>
  </si>
  <si>
    <t>16.9.79</t>
  </si>
  <si>
    <t>C2502</t>
  </si>
  <si>
    <t>TORNEIRA DE FECHAMENTO AUTOMÁTICO</t>
  </si>
  <si>
    <t>16.9.80</t>
  </si>
  <si>
    <t>C2503</t>
  </si>
  <si>
    <t xml:space="preserve">TORNEIRA DE PAREDE C/ FOTO SENSOR </t>
  </si>
  <si>
    <t>16.9.81</t>
  </si>
  <si>
    <t>C4820</t>
  </si>
  <si>
    <t>TORNEIRA DE PAREDE P/ PIA, ACABAMENTO CROMADO, C/ BICA MÓVEL E AREJADOR, 1/2 " OU 3/4 "</t>
  </si>
  <si>
    <t>16.9.82</t>
  </si>
  <si>
    <t>C2504</t>
  </si>
  <si>
    <t>TORNEIRA DE PRESSÃO CROMADA LONGA P/PIA</t>
  </si>
  <si>
    <t>16.9.83</t>
  </si>
  <si>
    <t>C2505</t>
  </si>
  <si>
    <t>TORNEIRA DE PRESSÃO CROMADA USO GERAL</t>
  </si>
  <si>
    <t>16.9.84</t>
  </si>
  <si>
    <t>C2506</t>
  </si>
  <si>
    <t>TORNEIRA DE PRESSÃO P/JARDIM DE 3/4"</t>
  </si>
  <si>
    <t>16.9.85</t>
  </si>
  <si>
    <t>C3998</t>
  </si>
  <si>
    <t>TORNEIRA ELETRÔNICA C/ ANTI-VANDALISMO, P/ LAVATÓRIO DE BANCADA</t>
  </si>
  <si>
    <t>16.9.86</t>
  </si>
  <si>
    <t>C3999</t>
  </si>
  <si>
    <t>TORNEIRA ELETRÔNICA C/ ANTI-VANDALISMO, P/ PIA DE COZINHA</t>
  </si>
  <si>
    <t>16.9.87</t>
  </si>
  <si>
    <t>C4000</t>
  </si>
  <si>
    <t>TORNEIRA TIPO JARDIM CROMADA</t>
  </si>
  <si>
    <t>EQUIPAMENTOS</t>
  </si>
  <si>
    <t>C0001</t>
  </si>
  <si>
    <t>ABRIGO P/ HIDRANTE C/MANGUEIRA E ESGUICHO DE LATÃO</t>
  </si>
  <si>
    <t>16.10.2</t>
  </si>
  <si>
    <t>C0010</t>
  </si>
  <si>
    <t>ACIONADOR MANUAL, TIPO "QUEBRA VIDRO", MOD.EUROTRON/SIMILAR</t>
  </si>
  <si>
    <t>16.10.3</t>
  </si>
  <si>
    <t>C0100</t>
  </si>
  <si>
    <t>AQUECEDOR À GÁS EM CAIXA DE FERRO ESMALTADO</t>
  </si>
  <si>
    <t>16.10.4</t>
  </si>
  <si>
    <t>C0332</t>
  </si>
  <si>
    <t>AUTOMÁTICO DE BOIA</t>
  </si>
  <si>
    <t>16.10.5</t>
  </si>
  <si>
    <t>C0385</t>
  </si>
  <si>
    <t>BATERIA SELADA 12V/7.5AH, P/LUMINÁRIAS AUTÔNOMAS</t>
  </si>
  <si>
    <t>16.10.6</t>
  </si>
  <si>
    <t>C0389</t>
  </si>
  <si>
    <t>BLOCO LUMINOSO AUTÔNOMO, INDICADOR DE SETA, MOD. UNITRON/SIMILAR</t>
  </si>
  <si>
    <t>16.10.7</t>
  </si>
  <si>
    <t>C1802</t>
  </si>
  <si>
    <t>BOMBA CENTRÍFUGA DE 1/4 CV, INCLUSIVE MAT.DE SUCÇÃO</t>
  </si>
  <si>
    <t>16.10.8</t>
  </si>
  <si>
    <t>C0442</t>
  </si>
  <si>
    <t>BOMBA CENTRÍFUGA DE 1/3 CV, INCLUSIVE MAT.DE SUCÇÃO</t>
  </si>
  <si>
    <t>16.10.9</t>
  </si>
  <si>
    <t>C0441</t>
  </si>
  <si>
    <t>BOMBA CENTRÍFUGA DE 1/2 CV, INCLUSIVE MAT.DE SUCCÃO</t>
  </si>
  <si>
    <t>16.10.10</t>
  </si>
  <si>
    <t>C0443</t>
  </si>
  <si>
    <t>BOMBA CENTRÍFUGA DE 1 CV, INCLUSIVE MAT.DE SUCÇÃO</t>
  </si>
  <si>
    <t>16.10.11</t>
  </si>
  <si>
    <t>C0444</t>
  </si>
  <si>
    <t>BOMBA CENTRÍFUGA DE 1 1/2 CV, INCLUSIVE MAT.DE SUCÇÃO</t>
  </si>
  <si>
    <t>16.10.12</t>
  </si>
  <si>
    <t>C0445</t>
  </si>
  <si>
    <t>BOMBA CENTRÍFUGA DE 2 CV, INCLUSIVE MAT.DE SUCÇÃO</t>
  </si>
  <si>
    <t>16.10.13</t>
  </si>
  <si>
    <t>C0446</t>
  </si>
  <si>
    <t>BOMBA CENTRÍFUGA DE 3 CV, INCLUSIVE MAT.DE SUCÇÃO</t>
  </si>
  <si>
    <t>16.10.14</t>
  </si>
  <si>
    <t>C0447</t>
  </si>
  <si>
    <t>BOMBA CENTRÍFUGA DE 5 CV, INCLUSIVE MAT.DE SUCÇÃO</t>
  </si>
  <si>
    <t>16.10.15</t>
  </si>
  <si>
    <t>C0448</t>
  </si>
  <si>
    <t>BOMBA CENTRÍFUGA P/ PRESSURIZAÇÃO/HIDRANTE 10 CV</t>
  </si>
  <si>
    <t>16.10.16</t>
  </si>
  <si>
    <t>C0449</t>
  </si>
  <si>
    <t>BOMBA CENTRÍFUGA P/ PRESSURIZAÇÃO/HIDRANTE 15 CV</t>
  </si>
  <si>
    <t>16.10.17</t>
  </si>
  <si>
    <t>C0451</t>
  </si>
  <si>
    <t>BOMBA CENTRÍFUGA P/ PRESSURUZAÇÃO/HIDRANTE 20 CV</t>
  </si>
  <si>
    <t>16.10.18</t>
  </si>
  <si>
    <t>C0450</t>
  </si>
  <si>
    <t>BOMBA CENTRÍFUGA P/ PRESSURIZAÇÃO/HIDRANTE 25 CV</t>
  </si>
  <si>
    <t>16.10.19</t>
  </si>
  <si>
    <t>C0455</t>
  </si>
  <si>
    <t>BOMBA INJETORA DE 1/3 CV, MONOSÁFICA, INCL.MAT. SUCÇÃO</t>
  </si>
  <si>
    <t>16.10.20</t>
  </si>
  <si>
    <t>C0454</t>
  </si>
  <si>
    <t>BOMBA INJETORA DE 1/2 CV, MONOFÁSICA INCL. MAT. SUCÇÃO</t>
  </si>
  <si>
    <t>16.10.21</t>
  </si>
  <si>
    <t>C0459</t>
  </si>
  <si>
    <t>BOMBA INJETORA DE 3/4 CV, MONOFÁSICA INCL. MAT. SUCÇÃO</t>
  </si>
  <si>
    <t>16.10.22</t>
  </si>
  <si>
    <t>C0453</t>
  </si>
  <si>
    <t>BOMBA INJETORA DE 1 CV, TRIFÁSICA INCL. MAT. SUCÇÃO</t>
  </si>
  <si>
    <t>16.10.23</t>
  </si>
  <si>
    <t>C0452</t>
  </si>
  <si>
    <t>BOMBA INJETORA DE 1 1/2 CV, TRIFÁSICA INCL. MAT. SUCÇÃO</t>
  </si>
  <si>
    <t>16.10.24</t>
  </si>
  <si>
    <t>C0457</t>
  </si>
  <si>
    <t>BOMBA INJETORA DE 2 CV, TRIFÁSICA INCL. MAT. SUCÇÃO</t>
  </si>
  <si>
    <t>16.10.25</t>
  </si>
  <si>
    <t>C0456</t>
  </si>
  <si>
    <t>BOMBA INJETORA DE 2 1/2 CV, TRIFÁSICA INCL. MAT. SUCÇÃO</t>
  </si>
  <si>
    <t>16.10.26</t>
  </si>
  <si>
    <t>C0458</t>
  </si>
  <si>
    <t>BOMBA INJETORA DE 3 CV, TRIFÁSICA INCL. MAT. SUCÇÃO</t>
  </si>
  <si>
    <t>16.10.27</t>
  </si>
  <si>
    <t>C0460</t>
  </si>
  <si>
    <t>BOMBA INJETORA DE 7.5 CV, INCLUSIVE MAT. DE SUCÇÃO</t>
  </si>
  <si>
    <t>16.10.28</t>
  </si>
  <si>
    <t>C0729</t>
  </si>
  <si>
    <t>CASA DE BOMBAS(1.5X1.5)m,  EM ALVENARIA E CONCRETO</t>
  </si>
  <si>
    <t>16.10.29</t>
  </si>
  <si>
    <t>C0732</t>
  </si>
  <si>
    <t>CENTRAL ALARME P/6 LAÇOS SUPERV., MOD. FIRE-LITE/SIMILAR</t>
  </si>
  <si>
    <t>16.10.30</t>
  </si>
  <si>
    <t>C0730</t>
  </si>
  <si>
    <t>CENTRAL ALARME P/12 LAÇOS SUPERV., MOD.FIRE-LITE/SIMILAR</t>
  </si>
  <si>
    <t>16.10.31</t>
  </si>
  <si>
    <t>C0731</t>
  </si>
  <si>
    <t>CENTRAL ALARME P/18 LAÇOS SUPERV., MOD.FIRE-LITE/SIMILAR</t>
  </si>
  <si>
    <t>16.10.32</t>
  </si>
  <si>
    <t>C0796</t>
  </si>
  <si>
    <t>CHUVEIRO ELÉTRICO AUTOMÁTICO 220V-2800/4400W (INSTALADO)</t>
  </si>
  <si>
    <t>16.10.33</t>
  </si>
  <si>
    <t>C4385</t>
  </si>
  <si>
    <t>ESGUICHO DE AGULHA 1/2" x 1/2"</t>
  </si>
  <si>
    <t>16.10.34</t>
  </si>
  <si>
    <t>C4589</t>
  </si>
  <si>
    <t>EXTINTOR EM CARRETA, CAP. 50KG - PO QUIMICO</t>
  </si>
  <si>
    <t>16.10.35</t>
  </si>
  <si>
    <t>C1357</t>
  </si>
  <si>
    <t>EXTINTOR DE ÁGUA, PRESSURIZADA CAPACIDADE 10L</t>
  </si>
  <si>
    <t>16.10.36</t>
  </si>
  <si>
    <t>C1359</t>
  </si>
  <si>
    <t>EXTINTOR DE GÁS CARBÔNICO OU PÓ QUÍMICO DE 4 OU 6KG</t>
  </si>
  <si>
    <t>16.10.37</t>
  </si>
  <si>
    <t>C1368</t>
  </si>
  <si>
    <t>FILTRO DE PAREDE INDUSTRIAL (INSTALADO)</t>
  </si>
  <si>
    <t>16.10.38</t>
  </si>
  <si>
    <t>C1456</t>
  </si>
  <si>
    <t>HIDRANTE C/REGISTRO GLOBO ANGULAR  D= 65mm (2 1/2")</t>
  </si>
  <si>
    <t>16.10.39</t>
  </si>
  <si>
    <t>C4304</t>
  </si>
  <si>
    <t>HIDRANTE DE PISO</t>
  </si>
  <si>
    <t>16.10.40</t>
  </si>
  <si>
    <t>C2275</t>
  </si>
  <si>
    <t>SINALIZADOR AUDIO-VISUAL, SIRENE BITONAL E STROBO/SIMILAR</t>
  </si>
  <si>
    <t>16.10.41</t>
  </si>
  <si>
    <t>C2291</t>
  </si>
  <si>
    <t>SPRINKLERS CROMADO (INSTALADO)</t>
  </si>
  <si>
    <t>16.10.42</t>
  </si>
  <si>
    <t>C2292</t>
  </si>
  <si>
    <t>SPRINKLERS EM BRONZE (INSTALADO)</t>
  </si>
  <si>
    <t>16.10.43</t>
  </si>
  <si>
    <t>C2497</t>
  </si>
  <si>
    <t>TORNEIRA DE BÓIA D= 20mm (3/4")</t>
  </si>
  <si>
    <t>16.10.44</t>
  </si>
  <si>
    <t>C2498</t>
  </si>
  <si>
    <t>TORNEIRA DE BÓIA D= 25mm (1")</t>
  </si>
  <si>
    <t>16.10.45</t>
  </si>
  <si>
    <t>C2499</t>
  </si>
  <si>
    <t>TORNEIRA DE BÓIA D= 32mm (1 1/4")</t>
  </si>
  <si>
    <t>16.10.46</t>
  </si>
  <si>
    <t>C2500</t>
  </si>
  <si>
    <t>TORNEIRA DE BÓIA D= 40mm (1 1/2")</t>
  </si>
  <si>
    <t>16.10.47</t>
  </si>
  <si>
    <t>C2501</t>
  </si>
  <si>
    <t>TORNEIRA DE BÓIA D= 50mm (2")</t>
  </si>
  <si>
    <t>16.10.48</t>
  </si>
  <si>
    <t>C2507</t>
  </si>
  <si>
    <t>TORNEIRA ELÉTRICA AUTOMÁTICA 220V-2800W (INSTALADO)</t>
  </si>
  <si>
    <t>POÇOS E CAIXAS</t>
  </si>
  <si>
    <t>C0011</t>
  </si>
  <si>
    <t>ACRÉSCIMO DE CÂMARA EM PV C/ANÉIS DE CONCRETO D= 600mm</t>
  </si>
  <si>
    <t>16.11.2</t>
  </si>
  <si>
    <t>C0012</t>
  </si>
  <si>
    <t>ACRÉSCIMO DE CÂMARA EM PV C/ANÉIS DE CONCRETO D=1000mm</t>
  </si>
  <si>
    <t>16.11.3</t>
  </si>
  <si>
    <t>C0013</t>
  </si>
  <si>
    <t>ACRÉSCIMO DE CÂMARA EM PV C/ANÉIS DE CONCRETO D=1200mm</t>
  </si>
  <si>
    <t>16.11.4</t>
  </si>
  <si>
    <t>C0232</t>
  </si>
  <si>
    <t>ASSENTAMENTO DE TUBO DE QUEDA</t>
  </si>
  <si>
    <t>16.11.5</t>
  </si>
  <si>
    <t>C3441</t>
  </si>
  <si>
    <t>CAIXA D´ÁGUA EM FYBERGLASS - CAP. 500L</t>
  </si>
  <si>
    <t>16.11.6</t>
  </si>
  <si>
    <t>C3442</t>
  </si>
  <si>
    <t>CAIXA D´ÁGUA EM FYBERGLASS - CAP. 1000L</t>
  </si>
  <si>
    <t>16.11.7</t>
  </si>
  <si>
    <t>C4595</t>
  </si>
  <si>
    <t>CAIXA D'ÁGUA EM POLIETILENO CAP.310 ATÉ 500 L, COM TAMPA</t>
  </si>
  <si>
    <t>16.11.8</t>
  </si>
  <si>
    <t>C0601</t>
  </si>
  <si>
    <t>CAIXA DE GORDURA/SABÃO EM ALVENARIA</t>
  </si>
  <si>
    <t>16.11.9</t>
  </si>
  <si>
    <t>C3584</t>
  </si>
  <si>
    <t>CAIXA DE GORDURA/SABÃO PRÉ MOLDADA - PADRÃO POPULAR</t>
  </si>
  <si>
    <t>16.11.10</t>
  </si>
  <si>
    <t>C4381</t>
  </si>
  <si>
    <t>CAIXA DE INCÊNDIO 75 x 45 x 17 cm EM ALUMÍNIO</t>
  </si>
  <si>
    <t>16.11.11</t>
  </si>
  <si>
    <t>C0605</t>
  </si>
  <si>
    <t>CAIXA DE INSPEÇÃO EM ALVENARIA - 1/2 TIJOLO COMUM</t>
  </si>
  <si>
    <t>16.11.12</t>
  </si>
  <si>
    <t>C0603</t>
  </si>
  <si>
    <t>CAIXA EM ALVENARIA (40X40X60cm) DE 1/2 TIJOLO COMUM, LASTRO DE CONCRETO E TAMPA DE CONCRETO</t>
  </si>
  <si>
    <t>16.11.13</t>
  </si>
  <si>
    <t>C0609</t>
  </si>
  <si>
    <t>CAIXA EM ALVENARIA (60X60X60cm) DE 1/2 TIJOLO COMUM, LASTRO DE CONCRETO E TAMPA DE CONCRETO</t>
  </si>
  <si>
    <t>16.11.14</t>
  </si>
  <si>
    <t>C0602</t>
  </si>
  <si>
    <t>CAIXA EM ALVENARIA (80X80X60cm) DE 1/2 TIJOLO COMUM, LASTRO DE CONCRETO E TAMPA DE CONCRETO</t>
  </si>
  <si>
    <t>16.11.15</t>
  </si>
  <si>
    <t>C0604</t>
  </si>
  <si>
    <t>CAIXA DE INSPEÇÃO EM ALVENARIA - 1 TIJOLO COMUM</t>
  </si>
  <si>
    <t>16.11.16</t>
  </si>
  <si>
    <t>C0610</t>
  </si>
  <si>
    <t>CAIXA EM ALVENARIA (40X40X60cm) DE 1 TIJOLO COMUM, LASTRO DE CONCRETO E TAMPA DE CONCRETO</t>
  </si>
  <si>
    <t>16.11.17</t>
  </si>
  <si>
    <t>C0607</t>
  </si>
  <si>
    <t>CAIXA EM ALVENARIA (60X60X60cm) DE 1 TIJOLO COMUM, LASTRO DE CONCRETO E TAMPA DE CONCRETO</t>
  </si>
  <si>
    <t>16.11.18</t>
  </si>
  <si>
    <t>C0608</t>
  </si>
  <si>
    <t>CAIXA EM ALVENARIA (80X80X60cm) DE 1 TIJOLO COMUM, LASTRO DE CONCRETO E TAMPA DE CONCRETO</t>
  </si>
  <si>
    <t>16.11.19</t>
  </si>
  <si>
    <t>C0606</t>
  </si>
  <si>
    <t>CAIXA DE INSPEÇÃO EM ALVENARIA - TAMPA DE CONCRETO ESP.= 5cm</t>
  </si>
  <si>
    <t>16.11.20</t>
  </si>
  <si>
    <t>C0613</t>
  </si>
  <si>
    <t>CAIXA DE INSPEÇÃO EM ALVENARIA-LASTRO DE CONCRETO ESP.= 10cm</t>
  </si>
  <si>
    <t>16.11.21</t>
  </si>
  <si>
    <t>C0611</t>
  </si>
  <si>
    <t>CAIXA DE INSPEÇÃO EM ALVENARIA P/LIGAÇÃO CONDOMINIAL, DI= (40X40)cm</t>
  </si>
  <si>
    <t>16.11.22</t>
  </si>
  <si>
    <t>C0614</t>
  </si>
  <si>
    <t>CAIXA DE INSPEÇÃO NO PASSEIO C/TUBO PVC D=300mm TAMPA FoFo</t>
  </si>
  <si>
    <t>16.11.23</t>
  </si>
  <si>
    <t>C0615</t>
  </si>
  <si>
    <t>CAIXA DE INSPEÇÃO NO PASSEIO EM ANÉIS D= 600mm, PADRÃO CAGECE</t>
  </si>
  <si>
    <t>16.11.24</t>
  </si>
  <si>
    <t>C0623</t>
  </si>
  <si>
    <t>CAIXA DE MACROMEDIDOR (2.10 X 2.10)m</t>
  </si>
  <si>
    <t>16.11.25</t>
  </si>
  <si>
    <t>C0637</t>
  </si>
  <si>
    <t>CAIXA DE PITOMETRIA (1.30 X 1.30)m</t>
  </si>
  <si>
    <t>16.11.26</t>
  </si>
  <si>
    <t>C0638</t>
  </si>
  <si>
    <t>CAIXA DE PITOMETRIA (1.50 X 1.50)m</t>
  </si>
  <si>
    <t>16.11.27</t>
  </si>
  <si>
    <t>C0639</t>
  </si>
  <si>
    <t>CAIXA EM ALVENARIA 1 VEZ, S/TAMPA, CINTA ARM., FUNDO CONC. (4.80 X 1.50)m</t>
  </si>
  <si>
    <t>16.11.28</t>
  </si>
  <si>
    <t>C0640</t>
  </si>
  <si>
    <t xml:space="preserve">CAIXA EM ALVENARIA C/DOSADOR A NIVEL CONSTANTE </t>
  </si>
  <si>
    <t>16.11.29</t>
  </si>
  <si>
    <t>C0641</t>
  </si>
  <si>
    <t>CAIXA EM ALVENARIA C/TAMPA EM CONCRETO FUNDO BRITA (1.0 X 1.0)m</t>
  </si>
  <si>
    <t>16.11.30</t>
  </si>
  <si>
    <t>C0642</t>
  </si>
  <si>
    <t>CAIXA EM ALVENARIA S/TAMPA E FUNDO BRITA P/FILTRO (1.0.X.1.0)m</t>
  </si>
  <si>
    <t>16.11.31</t>
  </si>
  <si>
    <t>C0643</t>
  </si>
  <si>
    <t>CAIXA EM ALVENARIA S/TAMPA E FUNDO CONCRETO (1.20 X 1.20)m</t>
  </si>
  <si>
    <t>16.11.32</t>
  </si>
  <si>
    <t>C0644</t>
  </si>
  <si>
    <t>CAIXA EM ALVENARIA S/TAMPA E FUNDO LAJE (1.60 X 1.30)m FILTRO</t>
  </si>
  <si>
    <t>16.11.33</t>
  </si>
  <si>
    <t>C0645</t>
  </si>
  <si>
    <t>CAIXA INSPEÇÃO EM ANÉIS D=600mm, P/REDE CONDOMÍNIO (0.50&lt;h&lt;0.80)m</t>
  </si>
  <si>
    <t>16.11.34</t>
  </si>
  <si>
    <t>C0646</t>
  </si>
  <si>
    <t>CAIXA INSPEÇÃO EM ANÉIS D=800mm, P/REDE CONDOM.(1.00&lt;h&lt;=1.50)m</t>
  </si>
  <si>
    <t>16.11.35</t>
  </si>
  <si>
    <t>C0647</t>
  </si>
  <si>
    <t>CAIXA INSPEÇÃO EM ANÉIS D=800mm, P/REDE CONDOMI.0,80&lt;h&lt;1,00m</t>
  </si>
  <si>
    <t>16.11.36</t>
  </si>
  <si>
    <t>C0648</t>
  </si>
  <si>
    <t>CAIXA INSPEÇÃO NO PASSEIO C/TUBO PVC D=300mm TAMPA FoFo/CONCRETO</t>
  </si>
  <si>
    <t>16.11.37</t>
  </si>
  <si>
    <t>C0649</t>
  </si>
  <si>
    <t>CAIXA INSPEÇÃO NO PASSEIO EM ALVENARIA DI=(50X50)cm, PADRÃO CAGECE</t>
  </si>
  <si>
    <t>16.11.38</t>
  </si>
  <si>
    <t>C3411</t>
  </si>
  <si>
    <t>CAIXA P/ REGISTRO DE DESCARGA EM ALVENARIA DE TIJOLO MACIÇO DN ATÉ 200mm</t>
  </si>
  <si>
    <t>16.11.39</t>
  </si>
  <si>
    <t>C3412</t>
  </si>
  <si>
    <t>CAIXA P/ REGISTRO DE DESCARGA EM ALVENARIA DE TIJOLO MACIÇO  200&lt;DN&lt;=500mm</t>
  </si>
  <si>
    <t>16.11.40</t>
  </si>
  <si>
    <t>C3413</t>
  </si>
  <si>
    <t>CAIXA P/ REGISTRO DE DESCARGA EM ALVENARIA DE TIJOLO MACIÇO  500&lt;DN&lt;=700mm</t>
  </si>
  <si>
    <t>16.11.41</t>
  </si>
  <si>
    <t>C3414</t>
  </si>
  <si>
    <t>CAIXA P/ REGISTRO DE DESCARGA EM ALVENARIA DE TIJOLO MACIÇO  700&lt;DN&lt;=900mm</t>
  </si>
  <si>
    <t>16.11.42</t>
  </si>
  <si>
    <t>C0653</t>
  </si>
  <si>
    <t>CAIXA P/REGISTRO OU VENTOSA EM ALVENARIA DE TIJOLO MACIÇO, DN ATÉ 200mm</t>
  </si>
  <si>
    <t>16.11.43</t>
  </si>
  <si>
    <t>C0650</t>
  </si>
  <si>
    <t>CAIXA P/REGISTRO OU VENTOSA EM ALVENARIA DE TIJOLO MACIÇO, 200&lt;DN&lt;=500mm</t>
  </si>
  <si>
    <t>16.11.44</t>
  </si>
  <si>
    <t>C0651</t>
  </si>
  <si>
    <t>CAIXA P/REGISTRO OU VENTOSA EM ALVENARIA DE TIJOLO MACIÇO, 500&lt;DN&lt;=700mm</t>
  </si>
  <si>
    <t>16.11.45</t>
  </si>
  <si>
    <t>C0652</t>
  </si>
  <si>
    <t>CAIXA P/REGISTRO OU VENTOSA EM ALVENARIA DE TIJOLO MACIÇO, 700&lt;DN&lt;=900mm</t>
  </si>
  <si>
    <t>16.11.46</t>
  </si>
  <si>
    <t>C4923</t>
  </si>
  <si>
    <t>CAIXA SIFONADA PVC 100 X 100 X 50MM, ACABAMENTO BRANCO (GRELHA OU TAMPA CEGA)</t>
  </si>
  <si>
    <t>16.11.47</t>
  </si>
  <si>
    <t>C4924</t>
  </si>
  <si>
    <t>CAIXA SIFONADA PVC 100 X 100 X 50MM, ACABAMENTO CROMADO (GRELHA OU TAMPA CEGA)</t>
  </si>
  <si>
    <t>16.11.48</t>
  </si>
  <si>
    <t>C4925</t>
  </si>
  <si>
    <t>CAIXA SIFONADA PVC 100 X 100 X 50MM, ACABAMENTO INOX (GRELHA OU TAMPA CEGA)</t>
  </si>
  <si>
    <t>16.11.49</t>
  </si>
  <si>
    <t>C4926</t>
  </si>
  <si>
    <t xml:space="preserve">CAIXA SIFONADA PVC 150 X 150 X 50MM, ACABAMENTO BRANCO (GRELHA OU TAMPA CEGA)
</t>
  </si>
  <si>
    <t>16.11.50</t>
  </si>
  <si>
    <t>C4927</t>
  </si>
  <si>
    <t>CAIXA SIFONADA PVC 150 X 150 X 50MM, ACABAMENTO CROMADO (GRELHA OU TAMPA CEGA)</t>
  </si>
  <si>
    <t>16.11.51</t>
  </si>
  <si>
    <t>C4928</t>
  </si>
  <si>
    <t>CAIXA SIFONADA PVC 150 X 150 X 50MM, ACABAMENTO INOX (GRELHA OU TAMPA CEGA)</t>
  </si>
  <si>
    <t>16.11.52</t>
  </si>
  <si>
    <t>C4929</t>
  </si>
  <si>
    <t>CAIXA SIFONADA PVC 150 X 185 X 75MM, ACABAMENTO BRANCO (GRELHA OU TAMPA CEGA)</t>
  </si>
  <si>
    <t>16.11.53</t>
  </si>
  <si>
    <t>C4378</t>
  </si>
  <si>
    <t>CAIXA SIFONADA PVC 150 X 185 X 75MM, ACABAMENTO CROMADO (GRELHA OU TAMPA CEGA)</t>
  </si>
  <si>
    <t>16.11.54</t>
  </si>
  <si>
    <t>C4930</t>
  </si>
  <si>
    <t>CAIXA SIFONADA PVC 150 X 185 X 75MM, ACABAMENTO INOX (GRELHA OU TAMPA CEGA)</t>
  </si>
  <si>
    <t>16.11.55</t>
  </si>
  <si>
    <t>C4382</t>
  </si>
  <si>
    <t>CAIXA SIFONADA DE ÓLEO 20 cm REBOCADA C/ TAMPA</t>
  </si>
  <si>
    <t>16.11.56</t>
  </si>
  <si>
    <t>C0612</t>
  </si>
  <si>
    <t>ESCAVAÇÃO MANUAL C/ APILOAMENTO DE  FUNDO P/ CAIXA EM ALVENARIA</t>
  </si>
  <si>
    <t>16.11.57</t>
  </si>
  <si>
    <t>C2816</t>
  </si>
  <si>
    <t>EXECUÇÃO COMPLETA DE TIL (LAJE DE FUNDO EM CONCRETO ARMADO)</t>
  </si>
  <si>
    <t>16.11.58</t>
  </si>
  <si>
    <t>C4327</t>
  </si>
  <si>
    <t>GRELHA DE FERRO FUNDIDO (900 x 500 x 70 mm)</t>
  </si>
  <si>
    <t>16.11.59</t>
  </si>
  <si>
    <t>C3583</t>
  </si>
  <si>
    <t>MUTIRÃO MISTO - CAIXA DE GORDURA/SABÃO PRÉ MOLDADA</t>
  </si>
  <si>
    <t>16.11.60</t>
  </si>
  <si>
    <t>C2907</t>
  </si>
  <si>
    <t>POÇO DE VISITA, C/ANÉIS DE CONCRETO, PROF. ATÉ 1.00m, D= 600mm</t>
  </si>
  <si>
    <t>16.11.61</t>
  </si>
  <si>
    <t>C2908</t>
  </si>
  <si>
    <t>POÇO DE VISITA, C/ANÉIS DE CONCRETO, PROF. ATÉ 1.50m, D=1000mm</t>
  </si>
  <si>
    <t>16.11.62</t>
  </si>
  <si>
    <t>C2909</t>
  </si>
  <si>
    <t>POÇO DE VISITA, C/ANÉIS DE CONCRETO, PROF. ATÉ 1.50m, D=1200mm</t>
  </si>
  <si>
    <t>16.11.63</t>
  </si>
  <si>
    <t>C4572</t>
  </si>
  <si>
    <t>POÇO DE VISITA PRÉ-MOLDADO PARA GALERIA DE ÁGUAS PLUVIAIS Ø 1,0 m E PROFUNDIDADE 2,0m</t>
  </si>
  <si>
    <t>16.11.64</t>
  </si>
  <si>
    <t>C4573</t>
  </si>
  <si>
    <t>POÇO DE VISITA PRÉ-MOLDADO PARA GALERIA DE ÁGUAS PLUVIAIS Ø 2,0 m E PROFUNDIDADE 3,0m</t>
  </si>
  <si>
    <t>16.11.65</t>
  </si>
  <si>
    <t>C4574</t>
  </si>
  <si>
    <t>POÇO DE VISITA PRÉ-MOLDADO PARA GALERIA DE ÁGUAS PLUVIAIS Ø 1,0 m E PROFUNDIDADE 4,0m</t>
  </si>
  <si>
    <t>16.11.66</t>
  </si>
  <si>
    <t>C4764</t>
  </si>
  <si>
    <t>POÇO TUBULAR C/ TUBO GEOMECÂNICO DE 6``, PROFUNDIDADE 100M, COMPLETAMENTE EXECUTADO, INCLUSIVE MARCAÇÃO (FORNECIMENTO E EXECUÇÃO)</t>
  </si>
  <si>
    <t>16.11.67</t>
  </si>
  <si>
    <t>C3648</t>
  </si>
  <si>
    <t>RESERVATÓRIO PRÉ MOLDADO ELEVADO CILÍNDRICO D=2,0M, CAP.=12,0M3, H=9,0M COMPLETO E CISTERNA CAP.=4,5 M3</t>
  </si>
  <si>
    <t>16.11.68</t>
  </si>
  <si>
    <t>C4312</t>
  </si>
  <si>
    <t>SOBRETAMPA EM FERRO FUNDIDO COM D=600mm</t>
  </si>
  <si>
    <t>16.11.69</t>
  </si>
  <si>
    <t>C4328</t>
  </si>
  <si>
    <t>SOBRETAMPA EM FERRO FUNDIDO C/ D=800 mm</t>
  </si>
  <si>
    <t>16.11.70</t>
  </si>
  <si>
    <t>C4772</t>
  </si>
  <si>
    <t>TAMPA EM CONCRETO ARMADO, ESPESSURA 0,05M</t>
  </si>
  <si>
    <t>16.11.71</t>
  </si>
  <si>
    <t>C4773</t>
  </si>
  <si>
    <t>TAMPA EM CONCRETO ARMADO, ESPESSURA 0,08M</t>
  </si>
  <si>
    <t>16.11.72</t>
  </si>
  <si>
    <t>C4783</t>
  </si>
  <si>
    <t>TAMPA EM CONCRETO ARMADO, ESPESSURA 0,15M</t>
  </si>
  <si>
    <t>16.11.73</t>
  </si>
  <si>
    <t>C4610</t>
  </si>
  <si>
    <t>TAMPA EM CONCRETO ARMADO (0,70 x 0,70 x 0,15 m)</t>
  </si>
  <si>
    <t>16.11.74</t>
  </si>
  <si>
    <t>C4609</t>
  </si>
  <si>
    <t>TAMPA EM CONCRETO ARMADO (0,80 x 0,80 x 0,15 m)</t>
  </si>
  <si>
    <t>16.11.75</t>
  </si>
  <si>
    <t>C4611</t>
  </si>
  <si>
    <t>TAMPA EM CONCRETO ARMADO (0,90 x 0,90 x 0,15 m)</t>
  </si>
  <si>
    <t>16.11.76</t>
  </si>
  <si>
    <t>C4612</t>
  </si>
  <si>
    <t>TAMPA EM CONCRETO ARMADO (1,00 x 1,00 x 0,15 m)</t>
  </si>
  <si>
    <t>16.11.77</t>
  </si>
  <si>
    <t>C4216</t>
  </si>
  <si>
    <t>TAMPA EM CONCRETO ARMADO PARA REGISTRO (70x70x12cm)</t>
  </si>
  <si>
    <t>GRADEAMENTO, COMPORTA, VERTEDOURO E CALHAS</t>
  </si>
  <si>
    <t>C0663</t>
  </si>
  <si>
    <t>CALHA PARSHALL EM FIBRA DE VIDRO PARA ÁGUA W:3" (FORNECIMENTO E INSTALAÇÃO)</t>
  </si>
  <si>
    <t>16.12.2</t>
  </si>
  <si>
    <t>C0664</t>
  </si>
  <si>
    <t>CALHA PARSHALL EM FIBRA DE VIDRO PARA ÁGUA W:6"(FORNECIMENTO E INSTALAÇÃO)</t>
  </si>
  <si>
    <t>16.12.3</t>
  </si>
  <si>
    <t>C0665</t>
  </si>
  <si>
    <t>CALHA PARSHALL EM FIBRA DE VIDRO PARA ÁGUA W:9"(FORNECIMENTO E INSTALAÇÃO)</t>
  </si>
  <si>
    <t>16.12.4</t>
  </si>
  <si>
    <t>C4742</t>
  </si>
  <si>
    <t>CALHA PARSHALL EM FIBRA DE VIDRO PARA ÁGUA W:12" (FORNECIMENTO E INSTALAÇÃO)</t>
  </si>
  <si>
    <t>16.12.5</t>
  </si>
  <si>
    <t>C4743</t>
  </si>
  <si>
    <t>CALHA PARSHALL EM FIBRA DE VIDRO PARA ESGOTO W:3" (FORNECIMENTO E INSTALAÇÃO)</t>
  </si>
  <si>
    <t>16.12.6</t>
  </si>
  <si>
    <t>C4744</t>
  </si>
  <si>
    <t>CALHA PARSHALL EM FIBRA DE VIDRO PARA ESGOTO W:6" (FORNECIMENTO E INSTALAÇÃO)</t>
  </si>
  <si>
    <t>16.12.7</t>
  </si>
  <si>
    <t>C4745</t>
  </si>
  <si>
    <t>CALHA PARSHALL EM FIBRA DE VIDRO PARA ESGOTO W:9" (FORNECIMENTO E INSTALAÇÃO)</t>
  </si>
  <si>
    <t>16.12.8</t>
  </si>
  <si>
    <t>C4746</t>
  </si>
  <si>
    <t>CALHA PARSHALL EM FIBRA DE VIDRO PARA ESGOTO W:12" (FORNECIMENTO E INSTALAÇÃO)</t>
  </si>
  <si>
    <t>16.12.9</t>
  </si>
  <si>
    <t>C0823</t>
  </si>
  <si>
    <t>COMPORTA EM FIBRA, CALHA EM ALUMÍNIO</t>
  </si>
  <si>
    <t>16.12.10</t>
  </si>
  <si>
    <t>C0824</t>
  </si>
  <si>
    <t>COMPORTA EM MADEIRA TRATADA C/ÓLEO DE LINHAÇA, CALHA ALUMÍNIO</t>
  </si>
  <si>
    <t>16.12.11</t>
  </si>
  <si>
    <t>C2734</t>
  </si>
  <si>
    <t>DRENO DE FUNDO EM PVC DO FILTRO D=1.50m, PADRÃO CAGECE</t>
  </si>
  <si>
    <t>16.12.12</t>
  </si>
  <si>
    <t>C2735</t>
  </si>
  <si>
    <t>DRENO DE FUNDO EM PVC DO FILTRO D=2.20m, PADRÃO CAGECE</t>
  </si>
  <si>
    <t>16.12.13</t>
  </si>
  <si>
    <t>C2736</t>
  </si>
  <si>
    <t>DRENO DE FUNDO EM PVC DO FILTRO D=2.80m, PADRÃO CAGECE</t>
  </si>
  <si>
    <t>16.12.14</t>
  </si>
  <si>
    <t>C2737</t>
  </si>
  <si>
    <t>DRENO DE FUNDO EM PVC DO FILTRO D=3.20m, PADRÃO CAGECE</t>
  </si>
  <si>
    <t>16.12.15</t>
  </si>
  <si>
    <t>C2815</t>
  </si>
  <si>
    <t>GRADE DE PVC DE 25 mm P/ CAIXA DE NÍVEL</t>
  </si>
  <si>
    <t>16.12.16</t>
  </si>
  <si>
    <t>C4898</t>
  </si>
  <si>
    <t>GRADE DE RETENÇÃO DE SÓLIDOS EM FERRO CHATO, COM BARRAS DE 10MMX40MM (1.1/4"x1/2") COM ESPAÇAMENTO E=20MM</t>
  </si>
  <si>
    <t>16.12.17</t>
  </si>
  <si>
    <t>C2839</t>
  </si>
  <si>
    <t xml:space="preserve">GRADE EM FERRO CHATO 1 1/4" X 1/2" </t>
  </si>
  <si>
    <t>16.12.18</t>
  </si>
  <si>
    <t>C2981</t>
  </si>
  <si>
    <t>VERTEDOURO EM MADEIRA DE LEI TRATADA C/ÓLEO DE LINHAÇA</t>
  </si>
  <si>
    <t>16.12.19</t>
  </si>
  <si>
    <t>C2982</t>
  </si>
  <si>
    <t>VERTEDOURO TRIANGULAR EM CHAPA DE ALUMÍNIO ESP. 3/16" (50x40)cm</t>
  </si>
  <si>
    <t>16.12.20</t>
  </si>
  <si>
    <t>C2983</t>
  </si>
  <si>
    <t>VERTEDOURO TRIANGULAR EM FIBRA E CANTONEIRA DE ALUMÍNIO</t>
  </si>
  <si>
    <t>16.13</t>
  </si>
  <si>
    <t>LIGAÇÕES PREDIAIS</t>
  </si>
  <si>
    <t>16.13.1</t>
  </si>
  <si>
    <t>C5050</t>
  </si>
  <si>
    <t>CAIXA DE GORDURA EM PVC, COM CESTO 18L</t>
  </si>
  <si>
    <t>16.13.2</t>
  </si>
  <si>
    <t>C3489</t>
  </si>
  <si>
    <t>CAIXA DE INSPEÇÃO EM ALVENARIA P/ LIGAÇÃO CONDOMINIAL DI=30x30cm</t>
  </si>
  <si>
    <t>16.13.3</t>
  </si>
  <si>
    <t>C3415</t>
  </si>
  <si>
    <t>CAIXA EM ALVENARIA PARA LIGAÇÃO D´ÁGUA 1 1/2" E 2"</t>
  </si>
  <si>
    <t>16.13.4</t>
  </si>
  <si>
    <t>C3738</t>
  </si>
  <si>
    <t>INSTALAÇÃO DE TUBO DE VENTILAÇÃO 50mm C/ L=4m, C/ REBOCO E PINTURA A CAL (C/ MATERIAL)</t>
  </si>
  <si>
    <t>16.13.5</t>
  </si>
  <si>
    <t>C3739</t>
  </si>
  <si>
    <t>INSTALAÇÃO DE TUBO DE VENTILAÇÃO 50mm C/ L=4m, COM REBOCO E PINTURA A CAL (SEM MATERIAL)</t>
  </si>
  <si>
    <t>16.13.6</t>
  </si>
  <si>
    <t>C2865</t>
  </si>
  <si>
    <t>LIGAÇÃO PREDIAL D'ÁGUA PADRÃO CAGECE</t>
  </si>
  <si>
    <t>16.13.7</t>
  </si>
  <si>
    <t>C4813</t>
  </si>
  <si>
    <t>LIGAÇÃO PREDIAL MND COM USO DE PERFURATRIZ PNEUMÁTICA TIPO MOLE, INCLUSIVE RAMAL</t>
  </si>
  <si>
    <t>16.13.8</t>
  </si>
  <si>
    <t>C5041</t>
  </si>
  <si>
    <t>RAMAL INTRADOMICILIAR DE ESGOTO PARA TUBULAÇÃO DE 40MM</t>
  </si>
  <si>
    <t>16.13.9</t>
  </si>
  <si>
    <t>C5124</t>
  </si>
  <si>
    <t>RAMAL INTRADOMICILIAR DE ESGOTO PARA TUBULAÇÃO DE 50MM</t>
  </si>
  <si>
    <t>16.13.10</t>
  </si>
  <si>
    <t>C5125</t>
  </si>
  <si>
    <t>RAMAL INTRADOMICILIAR DE ESGOTO PARA TUBULAÇÃO DE 100MM</t>
  </si>
  <si>
    <t>16.13.11</t>
  </si>
  <si>
    <t>C2911</t>
  </si>
  <si>
    <t>RAMAL PREDIAL COM PAVIMENTAÇÃO EM ASFALTO</t>
  </si>
  <si>
    <t>16.13.12</t>
  </si>
  <si>
    <t>C2912</t>
  </si>
  <si>
    <t>RAMAL PREDIAL COM PAVIMENTAÇÃO EM PEDRA TOSCA OU PARALELO</t>
  </si>
  <si>
    <t>16.13.13</t>
  </si>
  <si>
    <t>C2919</t>
  </si>
  <si>
    <t>RAMAL PREDIAL S/ PAVIMENTAÇÃO</t>
  </si>
  <si>
    <t>16.13.14</t>
  </si>
  <si>
    <t>C2913</t>
  </si>
  <si>
    <t>RAMAL PREDIAL DE ESGOTO EM MBV 100mm, C/PAVIMENTO EM ASFALTO</t>
  </si>
  <si>
    <t>16.13.15</t>
  </si>
  <si>
    <t>C2914</t>
  </si>
  <si>
    <t>RAMAL PREDIAL DE ESGOTO EM MBV 100mm, C/PAVIMENTO EM PEDRA TOSCA</t>
  </si>
  <si>
    <t>16.13.16</t>
  </si>
  <si>
    <t>C2915</t>
  </si>
  <si>
    <t>RAMAL PREDIAL DE ESGOTO EM MBV 100mm, S/PAVIMENTO</t>
  </si>
  <si>
    <t>16.13.17</t>
  </si>
  <si>
    <t>C2916</t>
  </si>
  <si>
    <t>RAMAL PREDIAL DE ESGOTO EM PVC 100mm, C/PAVIMENTO EM ASFALTO</t>
  </si>
  <si>
    <t>16.13.18</t>
  </si>
  <si>
    <t>C2917</t>
  </si>
  <si>
    <t>RAMAL PREDIAL DE ESGOTO EM PVC 100mm, C/PAVIMENTO EM PEDRA TOSCA</t>
  </si>
  <si>
    <t>16.13.19</t>
  </si>
  <si>
    <t>C2918</t>
  </si>
  <si>
    <t>RAMAL PREDIAL DE ESGOTO EM PVC 100mm, S/ PAVIMENTO</t>
  </si>
  <si>
    <t>16.14</t>
  </si>
  <si>
    <t>16.14.1</t>
  </si>
  <si>
    <t>C3435</t>
  </si>
  <si>
    <t>ABRIGO P/ QUADRO COMANDO(54x54cm) DE POÇOS, ÁREA NÃO INUNDÁVEL</t>
  </si>
  <si>
    <t>16.14.2</t>
  </si>
  <si>
    <t>C3433</t>
  </si>
  <si>
    <t>ABRIGO P/ QUADRO COMANDO(108x108cm), POÇOS ÁREA NÃO INUNDÁVEL</t>
  </si>
  <si>
    <t>16.14.3</t>
  </si>
  <si>
    <t>C3434</t>
  </si>
  <si>
    <t>ABRIGO P/ QUADRO COMANDO(120x120cm),  COM MURETA DE 2,10m</t>
  </si>
  <si>
    <t>16.14.4</t>
  </si>
  <si>
    <t>C1079</t>
  </si>
  <si>
    <t>DESOBSTRUÇÃO DE TUBULAÇÕES</t>
  </si>
  <si>
    <t>16.14.5</t>
  </si>
  <si>
    <t>C1250</t>
  </si>
  <si>
    <t>ENVELOPE DE CONCRETO P/PROTEÇÃO DE TUBO PVC ENTERRADO</t>
  </si>
  <si>
    <t>16.14.6</t>
  </si>
  <si>
    <t>C1248</t>
  </si>
  <si>
    <t>ENVELOPE DE CONCRETO P/TUBOS PVC ENTERRADO, TIPO C, FCK= 13,5MPa</t>
  </si>
  <si>
    <t>16.14.7</t>
  </si>
  <si>
    <t>C4846</t>
  </si>
  <si>
    <t>ESTAÇÃO DE TRATAMENTO DE ESGOTO (ETE), VAZÃO DE 10,00 M3/DIA, CONFECCIONADA EM POLIESTER REFORÇADA E FIBRA DE VIDRO, COMPLETA INCLUINDO FORNECIMENTO, MONTAGEM E TREINAMENTO</t>
  </si>
  <si>
    <t>16.14.8</t>
  </si>
  <si>
    <t>C4847</t>
  </si>
  <si>
    <t>ESTAÇÃO DE TRATAMENTO DE ESGOTO (ETE), VAZÃO DE 15,00 M3/DIA, CONFECCIONADA EM POLIESTER REFORÇADA E FIBRA DE VIDRO, COMPLETA INCLUINDO FORNECIMENTO, MONTAGEM E TREINAMENTO</t>
  </si>
  <si>
    <t>16.14.9</t>
  </si>
  <si>
    <t>C4848</t>
  </si>
  <si>
    <t>ESTAÇÃO DE TRATAMENTO DE ESGOTO (ETE), VAZÃO DE 20,00 M3/DIA, CONFECCIONADA EM POLIESTER REFORÇADA E FIBRA DE VIDRO, COMPLETA INCLUINDO FORNECIMENTO, MONTAGEM E TREINAMENTO</t>
  </si>
  <si>
    <t>16.14.10</t>
  </si>
  <si>
    <t>C2832</t>
  </si>
  <si>
    <t>FOSSA SÉPTICA E SUMIDOURO  EM ALVENARIA</t>
  </si>
  <si>
    <t>16.14.11</t>
  </si>
  <si>
    <t>C4162</t>
  </si>
  <si>
    <t>FOSSA SÉPTICA E SUMIDOURO EM ANÉIS D=1,20M</t>
  </si>
  <si>
    <t>16.14.12</t>
  </si>
  <si>
    <t>C1436</t>
  </si>
  <si>
    <t>GRELHA DE FERRO P/ CALHAS E CAIXAS</t>
  </si>
  <si>
    <t>16.14.13</t>
  </si>
  <si>
    <t>C3995</t>
  </si>
  <si>
    <t>GRELHA HEMISFÉRICA DE FERRO FUNDIDO D=150 mm (6")</t>
  </si>
  <si>
    <t>16.14.14</t>
  </si>
  <si>
    <t>C2852</t>
  </si>
  <si>
    <t>LAJE C/FURO EXCÊNTRICO DE 600 MM P/POÇO DE VISITA D= 1000mm</t>
  </si>
  <si>
    <t>16.14.15</t>
  </si>
  <si>
    <t>C2853</t>
  </si>
  <si>
    <t>LAJE C/FURO EXCÊNTRICO DE 600 MM P/POÇO DE VISITA D=1200mm</t>
  </si>
  <si>
    <t>16.14.16</t>
  </si>
  <si>
    <t>C2854</t>
  </si>
  <si>
    <t>LAJE DE FUNDO P/POÇO DE VISITA C/ANÉIS PRÉ-MOLDADO D= 600mm</t>
  </si>
  <si>
    <t>16.14.17</t>
  </si>
  <si>
    <t>C2856</t>
  </si>
  <si>
    <t>LAJE DE FUNDO P/POÇO DE VISITA C/ANÉIS PRÉ-MOLDADO D=1000mm</t>
  </si>
  <si>
    <t>16.14.18</t>
  </si>
  <si>
    <t>C2855</t>
  </si>
  <si>
    <t>LAJE DE FUNDO P/POÇO DE VISITA C/ANÉIS PRÉ-MOLDADO D=1200mm</t>
  </si>
  <si>
    <t>16.14.19</t>
  </si>
  <si>
    <t>C1948</t>
  </si>
  <si>
    <t>PONTO HIDRÁULICO, MATERIAL E EXECUÇÃO</t>
  </si>
  <si>
    <t>PT</t>
  </si>
  <si>
    <t>16.14.20</t>
  </si>
  <si>
    <t>C1950</t>
  </si>
  <si>
    <t>PONTO SANITÁRIO, MATERIAL E EXECUÇÃO</t>
  </si>
  <si>
    <t>16.14.21</t>
  </si>
  <si>
    <t>C4602</t>
  </si>
  <si>
    <t>PONTO DE ESGOTO EM PVC P/ TANQUE E LAVATÓRIO MSD FUNASA TIPO 10 (MATERIAL E EXECUÇÃO)</t>
  </si>
  <si>
    <t>16.14.22</t>
  </si>
  <si>
    <t>C4603</t>
  </si>
  <si>
    <t>PONTO DE ESGOTO EM PVC P/ SANITÁRIO INCLUSIVE COLUNA VENTILAÇÃO MSD FUNASA TIPO 10 (MATERIAL E EXECUÇÃO)</t>
  </si>
  <si>
    <t>16.14.23</t>
  </si>
  <si>
    <t>C4020</t>
  </si>
  <si>
    <t>VASO DE EQUALIZAÇÃO DE 400 L</t>
  </si>
  <si>
    <t>16.15</t>
  </si>
  <si>
    <t>INSTALAÇÕES DE PRODUÇÃO</t>
  </si>
  <si>
    <t>16.15.1</t>
  </si>
  <si>
    <t>C3465</t>
  </si>
  <si>
    <t>INSTALAÇÃO E FORNECIMENTO DE MONOVIA: TRILHO, TROLLEY / TALHA MANUAL 0,5 T</t>
  </si>
  <si>
    <t>16.15.2</t>
  </si>
  <si>
    <t>C3463</t>
  </si>
  <si>
    <t>INSTALAÇÃO E FORNECIMENTO DE MONOVIA:TRILHO,TROLLEY / TALHA MANUAL 1,0 T</t>
  </si>
  <si>
    <t>16.15.3</t>
  </si>
  <si>
    <t>C3464</t>
  </si>
  <si>
    <t>INSTALAÇÃO E FORNECIMENTO DE MONOVIA:TRILHO,TROLLEY / TALHA MANUAL 2,0 T</t>
  </si>
  <si>
    <t>16.15.4</t>
  </si>
  <si>
    <t>C3417</t>
  </si>
  <si>
    <t>INSTALAÇÃO ELETROMECÂNICA DE CONJUNTO MOTO-BOMBA ATÉ 4 CV</t>
  </si>
  <si>
    <t>16.15.5</t>
  </si>
  <si>
    <t>C3416</t>
  </si>
  <si>
    <t>INSTALAÇÃO ELETROMECÂNICA DE CONJUNTO MOTO-BOMBA DE 4 À 7,5 CV</t>
  </si>
  <si>
    <t>16.15.6</t>
  </si>
  <si>
    <t>C3418</t>
  </si>
  <si>
    <t>INSTALAÇÃO ELETROMECÂNICA DE CONJUNTO MOTO-BOMBA DE 7,5 À 15 CV</t>
  </si>
  <si>
    <t>16.15.7</t>
  </si>
  <si>
    <t>C3419</t>
  </si>
  <si>
    <t>INSTALAÇÃO ELETROMECÂNICA DE CONJUNTO MOTO-BOMBA DE 15 À 50 CV</t>
  </si>
  <si>
    <t>16.15.8</t>
  </si>
  <si>
    <t>C3420</t>
  </si>
  <si>
    <t>INSTALAÇÃO ELETROMECÂNICA DE CONJUNTO MOTO-BOMBA DE 50 À 100 CV</t>
  </si>
  <si>
    <t>16.15.9</t>
  </si>
  <si>
    <t>C3421</t>
  </si>
  <si>
    <t>INSTALAÇÃO ELETROMECÂNICA DE CONJUNTO MOTO-BOMBA DE 100 À 200 CV</t>
  </si>
  <si>
    <t>16.15.10</t>
  </si>
  <si>
    <t>C3422</t>
  </si>
  <si>
    <t>INSTALAÇÃO ELETROMECÂNICA DE CONJUNTO MOTO-BOMBA DE 200 À 500 CV</t>
  </si>
  <si>
    <t>16.16</t>
  </si>
  <si>
    <t>SERVIÇOS ESPECIAIS</t>
  </si>
  <si>
    <t>16.16.1</t>
  </si>
  <si>
    <t>C4907</t>
  </si>
  <si>
    <t>ADICIONAL PARA ABERTURA DE BOLETIM DE OCORRÊNCIA POLICIAL</t>
  </si>
  <si>
    <t>16.16.2</t>
  </si>
  <si>
    <t>C4867</t>
  </si>
  <si>
    <t>APLICAÇÃO DE PRODUTO QUÍMICO "DESINCRUSTANTE" EM POÇO</t>
  </si>
  <si>
    <t>16.16.3</t>
  </si>
  <si>
    <t>C4855</t>
  </si>
  <si>
    <t>CESTO DE LIMPEZA EM AÇO INOX PARA GRADE DE ENTRADA DO POÇO DE SUCÇÃO D=70X30X30CM</t>
  </si>
  <si>
    <t>16.16.4</t>
  </si>
  <si>
    <t>C4856</t>
  </si>
  <si>
    <t>CESTO TIPO BANDEJA COM ESTRUTURA PARA IÇAMENTO E TUBO GUIA EM AÇO INOX</t>
  </si>
  <si>
    <t>16.16.5</t>
  </si>
  <si>
    <t>C4854</t>
  </si>
  <si>
    <t xml:space="preserve">COLOCAÇÃO DE MATERIAL PARA LEITO SECAGEM
</t>
  </si>
  <si>
    <t>16.16.6</t>
  </si>
  <si>
    <t>C4909</t>
  </si>
  <si>
    <t>DESLOCAMENTO DE MOTO PARA REGULARIZAÇÃO DA FRAUDE NÃO EFETIVADA</t>
  </si>
  <si>
    <t>16.16.7</t>
  </si>
  <si>
    <t>C4908</t>
  </si>
  <si>
    <t>DESLOCAMENTO DE VEICULO PARA REGULARIZAÇÃO DA FRAUDE NÃO EFETIVADA</t>
  </si>
  <si>
    <t>16.16.8</t>
  </si>
  <si>
    <t>C3462</t>
  </si>
  <si>
    <t>DESMONTAGEM DE TUBOS, CONEXÕES E PÇS ESPECIAIS, RESERVATÓRIO ELEVADO</t>
  </si>
  <si>
    <t>16.16.9</t>
  </si>
  <si>
    <t>C5185</t>
  </si>
  <si>
    <t>DESTINAÇÃO FINAL DO RESÍDUO SOLIDO NÃO SEGREGADO EM TERRENO LICENCIADO - SEM TRANSPORTE</t>
  </si>
  <si>
    <t>16.16.10</t>
  </si>
  <si>
    <t>C5186</t>
  </si>
  <si>
    <t>DESTINAÇÃO FINAL DO RESÍDUO SÓLIDO NÃO SEGREGADO EM USINA DE RECICLAGEM LICENCIADA - SEM TRANSPORTE</t>
  </si>
  <si>
    <t>16.16.11</t>
  </si>
  <si>
    <t>C4865</t>
  </si>
  <si>
    <t>FORNECIMENTO E ASSENTAMENTO DE LAJOTA PRE-MOLDADA DE CONCRETO E = 5cm SOBRE LEITO DE SECAGEM</t>
  </si>
  <si>
    <t>16.16.12</t>
  </si>
  <si>
    <t>C3523</t>
  </si>
  <si>
    <t>FORNECIMENTO E MONTAGEM DE PLACA DE FIBRA DE 2,50mX1,20m, ESP. 3mm P/ FLOCULADOR</t>
  </si>
  <si>
    <t>16.16.13</t>
  </si>
  <si>
    <t>C4862</t>
  </si>
  <si>
    <t>FORNECIMENTO E MONTAGEM DE PLACA DE PVC C/ ESP. 6mm P/ FLOCULADOR</t>
  </si>
  <si>
    <t>16.16.14</t>
  </si>
  <si>
    <t>C4863</t>
  </si>
  <si>
    <t>FORNECIMENTO E MONTAGEM DE PLACA DE PVC C/ ESP. 10mm P/ FLOCULADOR</t>
  </si>
  <si>
    <t>16.16.15</t>
  </si>
  <si>
    <t>C4864</t>
  </si>
  <si>
    <t xml:space="preserve">FORNECIMENTO E MONTAGEM DE PLACA DE PVC C/ ESP. 25mm P/ FLOCULADOR
</t>
  </si>
  <si>
    <t>16.16.16</t>
  </si>
  <si>
    <t>C4577</t>
  </si>
  <si>
    <t>FORNECIMENTO E MONTAGEM DE PLACA EM FIBRA DE VIDRO e = 3,00mm</t>
  </si>
  <si>
    <t>16.16.17</t>
  </si>
  <si>
    <t>C4578</t>
  </si>
  <si>
    <t>FORNECIMENTO E MONTAGEM DE PLACA EM FIBRA DE VIDRO COM RESINA ISOFTÁLICA e = 3,00mm</t>
  </si>
  <si>
    <t>16.16.18</t>
  </si>
  <si>
    <t>C4905</t>
  </si>
  <si>
    <t>IDENTIFICAÇÃO DE DERIVAÇÃO DO RAMAL PREDIAL DE ÁGUA, REMOÇÃO DA DERIVAÇÃO E APLICAÇÃO DO TERMO DE OCORRÊNCIA - TO</t>
  </si>
  <si>
    <t>16.16.19</t>
  </si>
  <si>
    <t>C4904</t>
  </si>
  <si>
    <t>IDENTIFICAÇÃO DE HIDRÔMETRO INVERTIDO, DESCONCECTADO OU RETIRADO, ADEQUAÇÃO DO HIDRÔMETRO E APLICAÇÃO DO TERMO DE OCORRÊNCIA - TO</t>
  </si>
  <si>
    <t>16.16.20</t>
  </si>
  <si>
    <t>C4906</t>
  </si>
  <si>
    <t>IDENTIFICAÇÃO DE RELIGAÇÃO CLANDESTINA, REGULARIZAÇÃO DA LIGAÇÃO E APLICAÇÃO DO TERMO DE OCORRÊNCIA - TO</t>
  </si>
  <si>
    <t>16.16.21</t>
  </si>
  <si>
    <t>C4903</t>
  </si>
  <si>
    <t>IDENTIFICAÇÃO DE VIOLAÇÃO DO LACRE DA LIGAÇÃO, RECOLOCAÇÃO DO LACRE NA  LIGAÇÃO E APLICAÇÃO DO TERMO DE OCORRÊNCIA - TO</t>
  </si>
  <si>
    <t>16.16.22</t>
  </si>
  <si>
    <t>C4902</t>
  </si>
  <si>
    <t>IDENTIFICAÇÃO DE VIOLAÇÃO DO HIDRÔMETRO OU DO LACRE DO HIDROMETRO, SUBSTITUIÇÃO DO HIDROMETRO VIOLADO E APLIAÇÃO DO TERMO DE OCORRÊNCIA - TO</t>
  </si>
  <si>
    <t>16.16.23</t>
  </si>
  <si>
    <t>C4900</t>
  </si>
  <si>
    <t>IDENTIFICAÇÃO E RETIRDA DO BY-PASS E APLICAÇÃO DO TERMO DE OCORRÊNCIA - TO</t>
  </si>
  <si>
    <t>16.16.24</t>
  </si>
  <si>
    <t>C4901</t>
  </si>
  <si>
    <t>IDENTIFICAÇÃO E SUPRESSÃO DE LIGAÇÃO CLANDESTINA E APLICAÇÃO DO TERMO DE OCORRÊNCIA - TO</t>
  </si>
  <si>
    <t>16.16.25</t>
  </si>
  <si>
    <t>C3471</t>
  </si>
  <si>
    <t>MONTAGEM BARRILETE FILTRO FIBRA, KIT'S, PÇS VAZÃO ATÉ 50 m3/h</t>
  </si>
  <si>
    <t>16.16.26</t>
  </si>
  <si>
    <t>C3473</t>
  </si>
  <si>
    <t>MONTAGEM BARRILETE FILTRO FIBRA, KIT'S, PÇS VAZÃO 95,01 À 230 m3/h</t>
  </si>
  <si>
    <t>16.16.27</t>
  </si>
  <si>
    <t>C5181</t>
  </si>
  <si>
    <t>MONTAGEM DE TANQUE HIDROPNEUMÁTICO CAP 500L</t>
  </si>
  <si>
    <t>16.16.28</t>
  </si>
  <si>
    <t>C5182</t>
  </si>
  <si>
    <t>MONTAGEM DE TANQUE HIDROPNEUMÁTICO CAP 1000L</t>
  </si>
  <si>
    <t>16.16.29</t>
  </si>
  <si>
    <t>C5183</t>
  </si>
  <si>
    <t xml:space="preserve">MONTAGEM DE TANQUE HIDROPNEUMÁTICO CAP 3500L
</t>
  </si>
  <si>
    <t>16.16.30</t>
  </si>
  <si>
    <t>C5184</t>
  </si>
  <si>
    <t>MONTAGEM DE TANQUE HIDROPNEUMÁTICO CAP 4500L</t>
  </si>
  <si>
    <t>16.16.31</t>
  </si>
  <si>
    <t>C3502</t>
  </si>
  <si>
    <t>MONTAGEM DE TUBOS, CONEXÕES E EQUIPAMENTOS DE TRATAMENTO, CASA DE OPERAÇÃO</t>
  </si>
  <si>
    <t>16.16.32</t>
  </si>
  <si>
    <t>C3496</t>
  </si>
  <si>
    <t>MONTAGEM DE TUBOS, CONEXÕES E PÇS, ELEVATÓRIA CAP ATÉ 5 l/s</t>
  </si>
  <si>
    <t>16.16.33</t>
  </si>
  <si>
    <t>C3497</t>
  </si>
  <si>
    <t>MONTAGEM DE TUBOS, CONEXÕES E PÇS, ELEVATÓRIA C/ VAZÃO DE 5,01 À 10 l/s</t>
  </si>
  <si>
    <t>16.16.34</t>
  </si>
  <si>
    <t>C3498</t>
  </si>
  <si>
    <t>MONTAGEM DE TUBOS, CONEXÕES E PÇS, ELEVATÓRIA C/ VAZÃO DE 10,01 À 20 l/s</t>
  </si>
  <si>
    <t>16.16.35</t>
  </si>
  <si>
    <t>C3499</t>
  </si>
  <si>
    <t>MONTAGEM DE TUBOS, CONEXÕES E PÇS, ELEVATÓRIA C/ VAZÃO DE 20,01 À 40 l/s</t>
  </si>
  <si>
    <t>16.16.36</t>
  </si>
  <si>
    <t>C3500</t>
  </si>
  <si>
    <t>MONTAGEM DE TUBOS, CONEXÕES E PÇS, ELEVATÓRIA C/ VAZÃO DE 40,01 À 60 l/s</t>
  </si>
  <si>
    <t>16.16.37</t>
  </si>
  <si>
    <t>C3501</t>
  </si>
  <si>
    <t>MONTAGEM DE TUBOS, CONEXÕES E PÇS, ELEVATÓRIA C/ VAZÃO DE 60,01 À 90 l/s</t>
  </si>
  <si>
    <t>16.16.38</t>
  </si>
  <si>
    <t>C3490</t>
  </si>
  <si>
    <t>MONTAGEM DE TUBOS, CONEXÕES E PÇS, RESERVATÓRIO APOIADO CAP ATÉ 100 M3</t>
  </si>
  <si>
    <t>16.16.39</t>
  </si>
  <si>
    <t>C3491</t>
  </si>
  <si>
    <t>MONTAGEM DE TUBOS, CONEXÕES E PÇS, RESERVATÓRIO APOIADO CAP DE 100,01 À 300 M3</t>
  </si>
  <si>
    <t>16.16.40</t>
  </si>
  <si>
    <t>C3492</t>
  </si>
  <si>
    <t>MONTAGEM DE TUBOS, CONEXÕES E PÇS, RESERVATÓRIO APOIADO CAP DE 300,01 À 600 M3</t>
  </si>
  <si>
    <t>16.16.41</t>
  </si>
  <si>
    <t>C3512</t>
  </si>
  <si>
    <t>MONTAGEM DE TUBOS, CONEXÕES E PÇS, RESERVATÓRIO ELEVADO CAP. ATÉ 50 M3</t>
  </si>
  <si>
    <t>16.16.42</t>
  </si>
  <si>
    <t>C3493</t>
  </si>
  <si>
    <t>MONTAGEM DE TUBOS, CONEXÕES E PÇS, RESERVATÓRIO ELEVADO CAP DE 50,01 À 100 M3</t>
  </si>
  <si>
    <t>16.16.43</t>
  </si>
  <si>
    <t>C3494</t>
  </si>
  <si>
    <t>MONTAGEM DE TUBOS, CONEXÕES E PÇS, RESERVATÓRIO ELEVADO CAP  DE 100,01 À 300 M3</t>
  </si>
  <si>
    <t>16.16.44</t>
  </si>
  <si>
    <t>C3525</t>
  </si>
  <si>
    <t>MONTAGEM DE TUBOS, CONEXÕES E PÇS ESPECIAIS EM FLOCULADOR/DECANTADOR</t>
  </si>
  <si>
    <t>16.16.45</t>
  </si>
  <si>
    <t>C3495</t>
  </si>
  <si>
    <t>MONTAGEM DE TUBOS, CONEXÕES E PÇS, RESERVATÓRIO ELEVADO CAP  DE 300,01 À 600 M3</t>
  </si>
  <si>
    <t>16.16.46</t>
  </si>
  <si>
    <t>C3461</t>
  </si>
  <si>
    <t>MONTAGEM  DE TUBOS, CONEXÕES E PÇS ESPECIAIS, AERADOR BANDEJA</t>
  </si>
  <si>
    <t>16.16.47</t>
  </si>
  <si>
    <t>C3472</t>
  </si>
  <si>
    <t>MONTAGEM BARRILETE FILTRO FIBRA, KIT'S, PÇS VAZÃO 50,01 À 95 m3/h</t>
  </si>
  <si>
    <t>16.16.48</t>
  </si>
  <si>
    <t>C3503</t>
  </si>
  <si>
    <t>MONTAGEM DOS EQUIPAMENTOS DA ETE - REATOR E INSTALAÇÕES HIDRÁULICAS</t>
  </si>
  <si>
    <t>16.16.49</t>
  </si>
  <si>
    <t>C3524</t>
  </si>
  <si>
    <t>RECUPERAÇÃO DE PLACAS DE CONCRETO DOS FLOCULADORES</t>
  </si>
  <si>
    <t>16.16.50</t>
  </si>
  <si>
    <t>C5187</t>
  </si>
  <si>
    <t>TAMPONAMENTO DA LIGAÇÃO DE ESGOTO</t>
  </si>
  <si>
    <t>16.16.51</t>
  </si>
  <si>
    <t>C4866</t>
  </si>
  <si>
    <t>TESTES DE VAZÃO DO POÇO, DN 6 E PROFUNDIDADE DE 25,00m</t>
  </si>
  <si>
    <t>16.16.52</t>
  </si>
  <si>
    <t>C4613</t>
  </si>
  <si>
    <t>TMND PARA TUBO 500&lt;DN&lt;=800mm</t>
  </si>
  <si>
    <t>16.16.53</t>
  </si>
  <si>
    <t>C4614</t>
  </si>
  <si>
    <t>TMND PARA TUBO 800&lt;DN&lt;=1200mm</t>
  </si>
  <si>
    <t>16.16.54</t>
  </si>
  <si>
    <t>C4615</t>
  </si>
  <si>
    <t>TMND PARA TUBO 1200&lt;DN&lt;=1500mm</t>
  </si>
  <si>
    <t>16.16.55</t>
  </si>
  <si>
    <t>C4812</t>
  </si>
  <si>
    <t>TRANSFERÊNCIA DE LIGAÇÃO PREDIAL DE ÁGUA EM REDE EXISTENTE</t>
  </si>
  <si>
    <t>16.17</t>
  </si>
  <si>
    <t>INSTALAÇÕES DIVERSAS</t>
  </si>
  <si>
    <t>16.17.1</t>
  </si>
  <si>
    <t>C3509</t>
  </si>
  <si>
    <t>INSTALAÇÕES HIDRO-SANITÁRIAS KIT-01 C/ FORN. DE MATERIAL</t>
  </si>
  <si>
    <t>16.17.2</t>
  </si>
  <si>
    <t>C3510</t>
  </si>
  <si>
    <t>INSTALAÇÕES HIDRO-SANITÁRIAS KIT-02 C/ FORN. DE MATERIAL</t>
  </si>
  <si>
    <t>16.17.3</t>
  </si>
  <si>
    <t>C3511</t>
  </si>
  <si>
    <t>INSTALAÇÕES HIDRO-SANITÁRIAS KIT-03 C/ FORN. DE MATERIAL</t>
  </si>
  <si>
    <t>16.17.4</t>
  </si>
  <si>
    <t>C3457</t>
  </si>
  <si>
    <t>MONTAGEM DAS INSTALAÇÕES HIDRO-SANITÁRIAS DAS ELEVATÓRIAS</t>
  </si>
  <si>
    <t>16.17.5</t>
  </si>
  <si>
    <t>C4857</t>
  </si>
  <si>
    <t>MONTAGEM DE TUBOS, CONEXÕES E PEÇAS DE LEITO DRENANTE</t>
  </si>
  <si>
    <t>16.17.6</t>
  </si>
  <si>
    <t>C4868</t>
  </si>
  <si>
    <t>MONTAGEM DE TUBOS, CONEXÕES E PÇS, ELEVATÓRIA C VAZÃO DE 90,01 A 200L/S</t>
  </si>
  <si>
    <t>16.17.7</t>
  </si>
  <si>
    <t>C4869</t>
  </si>
  <si>
    <t>MONTAGEM DE TUBOS, CONEXÕES E PÇS, ELEVATÓRIA C VAZÃO DE 200,01 À 350L/S</t>
  </si>
  <si>
    <t>16.17.8</t>
  </si>
  <si>
    <t>C4006</t>
  </si>
  <si>
    <t>REDE DE GÁS P/ COZINHA (FORN./MONTAGEM)</t>
  </si>
  <si>
    <t>17</t>
  </si>
  <si>
    <t>SERVIÇOS OPERACIONAIS</t>
  </si>
  <si>
    <t>INSTALAÇÃO E SUBSTITUIÇÃO DE HIDRÔMETRO</t>
  </si>
  <si>
    <t>17.1.1</t>
  </si>
  <si>
    <t>C2718</t>
  </si>
  <si>
    <t>DESLOCAMENTO DE HIDRÔMETRO C/ CAIXA OU CAVALETE</t>
  </si>
  <si>
    <t>17.1.2</t>
  </si>
  <si>
    <t>C2844</t>
  </si>
  <si>
    <t>INST. DE HIDRÔMETRO E CAVALETE 1§ COMPART. (CASO H), RECUO (CASO G)</t>
  </si>
  <si>
    <t>17.1.3</t>
  </si>
  <si>
    <t>C2845</t>
  </si>
  <si>
    <t>INST. DE HIDRÔMETRO E CAVALETE C/ CAIXA NO MURO P002 (CASO I)</t>
  </si>
  <si>
    <t>17.1.4</t>
  </si>
  <si>
    <t>C2846</t>
  </si>
  <si>
    <t>INSTALAÇÃO DE HIDRANTE DE COLUNA</t>
  </si>
  <si>
    <t>17.1.5</t>
  </si>
  <si>
    <t>C2847</t>
  </si>
  <si>
    <t>INSTALAÇÃO DE HIDRANTE SUBTERRÂNEO</t>
  </si>
  <si>
    <t>17.1.6</t>
  </si>
  <si>
    <t>C2848</t>
  </si>
  <si>
    <t>INSTALAÇÃO OU SUBSTITUIÇÃO DE CAIXA DO HIDRÔMETRO</t>
  </si>
  <si>
    <t>17.1.7</t>
  </si>
  <si>
    <t>C2956</t>
  </si>
  <si>
    <t>SUBST. DE HIDRÔMETRO DA CALÇADA P/ PADRÃO CASO: A, B, C OU D C/ CAIXA</t>
  </si>
  <si>
    <t>17.1.8</t>
  </si>
  <si>
    <t>C2957</t>
  </si>
  <si>
    <t>SUBST. DE HIDRÔMETRO CAVALETE MONTADO C/RECUP. CALÇADA/MURO (CASO F)</t>
  </si>
  <si>
    <t>17.1.9</t>
  </si>
  <si>
    <t>C2958</t>
  </si>
  <si>
    <t>SUBSTITUIÇÃO OU INSTALAÇÃO DE HIDRÔMETRO EM CAVALETE MONTADO (CASO E,N)</t>
  </si>
  <si>
    <t>17.1.10</t>
  </si>
  <si>
    <t>C2963</t>
  </si>
  <si>
    <t>SUBSTITUIÇÃO DE REGISTRO PVC 3/4" NO CAVALETE</t>
  </si>
  <si>
    <t>17.1.11</t>
  </si>
  <si>
    <t>C4201</t>
  </si>
  <si>
    <t>SUBSTITUIÇÃO DE KIT CAVALETE (CASO E, N) CALÇADA / MURO (CASO F)</t>
  </si>
  <si>
    <t>17.1.12</t>
  </si>
  <si>
    <t>C4202</t>
  </si>
  <si>
    <t>SUBSTITUIÇÃO DE KIT CAVALETE MONTADO C/ RECUP. CALÇADA / MURO (CASO F)</t>
  </si>
  <si>
    <t>17.2</t>
  </si>
  <si>
    <t>CORTE E SUPRESSÃO DE LIGAÇÃO</t>
  </si>
  <si>
    <t>17.2.1</t>
  </si>
  <si>
    <t>C0029</t>
  </si>
  <si>
    <t>ADICIONAL DE LIGAÇÃO D'ÁGUA EM CORREDOR DE ATIVIDADE</t>
  </si>
  <si>
    <t>17.2.2</t>
  </si>
  <si>
    <t>C0030</t>
  </si>
  <si>
    <t>ADICIONAL DE LIGAÇÃO DE ESGOTO EM CORREDOR DE ATIVIDADE</t>
  </si>
  <si>
    <t>17.2.3</t>
  </si>
  <si>
    <t>C0031</t>
  </si>
  <si>
    <t>ADICIONAL DE SUPRESSÃO EM CORREDOR DE ATIVIDADE</t>
  </si>
  <si>
    <t>17.2.4</t>
  </si>
  <si>
    <t>C3430</t>
  </si>
  <si>
    <t>CORTE AGRAVADO E EXECUÇÃO DA LIGAÇÃO C/ FORNECIMENTO MATERIAL</t>
  </si>
  <si>
    <t>17.2.5</t>
  </si>
  <si>
    <t>C4593</t>
  </si>
  <si>
    <t>CORTE DO RAMAL PREDIAL DE ÁGUA DE MODO SIMPLES OU AGRAVADO E RELIGAÇÃO COM O FORNECIMENTO DE MATERIAL</t>
  </si>
  <si>
    <t>17.2.6</t>
  </si>
  <si>
    <t>C4897</t>
  </si>
  <si>
    <t>CORTE E BISELAMENTO EM EXTREMIDADES P/TUBOS EM AÇO DESVIO DE 0 A 15º</t>
  </si>
  <si>
    <t>17.2.7</t>
  </si>
  <si>
    <t>C4594</t>
  </si>
  <si>
    <t>CORTE E RELIGAÇÃO COM CHIBÁGUA COM FORNECIMENTO DE MATERIAL</t>
  </si>
  <si>
    <t>17.2.8</t>
  </si>
  <si>
    <t>C4204</t>
  </si>
  <si>
    <t>CORTE EM TUBULAÇÃO DE F°F° P/ LIGAÇÃO EM NOVO PV</t>
  </si>
  <si>
    <t>17.2.9</t>
  </si>
  <si>
    <t>C0931</t>
  </si>
  <si>
    <t>CORTE OU RELIGAÇÃO DE ÁGUA NO FERRULE(PAV. EM ASFALTO)</t>
  </si>
  <si>
    <t>17.2.10</t>
  </si>
  <si>
    <t>C0932</t>
  </si>
  <si>
    <t>CORTE OU RELIGAÇÃO DE ÁGUA NO FERRULE(PAV. EM P.TOSCA)</t>
  </si>
  <si>
    <t>17.2.11</t>
  </si>
  <si>
    <t>C0933</t>
  </si>
  <si>
    <t>CORTE OU RELIGAÇÃO DE ÁGUA NO MEIO FIO ATE 1"(CAPITAL)</t>
  </si>
  <si>
    <t>17.2.12</t>
  </si>
  <si>
    <t>C0934</t>
  </si>
  <si>
    <t>CORTE OU RELIGAÇÃO DE ÁGUA NO MEIO FIO ATE 1"(INTERIOR)</t>
  </si>
  <si>
    <t>17.2.13</t>
  </si>
  <si>
    <t>C4719</t>
  </si>
  <si>
    <t>CORTE OU RELIGAÇÃO DO RAMAL PREDIAL DE ÁGUA PELO MÉTODO AGRAVADO NO MEIO FIO, COM USO DE CARRO</t>
  </si>
  <si>
    <t>17.2.14</t>
  </si>
  <si>
    <t>C4718</t>
  </si>
  <si>
    <t>CORTE OU RELIGAÇÃO SIMPLES COM A UTILIZAÇÃO DE CHAVE MAGNÉTICA, COM USO DE MOTO</t>
  </si>
  <si>
    <t>17.2.15</t>
  </si>
  <si>
    <t>C4716</t>
  </si>
  <si>
    <t>CORTE SIMPLES DO RAMAL DE ÁGUA NO KIT CAVALETE COM USO DE MOTO</t>
  </si>
  <si>
    <t>17.2.16</t>
  </si>
  <si>
    <t>C3432</t>
  </si>
  <si>
    <t>CORTE SIMPLES E EXECUÇÃO DA SUPRESSÃO DE LIGAÇÃO C/ PAVIMENTO ASFÁLTICO</t>
  </si>
  <si>
    <t>17.2.17</t>
  </si>
  <si>
    <t>C3780</t>
  </si>
  <si>
    <t>CORTE SIMPLES E EXECUÇÃO DA SUPRESSÃO DE LIGAÇÃO C/ PAVIMENTO DE PEDRA TOSCA</t>
  </si>
  <si>
    <t>17.2.18</t>
  </si>
  <si>
    <t>C4721</t>
  </si>
  <si>
    <t>DESLOCAMENTO PARA EXECUÇÃO DE CORTE NA LIGAÇÃO PREDIAL, NÃO EFETIVADO</t>
  </si>
  <si>
    <t>17.2.19</t>
  </si>
  <si>
    <t>C3431</t>
  </si>
  <si>
    <t>CORTE SIMPLES E EXECUÇÃO DA SUPRESSÃO SEM PAVIMENTO</t>
  </si>
  <si>
    <t>17.2.20</t>
  </si>
  <si>
    <t>C2721</t>
  </si>
  <si>
    <t>DESOBSTRUÇÃO E LIMPEZA DE REDE ENTRE PV's DN ATE 200 C/VARETA</t>
  </si>
  <si>
    <t>17.2.21</t>
  </si>
  <si>
    <t>C4717</t>
  </si>
  <si>
    <t>RELIGAÇÃO SIMPLES DO RAMAL PREDIAL DE ÁGUA NO KIT CAVALETE COM USO DE MOTO</t>
  </si>
  <si>
    <t>17.2.22</t>
  </si>
  <si>
    <t>C4605</t>
  </si>
  <si>
    <t>RELIGAÇÃO DO RAMAL PREDIAL DE ÁGUA EM QUALQUER TIPO DE PAVIMENTO DO LOGRADOURO COM O FORNECIMENTO DE MATERIAL</t>
  </si>
  <si>
    <t>17.2.23</t>
  </si>
  <si>
    <t>C4606</t>
  </si>
  <si>
    <t>SUPRESSÃO DO RAMAL PREDIAL DE ÁGUA COM A REMOÇÃO DO HIDRÔMETRO EM LOGRADOURO SEM PAVIMENTO</t>
  </si>
  <si>
    <t>17.2.24</t>
  </si>
  <si>
    <t>C4607</t>
  </si>
  <si>
    <t>SUPRESSÃO DO RAMAL PREDIAL DE ÁGUA COM A REMOÇÃO DO HIDRÔMETRO EM LOGRADOURO COM PAVIMENTO DE PEDRA TOSCA OU PARALELO</t>
  </si>
  <si>
    <t>17.2.25</t>
  </si>
  <si>
    <t>C4608</t>
  </si>
  <si>
    <t>SUPRESSÃO DO RAMAL PREDIAL DE ÁGUA COM A REMOÇÃO DO HIDRÔMETRO EM LOGRADOURO COM PAVIMENTO EM ASFALTO</t>
  </si>
  <si>
    <t>17.2.26</t>
  </si>
  <si>
    <t>C4720</t>
  </si>
  <si>
    <t>SUPRESSÃO DO RAMAL PREDIAL DE ÁGUA COM USO DE CHIBAGUA E RETIRADA DE HIDRÔMETRO</t>
  </si>
  <si>
    <t>17.2.27</t>
  </si>
  <si>
    <t>C2979</t>
  </si>
  <si>
    <t>TRANSFERÊNCIA DE LIGAÇÃO EM REDE REMANEJADA</t>
  </si>
  <si>
    <t>17.2.28</t>
  </si>
  <si>
    <t>C2986</t>
  </si>
  <si>
    <t>VISITA AO LOCAL DA SUPRESSÃO (PAGAR SE HOUVER QUITAÇÃO APÓS VISITA)</t>
  </si>
  <si>
    <t>17.2.29</t>
  </si>
  <si>
    <t>C4616</t>
  </si>
  <si>
    <t>VISITA DE COBRANÇA COM ORDEM DE CORTE AOS CLIENTES INADIMPLENTES</t>
  </si>
  <si>
    <t>17.3</t>
  </si>
  <si>
    <t>RETIRADA DE VAZAMENTO EM REDE E LIGAÇÃO D'ÁGUA/OUTROS</t>
  </si>
  <si>
    <t>17.3.1</t>
  </si>
  <si>
    <t>C0810</t>
  </si>
  <si>
    <t>COLOCAÇÃO DE REGISTRO EM REDE EM OPERAÇÃO DN  50 a 100</t>
  </si>
  <si>
    <t>17.3.2</t>
  </si>
  <si>
    <t>C0811</t>
  </si>
  <si>
    <t>COLOCAÇÃO DE REGISTRO EM REDE EM OPERAÇÃO DN 150 a 200</t>
  </si>
  <si>
    <t>17.3.3</t>
  </si>
  <si>
    <t>C0812</t>
  </si>
  <si>
    <t>COLOCAÇÃO DE REGISTRO EM REDE EM OPERAÇÃO DN 250 a 300</t>
  </si>
  <si>
    <t>17.3.4</t>
  </si>
  <si>
    <t>C2719</t>
  </si>
  <si>
    <t>DESOBSTRUÇÃO DE REDE EM TUBO FoFo ATÉ 75mm COM VARETAS</t>
  </si>
  <si>
    <t>17.3.5</t>
  </si>
  <si>
    <t>C2715</t>
  </si>
  <si>
    <t>RETIRADA DE VAZAMENTO EM LIGAÇÃO, RUA COM PAVIMENTAÇÃO EM ASFALTO</t>
  </si>
  <si>
    <t>17.3.6</t>
  </si>
  <si>
    <t>C2738</t>
  </si>
  <si>
    <t>RETIRADA DE VAZAMENTO EM LIGAÇÃO, NA CALÇADA SEM PAVIMENTAÇÃO</t>
  </si>
  <si>
    <t>17.3.7</t>
  </si>
  <si>
    <t>C2739</t>
  </si>
  <si>
    <t>RETIRADA DE VAZAMENTO EM LIGAÇÃO, NA CALÇADA, QUALQUER TIPO DE PAVIMENTAÇÃO</t>
  </si>
  <si>
    <t>17.3.8</t>
  </si>
  <si>
    <t>C2740</t>
  </si>
  <si>
    <t>RETIRADA DE VAZAMENTO EM LIGAÇÃO, RUA COM PAVIMENTAÇÃO EM PEDRA TOSCA OU PARALELO</t>
  </si>
  <si>
    <t>17.3.9</t>
  </si>
  <si>
    <t>C2741</t>
  </si>
  <si>
    <t>RETIRADA DE VAZAMENTO EM LIGAÇÃO, RUA SEM PAVIMENTAÇÃO</t>
  </si>
  <si>
    <t>17.3.10</t>
  </si>
  <si>
    <t>C2742</t>
  </si>
  <si>
    <t>RETIRADA DE VAZAMENTO EM REDE DE CA/FoFo ATÉ DN 100mm, PAVIMENTAÇÃO EM ASFALTO</t>
  </si>
  <si>
    <t>17.3.11</t>
  </si>
  <si>
    <t>C2743</t>
  </si>
  <si>
    <t>RETIRADA DE VAZAMENTO EM REDE DE CA/FoFo ATÉ DN 100mm, PAVIMENTAÇÃO EM PEDRA TOSCA</t>
  </si>
  <si>
    <t>17.3.12</t>
  </si>
  <si>
    <t>C2744</t>
  </si>
  <si>
    <t>RETIRADA DE VAZAMENTO EM REDE DE CA/FoFo ATÉ DN 100mm, SEM PAVIMENTAÇÃO</t>
  </si>
  <si>
    <t>17.3.13</t>
  </si>
  <si>
    <t>C2745</t>
  </si>
  <si>
    <t>RETIRADA DE VAZAMENTO EM REDE DE CA/FoFo DN 150 À 250mm, PAVIMENTAÇÃO EM ASFALTO</t>
  </si>
  <si>
    <t>17.3.14</t>
  </si>
  <si>
    <t>C2746</t>
  </si>
  <si>
    <t>RETIRADA DE VAZAMENTO EM REDE DE CA/FoFo DN 150 À 250mm, PAVIMENTAÇÃO EM PEDRA TOSCA</t>
  </si>
  <si>
    <t>17.3.15</t>
  </si>
  <si>
    <t>C2747</t>
  </si>
  <si>
    <t>RETIRADA DE VAZAMENTO EM REDE DE CA/FoFo DN 150 À 250mm, S/ PAVIMENTAÇÃO</t>
  </si>
  <si>
    <t>17.3.16</t>
  </si>
  <si>
    <t>C2748</t>
  </si>
  <si>
    <t>RETIRADA DE VAZAMENTO EM REDE DE FoFo DN 300mm, PAVIMENTAÇÃO EM ASFALTO</t>
  </si>
  <si>
    <t>17.3.17</t>
  </si>
  <si>
    <t>C2749</t>
  </si>
  <si>
    <t>RETIRADA DE VAZAMENTO EM REDE DE FoFo DN 300mm, PAVIMENTAÇÃO EM PEDRA TOSCA</t>
  </si>
  <si>
    <t>17.3.18</t>
  </si>
  <si>
    <t>C2750</t>
  </si>
  <si>
    <t>RETIRADA DE VAZAMENTO EM REDE DE FoFo DN 300mm, S/ PAVIMENTAÇÃO</t>
  </si>
  <si>
    <t>17.3.19</t>
  </si>
  <si>
    <t>C2751</t>
  </si>
  <si>
    <t xml:space="preserve"> RETIRADA DE VAZAMENTO EM REDE DE PVC ATÉ DN 100mm, PAVIMENTAÇÃO EM ASFALTO</t>
  </si>
  <si>
    <t>17.3.20</t>
  </si>
  <si>
    <t>C2752</t>
  </si>
  <si>
    <t>RETIRADA DE VAZAMENTO EM REDE DE PVC ATÉ DN 100mm, PAVIMENTAÇÃO EM PEDRA TOSCA</t>
  </si>
  <si>
    <t>17.3.21</t>
  </si>
  <si>
    <t>C2753</t>
  </si>
  <si>
    <t>RETIRADA DE VAZAMENTO EM REDE DE PVC ATÉ DN 100mm, S/PAVIMENTAÇÃO</t>
  </si>
  <si>
    <t>17.3.22</t>
  </si>
  <si>
    <t>C2754</t>
  </si>
  <si>
    <t>RETIRADA DE VAZAMENTO EM REDE DE PVC/DEFoFo DN 150 À 250mm</t>
  </si>
  <si>
    <t>17.3.23</t>
  </si>
  <si>
    <t>C2755</t>
  </si>
  <si>
    <t>RETIRADA DE VAZAMENTO EM REDE DE PVC/DEFoFo DN 150 À 250mm, PAVIMENTAÇÃO EM PEDRA TOSCA</t>
  </si>
  <si>
    <t>17.3.24</t>
  </si>
  <si>
    <t>C2756</t>
  </si>
  <si>
    <t>RETIRADA DE VAZAMENTO EM REDE DE PVC/DEFoFo DN 150 À 250mm, S/ PAVIMENTAÇÃO</t>
  </si>
  <si>
    <t>17.3.25</t>
  </si>
  <si>
    <t>C2890</t>
  </si>
  <si>
    <t>RETIRADA DE VAZAMENTO NO CAVALETE</t>
  </si>
  <si>
    <t>17.4</t>
  </si>
  <si>
    <t>INJETAMENTO EM TUBULAÇÃO</t>
  </si>
  <si>
    <t>17.4.1</t>
  </si>
  <si>
    <t>C2762</t>
  </si>
  <si>
    <t>INJETAMENTO EM TUBO EXISTENTE PVC ATE 100mm INCL. DESLOCAMENTO</t>
  </si>
  <si>
    <t>17.4.2</t>
  </si>
  <si>
    <t>C2761</t>
  </si>
  <si>
    <t>INJETAMENTO EM TUBO EXISTENTE PVC 100&lt;DN&lt;=200mm INCL. DESLOCAMENTO</t>
  </si>
  <si>
    <t>17.4.3</t>
  </si>
  <si>
    <t>C2760</t>
  </si>
  <si>
    <t>INJETAMENTO EM TUBO EXISTENTE FoFo ATE DN 200mm INCL. DESLOCAMENTO</t>
  </si>
  <si>
    <t>17.4.4</t>
  </si>
  <si>
    <t>C2757</t>
  </si>
  <si>
    <t>INJETAMENTO EM TUBO EXISTENTE DE PVC DN&gt;200mm INCL. DESLOCAMENTO</t>
  </si>
  <si>
    <t>17.4.5</t>
  </si>
  <si>
    <t>C2758</t>
  </si>
  <si>
    <t>INJETAMENTO EM TUBO EXISTENTE FoFo 200&lt;DN&lt;=300mm INCL. DESLOCAMETO</t>
  </si>
  <si>
    <t>17.4.6</t>
  </si>
  <si>
    <t>C2759</t>
  </si>
  <si>
    <t>INJETAMENTO EM TUBO EXISTENTE FoFo 300&lt;DN&lt;=500mm INCL. DESLOCAMENTO</t>
  </si>
  <si>
    <t>17.4.7</t>
  </si>
  <si>
    <t>C4596</t>
  </si>
  <si>
    <t>INJETAMENTO EM TUBO EXISTENTE FoFo 500&lt;DN&lt;=800 INCL. DESLOCAMENTO</t>
  </si>
  <si>
    <t>17.4.8</t>
  </si>
  <si>
    <t>C4597</t>
  </si>
  <si>
    <t>INJETAMENTO EM TUBO EXISTENTE FoFo 800&lt;DN&lt;=1000 INCL. DESLOCAMENTO</t>
  </si>
  <si>
    <t>17.5</t>
  </si>
  <si>
    <t>MANUTENÇÃO EM REDE DE ESGOTO</t>
  </si>
  <si>
    <t>17.5.1</t>
  </si>
  <si>
    <t>C0231</t>
  </si>
  <si>
    <t>ASSENTAMENTO DE TAMPÃO FoFo P/ POÇO DE VISITA</t>
  </si>
  <si>
    <t>17.5.2</t>
  </si>
  <si>
    <t>C0514</t>
  </si>
  <si>
    <t>BY-PASS EM REDE DE ESGOTO</t>
  </si>
  <si>
    <t>17.5.3</t>
  </si>
  <si>
    <t>C4074</t>
  </si>
  <si>
    <t>CHUMBAMENTO DE RAMAL INTRA-DOMICILIAR DN 100 NA CAIXA DE INSPEÇÃO</t>
  </si>
  <si>
    <t>17.5.4</t>
  </si>
  <si>
    <t>C0795</t>
  </si>
  <si>
    <t>CHUMBAMENTO TUBULAÇÃO NO POÇO VISITA (BLOCO DE CONCRETO)</t>
  </si>
  <si>
    <t>17.5.5</t>
  </si>
  <si>
    <t>C0813</t>
  </si>
  <si>
    <t>COLOCAÇÃO DE TAMPA EM CAIXA DE INSPEÇÃO</t>
  </si>
  <si>
    <t>17.5.6</t>
  </si>
  <si>
    <t>C0814</t>
  </si>
  <si>
    <t>COLOCAÇÃO E CHUMBAMENTO LAJE EXCÊNTRICA, CHAMINÉ E TAMPÃO EM PV</t>
  </si>
  <si>
    <t>17.5.7</t>
  </si>
  <si>
    <t>C0815</t>
  </si>
  <si>
    <t>COLOCAÇÃO E CHUMBAMENTO LAJE EXCENTRICA E TAMPÃO EM PV</t>
  </si>
  <si>
    <t>17.5.8</t>
  </si>
  <si>
    <t>C0816</t>
  </si>
  <si>
    <t>COLOCAÇÃO TUBO CONCRETO PB D= 600 EM PV C/REJUNT./TRANSPORTE</t>
  </si>
  <si>
    <t>17.5.9</t>
  </si>
  <si>
    <t>C0817</t>
  </si>
  <si>
    <t>COLOCAÇÃO TUBO CONCRETO PB D=1000 EM PV C/REJUNT./TRANSPORTE</t>
  </si>
  <si>
    <t>17.5.10</t>
  </si>
  <si>
    <t>17.5.11</t>
  </si>
  <si>
    <t>C2720</t>
  </si>
  <si>
    <t>DESOBSTRUÇÃO E LIMPEZA DE REDE ENTRE PV's DN 200,01 a 400 C/VARETA</t>
  </si>
  <si>
    <t>17.5.12</t>
  </si>
  <si>
    <t>C2988</t>
  </si>
  <si>
    <t>DESOBSTRUÇÃO E LIMPEZA DE REDE ESGOTO ENTRE PV's (INCLUSIVE)</t>
  </si>
  <si>
    <t>17.5.13</t>
  </si>
  <si>
    <t>C2722</t>
  </si>
  <si>
    <t>DESOBSTRUÇÃO EM LIGAÇÃO DE ESGOTO DN 100 C/LIMPEZA DA CAIXA</t>
  </si>
  <si>
    <t>17.5.14</t>
  </si>
  <si>
    <t>C2723</t>
  </si>
  <si>
    <t>DESOBSTRUÇÃO EM LIGAÇÃO DE ESGOTO DN&gt;100 C/LIMPEZA DA CAIXA</t>
  </si>
  <si>
    <t>17.5.15</t>
  </si>
  <si>
    <t>C2725</t>
  </si>
  <si>
    <t>DESOBSTRUÇÃO EM REDE ENTRE PV's DN ATE 200mm, C/EQUIP.A JATO</t>
  </si>
  <si>
    <t>17.5.16</t>
  </si>
  <si>
    <t>C2724</t>
  </si>
  <si>
    <t>DESOBSTRUÇÃO EM REDE ENTRE PV's DN 200,01 a 400mm, C/EQUIP. A JATO</t>
  </si>
  <si>
    <t>17.5.17</t>
  </si>
  <si>
    <t>C2817</t>
  </si>
  <si>
    <t>EXECUÇÃO DE CALHA EM CONCRETO NO POÇO DE VISITA</t>
  </si>
  <si>
    <t>17.5.18</t>
  </si>
  <si>
    <t>C4212</t>
  </si>
  <si>
    <t>LIMPEZA DE CAIXAS DE INSPEÇÃO</t>
  </si>
  <si>
    <t>17.5.19</t>
  </si>
  <si>
    <t>C2866</t>
  </si>
  <si>
    <t>LIMPEZA DE PV PROF. ATÉ 2.00m C/EQUIPAMENTO A VÁCUO</t>
  </si>
  <si>
    <t>17.5.20</t>
  </si>
  <si>
    <t>C2871</t>
  </si>
  <si>
    <t>LIMPEZA DE PV PROF. 2,01 a 3,00m C/EQUIPAMENTO A VACUO</t>
  </si>
  <si>
    <t>17.5.21</t>
  </si>
  <si>
    <t>C2867</t>
  </si>
  <si>
    <t>LIMPEZA DE PV PROF. MAIOR QUE 3.00m C/EQUIPAMENTO A VÁCUO</t>
  </si>
  <si>
    <t>17.5.22</t>
  </si>
  <si>
    <t>C2868</t>
  </si>
  <si>
    <t>LIMPEZA DE PV's PROF. ATE 2,00m, MANUAL</t>
  </si>
  <si>
    <t>17.5.23</t>
  </si>
  <si>
    <t>C2869</t>
  </si>
  <si>
    <t>LIMPEZA DE PV's PROF. ENTRE 2.00  A  3.00m, MANUAL</t>
  </si>
  <si>
    <t>17.5.24</t>
  </si>
  <si>
    <t>C2870</t>
  </si>
  <si>
    <t>LIMPEZA DE PV's PROF. MAIOR QUE 3.00m, MANUAL</t>
  </si>
  <si>
    <t>17.5.25</t>
  </si>
  <si>
    <t>C2888</t>
  </si>
  <si>
    <t>NIVELAMENTO DE TAMPÃO DO TIL/TERMINAL DE LIMPEZA</t>
  </si>
  <si>
    <t>17.5.26</t>
  </si>
  <si>
    <t>C2889</t>
  </si>
  <si>
    <t>NIVELAMENTO DE TAMPÃO EM POÇO DE VISITA</t>
  </si>
  <si>
    <t>17.5.27</t>
  </si>
  <si>
    <t>C2934</t>
  </si>
  <si>
    <t>RECUPERAÇÃO DE CAIXA DE INSPEÇÃO</t>
  </si>
  <si>
    <t>17.5.28</t>
  </si>
  <si>
    <t>C2943</t>
  </si>
  <si>
    <t>RETIRADA DE POÇO DE VISITA</t>
  </si>
  <si>
    <t>17.5.29</t>
  </si>
  <si>
    <t>C2951</t>
  </si>
  <si>
    <t>SONDAGEM E INSPEÇÃO EM POÇO DE VISITA</t>
  </si>
  <si>
    <t>17.5.30</t>
  </si>
  <si>
    <t>C2977</t>
  </si>
  <si>
    <t>TAMPONAMENTO PROVISÓRIO DE POÇO DE VISITA</t>
  </si>
  <si>
    <t>17.6</t>
  </si>
  <si>
    <t>RECUPERAÇÃO DE TUBULAÇÃO</t>
  </si>
  <si>
    <t>17.6.1</t>
  </si>
  <si>
    <t>C2935</t>
  </si>
  <si>
    <t>RECUPERAÇÃO TUBULAÇÃO FoFo DN 250mm (CORTE E DESBASTE PONTA)</t>
  </si>
  <si>
    <t>17.7</t>
  </si>
  <si>
    <t>SERVIÇO COMERCIAL</t>
  </si>
  <si>
    <t>17.7.1</t>
  </si>
  <si>
    <t>C4199</t>
  </si>
  <si>
    <t>COLOCAÇÃO DE APARELHO ELIMINADOR DE AR</t>
  </si>
  <si>
    <t>17.7.2</t>
  </si>
  <si>
    <t>C4200</t>
  </si>
  <si>
    <t>COLOCAÇÃO DE VENTOSA EM REDE EM OPERAÇÃO DN 150 A 200</t>
  </si>
  <si>
    <t>17.7.3</t>
  </si>
  <si>
    <t>C2766</t>
  </si>
  <si>
    <t>ENSAIO DE HIDRÔMETRO</t>
  </si>
  <si>
    <t>BAN</t>
  </si>
  <si>
    <t>17.7.4</t>
  </si>
  <si>
    <t>C4207</t>
  </si>
  <si>
    <t>INSTALAÇÃO DE MACROMEDIDOR TIPO WALTMANN PARA DIÂMETROS ATÉ 300mm</t>
  </si>
  <si>
    <t>17.7.5</t>
  </si>
  <si>
    <t>C4206</t>
  </si>
  <si>
    <t>INSTALAÇÃO DE MACROMEDIDOR TIPO WALTMANN PARA DIÂMETROS ENTRE 350mm E 600mm</t>
  </si>
  <si>
    <t>17.7.6</t>
  </si>
  <si>
    <t>C2859</t>
  </si>
  <si>
    <t>LANÇAMENTO DE ESGOTO NO INTERCEPTOR</t>
  </si>
  <si>
    <t>17.7.7</t>
  </si>
  <si>
    <t>C2880</t>
  </si>
  <si>
    <t>MEDIÇÃO DE PRESSÃO E VAZÃO</t>
  </si>
  <si>
    <t>17.7.8</t>
  </si>
  <si>
    <t>C4213</t>
  </si>
  <si>
    <t>MONTAGEM DE TUBOS, CONEXÕES E PEÇAS ESPECIAIS, SUBST. REGISTRO P/ TOMADA D'ÁGUA</t>
  </si>
  <si>
    <t>17.7.9</t>
  </si>
  <si>
    <t>C2961</t>
  </si>
  <si>
    <t>SUBSTITUIÇÃO DE REGISTRO COM VOLANTE 3/4" (C/ MATERIAL)</t>
  </si>
  <si>
    <t>17.7.10</t>
  </si>
  <si>
    <t>C2959</t>
  </si>
  <si>
    <t>SUBSTITUIÇÃO DE REGISTRO COM VOLANTE 1" (C/ MATERIAL)</t>
  </si>
  <si>
    <t>17.7.11</t>
  </si>
  <si>
    <t>C2960</t>
  </si>
  <si>
    <t>SUBSTITUIÇÃO DE REGISTRO COM VOLANTE 2" (C/ MATERIAL)</t>
  </si>
  <si>
    <t>17.7.12</t>
  </si>
  <si>
    <t>C2962</t>
  </si>
  <si>
    <t>SUBSTITUIÇÃO DE REGISTRO DE PVC C/BORBOLETA 3/4"(C/MATERIAL)</t>
  </si>
  <si>
    <t>18</t>
  </si>
  <si>
    <t>INST. ELÉTRICAS, TELEFONIA, LÓGICA, SOM E SISTEMAS DE CONTROLE</t>
  </si>
  <si>
    <t>ELETRODUTOS DE PVC E CONEXÕES</t>
  </si>
  <si>
    <t>18.1.1</t>
  </si>
  <si>
    <t>C1019</t>
  </si>
  <si>
    <t>CURVA P/ELETRODUTO PVC ROSC. D= 20mm (1/2")</t>
  </si>
  <si>
    <t>18.1.2</t>
  </si>
  <si>
    <t>C1020</t>
  </si>
  <si>
    <t>CURVA P/ELETRODUTO PVC ROSC. D= 25mm (3/4")</t>
  </si>
  <si>
    <t>18.1.3</t>
  </si>
  <si>
    <t>C1021</t>
  </si>
  <si>
    <t>CURVA P/ELETRODUTO PVC ROSC. D= 32mm (1")</t>
  </si>
  <si>
    <t>18.1.4</t>
  </si>
  <si>
    <t>C1022</t>
  </si>
  <si>
    <t>CURVA P/ELETRODUTO PVC ROSC. D= 40mm (1 1/4")</t>
  </si>
  <si>
    <t>18.1.5</t>
  </si>
  <si>
    <t>C1023</t>
  </si>
  <si>
    <t>CURVA P/ELETRODUTO PVC ROSC. D= 50mm (1 1/2")</t>
  </si>
  <si>
    <t>18.1.6</t>
  </si>
  <si>
    <t>C1024</t>
  </si>
  <si>
    <t>CURVA P/ELETRODUTO PVC ROSC. D= 60mm (2")</t>
  </si>
  <si>
    <t>18.1.7</t>
  </si>
  <si>
    <t>C1025</t>
  </si>
  <si>
    <t>CURVA P/ELETRODUTO PVC ROSC. D= 75mm (2 1/2")</t>
  </si>
  <si>
    <t>18.1.8</t>
  </si>
  <si>
    <t>C1026</t>
  </si>
  <si>
    <t>CURVA P/ELETRODUTO PVC ROSC. D= 85mm (3")</t>
  </si>
  <si>
    <t>18.1.9</t>
  </si>
  <si>
    <t>C1027</t>
  </si>
  <si>
    <t>CURVA P/ELETRODUTO PVC ROSC. D=110mm (4")</t>
  </si>
  <si>
    <t>18.1.10</t>
  </si>
  <si>
    <t>C1028</t>
  </si>
  <si>
    <t>CURVA VERTICAL 90 GRAUS PARA INTERLIGAÇÃO</t>
  </si>
  <si>
    <t>18.1.11</t>
  </si>
  <si>
    <t>C1204</t>
  </si>
  <si>
    <t>ELETRODUTO CONDULETE DE PVC DE 1/2"</t>
  </si>
  <si>
    <t>18.1.12</t>
  </si>
  <si>
    <t>C1205</t>
  </si>
  <si>
    <t>ELETRODUTO CONDULETE DE PVC DE 3/4"</t>
  </si>
  <si>
    <t>18.1.13</t>
  </si>
  <si>
    <t>C1203</t>
  </si>
  <si>
    <t>ELETRODUTO CONDULETE DE PVC DE 1"</t>
  </si>
  <si>
    <t>18.1.14</t>
  </si>
  <si>
    <t>C1185</t>
  </si>
  <si>
    <t>ELETRODUTO PVC ROSC. D= 20mm (1/2")</t>
  </si>
  <si>
    <t>18.1.15</t>
  </si>
  <si>
    <t>C1186</t>
  </si>
  <si>
    <t>ELETRODUTO PVC ROSC. D= 25mm (3/4")</t>
  </si>
  <si>
    <t>18.1.16</t>
  </si>
  <si>
    <t>C1187</t>
  </si>
  <si>
    <t>ELETRODUTO PVC ROSC. D= 32mm (1")</t>
  </si>
  <si>
    <t>18.1.17</t>
  </si>
  <si>
    <t>C1188</t>
  </si>
  <si>
    <t>ELETRODUTO PVC ROSC. D= 40mm (1 1/4")</t>
  </si>
  <si>
    <t>18.1.18</t>
  </si>
  <si>
    <t>C1189</t>
  </si>
  <si>
    <t>ELETRODUTO PVC ROSC. D= 50mm (1 1/2")</t>
  </si>
  <si>
    <t>18.1.19</t>
  </si>
  <si>
    <t>C1190</t>
  </si>
  <si>
    <t>ELETRODUTO PVC ROSC. D= 60mm (2")</t>
  </si>
  <si>
    <t>18.1.20</t>
  </si>
  <si>
    <t>C1191</t>
  </si>
  <si>
    <t>ELETRODUTO PVC ROSC. D= 75mm (2 1/2")</t>
  </si>
  <si>
    <t>18.1.21</t>
  </si>
  <si>
    <t>C1192</t>
  </si>
  <si>
    <t>ELETRODUTO PVC ROSC. D= 85mm (3")</t>
  </si>
  <si>
    <t>18.1.22</t>
  </si>
  <si>
    <t>C1193</t>
  </si>
  <si>
    <t>ELETRODUTO PVC ROSC. D=110mm (4")</t>
  </si>
  <si>
    <t>18.1.23</t>
  </si>
  <si>
    <t>C1195</t>
  </si>
  <si>
    <t>ELETRODUTO PVC ROSC.INCL.CONEXÕES D= 20mm (1/2")</t>
  </si>
  <si>
    <t>18.1.24</t>
  </si>
  <si>
    <t>C1196</t>
  </si>
  <si>
    <t>ELETRODUTO PVC ROSC.INCL.CONEXÕES D= 25mm (3/4")</t>
  </si>
  <si>
    <t>18.1.25</t>
  </si>
  <si>
    <t>C1197</t>
  </si>
  <si>
    <t>ELETRODUTO PVC ROSC.INCL.CONEXÕES D= 32mm (1")</t>
  </si>
  <si>
    <t>18.1.26</t>
  </si>
  <si>
    <t>C1198</t>
  </si>
  <si>
    <t>ELETRODUTO PVC ROSC.INCL.CONEXÕES D= 40mm (1 1/4")</t>
  </si>
  <si>
    <t>18.1.27</t>
  </si>
  <si>
    <t>C1199</t>
  </si>
  <si>
    <t>ELETRODUTO PVC ROSC.INCL.CONEXÕES D= 50mm (1 1/2")</t>
  </si>
  <si>
    <t>18.1.28</t>
  </si>
  <si>
    <t>C1194</t>
  </si>
  <si>
    <t>ELETRODUTO PVC ROSC.INCL.CONEXOES D= 60mm (2")</t>
  </si>
  <si>
    <t>18.1.29</t>
  </si>
  <si>
    <t>C1200</t>
  </si>
  <si>
    <t>ELETRODUTO PVC ROSC.INCL.CONEXÕES D= 75mm (2 1/2")</t>
  </si>
  <si>
    <t>18.1.30</t>
  </si>
  <si>
    <t>C1202</t>
  </si>
  <si>
    <t>ELETRODUTO PVC ROSC.INCL.CONEXÕES D=85MM (3")</t>
  </si>
  <si>
    <t>18.1.31</t>
  </si>
  <si>
    <t>C1201</t>
  </si>
  <si>
    <t>ELETRODUTO PVC ROSC.INCL.CONEXÕES D=110mm (4")</t>
  </si>
  <si>
    <t>18.1.32</t>
  </si>
  <si>
    <t>C1184</t>
  </si>
  <si>
    <t>ELETRODUTO FLEXÍVEL, TIPO GARGANTA</t>
  </si>
  <si>
    <t>18.1.33</t>
  </si>
  <si>
    <t>C1708</t>
  </si>
  <si>
    <t>LUVA P/ELETRODUTO PVC ROSC. D= 20mm (1/2")</t>
  </si>
  <si>
    <t>18.1.34</t>
  </si>
  <si>
    <t>C1709</t>
  </si>
  <si>
    <t>LUVA P/ELETRODUTO PVC ROSC. D= 25mm (3/4")</t>
  </si>
  <si>
    <t>18.1.35</t>
  </si>
  <si>
    <t>C1710</t>
  </si>
  <si>
    <t>LUVA P/ELETRODUTO PVC ROSC. D= 32mm (1")</t>
  </si>
  <si>
    <t>18.1.36</t>
  </si>
  <si>
    <t>C1711</t>
  </si>
  <si>
    <t>LUVA P/ELETRODUTO PVC ROSC. D= 40mm (1 1/4")</t>
  </si>
  <si>
    <t>18.1.37</t>
  </si>
  <si>
    <t>C1712</t>
  </si>
  <si>
    <t>LUVA P/ELETRODUTO PVC ROSC. D= 50mm (1 1/2")</t>
  </si>
  <si>
    <t>18.1.38</t>
  </si>
  <si>
    <t>C1713</t>
  </si>
  <si>
    <t>LUVA P/ELETRODUTO PVC ROSC. D= 60mm (2")</t>
  </si>
  <si>
    <t>18.1.39</t>
  </si>
  <si>
    <t>C1714</t>
  </si>
  <si>
    <t>LUVA P/ELETRODUTO PVC ROSC. D= 75mm (2 1/2")</t>
  </si>
  <si>
    <t>18.1.40</t>
  </si>
  <si>
    <t>C1715</t>
  </si>
  <si>
    <t>LUVA P/ELETRODUTO PVC ROSC. D= 85mm (3")</t>
  </si>
  <si>
    <t>18.1.41</t>
  </si>
  <si>
    <t>C1716</t>
  </si>
  <si>
    <t>LUVA P/ELETRODUTO PVC ROSC. D=110mm (4")</t>
  </si>
  <si>
    <t>18.1.42</t>
  </si>
  <si>
    <t>C3566</t>
  </si>
  <si>
    <t>MUTIRÃO MISTO - CURVA P/ELETRODUTO PVC ROSC. D=25mm (3/4")</t>
  </si>
  <si>
    <t>18.1.43</t>
  </si>
  <si>
    <t>C3568</t>
  </si>
  <si>
    <t>MUTIRÃO MISTO - ELETRODUTO TIPO CONDULETE DE PVC DE 1/2"</t>
  </si>
  <si>
    <t>18.1.44</t>
  </si>
  <si>
    <t>C3569</t>
  </si>
  <si>
    <t>MUTIRÃO MISTO - ELETRODUTO DE PVC ROSC. D=25mm (3/4)"</t>
  </si>
  <si>
    <t>18.1.45</t>
  </si>
  <si>
    <t>C3574</t>
  </si>
  <si>
    <t>MUTIRÃO MISTO - LUVA P/ELETRODUTO PVC ROSC. D=25mm(3/4")</t>
  </si>
  <si>
    <t>ELETRODUTOS DE ALUMÍNIO</t>
  </si>
  <si>
    <t>18.2.1</t>
  </si>
  <si>
    <t>C1179</t>
  </si>
  <si>
    <t>ELETRODUTO DE ALUMÍNIO, INCLUSIVE CONEXÕES DE  3/4"</t>
  </si>
  <si>
    <t>18.2.2</t>
  </si>
  <si>
    <t>C1181</t>
  </si>
  <si>
    <t>ELETRODUTO DE ALUMÍNIO, INCLUSIVE CONEXÕES DE 1"</t>
  </si>
  <si>
    <t>18.2.3</t>
  </si>
  <si>
    <t>C1178</t>
  </si>
  <si>
    <t>ELETRODUTO DE ALUMÍNIO, INCLUSIVE CONEXÕES DE  1 1/4"</t>
  </si>
  <si>
    <t>18.2.4</t>
  </si>
  <si>
    <t>C1180</t>
  </si>
  <si>
    <t>ELETRODUTO DE ALUMÍNIO, INCLUSIVE CONEXÕES DE 1 1/2"</t>
  </si>
  <si>
    <t>18.2.5</t>
  </si>
  <si>
    <t>C1183</t>
  </si>
  <si>
    <t>ELETRODUTO DE ALUMÍNIO, INCLUSIVE CONEXÕES DE 2"</t>
  </si>
  <si>
    <t>18.2.6</t>
  </si>
  <si>
    <t>C1182</t>
  </si>
  <si>
    <t>ELETRODUTO DE ALUMÍNIO, INCLUSIVE CONEXÕES DE 2 1/2"</t>
  </si>
  <si>
    <t>18.2.7</t>
  </si>
  <si>
    <t>C4536</t>
  </si>
  <si>
    <t>ELETRODUTO DE ALUMÍNIO, INCLUSIVE CONEXÕES DE 3"</t>
  </si>
  <si>
    <t>18.3</t>
  </si>
  <si>
    <t>DUTOS E ACESSÓRIOS</t>
  </si>
  <si>
    <t>18.3.1</t>
  </si>
  <si>
    <t>C1162</t>
  </si>
  <si>
    <t>DUTO PERFURADO - PERFILADOS CHAPA DE AÇO (15X35)mm</t>
  </si>
  <si>
    <t>18.3.2</t>
  </si>
  <si>
    <t>C1153</t>
  </si>
  <si>
    <t>DUTO PERFURADO -  PERFILADOS CHAPA DE AÇO (19X38)mm</t>
  </si>
  <si>
    <t>18.3.3</t>
  </si>
  <si>
    <t>C1163</t>
  </si>
  <si>
    <t>DUTO PERFURADO - PERFILADOS CHAPA DE AÇO (25X25)mm</t>
  </si>
  <si>
    <t>18.3.4</t>
  </si>
  <si>
    <t>C1164</t>
  </si>
  <si>
    <t>DUTO PERFURADO - PERFILADOS CHAPA DE AÇO (35X35)mm</t>
  </si>
  <si>
    <t>18.3.5</t>
  </si>
  <si>
    <t>C1165</t>
  </si>
  <si>
    <t>DUTO PERFURADO - PERFILADOS CHAPA DE AÇO (38X38)mm</t>
  </si>
  <si>
    <t>18.3.6</t>
  </si>
  <si>
    <t>C1156</t>
  </si>
  <si>
    <t>DUTO PERFURADO - ELETROCALHA CHAPA DE AÇO (25X20)mm</t>
  </si>
  <si>
    <t>18.3.7</t>
  </si>
  <si>
    <t>C1157</t>
  </si>
  <si>
    <t>DUTO PERFURADO - ELETROCALHA CHAPA DE AÇO (25X75)mm</t>
  </si>
  <si>
    <t>18.3.8</t>
  </si>
  <si>
    <t>C1158</t>
  </si>
  <si>
    <t>DUTO PERFURADO - ELETROCALHA CHAPA DE AÇO (50X50)mm</t>
  </si>
  <si>
    <t>18.3.9</t>
  </si>
  <si>
    <t>C1161</t>
  </si>
  <si>
    <t>DUTO PERFURADO - ELETROCALHA DE CHAPA DE AÇO (50X75)mm</t>
  </si>
  <si>
    <t>18.3.10</t>
  </si>
  <si>
    <t>C1160</t>
  </si>
  <si>
    <t>DUTO PERFURADO - ELETROCALHA DE CHAPA DE AÇO (50X100)mm</t>
  </si>
  <si>
    <t>18.3.11</t>
  </si>
  <si>
    <t>C1159</t>
  </si>
  <si>
    <t>DUTO PERFURADO - ELETROCALHA CHAPA DE AÇO (75X75)mm</t>
  </si>
  <si>
    <t>18.3.12</t>
  </si>
  <si>
    <t>C1155</t>
  </si>
  <si>
    <t>DUTO PERFURADO - ELETROCALHA CHAPA DE AÇO (100X100)mm</t>
  </si>
  <si>
    <t>18.3.13</t>
  </si>
  <si>
    <t>C1154</t>
  </si>
  <si>
    <t>DUTO PERFURADO - ELETROCALHA CHAPA DE AÇO (100 X 200)mm</t>
  </si>
  <si>
    <t>18.3.14</t>
  </si>
  <si>
    <t>C4535</t>
  </si>
  <si>
    <t>DUTO PERFURADO - ELETROCALHA CHAPA DE AÇO (100X300)mm</t>
  </si>
  <si>
    <t>18.3.15</t>
  </si>
  <si>
    <t>C3617</t>
  </si>
  <si>
    <t>DUTOS FLEXÍVEIS EM PEAD (POLIETILENO DE ALTA DENSIDADE) - D=1 1/4", INCLUSIVE CONEXÕES</t>
  </si>
  <si>
    <t>18.3.16</t>
  </si>
  <si>
    <t>C3618</t>
  </si>
  <si>
    <t>DUTOS FLEXÍVEIS EM PEAD (POLIETILENO DE ALTA DENSIDADE) - D=1 1/2", INCLUSIVE CONEXÕES</t>
  </si>
  <si>
    <t>18.3.17</t>
  </si>
  <si>
    <t>C3619</t>
  </si>
  <si>
    <t>DUTOS FLEXÍVEIS EM PEAD (POLIETILENO DE ALTA DENSIDADE) - D=2", INCLUSIVE CONEXÕES</t>
  </si>
  <si>
    <t>18.3.18</t>
  </si>
  <si>
    <t>C3620</t>
  </si>
  <si>
    <t>DUTOS FLEXÍVEIS EM PEAD (POLIETILENO DE ALTA DENSIDADE) - D=3", INCLUSIVE CONEXÕES</t>
  </si>
  <si>
    <t>18.3.19</t>
  </si>
  <si>
    <t>C3621</t>
  </si>
  <si>
    <t>DUTOS FLEXÍVEIS EM PEAD (POLIETILENO DE ALTA DENSIDADE) - D=4", INCLUSIVE CONEXÕES</t>
  </si>
  <si>
    <t>18.3.20</t>
  </si>
  <si>
    <t>C3623</t>
  </si>
  <si>
    <t>DUTOS FLEXÍVEIS EM PEAD (POLIETILENO DE ALTA DENSIDADE) - D=5", INCLUSIVE CONEXÕES</t>
  </si>
  <si>
    <t>18.3.21</t>
  </si>
  <si>
    <t>C3624</t>
  </si>
  <si>
    <t>DUTOS FLEXÍVEIS EM PEAD (POLIETILENO DE ALTA DENSIDADE) - D=6", INCLUSIVE CONEXÕES</t>
  </si>
  <si>
    <t>18.3.22</t>
  </si>
  <si>
    <t>C2301</t>
  </si>
  <si>
    <t>TAMPA NORMAL P/DUTO PERFURADO, ATE (100X100)mm</t>
  </si>
  <si>
    <t>18.3.23</t>
  </si>
  <si>
    <t>C2300</t>
  </si>
  <si>
    <t>TAMPA NORMAL P/ DUTO PERFURADO, ATE (100 X200)mm</t>
  </si>
  <si>
    <t>18.3.24</t>
  </si>
  <si>
    <t>C4537</t>
  </si>
  <si>
    <t>TAMPA NORMAL P/ DUTO PERFURADO, ATÉ (100 x 300) mm</t>
  </si>
  <si>
    <t>18.4</t>
  </si>
  <si>
    <t>CANALETAS</t>
  </si>
  <si>
    <t>18.4.1</t>
  </si>
  <si>
    <t>C0672</t>
  </si>
  <si>
    <t>CANALETA PLÁSTICA (20 X 10)MM, SISTEMA "X"</t>
  </si>
  <si>
    <t>18.4.2</t>
  </si>
  <si>
    <t>C0673</t>
  </si>
  <si>
    <t>CANALETA PLÁSTICA (50 X 20)MM, SISTEMA "X"</t>
  </si>
  <si>
    <t>18.4.3</t>
  </si>
  <si>
    <t>C0671</t>
  </si>
  <si>
    <t>CANALETA PLÁSTICA (110 X 20)MM, SISTEMA "X"</t>
  </si>
  <si>
    <t>18.4.4</t>
  </si>
  <si>
    <t>C3515</t>
  </si>
  <si>
    <t>CANALETA EVOLUTIVA SISTEMA DLP 60MM X 50MM COM DIVISÓRIA INTERNA</t>
  </si>
  <si>
    <t>18.4.5</t>
  </si>
  <si>
    <t>C4026</t>
  </si>
  <si>
    <t>CANALETA DE CONCRETO 20cm x 20cm C/ TAMPA EM CHAPA DE ALUMÍNIO CORRUGADO</t>
  </si>
  <si>
    <t>18.4.6</t>
  </si>
  <si>
    <t>C3516</t>
  </si>
  <si>
    <t>COTOVELO 90 VARIAVEL SISTEMA DLP PARA CANALETA 60MM X 50MM COM DIVISÓRIA INTERNA</t>
  </si>
  <si>
    <t>18.4.7</t>
  </si>
  <si>
    <t>C3517</t>
  </si>
  <si>
    <t>COTOVELO INTERNO SISTEMA DLP PARA CANALETA 60MM X 50MM COM DIVISÓRIA INTERNA</t>
  </si>
  <si>
    <t>18.4.8</t>
  </si>
  <si>
    <t>C3518</t>
  </si>
  <si>
    <t>DERIVAÇÃO EM PVC SISTEMA DLP 60MM X 50MM</t>
  </si>
  <si>
    <t>18.4.9</t>
  </si>
  <si>
    <t>C3520</t>
  </si>
  <si>
    <t>GRAMPO DE SUSTENTAÇÃO DOS CABOS PARA CANALETA EM PVC SISTEMA DLP 60MM X 50MM</t>
  </si>
  <si>
    <t>18.4.10</t>
  </si>
  <si>
    <t>C1478</t>
  </si>
  <si>
    <t>INSTALAÇÃO INTEGRADA DE CANALETA NO PISO (25X30)MM</t>
  </si>
  <si>
    <t>18.4.11</t>
  </si>
  <si>
    <t>C3519</t>
  </si>
  <si>
    <t>LUVA PARA CANALETA SISTEMA DLP 60MM X 50MM</t>
  </si>
  <si>
    <t>18.5</t>
  </si>
  <si>
    <t>CONEXÕES METÁLICAS</t>
  </si>
  <si>
    <t>18.5.1</t>
  </si>
  <si>
    <t>C0478</t>
  </si>
  <si>
    <t>BUCHA E ARRUELA DE AÇO GALV. D= 15mm (1/2")</t>
  </si>
  <si>
    <t>PAR</t>
  </si>
  <si>
    <t>18.5.2</t>
  </si>
  <si>
    <t>C0479</t>
  </si>
  <si>
    <t>BUCHA E ARRUELA DE AÇO GALV. D= 20mm (3/4")</t>
  </si>
  <si>
    <t>18.5.3</t>
  </si>
  <si>
    <t>C0480</t>
  </si>
  <si>
    <t>BUCHA E ARRUELA DE AÇO GALV. D= 25mm (1")</t>
  </si>
  <si>
    <t>18.5.4</t>
  </si>
  <si>
    <t>C0481</t>
  </si>
  <si>
    <t>BUCHA E ARRUELA DE AÇO GALV. D= 32mm (1 1/4")</t>
  </si>
  <si>
    <t>18.5.5</t>
  </si>
  <si>
    <t>C0482</t>
  </si>
  <si>
    <t>BUCHA E ARRUELA DE AÇO GALV. D= 40mm (1 1/2")</t>
  </si>
  <si>
    <t>18.5.6</t>
  </si>
  <si>
    <t>C0483</t>
  </si>
  <si>
    <t>BUCHA E ARRUELA DE AÇO GALV. D= 50mm (2")</t>
  </si>
  <si>
    <t>18.5.7</t>
  </si>
  <si>
    <t>C0484</t>
  </si>
  <si>
    <t>BUCHA E ARRUELA DE AÇO GALV. D= 65mm (2 1/2")</t>
  </si>
  <si>
    <t>18.5.8</t>
  </si>
  <si>
    <t>C0485</t>
  </si>
  <si>
    <t>BUCHA E ARRUELA DE AÇO GALV. D= 80mm (3")</t>
  </si>
  <si>
    <t>18.5.9</t>
  </si>
  <si>
    <t>C0486</t>
  </si>
  <si>
    <t>BUCHA E ARRUELA DE AÇO GALV. D= 90mm (3 1/2")</t>
  </si>
  <si>
    <t>18.5.10</t>
  </si>
  <si>
    <t>C0487</t>
  </si>
  <si>
    <t>BUCHA E ARRUELA DE AÇO GALV. D=100mm (4")</t>
  </si>
  <si>
    <t>18.5.11</t>
  </si>
  <si>
    <t>C0466</t>
  </si>
  <si>
    <t>BRAÇADEIRA TIPO "D", METÁLICA ATE 1"</t>
  </si>
  <si>
    <t>18.5.12</t>
  </si>
  <si>
    <t>C0467</t>
  </si>
  <si>
    <t>BRAÇADEIRA TIPO "D", METÁLICA ATE 2"</t>
  </si>
  <si>
    <t>18.5.13</t>
  </si>
  <si>
    <t>C0468</t>
  </si>
  <si>
    <t>BRAÇADEIRA TIPO "D", METÁLICA ATE 3"</t>
  </si>
  <si>
    <t>18.5.14</t>
  </si>
  <si>
    <t>C0469</t>
  </si>
  <si>
    <t>BRAÇADEIRA TIPO "D", METÁLICA ATE 4"</t>
  </si>
  <si>
    <t>18.5.15</t>
  </si>
  <si>
    <t>C3481</t>
  </si>
  <si>
    <t>CONECTOR DE CAIXA TIPO RETO (BOX RETO) EM AÇO  DIAM.=1"</t>
  </si>
  <si>
    <t>18.5.16</t>
  </si>
  <si>
    <t>C3480</t>
  </si>
  <si>
    <t>CONECTOR DE CAIXA TIPO RETO (BOX RETO) EM AÇO  DIAM.=1 1/4"</t>
  </si>
  <si>
    <t>18.5.17</t>
  </si>
  <si>
    <t>C3479</t>
  </si>
  <si>
    <t>CONECTOR DE CAIXA TIPO RETO (BOX RETO) EM AÇO  DIAM.=2"</t>
  </si>
  <si>
    <t>18.5.18</t>
  </si>
  <si>
    <t>C3484</t>
  </si>
  <si>
    <t>SUPORTE DE EQUIPAMENTOS P/INSTALAÇÃO DE TOMADAS E INTERRUPTORES EM DUTOS DE ALUMÍNIO C/DIM. 73MM X 25MM</t>
  </si>
  <si>
    <t>18.6</t>
  </si>
  <si>
    <t>QUADROS / CAIXAS</t>
  </si>
  <si>
    <t>18.6.1</t>
  </si>
  <si>
    <t>C0593</t>
  </si>
  <si>
    <t>CAIXA AQUATIC PVC RÍGIDO REF. 921.07, C/ ENCAIXE</t>
  </si>
  <si>
    <t>18.6.2</t>
  </si>
  <si>
    <t>C0594</t>
  </si>
  <si>
    <t>CAIXA AQUATIC PVC RÍGIDO REF. 921.06 , S/ ENCAIXE</t>
  </si>
  <si>
    <t>18.6.3</t>
  </si>
  <si>
    <t>C3504</t>
  </si>
  <si>
    <t>CAIXA ALVENARIA / REBOCO / C/ TAMPA CONCRETO S/ FUNDO DI=30x30x50 cm</t>
  </si>
  <si>
    <t>18.6.4</t>
  </si>
  <si>
    <t>C0591</t>
  </si>
  <si>
    <t>CAIXA ALVENARIA/REBOCO C/TAMPA CONCRETO FUNDO BRITA 60x60x60cm</t>
  </si>
  <si>
    <t>18.6.5</t>
  </si>
  <si>
    <t>C0592</t>
  </si>
  <si>
    <t>CAIXA ALVENARIA/REBOCO C/TAMPA CONCRETO FUNDO BRITA 80x80x80cm</t>
  </si>
  <si>
    <t>18.6.6</t>
  </si>
  <si>
    <t>C0596</t>
  </si>
  <si>
    <t>CAIXA DE ALVENARIA C/ TAMPA SELADA PELA COELCE</t>
  </si>
  <si>
    <t>18.6.7</t>
  </si>
  <si>
    <t>C0595</t>
  </si>
  <si>
    <t>CAIXA DE ALUMINIO FUNDIDO (40X40X15)cm, C/TAMPA CEGA</t>
  </si>
  <si>
    <t>18.6.8</t>
  </si>
  <si>
    <t>C3926</t>
  </si>
  <si>
    <t>CAIXA DE CONCRETO P/ BASE METÁLICA</t>
  </si>
  <si>
    <t>18.6.9</t>
  </si>
  <si>
    <t>C0598</t>
  </si>
  <si>
    <t>CAIXA DE DERIVAÇÃO NO PISO 300X300MM OU 420X420MM</t>
  </si>
  <si>
    <t>18.6.10</t>
  </si>
  <si>
    <t>C4853</t>
  </si>
  <si>
    <t>CAIXA DE EQUIPOTENCIALIZAÇÃO DE TERRA</t>
  </si>
  <si>
    <t>18.6.11</t>
  </si>
  <si>
    <t>C4861</t>
  </si>
  <si>
    <t>CAIXA DE INSPEÇÃO DE TERRA CILÍNDRICA 300x600mm</t>
  </si>
  <si>
    <t>18.6.12</t>
  </si>
  <si>
    <t>C0620</t>
  </si>
  <si>
    <t>CAIXA DE LIGAÇÃO C/TOMADA UNIVERSAL E TOMADA TEL.240X180MM</t>
  </si>
  <si>
    <t>18.6.13</t>
  </si>
  <si>
    <t>C0617</t>
  </si>
  <si>
    <t>CAIXA DE LIGAÇÃO C/2 TOMADAS UNIVERSAL E 2 P/TEL.250X250MM</t>
  </si>
  <si>
    <t>18.6.14</t>
  </si>
  <si>
    <t>C0619</t>
  </si>
  <si>
    <t>CAIXA DE LIGAÇÃO C/TOMADA P/TELEFONE D=9CM C/MOLDURA 11X11CM</t>
  </si>
  <si>
    <t>18.6.15</t>
  </si>
  <si>
    <t>C0618</t>
  </si>
  <si>
    <t>CAIXA DE LIGAÇÃO C/TOMADA DE 3P. D=9CM C/MOLDURA 11X11CM</t>
  </si>
  <si>
    <t>18.6.16</t>
  </si>
  <si>
    <t>C0621</t>
  </si>
  <si>
    <t>CAIXA DE LIGAÇÃO EM CHAPA AÇO ESTAMPADA, 3"X3", 4"X2",4"X4"</t>
  </si>
  <si>
    <t>18.6.17</t>
  </si>
  <si>
    <t>C0616</t>
  </si>
  <si>
    <t>CAIXA DE LIGAÇÃO EM CHAPA AÇO ESTAMPADA 4"X6", 5"X5"</t>
  </si>
  <si>
    <t>18.6.18</t>
  </si>
  <si>
    <t>C0622</t>
  </si>
  <si>
    <t>CAIXA DE LIGAÇÃO PLÁSTICA DE SOBREPOR, SISTEMA "X"</t>
  </si>
  <si>
    <t>18.6.19</t>
  </si>
  <si>
    <t>C4762</t>
  </si>
  <si>
    <t>CAIXA DE LIGAÇÃO PVC 4" X 2"</t>
  </si>
  <si>
    <t>18.6.20</t>
  </si>
  <si>
    <t>C4761</t>
  </si>
  <si>
    <t>CAIXA DE LIGAÇÃO PVC 4" X 4"</t>
  </si>
  <si>
    <t>18.6.21</t>
  </si>
  <si>
    <t>C0626</t>
  </si>
  <si>
    <t>CAIXA DE PASSAGEM COM TAMPA PARAFUSADA 100X100X80mm</t>
  </si>
  <si>
    <t>18.6.22</t>
  </si>
  <si>
    <t>C0627</t>
  </si>
  <si>
    <t>CAIXA DE PASSAGEM COM TAMPA PARAFUSADA 150X150X80mm</t>
  </si>
  <si>
    <t>18.6.23</t>
  </si>
  <si>
    <t>C0628</t>
  </si>
  <si>
    <t>CAIXA DE PASSAGEM COM TAMPA PARAFUSADA 200X200X100mm</t>
  </si>
  <si>
    <t>18.6.24</t>
  </si>
  <si>
    <t>C0629</t>
  </si>
  <si>
    <t>CAIXA DE PASSAGEM COM TAMPA PARAFUSADA 400X400X150mm</t>
  </si>
  <si>
    <t>18.6.25</t>
  </si>
  <si>
    <t>C0630</t>
  </si>
  <si>
    <t>CAIXA DE PASSAGEM COM TAMPA PARAFUSADA 500X500X150mm</t>
  </si>
  <si>
    <t>18.6.26</t>
  </si>
  <si>
    <t>C0636</t>
  </si>
  <si>
    <t>CAIXA DE PASSAGEM EM ALVENARIA - 1/2 TIJOLO COMUM</t>
  </si>
  <si>
    <t>18.6.27</t>
  </si>
  <si>
    <t>C5175</t>
  </si>
  <si>
    <t>CAIXA DE PISO 4"X2", EM ALUMÍNIO</t>
  </si>
  <si>
    <t>18.6.28</t>
  </si>
  <si>
    <t>C5176</t>
  </si>
  <si>
    <t>CAIXA DE PISO 4"X4", EM ALUMÍNIO</t>
  </si>
  <si>
    <t>18.6.29</t>
  </si>
  <si>
    <t>C0631</t>
  </si>
  <si>
    <t>CAIXA EM ALVENARIA (40X40X60cm) DE 1/2 TIJOLO COMUM, LASTRO DE BRITA E TAMPA DE CONCRETO</t>
  </si>
  <si>
    <t>18.6.30</t>
  </si>
  <si>
    <t>C0632</t>
  </si>
  <si>
    <t>CAIXA EM ALVENARIA (60X60X60cm) DE 1/2 TIJOLO COMUM, LASTRO DE BRITA E TAMPA DE CONCRETO</t>
  </si>
  <si>
    <t>18.6.31</t>
  </si>
  <si>
    <t>C0634</t>
  </si>
  <si>
    <t>CAIXA EM ALVENARIA (80X80X60cm) DE 1/2 TIJOLO COMUM, LASTRO DE BRITA E TAMPA DE CONCRETO</t>
  </si>
  <si>
    <t>18.6.32</t>
  </si>
  <si>
    <t>C0635</t>
  </si>
  <si>
    <t>CAIXA DE PASSAGEM EM ALVENARIA - 1 TIJOLO COMUM</t>
  </si>
  <si>
    <t>18.6.33</t>
  </si>
  <si>
    <t>C0624</t>
  </si>
  <si>
    <t>CAIXA EM ALVENARIA (40X40X60cm) DE 1 TIJOLO COMUM, LASTRO DE BRITA E TAMPA DE CONCRETO</t>
  </si>
  <si>
    <t>18.6.34</t>
  </si>
  <si>
    <t>C0625</t>
  </si>
  <si>
    <t>CAIXA EM ALVENARIA (60X60X60cm) DE 1 TIJOLO COMUM, LASTRO DE BRITA E TAMPA DE CONCRETO</t>
  </si>
  <si>
    <t>18.6.35</t>
  </si>
  <si>
    <t>C0633</t>
  </si>
  <si>
    <t>CAIXA EM ALVENARIA (80X80X60cm) DE 1 TIJOLO COMUM, LASTRO DE BRITA E TAMPA DE CONCRETO</t>
  </si>
  <si>
    <t>18.6.36</t>
  </si>
  <si>
    <t>C4836</t>
  </si>
  <si>
    <t>CAIXA EM ALVENARIA TIJOLO FURADO, ESP. = 10cm ( 30x 30x40cm), FUNDO DE CONCRETO, EXCETO ESCAVAÇÃO E TAMPA</t>
  </si>
  <si>
    <t>18.6.37</t>
  </si>
  <si>
    <t>C4837</t>
  </si>
  <si>
    <t xml:space="preserve">CAIXA EM ALVENARIA TIJOLO FURADO, ESP. = 10cm ( 40x 40x60cm), FUNDO DE CONCRETO, EXCETO ESCAVAÇÃO E TAMPA                           
</t>
  </si>
  <si>
    <t>18.6.38</t>
  </si>
  <si>
    <t>C4838</t>
  </si>
  <si>
    <t xml:space="preserve">CAIXA EM ALVENARIA TIJOLO FURADO, ESP. = 10cm ( 60x 60x60cm), FUNDO DE CONCRETO, EXCETO ESCAVAÇÃO E TAMPA                   
</t>
  </si>
  <si>
    <t>18.6.39</t>
  </si>
  <si>
    <t>C4839</t>
  </si>
  <si>
    <t>CAIXA EM ALVENARIA TIJOLO FURADO, ESP. = 10cm ( 80x 80x60cm), FUNDO DE CONCRETO, EXCETO ESCAVAÇÃO E TAMPA</t>
  </si>
  <si>
    <t>18.6.40</t>
  </si>
  <si>
    <t>C4840</t>
  </si>
  <si>
    <t xml:space="preserve">CAIXA EM ALVENARIA TIJOLO FURADO, ESP. = 10cm (100x100x80cm), FUNDO DE CONCRETO, EXCETO ESCAVAÇÃO E TAMPA
</t>
  </si>
  <si>
    <t>18.6.41</t>
  </si>
  <si>
    <t>C4841</t>
  </si>
  <si>
    <t>CAIXA EM ALVENARIA TIJOLO FURADO, ESP. = 10cm ( 30x 30x40cm), LASTRO DE BRITA, EXCETO ESCAVAÇÃO E TAMPA</t>
  </si>
  <si>
    <t>18.6.42</t>
  </si>
  <si>
    <t>C4842</t>
  </si>
  <si>
    <t xml:space="preserve">CAIXA EM ALVENARIA TIJOLO FURADO, ESP. = 10cm ( 40x 40x60cm), LASTRO DE BRITA, EXCETO ESCAVAÇÃO E TAMPA   
</t>
  </si>
  <si>
    <t>18.6.43</t>
  </si>
  <si>
    <t>C4843</t>
  </si>
  <si>
    <t>CAIXA EM ALVENARIA TIJOLO FURADO, ESP. = 10cm ( 60x 60x60cm), LASTRO DE BRITA, EXCETO ESCAVAÇÃO E TAMPA</t>
  </si>
  <si>
    <t>18.6.44</t>
  </si>
  <si>
    <t>C4844</t>
  </si>
  <si>
    <t>CAIXA EM ALVENARIA TIJOLO FURADO, ESP. = 10cm ( 80x 80x60cm), LASTRO DE BRITA, EXCETO ESCAVAÇÃO E TAMPA</t>
  </si>
  <si>
    <t>18.6.45</t>
  </si>
  <si>
    <t>C4845</t>
  </si>
  <si>
    <t>CAIXA EM ALVENARIA TIJOLO FURADO, ESP. = 10cm (100x100x80cm), LASTRO EM BRITA, EXCETO ESCAVAÇÃO E TAMPA</t>
  </si>
  <si>
    <t>18.6.46</t>
  </si>
  <si>
    <t>C3927</t>
  </si>
  <si>
    <t>CAIXA DE PASSAGEM TIPO A P/ BALIZAMENTO NOTURNO (80x80x80cm)</t>
  </si>
  <si>
    <t>18.6.47</t>
  </si>
  <si>
    <t>C3928</t>
  </si>
  <si>
    <t>CAIXA DE PASSAGEM TIPO B P/ BALIZAMENTO NOTURNO (150x150x80cm)</t>
  </si>
  <si>
    <t>18.6.48</t>
  </si>
  <si>
    <t>C0654</t>
  </si>
  <si>
    <t>CAIXA PRÉ MOLDADA CONC.P/ AR CONDICIONADO</t>
  </si>
  <si>
    <t>18.6.49</t>
  </si>
  <si>
    <t>C0856</t>
  </si>
  <si>
    <t>CONDULETE DE PVC DE 1/2", TIPO C - E - LL - LR</t>
  </si>
  <si>
    <t>18.6.50</t>
  </si>
  <si>
    <t>C0857</t>
  </si>
  <si>
    <t>CONDULETE DE PVC DE 3/4" TIPO C - E - LL - LR</t>
  </si>
  <si>
    <t>18.6.51</t>
  </si>
  <si>
    <t>C0855</t>
  </si>
  <si>
    <t>CONDULETE DE PVC DE 1" TIPO C - E - LL - LR</t>
  </si>
  <si>
    <t>18.6.52</t>
  </si>
  <si>
    <t>C1406</t>
  </si>
  <si>
    <t>FORNECIMENTO E INSTALAÇÃO DE BARRAMENTO DE COBRE P/QUADROS</t>
  </si>
  <si>
    <t>18.6.53</t>
  </si>
  <si>
    <t>C3781</t>
  </si>
  <si>
    <t>MEDIÇÃO TRIFÁSICA INSTALADA EM MURO - SAÍDA SUBTRRÂNEA</t>
  </si>
  <si>
    <t>18.6.54</t>
  </si>
  <si>
    <t>C3564</t>
  </si>
  <si>
    <t>MUTIRÃO MISTO - CAIXA DE LIGAÇÃO EM CHAPA AÇO ESTAMPADA, 3"X3", 4"X2", 4"X4"</t>
  </si>
  <si>
    <t>18.6.55</t>
  </si>
  <si>
    <t>C3578</t>
  </si>
  <si>
    <t>MUTIRÃO MISTO - QUADRO DE MEDIÇÃO PADRÃO COELCE</t>
  </si>
  <si>
    <t>18.6.56</t>
  </si>
  <si>
    <t>C1895</t>
  </si>
  <si>
    <t>PETROLET ALUMÍNIO DE 1/2", TIPO T - X - L</t>
  </si>
  <si>
    <t>18.6.57</t>
  </si>
  <si>
    <t>C1890</t>
  </si>
  <si>
    <t>PETROLET ALUMÍNIO DE 3/4", TIPO T - X - L</t>
  </si>
  <si>
    <t>18.6.58</t>
  </si>
  <si>
    <t>C1894</t>
  </si>
  <si>
    <t>PETROLET ALUMÍNIO DE 1", TIPO T - X - L</t>
  </si>
  <si>
    <t>18.6.59</t>
  </si>
  <si>
    <t>C1893</t>
  </si>
  <si>
    <t>PETROLET ALUMÍNIO DE 1 1/4", TIPO T - X - L</t>
  </si>
  <si>
    <t>18.6.60</t>
  </si>
  <si>
    <t>C1892</t>
  </si>
  <si>
    <t>PETROLET ALUMÍNIO DE 1 1/2", TIPO T - X - L</t>
  </si>
  <si>
    <t>18.6.61</t>
  </si>
  <si>
    <t>C1896</t>
  </si>
  <si>
    <t>PETROLET ALUMÍNIO DE 2", TIPO T - X - L</t>
  </si>
  <si>
    <t>18.6.62</t>
  </si>
  <si>
    <t>C1887</t>
  </si>
  <si>
    <t>PETROLET ALUMÍNIO DE 2 1/2", TIPO T - X - L</t>
  </si>
  <si>
    <t>18.6.63</t>
  </si>
  <si>
    <t>C1889</t>
  </si>
  <si>
    <t>PETROLET ALUMÍNIO DE 3", TIPO T - X - L</t>
  </si>
  <si>
    <t>18.6.64</t>
  </si>
  <si>
    <t>C1888</t>
  </si>
  <si>
    <t>PETROLET ALUMÍNIO DE 3 1/2", TIPO T - X - L</t>
  </si>
  <si>
    <t>18.6.65</t>
  </si>
  <si>
    <t>C1891</t>
  </si>
  <si>
    <t>PETROLET ALUMÍNIO DE 4", TIPO T - X - L</t>
  </si>
  <si>
    <t>18.6.66</t>
  </si>
  <si>
    <t>C1946</t>
  </si>
  <si>
    <t>PONTE DE CRUZAMENTO EM CAIXA DE DERIVAÇÃO</t>
  </si>
  <si>
    <t>18.6.67</t>
  </si>
  <si>
    <t>C2064</t>
  </si>
  <si>
    <t>QUADRO ANUNCIADOR DE ENFERMARIA</t>
  </si>
  <si>
    <t>18.6.68</t>
  </si>
  <si>
    <t>C2090</t>
  </si>
  <si>
    <t>QUADRO P/ MEDIÇÃO EM POSTE DE CONCRETO</t>
  </si>
  <si>
    <t>18.6.69</t>
  </si>
  <si>
    <t>C2092</t>
  </si>
  <si>
    <t>QUADRO P/ MEDIÇÃO PRIMÁRIA 15KV</t>
  </si>
  <si>
    <t>18.6.70</t>
  </si>
  <si>
    <t>C2091</t>
  </si>
  <si>
    <t>QUADRO P/ MEDIÇÃO PRIMÁRIA 15KV HORA-SAZONAL</t>
  </si>
  <si>
    <t>18.6.71</t>
  </si>
  <si>
    <t>C2065</t>
  </si>
  <si>
    <t>QUADRO DE COMANDO DE BOMBAS - COMPLETO</t>
  </si>
  <si>
    <t>18.6.72</t>
  </si>
  <si>
    <t>C2076</t>
  </si>
  <si>
    <t>QUADRO DE DISTRIBUIÇÃO EMBUTIR ATE 3 DIVISÕES, S/BARRAMENTO</t>
  </si>
  <si>
    <t>18.6.73</t>
  </si>
  <si>
    <t>C2078</t>
  </si>
  <si>
    <t>QUADRO DE DISTRIBUIÇÃO EMBUTIR ATE 6 DIVISÕES, S/BARRAMENTO</t>
  </si>
  <si>
    <t>18.6.74</t>
  </si>
  <si>
    <t>C2066</t>
  </si>
  <si>
    <t>QUADRO DE DISTRIBUIÇÃO DE LUZ SOBREPOR ATE 6 DIVISÕES, C/BARRAMENTO</t>
  </si>
  <si>
    <t>18.6.75</t>
  </si>
  <si>
    <t>C2077</t>
  </si>
  <si>
    <t>QUADRO DE DISTRIBUIÇÃO DE LUZ EMBUTIR ATE 6 DIVISÕES, C/BARRAMENTO</t>
  </si>
  <si>
    <t>18.6.76</t>
  </si>
  <si>
    <t>C2067</t>
  </si>
  <si>
    <t>QUADRO DE DISTRIBUIÇÃO DE LUZ EMBUTIR ATÉ 12 DIVISÕES 207X332X95mm, C/BARRAMENTO</t>
  </si>
  <si>
    <t>18.6.77</t>
  </si>
  <si>
    <t>C2068</t>
  </si>
  <si>
    <t>QUADRO DE DISTRIBUIÇÃO DE LUZ EMBUTIR ATÉ 24 DIVISÕES 332X332X95mm, C/BARRAMENTO</t>
  </si>
  <si>
    <t>18.6.78</t>
  </si>
  <si>
    <t>C2069</t>
  </si>
  <si>
    <t>QUADRO DE DISTRIBUIÇÃO DE LUZ EMBUTIR ATÉ 36 DIVISÕES 457X332X95mm, C/ BARRAMENTO</t>
  </si>
  <si>
    <t>18.6.79</t>
  </si>
  <si>
    <t>C2071</t>
  </si>
  <si>
    <t>QUADRO DE DISTRIBUIÇÃO DE LUZ EMBUTIR ATÉ 72 DIVISÕES 457X646X95mm, C/BARRAMENTO</t>
  </si>
  <si>
    <t>18.6.80</t>
  </si>
  <si>
    <t>C2070</t>
  </si>
  <si>
    <t>QUADRO DE DISTRIBUIÇÃO DE LUZ EMBUTIR ATÉ 72 DIVISÕES 457X646X150mm, C/BARRAMENTO</t>
  </si>
  <si>
    <t>18.6.81</t>
  </si>
  <si>
    <t>C2072</t>
  </si>
  <si>
    <t>QUADRO DE DISTRIBUIÇÃO DE LUZ SOBREPOR ATÉ 12 DIVISÕES 255X315X135mm, C/BARRAMENTO</t>
  </si>
  <si>
    <t>18.6.82</t>
  </si>
  <si>
    <t>C2075</t>
  </si>
  <si>
    <t>QUADRO DE DISTRIBUIÇÃO DE LUZ.SOBREPOR ATÉ 24 DIVISÕES 450X315X135mm, C/BARRAMENTO</t>
  </si>
  <si>
    <t>18.6.83</t>
  </si>
  <si>
    <t>C2074</t>
  </si>
  <si>
    <t>QUADRO DE DISTRIBUIÇÃO DE LUZ.SOBREPOR ATE 64 DIVISÕES 650X440X205mm, C/BARRAMENTO</t>
  </si>
  <si>
    <t>18.6.84</t>
  </si>
  <si>
    <t>C2073</t>
  </si>
  <si>
    <t>QUADRO DE DISTRIBUIÇÃO DE LUZ SOBREPOR ATÉ 128 DIVISÕES 650X875X205mm, C/BARRAMENTO</t>
  </si>
  <si>
    <t>18.6.85</t>
  </si>
  <si>
    <t>C2062</t>
  </si>
  <si>
    <t>QUADRO DE DISTRIBUIÇÃO GERAL BAIXA TENSÃO, C/ACESSÓRIOS - 1UN DE MEDIÇÃO</t>
  </si>
  <si>
    <t>18.6.86</t>
  </si>
  <si>
    <t>C2061</t>
  </si>
  <si>
    <t>QUADRO DE DISTRIBUIÇÃO GERAL BAIXA TENSÃO, C/ACESSÓRIOS- 3UN DE MEDIÇÃO</t>
  </si>
  <si>
    <t>18.6.87</t>
  </si>
  <si>
    <t>C2084</t>
  </si>
  <si>
    <t>QUADRO DE DISTRIBUIÇÃO, PADRÃO TELEBRÁS 200X200X120mm</t>
  </si>
  <si>
    <t>18.6.88</t>
  </si>
  <si>
    <t>C2085</t>
  </si>
  <si>
    <t>QUADRO DE DISTRIBUIÇÃO, PADRÃO TELEBRÁS 400X400X120mm</t>
  </si>
  <si>
    <t>18.6.89</t>
  </si>
  <si>
    <t>C2086</t>
  </si>
  <si>
    <t>QUADRO DE DISTRIBUIÇÃO, PADRÃO TELEBRÁS 600X600X120mm</t>
  </si>
  <si>
    <t>18.6.90</t>
  </si>
  <si>
    <t>C2087</t>
  </si>
  <si>
    <t>QUADRO DE DISTRIBUIÇÃO, PADRÃO TELEBRÁS 800X800X120mm</t>
  </si>
  <si>
    <t>18.6.91</t>
  </si>
  <si>
    <t>C2080</t>
  </si>
  <si>
    <t>QUADRO DE DISTRIBUIÇÃO, PADRÃO TELEBRAS 1200X1000X150mm</t>
  </si>
  <si>
    <t>18.6.92</t>
  </si>
  <si>
    <t>C2081</t>
  </si>
  <si>
    <t>QUADRO DE DISTRIBUIÇÃO, PADRÃO TELEBRAS 1200X1200X150mm</t>
  </si>
  <si>
    <t>18.6.93</t>
  </si>
  <si>
    <t>C2079</t>
  </si>
  <si>
    <t>QUADRO DE DISTRIBUIÇÃO PADRÃO TELEBRAS-1200X1500X150mm</t>
  </si>
  <si>
    <t>18.6.94</t>
  </si>
  <si>
    <t>C2082</t>
  </si>
  <si>
    <t>QUADRO DE DISTRIBUIÇÃO, PADRÃO TELEBRAS 1200X1700X150mm</t>
  </si>
  <si>
    <t>18.6.95</t>
  </si>
  <si>
    <t>C2088</t>
  </si>
  <si>
    <t>QUADRO DE FORÇA, C/ BARRAMENTO (0.90X1.90X0.60)M</t>
  </si>
  <si>
    <t>18.6.96</t>
  </si>
  <si>
    <t>C2089</t>
  </si>
  <si>
    <t>QUADRO DE FORÇA, C/ BARRAMENTO (1.80X1.90X0.60)M</t>
  </si>
  <si>
    <t>18.6.97</t>
  </si>
  <si>
    <t>C3925</t>
  </si>
  <si>
    <t>QUADRO DE FORÇA P/ 10kW</t>
  </si>
  <si>
    <t>18.6.98</t>
  </si>
  <si>
    <t>C3579</t>
  </si>
  <si>
    <t>QUADRO DE MEDIÇÃO PADRÃO COELCE - PADRÃO POPULAR</t>
  </si>
  <si>
    <t>18.6.99</t>
  </si>
  <si>
    <t>C4052</t>
  </si>
  <si>
    <t>QUADRO METÁLICO (600 x 400 x 400)mm - INSTALADO</t>
  </si>
  <si>
    <t>18.6.100</t>
  </si>
  <si>
    <t>C2299</t>
  </si>
  <si>
    <t xml:space="preserve">TAMPA DE CONCRETO ESP.= 5cm P/CAIXA EM ALVENARIA </t>
  </si>
  <si>
    <t>18.7</t>
  </si>
  <si>
    <t>FIOS, CABOS E ACESSÓRIOS</t>
  </si>
  <si>
    <t>18.7.1</t>
  </si>
  <si>
    <t>C4038</t>
  </si>
  <si>
    <t>ACESSÓRIOS DE BAIXA TENSÃO</t>
  </si>
  <si>
    <t>18.7.2</t>
  </si>
  <si>
    <t>C0111</t>
  </si>
  <si>
    <t>ARAME GALVANIZADO PARA PESCA</t>
  </si>
  <si>
    <t>18.7.3</t>
  </si>
  <si>
    <t>C3750</t>
  </si>
  <si>
    <t>CABO DE FIBRA ÓPTICA, 01 PAR</t>
  </si>
  <si>
    <t>18.7.4</t>
  </si>
  <si>
    <t>C3751</t>
  </si>
  <si>
    <t>CABO DE FIBRA ÓPTICA, 02 PARES</t>
  </si>
  <si>
    <t>18.7.5</t>
  </si>
  <si>
    <t>C3752</t>
  </si>
  <si>
    <t>CABO DE FIBRA ÓPTICA, 03 PARES</t>
  </si>
  <si>
    <t>18.7.6</t>
  </si>
  <si>
    <t>C3753</t>
  </si>
  <si>
    <t>CABO DE FIBRA ÓPTICA, 04 PARES</t>
  </si>
  <si>
    <t>18.7.7</t>
  </si>
  <si>
    <t>C0522</t>
  </si>
  <si>
    <t>CABO COBRE NU 6MM2</t>
  </si>
  <si>
    <t>18.7.8</t>
  </si>
  <si>
    <t>C0517</t>
  </si>
  <si>
    <t>CABO COBRE NU 10MM2</t>
  </si>
  <si>
    <t>18.7.9</t>
  </si>
  <si>
    <t>C0518</t>
  </si>
  <si>
    <t>CABO COBRE NU 16MM2</t>
  </si>
  <si>
    <t>18.7.10</t>
  </si>
  <si>
    <t>C0519</t>
  </si>
  <si>
    <t>CABO COBRE NU 25MM2</t>
  </si>
  <si>
    <t>18.7.11</t>
  </si>
  <si>
    <t>C0520</t>
  </si>
  <si>
    <t>CABO COBRE NU 35MM2</t>
  </si>
  <si>
    <t>18.7.12</t>
  </si>
  <si>
    <t>C0521</t>
  </si>
  <si>
    <t>CABO COBRE NU 50MM2</t>
  </si>
  <si>
    <t>18.7.13</t>
  </si>
  <si>
    <t>C0523</t>
  </si>
  <si>
    <t>CABO COBRE NU 70MM2</t>
  </si>
  <si>
    <t>18.7.14</t>
  </si>
  <si>
    <t>C3907</t>
  </si>
  <si>
    <t>CABO COBRE NU, FORMAÇÃO 7 FIOS, 10mm²</t>
  </si>
  <si>
    <t>18.7.15</t>
  </si>
  <si>
    <t>C4558</t>
  </si>
  <si>
    <t>CABO CORDPLAST (CABO PP) 3 x 2,50 mm²</t>
  </si>
  <si>
    <t>18.7.16</t>
  </si>
  <si>
    <t>C4377</t>
  </si>
  <si>
    <t>CABO EM PVC 1000V 2,5 mm²</t>
  </si>
  <si>
    <t>18.7.17</t>
  </si>
  <si>
    <t>C0554</t>
  </si>
  <si>
    <t>CABO EM PVC 1000V  4MM2</t>
  </si>
  <si>
    <t>18.7.18</t>
  </si>
  <si>
    <t>C0556</t>
  </si>
  <si>
    <t>CABO EM PVC 1000V  6MM2</t>
  </si>
  <si>
    <t>18.7.19</t>
  </si>
  <si>
    <t>C0547</t>
  </si>
  <si>
    <t>CABO EM PVC 1000V  10MM2</t>
  </si>
  <si>
    <t>18.7.20</t>
  </si>
  <si>
    <t>C0550</t>
  </si>
  <si>
    <t>CABO EM PVC 1000V  16MM2</t>
  </si>
  <si>
    <t>18.7.21</t>
  </si>
  <si>
    <t>C0553</t>
  </si>
  <si>
    <t>CABO EM PVC 1000V  25MM2</t>
  </si>
  <si>
    <t>18.7.22</t>
  </si>
  <si>
    <t>C0558</t>
  </si>
  <si>
    <t>CABO EM PVC 1000V  35MM2</t>
  </si>
  <si>
    <t>18.7.23</t>
  </si>
  <si>
    <t>C0555</t>
  </si>
  <si>
    <t>CABO EM PVC 1000V  50MM2</t>
  </si>
  <si>
    <t>18.7.24</t>
  </si>
  <si>
    <t>C0559</t>
  </si>
  <si>
    <t>CABO EM PVC 1000V  70MM2</t>
  </si>
  <si>
    <t>18.7.25</t>
  </si>
  <si>
    <t>C0557</t>
  </si>
  <si>
    <t>CABO EM PVC 1000V  95MM2</t>
  </si>
  <si>
    <t>18.7.26</t>
  </si>
  <si>
    <t>C0548</t>
  </si>
  <si>
    <t>CABO EM PVC 1000V  120MM2</t>
  </si>
  <si>
    <t>18.7.27</t>
  </si>
  <si>
    <t>C0549</t>
  </si>
  <si>
    <t>CABO EM PVC 1000V  150MM2</t>
  </si>
  <si>
    <t>18.7.28</t>
  </si>
  <si>
    <t>C0551</t>
  </si>
  <si>
    <t>CABO EM PVC 1000V  185MM2</t>
  </si>
  <si>
    <t>18.7.29</t>
  </si>
  <si>
    <t>C0552</t>
  </si>
  <si>
    <t>CABO EM PVC 1000V  240MM2</t>
  </si>
  <si>
    <t>18.7.30</t>
  </si>
  <si>
    <t>C4771</t>
  </si>
  <si>
    <t>CABO EM PVC 1000V 300MM2</t>
  </si>
  <si>
    <t>18.7.31</t>
  </si>
  <si>
    <t>C4818</t>
  </si>
  <si>
    <t>CABO EM PVC 1000V 400MM2</t>
  </si>
  <si>
    <t>18.7.32</t>
  </si>
  <si>
    <t>C4538</t>
  </si>
  <si>
    <t>CABO EM PVC 15000V 35MM2</t>
  </si>
  <si>
    <t>18.7.33</t>
  </si>
  <si>
    <t>C4539</t>
  </si>
  <si>
    <t>CABO EM PVC 15000V 120MM2</t>
  </si>
  <si>
    <t>18.7.34</t>
  </si>
  <si>
    <t>C0540</t>
  </si>
  <si>
    <t>CABO ISOLADO PVC 750V 2,5MM2</t>
  </si>
  <si>
    <t>18.7.35</t>
  </si>
  <si>
    <t>C0534</t>
  </si>
  <si>
    <t>CABO ISOLADO PVC 750V 4MM2</t>
  </si>
  <si>
    <t>18.7.36</t>
  </si>
  <si>
    <t>C0537</t>
  </si>
  <si>
    <t>CABO ISOLADO PVC 750V 6MM2</t>
  </si>
  <si>
    <t>18.7.37</t>
  </si>
  <si>
    <t>C0524</t>
  </si>
  <si>
    <t>CABO ISOLADO PVC 750V 10MM2</t>
  </si>
  <si>
    <t>18.7.38</t>
  </si>
  <si>
    <t>C0527</t>
  </si>
  <si>
    <t>CABO ISOLADO PVC 750V 16MM2</t>
  </si>
  <si>
    <t>18.7.39</t>
  </si>
  <si>
    <t>C0530</t>
  </si>
  <si>
    <t>CABO ISOLADO PVC 750V 25 MM2</t>
  </si>
  <si>
    <t>18.7.40</t>
  </si>
  <si>
    <t>C0532</t>
  </si>
  <si>
    <t>CABO ISOLADO PVC 750V 35MM2</t>
  </si>
  <si>
    <t>18.7.41</t>
  </si>
  <si>
    <t>C0536</t>
  </si>
  <si>
    <t>CABO ISOLADO PVC 750V 50MM2</t>
  </si>
  <si>
    <t>18.7.42</t>
  </si>
  <si>
    <t>C0538</t>
  </si>
  <si>
    <t>CABO ISOLADO PVC 750V 70MM2</t>
  </si>
  <si>
    <t>18.7.43</t>
  </si>
  <si>
    <t>C0539</t>
  </si>
  <si>
    <t>CABO ISOLADO PVC 750V 95MM2</t>
  </si>
  <si>
    <t>18.7.44</t>
  </si>
  <si>
    <t>C0525</t>
  </si>
  <si>
    <t>CABO ISOLADO PVC 750V 120MM2</t>
  </si>
  <si>
    <t>18.7.45</t>
  </si>
  <si>
    <t>C0526</t>
  </si>
  <si>
    <t>CABO ISOLADO PVC 750V 150MM2</t>
  </si>
  <si>
    <t>18.7.46</t>
  </si>
  <si>
    <t>C0528</t>
  </si>
  <si>
    <t>CABO ISOLADO PVC 750V 185MM2</t>
  </si>
  <si>
    <t>18.7.47</t>
  </si>
  <si>
    <t>C0529</t>
  </si>
  <si>
    <t>CABO ISOLADO PVC 750V 240MM2</t>
  </si>
  <si>
    <t>18.7.48</t>
  </si>
  <si>
    <t>C0531</t>
  </si>
  <si>
    <t>CABO ISOLADO PVC 750V 300MM2</t>
  </si>
  <si>
    <t>18.7.49</t>
  </si>
  <si>
    <t>C0533</t>
  </si>
  <si>
    <t>CABO ISOLADO PVC 750V 400MM2</t>
  </si>
  <si>
    <t>18.7.50</t>
  </si>
  <si>
    <t>C0535</t>
  </si>
  <si>
    <t>CABO ISOLADO PVC 750V 500MM2</t>
  </si>
  <si>
    <t>18.7.51</t>
  </si>
  <si>
    <t>C0541</t>
  </si>
  <si>
    <t>CABO LÓGICO 4 PARES, CATEGORIA 3 - UTP (10 MPBS)</t>
  </si>
  <si>
    <t>18.7.52</t>
  </si>
  <si>
    <t>C0542</t>
  </si>
  <si>
    <t>CABO LÓGICO 4 PARES, CATEGORIA 4 - UTP (20 MPBS)</t>
  </si>
  <si>
    <t>18.7.53</t>
  </si>
  <si>
    <t>C0543</t>
  </si>
  <si>
    <t>CABO LÓGICO 4 PARES, CATEGORIA 5 - UTP (100 MBPS)</t>
  </si>
  <si>
    <t>18.7.54</t>
  </si>
  <si>
    <t>C4533</t>
  </si>
  <si>
    <t>CABO LÓGICO 4 PARES, CATEGORIA 6 - UTP</t>
  </si>
  <si>
    <t>18.7.55</t>
  </si>
  <si>
    <t>C4534</t>
  </si>
  <si>
    <t>CABO LÓGICO CTP APL-100 - 50</t>
  </si>
  <si>
    <t>18.7.56</t>
  </si>
  <si>
    <t>C0544</t>
  </si>
  <si>
    <t>CABO LÓGICO/VÍDEO COAXIAL 5O (OHMS)</t>
  </si>
  <si>
    <t>18.7.57</t>
  </si>
  <si>
    <t>C0545</t>
  </si>
  <si>
    <t>CABO LÓGICO/VÍDEO COAXIAL 75 (OHMS)</t>
  </si>
  <si>
    <t>18.7.58</t>
  </si>
  <si>
    <t>C0546</t>
  </si>
  <si>
    <t>CABO LÓGICO/VÍDEO COAXIAL 95 (OHMS)</t>
  </si>
  <si>
    <t>18.7.59</t>
  </si>
  <si>
    <t>C4031</t>
  </si>
  <si>
    <t>CABO SINGELO ISOLAÇÃO 15 kV, DIÂMETRO 25 mm² - INSTALADO</t>
  </si>
  <si>
    <t>18.7.60</t>
  </si>
  <si>
    <t>C0562</t>
  </si>
  <si>
    <t>CABO TELEFÔNICO CCI - 1</t>
  </si>
  <si>
    <t>18.7.61</t>
  </si>
  <si>
    <t>C0563</t>
  </si>
  <si>
    <t>CABO TELEFÔNICO CCI - 2</t>
  </si>
  <si>
    <t>18.7.62</t>
  </si>
  <si>
    <t>C0564</t>
  </si>
  <si>
    <t>CABO TELEFÔNICO CCI - 3</t>
  </si>
  <si>
    <t>18.7.63</t>
  </si>
  <si>
    <t>C0565</t>
  </si>
  <si>
    <t>CABO TELEFÔNICO CCI - 4</t>
  </si>
  <si>
    <t>18.7.64</t>
  </si>
  <si>
    <t>C0566</t>
  </si>
  <si>
    <t>CABO TELEFÔNICO CCI - 5</t>
  </si>
  <si>
    <t>18.7.65</t>
  </si>
  <si>
    <t>C0567</t>
  </si>
  <si>
    <t>CABO TELEFÔNICO CCI - 6</t>
  </si>
  <si>
    <t>18.7.66</t>
  </si>
  <si>
    <t>C0568</t>
  </si>
  <si>
    <t>CABO TELEFÔNICO CI 50-10</t>
  </si>
  <si>
    <t>18.7.67</t>
  </si>
  <si>
    <t>C0570</t>
  </si>
  <si>
    <t>CABO TELEFÔNICO CI 50-20</t>
  </si>
  <si>
    <t>18.7.68</t>
  </si>
  <si>
    <t>C0572</t>
  </si>
  <si>
    <t>CABO TELEFÔNICO CI 50-30</t>
  </si>
  <si>
    <t>18.7.69</t>
  </si>
  <si>
    <t>C0573</t>
  </si>
  <si>
    <t>CABO TELEFÔNICO CI 50-50</t>
  </si>
  <si>
    <t>18.7.70</t>
  </si>
  <si>
    <t>C0569</t>
  </si>
  <si>
    <t>CABO TELEFÔNICO CI 50-100</t>
  </si>
  <si>
    <t>18.7.71</t>
  </si>
  <si>
    <t>C0571</t>
  </si>
  <si>
    <t>CABO TELEFÔNICO CI 50-200</t>
  </si>
  <si>
    <t>18.7.72</t>
  </si>
  <si>
    <t>C0574</t>
  </si>
  <si>
    <t>CABO TELEFÔNICO CTP-APL 10</t>
  </si>
  <si>
    <t>18.7.73</t>
  </si>
  <si>
    <t>C0575</t>
  </si>
  <si>
    <t>CABO TELEFÔNICO CTP-APL 20</t>
  </si>
  <si>
    <t>18.7.74</t>
  </si>
  <si>
    <t>C0578</t>
  </si>
  <si>
    <t>CABO TELEFÔNICO CTP-APL 30</t>
  </si>
  <si>
    <t>18.7.75</t>
  </si>
  <si>
    <t>C0579</t>
  </si>
  <si>
    <t>CABO TELEFÔNICO CTP-APL 50</t>
  </si>
  <si>
    <t>18.7.76</t>
  </si>
  <si>
    <t>C0576</t>
  </si>
  <si>
    <t>CABO TELEFÔNICO CTP-APL 100</t>
  </si>
  <si>
    <t>18.7.77</t>
  </si>
  <si>
    <t>C0577</t>
  </si>
  <si>
    <t>CABO TELEFÔNICO CTP-APL 200</t>
  </si>
  <si>
    <t>18.7.78</t>
  </si>
  <si>
    <t>C0560</t>
  </si>
  <si>
    <t>CABO TELEFÔNICO CCE - 2</t>
  </si>
  <si>
    <t>18.7.79</t>
  </si>
  <si>
    <t>C0561</t>
  </si>
  <si>
    <t>CABO TELEFÔNICO CCE - 3</t>
  </si>
  <si>
    <t>18.7.80</t>
  </si>
  <si>
    <t>C3908</t>
  </si>
  <si>
    <t>CABO UNIPOLAR ISOLADO EM EPR 3,6/6kV, 10mm²</t>
  </si>
  <si>
    <t>18.7.81</t>
  </si>
  <si>
    <t>C0798</t>
  </si>
  <si>
    <t>CLEATS PARA FIAÇÃO APARENTE</t>
  </si>
  <si>
    <t>18.7.82</t>
  </si>
  <si>
    <t>C3565</t>
  </si>
  <si>
    <t>CLEATS PARA FIAÇÃO APARENTE (MUTIRÃO MISTO)</t>
  </si>
  <si>
    <t>18.7.83</t>
  </si>
  <si>
    <t>C3911</t>
  </si>
  <si>
    <t>CONECTOR DE ATERRAMENTO TIPO K2C17-10mm BURDY</t>
  </si>
  <si>
    <t>18.7.84</t>
  </si>
  <si>
    <t>C0859</t>
  </si>
  <si>
    <t>CONECTOR SPLIT - BOLT P/ CABOS ATE 16MM2</t>
  </si>
  <si>
    <t>18.7.85</t>
  </si>
  <si>
    <t>C0860</t>
  </si>
  <si>
    <t>CONECTOR SPLIT - BOLT P/ CABOS ATE 35MM2</t>
  </si>
  <si>
    <t>18.7.86</t>
  </si>
  <si>
    <t>C0858</t>
  </si>
  <si>
    <t>CONECTOR SPLIT - BOLT P/ CABOS ATE 120MM2</t>
  </si>
  <si>
    <t>18.7.87</t>
  </si>
  <si>
    <t>C0861</t>
  </si>
  <si>
    <t>CONECTOR SPLIT - BOLT P/ CABOS ATE 500MM2</t>
  </si>
  <si>
    <t>18.7.88</t>
  </si>
  <si>
    <t>C0869</t>
  </si>
  <si>
    <t>CORDOALHA COBRE NÚ 35MM2 E ISOLADORES P/PARA-RAIO</t>
  </si>
  <si>
    <t>18.7.89</t>
  </si>
  <si>
    <t>C0870</t>
  </si>
  <si>
    <t>CORDOALHA COBRE NÚ 70MM2 E ISOLADORES P/PARA-RAIO</t>
  </si>
  <si>
    <t>18.7.90</t>
  </si>
  <si>
    <t>C1369</t>
  </si>
  <si>
    <t>FIO ISOLADO PVC P/750V 0.5MM2</t>
  </si>
  <si>
    <t>18.7.91</t>
  </si>
  <si>
    <t>C1370</t>
  </si>
  <si>
    <t>FIO ISOLADO PVC P/750V 0.75MM2</t>
  </si>
  <si>
    <t>18.7.92</t>
  </si>
  <si>
    <t>C1373</t>
  </si>
  <si>
    <t>FIO ISOLADO PVC P/750V 1MM2</t>
  </si>
  <si>
    <t>18.7.93</t>
  </si>
  <si>
    <t>C1371</t>
  </si>
  <si>
    <t>FIO ISOLADO PVC P/750V 1.5 MM2</t>
  </si>
  <si>
    <t>18.7.94</t>
  </si>
  <si>
    <t>C1374</t>
  </si>
  <si>
    <t>FIO ISOLADO PVC P/750V 2.5 MM2</t>
  </si>
  <si>
    <t>18.7.95</t>
  </si>
  <si>
    <t>C1375</t>
  </si>
  <si>
    <t>FIO ISOLADO PVC P/750V 4MM2</t>
  </si>
  <si>
    <t>18.7.96</t>
  </si>
  <si>
    <t>C1376</t>
  </si>
  <si>
    <t>FIO ISOLADO PVC P/750V 6MM2</t>
  </si>
  <si>
    <t>18.7.97</t>
  </si>
  <si>
    <t>C1372</t>
  </si>
  <si>
    <t>FIO ISOLADO PVC P/750V 10MM2</t>
  </si>
  <si>
    <t>18.7.98</t>
  </si>
  <si>
    <t>C1377</t>
  </si>
  <si>
    <t>FIO PARALELO ISOLADO, ( 2 X 0,75 )MM2</t>
  </si>
  <si>
    <t>18.7.99</t>
  </si>
  <si>
    <t>C1378</t>
  </si>
  <si>
    <t>FIO PARALELO ISOLADO, ( 2 X 1,00 )MM2</t>
  </si>
  <si>
    <t>18.7.100</t>
  </si>
  <si>
    <t>C1379</t>
  </si>
  <si>
    <t>FIO PARALELO ISOLADO, ( 2 X 1,50 )MM2</t>
  </si>
  <si>
    <t>18.7.101</t>
  </si>
  <si>
    <t>C3572</t>
  </si>
  <si>
    <t>HASTE DE FERRO GALVANIZADO 1.20m PARA ATERRAMENTO (MUTIRÃO MISTO)</t>
  </si>
  <si>
    <t>18.7.102</t>
  </si>
  <si>
    <t>C3922</t>
  </si>
  <si>
    <t>KIT CONECTOR SN-10, 5kV-20A, CABO 10mm²</t>
  </si>
  <si>
    <t>18.7.103</t>
  </si>
  <si>
    <t>C3570</t>
  </si>
  <si>
    <t>MUTIRÃO MISTO - FIO ISOLADO PVC P/750V 1.5MM2</t>
  </si>
  <si>
    <t>18.7.104</t>
  </si>
  <si>
    <t>C3563</t>
  </si>
  <si>
    <t>MUTIRÃO MISTO - CABO ISOLADO PVC 750V 6MM2</t>
  </si>
  <si>
    <t>18.7.105</t>
  </si>
  <si>
    <t>C3571</t>
  </si>
  <si>
    <t>MUTIRÃO MISTO - FIO PARALELO ISOLADO, (2X0,75)MM2</t>
  </si>
  <si>
    <t>18.7.106</t>
  </si>
  <si>
    <t>C2455</t>
  </si>
  <si>
    <t>TERMINAL DE PRESSÃO P/ CABOS ATÉ 16MM2</t>
  </si>
  <si>
    <t>18.7.107</t>
  </si>
  <si>
    <t>C2457</t>
  </si>
  <si>
    <t>TERMINAL DE PRESSÃO P/ CABOS ATÉ 35MM2</t>
  </si>
  <si>
    <t>18.7.108</t>
  </si>
  <si>
    <t>C2454</t>
  </si>
  <si>
    <t>TERMINAL DE PRESSÃO P/ CABOS ATÉ 120MM2</t>
  </si>
  <si>
    <t>18.7.109</t>
  </si>
  <si>
    <t>C2456</t>
  </si>
  <si>
    <t>TERMINAL DE PRESSÃO P/ CABOS ATÉ 240MM2</t>
  </si>
  <si>
    <t>18.7.110</t>
  </si>
  <si>
    <t>C2458</t>
  </si>
  <si>
    <t>TERMINAL DE PRESSÃO P/ CABOS ATÉ 500MM2</t>
  </si>
  <si>
    <t>18.7.111</t>
  </si>
  <si>
    <t>C2459</t>
  </si>
  <si>
    <t>TERMINAL DE PRESSÃO P/ VERGALHÕES DE COBRE 3/8"</t>
  </si>
  <si>
    <t>18.7.112</t>
  </si>
  <si>
    <t>C3482</t>
  </si>
  <si>
    <t>TERMINAL OLHAL PARA CABO DE 1,50MM2 À 2,50MM2</t>
  </si>
  <si>
    <t>18.7.113</t>
  </si>
  <si>
    <t>C3483</t>
  </si>
  <si>
    <t>TERMINAL OLHAL PARA CABO DE 4,00MM2 À 6,00MM2</t>
  </si>
  <si>
    <t>18.7.114</t>
  </si>
  <si>
    <t>C3478</t>
  </si>
  <si>
    <t>VERGALHÃO ROSCA TOTAL DE 3/8"</t>
  </si>
  <si>
    <t>18.8</t>
  </si>
  <si>
    <t>BASES, CHAVES E DISJUNTORES</t>
  </si>
  <si>
    <t>18.8.1</t>
  </si>
  <si>
    <t>C0380</t>
  </si>
  <si>
    <t>BASE DE FUSÍVEL DIAZED EM QUADRO DE DISTRIBUIÇÃO ATÉ 25A</t>
  </si>
  <si>
    <t>18.8.2</t>
  </si>
  <si>
    <t>C0381</t>
  </si>
  <si>
    <t>BASE DE FUSÍVEL DIAZED EM QUADRO DE DISTRIBUIÇÃO ATÉ 63A</t>
  </si>
  <si>
    <t>18.8.3</t>
  </si>
  <si>
    <t>C0382</t>
  </si>
  <si>
    <t>BASE DE FUSÍVEL NH 00 EM QUADRO DE DISTRIBUIÇÃO ATÉ 125A</t>
  </si>
  <si>
    <t>18.8.4</t>
  </si>
  <si>
    <t>C0376</t>
  </si>
  <si>
    <t>BASE DE FUSÍVEL TIPO 'NH' 1 ATÉ 250A EM QUADRO DE LUZ E FORÇA</t>
  </si>
  <si>
    <t>18.8.5</t>
  </si>
  <si>
    <t>C0377</t>
  </si>
  <si>
    <t>BASE DE FUSÍVEL TIPO 'NH' 2 ATÉ 400A EM QUADRO DE LUZ E FORÇA</t>
  </si>
  <si>
    <t>18.8.6</t>
  </si>
  <si>
    <t>C0378</t>
  </si>
  <si>
    <t>BASE DE FUSÍVEL TIPO 'NH' 3 ATÉ 630A EM QUADRO DE FORÇA</t>
  </si>
  <si>
    <t>18.8.7</t>
  </si>
  <si>
    <t>C0379</t>
  </si>
  <si>
    <t>BASE DE FUSÍVEL TIPO 'NH' 4 ATÉ 1250A EM QUADRO DE FORÇA</t>
  </si>
  <si>
    <t>18.8.8</t>
  </si>
  <si>
    <t>C4057</t>
  </si>
  <si>
    <t>CHAVE PRESSOSTÁTICA 2" - INSTALADO</t>
  </si>
  <si>
    <t>18.8.9</t>
  </si>
  <si>
    <t>C4769</t>
  </si>
  <si>
    <t>CHAVE REVERSORA TRIPOLAR SOB CARGA 630A</t>
  </si>
  <si>
    <t>18.8.10</t>
  </si>
  <si>
    <t>C0789</t>
  </si>
  <si>
    <t>CHAVE SECCIONADORA TRIPOLAR ACIONAM.FRONTAL ROTATIVO 16A</t>
  </si>
  <si>
    <t>18.8.11</t>
  </si>
  <si>
    <t>C0792</t>
  </si>
  <si>
    <t>CHAVE SECCIONADORA TRIPOLAR ACIONAM.FRONTAL ROTATIVO 25A</t>
  </si>
  <si>
    <t>18.8.12</t>
  </si>
  <si>
    <t>C0793</t>
  </si>
  <si>
    <t>CHAVE SECCIONADORA TRIPOLAR ACIONAM.FRONTAL ROTATIVO 40A</t>
  </si>
  <si>
    <t>18.8.13</t>
  </si>
  <si>
    <t>C0794</t>
  </si>
  <si>
    <t>CHAVE SECCIONADORA TRIPOLAR ACIONAM.FRONTAL ROTATIVO 63A</t>
  </si>
  <si>
    <t>18.8.14</t>
  </si>
  <si>
    <t>C0787</t>
  </si>
  <si>
    <t>CHAVE SECCIONADORA TRIPOLAR ACIONAM.FRONTAL ROTATIVO 100A</t>
  </si>
  <si>
    <t>18.8.15</t>
  </si>
  <si>
    <t>C0788</t>
  </si>
  <si>
    <t>CHAVE SECCIONADORA TRIPOLAR ACIONAM.FRONTAL ROTATIVO 125A</t>
  </si>
  <si>
    <t>18.8.16</t>
  </si>
  <si>
    <t>C0790</t>
  </si>
  <si>
    <t>CHAVE SECCIONADORA TRIPOLAR ACIONAM.FRONTAL ROTATIVO 200A</t>
  </si>
  <si>
    <t>18.8.17</t>
  </si>
  <si>
    <t>C0791</t>
  </si>
  <si>
    <t>CHAVE SECCIONADORA TRIPOLAR ACIONAM.FRONTAL ROTATIVO 250A</t>
  </si>
  <si>
    <t>18.8.18</t>
  </si>
  <si>
    <t>C0783</t>
  </si>
  <si>
    <t>CHAVE SECCIONADORA ACIONAMENTO POR ALAVANCA.MONOPOLAR 40A</t>
  </si>
  <si>
    <t>18.8.19</t>
  </si>
  <si>
    <t>C0785</t>
  </si>
  <si>
    <t>CHAVE SECCIONADORA ACIONAMENTO POR ALAVANCA.TRIPOLAR 40A</t>
  </si>
  <si>
    <t>18.8.20</t>
  </si>
  <si>
    <t>C0786</t>
  </si>
  <si>
    <t>CHAVE SECCIONADORA ACIONAMENTO POR ALAVANCA.TRIPOLAR 63A</t>
  </si>
  <si>
    <t>18.8.21</t>
  </si>
  <si>
    <t>C0784</t>
  </si>
  <si>
    <t>CHAVE SECCIONADORA ACIONAMENTO POR ALAVANCA.TRIPOLAR 100A</t>
  </si>
  <si>
    <t>18.8.22</t>
  </si>
  <si>
    <t>C4032</t>
  </si>
  <si>
    <t>CHAVE SECCIONADORA C/ FUSÍVEL, ABERTURA SOB CARGA, 15 kV, 160 A - INSTALADO</t>
  </si>
  <si>
    <t>18.8.23</t>
  </si>
  <si>
    <t>C4036</t>
  </si>
  <si>
    <t>CONTACTOR 65A - INSTALADO</t>
  </si>
  <si>
    <t>18.8.24</t>
  </si>
  <si>
    <t>C0780</t>
  </si>
  <si>
    <t>CONTACTOR AUXILIAR 2NA + 2NF</t>
  </si>
  <si>
    <t>18.8.25</t>
  </si>
  <si>
    <t>C1092</t>
  </si>
  <si>
    <t>DISJUNTOR MONOPOLAR EM QUADRO DE DISTRIBUIÇÃO 10A</t>
  </si>
  <si>
    <t>18.8.26</t>
  </si>
  <si>
    <t>C1093</t>
  </si>
  <si>
    <t>DISJUNTOR MONOPOLAR EM QUADRO DE DISTRIBUIÇÃO 16A</t>
  </si>
  <si>
    <t>18.8.27</t>
  </si>
  <si>
    <t>C1095</t>
  </si>
  <si>
    <t>DISJUNTOR MONOPOLAR EM QUADRO DE DISTRIBUIÇÃO 20A</t>
  </si>
  <si>
    <t>18.8.28</t>
  </si>
  <si>
    <t>C1096</t>
  </si>
  <si>
    <t>DISJUNTOR MONOPOLAR EM QUADRO DE DISTRIBUIÇÃO 25A</t>
  </si>
  <si>
    <t>18.8.29</t>
  </si>
  <si>
    <t>C1098</t>
  </si>
  <si>
    <t>DISJUNTOR MONOPOLAR EM QUADRO DE DISTRIBUIÇÃO 32A</t>
  </si>
  <si>
    <t>18.8.30</t>
  </si>
  <si>
    <t>C1099</t>
  </si>
  <si>
    <t>DISJUNTOR MONOPOLAR EM QUADRO DE DISTRIBUIÇÃO 40A</t>
  </si>
  <si>
    <t>18.8.31</t>
  </si>
  <si>
    <t>C1101</t>
  </si>
  <si>
    <t>DISJUNTOR MONOPOLAR EM QUADRO DE DISTRIBUIÇÃO 50A</t>
  </si>
  <si>
    <t>18.8.32</t>
  </si>
  <si>
    <t>C1081</t>
  </si>
  <si>
    <t>DISJUNTOR BIPOLAR EM QUADRO DE DISTRIBUICAO 10A</t>
  </si>
  <si>
    <t>18.8.33</t>
  </si>
  <si>
    <t>C1082</t>
  </si>
  <si>
    <t>DISJUNTOR BIPOLAR EM QUADRO DE DISTRIBUIÇÃO 16A</t>
  </si>
  <si>
    <t>18.8.34</t>
  </si>
  <si>
    <t>C1084</t>
  </si>
  <si>
    <t>DISJUNTOR BIPOLAR EM QUADRO DE DISTRIBUIÇÃO 20A</t>
  </si>
  <si>
    <t>18.8.35</t>
  </si>
  <si>
    <t>C1085</t>
  </si>
  <si>
    <t>DISJUNTOR BIPOLAR EM QUADRO DE DISTRIBUIÇÃO 25A</t>
  </si>
  <si>
    <t>18.8.36</t>
  </si>
  <si>
    <t>C1087</t>
  </si>
  <si>
    <t>DISJUNTOR BIPOLAR EM QUADRO DE DISTRIBUIÇÃO 32A</t>
  </si>
  <si>
    <t>18.8.37</t>
  </si>
  <si>
    <t>C1088</t>
  </si>
  <si>
    <t>DISJUNTOR BIPOLAR EM QUADRO DE DISTRIBUIÇÃO 40A</t>
  </si>
  <si>
    <t>18.8.38</t>
  </si>
  <si>
    <t>C1090</t>
  </si>
  <si>
    <t>DISJUNTOR BIPOLAR EM QUADRO DE DISTRIBUIÇÃO 50A</t>
  </si>
  <si>
    <t>18.8.39</t>
  </si>
  <si>
    <t>C4530</t>
  </si>
  <si>
    <t>DISJUNTOR DIFERENCIAL DR-16A - 40A, 30mA</t>
  </si>
  <si>
    <t>18.8.40</t>
  </si>
  <si>
    <t>C4531</t>
  </si>
  <si>
    <t>DISJUNTOR DIFERENCIAL DR-80A, 30mA</t>
  </si>
  <si>
    <t>18.8.41</t>
  </si>
  <si>
    <t>C4815</t>
  </si>
  <si>
    <t xml:space="preserve">DISJUNTOR TERMOMAGNÉTICO TRIPOLAR 125 A, COM CAIXA MOLDADA 10 KA
</t>
  </si>
  <si>
    <t>18.8.42</t>
  </si>
  <si>
    <t>C4816</t>
  </si>
  <si>
    <t xml:space="preserve">DISJUNTOR TERMOMAGNÉTICO TRIPOLAR 175 A, COM CAIXA MOLDADA 10 KA
</t>
  </si>
  <si>
    <t>18.8.43</t>
  </si>
  <si>
    <t>C4817</t>
  </si>
  <si>
    <t xml:space="preserve">DISJUNTOR TERMOMAGNÉTICO TRIPOLAR 250 A, COM CAIXA MOLDADA 10 KA
</t>
  </si>
  <si>
    <t>18.8.44</t>
  </si>
  <si>
    <t>C4774</t>
  </si>
  <si>
    <t>DISJUNTOR TERMOMAGNETICO TRIPOLAR 800A/600V</t>
  </si>
  <si>
    <t>18.8.45</t>
  </si>
  <si>
    <t>C4934</t>
  </si>
  <si>
    <t xml:space="preserve">DISJUNTOR TÉRMICO E MAGNÉTICO AJUSTAVEIS, TRIPOLAR DE 350 ATE 400A, CAPACIDADE DE INTERRUPCAO DE 35KA
</t>
  </si>
  <si>
    <t>18.8.46</t>
  </si>
  <si>
    <t>C4935</t>
  </si>
  <si>
    <t>DISJUNTOR TÉRMICO E MAGNÉTICO AJUSTAVEIS, TRIPOLAR DE 450 ATE 600A, CAPACIDADE DE INTERRUPCAO DE 35KA</t>
  </si>
  <si>
    <t>18.8.47</t>
  </si>
  <si>
    <t>C1106</t>
  </si>
  <si>
    <t>DISJUNTOR TRIPOLAR C/ACIONAMENTO NA PORTA DO Q.D.ATE 16 A</t>
  </si>
  <si>
    <t>18.8.48</t>
  </si>
  <si>
    <t>C1111</t>
  </si>
  <si>
    <t>DISJUNTOR TRIPOLAR C/ACIONAMENTO NA PORTA DO Q.D.ATE 32A</t>
  </si>
  <si>
    <t>18.8.49</t>
  </si>
  <si>
    <t>C1114</t>
  </si>
  <si>
    <t>DISJUNTOR TRIPOLAR C/ACIONAMENTO NA PORTA DO Q.D.ATE 63A</t>
  </si>
  <si>
    <t>18.8.50</t>
  </si>
  <si>
    <t>C1104</t>
  </si>
  <si>
    <t>DISJUNTOR TRIPOLAR C/ACIONAMENTO NA PORTA DO Q.D.ATE 100A</t>
  </si>
  <si>
    <t>18.8.51</t>
  </si>
  <si>
    <t>C1108</t>
  </si>
  <si>
    <t>DISJUNTOR TRIPOLAR C/ACIONAMENTO NA PORTA DO Q.D.ATE 160A</t>
  </si>
  <si>
    <t>18.8.52</t>
  </si>
  <si>
    <t>C1109</t>
  </si>
  <si>
    <t>DISJUNTOR TRIPOLAR C/ACIONAMENTO NA PORTA DO Q.D.ATE 250A</t>
  </si>
  <si>
    <t>18.8.53</t>
  </si>
  <si>
    <t>C1112</t>
  </si>
  <si>
    <t>DISJUNTOR TRIPOLAR C/ACIONAMENTO NA PORTA DO Q.D.ATE 400A</t>
  </si>
  <si>
    <t>18.8.54</t>
  </si>
  <si>
    <t>C1113</t>
  </si>
  <si>
    <t>DISJUNTOR TRIPOLAR C/ACIONAMENTO NA PORTA DO Q.D.ATE 630A</t>
  </si>
  <si>
    <t>18.8.55</t>
  </si>
  <si>
    <t>C1103</t>
  </si>
  <si>
    <t>DISJUNTOR TRIPOLAR C/ACIONAMENTO NA PORTA DO Q.D.ATE 1000A</t>
  </si>
  <si>
    <t>18.8.56</t>
  </si>
  <si>
    <t>C1105</t>
  </si>
  <si>
    <t>DISJUNTOR TRIPOLAR C/ACIONAMENTO NA PORTA DO Q.D.ATE 1250A</t>
  </si>
  <si>
    <t>18.8.57</t>
  </si>
  <si>
    <t>C1107</t>
  </si>
  <si>
    <t>DISJUNTOR TRIPOLAR C/ACIONAMENTO NA PORTA DO Q.D.ATE 1600A</t>
  </si>
  <si>
    <t>18.8.58</t>
  </si>
  <si>
    <t>C1115</t>
  </si>
  <si>
    <t>DISJUNTOR TRIPOLAR C/ACIONAMENTO NA PORTA DO Q.D.ATE 2500A</t>
  </si>
  <si>
    <t>18.8.59</t>
  </si>
  <si>
    <t>C1110</t>
  </si>
  <si>
    <t>DISJUNTOR TRIPOLAR C/ACIONAMENTO NA PORTA DO Q.D.ATE 3150A</t>
  </si>
  <si>
    <t>18.8.60</t>
  </si>
  <si>
    <t>C1116</t>
  </si>
  <si>
    <t>DISJUNTOR TRIPOLAR EM QUADRO DE DISTRIBUIÇÃO 175A</t>
  </si>
  <si>
    <t>18.8.61</t>
  </si>
  <si>
    <t>C1118</t>
  </si>
  <si>
    <t>DISJUNTOR TRIPOLAR EM QUADRO DE DISTRIBUIÇÃO 10A</t>
  </si>
  <si>
    <t>18.8.62</t>
  </si>
  <si>
    <t>C1119</t>
  </si>
  <si>
    <t>DISJUNTOR TRIPOLAR EM QUADRO DE DISTRIBUIÇÃO 16A</t>
  </si>
  <si>
    <t>18.8.63</t>
  </si>
  <si>
    <t>C1121</t>
  </si>
  <si>
    <t>DISJUNTOR TRIPOLAR EM QUADRO DE DISTRIBUIÇÃO 20A</t>
  </si>
  <si>
    <t>18.8.64</t>
  </si>
  <si>
    <t>C1122</t>
  </si>
  <si>
    <t>DISJUNTOR TRIPOLAR EM QUADRO DE DISTRIBUIÇÃO 25A</t>
  </si>
  <si>
    <t>18.8.65</t>
  </si>
  <si>
    <t>C1124</t>
  </si>
  <si>
    <t>DISJUNTOR TRIPOLAR EM QUADRO DE DISTRIBUIÇÃO 32A</t>
  </si>
  <si>
    <t>18.8.66</t>
  </si>
  <si>
    <t>C1125</t>
  </si>
  <si>
    <t>DISJUNTOR TRIPOLAR EM QUADRO DE DISTRIBUIÇÃO 40A</t>
  </si>
  <si>
    <t>18.8.67</t>
  </si>
  <si>
    <t>C1127</t>
  </si>
  <si>
    <t>DISJUNTOR TRIPOLAR EM QUADRO DE DISTRIBUIÇÃO 50A</t>
  </si>
  <si>
    <t>18.8.68</t>
  </si>
  <si>
    <t>C1128</t>
  </si>
  <si>
    <t>DISJUNTOR TRIPOLAR EM QUADRO DE DISTRIBUIÇÃO 60A</t>
  </si>
  <si>
    <t>18.8.69</t>
  </si>
  <si>
    <t>C1130</t>
  </si>
  <si>
    <t>DISJUNTOR TRIPOLAR EM QUADRO DE DISTRIBUIÇÃO 70A</t>
  </si>
  <si>
    <t>18.8.70</t>
  </si>
  <si>
    <t>C1131</t>
  </si>
  <si>
    <t>DISJUNTOR TRIPOLAR EM QUADRO DE DISTRIBUIÇÃO 90A</t>
  </si>
  <si>
    <t>18.8.71</t>
  </si>
  <si>
    <t>C1117</t>
  </si>
  <si>
    <t>DISJUNTOR TRIPOLAR EM QUADRO DE DISTRIBUIÇÃO 100A</t>
  </si>
  <si>
    <t>18.8.72</t>
  </si>
  <si>
    <t>C4035</t>
  </si>
  <si>
    <t>FUSÍVEL NH 100A - INSTALADO</t>
  </si>
  <si>
    <t>18.8.73</t>
  </si>
  <si>
    <t>C3567</t>
  </si>
  <si>
    <t>MUTIRÃO MISTO - DISJUNTOR MONOPOLAR EM QUADRO DE DISTRIBUIÇÃO DE 16A</t>
  </si>
  <si>
    <t>18.8.74</t>
  </si>
  <si>
    <t>C2260</t>
  </si>
  <si>
    <t>SECCIONADOR FUSÍVEL DIAZED MONOPOLAR ATE 25A</t>
  </si>
  <si>
    <t>18.8.75</t>
  </si>
  <si>
    <t>C2261</t>
  </si>
  <si>
    <t>SECCIONADOR FUSÍVEL DIAZED MONOPOLAR ATE 63A</t>
  </si>
  <si>
    <t>18.8.76</t>
  </si>
  <si>
    <t>C2259</t>
  </si>
  <si>
    <t>SECCIONADOR FUSÍVEL DIAZED BIPOLAR.ATE 25A</t>
  </si>
  <si>
    <t>18.8.77</t>
  </si>
  <si>
    <t>C2258</t>
  </si>
  <si>
    <t>SECCIONADOR FUSÍVEL DIAZED BIPOLAR ATE 63 A</t>
  </si>
  <si>
    <t>18.8.78</t>
  </si>
  <si>
    <t>C2262</t>
  </si>
  <si>
    <t>SECCIONADOR FUSÍVEL DIAZED TRIPOLAR ATE 25A, EM QUADRO DISTRIBUIÇÃO</t>
  </si>
  <si>
    <t>18.8.79</t>
  </si>
  <si>
    <t>C2263</t>
  </si>
  <si>
    <t>SECCIONADOR FUSÍVEL NH TRIPOLAR MANOBRA C/CARGA.ATE 125A</t>
  </si>
  <si>
    <t>18.8.80</t>
  </si>
  <si>
    <t>C2264</t>
  </si>
  <si>
    <t>SECCIONADOR FUSÍVEL NH TRIPOLAR MANOBRA C/CARGA.ATE 250A</t>
  </si>
  <si>
    <t>18.8.81</t>
  </si>
  <si>
    <t>C2265</t>
  </si>
  <si>
    <t>SECCIONADOR FUSÍVEL NH TRIPOLAR MANOBRA S/CARGA.ATE 250A</t>
  </si>
  <si>
    <t>18.8.82</t>
  </si>
  <si>
    <t>C2266</t>
  </si>
  <si>
    <t>SECCIONADOR FUSÍVEL NH TRIPOLAR MANOBRA S/CARGA.ATE 400A</t>
  </si>
  <si>
    <t>18.8.83</t>
  </si>
  <si>
    <t>C2267</t>
  </si>
  <si>
    <t>SECCIONADOR FUSÍVEL NH TRIPOLAR MANOBRA S/CARGA.ATE 630A</t>
  </si>
  <si>
    <t>18.9</t>
  </si>
  <si>
    <t>TOMADAS / INTERRUPTORES / ESPELHOS</t>
  </si>
  <si>
    <t>18.9.1</t>
  </si>
  <si>
    <t>C0597</t>
  </si>
  <si>
    <t>CAIXA DE AÇO INOXIDÁVEL C/ 8 TOMADAS 2P+T/250V (COMPLETA)</t>
  </si>
  <si>
    <t>18.9.2</t>
  </si>
  <si>
    <t>C0670</t>
  </si>
  <si>
    <t>CAMPAINHA TIPO SIRENE ESCOLAR, C/INTERRUPTOR PULSADOR</t>
  </si>
  <si>
    <t>18.9.3</t>
  </si>
  <si>
    <t>C0863</t>
  </si>
  <si>
    <t>CONJUNTO ARSTOP COMPLETO (15 A 30A)</t>
  </si>
  <si>
    <t>18.9.4</t>
  </si>
  <si>
    <t>C1491</t>
  </si>
  <si>
    <t>INTERRUPTOR UMA TECLA BIPOLAR PARALELO 20A 250V</t>
  </si>
  <si>
    <t>18.9.5</t>
  </si>
  <si>
    <t>C1492</t>
  </si>
  <si>
    <t>INTERRUPTOR UMA TECLA PARALELO 10A 250V</t>
  </si>
  <si>
    <t>18.9.6</t>
  </si>
  <si>
    <t>C1493</t>
  </si>
  <si>
    <t>INTERRUPTOR UMA TECLA PARALELO E TOMADA UNIVERSAL 10A 250V</t>
  </si>
  <si>
    <t>18.9.7</t>
  </si>
  <si>
    <t>C1494</t>
  </si>
  <si>
    <t>INTERRUPTOR UMA TECLA SIMPLES 10A 250V</t>
  </si>
  <si>
    <t>18.9.8</t>
  </si>
  <si>
    <t>C1498</t>
  </si>
  <si>
    <t>INTERRUPTOR.UMA TECLA SIMPLES UMA PARALELA.10A.250V</t>
  </si>
  <si>
    <t>18.9.9</t>
  </si>
  <si>
    <t>C1497</t>
  </si>
  <si>
    <t>INTERRUPTOR UMA TECLA SIMPLES UMA P/CAMPAINHA 10A 250V</t>
  </si>
  <si>
    <t>18.9.10</t>
  </si>
  <si>
    <t>C1496</t>
  </si>
  <si>
    <t>INTERRUPTOR UMA TECLA SIMPLES E TOMADA UNIVERSAL 10A 250V</t>
  </si>
  <si>
    <t>18.9.11</t>
  </si>
  <si>
    <t>C1495</t>
  </si>
  <si>
    <t>INTERRUPTOR UMA TECLA SIMPLES DUAS PARALELO 10A 250V</t>
  </si>
  <si>
    <t>18.9.12</t>
  </si>
  <si>
    <t>C1490</t>
  </si>
  <si>
    <t>INTERRUPTOR UMA TECLA 10A - 250V, SISTEMA "X"</t>
  </si>
  <si>
    <t>18.9.13</t>
  </si>
  <si>
    <t>C1481</t>
  </si>
  <si>
    <t>INTERRUPTOR DUAS TECLAS PARALELO 10A 250V</t>
  </si>
  <si>
    <t>18.9.14</t>
  </si>
  <si>
    <t>C1482</t>
  </si>
  <si>
    <t>INTERRUPTOR DUAS TECLAS PARALELO E TOMADA 10A 250V</t>
  </si>
  <si>
    <t>18.9.15</t>
  </si>
  <si>
    <t>C1479</t>
  </si>
  <si>
    <t>INTERRUPTOR DUAS TECLAS SIMPLES 10A 250V</t>
  </si>
  <si>
    <t>18.9.16</t>
  </si>
  <si>
    <t>C1484</t>
  </si>
  <si>
    <t>INTERRUPTOR DUAS TECLAS SIMPLES UMA PARALELO 10A 250V</t>
  </si>
  <si>
    <t>18.9.17</t>
  </si>
  <si>
    <t>C1483</t>
  </si>
  <si>
    <t>INTERRUPTOR DUAS TECLAS SIMPLES E TOMADA 10A 250V</t>
  </si>
  <si>
    <t>18.9.18</t>
  </si>
  <si>
    <t>C1480</t>
  </si>
  <si>
    <t>INTERRUPTOR DUAS TECLAS 10A - 250V, SISTEMA "X"</t>
  </si>
  <si>
    <t>18.9.19</t>
  </si>
  <si>
    <t>C1485</t>
  </si>
  <si>
    <t>INTERRUPTOR PULSADOR DE CAMPAINHA 10A 250V</t>
  </si>
  <si>
    <t>18.9.20</t>
  </si>
  <si>
    <t>C1488</t>
  </si>
  <si>
    <t>INTERRUPTOR TRES TECLAS PARALELO 10A 250V</t>
  </si>
  <si>
    <t>18.9.21</t>
  </si>
  <si>
    <t>C1489</t>
  </si>
  <si>
    <t>INTERRUPTOR TRES TECLAS SIMPLES 10A 250V</t>
  </si>
  <si>
    <t>18.9.22</t>
  </si>
  <si>
    <t>C1486</t>
  </si>
  <si>
    <t>INTERRUPTOR TECLA SIMPLES TECLA PARALELO E TOMADA 10A 250V</t>
  </si>
  <si>
    <t>18.9.23</t>
  </si>
  <si>
    <t>C1487</t>
  </si>
  <si>
    <t>INTERRUPTOR TIPO CHAMADA ENFERMARIA</t>
  </si>
  <si>
    <t>18.9.24</t>
  </si>
  <si>
    <t>C3573</t>
  </si>
  <si>
    <t>MUTIRÃO MISTO - INTERRUPTOR UMA TECLA SIMPLES E TOMADA UNIVERSAL 10A 250V</t>
  </si>
  <si>
    <t>18.9.25</t>
  </si>
  <si>
    <t>C3581</t>
  </si>
  <si>
    <t>MUTIRÃO MISTO - SOQUETE DE BAQUELITE</t>
  </si>
  <si>
    <t>18.9.26</t>
  </si>
  <si>
    <t>C1928</t>
  </si>
  <si>
    <t>PLACA P/CAIXA ESTAMPADA 4"X2" OU 3"X3"</t>
  </si>
  <si>
    <t>18.9.27</t>
  </si>
  <si>
    <t>C1929</t>
  </si>
  <si>
    <t>PLACA P/CAIXA ESTAMPADA 4"X4"</t>
  </si>
  <si>
    <t>18.9.28</t>
  </si>
  <si>
    <t>C1942</t>
  </si>
  <si>
    <t>PLUG TRIPOLAR (3P+T) - 32A/380V</t>
  </si>
  <si>
    <t>18.9.29</t>
  </si>
  <si>
    <t>C3580</t>
  </si>
  <si>
    <t>SOQUETE DE BAQUELITE - PADRÃO POPULAR</t>
  </si>
  <si>
    <t>18.9.30</t>
  </si>
  <si>
    <t>C2298</t>
  </si>
  <si>
    <t>TAMPA CEGA PLÁSTICA, SISTEMA "X"</t>
  </si>
  <si>
    <t>18.9.31</t>
  </si>
  <si>
    <t>C2484</t>
  </si>
  <si>
    <t>TOMADA 2 POLOS MAIS TERRA 20A 250V</t>
  </si>
  <si>
    <t>18.9.32</t>
  </si>
  <si>
    <t>C2480</t>
  </si>
  <si>
    <t>TOMADA 2 POLOS MAIS TERRA 20A - 250V, SISTEMA "X"</t>
  </si>
  <si>
    <t>18.9.33</t>
  </si>
  <si>
    <t>C2481</t>
  </si>
  <si>
    <t>TOMADA C/TRAVA MECÂNICA E PLUG DE EMBUTIR 30A/250V</t>
  </si>
  <si>
    <t>18.9.34</t>
  </si>
  <si>
    <t>C2482</t>
  </si>
  <si>
    <t>TOMADA C/TRAVA MECÂNICA E PLUG, DE SOBREPOR 30A/250V</t>
  </si>
  <si>
    <t>18.9.35</t>
  </si>
  <si>
    <t>C4792</t>
  </si>
  <si>
    <t>TOMADA DUPLA DE EMBUTIR 2P+T 10A-250V</t>
  </si>
  <si>
    <t>18.9.36</t>
  </si>
  <si>
    <t>C4931</t>
  </si>
  <si>
    <t>TOMADA DUPLA DE PISO PARA LÓGICA RJ45, 8 FIOS, CAT-6E, COMPLETA (PLACA/TAMPA EM LATÃO 4"x4", COM 2 CONECTORES, EXCETO CAIXA 4"X4")</t>
  </si>
  <si>
    <t xml:space="preserve">UN </t>
  </si>
  <si>
    <t>18.9.37</t>
  </si>
  <si>
    <t>C4117</t>
  </si>
  <si>
    <t>TOMADA ENERGIZADA TIPO PLUG DE GUITARRA PARA SPOT ORIENTÁVEL DE 50W. EMBUTIDA NO FORRO DE GESSO. DEMANDA TOTAL 60%</t>
  </si>
  <si>
    <t>18.9.38</t>
  </si>
  <si>
    <t>C2486</t>
  </si>
  <si>
    <t>TOMADA P/TELEFONE 4 POLOS PADRÃO TELEBRAS</t>
  </si>
  <si>
    <t>18.9.39</t>
  </si>
  <si>
    <t>C2487</t>
  </si>
  <si>
    <t>TOMADA P/TELEFONE 4 POLOS, SISTEMA "X"</t>
  </si>
  <si>
    <t>18.9.40</t>
  </si>
  <si>
    <t>C2488</t>
  </si>
  <si>
    <t>TOMADA P/TELEFONE.PINO JACK 1/4"</t>
  </si>
  <si>
    <t>18.9.41</t>
  </si>
  <si>
    <t>C2485</t>
  </si>
  <si>
    <t>TOMADA P/ COMPUTADOR, SISTEMA "X"</t>
  </si>
  <si>
    <t>18.9.42</t>
  </si>
  <si>
    <t>C4174</t>
  </si>
  <si>
    <t>TOMADA PARA LÓGICA, COM 1 CONECTOR RJ45, 8 FIOS, CAT-5E, COMPLETA PARA CAIXA 4"x4" (NÃO INCLUSA)</t>
  </si>
  <si>
    <t>18.9.43</t>
  </si>
  <si>
    <t>C4920</t>
  </si>
  <si>
    <t>TOMADA PARA LÓGICA, COM 2 CONECTORES RJ45, 8 FIOS, CAT-5E, COMPLETA PARA CAIXA 4"x4" (NÃO INCLUSA)</t>
  </si>
  <si>
    <t>18.9.44</t>
  </si>
  <si>
    <t>C4921</t>
  </si>
  <si>
    <t>TOMADA PARA LÓGICA, COM 1 CONECTOR RJ45, 8 FIOS, CAT-5E, COMPLETA PARA CAIXA 4"x2" (NÃO INCLUSA)</t>
  </si>
  <si>
    <t>18.9.45</t>
  </si>
  <si>
    <t>C4794</t>
  </si>
  <si>
    <t>TOMADA PARA LÓGICA, COM 2 CONECTORES RJ45, 8 FIOS, CAT-5E, COMPLETA PARA CAIXA 4"x2" (NÃO INCLUSA)</t>
  </si>
  <si>
    <t>18.9.46</t>
  </si>
  <si>
    <t>C3486</t>
  </si>
  <si>
    <t>TOMADA P/ PISO FÊMEA PARA RJ-11(TELEFÔNICA)</t>
  </si>
  <si>
    <t>18.9.47</t>
  </si>
  <si>
    <t>C4793</t>
  </si>
  <si>
    <t xml:space="preserve">TOMADA SIMPLES DE PISO 2P+T 20A-250V C/ PLACA EM LATÃO CAIXA 4"X2" (NÃO INCLUI A CAIXA) </t>
  </si>
  <si>
    <t>18.9.48</t>
  </si>
  <si>
    <t>C4932</t>
  </si>
  <si>
    <t>TOMADA SIMPLES DE PISO PARA LÓGICA RJ45, 8 FIOS, CAT-6E, COMPLETA (PLACA/TAMPA EM LATÃO 4"x2", COM 1 CONECTOR, EXCETO CAIXA 4"X2")</t>
  </si>
  <si>
    <t>18.9.49</t>
  </si>
  <si>
    <t>C2490</t>
  </si>
  <si>
    <t>TOMADA TRIPOLAR, MAIS TERRA - 25A/250V</t>
  </si>
  <si>
    <t>18.9.50</t>
  </si>
  <si>
    <t>C2491</t>
  </si>
  <si>
    <t>TOMADA TRIPOLAR, MAIS TERRA - 30A/250V</t>
  </si>
  <si>
    <t>18.9.51</t>
  </si>
  <si>
    <t>C2489</t>
  </si>
  <si>
    <t>TOMADA TRIPOLAR (3P+T) - 32A/380V</t>
  </si>
  <si>
    <t>18.9.52</t>
  </si>
  <si>
    <t>C2493</t>
  </si>
  <si>
    <t>TOMADA UNIVERSAL 10A 250V</t>
  </si>
  <si>
    <t>18.9.53</t>
  </si>
  <si>
    <t>C2492</t>
  </si>
  <si>
    <t>TOMADA UNIVERSAL 10A - 250V, SISTEMA "X"</t>
  </si>
  <si>
    <t>18.9.54</t>
  </si>
  <si>
    <t>C2494</t>
  </si>
  <si>
    <t>TOMADA VOLTAMP - 30A (MACHO/FÊMEA)</t>
  </si>
  <si>
    <t>18.9.55</t>
  </si>
  <si>
    <t>C2495</t>
  </si>
  <si>
    <t>TOMADA VOLTAMP - 60A (MACHO/FÊMEA)</t>
  </si>
  <si>
    <t>18.10</t>
  </si>
  <si>
    <t>LUMINÁRIAS INTERNAS / EXTERNAS / ACESSÓRIOS</t>
  </si>
  <si>
    <t>18.10.1</t>
  </si>
  <si>
    <t>C4371</t>
  </si>
  <si>
    <t>ARANDELA BLINDADA</t>
  </si>
  <si>
    <t>18.10.2</t>
  </si>
  <si>
    <t>C4834</t>
  </si>
  <si>
    <t xml:space="preserve">ARANDELA COM SOQUETE E-27, CORPO E GRADE FRONTAL DE PROTEÇÃO EM ALUMÍNIO, DIFUSOR EM VIDRO TRANSPARENTE COM UMA LÂMPADA ELETRÔNICA FLUORESCENTE COMPACTA DE 15W, COMPLETA
</t>
  </si>
  <si>
    <t>18.10.3</t>
  </si>
  <si>
    <t>C4828</t>
  </si>
  <si>
    <t>ARANDELA DE SOBREPOR CORPO EM ALUMINIO, SOQUETE E-27, DIFUSOR EM VIDRO TEMPERADO FOSCO, COM DUAS LÂMPADAS ELETRÔNICAS COMPACTAS DE 20W COMPLETA</t>
  </si>
  <si>
    <t>18.10.4</t>
  </si>
  <si>
    <t>C4948</t>
  </si>
  <si>
    <t>ARANDELA DE SOBREPOR  CORPO EM ALUMINIO, SOQUETE E-27, DIFUSOR EM VIDRO TEMPERADO FOSCO, COM UMA LAMPADA ELETRÔNICA COMPACTA DE 20W COMPLETA</t>
  </si>
  <si>
    <t>18.10.5</t>
  </si>
  <si>
    <t>C4105</t>
  </si>
  <si>
    <t>ARANDELA PARA FLUORESCENTE COMPACTA 18W EM ALUMÍNIO ANODIZADO E PINTADO POR PROCESSO ELETROSTÁTICO COM UM VISOR EM VIDRO FOSCO</t>
  </si>
  <si>
    <t>18.10.6</t>
  </si>
  <si>
    <t>C4106</t>
  </si>
  <si>
    <t>ARANDELA PARA FLUORESCENTE COMPACTA 18W EM ALUMÍNIO ANODIZADO E PINTADO POR PROCESSO ELETROSTÁTICO COM DOIS VISORES EM VIDRO FOSCO</t>
  </si>
  <si>
    <t>18.10.7</t>
  </si>
  <si>
    <t>C4107</t>
  </si>
  <si>
    <t>ARANDELA PARA LÂMPADA INCANDESCENTE 60W EM ALUMÍNIO ANODIZADO E PINTADO POR PROCESSO ELETROSTÁTICO COM REFLETOR EM ALUMÍNIO ANODIZADO ALTO BRILHO</t>
  </si>
  <si>
    <t>18.10.8</t>
  </si>
  <si>
    <t>C4801</t>
  </si>
  <si>
    <t>BALIZADOR, CORPO DE ALUMÍNIO INJETADO, BORRACHA DE VEDAÇÃO, DIFUSOR EM VIDRO PRENSADO, GRADE FRONTAL DE PROTEÇÃO, COM LAMP. FL. COMPLETA 15W OU 18W</t>
  </si>
  <si>
    <t>18.10.9</t>
  </si>
  <si>
    <t>C4807</t>
  </si>
  <si>
    <t>BALIZADOR DE SOBREPOR TIPO TARTARUGA, CORPO EM ALUMÍNIO E GRADE DE PROTEÇÃO, PARA UMA LÂMPADA LED, SOQUETE E27, POTÊNCIA 7W FATOR DE POTÊNCIA MÍNIMO 0,92</t>
  </si>
  <si>
    <t>18.10.10</t>
  </si>
  <si>
    <t>C4808</t>
  </si>
  <si>
    <t>BALIZADOR DE SOBREPOR/EMBUTIR, CORPO EM ALUMÍNIO E GRADE DE PROTEÇÃO, PARA UMA LÂMPADA 9LED, SOQUETE E27, POTÊNCIA 1W FATOR DE POTÊNCIA MÍNIMO 0,93</t>
  </si>
  <si>
    <t>18.10.11</t>
  </si>
  <si>
    <t>C3906</t>
  </si>
  <si>
    <t>BASE METÁLICA INCL. TUBO GALVANIZADO 2" P/ LUMINÁRIA ELEVADA SN-05</t>
  </si>
  <si>
    <t>18.10.12</t>
  </si>
  <si>
    <t>C1029</t>
  </si>
  <si>
    <t>CÉLULA FOTOELÉTRICA P/ LÂMPADA,  ATÉ 250W</t>
  </si>
  <si>
    <t>18.10.13</t>
  </si>
  <si>
    <t>C1030</t>
  </si>
  <si>
    <t>CÉLULA FOTOELÉTRICA P/ LÂMPADA, ATÉ 1000W</t>
  </si>
  <si>
    <t>18.10.14</t>
  </si>
  <si>
    <t>C4104</t>
  </si>
  <si>
    <t>CLARABÓIA ARTIFICIAL 60X200CM COM DIFUSOR APOIADO NO FORRO E LUMINÁRIA MAIS REATOR ELETRÔNICO APLICADOS NA LAJE PARA 2 FLUORESCENTES 32W COR QUENTE</t>
  </si>
  <si>
    <t>18.10.15</t>
  </si>
  <si>
    <t>C3915</t>
  </si>
  <si>
    <t>GLOBO PRISMÁTICO AZUL PARA LUMINÁRIA SN-05 (45W)</t>
  </si>
  <si>
    <t>18.10.16</t>
  </si>
  <si>
    <t>C3917</t>
  </si>
  <si>
    <t>GLOBO PRISMÁTICO CLARO / ÂMBAR P/ LUMINÁRIA SN-05 (30W)</t>
  </si>
  <si>
    <t>18.10.17</t>
  </si>
  <si>
    <t>C3916</t>
  </si>
  <si>
    <t>GLOBO PRISMÁTICO CLARO PARA LUMINÁRIA SN-05 (30W)</t>
  </si>
  <si>
    <t>18.10.18</t>
  </si>
  <si>
    <t>C3918</t>
  </si>
  <si>
    <t>LÂMPADA 30W-6.6A, BASE MÉDIUM PREFOCUS</t>
  </si>
  <si>
    <t>18.10.19</t>
  </si>
  <si>
    <t>C3919</t>
  </si>
  <si>
    <t>LÂMPADA 45W-6.6A, BASE MÉDIUM PREFOCUS</t>
  </si>
  <si>
    <t>18.10.20</t>
  </si>
  <si>
    <t>C4103</t>
  </si>
  <si>
    <t>LÂMPADA FLUORESCENTE 32W/3000K MAIS REATOR ELETRÔNICO FIXADOS SOBRE SANCA</t>
  </si>
  <si>
    <t>18.10.21</t>
  </si>
  <si>
    <t>C1765</t>
  </si>
  <si>
    <t>LÂMPADA FLUORESCENTE DE 16W OU 20W (SUBSTITUIÇÃO)</t>
  </si>
  <si>
    <t>18.10.22</t>
  </si>
  <si>
    <t>C1766</t>
  </si>
  <si>
    <t>LÂMPADA FLUORESCENTE DE 32W OU 40W (SUBSTITUIÇÃO)</t>
  </si>
  <si>
    <t>18.10.23</t>
  </si>
  <si>
    <t>C1767</t>
  </si>
  <si>
    <t>LÂMPADA FLUORESCENTE, TIPO PL, ATE 13W (SUBSTITUIÇÃO)</t>
  </si>
  <si>
    <t>18.10.24</t>
  </si>
  <si>
    <t>C1769</t>
  </si>
  <si>
    <t>LÂMPADA INCANDESCENTE  ATE 150W (SUBSTITUIÇÃO)</t>
  </si>
  <si>
    <t>18.10.25</t>
  </si>
  <si>
    <t>C1763</t>
  </si>
  <si>
    <t>LÂMPADA  MISTA DE 160  A 500W  (SUBSTITUIÇÃO)</t>
  </si>
  <si>
    <t>18.10.26</t>
  </si>
  <si>
    <t>C1771</t>
  </si>
  <si>
    <t>LÂMPADA VAPOR DE MERCÚRIO ATE 250W  (SUBSTITUIÇÃO)</t>
  </si>
  <si>
    <t>18.10.27</t>
  </si>
  <si>
    <t>C1773</t>
  </si>
  <si>
    <t>LÂMPADA VAPOR DE MERCÚRIO ATÉ 400W (SUBSTITUIÇÃO)</t>
  </si>
  <si>
    <t>18.10.28</t>
  </si>
  <si>
    <t>C1772</t>
  </si>
  <si>
    <t>LÂMPADA VAPOR DE MERCÚRIO ATE 400W (SUBSTITUIÇÃO)</t>
  </si>
  <si>
    <t>18.10.29</t>
  </si>
  <si>
    <t>C1776</t>
  </si>
  <si>
    <t>LÂMPADA VAPOR DE SÓDIO ATE 70W  (SUBSTITUIÇÃO)</t>
  </si>
  <si>
    <t>18.10.30</t>
  </si>
  <si>
    <t>C1774</t>
  </si>
  <si>
    <t>LÂMPADA VAPOR DE SÓDIO ATE 250W  (SUBSTITUIÇÃO)</t>
  </si>
  <si>
    <t>18.10.31</t>
  </si>
  <si>
    <t>C1775</t>
  </si>
  <si>
    <t>LÂMPADA VAPOR DE SÓDIO ATE 400W (SUBSTITUIÇÃO)</t>
  </si>
  <si>
    <t>18.10.32</t>
  </si>
  <si>
    <t>C1777</t>
  </si>
  <si>
    <t>LÂMPADA VAPOR METÁLICO ATE 1000W (SUBSTITUIÇÃO)</t>
  </si>
  <si>
    <t>18.10.33</t>
  </si>
  <si>
    <t>C1778</t>
  </si>
  <si>
    <t>LÂMPADA VAPOR METÁLICO ATE 2000W (SUBSTITUIÇÃO)</t>
  </si>
  <si>
    <t>18.10.34</t>
  </si>
  <si>
    <t>C4111</t>
  </si>
  <si>
    <t>LUMINÁRIA APLICADA NAS LATERAIS DAS PAREDES EXPOSITORAS EM CHAPA DE AÇO PINTADA COM REFLETOR DE ALUMÍNIO ANODIZADO ALTO BRILHO E DIFUSOR EM VIDRO TRANSPARENTE TEMPERADO COM PONTO DE LUZ DE 300W A 2M DO PISO</t>
  </si>
  <si>
    <t>18.10.35</t>
  </si>
  <si>
    <t>C4945</t>
  </si>
  <si>
    <t xml:space="preserve">LUMINÁRIA CILÍNDRICA DE SOBREPOR COM SOQUETE E-27, ANEL DE ARREMATE EM ALUMÍNIO ANODIZADO E PINTADO POR PROCESSO ELETROSTÁTICO, COM REFLETOR EM ALUMÍNIO ANODIZADO ALTO BRILHO, CONTROLE ANTIOFUSCAMENTO E LÂMPADA FLUORESCENTE ELETRÔNICA COMPACTA 1 X 15W - COMPLETA
</t>
  </si>
  <si>
    <t>18.10.36</t>
  </si>
  <si>
    <t>C4944</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</si>
  <si>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t>
  </si>
  <si>
    <t>18.10.37</t>
  </si>
  <si>
    <t>C1650</t>
  </si>
  <si>
    <t>LUMINÁRIA C/LÂMPADA INCANDESCENTE, A PROVA DE TEMPO, VAPOR, ETC.</t>
  </si>
  <si>
    <t>18.10.38</t>
  </si>
  <si>
    <t>C1652</t>
  </si>
  <si>
    <t>LUMINÁRIA COMPLETA, EMBUTIDA EM LAJE P/ PRESÍDIO</t>
  </si>
  <si>
    <t>18.10.39</t>
  </si>
  <si>
    <t>C1653</t>
  </si>
  <si>
    <t>LUMINÁRIA DE ADVERTENCIA - INTERNA/EXTERNA</t>
  </si>
  <si>
    <t>18.10.40</t>
  </si>
  <si>
    <t>C3627</t>
  </si>
  <si>
    <t>LUMINÁRIA DE ALTO RENDIMENTO, CORPO EM ALUMÍNIO FUNDIDO P/ LÂMPADAS VAPOR DE SÓDIO 400W</t>
  </si>
  <si>
    <t>18.10.41</t>
  </si>
  <si>
    <t>C4109</t>
  </si>
  <si>
    <t>LUMINÁRIA DE APLICAR EM CHAPA DE AÇO TRATADA E PINTADA EM EPÓXI BRANCO COM REFLETOR PARABÓLICO EM CHAPA DE ALUMÍNIO ANODIZADO ALTO BRILHO PARA LÂMPADA FLUORESCENTE 1X32W COR QUENTE MAIS REATOR AFP-PR</t>
  </si>
  <si>
    <t>18.10.42</t>
  </si>
  <si>
    <t>C4100</t>
  </si>
  <si>
    <t>LUMINÁRIA DE EMBUTIR CILÍNDRICA COM ANEL DE ARREMATE EM ALUMÍNIO ANODIZADO E PINTADO POR PROCESSO ELETROSTÁTICO COM REFLETOR EM ALUMÍNIO ANODIZADO ALTO BRILHO COM CONTROLE ANTIOFUSCAMENTO PARA LÂMPADA FLUORESCENTE COMPACTA DE 23W</t>
  </si>
  <si>
    <t>18.10.43</t>
  </si>
  <si>
    <t>C4811</t>
  </si>
  <si>
    <t>LUMINÁRIA DE EMBUTIR CILÍNDRICA COM CORPO EM CHAPA DE AÇO FOSFATIZADA E PINTADA ELETROSTATICAMENTE E REFLETOR REPUXADO EM ALUMÍNIO ANODIZADO, COM VIDRO JATEADO CENTRAL, PARA UMA LÂMPADA FLUORESCENTE COMPACTA 20W, COMPLETA</t>
  </si>
  <si>
    <t>18.10.44</t>
  </si>
  <si>
    <t>C4799</t>
  </si>
  <si>
    <t>LUMINÁRIA DE EMBUTIR CILÍNDRICA COM CORPO EM CHAPA DE AÇO FOSFATIZADA E PINTADA ELETROSTATICAMENTE E REFLETOR REPUXADO EM ALUMÍNIO ANODIZADO, COM VIDRO JATEADO CENTRAL PARA DUAS LÂMPADAS FLUORESCENTES COMPACTAS 20W, COMPLETA</t>
  </si>
  <si>
    <t>18.10.45</t>
  </si>
  <si>
    <t>C4101</t>
  </si>
  <si>
    <t>LUMINÁRIA DE EMBUTIR COM ANEL DE ARREMATE EM ALUMÍNIO ANODIZADO E PINTADO POR PROCESSO ELETROSTÁTICO COM REFLETOR EM ALUMÍNIO ANODIZADO ALTO BRILHO COM CONTROLE ANTIOFUSCAMENTO PARA LÂMPADA FLUORESCENTE COMPACTA DE 26W</t>
  </si>
  <si>
    <t>18.10.46</t>
  </si>
  <si>
    <t>C4102</t>
  </si>
  <si>
    <t>LUMINÁRIA DE EMBUTIR COM ANEL DE ARREMATE EM ALUMÍNIO ANODIZADO E PINTADO POR PROCESSO ELETROSTÁTICO PARA LÂMPADA DICRÓICA DE 50W</t>
  </si>
  <si>
    <t>18.10.47</t>
  </si>
  <si>
    <t>C4943</t>
  </si>
  <si>
    <t>LUMINÁRIA DE EMBUTIR COM CORPO EM CHAPA DE AÇO FOSFATIZADA E PINTADA ELETROSTATICAMENTE, COM REFLETOR E ALETAS PARABÓLICAS EM ALUMÍNIO ANODIZADO, COM 04 LÂMPADAS FLUORESCENTES TUBULARES DE 16W, MONTADA C/02 REATORES ELETRÔNICOS DUPLOS 2X16W - COMPLETA</t>
  </si>
  <si>
    <t>18.10.48</t>
  </si>
  <si>
    <t>C4797</t>
  </si>
  <si>
    <t>LUMINÁRIA DE EMBUTIR COM 2 LAMPADAS T8 DE 16W ALETAS PLANAS EM CHAPA DE AÇO PINTADA ELETROSTATICAMENTE REFLETOR EM ALUMÍNIO COMPLETA</t>
  </si>
  <si>
    <t>18.10.49</t>
  </si>
  <si>
    <t>C4540</t>
  </si>
  <si>
    <t>LUMINÁRIA DE EMBUTIR CORPO E GRADE DE PROTEÇÃO EM LIGA DE ALUMÍNIO FUNDIDO, REFLETOR EM CHAPA DE ALUMÍNIO ANODIZADO</t>
  </si>
  <si>
    <t>18.10.50</t>
  </si>
  <si>
    <t>C4809</t>
  </si>
  <si>
    <t>LUMINÁRIA DE EMBUTIR, EM LED, CORPO EM ALUMÍNIO E REFLETOR EM ALUMÍNIO ANODIZADO DE ALTO BRILHO, POTÊNCIA MINIMA 40W E MAXIMA DE 50W</t>
  </si>
  <si>
    <t>18.10.51</t>
  </si>
  <si>
    <t>C4433</t>
  </si>
  <si>
    <t>LUMINÁRIA DE EMBUTIR EM TETO, CIRCULAR, CORPO EM ALUMÍNIO ANODIZADO COM LÂMPADA HQI DE 70W</t>
  </si>
  <si>
    <t>18.10.52</t>
  </si>
  <si>
    <t>C4795</t>
  </si>
  <si>
    <t>LUMINÁRIA DE EMBUTIR PARA QUATRO LÂMPADAS FLUORESCENTES TUBULARES T8 DE 16W, CORPO E ALETAS PLANAS EM CHAPA DE AÇO TRATADA E PINTADA, COM ACABAMENTO EM PINTURA NA COR BRANCA, REFLETOR EM ALUMÍNIO ANODIZADO, REATOR ELETRÔNICO 2X(2X16W), FATOR DE POTÊNCIA 0,98, COMPLETA</t>
  </si>
  <si>
    <t>18.10.53</t>
  </si>
  <si>
    <t>C4796</t>
  </si>
  <si>
    <t>LUMINÁRIA DE EMBUTIR PARA QUATRO LÂMPADAS FLUORESCENTES TUBULARES T8 DE 16W, CORPO EM CHAPA DE AÇO TRATADA E PINTADA NA COR BRANCA, REFLETOR COM ACABAMENTO ESPECULAR DE ALTO BRILHO, REATOR ELETRÔNICO 2X(2X16)W, FATOR DE POTÊNCIA 0,98, COMPLETA</t>
  </si>
  <si>
    <t>18.10.54</t>
  </si>
  <si>
    <t>C4394</t>
  </si>
  <si>
    <t>LUMINÁRIA DE EMERGÊNCIA</t>
  </si>
  <si>
    <t>18.10.55</t>
  </si>
  <si>
    <t>C4412</t>
  </si>
  <si>
    <t>LUMINÁRIA DE PISO MÓVEL, CORPO EM ALUMÍNIO, REFLETOR EM ALUMÍNIO ANODIZADO COM PROTETOR DE VIDRO EM GRADE DE ALUMÍNIO</t>
  </si>
  <si>
    <t>18.10.56</t>
  </si>
  <si>
    <t>C4798</t>
  </si>
  <si>
    <t>LUMINÁRIA DE SOBREPOR  COM CORPO EM CHAPA DE AÇO TRATADA E PINTADA NA COR BRANCA, REFLETOR C/ ACABAMENTO ESPECULAR DE ALTO BRILHO, P/ DUAS LÃMPADAS FLUORESCENTES TUBULARES T8 DE 16W, REATOR ELETRÔNICO P/2X16W, FP DO CJ. 33W E FATOR DE POTÊNCIA 0,98, COMPLETA</t>
  </si>
  <si>
    <t>18.10.57</t>
  </si>
  <si>
    <t>C4802</t>
  </si>
  <si>
    <t>LUMINÁRIA DE SOBREPOR/EMBUTIR RETANGULAR EM PA(POLYAMIDE) COM REFLETOR EM PMMA OPTICO PARA 2 LED'S TUBULARES T5 DE 20W, TONALIDADE 5000K, COR BRANCA, GRAU DE PROTEÇÃO IP20 E 1 LED DRIVER - COMPLETA</t>
  </si>
  <si>
    <t>18.10.58</t>
  </si>
  <si>
    <t>C4800</t>
  </si>
  <si>
    <t>LUMINÁRIA DE SOBREPOR CILÍNDRICA COM CORPO EM CHAPA DE AÇO FOSFATIZADA E PINTADA ELETROSTATICAMENTE E REFLETOR REPUXADO EM ALUMÍNIO ANODIZADO, COM VIDRO JATEADO CENTRAL PARA DUAS LÂMPADAS FLUORESCENTES COMPACTAS 20W, COMPLETA</t>
  </si>
  <si>
    <t>18.10.59</t>
  </si>
  <si>
    <t>C4946</t>
  </si>
  <si>
    <t>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t>
  </si>
  <si>
    <t>18.10.60</t>
  </si>
  <si>
    <t>C4803</t>
  </si>
  <si>
    <t>LUMINÁRIA DE SOBREPOR/EMBUTIR RETANGULAR EM PA(POLYAMIDE) COM REFLETOR EM PMMA OPTICO PARA 4 LED'S TUBULARES T5 DE 20W, TONALIDADE 5000K, COR BRANCA, GRAU DE PROTEÇÃO IP20 E 1 LED DRIVER - COMPLETA</t>
  </si>
  <si>
    <t>18.10.61</t>
  </si>
  <si>
    <t>C4804</t>
  </si>
  <si>
    <t>LUMINÁRIA DE SOBREPOR/EMBUTIR RETANGULAR EM ALUMÍNIO LACADO (ANODIZADO) COM REFLETOR EM ALUMÍNIO ESPELHO, PARA 2 LED'S TUBULAR T5 DE 10W, TONALIDADE 5000K, COR BRANCA, GRAU DE PROTEÇÃO IP20 E 1 LED DRIVER - COMPLETA</t>
  </si>
  <si>
    <t>18.10.62</t>
  </si>
  <si>
    <t>C3628</t>
  </si>
  <si>
    <t>LUMINÁRIA DECORATIVA, CORPO EM ALUMÍNIO FUNDIDO P/ LÂMPADAS VAPOR DE SÓDIO 250W</t>
  </si>
  <si>
    <t>18.10.63</t>
  </si>
  <si>
    <t>C3924</t>
  </si>
  <si>
    <t>LUMINÁRIA ELEVADA MÉDIA INTENSIDADE SN-05</t>
  </si>
  <si>
    <t>18.10.64</t>
  </si>
  <si>
    <t>C1659</t>
  </si>
  <si>
    <t>LUMINÁRIA FECHADA, BRAÇO, LENTE DE VIDRO E LÂMPADA DE VAPOR DE MERCÚRIO 250W</t>
  </si>
  <si>
    <t>18.10.65</t>
  </si>
  <si>
    <t>C1658</t>
  </si>
  <si>
    <t>LUMINÁRIA FECHADA, BRAÇO LENTE VIDRO C/ LÂMPADA DE VAPOR DE MERCÚRIO 400W</t>
  </si>
  <si>
    <t>18.10.66</t>
  </si>
  <si>
    <t>C1660</t>
  </si>
  <si>
    <t>LUMINÁRIA FECHADA, BRAÇO, LENTE VIDRO E LÂMPADA DE VAPOR DE SÓDIO 360W</t>
  </si>
  <si>
    <t>18.10.67</t>
  </si>
  <si>
    <t>C1662</t>
  </si>
  <si>
    <t>LUMINÁRIA FLUORESCENTE COMPLETA (1 X 16)W</t>
  </si>
  <si>
    <t>18.10.68</t>
  </si>
  <si>
    <t>C1637</t>
  </si>
  <si>
    <t>LUMINÁRIA FLUORESCENTE COMPLETA (1 X 32)W</t>
  </si>
  <si>
    <t>18.10.69</t>
  </si>
  <si>
    <t>C1661</t>
  </si>
  <si>
    <t>LUMINÁRIA FLUORESCENTE COMPLETA ( 2 X 16 )W</t>
  </si>
  <si>
    <t>18.10.70</t>
  </si>
  <si>
    <t>C1638</t>
  </si>
  <si>
    <t>LUMINÁRIA FLUORESCENTE COMPLETA (2 X 32)W</t>
  </si>
  <si>
    <t>18.10.71</t>
  </si>
  <si>
    <t>C1639</t>
  </si>
  <si>
    <t>LUMINÁRIA FLUORESCENTE COMPLETA (4 X 16)W</t>
  </si>
  <si>
    <t>18.10.72</t>
  </si>
  <si>
    <t>C1636</t>
  </si>
  <si>
    <t>LUMINÁRIA FLUORESCENTE COMPLETA ( 4 X 32 )W</t>
  </si>
  <si>
    <t>18.10.73</t>
  </si>
  <si>
    <t>C1640</t>
  </si>
  <si>
    <t>LUMINÁRIA FLUORESCENTE COMPLETA C/1 LÂMPADA DE 20W</t>
  </si>
  <si>
    <t>18.10.74</t>
  </si>
  <si>
    <t>C1663</t>
  </si>
  <si>
    <t>LUMINÁRIA FLUORESCENTE COMPLETA C/ 1 LÂMPADA 40W</t>
  </si>
  <si>
    <t>18.10.75</t>
  </si>
  <si>
    <t>C1665</t>
  </si>
  <si>
    <t>LUMINÁRIA FLUORESCENTE COMPLETA C/2 LÂMPADAS DE 20W</t>
  </si>
  <si>
    <t>18.10.76</t>
  </si>
  <si>
    <t>C1666</t>
  </si>
  <si>
    <t>LUMINÁRIA FLUORESCENTE COMPLETA C/2 LÂMPADAS DE 40W</t>
  </si>
  <si>
    <t>18.10.77</t>
  </si>
  <si>
    <t>C1667</t>
  </si>
  <si>
    <t>LUMINÁRIA FLUORESCENTE COMPLETA C/2 LÂMPADAS DE 65W</t>
  </si>
  <si>
    <t>18.10.78</t>
  </si>
  <si>
    <t>C1664</t>
  </si>
  <si>
    <t>LUMINÁRIA FLUORESCENTE COMPLETA C/ 3 LÂMPADAS 40W</t>
  </si>
  <si>
    <t>18.10.79</t>
  </si>
  <si>
    <t>C1641</t>
  </si>
  <si>
    <t>LUMINÁRIA FLUORESCENTE COMPLETA C/4 LÂMPADAS DE 20W</t>
  </si>
  <si>
    <t>18.10.80</t>
  </si>
  <si>
    <t>C1642</t>
  </si>
  <si>
    <t>LUMINÁRIA FLUORESCENTE COMPLETA C/4 LÂMPADAS DE 40W</t>
  </si>
  <si>
    <t>18.10.81</t>
  </si>
  <si>
    <t>C4947</t>
  </si>
  <si>
    <t>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t>
  </si>
  <si>
    <t>18.10.82</t>
  </si>
  <si>
    <t>C1668</t>
  </si>
  <si>
    <t>LUMINÁRIA P/MUROS FECHADA  C/ LÂMPADA</t>
  </si>
  <si>
    <t>18.10.83</t>
  </si>
  <si>
    <t>C1669</t>
  </si>
  <si>
    <t>LUMINÁRIA PAREDE,TIPO ARANDELA C/ LÂMPADA INCANDESCENTE</t>
  </si>
  <si>
    <t>18.10.84</t>
  </si>
  <si>
    <t>C4806</t>
  </si>
  <si>
    <t>LUMINÁRIA PENDENTE EM LED, CORPO EM ALUMÍNIO, POTÊNCIA MÍNIMA 200W E MÁXIMA 210W</t>
  </si>
  <si>
    <t>18.10.85</t>
  </si>
  <si>
    <t>C4805</t>
  </si>
  <si>
    <t>LUMINÁRIA PENDENTE EM LED, FACHO DE LUZ FECHADO (&lt;60°), CORPO EM ALUMÍNIO E REFLETOR EM ALUMÍNIO ANODIZADO DE ALTO BRILHO, POTENCIA MÍNIMA 90W E MÁXIMA 100W - COMPLETA</t>
  </si>
  <si>
    <t>18.10.86</t>
  </si>
  <si>
    <t>C4956</t>
  </si>
  <si>
    <t>LUMINÁRIA PENDENTE PARA FACHO ABERTO, COM PORTA-LÂMPADA EM CERÂMICA, DIFUSOR EM VIDRO TEMPERADO, COM UMA LÂMPADA MULTIVAPOR METÁLICO 150W, COM REATOR E IGNITOR, COMPLETA</t>
  </si>
  <si>
    <t>18.10.87</t>
  </si>
  <si>
    <t>C4108</t>
  </si>
  <si>
    <t>LUMINÁRIA QUADRADA EMBUTIDA NA PAREDE PARA LÂMPADA FLUORESCENTE COMPACTA 2X26W EM ALUMÍNIO FUNDIDO E PINTADO POR PROCESSO ELETROSTÁTICO COM REFLETOR EM ALUMÍNIO ANODIZADO ALTO BRILHO E DIFUSOR EM VIDRO TRANPARENTE PRISMÁTICO</t>
  </si>
  <si>
    <t>18.10.88</t>
  </si>
  <si>
    <t>C1671</t>
  </si>
  <si>
    <t>LUMINÁRIA REFLETORA COM LÂMPADA HALÓGENA DICROICA 50W</t>
  </si>
  <si>
    <t>18.10.89</t>
  </si>
  <si>
    <t>C1670</t>
  </si>
  <si>
    <t>LUMINÁRIA REFLETORA COM LÂMPADA HALÓGENA DICROICA 75W</t>
  </si>
  <si>
    <t>18.10.90</t>
  </si>
  <si>
    <t>C1672</t>
  </si>
  <si>
    <t>LUMINÁRIA REFLETORA INTERNA SIMPLES C/OU S/VIDRO</t>
  </si>
  <si>
    <t>18.10.91</t>
  </si>
  <si>
    <t>C1643</t>
  </si>
  <si>
    <t>LUMINÁRIA REFLETORA.INTERNA.SIMPLES C/LÂMPADA MERCÚRIO</t>
  </si>
  <si>
    <t>18.10.92</t>
  </si>
  <si>
    <t>C4957</t>
  </si>
  <si>
    <t xml:space="preserve">LUMINÁRIA TIPO BALIZADOR DE EMBUTIR COM SOQUETE E-27 PARA LÂMPADA FLUORESCENTE ELETRÔNICA COMPACTA DE 9W 
</t>
  </si>
  <si>
    <t>18.10.93</t>
  </si>
  <si>
    <t>C1673</t>
  </si>
  <si>
    <t>LUMINÁRIA TIPO GLOBO PLÁSTICO C/ LÂMPADA INCANDESCENTE</t>
  </si>
  <si>
    <t>18.10.94</t>
  </si>
  <si>
    <t>C1674</t>
  </si>
  <si>
    <t>LUMINÁRIA TIPO GLOBO VIDRO C/ LAMPADA INCANDESCENTE</t>
  </si>
  <si>
    <t>18.10.95</t>
  </si>
  <si>
    <t>C1675</t>
  </si>
  <si>
    <t>LUMINÁRIA TIPO GLOBO VIDRO C/ LÂMPADA MISTA, ATÉ 160W</t>
  </si>
  <si>
    <t>18.10.96</t>
  </si>
  <si>
    <t>C1676</t>
  </si>
  <si>
    <t>LUMINÁRIA TIPO GLOBO VIDRO C/ LÂMPADA MISTA, ATÉ 500W</t>
  </si>
  <si>
    <t>18.10.97</t>
  </si>
  <si>
    <t>C1677</t>
  </si>
  <si>
    <t>LUMINÁRIA TIPO SPOT DIRECIONAL C/ BRAÇO E C/ LÂMPADA INCANDESCENTE</t>
  </si>
  <si>
    <t>18.10.98</t>
  </si>
  <si>
    <t>C1678</t>
  </si>
  <si>
    <t>LUMINÁRIA TIPO SPOT SIMPLES C/ LÂMPADA INCANDESCENTE</t>
  </si>
  <si>
    <t>18.10.99</t>
  </si>
  <si>
    <t>C1875</t>
  </si>
  <si>
    <t>PENDENTE OU PLAFONIER C/GLOBO LEITOSO C/ 1 LÂMPADA DE 60W</t>
  </si>
  <si>
    <t>18.10.100</t>
  </si>
  <si>
    <t>C3921</t>
  </si>
  <si>
    <t>PLACA SUPORTE P/ LUMINÁRIA SN-05</t>
  </si>
  <si>
    <t>18.10.101</t>
  </si>
  <si>
    <t>C2009</t>
  </si>
  <si>
    <t>POSTE DE FERRO P/ JARDIM H=2.80M, C/GLOBO E LÂMPADA VAPOR DE SÓDIO 70W</t>
  </si>
  <si>
    <t>18.10.102</t>
  </si>
  <si>
    <t>C2010</t>
  </si>
  <si>
    <t>POSTE DE FERRO P/JARDIM H=2.80M, C/GLOBO DE VIDRO, S/ LÂMPADA</t>
  </si>
  <si>
    <t>18.10.103</t>
  </si>
  <si>
    <t>C3625</t>
  </si>
  <si>
    <t>POSTE METÁLICO CÔNICO RETO FLANGEADO H=10.0m P/02 LUMINÁRIAS DECORATIVAS</t>
  </si>
  <si>
    <t>18.10.104</t>
  </si>
  <si>
    <t>C3626</t>
  </si>
  <si>
    <t>POSTE METÁLICO DECORATIVO CÔNICO RETO FLANGEADO H=4.0m P/01 OU 02 LUMINÁRIAS DECORATIVAS</t>
  </si>
  <si>
    <t>18.10.105</t>
  </si>
  <si>
    <t>C2050</t>
  </si>
  <si>
    <t xml:space="preserve">PROJETOR C/ LÂMPADA VAPOR DE  MERCÚRIO DE 250W, COMPLETA (SEM FOTOCÉLULA)
</t>
  </si>
  <si>
    <t>18.10.106</t>
  </si>
  <si>
    <t>C2049</t>
  </si>
  <si>
    <t>PROJETOR C/ LÂMPADA HALÓGENA DUPLO ENVELOPE DE 500W</t>
  </si>
  <si>
    <t>18.10.107</t>
  </si>
  <si>
    <t>C2048</t>
  </si>
  <si>
    <t>PROJETOR C/ LÂMPADA DE VAPOR DE MERCÚRIO DE 250W, C/FOTOCÉLULA</t>
  </si>
  <si>
    <t>18.10.108</t>
  </si>
  <si>
    <t>C2051</t>
  </si>
  <si>
    <t>PROJETOR C/ LÂMPADA VAPOR METÁLICO 1000W  C/FOTOCÉLULA</t>
  </si>
  <si>
    <t>18.10.109</t>
  </si>
  <si>
    <t>C2054</t>
  </si>
  <si>
    <t>PROJETOR C/ LÂMPADA DE VAPOR DE MERCÚRIO 250W, C/FOTOCÉLULA</t>
  </si>
  <si>
    <t>18.10.110</t>
  </si>
  <si>
    <t>C2047</t>
  </si>
  <si>
    <t>PROJETOR EM ALUMÍNIO, C/ LÂMPADA FLUORESCENTE ATÉ PL-13W</t>
  </si>
  <si>
    <t>18.10.111</t>
  </si>
  <si>
    <t>C2044</t>
  </si>
  <si>
    <t>PROJETOR EM ALUMÍNIO, C/ LÂMPADA FLUORESCENTE ATÉ PL-18W</t>
  </si>
  <si>
    <t>18.10.112</t>
  </si>
  <si>
    <t>C4915</t>
  </si>
  <si>
    <t>PROJETOR EM ALUMÍNIO, C/ LÂMPADA DE VAPOR METÁLICO DE 250W, S/FOTOCÉLULA</t>
  </si>
  <si>
    <t>18.10.113</t>
  </si>
  <si>
    <t>C2045</t>
  </si>
  <si>
    <t>PROJETOR EM ALUMÍNIO, C/ LÂMPADA DE VAPOR METÁLICO E FOTOCÉLULA ATÉ 400W</t>
  </si>
  <si>
    <t>18.10.114</t>
  </si>
  <si>
    <t>C2046</t>
  </si>
  <si>
    <t>PROJETOR EM ALUMÍNIO, C/ LÂMPADA DE VAPOR METÁLICO E FOTOCÉLULA ATÉ 1000W</t>
  </si>
  <si>
    <t>18.10.115</t>
  </si>
  <si>
    <t>C4115</t>
  </si>
  <si>
    <t>PROJETOR EM ALUMÍNIO POLIDO COM REFLETOR EM ALUMÍNIO ANODIZADO E DIFUSOR EM VIDRO PLANO TEMPERADO TRANSPARENTE DIÂMETRO = 40CM PARA LÂMPADA VAPOR METÁLICO 400W C/ REATOR E IGNITOR</t>
  </si>
  <si>
    <t>18.10.116</t>
  </si>
  <si>
    <t>C4112</t>
  </si>
  <si>
    <t>PROJETOR EMBUTIDO NO FORRO EM CHAPA DE AÇO PINTADA COM REFLETOR DE ALUMÍNIO ANODIZADO ALTO BRILHO E DIFUSOR EM VIDRO TRANSPARENTE TEMPERADO PARA LÂMPADA DE VAPOR METÁLICO 400W C/ REATOR E IGNITOR</t>
  </si>
  <si>
    <t>18.10.117</t>
  </si>
  <si>
    <t>C4810</t>
  </si>
  <si>
    <t>PROJETOR, EM LED (TEMPERATURA DE COR 4000K), CORPO EM ALUMÍNIO, LENTE EM ACRÍLICO E VEDAÇÃO EM SILICONE, GRAU DE PROTEÇÃO IP65, POTÊNCIA MÍNIMA 60W E MÁXIMA 70W, FLUXO LUMINOSO MÍNIMO 5.000LM, FATOR DE POTÊNCIA MÍNIMO 0,92</t>
  </si>
  <si>
    <t>18.10.118</t>
  </si>
  <si>
    <t>C2053</t>
  </si>
  <si>
    <t>PROJETOR EXTERNO C/ LÂMPADA DE VAPOR DE MERCÚRIO DE 400W, S/ FOTOCÉLULA</t>
  </si>
  <si>
    <t>18.10.119</t>
  </si>
  <si>
    <t>C2105</t>
  </si>
  <si>
    <t>REATOR AFP-220V, SIMPLES P/ LÂMPADA FLUORESCENTE (SUBSTITUIÇÃO)</t>
  </si>
  <si>
    <t>18.10.120</t>
  </si>
  <si>
    <t>C2104</t>
  </si>
  <si>
    <t>REATOR AFP-220V, DUPLO P/ LÂMPADA FLUORESCENTE (SUBSTITUIÇÃO)</t>
  </si>
  <si>
    <t>18.10.121</t>
  </si>
  <si>
    <t>C2106</t>
  </si>
  <si>
    <t>REATOR DE PARTIDA P/ LÂMPADA VAPOR DE MERCÚRIO ATÉ 1000W</t>
  </si>
  <si>
    <t>18.10.122</t>
  </si>
  <si>
    <t>C4110</t>
  </si>
  <si>
    <t>SISTEMA DE ILUMINAÇÃO COM LED BRANCO PARA FIXAÇÃO LATERAL EM LINHA COM DISPERSÃO A 90 GRAUS E SUPORTE DE ALUMÍNIO, ALIMENTAÇÃO POR DRIVER REMOTO EM CORRENTE CONTÍNUA</t>
  </si>
  <si>
    <t>18.10.123</t>
  </si>
  <si>
    <t>C4113</t>
  </si>
  <si>
    <t>SPOT ORIENTÁVEL PARA PLUG DE GUITARRA. PARA LÂMPADAS DICRÓICAS DIVERSAS</t>
  </si>
  <si>
    <t>18.10.124</t>
  </si>
  <si>
    <t>C4116</t>
  </si>
  <si>
    <t>TRANSFORMADOR PARA LEDS</t>
  </si>
  <si>
    <t>18.11</t>
  </si>
  <si>
    <t>LUMINÁRIAS EXTERNAS EM POSTES DE CONCRETO</t>
  </si>
  <si>
    <t>18.11.1</t>
  </si>
  <si>
    <t>C4791</t>
  </si>
  <si>
    <t>LUMINÁRIA 1 PÉTALA EM POSTE DE CONCRETO CIRCULAR H=12M, ALTURA LIVRE 10,20M, LÂMPADA VAPOR METÁLICO DE 150W, INCLUSIVE O POSTE</t>
  </si>
  <si>
    <t>18.11.2</t>
  </si>
  <si>
    <t>C4980</t>
  </si>
  <si>
    <t>LUMINÁRIA 1 PÉTALA EM POSTE DE CONCRETO CIRCULAR H=12M, ALTURA LIVRE 10,20M, LÂMPADA VAPOR METÁLICO DE 400W, INCLUSIVE O POSTE</t>
  </si>
  <si>
    <t>18.11.3</t>
  </si>
  <si>
    <t>C4981</t>
  </si>
  <si>
    <t>LUMINÁRIA 2 PÉTALAS EM POSTE DE CONCRETO CIRCULAR H=12M, ALTURA LIVRE 10,20M, LÂMPADA VAPOR METÁLICO DE 400W, INCLUSIVE O POSTE</t>
  </si>
  <si>
    <t>18.11.4</t>
  </si>
  <si>
    <t>C4982</t>
  </si>
  <si>
    <t>LUMINÁRIA 3 PÉTALAS EM POSTE DE CONCRETO CIRCULAR H=12M, ALTURA LIVRE 10,20M, LÂMPADA VAPOR METÁLICO DE 400W, INCLUSIVE O POSTE</t>
  </si>
  <si>
    <t>18.11.5</t>
  </si>
  <si>
    <t>C4983</t>
  </si>
  <si>
    <t>LUMINÁRIA 4 PÉTALAS EM POSTE DE CONCRETO CIRCULAR H=12M, ALTURA LIVRE 10,20M, LÂMPADA VAPOR METÁLICO DE 400W, INCLUSIVE O POSTE</t>
  </si>
  <si>
    <t>18.11.6</t>
  </si>
  <si>
    <t>C5035</t>
  </si>
  <si>
    <t>LUMINÁRIA 4 PÉTALAS EM POSTE DE CONCRETO CIRCULAR H=14M, ALTURA LIVRE 12M, LÂMPADA VAPOR METÁLICO DE 400W, INCLUSIVE O POSTE</t>
  </si>
  <si>
    <t>18.11.7</t>
  </si>
  <si>
    <t>C4870</t>
  </si>
  <si>
    <t>LUMINÁRIA FECHADA (1 UNIDADE) EM POSTE DE CONCRETO CIRCULAR H= 9,0M, ALTURA LIVRE  7,5M, LÂMPADA DE VAPOR METÁLICO DE 150W, INCLUSIVE O POSTE</t>
  </si>
  <si>
    <t>18.11.8</t>
  </si>
  <si>
    <t>C4977</t>
  </si>
  <si>
    <t>LUMINÁRIA FECHADA (2 UNIDADES) EM POSTE DE CONCRETO CIRCULAR H= 9,0M, ALTURA LIVRE  7,5M, LÂMPADA DE VAPOR METÁLICO DE 250W, INCLUSIVE O POSTE</t>
  </si>
  <si>
    <t>18.11.9</t>
  </si>
  <si>
    <t>C4978</t>
  </si>
  <si>
    <t>LUMINÁRIA FECHADA (1 UNIDADE) EM POSTE DE CONCRETO CIRCULAR H= 9,0M, ALTURA LIVRE  7,5M, LÂMPADA DE VAPOR METÁLICO DE 250W, INCLUSIVE O POSTE</t>
  </si>
  <si>
    <t>18.11.10</t>
  </si>
  <si>
    <t>C4871</t>
  </si>
  <si>
    <t xml:space="preserve">LUMINÁRIA FECHADA (2 UNIDADES) EM POSTE DE CONCRETO CIRCULAR H= 9,0M, ALTURA LIVRE  7,5M, LÂMPADA DE VAPOR METÁLICO DE 150W, INCLUSIVE O POSTE
</t>
  </si>
  <si>
    <t>18.11.11</t>
  </si>
  <si>
    <t>C5032</t>
  </si>
  <si>
    <t>PROJETOR (1 UNIDADE) EM POSTE DE CONCRETO CIRCULAR H= 8M, ALTURA LIVRE 6,60M, LÂMPADA DE VAPOR METÁLICO DE 150W, INCLUSIVE O POSTE</t>
  </si>
  <si>
    <t>18.11.12</t>
  </si>
  <si>
    <t>C5031</t>
  </si>
  <si>
    <t>PROJETOR (2 UNIDADES) EM POSTE DE CONCRETO CIRCULAR H= 8M, ALTURA LIVRE 6,60M, LÂMPADA DE VAPOR METÁLICO DE 150W, INCLUSIVE O POSTE</t>
  </si>
  <si>
    <t>18.11.13</t>
  </si>
  <si>
    <t>C4984</t>
  </si>
  <si>
    <t>PROJETOR (1 UNIDADE) EM POSTE DE CONCRETO CIRCULAR H=10M, ALTURA LIVRE  8,40M, LÂMPADA DE VAPOR DE MERCÚRIO DE 250W, INCLUSIVE O POSTE</t>
  </si>
  <si>
    <t>18.11.14</t>
  </si>
  <si>
    <t>C4985</t>
  </si>
  <si>
    <t>PROJETOR (1 UNIDADE) EM POSTE DE CONCRETO CIRCULAR H=10M, ALTURA LIVRE  8,40M, LÂMPADA DE VAPOR DE MERCÚRIO DE 400W, INCLUSIVE O POSTE</t>
  </si>
  <si>
    <t>18.11.15</t>
  </si>
  <si>
    <t>C4986</t>
  </si>
  <si>
    <t>PROJETOR (2 UNIDADES) EM POSTE DE CONCRETO CIRCULAR H=10M, ALTURA LIVRE  8,40M, LÂMPADA DE VAPOR DE MERCÚRIO DE 250W, INCLUSIVE O POSTE</t>
  </si>
  <si>
    <t>18.11.16</t>
  </si>
  <si>
    <t>C4987</t>
  </si>
  <si>
    <t>PROJETOR (2 UNIDADES) EM POSTE DE CONCRETO CIRCULAR H=10M, ALTURA LIVRE  8,40M, LÂMPADA DE VAPOR DE MERCÚRIO DE 400W, INCLUSIVE O POSTE</t>
  </si>
  <si>
    <t>18.11.17</t>
  </si>
  <si>
    <t>C4988</t>
  </si>
  <si>
    <t>PROJETOR (3 UNIDADES) EM POSTE DE CONCRETO CIRCULAR H=10M, ALTURA LIVRE  8,40M, LÂMPADA DE VAPOR DE MERCÚRIO DE 400W, INCLUSIVE O POSTE</t>
  </si>
  <si>
    <t>18.11.18</t>
  </si>
  <si>
    <t>C5034</t>
  </si>
  <si>
    <t>PROJETOR (3 UNIDADES) EM POSTE DE CONCRETO CIRCULAR H=10M, ALTURA LIVRE 8,40M, LÂMPADA DE VAPOR METÁLICO DE 400W, INCLUSIVE O POSTE</t>
  </si>
  <si>
    <t>18.11.19</t>
  </si>
  <si>
    <t>C4989</t>
  </si>
  <si>
    <t>PROJETOR (4 UNIDADES) EM POSTE DE CONCRETO CIRCULAR H=10M, ALTURA LIVRE  8,40M, LÂMPADA DE VAPOR DE MERCÚRIO DE 400W, INCLUSIVE O POSTE</t>
  </si>
  <si>
    <t>18.12</t>
  </si>
  <si>
    <t>APARELHOS ELÉTRICOS</t>
  </si>
  <si>
    <t>18.12.1</t>
  </si>
  <si>
    <t>C0081</t>
  </si>
  <si>
    <t>AMPERÍMETRO (72X72)MM, ESC. 0-250A</t>
  </si>
  <si>
    <t>18.12.2</t>
  </si>
  <si>
    <t>C0082</t>
  </si>
  <si>
    <t>AMPERÍMETRO (96X96)MM, ESC. 0-500A</t>
  </si>
  <si>
    <t>18.12.3</t>
  </si>
  <si>
    <t>C0080</t>
  </si>
  <si>
    <t>AMPERÍMETRO (144X144)MM, ESC. 0-1000A</t>
  </si>
  <si>
    <t>18.12.4</t>
  </si>
  <si>
    <t>C0101</t>
  </si>
  <si>
    <t>AQUECEDOR CENTRAL ELETROAUTOMATICO 220V-5060 A 7480W</t>
  </si>
  <si>
    <t>18.12.5</t>
  </si>
  <si>
    <t>C0102</t>
  </si>
  <si>
    <t>AQUECEDOR ELÉTRICO CAP.50  A 250L. 110/220V</t>
  </si>
  <si>
    <t>18.12.6</t>
  </si>
  <si>
    <t>C0103</t>
  </si>
  <si>
    <t>AQUECEDOR INDIVIDUAL ELETROAUTOMATICO 220V - 4840 W</t>
  </si>
  <si>
    <t>18.12.7</t>
  </si>
  <si>
    <t>C0465</t>
  </si>
  <si>
    <t>BOTOEIRA EM ALUMÍNIO FUNDIDO "LIGA - DESLIGA"</t>
  </si>
  <si>
    <t>18.12.8</t>
  </si>
  <si>
    <t>C1286</t>
  </si>
  <si>
    <t>ESTABILIZADOR DE TENSÃO/CORRENTE DE 1KVA</t>
  </si>
  <si>
    <t>18.12.9</t>
  </si>
  <si>
    <t>C1287</t>
  </si>
  <si>
    <t>ESTABILIZADOR DE TENSÃO/CORRENTE DE 3KVA</t>
  </si>
  <si>
    <t>18.12.10</t>
  </si>
  <si>
    <t>C1288</t>
  </si>
  <si>
    <t>ESTABILIZADOR DE TENSÃO/CORRENTE DE 5KVA</t>
  </si>
  <si>
    <t>18.12.11</t>
  </si>
  <si>
    <t>C1289</t>
  </si>
  <si>
    <t>ESTABILIZADOR DE TENSÃO/CORRENTE DE 7.5KVA</t>
  </si>
  <si>
    <t>18.12.12</t>
  </si>
  <si>
    <t>C1285</t>
  </si>
  <si>
    <t>ESTABILIZADOR DE TENSÃO/CORRENTE DE 10KVA</t>
  </si>
  <si>
    <t>18.12.13</t>
  </si>
  <si>
    <t>C1354</t>
  </si>
  <si>
    <t>EXAUSTOR ELETROMECÂNICO INDUSTRIAL D= 400MM</t>
  </si>
  <si>
    <t>18.12.14</t>
  </si>
  <si>
    <t>C1477</t>
  </si>
  <si>
    <t>INSTALAÇÃO DE EXAUSTOR ELÉTRICO TIPO DOMICILIAR</t>
  </si>
  <si>
    <t>18.12.15</t>
  </si>
  <si>
    <t>C2276</t>
  </si>
  <si>
    <t>SINALIZADOR P/ ENTRADA E SAÍDA DE VEÍCULOS</t>
  </si>
  <si>
    <t>18.12.16</t>
  </si>
  <si>
    <t>C2512</t>
  </si>
  <si>
    <t>TRANSFORMADOR 2KVA MONOFASICO 220V/110V</t>
  </si>
  <si>
    <t>18.12.17</t>
  </si>
  <si>
    <t>C2517</t>
  </si>
  <si>
    <t>TRANSFORMADOR DE CORRENTE EM QD - FAIXA 50 A 250/5A</t>
  </si>
  <si>
    <t>18.12.18</t>
  </si>
  <si>
    <t>C2518</t>
  </si>
  <si>
    <t>TRANSFORMADOR DE CORRENTE EM QD - FAIXA 200 A 400/5A</t>
  </si>
  <si>
    <t>18.12.19</t>
  </si>
  <si>
    <t>C2519</t>
  </si>
  <si>
    <t>TRANSFORMADOR DE CORRENTE EM QD - FAIXA 400 A 800/5A</t>
  </si>
  <si>
    <t>18.12.20</t>
  </si>
  <si>
    <t>C2520</t>
  </si>
  <si>
    <t>TRANSFORMADOR DE CORRENTE EM QD - FAIXA 1000 A 1500/5A</t>
  </si>
  <si>
    <t>18.12.21</t>
  </si>
  <si>
    <t>C4059</t>
  </si>
  <si>
    <t>TRANSFORMADOR DE CORRENTE 15 KV - INSTALADO</t>
  </si>
  <si>
    <t>18.12.22</t>
  </si>
  <si>
    <t>C4404</t>
  </si>
  <si>
    <t>TRANSFORMADOR DE FORÇA À SECO 750 KVA/13.800-380/220V (FORNECIMENTO E MONTAGEM)</t>
  </si>
  <si>
    <t>18.12.23</t>
  </si>
  <si>
    <t>C4405</t>
  </si>
  <si>
    <t>TRANSFORMADOR DE FORÇA À SECO 2.500 KVA/13.800-440/240V (FORNECIMENTO E MONTAGEM)</t>
  </si>
  <si>
    <t>18.12.24</t>
  </si>
  <si>
    <t>C0832</t>
  </si>
  <si>
    <t>TRANSFORMADOR DE POTENCIAL 115 VAC 400 VA</t>
  </si>
  <si>
    <t>18.12.25</t>
  </si>
  <si>
    <t>C4060</t>
  </si>
  <si>
    <t>TRANSFORMADOR DE POTÊNCIA 15 KV - INSTALADO</t>
  </si>
  <si>
    <t>18.12.26</t>
  </si>
  <si>
    <t>C2524</t>
  </si>
  <si>
    <t>TRANSFORMADOR P/CABINE PRIMÁRIA 500KVA-15KV</t>
  </si>
  <si>
    <t>18.12.27</t>
  </si>
  <si>
    <t>C2663</t>
  </si>
  <si>
    <t>VENTILADOR DE TETO C/ ALETAS DE MADEIRA</t>
  </si>
  <si>
    <t>18.12.28</t>
  </si>
  <si>
    <t>C2664</t>
  </si>
  <si>
    <t>VENTILADOR DE TETO METÁLICO</t>
  </si>
  <si>
    <t>18.12.29</t>
  </si>
  <si>
    <t>C2682</t>
  </si>
  <si>
    <t>VOLTÍMETRO (72X72)MM, ESC. 0-500V</t>
  </si>
  <si>
    <t>18.12.30</t>
  </si>
  <si>
    <t>C2683</t>
  </si>
  <si>
    <t>VOLTÍMETRO (96X96)MM, ESC. 0-500V</t>
  </si>
  <si>
    <t>18.12.31</t>
  </si>
  <si>
    <t>C2681</t>
  </si>
  <si>
    <t>VOLTÍMETRO (144X144)MM, ESC. 0-500V</t>
  </si>
  <si>
    <t>18.13</t>
  </si>
  <si>
    <t>18.13.1</t>
  </si>
  <si>
    <t>C4372</t>
  </si>
  <si>
    <t>BALANÇA ELETRÔNICA C/ PLATAFORMA 18x3, CAP. 80 TON. (FORN./MONTAGEM)</t>
  </si>
  <si>
    <t>18.13.2</t>
  </si>
  <si>
    <t>C4184</t>
  </si>
  <si>
    <t>GRUPO GERADOR 951/1000 KVA, COM QUADRO AUTOMÁTICO</t>
  </si>
  <si>
    <t>18.13.3</t>
  </si>
  <si>
    <t>C4063</t>
  </si>
  <si>
    <t>GRUPO GERADOR 781/950 KVA C/ QUADRO AUTOMÁTICO</t>
  </si>
  <si>
    <t>18.13.4</t>
  </si>
  <si>
    <t>C4062</t>
  </si>
  <si>
    <t>GRUPO GERADOR 636/780 KVA C/ QUADRO AUTOMÁTICO</t>
  </si>
  <si>
    <t>18.13.5</t>
  </si>
  <si>
    <t>C3668</t>
  </si>
  <si>
    <t>GRUPO GERADOR 501/635 KVA, COM QUADRO AUTOMÁTICO</t>
  </si>
  <si>
    <t>18.13.6</t>
  </si>
  <si>
    <t>C4061</t>
  </si>
  <si>
    <t>GRUPO GERADOR 451/500 KVA COM QUADRO AUTOMÁTICO</t>
  </si>
  <si>
    <t>18.13.7</t>
  </si>
  <si>
    <t>C4183</t>
  </si>
  <si>
    <t>GRUPO GERADOR 386/450 KVA, COM QUADRO AUTOMÁTICO</t>
  </si>
  <si>
    <t>18.13.8</t>
  </si>
  <si>
    <t>C3667</t>
  </si>
  <si>
    <t>GRUPO GERADOR 361/385 KVA, COM QUADRO AUTOMÁTICO</t>
  </si>
  <si>
    <t>18.13.9</t>
  </si>
  <si>
    <t>C3666</t>
  </si>
  <si>
    <t>GRUPO GERADOR 291/360 KVA, COM QUADRO AUTOMÁTICO</t>
  </si>
  <si>
    <t>18.13.10</t>
  </si>
  <si>
    <t>C1443</t>
  </si>
  <si>
    <t>GRUPO GERADOR 261/290 KVA, C/ QUADRO AUTOMÁTICO</t>
  </si>
  <si>
    <t>18.13.11</t>
  </si>
  <si>
    <t>C3664</t>
  </si>
  <si>
    <t>GRUPO GERADOR 236/260 KVA, COM QUADRO AUTOMÁTICO</t>
  </si>
  <si>
    <t>18.13.12</t>
  </si>
  <si>
    <t>C4182</t>
  </si>
  <si>
    <t>GRUPO GERADOR 216/235 KVA, COM QUADRO AUTOMÁTICO</t>
  </si>
  <si>
    <t>18.13.13</t>
  </si>
  <si>
    <t>C3663</t>
  </si>
  <si>
    <t>GRUPO GERADOR 171/215  KVA, COM QUADRO AUTOMÁTICO</t>
  </si>
  <si>
    <t>18.13.14</t>
  </si>
  <si>
    <t>C1441</t>
  </si>
  <si>
    <t>GRUPO GERADOR 141/170 KVA, C/ QUADRO AUTOMÁTICO</t>
  </si>
  <si>
    <t>18.13.15</t>
  </si>
  <si>
    <t>C3661</t>
  </si>
  <si>
    <t>GRUPO GERADOR 121/140  KVA, COM QUADRO AUTOMÁTICO</t>
  </si>
  <si>
    <t>18.13.16</t>
  </si>
  <si>
    <t>C1440</t>
  </si>
  <si>
    <t>GRUPO GERADOR 86/120 KVA, C/ QUADRO AUTOMÁTICO</t>
  </si>
  <si>
    <t>18.13.17</t>
  </si>
  <si>
    <t>C1444</t>
  </si>
  <si>
    <t>GRUPO GERADOR 56/85 KVA, C/ QUADRO AUTOMÁTICO</t>
  </si>
  <si>
    <t>18.13.18</t>
  </si>
  <si>
    <t>C3660</t>
  </si>
  <si>
    <t>GRUPO GERADOR 45/55 KVA, COM QUADRO AUTOMÁTICO</t>
  </si>
  <si>
    <t>18.14</t>
  </si>
  <si>
    <t>POSTES P/ ENERGIA E COMUNICAÇÃO</t>
  </si>
  <si>
    <t>18.14.1</t>
  </si>
  <si>
    <t>C3576</t>
  </si>
  <si>
    <t>MUTIRÃO MISTO - MINI POSTE H=1.50m REX MONO E ROLDANA</t>
  </si>
  <si>
    <t>18.14.2</t>
  </si>
  <si>
    <t>C2000</t>
  </si>
  <si>
    <t>POSTE C/ACESSÓRIOS ATÉ  A ENTRADA DA SUBESTAÇÃO ABRIGADA</t>
  </si>
  <si>
    <t>18.14.3</t>
  </si>
  <si>
    <t>C2012</t>
  </si>
  <si>
    <t>POSTE P/EDIFICAÇÕES POTÊNCIA INSTALADA ATÉ 5KW</t>
  </si>
  <si>
    <t>18.14.4</t>
  </si>
  <si>
    <t>C2017</t>
  </si>
  <si>
    <t>POSTE P/EDIFICAÇÕES POTÊNCIA INSTALADA DE 5,01 À 10KW</t>
  </si>
  <si>
    <t>18.14.5</t>
  </si>
  <si>
    <t>C2013</t>
  </si>
  <si>
    <t>POSTE P/EDIFICAÇÕES POTÊNCIA INSTALADA DE 10,01 À 15KW</t>
  </si>
  <si>
    <t>18.14.6</t>
  </si>
  <si>
    <t>C2014</t>
  </si>
  <si>
    <t>POSTE P/EDIFICAÇÕES POTÊNCIA INSTALADA DE 15,01 À 20KW</t>
  </si>
  <si>
    <t>18.14.7</t>
  </si>
  <si>
    <t>C2015</t>
  </si>
  <si>
    <t>POSTE P/EDIFICAÇÕES POTÊNCIA INSTALADA DE 20,01 À 25 KW</t>
  </si>
  <si>
    <t>18.14.8</t>
  </si>
  <si>
    <t>C2016</t>
  </si>
  <si>
    <t>POSTE P/EDIFICAÇÕES POTÊNCIA INSTALADA DE 25,01 À 30 KW</t>
  </si>
  <si>
    <t>18.15</t>
  </si>
  <si>
    <t>POSTES EM CONCRETO</t>
  </si>
  <si>
    <t>18.15.1</t>
  </si>
  <si>
    <t>C4958</t>
  </si>
  <si>
    <t>POSTE DE CONCRETO CIRCULAR, RESISTÊNCIA NOMINAL 200KG, H= 7,00M, PESO APROXIMADO 670 KG</t>
  </si>
  <si>
    <t>18.15.2</t>
  </si>
  <si>
    <t>C5030</t>
  </si>
  <si>
    <t>POSTE DE CONCRETO CIRCULAR, RESISTÊNCIA NOMINAL 200KG, H= 8,00M, PESO APROXIMADO 570 KG</t>
  </si>
  <si>
    <t>18.15.3</t>
  </si>
  <si>
    <t>C4959</t>
  </si>
  <si>
    <t>POSTE DE CONCRETO CIRCULAR, RESISTÊNCIA NOMINAL 200KG, H= 9,00M, PESO APROXIMADO 670 KG</t>
  </si>
  <si>
    <t>18.15.4</t>
  </si>
  <si>
    <t>C5033</t>
  </si>
  <si>
    <t>POSTE DE CONCRETO CIRCULAR, RESISTÊNCIA NOMINAL 200KG, H=10,00M, PESO APROXIMADO DE 790 KG</t>
  </si>
  <si>
    <t>18.15.5</t>
  </si>
  <si>
    <t>C4960</t>
  </si>
  <si>
    <t>POSTE DE CONCRETO CIRCULAR, RESISTÊNCIA NOMINAL 200KG, H=11,00M, PESO APROXIMADO 910KG</t>
  </si>
  <si>
    <t>18.15.6</t>
  </si>
  <si>
    <t>C4961</t>
  </si>
  <si>
    <t>POSTE DE CONCRETO CIRCULAR, RESISTÊNCIA NOMINAL 300KG, H= 7,00M, PESO APROXIMADO 500KG</t>
  </si>
  <si>
    <t>18.15.7</t>
  </si>
  <si>
    <t>C4962</t>
  </si>
  <si>
    <t>POSTE DE CONCRETO CIRCULAR, RESISTÊNCIA NOMINAL 300KG, H= 9,00M, PESO APROXIMADO 710KG</t>
  </si>
  <si>
    <t>18.15.8</t>
  </si>
  <si>
    <t>C4963</t>
  </si>
  <si>
    <t>POSTE DE CONCRETO CIRCULAR, RESISTÊNCIA NOMINAL 300KG, H=11,00M, PESO APROXIMADO 950KG</t>
  </si>
  <si>
    <t>18.15.9</t>
  </si>
  <si>
    <t>C4964</t>
  </si>
  <si>
    <t>POSTE DE CONCRETO CIRCULAR, RESISTÊNCIA NOMINAL 400KG, H= 9,00M, PESO APROXIMADO 740KG</t>
  </si>
  <si>
    <t>18.15.10</t>
  </si>
  <si>
    <t>C4965</t>
  </si>
  <si>
    <t>POSTE DE CONCRETO CIRCULAR, RESISTÊNCIA NOMINAL 400KG, H=11,00M, PESO APROXIMADO 990KG</t>
  </si>
  <si>
    <t>18.15.11</t>
  </si>
  <si>
    <t>C4979</t>
  </si>
  <si>
    <t>POSTE DE CONCRETO CIRCULAR, RESISTÊNCIA NOMINAL 400KG, H=12,00M, PESO APROXIMADO 1.130KG</t>
  </si>
  <si>
    <t>18.15.12</t>
  </si>
  <si>
    <t>C4966</t>
  </si>
  <si>
    <t>POSTE DE CONCRETO CIRCULAR, RESISTÊNCIA NOMINAL 400KG, H=14,00M, PESO APROXIMADO 1.430KG</t>
  </si>
  <si>
    <t>18.15.13</t>
  </si>
  <si>
    <t>C4976</t>
  </si>
  <si>
    <t>POSTE DE CONCRETO DUPLO T, RESISTÊNCIA NOMINAL 150KG, H= 9,00M, PESO APROXIMADO 470KG</t>
  </si>
  <si>
    <t>18.15.14</t>
  </si>
  <si>
    <t>C4967</t>
  </si>
  <si>
    <t>POSTE DE CONCRETO DUPLO T, RESISTÊNCIA NOMINAL 200KG, H= 8,00M, PESO APROXIMADO 400KG</t>
  </si>
  <si>
    <t>18.15.15</t>
  </si>
  <si>
    <t>C4968</t>
  </si>
  <si>
    <t>POSTE DE CONCRETO DUPLO T, RESISTÊNCIA NOMINAL 200KG, H= 9,00M, PESO APROXIMADO 470KG</t>
  </si>
  <si>
    <t>18.15.16</t>
  </si>
  <si>
    <t>C4969</t>
  </si>
  <si>
    <t>POSTE DE CONCRETO DUPLO T, RESISTÊNCIA NOMINAL 200KG, H=11,000M, PESO APROXIMADO 640KG</t>
  </si>
  <si>
    <t>18.15.17</t>
  </si>
  <si>
    <t>C4970</t>
  </si>
  <si>
    <t>POSTE DE CONCRETO DUPLO T, RESISTÊNCIA NOMINAL 300KG, H= 9,00M, PESO APROXIMADO 845KG</t>
  </si>
  <si>
    <t>18.15.18</t>
  </si>
  <si>
    <t>C4971</t>
  </si>
  <si>
    <t>POSTE DE CONCRETO DUPLO T, RESISTÊNCIA NOMINAL 300KG, H=10,00M, PESO APROXIMADO 993KG</t>
  </si>
  <si>
    <t>18.15.19</t>
  </si>
  <si>
    <t>C4972</t>
  </si>
  <si>
    <t>POSTE DE CONCRETO DUPLO T, RESISTÊNCIA NOMINAL 300KG, H=12,00M, PESO APROXIMADO 1.330KG</t>
  </si>
  <si>
    <t>18.15.20</t>
  </si>
  <si>
    <t>C4973</t>
  </si>
  <si>
    <t>POSTE DE CONCRETO DUPLO T, RESISTÊNCIA NOMINAL 400KG, H=12,00M, PESO APROXIMADO 1.3307KG</t>
  </si>
  <si>
    <t>18.15.21</t>
  </si>
  <si>
    <t>C4974</t>
  </si>
  <si>
    <t>POSTE DE CONCRETO DUPLO T, RESISTÊNCIA NOMINAL 600KG, H=12,00M, PESO APROXIMADO 1.330KG</t>
  </si>
  <si>
    <t>18.15.22</t>
  </si>
  <si>
    <t>C4975</t>
  </si>
  <si>
    <t>POSTE DE CONCRETO DUPLO T, RESISTÊNCIA NOMINAL 1000KG, H=12,00M, PESO APROXIMADO 1.585KG</t>
  </si>
  <si>
    <t>18.16</t>
  </si>
  <si>
    <t>SUBESTAÇÃO DE DISTRIBUIÇÃO  AÉREA - CLASSE 15 kV</t>
  </si>
  <si>
    <t>18.16.1</t>
  </si>
  <si>
    <t>C4936</t>
  </si>
  <si>
    <t xml:space="preserve">SUBESTAÇÃO AÉREA DE 15 KVA/13.800-380/220V COM QUADRO DE MEDIÇÃO E PROTEÇÃO GERAL,INCLUSIVE MALHA DE ATERRAMENTO
</t>
  </si>
  <si>
    <t>18.16.2</t>
  </si>
  <si>
    <t>C4937</t>
  </si>
  <si>
    <t>SUBESTAÇÃO AÉREA DE 30 KVA/13.800-380/220V COM QUADRO DE MEDIÇÃO E PROTEÇÃO GERAL, INCLUSIVE MALHA DE ATERRAMENTO</t>
  </si>
  <si>
    <t>18.16.3</t>
  </si>
  <si>
    <t>C4938</t>
  </si>
  <si>
    <t>SUBESTAÇÃO AÉREA DE 45 KVA/13.800-380/220V COM QUADRO DE MEDIÇÃO E PROTEÇÃO GERAL, INCLUSIVE MALHA DE ATERRAMENTO</t>
  </si>
  <si>
    <t>18.16.4</t>
  </si>
  <si>
    <t>C4939</t>
  </si>
  <si>
    <t>SUBESTAÇÃO AÉREA DE 75 KVA/13.800-380/220V COM QUADRO DE MEDIÇÃO E PROTEÇÃO GERAL, INCLUSIVE MALHA DE ATERRAMENTO</t>
  </si>
  <si>
    <t>18.16.5</t>
  </si>
  <si>
    <t>C4940</t>
  </si>
  <si>
    <t>SUBESTAÇÃO AÉREA DE 112,5 KVA/13.800-380/220V COM QUADRO DE MEDIÇÃO E PROTEÇÃO GERAL, INCLUSIVE MALHA DE ATERRAMENTO</t>
  </si>
  <si>
    <t>18.16.6</t>
  </si>
  <si>
    <t>C4941</t>
  </si>
  <si>
    <t>SUBESTAÇÃO AÉREA DE 150 KVA/13.800-380/220V COM QUADRO DE MEDIÇÃO E PROTEÇÃO GERAL, INCLUSIVE MALHA DE ATERRAMENTO</t>
  </si>
  <si>
    <t>18.16.7</t>
  </si>
  <si>
    <t>C4942</t>
  </si>
  <si>
    <t>SUBESTAÇÃO AÉREA DE 225 KVA/13.800-380/220V COM QUADRO DE MEDIÇÃO E PROTEÇÃO GERAL, INCLUSIVE MALHA DE ATERRAMENTO</t>
  </si>
  <si>
    <t>18.16.8</t>
  </si>
  <si>
    <t>C4758</t>
  </si>
  <si>
    <t>SUBESTAÇÃO AÉREA DE 300 KVA/13.800-380/220V COM QUADRO DE MEDIÇÃO E PROTEÇÃO GERAL, INCLUSIVE MALHA DE ATERRAMENTO</t>
  </si>
  <si>
    <t>18.17</t>
  </si>
  <si>
    <t>SERVIÇOS AUXILIARES DE TELEFONIA, SOM, LÓGICA E SISTEMAS DE CONTROLE</t>
  </si>
  <si>
    <t>18.17.1</t>
  </si>
  <si>
    <t>C4532</t>
  </si>
  <si>
    <t>PATCH CORD, CATEGORIA 6, EXTENSAO DE 2,50 M</t>
  </si>
  <si>
    <t>18.17.2</t>
  </si>
  <si>
    <t>C4042</t>
  </si>
  <si>
    <t>ALARME SONORO/VISUAL, SIRENE 120 dB, COM ACIONADOR MANUAL, ALIMENTAÇÃO 220 VAC - INSTALADO</t>
  </si>
  <si>
    <t>18.17.3</t>
  </si>
  <si>
    <t>C0093</t>
  </si>
  <si>
    <t>APARELHO SINALIZADOR DE OBSTÁCULOS C/CÉLULA FOTOELÉTRICA</t>
  </si>
  <si>
    <t>18.17.4</t>
  </si>
  <si>
    <t>C4567</t>
  </si>
  <si>
    <t>BANDEJA MÓVEL, PADRÃO 19"</t>
  </si>
  <si>
    <t>18.17.5</t>
  </si>
  <si>
    <t>C0390</t>
  </si>
  <si>
    <t>BLOCO TELEFÔNICO DE LIGAÇÃO INTERNA BLI - 10</t>
  </si>
  <si>
    <t>18.17.6</t>
  </si>
  <si>
    <t>C4566</t>
  </si>
  <si>
    <t>BLOCO IDC-100 PARES INTERNO, IDC-IDC, PADRÃO 19"</t>
  </si>
  <si>
    <t>18.17.7</t>
  </si>
  <si>
    <t>C3973</t>
  </si>
  <si>
    <t>CÂMERA FIXA - CFTV - INSTALADA/PROGRAMADA</t>
  </si>
  <si>
    <t>18.17.8</t>
  </si>
  <si>
    <t>C4043</t>
  </si>
  <si>
    <t xml:space="preserve">COMPUTADOR PENTIUM 4 , 2,80 GHz, 512 K CACHE, HD 40 GB, 128 MB DDR SDRAM, INCLUINDO PLACA </t>
  </si>
  <si>
    <t>18.17.9</t>
  </si>
  <si>
    <t>C4058</t>
  </si>
  <si>
    <t>CENTRAL DE CONTROLE P/ SEGURANÇA COMPLETA - INSTALADO</t>
  </si>
  <si>
    <t>18.17.10</t>
  </si>
  <si>
    <t>C4024</t>
  </si>
  <si>
    <t>CENTRAL DE TELEFONIA C/ 50 RAMAIS E 10 LINHAS TRONCO</t>
  </si>
  <si>
    <t>18.17.11</t>
  </si>
  <si>
    <t>C4004</t>
  </si>
  <si>
    <t>CONTROLADOR LÓGICO PROGRAMÁVEL MODULAR</t>
  </si>
  <si>
    <t>18.17.12</t>
  </si>
  <si>
    <t>C4051</t>
  </si>
  <si>
    <t>CONTROLE TIPO JOYSTICK PARA CÂMERA MÓVEL C/ DISPLAY TELA 7 E TECLADO INCORPORADO, PARA CONTROLAR ATÉ 256 CÂMERAS - INSTALADO</t>
  </si>
  <si>
    <t>18.17.13</t>
  </si>
  <si>
    <t>C4176</t>
  </si>
  <si>
    <t>CONJUNTO DE CONVERSORES (EMISSOR E RECEPTOR) DE UTP/COAXIAL COM TERMINAIS DE CONEXÃO, CAIXAS DE PROTEÇÃO E FONTE DE ALIMENTAÇÃO</t>
  </si>
  <si>
    <t>18.17.14</t>
  </si>
  <si>
    <t>C4177</t>
  </si>
  <si>
    <t>DETECTOR TERMO-VELOCIMÉTRICO, MONTAGEM DE TETO, C/ BASE ALIMENTAÇÃO 220 VAC, OPERAÇÃO EM REDE - INSTALADO</t>
  </si>
  <si>
    <t>18.17.15</t>
  </si>
  <si>
    <t>C4041</t>
  </si>
  <si>
    <t>DETETOR IÔNICO DE FUMAÇA, MONTAGEM DE TETO, C/ BASE ALIMENTAÇÃO 220VAC, UMA SAÍDA DIGITAL - INSTALADO</t>
  </si>
  <si>
    <t>18.17.16</t>
  </si>
  <si>
    <t>C3765</t>
  </si>
  <si>
    <t>DISTRIBUIDOR INTERNO ÓPTICO PARA 24 FIBRAS</t>
  </si>
  <si>
    <t>18.17.17</t>
  </si>
  <si>
    <t>C4564</t>
  </si>
  <si>
    <t>DISTRIBUIDOR INTERNO ÓPTICO - D.I.O. PARA 12 FIBRAS MONO-MODO, COM CONCETORES ST, PADRÃO 19"</t>
  </si>
  <si>
    <t>18.17.18</t>
  </si>
  <si>
    <t>C4565</t>
  </si>
  <si>
    <t>DISTRIBUIDOR INTERNO ÓPTICO - D.I.O. PARA 24 FIBRAS MONO-MODO, COM CONECTORES ST, PADRÃO 19"</t>
  </si>
  <si>
    <t>18.17.19</t>
  </si>
  <si>
    <t>C4050</t>
  </si>
  <si>
    <t>GRAVADOR DE VÍDEO, TIPO TIME HOPSE, 960 HORAS - INSTALADO</t>
  </si>
  <si>
    <t>18.17.20</t>
  </si>
  <si>
    <t>C3760</t>
  </si>
  <si>
    <t>HUB TIPO 24 PORTAS</t>
  </si>
  <si>
    <t>18.17.21</t>
  </si>
  <si>
    <t>C4181</t>
  </si>
  <si>
    <t>MÓDULO PARA COMUNICAÇÃO EM REDE RS 485 PROTOCOLO MODBUS RTU</t>
  </si>
  <si>
    <t>18.17.22</t>
  </si>
  <si>
    <t>C4048</t>
  </si>
  <si>
    <t>MONITOR INDUSTRIAL DE VÍDEO COLORIDO, DIGITAL, TELA 19", PORTA PARALELA - INSTALADO</t>
  </si>
  <si>
    <t>18.17.23</t>
  </si>
  <si>
    <t>C4049</t>
  </si>
  <si>
    <t>MONITOR INDUSTRIAL DE VÍDEO COLORIDO, VÍDEO COMPOSTO, 2 CANAIS DE ENTRADA E 1 DE SAÍDA, DIMENSÕES 14 - INSTALADO</t>
  </si>
  <si>
    <t>18.17.24</t>
  </si>
  <si>
    <t>C4033</t>
  </si>
  <si>
    <t>NO-BREAK TRIFÁSICO, 380/380 VAC-LL, 60 Hz, 2000VA, BATERIAS INCORPORADAS, AUTO-PORTANTE EM GABINETE IP-44 - INSTALADO</t>
  </si>
  <si>
    <t>18.17.25</t>
  </si>
  <si>
    <t>C4568</t>
  </si>
  <si>
    <t>ORGANIZADOR DE CABOS HORIZONTAL, ABERTO, PADRÃO RACK 19"</t>
  </si>
  <si>
    <t>18.17.26</t>
  </si>
  <si>
    <t>C4876</t>
  </si>
  <si>
    <t>PAINEL ELETRICO C/1 SOFT START 7,5CV, 380V/60Hz - MONTAGEM COM SUPERVISÃO DE ENGENHEIRO</t>
  </si>
  <si>
    <t>18.17.27</t>
  </si>
  <si>
    <t>C4877</t>
  </si>
  <si>
    <t>PAINEL ELETRICO C/1 SOFT START 10CV, 380V/60Hz - MONTAGEM COM SUPERVISÃO DE ENGENHEIRO</t>
  </si>
  <si>
    <t>18.17.28</t>
  </si>
  <si>
    <t>C4878</t>
  </si>
  <si>
    <t>PAINEL ELETRICO C/1 SOFT START 12,5CV, 380/60Hz - MONTAGEM COM SUPERVISÃO DE ENGENHEIRO</t>
  </si>
  <si>
    <t>18.17.29</t>
  </si>
  <si>
    <t>C4879</t>
  </si>
  <si>
    <t>PAINEL ELETRICO C/1 SOFT START 20CV, 380/60Hz - MONTAGEM COM SUPERVISÃO DE ENGENHEIRO</t>
  </si>
  <si>
    <t>18.17.30</t>
  </si>
  <si>
    <t>C4880</t>
  </si>
  <si>
    <t>PAINEL ELETRICO C/1 SOFT START 25CV, 380/60Hz - MONTAGEM COM SUPERVISÃO DE ENGENHEIRO</t>
  </si>
  <si>
    <t>18.17.31</t>
  </si>
  <si>
    <t>C4881</t>
  </si>
  <si>
    <t>PAINEL ELETRICO C/1 SOFT START 30CV, 380V/60Hz - MONTAGEM COM SUPERVISÃO DE ENGENHEIRO</t>
  </si>
  <si>
    <t>18.17.32</t>
  </si>
  <si>
    <t>C4882</t>
  </si>
  <si>
    <t>PAINEL ELETRICO C/1 SOFT START 40CV, 380V/60Hz - MONTAGEM COM SUPERVISÃO DE ENGENHEIRO</t>
  </si>
  <si>
    <t>18.17.33</t>
  </si>
  <si>
    <t>C4883</t>
  </si>
  <si>
    <t>PAINEL ELETRICO C/1 SOFT START 50CV, 380V/60Hz - MONTAGEM COM SUPERVISÃO DE ENGENHEIRO</t>
  </si>
  <si>
    <t>18.17.34</t>
  </si>
  <si>
    <t>C4884</t>
  </si>
  <si>
    <t>PAINEL ELETRICO C/2 SOFT START 7,5CV, 380V/60Hz - MONTAGEM COM SUPERVISÃO DE ENGENHEIRO</t>
  </si>
  <si>
    <t>18.17.35</t>
  </si>
  <si>
    <t>C4885</t>
  </si>
  <si>
    <t>PAINEL ELETRICO C/2 SOFT START 10CV, 380V/60Hz - MONTAGEM COM SUPERVISÃO DE ENGENHEIRO</t>
  </si>
  <si>
    <t>18.17.36</t>
  </si>
  <si>
    <t>C4886</t>
  </si>
  <si>
    <t>PAINEL ELETRICO C/2 SOFT START 12,5CV, 380V/60Hz - MONTAGEM COM SUPERVISÃO DE ENGENHEIRO</t>
  </si>
  <si>
    <t>18.17.37</t>
  </si>
  <si>
    <t>C4887</t>
  </si>
  <si>
    <t>PAINEL ELETRICO C/2 SOFT START 15CV, 380V/60Hz - MONTAGEM COM SUPERVISÃO DE ENGENHEIRO</t>
  </si>
  <si>
    <t>18.17.38</t>
  </si>
  <si>
    <t>C4888</t>
  </si>
  <si>
    <t>PAINEL ELETRICO C/2 SOFT START 20CV, 380V/60Hz - MONTAGEM COM SUPERVISÃO DE ENGENHEIRO</t>
  </si>
  <si>
    <t>18.17.39</t>
  </si>
  <si>
    <t>C4889</t>
  </si>
  <si>
    <t>PAINEL ELETRICO C/2 SOFT START 25CV, 380V/60Hz - MONTAGEM COM SUPERVISÃO DE ENGENHEIRO</t>
  </si>
  <si>
    <t>18.17.40</t>
  </si>
  <si>
    <t>C4890</t>
  </si>
  <si>
    <t>PAINEL ELÉTRICO C/2 SOFT START 30CV, 380V/60HZ - MONTAGEM COM SUPERVISÃO DE ENGENHEIRO</t>
  </si>
  <si>
    <t>18.17.41</t>
  </si>
  <si>
    <t>C4891</t>
  </si>
  <si>
    <t>PAINEL ELÉTRICO C/2 SOFT START 35CV, 380 V/60HZ - MONTAGEM COM SUPERVISÃO DE ENGENHEIRO</t>
  </si>
  <si>
    <t>18.17.42</t>
  </si>
  <si>
    <t>C4892</t>
  </si>
  <si>
    <t>PAINEL ELÉTRICO C/2 SOFT START 40CV, 380V/60HZ - MONTAGEM COM SUPERVISÃO DE ENGENHEIRO</t>
  </si>
  <si>
    <t>18.17.43</t>
  </si>
  <si>
    <t>C4893</t>
  </si>
  <si>
    <t>PAINEL ELETRICO C/2 SOFT START 50CV, 380V/60Hz - MONTAGEM COM SUPERVISÃO DE ENGENHEIRO</t>
  </si>
  <si>
    <t>18.17.44</t>
  </si>
  <si>
    <t>C4894</t>
  </si>
  <si>
    <t>PAINEL ELETRICO C/2 SOFT START 60CV, 380V/60Hz - MONTAGEM COM SUPERVISÃO DE ENGENHEIRO</t>
  </si>
  <si>
    <t>18.17.45</t>
  </si>
  <si>
    <t>C3768</t>
  </si>
  <si>
    <t>PATCH PANEL 24 PORTAS, CATEGORIA "5" FURUKAWA</t>
  </si>
  <si>
    <t>18.17.46</t>
  </si>
  <si>
    <t>C3770</t>
  </si>
  <si>
    <t>PATCH CABLE EXTRA-FLEXÍVEL RJ-45/RJ-45 DE 1,50m</t>
  </si>
  <si>
    <t>18.17.47</t>
  </si>
  <si>
    <t>C4526</t>
  </si>
  <si>
    <t>PATCH CABLE EXTRA-FLEXÍVEL RJ-45/RJ-45 DE 2,50m</t>
  </si>
  <si>
    <t>18.17.48</t>
  </si>
  <si>
    <t>C3764</t>
  </si>
  <si>
    <t>RACK FECHADO 24 U'S, 670mm, PROFUNDIDADE PADRÃO 19"</t>
  </si>
  <si>
    <t>18.17.49</t>
  </si>
  <si>
    <t>C3763</t>
  </si>
  <si>
    <t>RACK FECHADO 36 U'S, 670mm, PROFUNDIDADE PADRÃO 19"</t>
  </si>
  <si>
    <t>18.17.50</t>
  </si>
  <si>
    <t>C3762</t>
  </si>
  <si>
    <t>RACK FECHADO 44 U'S, 670mm, PROFUNDIDADE PADRÃO 19"</t>
  </si>
  <si>
    <t>18.17.51</t>
  </si>
  <si>
    <t>C4569</t>
  </si>
  <si>
    <t>RÉGUA DE TOMADAS ELÉTRICAS, COM 08 TOMADAS, PADRÃO RACK 19"</t>
  </si>
  <si>
    <t>18.17.52</t>
  </si>
  <si>
    <t>C4895</t>
  </si>
  <si>
    <t>RELÉ DE NÍVEL COM 2 ELETRODOS CONTATOS DE 10A - 250V</t>
  </si>
  <si>
    <t>18.17.53</t>
  </si>
  <si>
    <t>C4896</t>
  </si>
  <si>
    <t>RELÉ DE NÍVEL COM 3 ELETRODOS CONTATOS DE 10A - 250V</t>
  </si>
  <si>
    <t>18.17.54</t>
  </si>
  <si>
    <t>C4563</t>
  </si>
  <si>
    <t>ROTEADOR AUTO-GERENCIÁVEL P/ COMUNICAÇÃO DE DADOS, PARA FIBRA ÓPTICA MONO-MODO, COM CONECTORES ST - PADRÃO RACK 19"</t>
  </si>
  <si>
    <t>18.17.55</t>
  </si>
  <si>
    <t>C4044</t>
  </si>
  <si>
    <t>SENSOR DE INTRUSÃO MICRO-PROCESSADOR, TIPO MULTIFEIXES, MONTAGEM DE PAREDE, ALIMENTAÇÃO 220 VAC, UMA - INSTALADO</t>
  </si>
  <si>
    <t>18.17.56</t>
  </si>
  <si>
    <t>C4055</t>
  </si>
  <si>
    <t>SENSOR INFRA-VERMELHO ATIVO/PASSIVO FEIXE DUPLO DISTÂNCIA MÁXIMA 100m - INSTALADO</t>
  </si>
  <si>
    <t>18.17.57</t>
  </si>
  <si>
    <t>C4019</t>
  </si>
  <si>
    <t>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t>
  </si>
  <si>
    <t>18.17.58</t>
  </si>
  <si>
    <t>C4398</t>
  </si>
  <si>
    <t>SOFTWARE DE GERENCIAMENTO DE PESAGEM (INSTALADO)</t>
  </si>
  <si>
    <t>18.17.59</t>
  </si>
  <si>
    <t>C4180</t>
  </si>
  <si>
    <t>SOFTWARE DE GERENCIAMENTO E CADASTRAMENTO COM BANCO DE DADOS, INTERFACE AMIGÁVEL, PLATAFORMA WINDOWS</t>
  </si>
  <si>
    <t>18.17.60</t>
  </si>
  <si>
    <t>C4178</t>
  </si>
  <si>
    <t>SOFTWARE DE MONITORAÇÃO E CONTROLE SOBRE PLATAFORMA WINDOWS, PROTOCOLO DE COMUNICAÇÃO ABERTO, MÓDULO GRÁFICO PARA CRIAÇÃO DE TELAS</t>
  </si>
  <si>
    <t>18.17.61</t>
  </si>
  <si>
    <t>C4179</t>
  </si>
  <si>
    <t>SOFTWARE DE MONITORAÇÃO E CONTROLE SOBRE PLATAFORMA WINDOWS, PROTOCOLO DE COMUNICAÇÃO ABERTO</t>
  </si>
  <si>
    <t>18.17.62</t>
  </si>
  <si>
    <t>C4054</t>
  </si>
  <si>
    <t>SOFTWARE DE PROGRAMAÇÃO DE PLCs RSLOGIX 500, CD - INSTALADO</t>
  </si>
  <si>
    <t>18.17.63</t>
  </si>
  <si>
    <t>C4040</t>
  </si>
  <si>
    <t>SOFTWARE SUPERVISÓRIO RS VIEW 32 VERSÃO RUNTIME 150 COM GERENCIADOR DE COMUNICAÇÕES RSLINX - INSTALADO</t>
  </si>
  <si>
    <t>18.17.64</t>
  </si>
  <si>
    <t>C4175</t>
  </si>
  <si>
    <t>SWITCHER AUTO-GERENCIÁVEL P/ COMUNICACÃO DE DADOS COM 24 PORTAS EM CONECTORES RJ 45, 10/100 KBPS E DUAS PORTAS 10/100/1000 KBPS - PADRÃO RACK 19"</t>
  </si>
  <si>
    <t>18.17.65</t>
  </si>
  <si>
    <t>C4056</t>
  </si>
  <si>
    <t>TRANSMISSOR ELETRÔNICO DE PRESSÃO TIPO INSERÇÃO, COM INDICADOR INCORPORADO, GERAÇÃO DE SINAL PROPORC - INSTALADO</t>
  </si>
  <si>
    <t>18.18</t>
  </si>
  <si>
    <t>18.18.1</t>
  </si>
  <si>
    <t>C0327</t>
  </si>
  <si>
    <t>ATERRAMENTO COMPLETO C/ 3 HASTES COPPERWELD P/PÁRA-RAIOS</t>
  </si>
  <si>
    <t>18.18.2</t>
  </si>
  <si>
    <t>C0326</t>
  </si>
  <si>
    <t>ATERRAMENTO COMPLETO C/ HASTE COPPERWELD 3/4"X 2.40M</t>
  </si>
  <si>
    <t>18.18.3</t>
  </si>
  <si>
    <t>C0325</t>
  </si>
  <si>
    <t>ATERRAMENTO COMPLETO C/ HASTE COPPERWELD 3/4" X 3.0M</t>
  </si>
  <si>
    <t>18.18.4</t>
  </si>
  <si>
    <t>C4765</t>
  </si>
  <si>
    <t xml:space="preserve">ATERRAMENTO COMPLETO C/ HASTE COPPERWELD 5/8"X 2.40M                              </t>
  </si>
  <si>
    <t>18.18.5</t>
  </si>
  <si>
    <t>C4562</t>
  </si>
  <si>
    <t>DISPOSITIVO DE PROTEÇÃO CONTRA SURTOS DE TENSÃO - DPS's - 40 KA/440V</t>
  </si>
  <si>
    <t>18.18.6</t>
  </si>
  <si>
    <t>C1152</t>
  </si>
  <si>
    <t>DUTO DE ALONGAMENTO PARA EXAUSTOR EÓLICO</t>
  </si>
  <si>
    <t>18.18.7</t>
  </si>
  <si>
    <t>C4933</t>
  </si>
  <si>
    <t xml:space="preserve">HASTE DE ATERRAMENTO COPPERWELD 5/8"X 2.40M                                        
</t>
  </si>
  <si>
    <t>18.18.8</t>
  </si>
  <si>
    <t>C4767</t>
  </si>
  <si>
    <t>HASTE DE TERRA EM AÇO COBREADO, COM SEÇÃO CIRCULAR MÍNIMA DE 13X2000MM</t>
  </si>
  <si>
    <t>18.18.9</t>
  </si>
  <si>
    <t>C3575</t>
  </si>
  <si>
    <t>HASTE DE FERRO GALVANIZADO 1.20m PARA ATERRAMENTO - PADRÃO POPULAR</t>
  </si>
  <si>
    <t>18.18.10</t>
  </si>
  <si>
    <t>C3910</t>
  </si>
  <si>
    <t>HASTE DE TERRA 5/8"x3,00m GCW 19L30</t>
  </si>
  <si>
    <t>18.18.11</t>
  </si>
  <si>
    <t>C4208</t>
  </si>
  <si>
    <t>PÁRA-RAIO TIPO FRANKLIN C/ SINALIZADOR (FORNECIMENTO E MONTAGEM)</t>
  </si>
  <si>
    <t>18.18.12</t>
  </si>
  <si>
    <t>C1790</t>
  </si>
  <si>
    <t>MASTRO SIMPLES DE FERRO GALV. P/PÁRA-RAIO H=3M, D=40 OU 50MM</t>
  </si>
  <si>
    <t>18.18.13</t>
  </si>
  <si>
    <t>C4203</t>
  </si>
  <si>
    <t>MEDIÇÃO TRIFÁSICA INSTALADA EM MURO - SAÍDA SUBTERRÂNEA</t>
  </si>
  <si>
    <t>18.18.14</t>
  </si>
  <si>
    <t>C4561</t>
  </si>
  <si>
    <t>MÓDULO DE EMERGÊNCIA PARA LUMINÁRIA COMUM</t>
  </si>
  <si>
    <t>18.18.15</t>
  </si>
  <si>
    <t>C3577</t>
  </si>
  <si>
    <t>MINI POSTE H=1.50m REX MONO E ROLDANA - PADRÃO POPULAR</t>
  </si>
  <si>
    <t>18.18.16</t>
  </si>
  <si>
    <t>C3453</t>
  </si>
  <si>
    <t>MONTAGEM DAS INSTALAÇÕES ELÉTRICAS, ELEVATÓRIA VAZÃO ATÉ 10 l/s</t>
  </si>
  <si>
    <t>18.18.17</t>
  </si>
  <si>
    <t>C3452</t>
  </si>
  <si>
    <t>MONTAGEM DAS INSTALAÇÕES ELÉTRICAS, ELEVATÓRIA VAZÃO 10,01 a 20 l/s</t>
  </si>
  <si>
    <t>18.18.18</t>
  </si>
  <si>
    <t>C3454</t>
  </si>
  <si>
    <t>MONTAGEM DAS INSTALAÇÕES ELÉTRICAS, ELEVATÓRIA VAZÃO 20,01 a 40 l/s</t>
  </si>
  <si>
    <t>18.18.19</t>
  </si>
  <si>
    <t>C3455</t>
  </si>
  <si>
    <t>MONTAGEM DAS INSTALAÇÕES ELÉTRICAS, ELEVATÓRIA VAZÃO 40,01 a 60 l/s</t>
  </si>
  <si>
    <t>18.18.20</t>
  </si>
  <si>
    <t>C3456</t>
  </si>
  <si>
    <t>MONTAGEM DAS INSTALAÇÕES ELÉTRICAS, ELEVATÓRIA VAZÃO 60,01 a 90 l/s</t>
  </si>
  <si>
    <t>18.18.21</t>
  </si>
  <si>
    <t>C4599</t>
  </si>
  <si>
    <t>MONTAGEM DE PAINEL ELÉTRICO C/ 02 SOFT-STARTER 7,5 CV</t>
  </si>
  <si>
    <t>18.18.22</t>
  </si>
  <si>
    <t>C2059</t>
  </si>
  <si>
    <t>PÁRA-RAIOS TIPO CRISTAL VALVER</t>
  </si>
  <si>
    <t>18.18.23</t>
  </si>
  <si>
    <t>C2060</t>
  </si>
  <si>
    <t>PARA-RAIOS TIPO FRANKLIN</t>
  </si>
  <si>
    <t>18.18.24</t>
  </si>
  <si>
    <t>C3929</t>
  </si>
  <si>
    <t>POÇO DE ATERRAMENTO DIAM. = 0,60 m P/ BALIZAMENTO NOTURNO</t>
  </si>
  <si>
    <t>18.18.25</t>
  </si>
  <si>
    <t>C1947</t>
  </si>
  <si>
    <t>PONTO ELÉTRICO, MATERIAL E EXECUÇÃO</t>
  </si>
  <si>
    <t>18.18.26</t>
  </si>
  <si>
    <t>C1949</t>
  </si>
  <si>
    <t>PONTO LÓGICO, MATERIAL E EXECUÇÃO</t>
  </si>
  <si>
    <t>18.18.27</t>
  </si>
  <si>
    <t>C3679</t>
  </si>
  <si>
    <t>PONTO PARA SISTEMA DE SOM, MATERIAL E EXECUÇÃO</t>
  </si>
  <si>
    <t>18.18.28</t>
  </si>
  <si>
    <t>C1951</t>
  </si>
  <si>
    <t>PONTO TELEFÔNICO, MATERIAL E EXECUÇÃO</t>
  </si>
  <si>
    <t>18.18.29</t>
  </si>
  <si>
    <t>C2056</t>
  </si>
  <si>
    <t>PROTEÇÃO DA  CORDOALHA DOS PÁRA-RAIOS C/TUBO PVC RIGIDOS 50MM (2") X3.00M</t>
  </si>
  <si>
    <t>18.18.30</t>
  </si>
  <si>
    <t>C4214</t>
  </si>
  <si>
    <t>RAMAL TRIFÁSICO BAIXA TENSÃO POR VÃO DE 100m</t>
  </si>
  <si>
    <t>18.18.31</t>
  </si>
  <si>
    <t>C3909</t>
  </si>
  <si>
    <t>SOLDA EXOTÉRMICA</t>
  </si>
  <si>
    <t>18.18.32</t>
  </si>
  <si>
    <t>C4215</t>
  </si>
  <si>
    <t>SUBSTITUIÇÃO DE TRAFO DE 30 Kva PARA 45 Kva</t>
  </si>
  <si>
    <t>18.18.33</t>
  </si>
  <si>
    <t>C2424</t>
  </si>
  <si>
    <t>TELA PARA ALONGAMENTO DE FORRO - E. EÓLICO</t>
  </si>
  <si>
    <t>PINTURA</t>
  </si>
  <si>
    <t>PAREDES E FORROS</t>
  </si>
  <si>
    <t>C3487</t>
  </si>
  <si>
    <t>APLICAÇÃO DE LIQUIBRILHO SOBRE PINTURAS, DUAS DEMÃOS</t>
  </si>
  <si>
    <t>C0588</t>
  </si>
  <si>
    <t>CAIAÇÃO EM DUAS DEMÃOS COM SUPERCAL</t>
  </si>
  <si>
    <t>19.1.3</t>
  </si>
  <si>
    <t>C0589</t>
  </si>
  <si>
    <t>CAIAÇÃO EM TRES DEMÃOS EM PAREDES</t>
  </si>
  <si>
    <t>19.1.4</t>
  </si>
  <si>
    <t>C0866</t>
  </si>
  <si>
    <t>CONSERVADO "P" IMPERMEÁVEL, 2 DEMÃOS (PAREDES INTERNAS)</t>
  </si>
  <si>
    <t>19.1.5</t>
  </si>
  <si>
    <t>C0867</t>
  </si>
  <si>
    <t>CONSERVADO "P" IMPERMEÁVEL, 3 DEMÃOS (PAREDES EXTERNAS)</t>
  </si>
  <si>
    <t>19.1.6</t>
  </si>
  <si>
    <t>C1207</t>
  </si>
  <si>
    <t>EMASSAMENTO DE PAREDES EXTERNAS 2 DEMÃOS C/MASSA ACRÍLICA</t>
  </si>
  <si>
    <t>19.1.7</t>
  </si>
  <si>
    <t>C1208</t>
  </si>
  <si>
    <t>EMASSAMENTO DE PAREDES INTERNAS 2 DEMÃOS C/MASSA DE PVA</t>
  </si>
  <si>
    <t>19.1.8</t>
  </si>
  <si>
    <t>C1209</t>
  </si>
  <si>
    <t>EMASSAMENTO DE PAREDES INTERNAS 2 DEMÃOS C/MASSA A ÓLEO</t>
  </si>
  <si>
    <t>19.1.9</t>
  </si>
  <si>
    <t>C1233</t>
  </si>
  <si>
    <t>EMULSÃO DE PAREDES INTERNAS OU CONCRETO 2 DEMÃOS DE RESINA ACRÍLICA</t>
  </si>
  <si>
    <t>19.1.10</t>
  </si>
  <si>
    <t>C1234</t>
  </si>
  <si>
    <t>EMULSÃO DE PAREDES EXTERNAS 2 DEMÃOS EM RESINA ACRÍLICA</t>
  </si>
  <si>
    <t>19.1.11</t>
  </si>
  <si>
    <t>C4167</t>
  </si>
  <si>
    <t>LATEX ACRÍLICO TRÊS DEMÃOS EM PAREDES INTERNAS S/ MASSA</t>
  </si>
  <si>
    <t>19.1.12</t>
  </si>
  <si>
    <t>C1614</t>
  </si>
  <si>
    <t>LATEX DUAS DEMÃOS EM PAREDES EXTERNAS S/MASSA</t>
  </si>
  <si>
    <t>19.1.13</t>
  </si>
  <si>
    <t>C1615</t>
  </si>
  <si>
    <t>LATEX DUAS DEMÃOS EM PAREDES INTERNAS S/MASSA</t>
  </si>
  <si>
    <t>19.1.14</t>
  </si>
  <si>
    <t>C1616</t>
  </si>
  <si>
    <t>LATEX TRÊS DEMÃOS EM PAREDES EXTERNAS S/MASSA</t>
  </si>
  <si>
    <t>19.1.15</t>
  </si>
  <si>
    <t>C1617</t>
  </si>
  <si>
    <t>LATEX TRÊS DEMÃOS EM PAREDES INTERNAS S/MASSA</t>
  </si>
  <si>
    <t>19.1.16</t>
  </si>
  <si>
    <t>C3550</t>
  </si>
  <si>
    <t>MUTIRÃO MISTO - PINTURA HIDRACOR</t>
  </si>
  <si>
    <t>19.1.17</t>
  </si>
  <si>
    <t>C1905</t>
  </si>
  <si>
    <t>PINTURA C/ EMASSAMENTO E LIXAMENTO EM PAREDE INTERNA, À BASE EPÓXI</t>
  </si>
  <si>
    <t>19.1.18</t>
  </si>
  <si>
    <t>C3098</t>
  </si>
  <si>
    <t>PINTURA COM NATA DE CIMENTO EM DUAS DEMÃOS</t>
  </si>
  <si>
    <t>19.1.19</t>
  </si>
  <si>
    <t>C3022</t>
  </si>
  <si>
    <t>PINTURA ESMALTE SINTÉTICO EM PAREDES</t>
  </si>
  <si>
    <t>19.1.20</t>
  </si>
  <si>
    <t>C2898</t>
  </si>
  <si>
    <t>PINTURA HIDRACOR</t>
  </si>
  <si>
    <t>19.1.21</t>
  </si>
  <si>
    <t>C4072</t>
  </si>
  <si>
    <t>PINTURA IMPERMEÁVEL EM PAREDE C/ SIKA 107, DUAS DEMÃOS</t>
  </si>
  <si>
    <t>19.1.22</t>
  </si>
  <si>
    <t>C2232</t>
  </si>
  <si>
    <t xml:space="preserve">REVESTIMENTO TEXTURIZADO EM PAREDES INTERNA/EXTERNA C/DESEMPENADEIRA  </t>
  </si>
  <si>
    <t>19.1.23</t>
  </si>
  <si>
    <t>C2233</t>
  </si>
  <si>
    <t>REVESTIMENTO TEXTURIZADO EM PAREDES INTERNA/EXTERNA C/ROLO</t>
  </si>
  <si>
    <t>19.1.24</t>
  </si>
  <si>
    <t>C2274</t>
  </si>
  <si>
    <t>SILICONE UMA DEMÃO EM PAREDES DE TIJOLOS</t>
  </si>
  <si>
    <t>19.1.25</t>
  </si>
  <si>
    <t>C2644</t>
  </si>
  <si>
    <t>TÊMPERA SIMPLES MÉDIA INTERNA</t>
  </si>
  <si>
    <t>19.1.26</t>
  </si>
  <si>
    <t>C2461</t>
  </si>
  <si>
    <t>TEXTURA ACRÍLICA 1 DEMÃO EM PAREDES EXTERNAS</t>
  </si>
  <si>
    <t>19.1.27</t>
  </si>
  <si>
    <t>C2462</t>
  </si>
  <si>
    <t>TEXTURA ACRÍLICA 1 DEMÃO EM PAREDES INTERNAS</t>
  </si>
  <si>
    <t>19.1.28</t>
  </si>
  <si>
    <t>C2464</t>
  </si>
  <si>
    <t>TINTA À ÓLEO EM PAREDES INTERNAS DUAS DEMÃOS S/MASSA</t>
  </si>
  <si>
    <t>19.1.29</t>
  </si>
  <si>
    <t>C2465</t>
  </si>
  <si>
    <t>TINTA À ÓLEO EM PAREDES INTERNAS TRÊS DEMÃOS S/MASSA</t>
  </si>
  <si>
    <t>19.1.30</t>
  </si>
  <si>
    <t>C2471</t>
  </si>
  <si>
    <t>TINTA CERÂMICA DUAS DEMÃOS</t>
  </si>
  <si>
    <t>19.1.31</t>
  </si>
  <si>
    <t>C2476</t>
  </si>
  <si>
    <t>TINTA EPÓXI EM PAREDES, C/ SELADOR E EMASSAMENTO ACRÍLICO</t>
  </si>
  <si>
    <t>19.1.32</t>
  </si>
  <si>
    <t>C2477</t>
  </si>
  <si>
    <t>TINTA IMPERMEÁVEL MINERAL EM PÓ 3 DEMÃOS EM PAREDES EXTERNAS</t>
  </si>
  <si>
    <t>PISO</t>
  </si>
  <si>
    <t>C1039</t>
  </si>
  <si>
    <t>DEMARCAÇÃO DE PISO À BASE DE EMULSÃO ACRÍLICA</t>
  </si>
  <si>
    <t>C1040</t>
  </si>
  <si>
    <t>DEMARCAÇÃO DE QUADRA ESPORTIVA C/TINTA ACRÍLICA</t>
  </si>
  <si>
    <t>19.2.3</t>
  </si>
  <si>
    <t>C1041</t>
  </si>
  <si>
    <t>DEMARCAÇÃO DE QUADRA TIPO ESCOLAR C/TINTA ACRÍLICA</t>
  </si>
  <si>
    <t>19.2.4</t>
  </si>
  <si>
    <t>C1907</t>
  </si>
  <si>
    <t>PINTURA DE PISO INTERNO/EXTERNO. C/TINTA BASE RESINA ACRÍLICA-QUARTZO.2 DEMÃOS</t>
  </si>
  <si>
    <t>19.2.5</t>
  </si>
  <si>
    <t>C1910</t>
  </si>
  <si>
    <t>PINTURA P/PISO À BASE LATEX ACRÍLICO, TIPO "NOVACOR"</t>
  </si>
  <si>
    <t>19.2.6</t>
  </si>
  <si>
    <t>C2466</t>
  </si>
  <si>
    <t>TINTA ACRÍLICA 2 DEMÃOS C/ ROLO DE LÃ</t>
  </si>
  <si>
    <t>19.2.7</t>
  </si>
  <si>
    <t>C2470</t>
  </si>
  <si>
    <t>TINTA CERÂMICA DE ACABAMENTO, DUAS DEMÃOS</t>
  </si>
  <si>
    <t>19.2.8</t>
  </si>
  <si>
    <t>C2472</t>
  </si>
  <si>
    <t>TINTA DE BASE ASFÁLTICA 2 DEMÃOS C/BROXA</t>
  </si>
  <si>
    <t>19.2.9</t>
  </si>
  <si>
    <t>C2475</t>
  </si>
  <si>
    <t>TINTA EPOXI EM PISOS, C/ SELADOR E EMASSAMENTO ACRÍLICO</t>
  </si>
  <si>
    <t>C1206</t>
  </si>
  <si>
    <t>EMASSAMENTO DE ESQUADRIAS DE MADEIRA P/TINTA ÓLEO OU ESMALTE 2 DEMÃOS</t>
  </si>
  <si>
    <t>C1280</t>
  </si>
  <si>
    <t>ESMALTE DUAS DEMÃOS EM ESQUADRIAS DE MADEIRA</t>
  </si>
  <si>
    <t>19.3.3</t>
  </si>
  <si>
    <t>C3551</t>
  </si>
  <si>
    <t>MUTIRÃO MISTO - ESMALTE DUAS DEMÃOS EM ESQUADRIAS DE MADEIRA</t>
  </si>
  <si>
    <t>19.3.4</t>
  </si>
  <si>
    <t>C1876</t>
  </si>
  <si>
    <t>PENTOX  2 DEMÃOS APLICADO EM MADEIRAS (CUPINICIDA)</t>
  </si>
  <si>
    <t>19.3.5</t>
  </si>
  <si>
    <t>C2897</t>
  </si>
  <si>
    <t>PINTURA COM SELADOR EM MADEIRA</t>
  </si>
  <si>
    <t>19.3.6</t>
  </si>
  <si>
    <t>C2468</t>
  </si>
  <si>
    <t>TINTA ANTIFLAMA TRÊS DEMÃOS EM ESQUADRIAS DE MADEIRA</t>
  </si>
  <si>
    <t>19.3.7</t>
  </si>
  <si>
    <t>C2667</t>
  </si>
  <si>
    <t>VERNIZ 3 DEMÃOS EM ESQUADRIAS DE MADEIRA</t>
  </si>
  <si>
    <t>SUPERFÍCIES METÁLICAS</t>
  </si>
  <si>
    <t>C0044</t>
  </si>
  <si>
    <t>ALUMÍNIO SINTÉTICO EM ESTRUTURA DE AÇO CARBONO 50 MICRA C/REVÓLVER</t>
  </si>
  <si>
    <t>C0045</t>
  </si>
  <si>
    <t>ALUMÍNIO SINTÉTICO EM ESTRUTURA DE AÇO CARBONO 50 MICRA C/TRINCHA</t>
  </si>
  <si>
    <t>19.4.3</t>
  </si>
  <si>
    <t>C0463</t>
  </si>
  <si>
    <t>BORRACHA CLORADA EM ESTRUTURA  DE  AÇO CARBONO 50 MICRA C/REVÓLVER</t>
  </si>
  <si>
    <t>19.4.4</t>
  </si>
  <si>
    <t>C0464</t>
  </si>
  <si>
    <t>BORRACHA CLORADA EM ESTRUTURA DE AÇO CARBONO 50 MICRA C/TRINCHA</t>
  </si>
  <si>
    <t>19.4.5</t>
  </si>
  <si>
    <t>C1279</t>
  </si>
  <si>
    <t>ESMALTE DUAS DEMÃOS EM ESQUADRIAS DE FERRO</t>
  </si>
  <si>
    <t>19.4.6</t>
  </si>
  <si>
    <t>C1281</t>
  </si>
  <si>
    <t>ESMALTE SINTÉTICO EM ESTRUTURA DE AÇO CARBONO 50 MICRA C/REVÓLVER</t>
  </si>
  <si>
    <t>19.4.7</t>
  </si>
  <si>
    <t>C1282</t>
  </si>
  <si>
    <t>ESMALTE SINTÉTICO EM ESTRUTURA DE AÇO CARBONO 50 MICRA C/TRINCHA</t>
  </si>
  <si>
    <t>19.4.8</t>
  </si>
  <si>
    <t>C1428</t>
  </si>
  <si>
    <t>GRAFITE DUAS DEMÃOS EM ESQUADRIAS DE FERRO</t>
  </si>
  <si>
    <t>19.4.9</t>
  </si>
  <si>
    <t>C1520</t>
  </si>
  <si>
    <t>JATEAMENTO AO METAL BRANCO EM ESTRUTURAS DE AÇO CARBONO</t>
  </si>
  <si>
    <t>19.4.10</t>
  </si>
  <si>
    <t>C1521</t>
  </si>
  <si>
    <t>JATEAMENTO AO METAL QUASE BRANCO EM ESTRUTURA DE AÇO CARBONO</t>
  </si>
  <si>
    <t>19.4.11</t>
  </si>
  <si>
    <t>C1522</t>
  </si>
  <si>
    <t>JATEAMENTO COMERCIAL EM ESTRUTURA DE AÇO CARBONO</t>
  </si>
  <si>
    <t>19.4.12</t>
  </si>
  <si>
    <t>C3425</t>
  </si>
  <si>
    <t>PINTURA A ÓLEO PARA FERRO FUNDIDO</t>
  </si>
  <si>
    <t>19.4.13</t>
  </si>
  <si>
    <t>C1911</t>
  </si>
  <si>
    <t>PINTURA PARA ESTRUTURA DE ALUMÍNIO</t>
  </si>
  <si>
    <t>19.4.14</t>
  </si>
  <si>
    <t>C2040</t>
  </si>
  <si>
    <t>PINTURA C/ PRIMER EPOXI EM ESTRUTURA DE AÇO CARBONO 25 MICRA C/REVÓLVER</t>
  </si>
  <si>
    <t>19.4.15</t>
  </si>
  <si>
    <t>C2473</t>
  </si>
  <si>
    <t>PINTURA C/ TINTA EPOXI EM ESTRUTURA DE AÇO CARBONO 50 MICRA C/REVÓLVER</t>
  </si>
  <si>
    <t>19.4.16</t>
  </si>
  <si>
    <t>C4309</t>
  </si>
  <si>
    <t>PINTURA POLIURETANO EM 02 (DUAS) DEMÃOS SOBRE TUBULAÇÃO</t>
  </si>
  <si>
    <t>19.4.17</t>
  </si>
  <si>
    <t>C4409</t>
  </si>
  <si>
    <t>PINTURA POLIURETANO EM ESTRUTURAS DE AÇO CARBONO, 65 MICRA C/ REVOLVER</t>
  </si>
  <si>
    <t>19.4.18</t>
  </si>
  <si>
    <t>C2036</t>
  </si>
  <si>
    <t>PRIMER À BASE DE BORRACHA CLORADA. EM ESTRUTURA DE AÇO 25 MICRA C/REVÓLVER</t>
  </si>
  <si>
    <t>19.4.19</t>
  </si>
  <si>
    <t>C2037</t>
  </si>
  <si>
    <t>PRIMER À BASE DE BORRACHA CLORADA. EM ESTRUTURA DE. AÇO 25 MICRA C/TRINCHA</t>
  </si>
  <si>
    <t>19.4.20</t>
  </si>
  <si>
    <t>C2038</t>
  </si>
  <si>
    <t>PRIMER EM ESTRUTURA DE AÇO CARBONO 25 MICRA C/REVÓLVER</t>
  </si>
  <si>
    <t>19.4.21</t>
  </si>
  <si>
    <t>C2039</t>
  </si>
  <si>
    <t>PRIMER EM ESTRUTURA DE AÇO CARBONO 25 MICRA C/TRINCHA</t>
  </si>
  <si>
    <t>19.4.22</t>
  </si>
  <si>
    <t>C2041</t>
  </si>
  <si>
    <t>PRIMER EPOXI EM ESTRUTURA DE AÇO CARBONO 25 MICRA C/TRINCHA</t>
  </si>
  <si>
    <t>19.4.23</t>
  </si>
  <si>
    <t>C2042</t>
  </si>
  <si>
    <t>PRIMER SINTÉTICO EM ESTRUTURA DE AÇO CARBONO 25 MICRA C/REVÓLVER</t>
  </si>
  <si>
    <t>19.4.24</t>
  </si>
  <si>
    <t>C2043</t>
  </si>
  <si>
    <t>PRIMER SINTÉTICO EM ESTRUTURA DE AÇO CARBONO 25 MICRA C/TRINCHA</t>
  </si>
  <si>
    <t>19.4.25</t>
  </si>
  <si>
    <t>C2467</t>
  </si>
  <si>
    <t>TINTA ANTIFLAMA 2 DEMÃOS E PRIMER EM ESQUADRIAS DE FERRO</t>
  </si>
  <si>
    <t>19.4.26</t>
  </si>
  <si>
    <t>C2469</t>
  </si>
  <si>
    <t>TINTA AUTOMOTIVA 2 DEMÃOS EM METÁLICOS</t>
  </si>
  <si>
    <t>19.4.27</t>
  </si>
  <si>
    <t>C2474</t>
  </si>
  <si>
    <t>TINTA EPOXI EM ESTRUTURA DE AÇO CARBONO 50 MICRA C/TRINCHA</t>
  </si>
  <si>
    <t>19.5</t>
  </si>
  <si>
    <t>SUPERFÍCIES DE CONCRETO</t>
  </si>
  <si>
    <t>19.5.1</t>
  </si>
  <si>
    <t>C1235</t>
  </si>
  <si>
    <t>EMULSÃO DE RESINAS ACRÍLICAS EM CONCRETO - 2 DEMÃOS</t>
  </si>
  <si>
    <t>19.5.2</t>
  </si>
  <si>
    <t>C4714</t>
  </si>
  <si>
    <t>PINTURA DE LOGOTIPOS COM TINTA À ÓLEO EM CONCRETO</t>
  </si>
  <si>
    <t>19.5.3</t>
  </si>
  <si>
    <t>C2187</t>
  </si>
  <si>
    <t>REGULARIZAÇÃO DE SUPERFÍCIE DE CONCRETO  APARENTE - 2 DEMÃOS</t>
  </si>
  <si>
    <t>19.5.4</t>
  </si>
  <si>
    <t>C2273</t>
  </si>
  <si>
    <t>SILICONE EM PAREDES DE CONCRETO OU TIJOLO CERÂMICO - 1 DEMÃO</t>
  </si>
  <si>
    <t>19.5.5</t>
  </si>
  <si>
    <t>C2542</t>
  </si>
  <si>
    <t>TRATAMENTO DE SUPERFÍCIE DE CONCRETO APARENTE</t>
  </si>
  <si>
    <t>19.5.6</t>
  </si>
  <si>
    <t>C2668</t>
  </si>
  <si>
    <t>VERNIZ ACRÍLICO EM PAREDES DE CONCRETO - 2 DEMÃOS</t>
  </si>
  <si>
    <t>19.5.7</t>
  </si>
  <si>
    <t>C2669</t>
  </si>
  <si>
    <t>VERNIZ POLIURETANO SOBRE PRIMER EM PAREDE CONCRETO - 3 DEMÃOS</t>
  </si>
  <si>
    <t>19.6</t>
  </si>
  <si>
    <t>19.6.1</t>
  </si>
  <si>
    <t>C4025</t>
  </si>
  <si>
    <t>DESENHOS INSERIDOS NO PASSEIO DE CONCRETO</t>
  </si>
  <si>
    <t>19.6.2</t>
  </si>
  <si>
    <t>C1613</t>
  </si>
  <si>
    <t>LATEX ACRÍLICO 2 DEMÃOS EM TELHAS DE FIBROCIMENTO</t>
  </si>
  <si>
    <t>19.6.3</t>
  </si>
  <si>
    <t>C1620</t>
  </si>
  <si>
    <t>LETREIRO - LETRA EM CAIXA DE ZINCO, H= 20CM</t>
  </si>
  <si>
    <t>19.6.4</t>
  </si>
  <si>
    <t>C1621</t>
  </si>
  <si>
    <t>LETREIRO - LETRA EM PAREDES</t>
  </si>
  <si>
    <t>19.6.5</t>
  </si>
  <si>
    <t>C1906</t>
  </si>
  <si>
    <t>PINTURA C/ EMASSAMENTO P/ QUADRO-VERDE</t>
  </si>
  <si>
    <t>19.6.6</t>
  </si>
  <si>
    <t>C1908</t>
  </si>
  <si>
    <t>PINTURA EXTERNA DE RUFOS, CALHAS E CONDUTORES C/ESMALTE SINTÉTICO</t>
  </si>
  <si>
    <t>19.6.7</t>
  </si>
  <si>
    <t>C1909</t>
  </si>
  <si>
    <t>PINTURA EXTERNA DE RUFOS E  INTERNA DE CALHAS C/TINTA BETUMINOSA 1 DEMÃO</t>
  </si>
  <si>
    <t>19.6.8</t>
  </si>
  <si>
    <t>C2899</t>
  </si>
  <si>
    <t>PINTURA LOGOTIPO CAGECE - PROJETO PADRÃO</t>
  </si>
  <si>
    <t>PAVIMENTAÇÃO DO SISTEMA VIÁRIO</t>
  </si>
  <si>
    <t>REGULARIZAÇÃO DO SUB-LEITO</t>
  </si>
  <si>
    <t>C3233</t>
  </si>
  <si>
    <t>REFORÇO, SUB-BASE E BASE</t>
  </si>
  <si>
    <t>C3132</t>
  </si>
  <si>
    <t>BASE DE BRITA GRADUADA (S/TRANSP)</t>
  </si>
  <si>
    <t>C3133</t>
  </si>
  <si>
    <t>BASE MACADAME HIDRÁULICO C/ENCHIMENTO DE AREIA (S/TRANSP)</t>
  </si>
  <si>
    <t>20.2.3</t>
  </si>
  <si>
    <t>C3134</t>
  </si>
  <si>
    <t>BASE SOLO BRITA COM 20% DE BRITA (S/TRANSP)</t>
  </si>
  <si>
    <t>20.2.4</t>
  </si>
  <si>
    <t>C3135</t>
  </si>
  <si>
    <t>BASE SOLO BRITA COM 30% DE BRITA (S/TRANSP)</t>
  </si>
  <si>
    <t>20.2.5</t>
  </si>
  <si>
    <t>C3136</t>
  </si>
  <si>
    <t>BASE SOLO BRITA COM 40% DE BRITA (S/TRANSP)</t>
  </si>
  <si>
    <t>20.2.6</t>
  </si>
  <si>
    <t>C3137</t>
  </si>
  <si>
    <t>BASE SOLO BRITA COM 50% DE BRITA (S/TRANSP)</t>
  </si>
  <si>
    <t>20.2.7</t>
  </si>
  <si>
    <t>C3138</t>
  </si>
  <si>
    <t>BASE SOLO BRITA COM 60% DE BRITA (S/TRANSP)</t>
  </si>
  <si>
    <t>20.2.8</t>
  </si>
  <si>
    <t>C3217</t>
  </si>
  <si>
    <t>ESTABILIZAÇÃO GRANULOMÉTRICA DE SOLOS S/ MISTURA DE MATERIAIS (S/TRANSP)</t>
  </si>
  <si>
    <t>20.2.9</t>
  </si>
  <si>
    <t>C3216</t>
  </si>
  <si>
    <t>ESTABILIZAÇÃO GRANULOMÉTRICA DE SOLOS C/ MISTURA DE MATERIAIS (S/TRANSP)</t>
  </si>
  <si>
    <t>20.2.10</t>
  </si>
  <si>
    <t>C3215</t>
  </si>
  <si>
    <t>ESTABILIZACÂO SOLO BETUME MISTURADO NA PISTA (S/TRANSP)</t>
  </si>
  <si>
    <t>20.2.11</t>
  </si>
  <si>
    <t>C3930</t>
  </si>
  <si>
    <t>SUB BASE/BASE DE SOLO CAL (3%) (S/TRANSP)</t>
  </si>
  <si>
    <t>20.2.12</t>
  </si>
  <si>
    <t>C3931</t>
  </si>
  <si>
    <t>SUB BASE/BASE DE SOLO CAL (4%) (S/TRANSP)</t>
  </si>
  <si>
    <t>20.2.13</t>
  </si>
  <si>
    <t>C3968</t>
  </si>
  <si>
    <t>SUB BASE/BASE DE SOLO CAL (5%) (S/TRANSP)</t>
  </si>
  <si>
    <t>RECOMPOSIÇÃO DE SUB BASE E BASE</t>
  </si>
  <si>
    <t>C3163</t>
  </si>
  <si>
    <t>ESCAVAÇÃO E CARGA DE MATERIAL ADICIONAL DE JAZIDA P/ RECOMPOSIÇÃO DE SUB-BASE/BASE/REVESTIMENTO PRIMÁRIO</t>
  </si>
  <si>
    <t>C3164</t>
  </si>
  <si>
    <t>ESCARIFICAÇÃO P/APROVEITAMENTO DE SUB-BASE/BASE/REVESTIMENTO PRIMÁRIO</t>
  </si>
  <si>
    <t>20.3.3</t>
  </si>
  <si>
    <t>C4549</t>
  </si>
  <si>
    <t>RECICLAGEM DE BASE E REVESTIMENTO SEM ADIÇÃO DE MATERIAL</t>
  </si>
  <si>
    <t>20.3.4</t>
  </si>
  <si>
    <t>C4235</t>
  </si>
  <si>
    <t>RECICLAGEM DE BASE E REVESTIMENTO COM ADIÇÃO DE BRITA NA TAXA DE 86 Kg/m² (S/ TRANSP.)</t>
  </si>
  <si>
    <t>20.3.5</t>
  </si>
  <si>
    <t>C4236</t>
  </si>
  <si>
    <t>RECICLAGEM DE BASE E REVESTIMENTO COM ADIÇÃO DE BRITA NA TAXA DE 129 Kg/m² (S/ TRANSP.)</t>
  </si>
  <si>
    <t>20.3.6</t>
  </si>
  <si>
    <t>C4237</t>
  </si>
  <si>
    <t>RECICLAGEM DE BASE E REVESTIMENTO COM ADIÇÃO DE BRITA NA TAXA DE 172 Kg/m² (S/ TRANSP.)</t>
  </si>
  <si>
    <t>20.3.7</t>
  </si>
  <si>
    <t>C4238</t>
  </si>
  <si>
    <t>RECICLAGEM DE BASE E REVESTIMENTO COM ADIÇÃO DE BRITA NA TAXA DE 215 Kg/m² (S/ TRANSP.)</t>
  </si>
  <si>
    <t>20.3.8</t>
  </si>
  <si>
    <t>C4239</t>
  </si>
  <si>
    <t>RECICLAGEM DE BASE E REVESTIMENTO COM ADIÇÃO DE BRITA NA TAXA DE 258 Kg/m² (S/ TRANSP.)</t>
  </si>
  <si>
    <t>20.3.9</t>
  </si>
  <si>
    <t>C3231</t>
  </si>
  <si>
    <t>RECOMPOSIÇÃO DE  SUB-BASE/BASE SOLO ESTABILIZADO GRANULOMETRICAMENTE (S/TRANSP)</t>
  </si>
  <si>
    <t>IMPRIMAÇÃO</t>
  </si>
  <si>
    <t>C3221</t>
  </si>
  <si>
    <t>IMPRIMAÇÃO - EXECUÇÃO (S/TRANSP)</t>
  </si>
  <si>
    <t>PINTURA DE LIGAÇÃO</t>
  </si>
  <si>
    <t>C3228</t>
  </si>
  <si>
    <t>PINTURA DE LIGAÇÃO - EXECUÇÃO (S/TRANSP)</t>
  </si>
  <si>
    <t>MISTURAS BETUMINOSAS À QUENTE</t>
  </si>
  <si>
    <t>C3126</t>
  </si>
  <si>
    <t>AREIA ASFALTO USINADA À QUENTE C/ESPALHAMENTO DE MOTONIVELADORA (S/TRANSP)</t>
  </si>
  <si>
    <t>C3128</t>
  </si>
  <si>
    <t>AREIA ASFALTO USINADA À QUENTE - AAUQ (S/TRANSP)</t>
  </si>
  <si>
    <t>20.6.3</t>
  </si>
  <si>
    <t>C3155</t>
  </si>
  <si>
    <t>CONCRETO BETUMINOSO USINADO À QUENTE - CBUQ (S/TRANSP)</t>
  </si>
  <si>
    <t>20.6.4</t>
  </si>
  <si>
    <t>C3230</t>
  </si>
  <si>
    <t>PRÉ MISTURADO À QUENTE - PMQ (S/TRANSP)</t>
  </si>
  <si>
    <t>20.7</t>
  </si>
  <si>
    <t>MISTURAS BETUMINOSAS À FRIO</t>
  </si>
  <si>
    <t>20.7.1</t>
  </si>
  <si>
    <t>C3127</t>
  </si>
  <si>
    <t>AREIA ASFALTO USINADA À FRIO - AAUF (S/TRANSP)</t>
  </si>
  <si>
    <t>20.7.2</t>
  </si>
  <si>
    <t>C3229</t>
  </si>
  <si>
    <t>PRÉ MISTURADO À FRIO - PMF (S/TRANSP)</t>
  </si>
  <si>
    <t>20.8</t>
  </si>
  <si>
    <t>REVESTIMENTO EM PEDRA</t>
  </si>
  <si>
    <t>20.8.1</t>
  </si>
  <si>
    <t>C3010</t>
  </si>
  <si>
    <t>PAVIMENTAÇÃO BRIPAR INCLUSIVE COMPACTAÇÃO (S/TRANSP)</t>
  </si>
  <si>
    <t>20.8.2</t>
  </si>
  <si>
    <t>C2893</t>
  </si>
  <si>
    <t>PAVIMENTAÇÃO EM PARALELEPÍPEDO C/ REJUNTAMENTO (AGREGADO ADQUIRIDO)</t>
  </si>
  <si>
    <t>20.8.3</t>
  </si>
  <si>
    <t>C3107</t>
  </si>
  <si>
    <t>PAVIMENTAÇÃO EM PARALELEPÍPEDO C/ REJUNTAMENTO (AGREGADO PRODUZIDO) (S/TRANSP)</t>
  </si>
  <si>
    <t>20.8.4</t>
  </si>
  <si>
    <t>C2894</t>
  </si>
  <si>
    <t>PAVIMENTAÇÃO EM PARALELEPÍPEDO S/ REJUNTAMENTO (AGREGADO ADQUIRIDO)</t>
  </si>
  <si>
    <t>20.8.5</t>
  </si>
  <si>
    <t>C2895</t>
  </si>
  <si>
    <t>PAVIMENTAÇÃO EM PEDRA TOSCA C/ REJUNTAMENTO (AGREGADO ADQUIRIDO)</t>
  </si>
  <si>
    <t>20.8.6</t>
  </si>
  <si>
    <t>C3348</t>
  </si>
  <si>
    <t>PAVIMENTAÇÃO EM PEDRA TOSCA S/ REJUNTAMENTO (AGREGADO PRODUZIDO)</t>
  </si>
  <si>
    <t>20.8.7</t>
  </si>
  <si>
    <t>C2896</t>
  </si>
  <si>
    <t>PAVIMENTAÇÃO EM PEDRA TOSCA S/ REJUNTAMENTO (AGREGADO ADQUIRIDO)</t>
  </si>
  <si>
    <t>20.9</t>
  </si>
  <si>
    <t>REVESTIMENTO PRIMÁRIO</t>
  </si>
  <si>
    <t>20.9.1</t>
  </si>
  <si>
    <t>C2944</t>
  </si>
  <si>
    <t>REVESTIMENTO DE BRITA COM AGREGADO ADQUIRIDO</t>
  </si>
  <si>
    <t>20.9.2</t>
  </si>
  <si>
    <t>C2945</t>
  </si>
  <si>
    <t>REVESTIMENTO DE PEDRISCO COM AGREGADO ADQUIRIDO</t>
  </si>
  <si>
    <t>20.9.3</t>
  </si>
  <si>
    <t>C3234</t>
  </si>
  <si>
    <t>REVESTIMENTO COM SOLO (PIÇARRA) (S/TRANSP)</t>
  </si>
  <si>
    <t>20.10</t>
  </si>
  <si>
    <t>TRATAMENTOS SUPERFICIAIS</t>
  </si>
  <si>
    <t>20.10.1</t>
  </si>
  <si>
    <t>C3125</t>
  </si>
  <si>
    <t>APLICAÇÃO DE EMULSÃO ASFÁLTICA C/ÁGUA EM TRATAMENTO SUPERFICIAL (S/TRANSP)</t>
  </si>
  <si>
    <t>20.10.2</t>
  </si>
  <si>
    <t>C3242</t>
  </si>
  <si>
    <t>TRATAMENTO SUPERFICIAL SIMPLES (S/TRANSP)</t>
  </si>
  <si>
    <t>20.10.3</t>
  </si>
  <si>
    <t>C3240</t>
  </si>
  <si>
    <t>TRATAMENTO SUPERFICIAL DUPLO (S/TRANSP)</t>
  </si>
  <si>
    <t>20.10.4</t>
  </si>
  <si>
    <t>C3241</t>
  </si>
  <si>
    <t>TRATAMENTO SUPERFICIAL DUPLO C/CAPA SELANTE (S/TRANSP)</t>
  </si>
  <si>
    <t>20.10.5</t>
  </si>
  <si>
    <t>C3243</t>
  </si>
  <si>
    <t>TRATAMENTO SUPERFICIAL TRIPLO (S/TRANSP)</t>
  </si>
  <si>
    <t>CONSERVAÇÃO DO SISTEMA VIÁRIO</t>
  </si>
  <si>
    <t>FERROVIÁRIA</t>
  </si>
  <si>
    <t>C4337</t>
  </si>
  <si>
    <t>ACABAMENTO MANUAL DO PERFIL DO LASTRO DE BRITA APÓS O NIVELAMENTO, INCLUSIVE COMPACTAÇÃO DA SUPERFÍCIE, BITOLA MÉTRICA, VIA SINGELA</t>
  </si>
  <si>
    <t>C4335</t>
  </si>
  <si>
    <t>ALARGAMENTO DE CORTE, MANUAL</t>
  </si>
  <si>
    <t>21.1.3</t>
  </si>
  <si>
    <t>C4357</t>
  </si>
  <si>
    <t>APLICAÇÃO DE RETENSORES</t>
  </si>
  <si>
    <t>21.1.4</t>
  </si>
  <si>
    <t>C4359</t>
  </si>
  <si>
    <t>ASSENTAMENTO DE MARCO QUILOMÉTRICO OU MECTOMÉTRICO</t>
  </si>
  <si>
    <t>21.1.5</t>
  </si>
  <si>
    <t>C4227</t>
  </si>
  <si>
    <t>CARGA MANUAL DE ACESSÓRIOS METÁLICOS E MATERIAIS DIVERSOS COM ARRUMAÇÃO DA CARGA EM VAGÕES OU CAMINHÕES, BITOLA MÉTRICA</t>
  </si>
  <si>
    <t>21.1.6</t>
  </si>
  <si>
    <t>C4367</t>
  </si>
  <si>
    <t>CARGA MANUAL DE DORMENTE DE CONCRETO COM ARRUMAÇÃO DA CARGA EM VAGÕES OU CAMINHÕES, BITOLA MÉTRICA</t>
  </si>
  <si>
    <t>21.1.7</t>
  </si>
  <si>
    <t>C4225</t>
  </si>
  <si>
    <t>CARGA MANUAL DE DORMENTES DE CONCRETO COM ARRUMAÇÃO DA CARGA EM VAGÕES OU CAMINHÕES - BITOLA MÉTRICA</t>
  </si>
  <si>
    <t>21.1.8</t>
  </si>
  <si>
    <t>C4224</t>
  </si>
  <si>
    <t>CARGA MANUAL DE DORMENTES DE MADEIRA COM ARRUMAÇÃO DA CARGA EM VAGÕES OU CAMINHÕES - BITOLA MÉTRICA</t>
  </si>
  <si>
    <t>21.1.9</t>
  </si>
  <si>
    <t>C4228</t>
  </si>
  <si>
    <t>CARGA MANUAL DE DORMENTES ESPECIAIS PARA AMV COM ARRUMAÇÃO DA CARGA EM VAGÕES OU CAMINHÕES, BITOLA MÉTRICA</t>
  </si>
  <si>
    <t>21.1.10</t>
  </si>
  <si>
    <t>C4226</t>
  </si>
  <si>
    <t>CARGA MANUAL DE TRILHOS COM ARRUMAÇÃO DA CARGA EM VAGÕES OU CAMINHÕES</t>
  </si>
  <si>
    <t>21.1.11</t>
  </si>
  <si>
    <t>C4349</t>
  </si>
  <si>
    <t>CONSERVAÇÃO MANUAL DE JUNTAS COM DESMONTAGEM - TALAS COM 6 FUROS - INCLUINDO: DESMONTAGEM, LIMPEZA, INSPEÇÃO VISUAL PARA DETECÇÃO DE DEFEITOS NAS EXTREMIDADES DOS TRILHOS E TALA, FIXAÇÃO, LUBRIFICAÇÃO E REMONTAGEM</t>
  </si>
  <si>
    <t>21.1.12</t>
  </si>
  <si>
    <t>C4348</t>
  </si>
  <si>
    <t>CONSERVAÇÃO MANUAL DE JUNTAS SEM DESMONTAGEM</t>
  </si>
  <si>
    <t>21.1.13</t>
  </si>
  <si>
    <t>C4352</t>
  </si>
  <si>
    <t>CONSOLIDAÇÃO MANUAL DA FIXAÇÃO ELÁSTICA - SUBSTITUIÇÃO OU REPOSICIONAMENTO DE PEÇAS DA FIXAÇÃO DOS DORMENTES DE CONCRETO (SEM FORNECIMENTO)</t>
  </si>
  <si>
    <t>21.1.14</t>
  </si>
  <si>
    <t>C4351</t>
  </si>
  <si>
    <t>CONSOLIDAÇÃO MANUAL DA FIXAÇÃO RÍGIDA (PREGO OU TIREFÃO) COM OU SEM SUBSTITUIÇÃO</t>
  </si>
  <si>
    <t>21.1.15</t>
  </si>
  <si>
    <t>C4341</t>
  </si>
  <si>
    <t>CONSOLIDAÇÃO MANUAL DAS FIXAÇÕES DE AMV COM ABERTURA MENOR OU IGUAL A 1:10, BITOLA MÉTRICA</t>
  </si>
  <si>
    <t>21.1.16</t>
  </si>
  <si>
    <t>C4342</t>
  </si>
  <si>
    <t>CONSOLIDAÇÃO MANUAL DAS FIXAÇÕES DE AMV COM ABERTURA MAIOR QUE 1:10, BITOLA MÉTRICA</t>
  </si>
  <si>
    <t>21.1.17</t>
  </si>
  <si>
    <t>C4358</t>
  </si>
  <si>
    <t>CORREÇÃO MANUAL DE BITOLA</t>
  </si>
  <si>
    <t>21.1.18</t>
  </si>
  <si>
    <t>C4220</t>
  </si>
  <si>
    <t>DEMOLIÇÃO MANUAL DE AMV COM ABERTURA DE 1:8 COM MATERIAL METÁLICO TIPO ATÉ TR 45, BITOLA MÉTRICA COM SEPARAÇÃO E EMPILHAMENTO DOS MATERIAIS</t>
  </si>
  <si>
    <t>21.1.19</t>
  </si>
  <si>
    <t>C4221</t>
  </si>
  <si>
    <t>DEMOLIÇÃO MANUAL DE AMV COM ABERTURA DE 1:10 COM MATERIAL METÁLICO TIPO ATÉ TR 45, BITOLA MÉTRICA COM SEPARAÇÃO E EMPILHAMENTO DOS MATERIAIS</t>
  </si>
  <si>
    <t>21.1.20</t>
  </si>
  <si>
    <t>C4222</t>
  </si>
  <si>
    <t>DEMOLIÇÃO MANUAL DE AMV COM ABERTURA DE 1:14 COM MATERIAL METÁLICO TIPO ATÉ TR 45, BITOLA MÉTRICA COM SEPARAÇÃO E EMPILHAMENTO DOS MATERIAIS</t>
  </si>
  <si>
    <t>21.1.21</t>
  </si>
  <si>
    <t>C4219</t>
  </si>
  <si>
    <t>DEMOLIÇÃO MANUAL DE LINHA, BITOLA MÉTRICA, DE MATERIAL METÁLICO ATÉ 45 Kg/m INCLUSIVE SEPARAÇÃO E EMPILHAMENTO DO MATERIAL</t>
  </si>
  <si>
    <t>21.1.22</t>
  </si>
  <si>
    <t>C4232</t>
  </si>
  <si>
    <t>DESCARGA MANUAL DE ACESSÓRIOS METÁLICOS E MATERIAIS DIVERSOS DE VAGÕES OU CAMINHÕES COM EMPILHAMENTO, BITOLA MÉTRICA</t>
  </si>
  <si>
    <t>21.1.23</t>
  </si>
  <si>
    <t>C4230</t>
  </si>
  <si>
    <t>DESCARGA MANUAL DE DORMENTES DE CONCRETO EM VAGÕES OU CAMINHÕES, COM EMPILHAMENTO - BITOLA MÉTRICA</t>
  </si>
  <si>
    <t>21.1.24</t>
  </si>
  <si>
    <t>C4229</t>
  </si>
  <si>
    <t>DESCARGA MANUAL DE DORMENTES DE MADEIRAS EM VAGÕES OU CAMINHÕES, COM EMPILHAMENTO - BITOLA MÉTRICA</t>
  </si>
  <si>
    <t>21.1.25</t>
  </si>
  <si>
    <t>C4231</t>
  </si>
  <si>
    <t>DESCARGA MANUAL DE TRILHOS DE VAGÕES OU CAMINHÕES, COM EMPILHAMENTO - BITOLA MÉTRICA</t>
  </si>
  <si>
    <t>21.1.26</t>
  </si>
  <si>
    <t>C4338</t>
  </si>
  <si>
    <t>DESGUARNECIMENTO MANUAL DA VIA SINGELA PELA RETIRADA DO LASTRO ATÉ A FACE INFERIOR DO DORMENTE, BITOLA MÉTRICA</t>
  </si>
  <si>
    <t>21.1.27</t>
  </si>
  <si>
    <t>C4223</t>
  </si>
  <si>
    <t>DESMONTAGEM MANUAL DE CONTRA-TRILHO, ATÉ TR 45 INCLUINDO A RETIRADA DO CONTRA-TRILHO, DAS FIXAÇÕES E EMPILHAMENTO AO LADO DA LINHA</t>
  </si>
  <si>
    <t>21.1.28</t>
  </si>
  <si>
    <t>C4360</t>
  </si>
  <si>
    <t>FURAÇÃO MANUAL DE DORMENTE DE MADEIRA PARA APLICAÇÃO DAS FIXAÇÕES</t>
  </si>
  <si>
    <t>21.1.29</t>
  </si>
  <si>
    <t>C4369</t>
  </si>
  <si>
    <t>LASTRAMENTO MANUAL DA VIA COM FORNECIMENTO DE MATERIAL</t>
  </si>
  <si>
    <t>21.1.30</t>
  </si>
  <si>
    <t>C4368</t>
  </si>
  <si>
    <t>LASTRAMENTO MANUAL DA VIA SEM FORNECIMENTO DE MATERIAL</t>
  </si>
  <si>
    <t>21.1.31</t>
  </si>
  <si>
    <t>C4233</t>
  </si>
  <si>
    <t>LASTREAMENTO MANUAL, COM TERRA, EM VIA SINGELA, SEM FORNECIMENTO DO MATERIAL, ESTANDO ESTE NA MARGEM DA LINHA, COMPREENDENDO O RESGUARNECIMENTO (COLOCAÇÃO DO LASTRO), NIVELAMENTO, ALINHAMENTO, SOCARIA E ACABAMENTO - BITOLA MÉTRICA</t>
  </si>
  <si>
    <t>21.1.32</t>
  </si>
  <si>
    <t>C4234</t>
  </si>
  <si>
    <t>LASTREAMENTO MANUAL, COM TERRA, EM VIA SINGELA, SEM FORNECIMENTO DO MATERIAL, ESTANDO ESTE NA MARGEM DA LINHA, COMPREENDENDO O RESGUARNECIMENTO (COLOCAÇÃO DO LASTRO), SOCARIA E ACABAMENTO - BITOLA MÉTRICA</t>
  </si>
  <si>
    <t>21.1.33</t>
  </si>
  <si>
    <t>C4334</t>
  </si>
  <si>
    <t>LIMPEZA DE CORTE, MANUAL</t>
  </si>
  <si>
    <t>21.1.34</t>
  </si>
  <si>
    <t>C4363</t>
  </si>
  <si>
    <t>LIMPEZA DE VALETAS REVESTIDAS COM CONCRETO</t>
  </si>
  <si>
    <t>21.1.35</t>
  </si>
  <si>
    <t>C4365</t>
  </si>
  <si>
    <t>LIMPEZA MANUAL DE LASTRO</t>
  </si>
  <si>
    <t>21.1.36</t>
  </si>
  <si>
    <t>C4339</t>
  </si>
  <si>
    <t>LIMPEZA MANUAL DE LASTRO DE BRITA, POR METRO LINEAR DE LINHA, COMPREENDENDO TODAS AS OPERAÇÕES INCLUSIVE RESGUARNECIMENTO E ACABAMENTO DO PERFIL DO LASTRO, BITOLA MÉTRICA</t>
  </si>
  <si>
    <t>21.1.37</t>
  </si>
  <si>
    <t>C4364</t>
  </si>
  <si>
    <t>LIMPEZA DE BUEIRO, INCLUINDO A RETIRADA DOS ENTULHOS BEM COMO A ROÇADA E LIMPEZA GERAL DAS BOCAS</t>
  </si>
  <si>
    <t>21.1.38</t>
  </si>
  <si>
    <t>C4344</t>
  </si>
  <si>
    <t>NIVELAMENTO MANUAL DA VIA COMPREENDENDO ALINHAMENTO, SOCARIA E ACABAMENTO DO LASTRO DE TERRA, BITOLA MÉTRICA</t>
  </si>
  <si>
    <t>21.1.39</t>
  </si>
  <si>
    <t>C4343</t>
  </si>
  <si>
    <t>NIVELAMENTO MANUAL DE VIA COMPREENDENDO SOCARIA E RECOMPOSIÇÃO DO LASTRO DE BRITA, BITOLA MÉTRICA</t>
  </si>
  <si>
    <t>21.1.40</t>
  </si>
  <si>
    <t>C4347</t>
  </si>
  <si>
    <t>NIVELAMENTO MANUAL DE JUNTA COMPREENDENDO SOCARIA, REAPERTO E RECOMPOSIÇÃO DO LASTRO, BITOLA MÉTRICA</t>
  </si>
  <si>
    <t>21.1.41</t>
  </si>
  <si>
    <t>C4356</t>
  </si>
  <si>
    <t>PUXAMENTO MANUAL DA LINHA, POR FRAÇÃO DE ATÉ 20 cm, COMPREENDENDO REAPERTO DA FIXAÇÃO, DESGUARNECIMENTO PARCIAL DO OMBRO DO LASTRO, PUXAMENTO, RECOLOCAÇÃO DO LASTRO E ACABAMENTO, BITOLA MÉTRICA</t>
  </si>
  <si>
    <t>21.1.42</t>
  </si>
  <si>
    <t>C4333</t>
  </si>
  <si>
    <t>REFORÇO DE ATERRO, MANUAL</t>
  </si>
  <si>
    <t>21.1.43</t>
  </si>
  <si>
    <t>C4340</t>
  </si>
  <si>
    <t>REFORÇO MANUAL DE LASTRO EM LINHAS E AMVs, SEM FORNECIMENTO INCLUSIVE ACABAMENTO DO PERFIL DO LASTRO, BITOLA MÉTRICA</t>
  </si>
  <si>
    <t>21.1.44</t>
  </si>
  <si>
    <t>C4350</t>
  </si>
  <si>
    <t>REGULAGEM MANUAL DE FOLGAS NAS JUNTAS - TALAS COM 6 FUROS (TRILHOS DE 18 METROS). USO DE 91,24% DOS Hh/UN PARA TALA DE 4 FUROS</t>
  </si>
  <si>
    <t>21.1.45</t>
  </si>
  <si>
    <t>C4336</t>
  </si>
  <si>
    <t>REGULARIZAÇÃO DE BANQUETA DE PLATAFORMA, MANUAL</t>
  </si>
  <si>
    <t>21.1.46</t>
  </si>
  <si>
    <t>C4366</t>
  </si>
  <si>
    <t>REGULARIZAÇÃO FINAL DO LASTRO, APÓS O NIVELAMENTO, INCLUINDO PERFILAMENTO E COMPACTAÇÃO MANUAL DO LASTRO</t>
  </si>
  <si>
    <t>21.1.47</t>
  </si>
  <si>
    <t>C4354</t>
  </si>
  <si>
    <t>REPOSICIONAMENTO, REAPERTO OU REBATIMENTO DAS FIXAÇÕES EM LINHAS COM 2 FIXAÇÕES POR FILA DE TRILHO, MANUAL</t>
  </si>
  <si>
    <t>21.1.48</t>
  </si>
  <si>
    <t>C4187</t>
  </si>
  <si>
    <t>ROÇO MANUAL DE FAIXA FERROVIÁRIA</t>
  </si>
  <si>
    <t>21.1.49</t>
  </si>
  <si>
    <t>C4345</t>
  </si>
  <si>
    <t>SOLDAGEM ELÉTRICA EM ESTALEIRO TR-37</t>
  </si>
  <si>
    <t>21.1.50</t>
  </si>
  <si>
    <t>C4346</t>
  </si>
  <si>
    <t>SOLDAGEM ELÉTRICA EM ESTALEIRO TR-45</t>
  </si>
  <si>
    <t>21.1.51</t>
  </si>
  <si>
    <t>C4362</t>
  </si>
  <si>
    <t>SUBSTITUIÇÃO DO LASTRO EM AMV COM ABERTURA MENOR OU IGUAL A 1:10, BITOLA MÉTRICA, MANUAL</t>
  </si>
  <si>
    <t>AMV</t>
  </si>
  <si>
    <t>21.1.52</t>
  </si>
  <si>
    <t>C4353</t>
  </si>
  <si>
    <t>SUBSTITUIÇÃO, OU COMPLEMENTAÇÃO OU REPOSICIONAMENTO MANUAL DE FIXAÇÕES DE DORMENTES DE CONCRETO (SEM FORNECIMENTO)</t>
  </si>
  <si>
    <t>21.1.53</t>
  </si>
  <si>
    <t>C4361</t>
  </si>
  <si>
    <t>TARUGAMENTO DE DORMENTES</t>
  </si>
  <si>
    <t>RODOVIÁRIA</t>
  </si>
  <si>
    <t>C4546</t>
  </si>
  <si>
    <t>APLICAÇÃO DE REJUVENESCEDOR PDC/REJUVASEAC BR</t>
  </si>
  <si>
    <t>C3905</t>
  </si>
  <si>
    <t>BRITA PRA BASE DE REMENDO PROFUNDO</t>
  </si>
  <si>
    <t>21.2.3</t>
  </si>
  <si>
    <t>C3954</t>
  </si>
  <si>
    <t>CAPINA MANUAL</t>
  </si>
  <si>
    <t>21.2.4</t>
  </si>
  <si>
    <t>C3884</t>
  </si>
  <si>
    <t>CAPA SELANTE C/ PEDRISCO (S/TRANSP)</t>
  </si>
  <si>
    <t>21.2.5</t>
  </si>
  <si>
    <t>C3891</t>
  </si>
  <si>
    <t>COMBATE À EXSUDAÇÃO COM AREIA</t>
  </si>
  <si>
    <t>21.2.6</t>
  </si>
  <si>
    <t>C3140</t>
  </si>
  <si>
    <t>CAPA SELANTE COM AREIA ( S/TRANSP)</t>
  </si>
  <si>
    <t>21.2.7</t>
  </si>
  <si>
    <t>C3892</t>
  </si>
  <si>
    <t>COMBATE À EXSUDAÇÃO COM PEDRISCO</t>
  </si>
  <si>
    <t>21.2.8</t>
  </si>
  <si>
    <t>C3945</t>
  </si>
  <si>
    <t>CORREÇÃO DE DEFEITOS (ESPALHAMENTO MANUAL E COMPACTAÇÃO DE MISTURA  BETUMINOSA)</t>
  </si>
  <si>
    <t>21.2.9</t>
  </si>
  <si>
    <t>C3904</t>
  </si>
  <si>
    <t>CORTE E LIMPEZA DE ÁREAS GRAMADAS</t>
  </si>
  <si>
    <t>21.2.10</t>
  </si>
  <si>
    <t>C3895</t>
  </si>
  <si>
    <t>ENCHIMENTO E COMPACTAÇÃO DA MISTURA BETUMINOSA EM TAPA BURACO</t>
  </si>
  <si>
    <t>21.2.11</t>
  </si>
  <si>
    <t>C3940</t>
  </si>
  <si>
    <t>ESPALHAMENTO E COMPACTAÇÃO DE MISTURA BETUMINOSA PRÉ MISTURADA À FRIO</t>
  </si>
  <si>
    <t>21.2.12</t>
  </si>
  <si>
    <t>C3942</t>
  </si>
  <si>
    <t>ESPALHAMENTO E COMPACTAÇÃO  DE MISTURA BETUMINOSA PRÉ MISTURADA À QUENTE</t>
  </si>
  <si>
    <t>21.2.13</t>
  </si>
  <si>
    <t>C3937</t>
  </si>
  <si>
    <t>ESPALHAMENTO E COMPACTAÇÃO DE MISTURA DE AREIA ASFALTO USINADA À QUENTE</t>
  </si>
  <si>
    <t>21.2.14</t>
  </si>
  <si>
    <t>C3935</t>
  </si>
  <si>
    <t>ESPALHAMENTO E COMPACTAÇÃO DE MISTURA DE AREIA ASFALTO USINADO À FRIO</t>
  </si>
  <si>
    <t>21.2.15</t>
  </si>
  <si>
    <t>C5036</t>
  </si>
  <si>
    <t>FRESAGEM CONTÍNUA DE REVESTIMENTO BETUMINOSO</t>
  </si>
  <si>
    <t>21.2.16</t>
  </si>
  <si>
    <t>C5037</t>
  </si>
  <si>
    <t>FRESAGEM DESCONTÍNUA DE REVESTIMENTO BETUMINOSO</t>
  </si>
  <si>
    <t>21.2.17</t>
  </si>
  <si>
    <t>C5039</t>
  </si>
  <si>
    <t>LAMA ASFALTICA FAIXA 1 (2MM)-6KG/M2 (S/TRANSP)</t>
  </si>
  <si>
    <t>21.2.18</t>
  </si>
  <si>
    <t>C5040</t>
  </si>
  <si>
    <t>LAMA ASFALTICA FAIXA 2 (4MM)-8KG/M2 (S/TRANSP)</t>
  </si>
  <si>
    <t>21.2.19</t>
  </si>
  <si>
    <t>C5038</t>
  </si>
  <si>
    <t>LAMA ASFÁLTICA FAIXA 3 (6mm) - 10 Kg/m² (S/TRANSP)</t>
  </si>
  <si>
    <t>21.2.20</t>
  </si>
  <si>
    <t>C4544</t>
  </si>
  <si>
    <t>MICRO-REVESTIMENTO ASFÁLTICO (1 CAMADA) - 14 Kg/m²</t>
  </si>
  <si>
    <t>21.2.21</t>
  </si>
  <si>
    <t>C4545</t>
  </si>
  <si>
    <t>MICRO-REVESTIMENTO ASFÁLTICO (2 CAMADAS) - 25 Kg/m²</t>
  </si>
  <si>
    <t>21.2.22</t>
  </si>
  <si>
    <t>C3092</t>
  </si>
  <si>
    <t>LIMPEZA DE BUEIRO</t>
  </si>
  <si>
    <t>21.2.23</t>
  </si>
  <si>
    <t>C3894</t>
  </si>
  <si>
    <t>LIMPEZA DE DESCIDA D'ÁGUA</t>
  </si>
  <si>
    <t>21.2.24</t>
  </si>
  <si>
    <t>C3896</t>
  </si>
  <si>
    <t>LIMPEZA DE PLACA DE SINALIZAÇÃO</t>
  </si>
  <si>
    <t>21.2.25</t>
  </si>
  <si>
    <t>C3093</t>
  </si>
  <si>
    <t>LIMPEZA DE PONTE</t>
  </si>
  <si>
    <t>21.2.26</t>
  </si>
  <si>
    <t>C3094</t>
  </si>
  <si>
    <t>LIMPEZA DE SARJETA E MEIO-FIO</t>
  </si>
  <si>
    <t>21.2.27</t>
  </si>
  <si>
    <t>C3893</t>
  </si>
  <si>
    <t>LIMPEZA DE VALETA DE DRENAGEM</t>
  </si>
  <si>
    <t>21.2.28</t>
  </si>
  <si>
    <t>C3096</t>
  </si>
  <si>
    <t>LIMPEZA DE VALETA DE CORTE</t>
  </si>
  <si>
    <t>21.2.29</t>
  </si>
  <si>
    <t>C3938</t>
  </si>
  <si>
    <t>MISTURA BETUMINOSA PRÉ MISTURADA À FRIO EM BETONEIRA (S/TRANSP)</t>
  </si>
  <si>
    <t>21.2.30</t>
  </si>
  <si>
    <t>C3939</t>
  </si>
  <si>
    <t>MISTURA BETUMINOSA PRÉ MISTURADA USINADA À FRIO (S/TRANSP)</t>
  </si>
  <si>
    <t>21.2.31</t>
  </si>
  <si>
    <t>C3941</t>
  </si>
  <si>
    <t>MISTURA BETUMINOSA PRÉ MISTURADA USINADA À QUENTE (S/TRANSP)</t>
  </si>
  <si>
    <t>21.2.32</t>
  </si>
  <si>
    <t>C3936</t>
  </si>
  <si>
    <t>MISTURA DE AREIA ASFALTO USINADA À QUENTE (S/TRANSP)</t>
  </si>
  <si>
    <t>21.2.33</t>
  </si>
  <si>
    <t>C3885</t>
  </si>
  <si>
    <t xml:space="preserve"> MISTURA DE AREIA ASFALTO À FRIO EM BETONEIRA (S/TRANSP)</t>
  </si>
  <si>
    <t>21.2.34</t>
  </si>
  <si>
    <t>C3934</t>
  </si>
  <si>
    <t>MISTURA DE AREIA ASFALTO USINADA À FRIO (S/TRANSP)</t>
  </si>
  <si>
    <t>21.2.35</t>
  </si>
  <si>
    <t>C3889</t>
  </si>
  <si>
    <t>PENEIRAMENTO MANUAL</t>
  </si>
  <si>
    <t>21.2.36</t>
  </si>
  <si>
    <t>C0096</t>
  </si>
  <si>
    <t>REATERRO APILOADO</t>
  </si>
  <si>
    <t>21.2.37</t>
  </si>
  <si>
    <t>C3890</t>
  </si>
  <si>
    <t>REATERRO E COMPACTAÇÃO DE BUEIRO</t>
  </si>
  <si>
    <t>21.2.38</t>
  </si>
  <si>
    <t>C3101</t>
  </si>
  <si>
    <t>RECOMPOSIÇÃO DE PAVIMENTAÇÃO EM PARALELEPÍPEDO C/REAPROVEITAMENTO</t>
  </si>
  <si>
    <t>21.2.39</t>
  </si>
  <si>
    <t>C3100</t>
  </si>
  <si>
    <t>RECOMPOSIÇÃO DE PAVIMENTAÇÃO EM PEDRA TOSCA  C/REAPROVEITAMENTO</t>
  </si>
  <si>
    <t>21.2.40</t>
  </si>
  <si>
    <t>C3897</t>
  </si>
  <si>
    <t>RECOMPOSIÇÃO DE PLACA DE SINALIZAÇÃO</t>
  </si>
  <si>
    <t>21.2.41</t>
  </si>
  <si>
    <t>C3883</t>
  </si>
  <si>
    <t>RECOMPOSIÇÃO DE REVESTIMENTO PRIMÁRIO</t>
  </si>
  <si>
    <t>21.2.42</t>
  </si>
  <si>
    <t>C3952</t>
  </si>
  <si>
    <t>RECOMPOSIÇÃO MANUAL DE ATERRO</t>
  </si>
  <si>
    <t>21.2.43</t>
  </si>
  <si>
    <t>C3953</t>
  </si>
  <si>
    <t>RECOMPOSIÇÃO MECANIZADA DE ATERRO</t>
  </si>
  <si>
    <t>21.2.44</t>
  </si>
  <si>
    <t>C3947</t>
  </si>
  <si>
    <t>RECOMPOSIÇÃO PARCIAL DE CERCA (SUBSTITUIÇÃO DE ESTACA DE CONCRETO)</t>
  </si>
  <si>
    <t>21.2.45</t>
  </si>
  <si>
    <t>C3948</t>
  </si>
  <si>
    <t>RECOMPOSIÇÃO PARCIAL DE CERCA DE ESTACAS DE CONCRETO (SUBSTITUIÇÃO DE ARAME FARPADO)</t>
  </si>
  <si>
    <t>21.2.46</t>
  </si>
  <si>
    <t>C3951</t>
  </si>
  <si>
    <t>RECOMPOSIÇÃO PARCIAL DE CERCA DE ESTACAS DE MADEIRA(SUBSTITUIÇÃO DE ARAME FARPADO)</t>
  </si>
  <si>
    <t>21.2.47</t>
  </si>
  <si>
    <t>C3946</t>
  </si>
  <si>
    <t>RECOMPOSIÇÃO PARCIAL DE CERCA (SUBSTITUIÇÃO DE MOURÕES DE CONCRETO)</t>
  </si>
  <si>
    <t>21.2.48</t>
  </si>
  <si>
    <t>C3232</t>
  </si>
  <si>
    <t>RECONFORMAÇÃO/PATROLAGEM DA PLATAFORMA</t>
  </si>
  <si>
    <t>21.2.49</t>
  </si>
  <si>
    <t>C3943</t>
  </si>
  <si>
    <t>REMENDO PROFUNDO COM DEMOLIÇÃO MANUAL(ENCHIMENTO E COMPACTAÇÃO DO MATERIAL DE BASE E MISTURA BETUMINOSA)</t>
  </si>
  <si>
    <t>21.2.50</t>
  </si>
  <si>
    <t>C3944</t>
  </si>
  <si>
    <t>REMENDO PROFUNDO COM DEMOLIÇÃO MECANIZADA (ENCHIMENTO E COMPACTAÇÃO DO MATERIAL DE BASE E MISTURA BETUMINOSA)</t>
  </si>
  <si>
    <t>21.2.51</t>
  </si>
  <si>
    <t>C3902</t>
  </si>
  <si>
    <t>REMOÇÃO DE MATACÕES</t>
  </si>
  <si>
    <t>21.2.52</t>
  </si>
  <si>
    <t>C3888</t>
  </si>
  <si>
    <t>REMOÇÃO MANUAL DA CAMADA GRANULAR DO PAVIMENTO</t>
  </si>
  <si>
    <t>21.2.53</t>
  </si>
  <si>
    <t>C3899</t>
  </si>
  <si>
    <t>REMOÇÃO MANUAL DE BARREIRA EM ROCHA</t>
  </si>
  <si>
    <t>21.2.54</t>
  </si>
  <si>
    <t>C3898</t>
  </si>
  <si>
    <t>REMOÇÃO MANUAL DE BARREIRA EM SOLO</t>
  </si>
  <si>
    <t>21.2.55</t>
  </si>
  <si>
    <t>C3886</t>
  </si>
  <si>
    <t>REMOÇÃO MANUAL DE REVESTIMENTO BETUMINOSO</t>
  </si>
  <si>
    <t>21.2.56</t>
  </si>
  <si>
    <t>C3887</t>
  </si>
  <si>
    <t>REMOÇÃO MECANIZADA DA CAMADA GRANULAR DO PAVIMENTO</t>
  </si>
  <si>
    <t>21.2.57</t>
  </si>
  <si>
    <t>C3901</t>
  </si>
  <si>
    <t>REMOÇÃO MECANIZADA DE BARREIRA EM ROCHA</t>
  </si>
  <si>
    <t>21.2.58</t>
  </si>
  <si>
    <t>C3900</t>
  </si>
  <si>
    <t>REMOÇÃO MECANIZADA DE BARREIRA EM SOLO</t>
  </si>
  <si>
    <t>21.2.59</t>
  </si>
  <si>
    <t>C3159</t>
  </si>
  <si>
    <t>REMOÇÃO MECANIZADA DE REVESTIMENTO BETUMINOSO</t>
  </si>
  <si>
    <t>21.2.60</t>
  </si>
  <si>
    <t>C3109</t>
  </si>
  <si>
    <t>ROÇADA MANUAL</t>
  </si>
  <si>
    <t>21.2.61</t>
  </si>
  <si>
    <t>C3903</t>
  </si>
  <si>
    <t>ROÇADA MECANIZADA</t>
  </si>
  <si>
    <t>21.2.62</t>
  </si>
  <si>
    <t>C3115</t>
  </si>
  <si>
    <t>SELAGEM DE TRINCA : S/TRANSP</t>
  </si>
  <si>
    <t>21.2.63</t>
  </si>
  <si>
    <t>C3932</t>
  </si>
  <si>
    <t>SOLO BRITA PARA BASE DE REMENDO PROFUNDO (S/TRANSP)</t>
  </si>
  <si>
    <t>21.2.64</t>
  </si>
  <si>
    <t>C3933</t>
  </si>
  <si>
    <t>SOLO PARA BASE DE REMENDO PROFUNDO (S/TRANSP)</t>
  </si>
  <si>
    <t>URBANA</t>
  </si>
  <si>
    <t>C2925</t>
  </si>
  <si>
    <t>RECOMPOSIÇÃO DE CAPA EM AREIA ASFÁLTICA (AAUQ), ESP.= 5cm</t>
  </si>
  <si>
    <t>21.3.2</t>
  </si>
  <si>
    <t>C2926</t>
  </si>
  <si>
    <t>RECOMPOSIÇÃO DE CAPA EM CONCRETO ASFÁLTICO (CBUQ), ESP.= 5cm</t>
  </si>
  <si>
    <t>21.3.3</t>
  </si>
  <si>
    <t>C2135</t>
  </si>
  <si>
    <t>RECOMPOSIÇÃO DE GUIAS DE CONCRETO</t>
  </si>
  <si>
    <t>21.3.4</t>
  </si>
  <si>
    <t>C2927</t>
  </si>
  <si>
    <t>RECOMPOSIÇÃO DE MEIO FIO EM CONCRETO</t>
  </si>
  <si>
    <t>21.3.5</t>
  </si>
  <si>
    <t>C2928</t>
  </si>
  <si>
    <t>RECOMPOSIÇÃO DE MEIO FIO EM PEDRA GRANITICA</t>
  </si>
  <si>
    <t>21.3.6</t>
  </si>
  <si>
    <t>C3036</t>
  </si>
  <si>
    <t>RECOMPOSIÇÃO DE PAVIMENTAÇÃO C/BLOKRET REAPROVEITADO</t>
  </si>
  <si>
    <t>21.3.7</t>
  </si>
  <si>
    <t>C2136</t>
  </si>
  <si>
    <t>RECOMPOSIÇÃO DE PAVIMENTAÇÃO DE PRÉ- MOLDADO S/ COXIM DE AREIA</t>
  </si>
  <si>
    <t>21.3.8</t>
  </si>
  <si>
    <t>C2929</t>
  </si>
  <si>
    <t>RECOMPOSIÇÃO DE PAVIMENTAÇÃO EM PARALELEPÍPEDO C/REJUNTAMENTO</t>
  </si>
  <si>
    <t>21.3.9</t>
  </si>
  <si>
    <t>C2930</t>
  </si>
  <si>
    <t>RECOMPOSIÇÃO DE PAVIMENTAÇÃO EM PARALELEPÍPEDO S/REJUNTAMENTO</t>
  </si>
  <si>
    <t>21.3.10</t>
  </si>
  <si>
    <t>C2931</t>
  </si>
  <si>
    <t>RECOMPOSIÇÃO DE PAVIMENTAÇÃO EM PEDRA PORTUGUESA</t>
  </si>
  <si>
    <t>21.3.11</t>
  </si>
  <si>
    <t>C2932</t>
  </si>
  <si>
    <t>RECOMPOSIÇÃO DE PAVIMENTAÇÃO EM PEDRA TOSCA C/REJUNTAMENTO</t>
  </si>
  <si>
    <t>21.3.12</t>
  </si>
  <si>
    <t>C2933</t>
  </si>
  <si>
    <t>RECOMPOSIÇÃO DE PAVIMENTAÇÃO EM PEDRA TOSCA S/REJUNTAMENTO</t>
  </si>
  <si>
    <t>OBRAS PORTUÁRIAS</t>
  </si>
  <si>
    <t>FUNDAÇÕES</t>
  </si>
  <si>
    <t>C5129</t>
  </si>
  <si>
    <t xml:space="preserve">CONFECÇÃO DE CAMISA METÁLICA, E =  6.3MM; D =  600MM                                       
</t>
  </si>
  <si>
    <t>C5130</t>
  </si>
  <si>
    <t>CONFECÇÃO DE CAMISA METÁLICA, E =  6.3MM; D =  700MM</t>
  </si>
  <si>
    <t>C5131</t>
  </si>
  <si>
    <t>CONFECÇÃO DE CAMISA METÁLICA, E =  6.3MM; D =  800MM</t>
  </si>
  <si>
    <t>22.1.4</t>
  </si>
  <si>
    <t>C5132</t>
  </si>
  <si>
    <t>CONFECÇÃO DE CAMISA METÁLICA, E =  6.3MM; D =  900MM</t>
  </si>
  <si>
    <t>22.1.5</t>
  </si>
  <si>
    <t>C5133</t>
  </si>
  <si>
    <t>CONFECÇÃO DE CAMISA METÁLICA, E =  6.3MM; D = 1000MM</t>
  </si>
  <si>
    <t>22.1.6</t>
  </si>
  <si>
    <t>C5134</t>
  </si>
  <si>
    <t>CONFECÇÃO DE CAMISA METÁLICA, E =  8.0MM; D =  700MM</t>
  </si>
  <si>
    <t>22.1.7</t>
  </si>
  <si>
    <t>C5135</t>
  </si>
  <si>
    <t>CONFECÇÃO DE CAMISA METÁLICA, E =  8.0MM; D =  800MM</t>
  </si>
  <si>
    <t>22.1.8</t>
  </si>
  <si>
    <t>C5136</t>
  </si>
  <si>
    <t>CONFECÇÃO DE CAMISA METÁLICA, E =  8.0MM; D =  900MM</t>
  </si>
  <si>
    <t>22.1.9</t>
  </si>
  <si>
    <t>C5137</t>
  </si>
  <si>
    <t>CONFECÇÃO DE CAMISA METÁLICA, E =  8.0MM; D = 1000MM</t>
  </si>
  <si>
    <t>22.1.10</t>
  </si>
  <si>
    <t>C5138</t>
  </si>
  <si>
    <t>CONFECÇÃO DE CAMISA METÁLICA, E =  8.0MM; D = 1100MM</t>
  </si>
  <si>
    <t>22.1.11</t>
  </si>
  <si>
    <t>C5139</t>
  </si>
  <si>
    <t>CONFECÇÃO DE CAMISA METÁLICA, E =  8.0MM; D = 1200MM</t>
  </si>
  <si>
    <t>22.1.12</t>
  </si>
  <si>
    <t>C5140</t>
  </si>
  <si>
    <t>CONFECÇÃO DE CAMISA METÁLICA, E =  9.5MM; D =  900MM</t>
  </si>
  <si>
    <t>22.1.13</t>
  </si>
  <si>
    <t>C5141</t>
  </si>
  <si>
    <t>CONFECÇÃO DE CAMISA METÁLICA, E =  9.5MM; D = 1000MM</t>
  </si>
  <si>
    <t>22.1.14</t>
  </si>
  <si>
    <t>C5142</t>
  </si>
  <si>
    <t>CONFECÇÃO DE CAMISA METÁLICA, E =  9.5MM; D = 1100MM</t>
  </si>
  <si>
    <t>22.1.15</t>
  </si>
  <si>
    <t>C5143</t>
  </si>
  <si>
    <t>CONFECÇÃO DE CAMISA METÁLICA, E =  9.5MM; D = 1200MM</t>
  </si>
  <si>
    <t>22.1.16</t>
  </si>
  <si>
    <t>C5144</t>
  </si>
  <si>
    <t>CONFECÇÃO DE CAMISA METÁLICA, E =  9.5MM; D = 1300MM</t>
  </si>
  <si>
    <t>22.1.17</t>
  </si>
  <si>
    <t>C5145</t>
  </si>
  <si>
    <t>CONFECÇÃO DE CAMISA METÁLICA, E =  9.5MM; D = 1400MM</t>
  </si>
  <si>
    <t>22.1.18</t>
  </si>
  <si>
    <t>C5146</t>
  </si>
  <si>
    <t>CONFECÇÃO DE CAMISA METÁLICA, E =  9.5MM; D = 1500MM</t>
  </si>
  <si>
    <t>22.1.19</t>
  </si>
  <si>
    <t>C5147</t>
  </si>
  <si>
    <t>CONFECÇÃO DE CAMISA METÁLICA, E = 12.5MM; D = 1400MM</t>
  </si>
  <si>
    <t>22.1.20</t>
  </si>
  <si>
    <t>C5148</t>
  </si>
  <si>
    <t>CONFECÇÃO DE CAMISA METÁLICA, E = 12.5MM; D = 1500MM</t>
  </si>
  <si>
    <t>22.1.21</t>
  </si>
  <si>
    <t>C5149</t>
  </si>
  <si>
    <t>CONFECÇÃO DE CAMISA METÁLICA, E = 12.5MM; D = 1600MM</t>
  </si>
  <si>
    <t>22.1.22</t>
  </si>
  <si>
    <t>C5150</t>
  </si>
  <si>
    <t>CONFECÇÃO DE CAMISA METÁLICA, E = 12.5MM; D = 1700MM</t>
  </si>
  <si>
    <t>22.1.23</t>
  </si>
  <si>
    <t>C5151</t>
  </si>
  <si>
    <t>CONFECÇÃO DE CAMISA METÁLICA, E = 12.5MM; D = 1800MM</t>
  </si>
  <si>
    <t>22.1.24</t>
  </si>
  <si>
    <t>C5152</t>
  </si>
  <si>
    <t>CRAVAÇÃO DE CAMISA METÁLICA, E =  6.3MM; D =  600MM, C/ UTILIZAÇÃO DE MARTELO VIBRATÓRIO E  PLATAFORMA FLUTUANTE</t>
  </si>
  <si>
    <t>22.1.25</t>
  </si>
  <si>
    <t>C5153</t>
  </si>
  <si>
    <t>CRAVAÇÃO DE CAMISA METÁLICA, E =  6.3MM; D =  700MM, C/ UTILIZAÇÃO DE MARTELO VIBRATÓRIO E  PLATAFORMA FLUTUANTE</t>
  </si>
  <si>
    <t>22.1.26</t>
  </si>
  <si>
    <t>C5154</t>
  </si>
  <si>
    <t>CRAVAÇÃO DE CAMISA METÁLICA, E =  6.3MM; D =  800MM, C/ UTILIZAÇÃO DE MARTELO VIBRATÓRIO E  PLATAFORMA FLUTUANTE</t>
  </si>
  <si>
    <t>22.1.27</t>
  </si>
  <si>
    <t>C5155</t>
  </si>
  <si>
    <t>CRAVAÇÃO DE CAMISA METÁLICA, E =  6.3MM; D =  900MM, C/ UTILIZAÇÃO DE MARTELO VIBRATÓRIO E  PLATAFORMA FLUTUANTE</t>
  </si>
  <si>
    <t>22.1.28</t>
  </si>
  <si>
    <t>C5156</t>
  </si>
  <si>
    <t>CRAVAÇÃO DE CAMISA METÁLICA, E =  6.3MM; D = 1000MM, C/ UTILIZAÇÃO DE MARTELO VIBRATÓRIO E  PLATAFORMA FLUTUANTE</t>
  </si>
  <si>
    <t>22.1.29</t>
  </si>
  <si>
    <t>C5157</t>
  </si>
  <si>
    <t>CRAVAÇÃO DE CAMISA METÁLICA, E =  8.0MM; D =  700MM, C/ UTILIZAÇÃO DE MARTELO VIBRATÓRIO E  PLATAFORMA FLUTUANTE</t>
  </si>
  <si>
    <t>22.1.30</t>
  </si>
  <si>
    <t>C5158</t>
  </si>
  <si>
    <t>CRAVAÇÃO DE CAMISA METÁLICA, E =  8.0MM; D =  800MM, C/ UTILIZAÇÃO DE MARTELO VIBRATÓRIO E  PLATAFORMA FLUTUANTE</t>
  </si>
  <si>
    <t>22.1.31</t>
  </si>
  <si>
    <t>C5159</t>
  </si>
  <si>
    <t>CRAVAÇÃO DE CAMISA METÁLICA, E =  8.0MM; D =  900MM, C/ UTILIZAÇÃO DE MARTELO VIBRATÓRIO E  PLATAFORMA FLUTUANTE</t>
  </si>
  <si>
    <t>22.1.32</t>
  </si>
  <si>
    <t>C5160</t>
  </si>
  <si>
    <t>CRAVAÇÃO DE CAMISA METÁLICA, E =  8.0MM; D = 1000MM, C/ UTILIZAÇÃO DE MARTELO VIBRATÓRIO E  PLATAFORMA FLUTUANTE</t>
  </si>
  <si>
    <t>22.1.33</t>
  </si>
  <si>
    <t>C5161</t>
  </si>
  <si>
    <t>CRAVAÇÃO DE CAMISA METÁLICA, E =  8.0MM; D = 1100MM, C/ UTILIZAÇÃO DE MARTELO VIBRATÓRIO E  PLATAFORMA FLUTUANTE</t>
  </si>
  <si>
    <t>22.1.34</t>
  </si>
  <si>
    <t>C5162</t>
  </si>
  <si>
    <t>CRAVAÇÃO DE CAMISA METÁLICA, E =  8.0MM; D = 1200MM, C/ UTILIZAÇÃO DE MARTELO VIBRATÓRIO E  PLATAFORMA FLUTUANTE</t>
  </si>
  <si>
    <t>22.1.35</t>
  </si>
  <si>
    <t>C5163</t>
  </si>
  <si>
    <t>CRAVAÇÃO DE CAMISA METÁLICA, E =  9.5MM; D =  900MM, C/ UTILIZAÇÃO DE MARTELO VIBRATÓRIO E  PLATAFORMA FLUTUANTE</t>
  </si>
  <si>
    <t>22.1.36</t>
  </si>
  <si>
    <t>C5164</t>
  </si>
  <si>
    <t>CRAVAÇÃO DE CAMISA METÁLICA, E =  9.5MM; D = 1000MM, C/ UTILIZAÇÃO DE MARTELO VIBRATÓRIO E  PLATAFORMA FLUTUANTE</t>
  </si>
  <si>
    <t>22.1.37</t>
  </si>
  <si>
    <t>C5165</t>
  </si>
  <si>
    <t>CRAVAÇÃO DE CAMISA METÁLICA, E =  9.5MM; D = 1100MM, C/ UTILIZAÇÃO DE MARTELO VIBRATÓRIO E  PLATAFORMA FLUTUANTE</t>
  </si>
  <si>
    <t>22.1.38</t>
  </si>
  <si>
    <t>C5166</t>
  </si>
  <si>
    <t>CRAVAÇÃO DE CAMISA METÁLICA, E =  9.5MM; D = 1200MM, C/ UTILIZAÇÃO DE MARTELO VIBRATÓRIO E  PLATAFORMA FLUTUANTE</t>
  </si>
  <si>
    <t>22.1.39</t>
  </si>
  <si>
    <t>C5167</t>
  </si>
  <si>
    <t>CRAVAÇÃO DE CAMISA METÁLICA, E =  9.5MM; D = 1300MM, C/ UTILIZAÇÃO DE MARTELO VIBRATÓRIO E  PLATAFORMA FLUTUANTE</t>
  </si>
  <si>
    <t>22.1.40</t>
  </si>
  <si>
    <t>C5168</t>
  </si>
  <si>
    <t>CRAVAÇÃO DE CAMISA METÁLICA, E =  9.5MM; D = 1400MM, C/ UTILIZAÇÃO DE MARTELO VIBRATÓRIO E  PLATAFORMA FLUTUANTE</t>
  </si>
  <si>
    <t>22.1.41</t>
  </si>
  <si>
    <t>C5169</t>
  </si>
  <si>
    <t>CRAVAÇÃO DE CAMISA METÁLICA, E =  9.5MM; D = 1500MM, C/ UTILIZAÇÃO DE MARTELO VIBRATÓRIO E  PLATAFORMA FLUTUANTE</t>
  </si>
  <si>
    <t>22.1.42</t>
  </si>
  <si>
    <t>C5170</t>
  </si>
  <si>
    <t>CRAVAÇÃO DE CAMISA METÁLICA, E = 12.5MM; D = 1400MM, C/ UTILIZAÇÃO DE MARTELO VIBRATÓRIO E  PLATAFORMA FLUTUANTE</t>
  </si>
  <si>
    <t>22.1.43</t>
  </si>
  <si>
    <t>C5171</t>
  </si>
  <si>
    <t>CRAVAÇÃO DE CAMISA METÁLICA, E = 12.5MM; D = 1500MM, C/ UTILIZAÇÃO DE MARTELO VIBRATÓRIO E  PLATAFORMA FLUTUANTE</t>
  </si>
  <si>
    <t>22.1.44</t>
  </si>
  <si>
    <t>C5172</t>
  </si>
  <si>
    <t>CRAVAÇÃO DE CAMISA METÁLICA, E = 12.5MM; D = 1600MM, C/ UTILIZAÇÃO DE MARTELO VIBRATÓRIO E  PLATAFORMA FLUTUANTE</t>
  </si>
  <si>
    <t>22.1.45</t>
  </si>
  <si>
    <t>C5173</t>
  </si>
  <si>
    <t>CRAVAÇÃO DE CAMISA METÁLICA, E = 12.5MM; D = 1700MM, C/ UTILIZAÇÃO DE MARTELO VIBRATÓRIO E  PLATAFORMA FLUTUANTE</t>
  </si>
  <si>
    <t>22.1.46</t>
  </si>
  <si>
    <t>C5174</t>
  </si>
  <si>
    <t>CRAVAÇÃO DE CAMISA METÁLICA, E = 12.5MM; D = 1800MM, C/ UTILIZAÇÃO DE MARTELO VIBRATÓRIO E  PLATAFORMA FLUTUANTE</t>
  </si>
  <si>
    <t>22.1.47</t>
  </si>
  <si>
    <t>C4319</t>
  </si>
  <si>
    <t>CRAVAÇÃO DE ESTACA PRÉ-MOLDADA C/ UTILIZAÇÃO DE PLATAFORMA FLUTUANTE</t>
  </si>
  <si>
    <t>22.1.48</t>
  </si>
  <si>
    <t>C4144</t>
  </si>
  <si>
    <t>ESCAVAÇÃO EM ROCHA ALTERADA D= 0,93m</t>
  </si>
  <si>
    <t>22.1.49</t>
  </si>
  <si>
    <t>C4145</t>
  </si>
  <si>
    <t>ESCAVAÇÃO EM ROCHA SÃ D= 0,93m</t>
  </si>
  <si>
    <t>22.1.50</t>
  </si>
  <si>
    <t>C4143</t>
  </si>
  <si>
    <t>ESCAVAÇÃO EM SOLO D= 0,93m</t>
  </si>
  <si>
    <t>22.1.51</t>
  </si>
  <si>
    <t>C4298</t>
  </si>
  <si>
    <t>ESCAVAÇÃO EM ROCHA ALTERADA DIÂMETRO 0,93m C/ UTILIZAÇÃO DE PLATAFORMA FLUTUANTE</t>
  </si>
  <si>
    <t>22.1.52</t>
  </si>
  <si>
    <t>C4299</t>
  </si>
  <si>
    <t>ESCAVAÇÃO EM ROCHA SÃ DIÂMETRO 0,93m C/ UTILIZAÇÃO DE PLATAFORMA FLUTUANTE</t>
  </si>
  <si>
    <t>22.1.53</t>
  </si>
  <si>
    <t>C4300</t>
  </si>
  <si>
    <t>ESCAVAÇÃO EM SOLO DIÂMETRO 0,93m C/ UTILIZAÇÃO DE PLATAFORMA FLUTUANTE</t>
  </si>
  <si>
    <t>22.1.54</t>
  </si>
  <si>
    <t>C3983</t>
  </si>
  <si>
    <t>FABRICAÇÃO E FORNECIMENTO DE ACESSÓRIOS METÁLICOS PARA ESTACA DE CONCRETO (PONTEIRA E ANEL)</t>
  </si>
  <si>
    <t>22.1.55</t>
  </si>
  <si>
    <t>C4310</t>
  </si>
  <si>
    <t>POSICIONAMENTO, OPERAÇÃO E REMOÇÃO DE CAMISA METÁLICA C/ UTILIZAÇÃO DE PLATAFORMA FLUTUANTE</t>
  </si>
  <si>
    <t>C4146</t>
  </si>
  <si>
    <t>CARGA E TRANSP. DE ESTACA PRÉ-MOLDADA DO ESTOQUE AO LOCAL DE APLICAÇÃO, INCLUSIVE ASSENTAMENTO</t>
  </si>
  <si>
    <t>C4318</t>
  </si>
  <si>
    <t>CARGA E TRANSPORTE DE ESTACA PRÉ-MOLDADA DO ESTOQUE AO LOCAL DE APLICAÇÃO C/ UTILIZAÇÃO DE PLATAFORMA FLUTUANTE, INCLUSIVE ASSENTAMENTO</t>
  </si>
  <si>
    <t>22.2.3</t>
  </si>
  <si>
    <t>C4153</t>
  </si>
  <si>
    <t>CARGA E TRANSP. DE PEÇAS PRÉ-MOLDADAS DO ESTOQUE AO LOCAL DE APLICAÇÃO, INCLUSIVE ASSENTAMENTO</t>
  </si>
  <si>
    <t>22.2.4</t>
  </si>
  <si>
    <t>C4290</t>
  </si>
  <si>
    <t>CARGA E TRANSPORTE DE PEÇAS PRÉ-MOLDADAS, INCLUSIVE ASSENTAMENTO C/ UTILIZAÇÃO DE PLATAFORMA FLUTUANTE</t>
  </si>
  <si>
    <t>22.2.5</t>
  </si>
  <si>
    <t>C4311</t>
  </si>
  <si>
    <t>POSICIONAMENTO, OPERAÇÃO E REMOÇÃO DE CONTRAVENTAMENTO METÁLICO DE ESTACAS C/ PLATAFORMA FLUTUANTE</t>
  </si>
  <si>
    <t>22.3</t>
  </si>
  <si>
    <t>QUEBRA-MAR / ENROCAMENTO</t>
  </si>
  <si>
    <t>22.3.1</t>
  </si>
  <si>
    <t>C4288</t>
  </si>
  <si>
    <t>CARGA E ARRUMAÇÃO DE PEDRAS (0,001 T ATÉ 1,00 T), INCLUSIVE LANÇAMENTO</t>
  </si>
  <si>
    <t>22.3.2</t>
  </si>
  <si>
    <t>C4287</t>
  </si>
  <si>
    <t>CARGA E ARRUMAÇÃO DE PEDRAS (1,00 T ATÉ 6,00 T), INCLUSIVE LANÇAMENTO</t>
  </si>
  <si>
    <t>22.3.3</t>
  </si>
  <si>
    <t>C1097</t>
  </si>
  <si>
    <t>CARGA E ARRUMAÇÃO DE PEDRAS COM GUINDASTE MUNIDO DE CAÇAMBA METÁLICA</t>
  </si>
  <si>
    <t>22.3.4</t>
  </si>
  <si>
    <t>C4289</t>
  </si>
  <si>
    <t>CARGA E LANÇAMENTO DE BRITA P/ REVESTIMENTO, INCLUSIVE ESPALHAMENTO</t>
  </si>
  <si>
    <t>22.3.5</t>
  </si>
  <si>
    <t>C4306</t>
  </si>
  <si>
    <t>LAVRA, SELEÇÃO E ESTOQUE DE PEDRAS (1,00 T ATÉ 4,00 T)</t>
  </si>
  <si>
    <t>22.3.6</t>
  </si>
  <si>
    <t>C4307</t>
  </si>
  <si>
    <t>LAVRA, SELEÇÃO E ESTOQUE DE PEDRAS (4,00 T ATÉ 6,00 T)</t>
  </si>
  <si>
    <t>22.3.7</t>
  </si>
  <si>
    <t>C4308</t>
  </si>
  <si>
    <t>LAVRA, SELEÇÃO E ESTOQUE DE PEDRAS (0,0001 T ATÉ 1,00 T)</t>
  </si>
  <si>
    <t>22.3.8</t>
  </si>
  <si>
    <t>C4332</t>
  </si>
  <si>
    <t>TRANSPORTE DE PEDRAS ATÉ 1,0 T EM RODOVIA PAVIMENTADA (Y = 1,55X + 2,91)</t>
  </si>
  <si>
    <t>22.3.9</t>
  </si>
  <si>
    <t>C4413</t>
  </si>
  <si>
    <t>TRANSPORTE DE PEDRA ATÉ 1,0 T EM TRECHO NÃO PAVIMENTADO (Y = 2,59X + 2,91)</t>
  </si>
  <si>
    <t>22.3.10</t>
  </si>
  <si>
    <t>C4313</t>
  </si>
  <si>
    <t>TRANSPORTE DE PEDRAS DE 1,0 T ATÉ 6,0 T EM RODOVIA PAVIMENTADA (Y = 1,89X + 4,71)</t>
  </si>
  <si>
    <t>22.3.11</t>
  </si>
  <si>
    <t>C4414</t>
  </si>
  <si>
    <t>TRANSPORTE DE PEDRA DE 1,00 T ATÉ 6,00 T EM TRECHO NÃO PAVIMENTADO (Y = 3,14X + 4,71)</t>
  </si>
  <si>
    <t>22.4</t>
  </si>
  <si>
    <t>DRAGAGEM</t>
  </si>
  <si>
    <t>22.4.1</t>
  </si>
  <si>
    <t>C4315</t>
  </si>
  <si>
    <t>ATERRO HIDRÁULICO, INCLUINDO DRAGAGEM, ESPALHAMENTO NIVELADO E MOBILIZAÇÃO/DESMOBILIZAÇÃO DA DRAGA</t>
  </si>
  <si>
    <t>22.4.2</t>
  </si>
  <si>
    <t>C4283</t>
  </si>
  <si>
    <t>DRAGAGEM INCLUINDO MOBILIZAÇÃO/DESMOBILIZAÇÃO DA DRAGA</t>
  </si>
  <si>
    <t>TRANSPORTES PARA OBRAS RODOVIÁRIAS</t>
  </si>
  <si>
    <t>LOCAL</t>
  </si>
  <si>
    <t>C3143</t>
  </si>
  <si>
    <t>TRANSPORTE LOCAL C/ DMT ATÉ 4,00 KM (Y = 0,95X + 0,99)</t>
  </si>
  <si>
    <t>C3144</t>
  </si>
  <si>
    <t>TRANSPORTE LOCAL COM DMT ENTRE 4,01 Km E 30,00 Km (Y = 0,68X + 0,99)</t>
  </si>
  <si>
    <t>23.1.3</t>
  </si>
  <si>
    <t>C4161</t>
  </si>
  <si>
    <t>TRANSPORTE LOCAL C/ DMT SUPERIOR A 30,00 Km (Y = 0,53X + 0,99)</t>
  </si>
  <si>
    <t>23.1.4</t>
  </si>
  <si>
    <t>C3157</t>
  </si>
  <si>
    <t>TRANSPORTE  LOCAL D'ÁGUA P/SERVIÇOS DE PAVIMENTAÇÃO C/ DMT SUPERIOR A 7,00 Km (Y = 1,08X)</t>
  </si>
  <si>
    <t>23.1.5</t>
  </si>
  <si>
    <t>C3312</t>
  </si>
  <si>
    <t>TRANSPORTE  LOCAL  DE BRITA P/ TRATAMENTOS SUPERFICIAIS (Y = 0,79X + 3,96)</t>
  </si>
  <si>
    <t>23.1.6</t>
  </si>
  <si>
    <t>C3224</t>
  </si>
  <si>
    <t>TRANSPORTE LOCAL DE LIGANTES BETUMINOSOS C/DMT SUPERIOR A 15,00 Km (Y = 1,63X)</t>
  </si>
  <si>
    <t>23.1.7</t>
  </si>
  <si>
    <t>C3225</t>
  </si>
  <si>
    <t>TRANSPORTE LOCAL DE MISTURA BETUMINOSA À FRIO (Y = 0,79X + 2,37)</t>
  </si>
  <si>
    <t>23.1.8</t>
  </si>
  <si>
    <t>C3226</t>
  </si>
  <si>
    <t>TRANSPORTE LOCAL DE MISTURA BETUMINOSA À QUENTE (Y = 0,79X + 2,97)</t>
  </si>
  <si>
    <t>COMERCIAL</t>
  </si>
  <si>
    <t>C3311</t>
  </si>
  <si>
    <t>TRANSPORTE COMERCIAL EM RODOVIA PAVIMENTADA (Y = 0,37X)</t>
  </si>
  <si>
    <t>C3310</t>
  </si>
  <si>
    <t>TRANSPORTE COMERCIAL EM RODOVIA NÃO PAVIMENTADA (Y = 0,46X)</t>
  </si>
  <si>
    <t>MATERIAL BETUMINOSO</t>
  </si>
  <si>
    <t>I0001</t>
  </si>
  <si>
    <t>TRANSPORTE COMERCIAL DE MATERIAL BETUMINOSO À FRIO (Y = 0,43X + 41,66)</t>
  </si>
  <si>
    <t>I0002</t>
  </si>
  <si>
    <t>TRANSPORTE COMERCIAL DE MATERIAL BETUMINOSO À QUENTE (Y = 0,45X + 46,33)</t>
  </si>
  <si>
    <t>24</t>
  </si>
  <si>
    <t>SINALIZAÇÃO DO SISTEMA VIÁRIO</t>
  </si>
  <si>
    <t>24.1</t>
  </si>
  <si>
    <t>SINALIZAÇÃO HORIZONTAL</t>
  </si>
  <si>
    <t>24.1.1</t>
  </si>
  <si>
    <t>C0354</t>
  </si>
  <si>
    <t>BALIZADOR EM PVC RÍGIDO D=3" C/ENCHIMENTO DE CONCRETO</t>
  </si>
  <si>
    <t>24.1.2</t>
  </si>
  <si>
    <t>C3219</t>
  </si>
  <si>
    <t>FAIXA.HORIZONTAL/TINTA REFLETIVA/RESINA ACRÍLICA À BASE D'ÁGUA</t>
  </si>
  <si>
    <t>24.1.3</t>
  </si>
  <si>
    <t>C3220</t>
  </si>
  <si>
    <t>FAIXA.HORIZONTAL/TINTA REFLETIVA/RESINA ACRÍLICA</t>
  </si>
  <si>
    <t>24.1.4</t>
  </si>
  <si>
    <t>C3616</t>
  </si>
  <si>
    <t>SEGREGADOR DE TRÁFEGO TIPO JABOTI: FORNECIMENTO E APLICAÇÃO</t>
  </si>
  <si>
    <t>24.1.5</t>
  </si>
  <si>
    <t>C3236</t>
  </si>
  <si>
    <t>SÍMBOLOS NO PAVIMENTO/RESINA ACRÍLICA</t>
  </si>
  <si>
    <t>24.1.6</t>
  </si>
  <si>
    <t>C3237</t>
  </si>
  <si>
    <t>SÍMBOLOS NO PAVIMENTO/RESINA ACRÍLICA À BASE D'ÁGUA</t>
  </si>
  <si>
    <t>24.1.7</t>
  </si>
  <si>
    <t>C3116</t>
  </si>
  <si>
    <t>SONORIZADOR PRÉ-MOLDADO DE CONCRETO (30MPA) L=9,00M</t>
  </si>
  <si>
    <t>24.1.8</t>
  </si>
  <si>
    <t>C3117</t>
  </si>
  <si>
    <t>TACHA REFLETIVA MONODIRECIONAL : FORNECIMENTO/APLICAÇÃO</t>
  </si>
  <si>
    <t>24.1.9</t>
  </si>
  <si>
    <t>C4527</t>
  </si>
  <si>
    <t>TACHA REFLETIVA BIDIRECIONAL: FORNECIMENTO/APLICAÇÃO</t>
  </si>
  <si>
    <t>24.1.10</t>
  </si>
  <si>
    <t>C3118</t>
  </si>
  <si>
    <t>TACHÃO REFLETIVO MONODIRECIONAL: FORNECIMENTO/APLICAÇÃO</t>
  </si>
  <si>
    <t>24.1.11</t>
  </si>
  <si>
    <t>C4528</t>
  </si>
  <si>
    <t>TACHÃO REFLETIVO BIDIRECIONAL: FORNECIMENTO/APLICAÇÃO</t>
  </si>
  <si>
    <t>24.1.12</t>
  </si>
  <si>
    <t>C3119</t>
  </si>
  <si>
    <t>TARTARUGAS: FORNECIMENTO/APLICAÇÃO</t>
  </si>
  <si>
    <t>24.2</t>
  </si>
  <si>
    <t>SINALIZAÇÃO VERTICAL</t>
  </si>
  <si>
    <t>24.2.1</t>
  </si>
  <si>
    <t>C3158</t>
  </si>
  <si>
    <t>DEFENSAS METÁLICAS SEMI-MALEÁVEIS SIMPLES</t>
  </si>
  <si>
    <t>24.2.2</t>
  </si>
  <si>
    <t>C3321</t>
  </si>
  <si>
    <t>MARCO DE REFERÊNCIA DO SISTEMA RODOVIÁRIO ESTADUAL (S.R.E) EM CONCRETO</t>
  </si>
  <si>
    <t>24.2.3</t>
  </si>
  <si>
    <t>C3370</t>
  </si>
  <si>
    <t>MARCO QUILOMÉTRICO REFLETIVO EM AÇO GALVANIZADO</t>
  </si>
  <si>
    <t>24.2.4</t>
  </si>
  <si>
    <t>C3286</t>
  </si>
  <si>
    <t>MARCO QUILOMÉTRICO REFLETIVO EM AÇO GALVANIZADO C/PELÍCULA ANTI-PICHANTE</t>
  </si>
  <si>
    <t>24.2.5</t>
  </si>
  <si>
    <t>C3371</t>
  </si>
  <si>
    <t>MARCO QUILOMÉTRICO REFLETIVO EM ALUMÍNIO</t>
  </si>
  <si>
    <t>24.2.6</t>
  </si>
  <si>
    <t>C3285</t>
  </si>
  <si>
    <t>MARCO QUILOMÉTRICO REFLETIVO EM ALUMÍNIO C/PELÍCULA ANTI-PICHANTE</t>
  </si>
  <si>
    <t>24.2.7</t>
  </si>
  <si>
    <t>C3372</t>
  </si>
  <si>
    <t>MARCO QUILOMÉTRICO REFLETIVO EM POLIÉSTER C/ FIBRA DE VIDRO</t>
  </si>
  <si>
    <t>24.2.8</t>
  </si>
  <si>
    <t>C3287</t>
  </si>
  <si>
    <t>MARCO QUILOMÉTRICO REFLETIVO EM POLIÉSTER C/FIBRA DE VIDRO C/PELÍCULA ANTI-PICHANTE</t>
  </si>
  <si>
    <t>24.2.9</t>
  </si>
  <si>
    <t>C3362</t>
  </si>
  <si>
    <t>PAINEL REFLETIVO EM AÇO GALVANIZADO</t>
  </si>
  <si>
    <t>24.2.10</t>
  </si>
  <si>
    <t>C3291</t>
  </si>
  <si>
    <t>PAINEL REFLETIVO EM AÇO GALVANIZADO C/PELÍCULA ANTI-PICHANTE</t>
  </si>
  <si>
    <t>24.2.11</t>
  </si>
  <si>
    <t>C3363</t>
  </si>
  <si>
    <t>PAINEL REFLETIVO EM ALUMÍNIO</t>
  </si>
  <si>
    <t>24.2.12</t>
  </si>
  <si>
    <t>C3290</t>
  </si>
  <si>
    <t>PAINEL REFLETIVO EM ALUMÍNIO C/PELÍCULA ANTI-PICHANTE</t>
  </si>
  <si>
    <t>24.2.13</t>
  </si>
  <si>
    <t>C3374</t>
  </si>
  <si>
    <t>PAINEL REFLETIVO EM POLIÉSTER COM FIBRA DE VIDRO</t>
  </si>
  <si>
    <t>24.2.14</t>
  </si>
  <si>
    <t>C3292</t>
  </si>
  <si>
    <t>PAINEL REFLETIVO EM POLIÉSTER COM FIBRA DE VIDRO C/PELÍCULA ANTI-PICHANTE</t>
  </si>
  <si>
    <t>24.2.15</t>
  </si>
  <si>
    <t>C3364</t>
  </si>
  <si>
    <t>PAINEL SEMI-REFLETIVO EM AÇO GALVANIZADO</t>
  </si>
  <si>
    <t>24.2.16</t>
  </si>
  <si>
    <t>C3294</t>
  </si>
  <si>
    <t>PAINEL SEMI-REFLETIVO EM AÇO GALVANIZADO C/PELÍCULA ANTI-PICHANTE</t>
  </si>
  <si>
    <t>24.2.17</t>
  </si>
  <si>
    <t>C3365</t>
  </si>
  <si>
    <t>PAINEL SEMI-REFLETIVO EM ALUMÍNIO</t>
  </si>
  <si>
    <t>24.2.18</t>
  </si>
  <si>
    <t>C3293</t>
  </si>
  <si>
    <t>PAINEL SEMI-REFLETIVO EM ALUMÍNIO C/PELÍCULA ANTI-PICHANTE</t>
  </si>
  <si>
    <t>24.2.19</t>
  </si>
  <si>
    <t>C3366</t>
  </si>
  <si>
    <t>PAINEL SEMI-REFLETIVO EM POLIÉSTER COM FIBRA DE VIDRO</t>
  </si>
  <si>
    <t>24.2.20</t>
  </si>
  <si>
    <t>C3295</t>
  </si>
  <si>
    <t>PAINEL SEMI-REFLETIVO EM POLIÉSTER COM FIBRA DE VIDRO C/PELÍCULA ANTI-PICHANTE</t>
  </si>
  <si>
    <t>24.2.21</t>
  </si>
  <si>
    <t>C3353</t>
  </si>
  <si>
    <t>PLACA DE REGULAMENTAÇÃO/ADVERTÊNCIA REFLETIVA EM ACO GALVANIZADO</t>
  </si>
  <si>
    <t>24.2.22</t>
  </si>
  <si>
    <t>C3297</t>
  </si>
  <si>
    <t>PLACA DE REGULAMENTAÇÃO/ADVERTÊNCIA REFLETIVA EM AÇO GALVANIZADO C/PELÍCULA ANTI-PICHANTE</t>
  </si>
  <si>
    <t>24.2.23</t>
  </si>
  <si>
    <t>C3354</t>
  </si>
  <si>
    <t>PLACA DE REGULAMENTAÇÃO/ADVERTÊNCIA REFLETIVA EM ALUMÍNIO</t>
  </si>
  <si>
    <t>24.2.24</t>
  </si>
  <si>
    <t>C3296</t>
  </si>
  <si>
    <t>PLACA DE REGULAMENTAÇÃO/ADVERTÊNCIA REFLETIVA EM ALUMÍNIO C/PELÍCULA ANTI-PICHANTE</t>
  </si>
  <si>
    <t>24.2.25</t>
  </si>
  <si>
    <t>C3355</t>
  </si>
  <si>
    <t>PLACA DE REGULAMENTAÇÃO/ADVERTÊNCIA REFLETIVA EM POLIÉSTER COM FIBRA DE VIDRO</t>
  </si>
  <si>
    <t>24.2.26</t>
  </si>
  <si>
    <t>C3298</t>
  </si>
  <si>
    <t>PLACA DE REGULAMENTAÇÃO/ADVERTÊNCIA REFLETIVA EM POLIÉSTER COM FIBRA DE VIDRO C/PELÍCULA ANTI-PICHANTE</t>
  </si>
  <si>
    <t>24.2.27</t>
  </si>
  <si>
    <t>C3367</t>
  </si>
  <si>
    <t>PLACA DE SINALIZAÇÃO DE OBRA EM AÇO GALVANIZADO</t>
  </si>
  <si>
    <t>24.2.28</t>
  </si>
  <si>
    <t>C3299</t>
  </si>
  <si>
    <t>PLACA DE SINALIZAÇÃO DE OBRA EM AÇO GALVANIZADO C/PELÍCULA ANTI-PICHANTE</t>
  </si>
  <si>
    <t>24.2.29</t>
  </si>
  <si>
    <t>C3368</t>
  </si>
  <si>
    <t>PLACA DE SINALIZAÇÃO DE OBRA REFLETIVA EM ALUMÍNIO</t>
  </si>
  <si>
    <t>24.2.30</t>
  </si>
  <si>
    <t>C3300</t>
  </si>
  <si>
    <t>PLACA DE SINALIZAÇÃO DE OBRA REFLETIVA EM ALUMÍNIO C/PELÍCULA ANTI-PICHANTE</t>
  </si>
  <si>
    <t>24.2.31</t>
  </si>
  <si>
    <t>C3369</t>
  </si>
  <si>
    <t>PLACA DE SINALIZAÇÃO DE OBRA REFLETIVA EM POLIÉSTER C/ FIBRA DE VIDRO</t>
  </si>
  <si>
    <t>24.2.32</t>
  </si>
  <si>
    <t>C3301</t>
  </si>
  <si>
    <t>PLACA DE SINALIZAÇÃO DE OBRA REFLETIVA EM POLIÉSTER C/FIBRA DE VIDRO C/PELÍCULA ANTI-PICHANTE</t>
  </si>
  <si>
    <t>24.2.33</t>
  </si>
  <si>
    <t>C4550</t>
  </si>
  <si>
    <t>PLACA DE SINALIZAÇÃO REFLETIVA COM REAPROVEITAMENTO DE CHAPA DE AÇO</t>
  </si>
  <si>
    <t>24.2.34</t>
  </si>
  <si>
    <t>C4551</t>
  </si>
  <si>
    <t>PLACA DE SINALIZAÇÃO SEMI-REFLETIVA COM REAPROVEITAMENTO DE CHAPA DE AÇO</t>
  </si>
  <si>
    <t>24.2.35</t>
  </si>
  <si>
    <t>C3629</t>
  </si>
  <si>
    <t>PLACA EM CHAPA GALVANIZADA C/ESTRUTURA INTERNA EM METALON PINTADA, IMPRESSÃO EM VINIL 02 FACES, ABRAÇADEIRAS</t>
  </si>
  <si>
    <t>24.2.36</t>
  </si>
  <si>
    <t>C3356</t>
  </si>
  <si>
    <t>PLACA INDICATIVA/EDUCATIVA/SERVIÇOS REFLETIVA EM AÇO GALVANIZADO</t>
  </si>
  <si>
    <t>24.2.37</t>
  </si>
  <si>
    <t>C3303</t>
  </si>
  <si>
    <t>PLACA INDICATIVA/EDUCATIVA/SERVIÇOS REFLETIVA EM AÇO GALVANIZADO C/PELÍCULA ANTI-PICHANTE</t>
  </si>
  <si>
    <t>24.2.38</t>
  </si>
  <si>
    <t>C3357</t>
  </si>
  <si>
    <t>PLACA INDICATIVA/EDUCATIVA/SERVIÇOS REFLETIVA EM ALUMÍNIO</t>
  </si>
  <si>
    <t>24.2.39</t>
  </si>
  <si>
    <t>C3302</t>
  </si>
  <si>
    <t>PLACA INDICATIVA/EDUCATIVA/SERVIÇOS REFLETIVA EM ALUMÍNIO C/PELÍCULA ANTI-PICHANTE</t>
  </si>
  <si>
    <t>24.2.40</t>
  </si>
  <si>
    <t>C3358</t>
  </si>
  <si>
    <t>PLACA INDICATIVA/EDUCATIVA/SERVIÇOS REFLETIVA EM POLIÉSTER COM FIBRA DE VIDRO</t>
  </si>
  <si>
    <t>24.2.41</t>
  </si>
  <si>
    <t>C3304</t>
  </si>
  <si>
    <t>PLACA INDICATIVA/EDUCATIVA/SERVIÇOS REFLETIVA EM POLIÉSTER COM FIBRA DE VIDRO C/PELÍCULA ANTI-PICHANTE</t>
  </si>
  <si>
    <t>24.2.42</t>
  </si>
  <si>
    <t>C3359</t>
  </si>
  <si>
    <t>PLACA INDICATIVA/EDUCATIVA/SERVIÇOS SEMI-REFLETIVA EM AÇO GALVANIZADO</t>
  </si>
  <si>
    <t>24.2.43</t>
  </si>
  <si>
    <t>C3307</t>
  </si>
  <si>
    <t>PLACA INDICATIVA/EDUCATIVA/SERVIÇOS SEMI-REFLETIVA EM AÇO GALVANIZADO C/PELÍCULA ANTI-PICHANTE</t>
  </si>
  <si>
    <t>24.2.44</t>
  </si>
  <si>
    <t>C3360</t>
  </si>
  <si>
    <t>PLACA INDICATIVA/EDUCATIVA/SERVIÇOS SEMI-REFLETIVA EM ALUMÍNIO</t>
  </si>
  <si>
    <t>24.2.45</t>
  </si>
  <si>
    <t>C3306</t>
  </si>
  <si>
    <t>PLACA INDICATIVA/EDUCATIVA/SERVIÇOS SEMI-REFLETIVA EM ALUMÍNIO C/PELÍCULA ANTI-PICHANTE</t>
  </si>
  <si>
    <t>24.2.46</t>
  </si>
  <si>
    <t>C3361</t>
  </si>
  <si>
    <t>PLACA INDICATIVA/EDUCATIVA/SERVIÇOS SEMI-REFLETIVA EM POLIÉSTER C/ FIBRA DE VIDRO</t>
  </si>
  <si>
    <t>24.2.47</t>
  </si>
  <si>
    <t>C3305</t>
  </si>
  <si>
    <t>PLACA INDICATIVA/EDUCATIVA/SERVIÇOS SEMI-REFLETIVA EM POLIÉSTER C/FIBRA DE VIDRO C/PELÍCULA ANTI-PICHANTE</t>
  </si>
  <si>
    <t>24.3</t>
  </si>
  <si>
    <t>PÓRTICOS E SEMI-PÓRTICOS METÁLICOS</t>
  </si>
  <si>
    <t>24.3.1</t>
  </si>
  <si>
    <t>C5002</t>
  </si>
  <si>
    <t>PÓRTICO METÁLICO C/ VÃO DE 12,50M, VENTO 35M/S ÁREA DE EXPOSIÇÃO ATÉ 18,75M2 (SEM PLACA/PAINEL) - FORNECIMENTO E MONTAGEM</t>
  </si>
  <si>
    <t>24.3.2</t>
  </si>
  <si>
    <t>C5003</t>
  </si>
  <si>
    <t>PÓRTICO METÁLICO C/ VÃO DE 24,80M, VENTO 35M/S ÁREA DE EXPOSIÇÃO ATÉ 37,20M2 (SEM PLACA/PAINEL) - FORNECIMENTO E MONTAGEM</t>
  </si>
  <si>
    <t>24.3.3</t>
  </si>
  <si>
    <t>C5004</t>
  </si>
  <si>
    <t>SEMI-PÓRTICO METÁLICO SIMPLES C/ VÃO DE 2,70M, VENTO 35M/S ÁREA DE EXPOSIÇÃO ATÉ 4,05M2 (SEM PLACA/PAINEL) - FORNECIMENTO E MONTAGEM</t>
  </si>
  <si>
    <t>24.3.4</t>
  </si>
  <si>
    <t>C5005</t>
  </si>
  <si>
    <t>SEMI-PÓRTICO METÁLICO SIMPLES C/ VÃO DE 7,20M, VENTO 35M/S ÁREA DE EXPOSIÇÃO ATÉ 10,65M2 (SEM PLACA/PAINEL) - FORNECIMENTO E MONTAGEM</t>
  </si>
  <si>
    <t>24.3.5</t>
  </si>
  <si>
    <t>C5006</t>
  </si>
  <si>
    <t>SEMI-PÓRTICO METÁLICO DUPLO C/ VÃO DE 2 X 7,20M, VENTO 35M/S ÁREA DE EXPOSIÇÃO ATÉ 2 X 10,80M2 (SEM PLACA/PAINEL) - FORNECIMENTO E MONTAGEM</t>
  </si>
  <si>
    <t>25</t>
  </si>
  <si>
    <t>URBANIZAÇÃO/PAISAGISMO</t>
  </si>
  <si>
    <t>25.1</t>
  </si>
  <si>
    <t>URBANIZAÇÃO</t>
  </si>
  <si>
    <t>25.1.1</t>
  </si>
  <si>
    <t>C0004</t>
  </si>
  <si>
    <t>ABRIGO PRÉ-MOLDADO EM CONCRETO (PARADA DE ÔNIBUS)</t>
  </si>
  <si>
    <t>25.1.2</t>
  </si>
  <si>
    <t>C4715</t>
  </si>
  <si>
    <t>ABRIGO PRÉ-MOLDADO P/ PARADA DE ÔNIBUS, C=4,00M, L=1,50M (5,7 T) S/ TRANSPORTE</t>
  </si>
  <si>
    <t>25.1.3</t>
  </si>
  <si>
    <t>C3641</t>
  </si>
  <si>
    <t>BALANÇO ANDORINHA C/02 CADEIRAS, CONFECÇÃO EM TUBO VAPOR E PINTURA ESMALTE SINTÉTICO</t>
  </si>
  <si>
    <t>25.1.4</t>
  </si>
  <si>
    <t>C0352</t>
  </si>
  <si>
    <t>BALANÇO ANDORINHA C/03 CADEIRAS, CONFECÇÃO EM TUBO VAPOR E PINTURA ESMALTE SINTÉTICO</t>
  </si>
  <si>
    <t>25.1.5</t>
  </si>
  <si>
    <t>C3611</t>
  </si>
  <si>
    <t>BANCO DE MADEIRA C/ASSENTO FIXADO EM CONCRETO E ENCOSTO FIXADO EM TUBO DE AÇO GALVANIZADO 3" (MÓDULO DE 2,60m)</t>
  </si>
  <si>
    <t>25.1.6</t>
  </si>
  <si>
    <t>C0360</t>
  </si>
  <si>
    <t>BANCO DE MADEIRA C/ESTRUTURA DE FERRO - L= 3.00m</t>
  </si>
  <si>
    <t>25.1.7</t>
  </si>
  <si>
    <t>C0361</t>
  </si>
  <si>
    <t>BANCO EM ALVENARIA, TAMPO EM CONCRETO, C/ENCOSTO H=80cm (PINTADO)</t>
  </si>
  <si>
    <t>25.1.8</t>
  </si>
  <si>
    <t>C3439</t>
  </si>
  <si>
    <t>BANCO EM "U" S/ ENCOSTO E C/ TIJOLO APARENTE</t>
  </si>
  <si>
    <t>25.1.9</t>
  </si>
  <si>
    <t>C3440</t>
  </si>
  <si>
    <t>BANCO EM "U" S/ ENCOSTO PADRÃO</t>
  </si>
  <si>
    <t>25.1.10</t>
  </si>
  <si>
    <t>C0462</t>
  </si>
  <si>
    <t>BORBOLETA C/ CONTADOR DE ACESSO</t>
  </si>
  <si>
    <t>25.1.11</t>
  </si>
  <si>
    <t>C4712</t>
  </si>
  <si>
    <t>CARGA/DESCARGA DE ABRIGO PREMOLDADO (PARADA DE ÔNIBUS), INCLUSIVE ASSENTAMENTO</t>
  </si>
  <si>
    <t>25.1.12</t>
  </si>
  <si>
    <t>C0926</t>
  </si>
  <si>
    <t>CARROSSEL DE RODA</t>
  </si>
  <si>
    <t>25.1.13</t>
  </si>
  <si>
    <t>C3642</t>
  </si>
  <si>
    <t>CARROSSEL ESPECIAL C/ 04 CADEIRAS, CONFECÇÃO EM TUBO VAPOR E PINTURA ESMALTE SINTÉTICO</t>
  </si>
  <si>
    <t>25.1.14</t>
  </si>
  <si>
    <t>C3643</t>
  </si>
  <si>
    <t>CARROSSEL TIPO OLA, CONFECÇÃO EM TUBO VAPOR E PINTURA ESMALTE SINTÉTICO</t>
  </si>
  <si>
    <t>25.1.15</t>
  </si>
  <si>
    <t>C0864</t>
  </si>
  <si>
    <t>CONJUNTO DE MASTRO P/ TRÊS BANDEIRAS E PEDESTAL</t>
  </si>
  <si>
    <t>25.1.16</t>
  </si>
  <si>
    <t>C0865</t>
  </si>
  <si>
    <t>CONJUNTO DE TABELAS P/ BASQUETE EM COMPENSADO NAVAL, MODELO OFICIAL, 1,05X1,80M, ESP. 18MM</t>
  </si>
  <si>
    <t>25.1.17</t>
  </si>
  <si>
    <t>C1349</t>
  </si>
  <si>
    <t>CONJUNTO PARA FUTSAL COM TRAVES OFICIAIS DE 3,00 X 2,00 M EM TUBO DE ACO GALVANIZADO 3" COM REQUADRO EM TUBO DE 1", PINTURA EM PRIMER COM TINTA ESMALTE SINTETICO E REDES</t>
  </si>
  <si>
    <t>25.1.18</t>
  </si>
  <si>
    <t>C0925</t>
  </si>
  <si>
    <t>CORRIMÃO EM TUBO GALVANIZADO DE 2" (FORNECIMENTO E MONTAGEM)</t>
  </si>
  <si>
    <t>25.1.19</t>
  </si>
  <si>
    <t>C2995</t>
  </si>
  <si>
    <t>ESCADA HORIZONTAL E VERTICAL, CONFECÇÃO  EM TUBO VAPOR E PINTURA ESMALTE SINTÉTICO</t>
  </si>
  <si>
    <t>25.1.20</t>
  </si>
  <si>
    <t>C2997</t>
  </si>
  <si>
    <t>ESCORREGADOR GRANDE, CONFECÇÃO EM TUBO VAPOR E PINTURA ESMALTE SINTÉTICO</t>
  </si>
  <si>
    <t>25.1.21</t>
  </si>
  <si>
    <t>C3645</t>
  </si>
  <si>
    <t>ESCORREGADOR PEQUENO, CONFECÇÃO EM TUBO VAPOR E PINTURA ESMALTE SINTÉTICO</t>
  </si>
  <si>
    <t>25.1.22</t>
  </si>
  <si>
    <t>C1347</t>
  </si>
  <si>
    <t xml:space="preserve">CONJUNTO PARA BASQUETE COM TABELAS EM COMPENSADO NAVAL, MODELO OFICIAL, 1,05X1,80M, ESP. 18MM, COMPLETO, INCLUSIVE ESTRUTURA EM TUBOS DE AÇO GALVANIZADO DE 4" E DE 1", ACABAMENTO EM MASSA PLÁSTICA, PRIMER E TINTA ESMALTE SINTÉTICO, COM REFORÇO TIPO MÃO FRANCESA, AVANÇO LIVRE DE 2,30M
</t>
  </si>
  <si>
    <t>25.1.23</t>
  </si>
  <si>
    <t>C1348</t>
  </si>
  <si>
    <t>ESTRUTURA METÁLICA DE TRAVES DE FUTEBOL DE CAMPO OFICIAL, EM TUBOS DE AÇO GALVANIZADO, DIMENSÕES 7,32 X 2,44 X 1,50, COM ACABAMENTO E PINTURA, INCLUSIVE REDE EM FIO 100% NYLON COM PROTEÇÃO UV</t>
  </si>
  <si>
    <t>25.1.24</t>
  </si>
  <si>
    <t>C1350</t>
  </si>
  <si>
    <t>ESTRUTURA METÁLICA EM RODÍZIOS, COM TABELAS DE BASQUETE EM COMPENSADO NAVAL, MODELO OFICIAL, 1,05X1,80M, ESP. 18MM</t>
  </si>
  <si>
    <t>25.1.25</t>
  </si>
  <si>
    <t>C1351</t>
  </si>
  <si>
    <t>CONJUNTO PARA QUADRA DE VOLEI OFICIAL COM POSTES EM TUBO DE ACO GALVANIZADO 3", H = *255* CM, PINTURA EM TINTA ESMALTE SINTETICO, REDE DE NYLON COM 2 MM, MALHA 10 X 10 CM E ANTENAS OFICIAIS</t>
  </si>
  <si>
    <t>25.1.26</t>
  </si>
  <si>
    <t>C3646</t>
  </si>
  <si>
    <t>GAIOLA LABIRINTO, CONFECÇÃO EM TUBO VAPOR E PINTURA ESMALTE SINTÉTICO</t>
  </si>
  <si>
    <t>25.1.27</t>
  </si>
  <si>
    <t>C3647</t>
  </si>
  <si>
    <t>GANGORRA C/ 02 PRANCHAS, CONFECÇÃO EM TUBO VAPOR E PINTURA ESMALTE SINTÉTICO</t>
  </si>
  <si>
    <t>25.1.28</t>
  </si>
  <si>
    <t>C3000</t>
  </si>
  <si>
    <t>GANGORRA C/ 03 PRANCHAS, CONFECÇÃO EM TUBO VAPOR E PINTURA ESMALTE SINTÉTICO</t>
  </si>
  <si>
    <t>25.1.29</t>
  </si>
  <si>
    <t>C3526</t>
  </si>
  <si>
    <t>LIMPEZA MANUAL DE AGUAPÉS EM LAGOAS</t>
  </si>
  <si>
    <t>25.1.30</t>
  </si>
  <si>
    <t>C3527</t>
  </si>
  <si>
    <t>LIMPEZA MECANIZADA DE AGUAPÉS EM LAGOAS</t>
  </si>
  <si>
    <t>25.1.31</t>
  </si>
  <si>
    <t>C3451</t>
  </si>
  <si>
    <t>LIXEIRA EM FIBRA DE VIDRO CAP.=40L e DIAM.=35cm</t>
  </si>
  <si>
    <t>25.1.32</t>
  </si>
  <si>
    <t>C4570</t>
  </si>
  <si>
    <t>TOTEM RODOVIÁRIO - PADRÃO DER</t>
  </si>
  <si>
    <t>25.1.33</t>
  </si>
  <si>
    <t>C3060</t>
  </si>
  <si>
    <t>TRAVE DE MADEIRA (3X2)m  P/FUTEBOL DE CAMPO</t>
  </si>
  <si>
    <t>25.2</t>
  </si>
  <si>
    <t>PAISAGISMO</t>
  </si>
  <si>
    <t>25.2.1</t>
  </si>
  <si>
    <t>C0112</t>
  </si>
  <si>
    <t>ARBUSTOS ORNAMENTAIS EM GERAL. C/ ALTURA MÍNIMA DE 50CM</t>
  </si>
  <si>
    <t>25.2.2</t>
  </si>
  <si>
    <t>C0113</t>
  </si>
  <si>
    <t>ARBUSTOS ORNAMENTAIS EM GERAL INCLUSIVE CONSERVAÇÃO P/ 60 DIAS</t>
  </si>
  <si>
    <t>25.2.3</t>
  </si>
  <si>
    <t>C3061</t>
  </si>
  <si>
    <t>ÁRVORE C/ TUTOR E ADUBO</t>
  </si>
  <si>
    <t>25.2.4</t>
  </si>
  <si>
    <t>C3062</t>
  </si>
  <si>
    <t>ÁRVORE C/ TUTOR, GRADE, ADUBO E CAVA</t>
  </si>
  <si>
    <t>25.2.5</t>
  </si>
  <si>
    <t>C0229</t>
  </si>
  <si>
    <t>ÁRVORES ORNAMENTAIS EM GERAL. C/ ALTURA  MÉDIA DE 2.50M.EXCETO PALMÁCEAS</t>
  </si>
  <si>
    <t>25.2.6</t>
  </si>
  <si>
    <t>C0230</t>
  </si>
  <si>
    <t>ÁRVORES ORNAMENTAIS EM GERAL.INCLUSIVE CONSERVAÇÃO</t>
  </si>
  <si>
    <t>25.2.7</t>
  </si>
  <si>
    <t>C1080</t>
  </si>
  <si>
    <t>DESPRAGUEJAMENTO DE ÁREAS GRAMADAS</t>
  </si>
  <si>
    <t>25.2.8</t>
  </si>
  <si>
    <t>C1253</t>
  </si>
  <si>
    <t>ESCAVAÇÃO, CARGA E TRANSPORTE DE TERRA RETIRADA DE CAVA ABERTA P/ PLANTIO .ATÉ 5KM</t>
  </si>
  <si>
    <t>25.2.9</t>
  </si>
  <si>
    <t>C3443</t>
  </si>
  <si>
    <t>GRAMA CAPIM DE BURRO / PAPUAN</t>
  </si>
  <si>
    <t>25.2.10</t>
  </si>
  <si>
    <t>C1429</t>
  </si>
  <si>
    <t>GRAMA EM ÁREAS EXTERNAS, INCLUSIVE MATERIAL</t>
  </si>
  <si>
    <t>25.2.11</t>
  </si>
  <si>
    <t>C1430</t>
  </si>
  <si>
    <t>GRAMA EM PLACAS E=6 CM FORNECIMENTO E PLANTIO</t>
  </si>
  <si>
    <t>25.2.12</t>
  </si>
  <si>
    <t>C1431</t>
  </si>
  <si>
    <t>GRAMA EM PLACAS.INCLUSIVE CONSERVAÇÃO</t>
  </si>
  <si>
    <t>25.2.13</t>
  </si>
  <si>
    <t>C3426</t>
  </si>
  <si>
    <t>GRAMA PARA TALUDE DE LAGOA, CONSERVAÇÃO ATÉ 45 DIAS</t>
  </si>
  <si>
    <t>25.2.14</t>
  </si>
  <si>
    <t>C4849</t>
  </si>
  <si>
    <t>GRAMA SINTÉTICA ESPORTIVA PARA FUTEBOL EM POLIETILENO, COM ALTURA MINIMA DE 50MM (FORNECIMENTO E COLOCAÇÃO)</t>
  </si>
  <si>
    <t>25.2.15</t>
  </si>
  <si>
    <t>C1452</t>
  </si>
  <si>
    <t>HERBÁCEAS ORNAMENTAIS EM GERAL</t>
  </si>
  <si>
    <t>25.2.16</t>
  </si>
  <si>
    <t>C1453</t>
  </si>
  <si>
    <t>HERBÁCEAS ORNAMENTAIS EM GERAL.INCLUSIVE CONSERVAÇÃO P/ 60 DIAS</t>
  </si>
  <si>
    <t>25.2.17</t>
  </si>
  <si>
    <t>C1454</t>
  </si>
  <si>
    <t>HERBICIDA ESTERILIZANTE DE SOLO</t>
  </si>
  <si>
    <t>25.2.18</t>
  </si>
  <si>
    <t>C1455</t>
  </si>
  <si>
    <t>25.2.19</t>
  </si>
  <si>
    <t>C1457</t>
  </si>
  <si>
    <t>HIDROSSEMEADURA DE TERRENOS</t>
  </si>
  <si>
    <t>25.2.20</t>
  </si>
  <si>
    <t>C1499</t>
  </si>
  <si>
    <t>IRRIGAÇÃO DIÁRIA DE ÁREA PLANTADA</t>
  </si>
  <si>
    <t>25.2.21</t>
  </si>
  <si>
    <t>C1612</t>
  </si>
  <si>
    <t>LASTRO URBANIZADO C/ SEIXO ROLADO</t>
  </si>
  <si>
    <t>25.2.22</t>
  </si>
  <si>
    <t>C1788</t>
  </si>
  <si>
    <t>MANUTENÇÃO C/ COBERTURA DE TERRA VEGETAL P/ ÁREAS GRAMADAS</t>
  </si>
  <si>
    <t>25.2.23</t>
  </si>
  <si>
    <t>C1789</t>
  </si>
  <si>
    <t>MANUTENÇÃO C/ CORTE E REFILAMENTO DE ÁREAS GRAMADAS C/MICROTRATOR</t>
  </si>
  <si>
    <t>25.2.24</t>
  </si>
  <si>
    <t>C1781</t>
  </si>
  <si>
    <t>MANUTENÇÃO, CORTE E REFILAMENTO DE ÁREAS GRAMADAS C/ 25% DE OBSTÁCULOS</t>
  </si>
  <si>
    <t>25.2.25</t>
  </si>
  <si>
    <t>C1782</t>
  </si>
  <si>
    <t>MANUTENÇÃO, CORTE E REFILAMENTO DE ÁREAS GRAMADAS C/ROÇADEIRA TRACIONADA</t>
  </si>
  <si>
    <t>25.2.26</t>
  </si>
  <si>
    <t>C1783</t>
  </si>
  <si>
    <t>MANUTENÇÃO MENSAL DE ÁREA PLANTADA C/ LIMPEZA DIÁRIA</t>
  </si>
  <si>
    <t>25.2.27</t>
  </si>
  <si>
    <t>C1787</t>
  </si>
  <si>
    <t>MANUTENÇÃO MENSAL DE ÁREAS VERDES - IRRIGAÇÃO</t>
  </si>
  <si>
    <t>25.2.28</t>
  </si>
  <si>
    <t>C1786</t>
  </si>
  <si>
    <t>MANUTENÇÃO MENSAL DE ÁREAS VERDES - LIMPEZA GERAL E DIÁRIA</t>
  </si>
  <si>
    <t>25.2.29</t>
  </si>
  <si>
    <t>C1784</t>
  </si>
  <si>
    <t>MANUTENÇÃO MENSAL DE CANTEIROS C/ ATÉ 7.000 M2</t>
  </si>
  <si>
    <t>25.2.30</t>
  </si>
  <si>
    <t>C1785</t>
  </si>
  <si>
    <t>MANUTENÇÃO MENSAL P/PODA E LIMPEZA DE ARBUSTOS</t>
  </si>
  <si>
    <t>25.2.31</t>
  </si>
  <si>
    <t>C2035</t>
  </si>
  <si>
    <t>PREPARO E SUBSTITUIÇÃO DE TERRA P/PLANTAÇÃO</t>
  </si>
  <si>
    <t>25.2.32</t>
  </si>
  <si>
    <t>C2235</t>
  </si>
  <si>
    <t>REVOLVIMENTO MECÂNICO DE TERRA PROFUNDIDADE 20-30cm</t>
  </si>
  <si>
    <t>25.2.33</t>
  </si>
  <si>
    <t>C2238</t>
  </si>
  <si>
    <t>ROÇADO MANUAL INCLUSIVE RASTELAMENTO P/ HERBÁCEAS</t>
  </si>
  <si>
    <t>25.2.34</t>
  </si>
  <si>
    <t>C2534</t>
  </si>
  <si>
    <t>TRANSPORTE DE TERRA FÉRTIL.P/PLANTIO DE HERBÁCEAS/ÁRVORES ORNAMENTAIS</t>
  </si>
  <si>
    <t>25.3</t>
  </si>
  <si>
    <t>PROTEÇÃO AMBIENTAL</t>
  </si>
  <si>
    <t>25.3.1</t>
  </si>
  <si>
    <t>C3259</t>
  </si>
  <si>
    <t>CARGA E TRANSPORTE ATÉ 5KM DE REVESTIMENTO BETUMINOSO DEMOLIDO</t>
  </si>
  <si>
    <t>25.3.2</t>
  </si>
  <si>
    <t>C3277</t>
  </si>
  <si>
    <t>ESCARIFICAÇÃO DE JAZIDAS/EMPRÉSTIMOS/CAMINHOS DE SERVIÇOS</t>
  </si>
  <si>
    <t>25.3.3</t>
  </si>
  <si>
    <t>C3279</t>
  </si>
  <si>
    <t>ESCAVAÇÃO COM ESTOCAGEM DE MATERIAL EXPURGADO (TERRA VEGETAL)</t>
  </si>
  <si>
    <t>25.3.4</t>
  </si>
  <si>
    <t>C3283</t>
  </si>
  <si>
    <t>ESPALHAMENTO DO MATERIAL EXPURGADO (TERRA VEGETAL)</t>
  </si>
  <si>
    <t>25.3.5</t>
  </si>
  <si>
    <t>C3308</t>
  </si>
  <si>
    <t>RECONFORMAÇÃO DA FAIXA DE DOMÍNIO, EMPRÉSTIMOS, JAZIDAS E TALUDES</t>
  </si>
  <si>
    <t>25.3.6</t>
  </si>
  <si>
    <t>C3108</t>
  </si>
  <si>
    <t>REVESTIMENTO VEGETAL DE TALUDES</t>
  </si>
  <si>
    <t>26</t>
  </si>
  <si>
    <t>MUROS E FECHAMENTOS</t>
  </si>
  <si>
    <t>26.1</t>
  </si>
  <si>
    <t>MUROS</t>
  </si>
  <si>
    <t>26.1.1</t>
  </si>
  <si>
    <t>C1803</t>
  </si>
  <si>
    <t>MURETA C/TIJOLO MACIÇO, REBOCADA, INCL. FUNDAÇÕES</t>
  </si>
  <si>
    <t>26.1.2</t>
  </si>
  <si>
    <t>C1804</t>
  </si>
  <si>
    <t>MURO DIVISÓRIO C/BLOCOS DE CONCRETO 14x19x39 CM, H=1.80M, SOBRE SAPATA CORRIDA DE CONCRETO FCK = 13,5 MPa E PILARES DE CONCRETO</t>
  </si>
  <si>
    <t>26.1.3</t>
  </si>
  <si>
    <t>C1805</t>
  </si>
  <si>
    <t>MURO DIVISÓRIO C/ BLOCOS DE CONCRETO 14x19x39 CM, H=1,80 M, SOBRE SAPATA CORRIDA, C/ PILARETES E CINTA DE AMARRAÇÃO DE CONCRETO C/ PINGADEIRAS</t>
  </si>
  <si>
    <t>26.1.4</t>
  </si>
  <si>
    <t>C2887</t>
  </si>
  <si>
    <t>MURO EM ALVENARIA C/FUNDAÇÃO, REBOCO 2 FACES, ALTURA ÚTIL 1.80M</t>
  </si>
  <si>
    <t>26.1.5</t>
  </si>
  <si>
    <t>C1806</t>
  </si>
  <si>
    <t>MURO C/MOURÕES E PLACAS PRÉ-FABRICADAS DE CONCRETO H=2.00M</t>
  </si>
  <si>
    <t>26.1.6</t>
  </si>
  <si>
    <t>C1807</t>
  </si>
  <si>
    <t>MURO CONTORNO DE ALVENARIA E CONCRETO (PILAR+CINTA) REBOCADO, COM PINTURA</t>
  </si>
  <si>
    <t>26.1.7</t>
  </si>
  <si>
    <t>C4912</t>
  </si>
  <si>
    <t>MURO CONTORNO DE ALVENARIA E CONCRETO (PILAR+CINTA), REBOCADO, SEM PINTURA</t>
  </si>
  <si>
    <t>26.1.8</t>
  </si>
  <si>
    <t>C4600</t>
  </si>
  <si>
    <t>MURO DE ALVENARIA COM FUNDAÇÃO, REBOCO 2 FACES, ALT. ÚTIL 1,80m COM CERCA DE PROTEÇÃO EM "V" COM ARAME FARPADO</t>
  </si>
  <si>
    <t>26.1.9</t>
  </si>
  <si>
    <t>C4859</t>
  </si>
  <si>
    <t>MURO DE ALVENARIA COM FUNDAÇÃO, REBOCO 2 FACES, ALT. ÚTIL 2,50 m COM CERCA DE PROTEÇÃO TIPO CONCERTINA</t>
  </si>
  <si>
    <t>26.2</t>
  </si>
  <si>
    <t>ALAMBRADOS</t>
  </si>
  <si>
    <t>26.2.1</t>
  </si>
  <si>
    <t>C3736</t>
  </si>
  <si>
    <t>ALAMBRADO C/ TELA DE ALUMÍNIO FIO ESP.=1.5 MM E MALHA DE (4X4)MM</t>
  </si>
  <si>
    <t>26.2.2</t>
  </si>
  <si>
    <t>C0036</t>
  </si>
  <si>
    <t>ALAMBRADO C/TELA DE ARAME GALVANIZADO.. ALTURA 2M</t>
  </si>
  <si>
    <t>26.2.3</t>
  </si>
  <si>
    <t>C3436</t>
  </si>
  <si>
    <t>ALAMBRADO C/TELA DE NYLON FIO ESP.=3MM E MALHA DE (5 X 5)CM</t>
  </si>
  <si>
    <t>26.2.4</t>
  </si>
  <si>
    <t>C3680</t>
  </si>
  <si>
    <t>ALAMBRADO C/ TELA DE PVC FIO 10 MALHA DE 2"X2"</t>
  </si>
  <si>
    <t>26.2.5</t>
  </si>
  <si>
    <t>C0037</t>
  </si>
  <si>
    <t>ALAMBRADO C/TELA GALVANIZADA SOLDADA ALTURA 2M</t>
  </si>
  <si>
    <t>26.2.6</t>
  </si>
  <si>
    <t>C0035</t>
  </si>
  <si>
    <t>ALAMBRADO C/ TUBO DE AÇO GALVANIZADO 2", INCLUSIVE PINTURA</t>
  </si>
  <si>
    <t>26.2.7</t>
  </si>
  <si>
    <t>C0038</t>
  </si>
  <si>
    <t>ALAMBRADO C/TUBO DE AÇO GALVANIZADO 4", INCLUSIVE PINTURA</t>
  </si>
  <si>
    <t>26.2.8</t>
  </si>
  <si>
    <t>C0039</t>
  </si>
  <si>
    <t>ALAMBRADO P/QUADRA ESPORTIVA ALTURA 1M</t>
  </si>
  <si>
    <t>26.2.9</t>
  </si>
  <si>
    <t>C0040</t>
  </si>
  <si>
    <t>ALAMBRADO P/QUADRA ESPORTIVA ALTURA 4M</t>
  </si>
  <si>
    <t>26.3</t>
  </si>
  <si>
    <t>CERCAS</t>
  </si>
  <si>
    <t>26.3.1</t>
  </si>
  <si>
    <t>C0733</t>
  </si>
  <si>
    <t>CERCA DE ARAME FARPADO 7 FIOS,MURETA C/ ALTURA DE 0,70M - FUNDAÇÃO E REBOCO NAS 2 FACES</t>
  </si>
  <si>
    <t>26.3.2</t>
  </si>
  <si>
    <t>C0742</t>
  </si>
  <si>
    <t>CERCA DE ARAME FARPADO -  ESTACA PONTA VIRADA, C/11 FIOS</t>
  </si>
  <si>
    <t>26.3.3</t>
  </si>
  <si>
    <t>C0735</t>
  </si>
  <si>
    <t>CERCA C/ ESTACAS DE CONCRETO ARMADO (2,20 X 0,10 X 0,10M)E MOURÃO DE CONCRETO ARMADO (2,20 X 0,15 X 0,15M) - 4 FIOS DE ARAME FARPADO</t>
  </si>
  <si>
    <t>26.3.4</t>
  </si>
  <si>
    <t>C0743</t>
  </si>
  <si>
    <t>CERCA C/ ESTACAS DE CONCRETO ARMADO (2,20 X 0,10 X 0,10M) E MOURÃO DE CONCRETO ARMADO (2,20 X 0,15 X 0,15M) - 6 FIOS DE ARAME FARPADO</t>
  </si>
  <si>
    <t>26.3.5</t>
  </si>
  <si>
    <t>C0736</t>
  </si>
  <si>
    <t>CERCA C/ ESTACAS DE CONCRETO ARMADO (2,20 X 0,10 X 0,10M) E MOURÃO DE CONCRETO ARMADO (2,20 X 0,15 X 0,15M) - 8 FIOS DE ARAME FARPADO</t>
  </si>
  <si>
    <t>26.3.6</t>
  </si>
  <si>
    <t>C0740</t>
  </si>
  <si>
    <t>CERCA DE MADEIRA C/ ARAME GALVANIZADO</t>
  </si>
  <si>
    <t>26.3.7</t>
  </si>
  <si>
    <t>C0741</t>
  </si>
  <si>
    <t>CERCA DE MADEIRA C/ TRAVESSAS DE MADEIRA</t>
  </si>
  <si>
    <t>26.3.8</t>
  </si>
  <si>
    <t>C4858</t>
  </si>
  <si>
    <t>CERCA DE PROTEÇÃO EM "V" COM ARAME FARPADO</t>
  </si>
  <si>
    <t>26.3.9</t>
  </si>
  <si>
    <t>C4731</t>
  </si>
  <si>
    <t>CERCA COM ESTACAS DE MADEIRA ROLIÇA, D=10CM (DE 7 ATÉ 11CM), DISTANTES A 1,50M E MOURÕES ROLIÇOS, D=12CM (DE 10 ATÉ 15CM), DISTANTES A 50,00M - 4 FIOS DE ARAME FARPADO</t>
  </si>
  <si>
    <t>26.3.10</t>
  </si>
  <si>
    <t>C4732</t>
  </si>
  <si>
    <t>CERCA COM ESTACAS DE MADEIRA ROLIÇA, D=10CM (DE 7 ATÉ 11CM), DISTANTES A 1,50M E MOURÕES ROLIÇOS, D=12CM (DE 10 ATÉ 15CM), DISTANTES A 50,00M - 6 FIOS DE ARAME FARPADO</t>
  </si>
  <si>
    <t>26.3.11</t>
  </si>
  <si>
    <t>C4733</t>
  </si>
  <si>
    <t>CERCA COM ESTACAS DE MADEIRA ROLIÇA, D=10CM (DE 7 ATÉ 11CM), DISTANTES A 1,50M E MOURÕES ROLIÇOS, D=12CM (DE 10 ATÉ 15CM), DISTANTES A 50,00M - 8 FIOS DE ARAME FARPADO</t>
  </si>
  <si>
    <t>26.3.12</t>
  </si>
  <si>
    <t>C4725</t>
  </si>
  <si>
    <t>CERCA/GRADIL NYLOFOR H=2,43M, MALHA 5 X 20CM - FIO 5,00MM, COM FIXADORES DE POLIAMIDA EM POSTE 40 x 60 MM CHUMBADOS EM BASE DE CONCRETO (EXCLUSIVE ESTA), REVESTIDOS EM POLIESTER POR PROCESSO DE PINTURA ELETROSTÁTICA (GRADIL E POSTE), NAS CORES VERDE OU BRANCA - FORNECIMENTO E INSTALAÇÃO</t>
  </si>
  <si>
    <t>26.3.13</t>
  </si>
  <si>
    <t>C4726</t>
  </si>
  <si>
    <t>CERCA/GRADIL NYLOFOR H=2,03M, MALHA 5 X 20CM - FIO 5,00MM, COM FIXADORES DE POLIAMIDA EM POSTE 40 x 60 MM CHUMBADOS EM BASE DE CONCRETO (EXCLUSIVE ESTA) , REVESTIDOS EM POLIESTER POR PROCESSO DE PINTURA ELETROSTÁTICA (GRADIL E POSTE), NAS CORES VERDE OU BRANCA - FORNECIMENTO E INSTALAÇÃO</t>
  </si>
  <si>
    <t>26.3.14</t>
  </si>
  <si>
    <t>C4727</t>
  </si>
  <si>
    <t>CERCA/GRADIL NYLOFOR H=1,53M, MALHA 5 X 20CM - FIO 5,00MM, COM FIXADORES DE POLIAMIDA EM POSTE 40 x 60 MM CHUMBADOS EM BASE DE CONCRETO (EXCLUSIVE ESTA) , REVESTIDOS EM POLIESTER POR PROCESSO DE PINTURA ELETROSTÁTICA (GRADIL E POSTE), NAS CORES VERDE OU BRANCA - FORNECIMENTO E INSTALAÇÃO</t>
  </si>
  <si>
    <t>26.3.15</t>
  </si>
  <si>
    <t>C4852</t>
  </si>
  <si>
    <t>CERCA/GRADIL NYLOFOR H=1,03M, MALHA 5 X 20CM - FIO 5,00MM, COM FIXADORES DE POLIAMIDA EM POSTE 40 x 60 MM CHUMBADOS EM BASE DE CONCRETO (EXCLUSIVE ESTA) , REVESTIDOS EM POLIESTER POR PROCESSO DE PINTURA ELETROSTÁTICA (GRADIL E POSTE), NAS CORES VERDE OU BRANCA - FORNECIMENTO E INSTALAÇÃO</t>
  </si>
  <si>
    <t>26.3.16</t>
  </si>
  <si>
    <t>C4728</t>
  </si>
  <si>
    <t>CERCA/GRADIL NYLOFOR H=2,43M, MALHA 5 X 20CM - FIO 4,30MM, COM FIXADORES DE POLIAMIDA EM POSTE 40 x 60 MM CHUMBADOS EM BASE DE CONCRETO (EXCLUSIVE ESTA) , REVESTIDOS EM POLIESTER POR PROCESSO DE PINTURA ELETROSTÁTICA (GRADIL E POSTE), NAS CORES VERDE OU BRANCA - FORNECIMENTO E INSTALAÇÃO</t>
  </si>
  <si>
    <t>26.3.17</t>
  </si>
  <si>
    <t>C4729</t>
  </si>
  <si>
    <t>CERCA/GRADIL NYLOFOR H=2,03M, MALHA 5 X 20CM - FIO 4,30MM, COM FIXADORES DE POLIAMIDA EM POSTE 40 x 60 MM CHUMBADOS EM BASE DE CONCRETO (EXCLUSIVE ESTA) , REVESTIDOS EM POLIESTER POR PROCESSO DE PINTURA ELETROSTÁTICA (GRADIL E POSTE), NAS CORES VERDE OU BRANCA - FORNECIMENTO E INSTALAÇÃO</t>
  </si>
  <si>
    <t>26.3.18</t>
  </si>
  <si>
    <t>C4730</t>
  </si>
  <si>
    <t>CERCA/GRADIL NYLOFOR H=1,53M, MALHA 5 X 20CM - FIO 4,30MM, COM FIXADORES DE POLIAMIDA EM POSTE 40 x 60 MM CHUMBADOS EM BASE DE CONCRETO (EXCLUSIVE ESTA) , REVESTIDOS EM POLIESTER POR PROCESSO DE PINTURA ELETROSTÁTICA (GRADIL E POSTE), NAS CORES VERDE OU BRANCA - FORNECIMENTO E INSTALAÇÃO</t>
  </si>
  <si>
    <t>26.3.19</t>
  </si>
  <si>
    <t>C4851</t>
  </si>
  <si>
    <t>CERCA/GRADIL NYLOFOR H=1,03M, MALHA 5 X 20CM - FIO 4,30MM, COM FIXADORES DE POLIAMIDA EM POSTE 40 x 60 MM CHUMBADOS EM BASE DE CONCRETO (EXCLUSIVE ESTA) , REVESTIDOS EM POLIESTER POR PROCESSO DE PINTURA ELETROSTÁTICA (GRADIL E POSTE), NAS CORES VERDE OU BRANCA - FORNECIMENTO E INSTALAÇÃO</t>
  </si>
  <si>
    <t>26.3.20</t>
  </si>
  <si>
    <t>C4734</t>
  </si>
  <si>
    <t>RECOMPOSIÇÃO PARCIAL DE CERCA - SUBSTITUIÇÃO ESTACA DE MADEIRA ROLIÇA D=10CM (DE 7 ATÉ 11CM)</t>
  </si>
  <si>
    <t>26.3.21</t>
  </si>
  <si>
    <t>C4735</t>
  </si>
  <si>
    <t>RECOMPOSIÇÃO PARCIAL DE CERCA - SUBSTITUIÇÃO MOURÃO DE MADEIRA ROLIÇA D=12CM (DE 10 ATÉ 15CM)</t>
  </si>
  <si>
    <t>26.3.22</t>
  </si>
  <si>
    <t>C4736</t>
  </si>
  <si>
    <t>REMOÇÃO E RECOLOCAÇÃO DE CERCA DE MADEIRA - ESTACA D=10CM ( DE 7 ATÉ 11CM), E MOURÃO D=12CM(DE 10 ATÉ 15CM) - 4 FIOS DE ARAME</t>
  </si>
  <si>
    <t>26.4</t>
  </si>
  <si>
    <t>DISPOSITIVOS DE PROTEÇÃO E ACESSO</t>
  </si>
  <si>
    <t>26.4.1</t>
  </si>
  <si>
    <t>C1251</t>
  </si>
  <si>
    <t>ESCADA DE MARINHEIRO,C/TUBO GALVANIZADO 3/4",H=VAR</t>
  </si>
  <si>
    <t>26.4.2</t>
  </si>
  <si>
    <t>C2775</t>
  </si>
  <si>
    <t>ESCADA DE MARINHEIRO, DEGRAUS FERRO REDONDO 3/4"</t>
  </si>
  <si>
    <t>26.4.3</t>
  </si>
  <si>
    <t>C2774</t>
  </si>
  <si>
    <t>ESCADA DE MARINHEIRO, DEGRAUS FERRO REDONDO 1/2"</t>
  </si>
  <si>
    <t>26.4.4</t>
  </si>
  <si>
    <t>C2773</t>
  </si>
  <si>
    <t>ESCADA DE MARINHEIRO, DEGRAUS FERRO REDONDO 1"</t>
  </si>
  <si>
    <t>26.4.5</t>
  </si>
  <si>
    <t>C2768</t>
  </si>
  <si>
    <t>ESCADA DE MARINHEIRO EM FERRO CHATO C/PROTEÇÃO</t>
  </si>
  <si>
    <t>26.4.6</t>
  </si>
  <si>
    <t>C2769</t>
  </si>
  <si>
    <t>ESCADA DE MARINHEIRO EM FERRO CHATO S/PROTEÇÃO</t>
  </si>
  <si>
    <t>26.4.7</t>
  </si>
  <si>
    <t>C2776</t>
  </si>
  <si>
    <t>ESCADA DE MARINHEIRO EM FERRO REDONDO 1"</t>
  </si>
  <si>
    <t>26.4.8</t>
  </si>
  <si>
    <t>C4748</t>
  </si>
  <si>
    <t>ESCADA DE MARINHEIRO EM FIBRA DE VIDRO PULTRUDADA, PERFIL QUADRADO, PINTURA PROTETORA CONTRA RAIOS UV, COM GUARDA CORPO</t>
  </si>
  <si>
    <t>26.4.9</t>
  </si>
  <si>
    <t>C4749</t>
  </si>
  <si>
    <t>ESCADA DE MARINHEIRO EM FIBRA DE VIDRO PULTRUDADA, PERFIL QUADRADO, PINTURA PROTETORA CONTRA RAIOS UV, SEM GUARDA CORPO</t>
  </si>
  <si>
    <t>26.4.10</t>
  </si>
  <si>
    <t>C2770</t>
  </si>
  <si>
    <t>ESCADA DE MARINHEIRO TIPO PISCINA EM FERRO CHATO</t>
  </si>
  <si>
    <t>26.4.11</t>
  </si>
  <si>
    <t>C2772</t>
  </si>
  <si>
    <t>ESCADA DE MARINHEIRO TIPO PISCINA, FERRO REDONDO 1"</t>
  </si>
  <si>
    <t>26.4.12</t>
  </si>
  <si>
    <t>C2771</t>
  </si>
  <si>
    <t xml:space="preserve">ESCADA DE MARINHEIRO TIPO PISCINA, TUBO GALVANIZADO 1" </t>
  </si>
  <si>
    <t>26.4.13</t>
  </si>
  <si>
    <t>C1252</t>
  </si>
  <si>
    <t>ESCADA HELICOIDAL,PRÉ-MOLDADA CONCRETO,D=1,0M</t>
  </si>
  <si>
    <t>26.4.14</t>
  </si>
  <si>
    <t>C4383</t>
  </si>
  <si>
    <t>ESCADA PRÉ-MOLDADA EM CONCRETO Ø = 1,80m - h = 3,50m - FORNECIMENTO / MONTAGEM</t>
  </si>
  <si>
    <t>26.4.15</t>
  </si>
  <si>
    <t>C2814</t>
  </si>
  <si>
    <t>ESTRADO DE MADEIRA COM BARROTE 3x3"</t>
  </si>
  <si>
    <t>26.4.16</t>
  </si>
  <si>
    <t>C4386</t>
  </si>
  <si>
    <t>ESTRUTURA PRÉ-FABRICADA EM AÇO GALVANIZADO PARA ESCADA - FORNECIMENTO E MONTAGEM</t>
  </si>
  <si>
    <t>26.4.17</t>
  </si>
  <si>
    <t>C3505</t>
  </si>
  <si>
    <t>GUARDA CORPO C/ CORRIMÃO EM TUBO DE AÇO GALVANIZADO 3/4"</t>
  </si>
  <si>
    <t>26.4.18</t>
  </si>
  <si>
    <t>C3506</t>
  </si>
  <si>
    <t>GUARDA CORPO C/ CORRIMÃO EM TUBO DE AÇO GALVANIZADO 2"</t>
  </si>
  <si>
    <t>26.4.19</t>
  </si>
  <si>
    <t>C4755</t>
  </si>
  <si>
    <t xml:space="preserve">GUARDA CORPO C/ CORRIMÃO EM TUBO SUPERIOR DE AÇO GALVANIZADO 3" 80MM                                 
</t>
  </si>
  <si>
    <t>26.4.20</t>
  </si>
  <si>
    <t>C4747</t>
  </si>
  <si>
    <t>GUARDA CORPO EM FIBRA DE VIDRO C/ PERFIS PULTRUDADOS PINTADOS EM ESMALTE PU ACRÍLICO E SISTEMA DE ANCORAGEM EM AÇO INOXIDÁVEL AISI304 - H=1,10M</t>
  </si>
  <si>
    <t>26.4.21</t>
  </si>
  <si>
    <t>C4829</t>
  </si>
  <si>
    <t>GUARDA CORPO TIPO GRADIL EM TUBO DE AÇO GALVANIZADO, H = 1,10m, COM BARRAS VERTICAIS A CADA 0,11m DE 1" (25,4mm) E BARRA VERTICAL A CADA M DE 11/2" (38mm), UM TUBO HORIZONTAL SUPERIOR DE 3" (80mm) E UM TUBO HORIZONTAL INFERIOR DE 11/2" (38mm)</t>
  </si>
  <si>
    <t>26.4.22</t>
  </si>
  <si>
    <t>C2972</t>
  </si>
  <si>
    <t>TAMPA CHAPA 1/4" ANTI-DERRAPANTE 50x70cm,C/ CANTONEIRA ARTICULADA</t>
  </si>
  <si>
    <t>26.4.23</t>
  </si>
  <si>
    <t>C2970</t>
  </si>
  <si>
    <t>TAMPA CHAPA 1/4" ANTI-DERRAPANTE 70x70CM,C/ CANTONEIRA ARTICULADA</t>
  </si>
  <si>
    <t>26.4.24</t>
  </si>
  <si>
    <t>C2969</t>
  </si>
  <si>
    <t>TAMPA CHAPA 1/4" ANTI-DERRAPANTE 70x130CM, C/CANTONEIRA ARTICULADA</t>
  </si>
  <si>
    <t>26.4.25</t>
  </si>
  <si>
    <t>C2971</t>
  </si>
  <si>
    <t>TAMPA CHAPA 1/4"ANTI DERRAPANTE 80x150CM,C/ CANTONEIRA ARTICULADA</t>
  </si>
  <si>
    <t>26.4.26</t>
  </si>
  <si>
    <t>C2974</t>
  </si>
  <si>
    <t>TAMPA DE INSPEÇÃO CORREDIÇA EM CHAPA DE AÇO  GALVANIZADA E=1/16", 125 X 70CM -  PADRÃO CAGECE</t>
  </si>
  <si>
    <t>26.4.27</t>
  </si>
  <si>
    <t>C2973</t>
  </si>
  <si>
    <t>TAMPA DE INSPEÇÃO EM CHAPA DE AÇO GALVANIZADO E=3/16" P/ RESERVATÓRIO, PADRÃO CAGECE</t>
  </si>
  <si>
    <t>26.4.28</t>
  </si>
  <si>
    <t>C2975</t>
  </si>
  <si>
    <t>TAMPA DE INSPEÇÃO REMOVÍVEL EM CHAPA DE AÇO GALVANIZADO E=1/16", 70 X 70CM - PADRÃO  CAGECE</t>
  </si>
  <si>
    <t>26.4.29</t>
  </si>
  <si>
    <t>C2976</t>
  </si>
  <si>
    <t>TAMPA DE INSPEÇÃO REMOVÍVEL EM CHAPA DE AÇO GALVANIZADO E=1/16", 90 X 70CM PADRÃO CAGECE</t>
  </si>
  <si>
    <t>26.4.30</t>
  </si>
  <si>
    <t>C4751</t>
  </si>
  <si>
    <t>TAMPA EM FIBRA DE VIDRO, PERFIS PULTRUDADOS ("I" DE 18MM X 25MM) E COBERTURA SUPERFICIAL DE CHAPA PLANA ESP. 3MM, C/ ANTI-DERRAPANTE</t>
  </si>
  <si>
    <t>26.4.31</t>
  </si>
  <si>
    <t>C4750</t>
  </si>
  <si>
    <t>TAMPA EM FIBRA DE VIDRO, PERFIS PULTRUDADOS ("I" DE 18MM X 25MM) E COBERTURA SUPERFICIAL DE CHAPA PLANA ESP. 4MM, C/ ANTI-DERRAPANTE</t>
  </si>
  <si>
    <t>26.5</t>
  </si>
  <si>
    <t>26.5.1</t>
  </si>
  <si>
    <t>C1275</t>
  </si>
  <si>
    <t>ESFERA PRÉ-MOLDADA DE CONCRETO, DIAMETRO 25 CM</t>
  </si>
  <si>
    <t>26.5.2</t>
  </si>
  <si>
    <t>C1276</t>
  </si>
  <si>
    <t>ESFERA PRÉ-MOLDADA DE CONCRETO, DIAMETRO 40 CM</t>
  </si>
  <si>
    <t>26.5.3</t>
  </si>
  <si>
    <t>C4860</t>
  </si>
  <si>
    <t>FORNECIMENTO E COLOCAÇÃO DE CONCERTINAS EM ESPIRAL D=450mm</t>
  </si>
  <si>
    <t>26.5.4</t>
  </si>
  <si>
    <t>C1423</t>
  </si>
  <si>
    <t>GARRA METÁLICA (PEGA LADRÃO) P/ MUROS</t>
  </si>
  <si>
    <t>26.5.5</t>
  </si>
  <si>
    <t>C1830</t>
  </si>
  <si>
    <t>OURIÇO P/ ALAMBRADO DE PRESÍDIO</t>
  </si>
  <si>
    <t>26.5.6</t>
  </si>
  <si>
    <t>C1829</t>
  </si>
  <si>
    <t>OURIÇO P/ MURALHA DE PRESÍDIO</t>
  </si>
  <si>
    <t>26.5.7</t>
  </si>
  <si>
    <t>C1945</t>
  </si>
  <si>
    <t>PONTA DE LANÇA METÁLICA EM EXTREMIDADES</t>
  </si>
  <si>
    <t>27</t>
  </si>
  <si>
    <t>SISTEMA DE AR CONDICIONADO</t>
  </si>
  <si>
    <t>27.1</t>
  </si>
  <si>
    <t>EM EDIFICAÇÕES</t>
  </si>
  <si>
    <t>27.1.1</t>
  </si>
  <si>
    <t>C3866</t>
  </si>
  <si>
    <t>APARELHO DE JANELA CAP. 7.500 BTU (FORNECIMENTO E MONTAGEM)</t>
  </si>
  <si>
    <t>27.1.2</t>
  </si>
  <si>
    <t>C3867</t>
  </si>
  <si>
    <t>APARELHO DE JANELA CAP. 10.000 BTU (FORNECIMENTO E MONTAGEM)</t>
  </si>
  <si>
    <t>27.1.3</t>
  </si>
  <si>
    <t>C3868</t>
  </si>
  <si>
    <t>APARELHO DE JANELA CAP. 12.000 BTU (FORNECIMENTO E MONTAGEM)</t>
  </si>
  <si>
    <t>27.1.4</t>
  </si>
  <si>
    <t>C3870</t>
  </si>
  <si>
    <t>APARELHO DE JANELA CAP. 18.000 BTU (FORNECIMENTO E MONTAGEM)</t>
  </si>
  <si>
    <t>27.1.5</t>
  </si>
  <si>
    <t>C3871</t>
  </si>
  <si>
    <t>APARELHO DE JANELA CAP. 21.000 BTU (FORNECIMENTO E MONTAGEM)</t>
  </si>
  <si>
    <t>27.1.6</t>
  </si>
  <si>
    <t>C3872</t>
  </si>
  <si>
    <t>APARELHO DE JANELA CAP. 30.000 BTU (FORNECIMENTO E MONTAGEM)</t>
  </si>
  <si>
    <t>27.1.7</t>
  </si>
  <si>
    <t>C4121</t>
  </si>
  <si>
    <t>DIFUSOR LINEAR DE INSUFLAMENTO, EM ALUMÍNIO, COM REGISTROS ETC.</t>
  </si>
  <si>
    <t>27.1.8</t>
  </si>
  <si>
    <t>C3873</t>
  </si>
  <si>
    <t>GRELHA DE INSUFLAMENTO/RETORNO, EM ALUMÍNIO ATÉ 0,25 M2 (FORNECIMENTO E MONTAGEM)</t>
  </si>
  <si>
    <t>27.1.9</t>
  </si>
  <si>
    <t>C3874</t>
  </si>
  <si>
    <t>GRELHA DE INSUFLAMENTO/RETORNO, EM ALUMÍNIO DE 0,26 M2 À 0,49 M2 (FORNECIMENTO E MONTAGEM)</t>
  </si>
  <si>
    <t>27.1.10</t>
  </si>
  <si>
    <t>C3875</t>
  </si>
  <si>
    <t>GRELHA DE INSUFLAMENTO/RETORNO, EM ALUMÍNIO DE 0,50 M2 À 0,64 M2 (FORNECIMENTO E MONTAGEM)</t>
  </si>
  <si>
    <t>27.1.11</t>
  </si>
  <si>
    <t>C3876</t>
  </si>
  <si>
    <t>GRELHA DE INSUFLAMENTO/RETORNO, EM ALUMÍNIO DE 0,65 M2 À 0,81M2 (FORNECIMENTO E MONTAGEM)</t>
  </si>
  <si>
    <t>27.1.12</t>
  </si>
  <si>
    <t>C3877</t>
  </si>
  <si>
    <t>GRELHA DE INSUFLAMENTO/RETORNO, EM ALUMÍNIO DE 0,82 M2 À 1,00 M2 (FORNECIMENTO E MONTAGEM)</t>
  </si>
  <si>
    <t>27.1.13</t>
  </si>
  <si>
    <t>C4123</t>
  </si>
  <si>
    <t>REDE DE INSUFLAMENTO/RETORNO C/ DUTOS EM CHAPA GALVANIZADA, DEFLETORES, CHAVEAMENTOS, FIXAÇÕES, ISOLAMENTO TÉRMICO EM CHAPAS DE ISOPOR AUTO-EXTINGUÍVEL, DUTOS FLEXÍVEIS DE LIGAÇÃO ETC.</t>
  </si>
  <si>
    <t>27.1.14</t>
  </si>
  <si>
    <t>C4119</t>
  </si>
  <si>
    <t>REDE DE INSUFLAMENTO/RETORNO, C/ DUTOS EM CHAPA GALVANIZADA, DEFLETORES, CHAVEAMENTOS, FIXAÇÕES, ISOLAMENTO TÉRMICO EM MANTAS DE LÃ DE ROCHA OU VIDRO, DUTOS FLEXÍVEIS DE LIGAÇÃO ETC.</t>
  </si>
  <si>
    <t>27.1.15</t>
  </si>
  <si>
    <t>C3734</t>
  </si>
  <si>
    <t>REMANEJAMENTO DE CONDENSADORES DE MINICENTRAIS DE AR CONDICIONADO, INCLUSIVE PONTO DE FORÇA E RECARGA DE GAS</t>
  </si>
  <si>
    <t>27.1.16</t>
  </si>
  <si>
    <t>C3878</t>
  </si>
  <si>
    <t>REMANEJAMENTO DE GRELHA DE INSUFLAMENTO/RETORNO, ATÉ 0,25 M2</t>
  </si>
  <si>
    <t>27.1.17</t>
  </si>
  <si>
    <t>C3879</t>
  </si>
  <si>
    <t>REMANEJAMENTO DE GRELHA DE INSUFLAMENTO/RETORNO, DE 0,26 M2 À 0,49 M2</t>
  </si>
  <si>
    <t>27.1.18</t>
  </si>
  <si>
    <t>C3880</t>
  </si>
  <si>
    <t>REMANEJAMENTO DE GRELHA DE INSUFLAMENTO/RETORNO, DE 0,50 M2 À 0,64 M2</t>
  </si>
  <si>
    <t>27.1.19</t>
  </si>
  <si>
    <t>C3881</t>
  </si>
  <si>
    <t>REMANEJAMENTO DE GRELHA DE INSUFLAMENTO/RETORNO, DE 0,65 M2 À 0,81 M2</t>
  </si>
  <si>
    <t>27.1.20</t>
  </si>
  <si>
    <t>C3882</t>
  </si>
  <si>
    <t>REMANEJAMENTO DE GRELHA DE INSUFLAMENTO/RETORNO, DE 0,82 M2 À 1,00 M2</t>
  </si>
  <si>
    <t>27.1.21</t>
  </si>
  <si>
    <t>C2269</t>
  </si>
  <si>
    <t>SERVIÇO DE HIGIENIZAÇÃO E TRATAMENTO DE SISTEMA DE AR-CONDICIONADO</t>
  </si>
  <si>
    <t>27.1.22</t>
  </si>
  <si>
    <t>C3860</t>
  </si>
  <si>
    <t>SPLIT SYSTEM COMPLETO C/ CONTROLE REMOTO - CAP. 1,00 TR (FORNECIMENTO E MONTAGEM)</t>
  </si>
  <si>
    <t>27.1.23</t>
  </si>
  <si>
    <t>C3861</t>
  </si>
  <si>
    <t>SPLIT SYSTEM COMPLETO C/ CONTROLE REMOTO - CAP. 1,50 TR (FORNECIMENTO E MONTAGEM)</t>
  </si>
  <si>
    <t>27.1.24</t>
  </si>
  <si>
    <t>C3862</t>
  </si>
  <si>
    <t>SPLIT SYSTEM COMPLETO C/ CONTROLE REMOTO - CAP. 2,00 TR (FORNECIMENTO E MONTAGEM)</t>
  </si>
  <si>
    <t>27.1.25</t>
  </si>
  <si>
    <t>C3863</t>
  </si>
  <si>
    <t>SPLIT SYSTEM COMPLETO C/ CONTROLE REMOTO - CAP. 2,50 TR (FORNECIMENTO E MONTAGEM)</t>
  </si>
  <si>
    <t>27.1.26</t>
  </si>
  <si>
    <t>C3864</t>
  </si>
  <si>
    <t>SPLIT SYSTEM COMPLETO C/ CONTROLE REMOTO - CAP. 3,00 TR (FORNECIMENTO E MONTAGEM)</t>
  </si>
  <si>
    <t>27.1.27</t>
  </si>
  <si>
    <t>C3865</t>
  </si>
  <si>
    <t>SPLIT SYSTEM COMPLETO C/ CONTROLE REMOTO - CAP. 4,00 TR (FORNECIMENTO E MONTAGEM)</t>
  </si>
  <si>
    <t>27.2</t>
  </si>
  <si>
    <t>REDE FRIGORÍGENA</t>
  </si>
  <si>
    <t>27.2.1</t>
  </si>
  <si>
    <t>C4776</t>
  </si>
  <si>
    <t>REDE FRIGORÍGENA C/ TUBO DE COBRE 1/4" FLEXÍVEL, ISOLADO COM BORRACHA ELASTOMÉRICA, SUSTENTAÇÃO, SOLDA E LIMPEZA</t>
  </si>
  <si>
    <t>27.2.2</t>
  </si>
  <si>
    <t>C4777</t>
  </si>
  <si>
    <t xml:space="preserve">REDE FRIGORÍGENA C/ TUBO DE COBRE 3/8" FLEXÍVEL, ISOLADO COM BORRACHA ELASTOMÉRICA, SUSTENTAÇÃO, SOLDA E LIMPEZA </t>
  </si>
  <si>
    <t>27.2.3</t>
  </si>
  <si>
    <t>C4778</t>
  </si>
  <si>
    <t>REDE FRIGORÍGENA C/ TUBO DE COBRE 1/2" FLEXÍVEL, ISOLADO COM BORRACHA ELASTOMÉRICA, SUSTENTAÇÃO, SOLDA E LIMPEZA</t>
  </si>
  <si>
    <t>27.2.4</t>
  </si>
  <si>
    <t>C4779</t>
  </si>
  <si>
    <t>REDE FRIGORÍGENA C/ TUBO DE COBRE 5/8" FLEXÍVEL, ISOLADO COM BORRACHA ELASTOMÉRICA, SUSTENTAÇÃO, SOLDA E LIMPEZA</t>
  </si>
  <si>
    <t>27.2.5</t>
  </si>
  <si>
    <t>C4780</t>
  </si>
  <si>
    <t>REDE FRIGORÍGENA C/ TUBO DE COBRE 3/4" FLEXÍVEL, ISOLADO COM BORRACHA ELASTOMÉRICA, SUSTENTAÇÃO, SOLDA E LIMPEZA</t>
  </si>
  <si>
    <t>27.2.6</t>
  </si>
  <si>
    <t>C4781</t>
  </si>
  <si>
    <t>REDE FRIGORÍGENA C/ TUBO DE COBRE 7/8" FLEXÍVEL, ISOLADO COM BORRACHA ELASTOMÉRICA, SUSTENTAÇÃO, SOLDA E LIMPEZA</t>
  </si>
  <si>
    <t>27.2.7</t>
  </si>
  <si>
    <t>C4784</t>
  </si>
  <si>
    <t>REDE FRIGORÍGENA C/ TUBO DE COBRE 1", ISOLADO COM BORRACHA ELASTOMÉRICA, SUSTENTAÇÃO, SOLDA E LIMPEZA</t>
  </si>
  <si>
    <t>27.2.8</t>
  </si>
  <si>
    <t>C4785</t>
  </si>
  <si>
    <t>REDE FRIGORÍGENA C/ TUBO DE COBRE 1 1/8", ISOLADO COM BORRACHA ELASTOMÉRICA, SUSTENTAÇÃO, SOLDA E LIMPEZA</t>
  </si>
  <si>
    <t>27.2.9</t>
  </si>
  <si>
    <t>C4786</t>
  </si>
  <si>
    <t>REDE FRIGORÍGENA C/ TUBO DE COBRE 1 1/4", ISOLADO COM BORRACHA ELASTOMÉRICA, SUSTENTAÇÃO, SOLDA E LIMPEZA</t>
  </si>
  <si>
    <t>27.2.10</t>
  </si>
  <si>
    <t>C4787</t>
  </si>
  <si>
    <t>REDE FRIGORÍGENA C/ TUBO DE COBRE 1 3/8", ISOLADO COM BORRACHA ELASTOMÉRICA, SUSTENTAÇÃO, SOLDA E LIMPEZA</t>
  </si>
  <si>
    <t>27.2.11</t>
  </si>
  <si>
    <t>C4788</t>
  </si>
  <si>
    <t>REDE FRIGORÍGENA C/ TUBO DE COBRE 1 1/2", ISOLADO COM BORRACHA ELASTOMÉRICA, SUSTENTAÇÃO, SOLDA E LIMPEZA</t>
  </si>
  <si>
    <t>27.2.12</t>
  </si>
  <si>
    <t>C4789</t>
  </si>
  <si>
    <t>REDE FRIGORÍGENA C/ TUBO DE COBRE 1 5/8", ISOLADO COM BORRACHA ELASTOMÉRICA, SUSTENTAÇÃO, SOLDA E LIMPEZA</t>
  </si>
  <si>
    <t>28</t>
  </si>
  <si>
    <t>REDE DE DISTRIBUIÇÃO DE GÁS NATURAL</t>
  </si>
  <si>
    <t>28.1</t>
  </si>
  <si>
    <t>REDE DE GÁS NATURAL EM PEAD</t>
  </si>
  <si>
    <t>28.1.1</t>
  </si>
  <si>
    <t>C5056</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</si>
  <si>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t>
  </si>
  <si>
    <t>28.1.2</t>
  </si>
  <si>
    <t>C5055</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</si>
  <si>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t>
  </si>
  <si>
    <t>28.1.3</t>
  </si>
  <si>
    <t>C5054</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</si>
  <si>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</si>
  <si>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28.1.4</t>
  </si>
  <si>
    <t>C5053</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</si>
  <si>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</si>
  <si>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28.1.5</t>
  </si>
  <si>
    <t>C5058</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</si>
  <si>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t>
  </si>
  <si>
    <t>28.1.6</t>
  </si>
  <si>
    <t>C5057</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</si>
  <si>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</si>
  <si>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28.1.7</t>
  </si>
  <si>
    <t>C5060</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</si>
  <si>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t>
  </si>
  <si>
    <t>28.1.8</t>
  </si>
  <si>
    <t>C5059</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</si>
  <si>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</si>
  <si>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28.1.9</t>
  </si>
  <si>
    <t>C5061</t>
  </si>
  <si>
    <t>ASSENTAMENTO EM VALA DE REDE DE GASODUTO DE POLIETILENO DE ALTA DENSIDADE (PEAD) COM CONEXÕES, VÁLVULAS E ACESSÓRIOS COM JUNTA SOLDADA POR ELETROFUSÃO, DIAMETRO 32 MM</t>
  </si>
  <si>
    <t>28.1.10</t>
  </si>
  <si>
    <t>C5062</t>
  </si>
  <si>
    <t>ASSENTAMENTO EM VALA DE REDE DE GASODUTO DE POLIETILENO DE ALTA DENSIDADE (PEAD) COM CONEXÕES, VÁLVULAS E ACESSÓRIOS COM JUNTA SOLDADA POR ELETROFUSÃO, DIAMETRO 63 MM</t>
  </si>
  <si>
    <t>28.1.11</t>
  </si>
  <si>
    <t>C5063</t>
  </si>
  <si>
    <t xml:space="preserve">ASSENTAMENTO EM VALA DE REDE DE GASODUTO DE POLIETILENO DE ALTA DENSIDADE (PEAD) COM CONEXÕES, VÁLVULAS E ACESSÓRIOS COM JUNTA SOLDADA POR ELETROFUSÃO, DIÂMETRO 90 MM 
</t>
  </si>
  <si>
    <t>28.1.12</t>
  </si>
  <si>
    <t>C5064</t>
  </si>
  <si>
    <t>ASSENTAMENTO EM VALA DE REDE DE GASODUTO DE POLIETILENO DE ALTA DENSIDADE (PEAD) COM CONEXÕES, VÁLVULAS E ACESSÓRIOS COM JUNTA SOLDADA POR ELETROFUSÃO, DIAMETRO 110 MM</t>
  </si>
  <si>
    <t>28.1.13</t>
  </si>
  <si>
    <t>C5065</t>
  </si>
  <si>
    <t>FURO DIRECIONAL E PUXE PARA DUTO EM PEAD DN 20MM ATÉ 63MM - MÉTODO NÃO DESTRUTIVO (MND)</t>
  </si>
  <si>
    <t>28.1.14</t>
  </si>
  <si>
    <t>C5068</t>
  </si>
  <si>
    <t>FURO DIRECIONAL E PUXE PARA DUTO EM PEAD DN 90 MM - MÉTODO NÃO DESTRUTIVO (MND)</t>
  </si>
  <si>
    <t>28.1.15</t>
  </si>
  <si>
    <t>C5070</t>
  </si>
  <si>
    <t>FURO DIRECIONAL E PUXE PARA DUTO EM PEAD DN 110 MM - MÉTODO NÃO DESTRUTIVO (MND)</t>
  </si>
  <si>
    <t>28.1.16</t>
  </si>
  <si>
    <t>C5066</t>
  </si>
  <si>
    <t>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t>
  </si>
  <si>
    <t>28.1.17</t>
  </si>
  <si>
    <t>C5067</t>
  </si>
  <si>
    <t>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t>
  </si>
  <si>
    <t>28.1.18</t>
  </si>
  <si>
    <t>C5069</t>
  </si>
  <si>
    <t>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t>
  </si>
  <si>
    <t>28.1.19</t>
  </si>
  <si>
    <t>C5071</t>
  </si>
  <si>
    <t>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t>
  </si>
  <si>
    <t>28.1.20</t>
  </si>
  <si>
    <t>C5072</t>
  </si>
  <si>
    <t>SERVIÇO DE PINÇAMENTOS PARA REDE DE DISTRIBUIÇÃO DE GÁS NATURAL EM PEAD DE DN 20MM ATÉ 63MM</t>
  </si>
  <si>
    <t>28.1.21</t>
  </si>
  <si>
    <t>C5128</t>
  </si>
  <si>
    <t>SERVIÇO DE PINÇAMENTOS PARA REDE DE DISTRIBUIÇÃO DE GÁS NATURAL EM PEAD DE DN 90MM ATÉ 200MM</t>
  </si>
  <si>
    <t>28.2</t>
  </si>
  <si>
    <t>REDE DE GÁS NATURAL EM AÇO CARBONO</t>
  </si>
  <si>
    <t>28.2.1</t>
  </si>
  <si>
    <t>C5073</t>
  </si>
  <si>
    <t>CARGA, TRANSPORTE, DESCARGA, DESFILE, SOLDA INCLUSIVE DE CONEXÕES, INSPEÇÃO VISUAL COM ACOMPANHAMENTO DE INSPETOR DE SOLDA, DESCIDA DA COLUNA NA VALA DE DUTOS EM AÇO CARBONO, DN 1", SCH 40, API 5L PARA RAMAIS DE DISTRIBUIÇÃO DE GÁS NATURAL</t>
  </si>
  <si>
    <t>28.2.2</t>
  </si>
  <si>
    <t>C5074</t>
  </si>
  <si>
    <t>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t>
  </si>
  <si>
    <t>28.2.3</t>
  </si>
  <si>
    <t>C5077</t>
  </si>
  <si>
    <t>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t>
  </si>
  <si>
    <t>28.2.4</t>
  </si>
  <si>
    <t>C5080</t>
  </si>
  <si>
    <t>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t>
  </si>
  <si>
    <t>28.2.5</t>
  </si>
  <si>
    <t>C5083</t>
  </si>
  <si>
    <t>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t>
  </si>
  <si>
    <t>28.2.6</t>
  </si>
  <si>
    <t>C5086</t>
  </si>
  <si>
    <t>CARGA,TRANSPORTE, DESCARGA,DESFILE, SOLDA INCLUSIVE NOS TIE-IN E CONEXÕES, INSPEÇÃO VISUAL COM ACOMPANHAMENTO INSPETOR DE SOLDA, DESCIDA DA COLUNA NA VALA OU COLOCAÇÃO NOS ROLETES DO FURO DIRECIONAL DE DUTOS DN 8",SCH 40, API 5L PARA REDE E RAMAIS DE DISTRIBUIÇÃO DE GÁS NATURAL</t>
  </si>
  <si>
    <t>28.2.7</t>
  </si>
  <si>
    <t>C5089</t>
  </si>
  <si>
    <t>CARGA,TRANSPORTE, DESCARGA,DESFILE, SOLDA INCLUSIVE NOS TIE-IN E CONEXÕES, INSPEÇÃO VISUAL  COM ACOMPANHAMENTO INSPETOR DE SOLDA, DESCIDA DA COLUNA NA VALA OU COLOCAÇÃO NOS ROLETES DO FURO DIRECIONAL DE DUTOS DN 10", SCH 40, API 5L PARA REDE E RAMAIS DE DISTRIBUIÇÃO DE GÁS NATURAL</t>
  </si>
  <si>
    <t>28.2.8</t>
  </si>
  <si>
    <t>C5092</t>
  </si>
  <si>
    <t>CARGA,TRANSPORTE, DESCARGA,DESFILE, SOLDA INCLUSIVE NOS TIE-IN E CONEXÕES, INSPEÇÃO VISUAL COM ACOMPANHAMENTO INSPETOR DE SOLDA, DESCIDA DA COLUNA NA VALA OU COLOCAÇÃO NOS ROLETES DO FURO DIRECIONAL DE DUTOS 12", SCH 40, API 5L PARA REDE E RAMAIS DE DISTRIBUIÇÃO DE GÁS NATURAL</t>
  </si>
  <si>
    <t>28.2.9</t>
  </si>
  <si>
    <t>C5075</t>
  </si>
  <si>
    <t>FURO DIRECIONAL E PUXE PARA DUTO EM AÇO CARBONO DN 2", SCH 40, API 5L PARA RAMAIS DE DISTRIBUIÇÃO DE GÁS NATURAL - MÉTODO NÃO DESTRUTIVO (MND)</t>
  </si>
  <si>
    <t>28.2.10</t>
  </si>
  <si>
    <t>C5078</t>
  </si>
  <si>
    <t>FURO DIRECIONAL E PUXE PARA DUTO EM AÇO CARBONO DN 3", SCH 40, API 5L PARA RAMAIS DE DISTRIBUIÇÃO DE GÁS NATURAL - MÉTODO NÃO DESTRUTIVO (MND)</t>
  </si>
  <si>
    <t>28.2.11</t>
  </si>
  <si>
    <t>C5081</t>
  </si>
  <si>
    <t>FURO-DIRECIONAL E PUXE PARA DUTO EM AÇO CARBONO DN 4", SCH 40, API 5L PARA RAMAIS DE DISTRIBUIÇÃO DE GÁS NATURAL - METÓDO NÃO DESTRUTIVO (MND)</t>
  </si>
  <si>
    <t>28.2.12</t>
  </si>
  <si>
    <t>C5084</t>
  </si>
  <si>
    <t>FURO-DIRECIONAL E PUXE PARA DUTO EM AÇO CARBONO DN 6", SCH 40, API 5L PARA REDE E RAMAIS DE DISTRIBUIÇÃO DE GÁS NATURAL - MÉTODO NÃO DESTRUTIVO (MND)</t>
  </si>
  <si>
    <t>28.2.13</t>
  </si>
  <si>
    <t>C5087</t>
  </si>
  <si>
    <t>FURO-DIRECIONAL E PUXE PARA DUTO EM AÇO CARBONO DN 8", SCH 40, API 5L PARA REDE E RAMAIS DE DISTRIBUIÇÃO DE GÁS NATURAL - MÉTODO NÃO DESTRUTIVO (MND)</t>
  </si>
  <si>
    <t>28.2.14</t>
  </si>
  <si>
    <t>C5090</t>
  </si>
  <si>
    <t>FURO-DIRECIONAL E PUXE PARA DUTO EM AÇO CARBONO DN 10", SCH 40, API 5L PARA REDE E RAMAIS DE DISTRIBUIÇÃO DE GÁS NATURAL - MÉTODO NÃO DESTRUTIVO (MND)</t>
  </si>
  <si>
    <t>28.2.15</t>
  </si>
  <si>
    <t>C5093</t>
  </si>
  <si>
    <t>FURO-DIRECIONAL E PUXE PARA DUTO EM AÇO CARBONO DN 12", SCH 40, API 5L PARA REDE E RAMAIS DE DISTRIBUIÇÃO DE GÁS NATURAL - MÉTODO NÃO DESTRUTIVO (MND)</t>
  </si>
  <si>
    <t>28.2.16</t>
  </si>
  <si>
    <t>C5099</t>
  </si>
  <si>
    <t>INSTALAÇÃO DE VÁLVULA DN 2" DE AÇO CARBONO API 6D COM EXTREMIDADES FLANGEADAS E TESTE</t>
  </si>
  <si>
    <t>28.2.17</t>
  </si>
  <si>
    <t>C5100</t>
  </si>
  <si>
    <t>INSTALAÇÃO DE VÁLVULA DN 3" DE AÇO CARBONO API 6D COM EXTREMIDADES FLANGEADAS E TESTE</t>
  </si>
  <si>
    <t>28.2.18</t>
  </si>
  <si>
    <t>C5101</t>
  </si>
  <si>
    <t>INSTALAÇÃO DE VÁLVULA DN 4" DE AÇO CARBONO API 6D COM EXTREMIDADES FLANGEADAS E TESTE</t>
  </si>
  <si>
    <t>28.2.19</t>
  </si>
  <si>
    <t>C5102</t>
  </si>
  <si>
    <t>INSTALAÇAO DE VÁLVULA DN 6" DE AÇO CARBONO API 6D COM EXTREMIDADES FLANGEADAS E TESTE</t>
  </si>
  <si>
    <t>28.2.20</t>
  </si>
  <si>
    <t>C5103</t>
  </si>
  <si>
    <t>INSTALAÇÃO DE VÁLVULA DN 8" DE AÇO CARBONO API 6D COM EXTREMIDADES FLANGEADAS E TESTE</t>
  </si>
  <si>
    <t>28.2.21</t>
  </si>
  <si>
    <t>C5104</t>
  </si>
  <si>
    <t>INSTALAÇÃO DE VÁLVULA DN 10" DE AÇO CARBONO API 6D COM EXTREMIDADES FLANGEADAS E TESTE</t>
  </si>
  <si>
    <t>28.2.22</t>
  </si>
  <si>
    <t>C5105</t>
  </si>
  <si>
    <t>INSTALAÇÃO DE VÁLVULA DN 12" DE AÇO CARBONO API 6D COM EXTREMIDADES FLANGEADAS E TESTE</t>
  </si>
  <si>
    <t>28.2.23</t>
  </si>
  <si>
    <t>C5106</t>
  </si>
  <si>
    <t>SPOOL EM AÇO CARBONO DN 2", SCH 40, INCLUINDO MONTAGEM, SOLDA, TESTE SIMPLIFICADO E INSTALAÇÃO - (PESO APROXIMADO DE FLANGES/CONEXÕES: MÍNIMO = 5,40KG/UN; MÁXIMO = 8,26KG/UN)</t>
  </si>
  <si>
    <t>28.2.24</t>
  </si>
  <si>
    <t>C5107</t>
  </si>
  <si>
    <t>SPOOL EM AÇO CARBONO DN 3", SCH 40, INCLUINDO MONTAGEM, SOLDA, TESTE SIMPLIFICADO E INSTALAÇÃO - (PESO APROXIMADO DE FLANGES/CONEXÕES: MÍNIMO = 11,20KG/UN; MÁXIMO = 19,73KG/UN)</t>
  </si>
  <si>
    <t>28.2.25</t>
  </si>
  <si>
    <t>C5108</t>
  </si>
  <si>
    <t>SPOOL EM AÇO CARBONO DN 4", SCH 40, INCLUINDO MONTAGEM, SOLDA, TESTE SIMPLIFICADO E INSTALAÇÃO - (PESO APROXIMADO DE FLANGES/CONEXÕES: MÍNIMO = 15,00KG/UN; MÁXIMO = 30,64KG/UN)</t>
  </si>
  <si>
    <t>28.2.26</t>
  </si>
  <si>
    <t>C5109</t>
  </si>
  <si>
    <t>SPOOL EM AÇO CARBONO DN 6", SCH 40, INCLUINDO MONTAGEM, SOLDA, TESTE SIMPLIFICADO E INSTALAÇÃO - (PESO APROXIMADO DE FLANGES/CONEXÕES: MÍNIMO = 24,80KG/UN; MÁXIMO = 64,20KG/UN)</t>
  </si>
  <si>
    <t>28.2.27</t>
  </si>
  <si>
    <t>C5110</t>
  </si>
  <si>
    <t>SPOOL EM AÇO CARBONO DN 8", SCH 40, INCLUINDO MONTAGEM, SOLDA, TESTE SIMPLIFICADO E INSTALAÇÃO - (PESO APROXIMADO DE FLANGES/CONEXÕES: MÍNIMO = 39,00KG/UN; MÁXIMO = 117,20KG/UN)</t>
  </si>
  <si>
    <t>28.2.28</t>
  </si>
  <si>
    <t>C5111</t>
  </si>
  <si>
    <t>SPOOL EM AÇO CARBONO DN 10", SCH 40, INCLUINDO MONTAGEM, SOLDA, TESTE SIMPLIFICADO E INSTALAÇÃO - (PESO APROXIMADO DE FLANGES/CONEXÕES: MÍNIMO = 53,40KG/UN; MÁXIMO = 190,00KG/UN)</t>
  </si>
  <si>
    <t>28.2.29</t>
  </si>
  <si>
    <t>C5112</t>
  </si>
  <si>
    <t>SPOOL EM AÇO CARBONO DN 12", SCH 40, INCLUINDO MONTAGEM, SOLDA, TESTE SIMPLIFICADO E INSTALAÇÃO - (PESO APROXIMADO DE FLANGES/CONEXÕES: MÍNIMO = 72,40KG/UN; MÁXIMO = 306,50KG/UN)</t>
  </si>
  <si>
    <t>28.3</t>
  </si>
  <si>
    <t>PINTURAS</t>
  </si>
  <si>
    <t>28.3.1</t>
  </si>
  <si>
    <t>C5113</t>
  </si>
  <si>
    <t>TINTA DE ACABAMENTO EPÓXI POLIAMIDA DE ALTA ESPESSURA 200 MICRAS DE PELÍCULA SECA PARA TUBULAÇÃO E SUPORTES EM AÇO CARBONO</t>
  </si>
  <si>
    <t>28.3.2</t>
  </si>
  <si>
    <t>C5119</t>
  </si>
  <si>
    <t>TINTA DE ACABAMENTO POLIURETANO ACRÍLICO 70 MICRAS DE PELÍCULA SECA PARA TUBULAÇÃO E SUPORTES EM AÇO CARBONO</t>
  </si>
  <si>
    <t>28.3.3</t>
  </si>
  <si>
    <t>C5118</t>
  </si>
  <si>
    <t>TINTA DE FUNDO DE EPÓXI ZINCO POLIAMIDA 50 MICRAS DE PELÍCULA SECA PARA SUPORTES DE TUBULAÇÃO EM AÇO CARBONO, COM RETIRADA DA MANTA DE POLIETILENO</t>
  </si>
  <si>
    <t>28.3.4</t>
  </si>
  <si>
    <t>C5117</t>
  </si>
  <si>
    <t>TINTA DE FUNDO DE ZINCO ETIL SILICATO DE 75 MICRAS DE PELÍCULA SECA PARA TUBULAÇÃO EM AÇO CARBONO, COM RETIRADA DA MANTA DE POLIETILENO</t>
  </si>
  <si>
    <t>28.3.5</t>
  </si>
  <si>
    <t>C5115</t>
  </si>
  <si>
    <t xml:space="preserve">TINTA DE FUNDO EPÓXI FOSFATO DE ZINCO DE 100 MICRAS DE PELÍCULA SECA PARA TUBULAÇÃO EM AÇO CARBONO, COM RETIRADA DA MANTA DE POLIETILENO
</t>
  </si>
  <si>
    <t>28.3.6</t>
  </si>
  <si>
    <t>C5116</t>
  </si>
  <si>
    <t>TINTA INTERMEDIÁRIA EPÓXI ÓXIDO DE FERRO DE 30 MICRAS DE PELICULA SECA PARA TUBULAÇÃO EM AÇO CARBONO</t>
  </si>
  <si>
    <t>28.3.7</t>
  </si>
  <si>
    <t>C5114</t>
  </si>
  <si>
    <t>TINTA INTERMEDIÁRIA DE EPÓXI POLIAMIDA DE ALTA ESPESSURA 100 MICRAS DE PELICULA SECA PARA TUBULAÇÃO EM AÇO CARBONO</t>
  </si>
  <si>
    <t>28.4</t>
  </si>
  <si>
    <t>DIVERSOS</t>
  </si>
  <si>
    <t>28.4.1</t>
  </si>
  <si>
    <t>C5123</t>
  </si>
  <si>
    <t>FORMA METÁLICA CIRCULAR PARA JAQUETA EM CONCRETO REUTILIZAÇÃO 15 VEZES</t>
  </si>
  <si>
    <t>28.4.2</t>
  </si>
  <si>
    <t>C5095</t>
  </si>
  <si>
    <t>FORNECIMENTO E COLOCAÇÃO DE CANTONEIRA EM AÇO (1 1/2 "X 1 1/2" X 3/16")</t>
  </si>
  <si>
    <t>28.4.3</t>
  </si>
  <si>
    <t>C5098</t>
  </si>
  <si>
    <t>INSTALAÇÃO DE CAIXA DE CONCRETO PRÉ-MOLDADA ENTRE 1,60 M À 2,00 M DE LARGURAS E 2,50 DE PROFUNDIDADE</t>
  </si>
  <si>
    <t>28.4.4</t>
  </si>
  <si>
    <t>C5051</t>
  </si>
  <si>
    <t>INSTALAÇÃO, TESTE E COMISSIONAMENTO DE CRM COM MEDIDOR DIAFRAGMA INCLUINDO FIXAÇÃO DE CONDULETE TIPO "E"</t>
  </si>
  <si>
    <t>28.4.5</t>
  </si>
  <si>
    <t>C5052</t>
  </si>
  <si>
    <t>INSTALAÇÃO, TESTE E COMISSIONAMENTO DE CRM COM MEDIDOR ROTATIVO DE G6 ATÉ G65, INCLUINDO FIXAÇÃO DA CAIXA CONDULETE TIPO "E"</t>
  </si>
  <si>
    <t>28.4.6</t>
  </si>
  <si>
    <t>C5121</t>
  </si>
  <si>
    <t>MARCO SINALIZADOR PADRÃO CEGÁS (1,80 x 0,15 x 0,15)M CONFECÇÃO, PINTURA E INSTALAÇÃO EM BASE DE CONCRETO</t>
  </si>
  <si>
    <t>28.4.7</t>
  </si>
  <si>
    <t>C5122</t>
  </si>
  <si>
    <t>PLACA PRÉ-MOLDADA ESPESSURA 5CM COM MALHA DE AÇO 10X10CM PARA PROTEÇÃO DE GASODUTO</t>
  </si>
  <si>
    <t>28.4.8</t>
  </si>
  <si>
    <t>C5096</t>
  </si>
  <si>
    <t>POÇO EM AÇO INOX DE 1", PARA INSPEÇÃO DE VAZAMENTO DE GÁS EM CAIXA DE PASSAGEM DE CONCRETO</t>
  </si>
  <si>
    <t>28.4.9</t>
  </si>
  <si>
    <t>C5097</t>
  </si>
  <si>
    <t>PUXADOR EM AÇO CA-25, PARA TAMPA DE CONCRETO</t>
  </si>
  <si>
    <t>28.4.10</t>
  </si>
  <si>
    <t>C5076</t>
  </si>
  <si>
    <t>SERVIÇO DE INSTALAÇÃO DE MANTA TERMOCONTRATIL PARA DUTO DE 2" COM INSPEÇÃO, FITA E REPAROS COM BASTÃO, MASTIC E MANCHÃO DO REVESTIMENTO COMPLETO DA TUBULAÇÃO</t>
  </si>
  <si>
    <t>28.4.11</t>
  </si>
  <si>
    <t>C5079</t>
  </si>
  <si>
    <t>SERVIÇO DE INSTALAÇÃO DE MANTA TERMOCONTRATIL PARA DUTO DE 3" COM INSPEÇÃO, FITA E REPAROS DO REVESTIMENTO COMPLETO DA TUBULAÇÃO</t>
  </si>
  <si>
    <t>28.4.12</t>
  </si>
  <si>
    <t>C5082</t>
  </si>
  <si>
    <t>SERVIÇO DE INSTALAÇÃO DE MANTA TERMOCONTRATIL PARA DUTO DE 4" COM INSPEÇÃO, FITA E REPAROS DO REVESTIMENTO COMPLETO DA TUBULAÇÃO</t>
  </si>
  <si>
    <t>28.4.13</t>
  </si>
  <si>
    <t>C5085</t>
  </si>
  <si>
    <t>SERVIÇO DE INSTALAÇÃO DE MANTA TERMOCONTRATIL PARA DUTO DE 6" COM INSPEÇÃO, FITA E REPAROS DO REVESTIMENTO COMPLETO DA TUBULAÇÃO</t>
  </si>
  <si>
    <t>28.4.14</t>
  </si>
  <si>
    <t>C5088</t>
  </si>
  <si>
    <t>SERVIÇO DE INSTALAÇÃO DE MANTA TERMOCONTRATIL PARA DUTO DE 8" COM INSPEÇÃO, FITA E REPAROS DO REVESTIMENTO COMPLETO DA TUBULAÇÃO</t>
  </si>
  <si>
    <t>28.4.15</t>
  </si>
  <si>
    <t>C5091</t>
  </si>
  <si>
    <t>SERVIÇO DE INSTALAÇÃO DE MANTA TERMOCONTRATIL PARA DUTO DE 10" COM INSPEÇÃO, FITA E REPAROS DO REVESTIMENTO COMPLETO DA TUBULAÇÃO</t>
  </si>
  <si>
    <t>28.4.16</t>
  </si>
  <si>
    <t>C5094</t>
  </si>
  <si>
    <t>SERVIÇO DE INSTALAÇÃO DE MANTA TERMOCONTRATIL PARA DUTO DE 12" COM INSPEÇÃO, FITA E REPAROS DO REVESTIMENTO COMPLETO DA TUBULAÇÃO</t>
  </si>
  <si>
    <t>28.4.17</t>
  </si>
  <si>
    <t>C5120</t>
  </si>
  <si>
    <t>TACHA SINALIZAÇÃO PADRÃO CEGÁS: FORNECIMENTO E INSTALAÇÃO</t>
  </si>
  <si>
    <t>29</t>
  </si>
  <si>
    <t>ACESSIBILIDADE À EDIFICAÇÕES E ESPAÇOS</t>
  </si>
  <si>
    <t>29.1</t>
  </si>
  <si>
    <t>SERVIÇOS PRELIMINARES</t>
  </si>
  <si>
    <t>29.1.1</t>
  </si>
  <si>
    <t>C4618</t>
  </si>
  <si>
    <t>DEMOLIÇÃO DE INSTALAÇÃO HIDRÁULICA - TUBOS E CONEXÕES</t>
  </si>
  <si>
    <t>29.1.2</t>
  </si>
  <si>
    <t>C4619</t>
  </si>
  <si>
    <t>DEMOLIÇÃO DE INSTALAÇÃO SANITÁRIA - TUBOS E CONEXÕES</t>
  </si>
  <si>
    <t>29.1.3</t>
  </si>
  <si>
    <t>C4639</t>
  </si>
  <si>
    <t>RETIRADA DE GUARDA-CORPO EM TUBOS C/ PEÇAS E CONEXÕES FERRO GALVANIZADO (SEM REAPROVEITAMENTO) DN ATÉ 60mm</t>
  </si>
  <si>
    <t>29.1.4</t>
  </si>
  <si>
    <t>C4640</t>
  </si>
  <si>
    <t>RETIRADA DE GUIAS PRE-FABRICADAS DE CONCRETO</t>
  </si>
  <si>
    <t>29.2</t>
  </si>
  <si>
    <t>29.2.1</t>
  </si>
  <si>
    <t>C4621</t>
  </si>
  <si>
    <t>BATEDOR PARA PORTA EM CHAPA DE ALUMÍNIO TIPO XADREZ LAVRADA ESP. 3mm C/ FIXAÇÃO SOBRE MADEIRA LISA OU REVESTIMENTO MELAMÍNICO COM FITA DUPLA FACE</t>
  </si>
  <si>
    <t>29.2.2</t>
  </si>
  <si>
    <t>C4643</t>
  </si>
  <si>
    <t>INSTALAÇÃO DE BARRA ANTI-PÂNICO DUPLA C/ TRAVA EM AÇO INOX DIÂM. 1 1/2</t>
  </si>
  <si>
    <t>29.2.3</t>
  </si>
  <si>
    <t>C4638</t>
  </si>
  <si>
    <t>PUXADOR HORIZONTAL/VERTICAL PARA PORTA</t>
  </si>
  <si>
    <t>29.2.4</t>
  </si>
  <si>
    <t>C4647</t>
  </si>
  <si>
    <t>RETIRADA DE DISPOSITIVO DE PRESSÃO DAS PORTAS</t>
  </si>
  <si>
    <t>29.2.5</t>
  </si>
  <si>
    <t>C4637</t>
  </si>
  <si>
    <t>RETIRADA COM SUBSTITUIÇÃO DE MAÇANETA EXISTENTE POR TIPO ALAVANCA</t>
  </si>
  <si>
    <t>29.3</t>
  </si>
  <si>
    <t>INSTALAÇÕES, LOUÇAS E ACESSÓRIOS</t>
  </si>
  <si>
    <t>29.3.1</t>
  </si>
  <si>
    <t>C4642</t>
  </si>
  <si>
    <t>ASSENTO / BANCO - ARTICULÁVEL PARA BANHO DE DEFICIENTE</t>
  </si>
  <si>
    <t>29.3.2</t>
  </si>
  <si>
    <t>C4635</t>
  </si>
  <si>
    <t>BACIA SANITÁRIA PARA CADEIRANTES C/ ASSENTO (ABERTURA FRONTAL)</t>
  </si>
  <si>
    <t>29.3.3</t>
  </si>
  <si>
    <t>C4634</t>
  </si>
  <si>
    <t>BASE EM GRANITO COM MAPA TÁTIL</t>
  </si>
  <si>
    <t>29.3.4</t>
  </si>
  <si>
    <t>C4636</t>
  </si>
  <si>
    <t>LAVATÓRIO DE LOUÇA BRANCA C/ COLUNA SUSPENSA E ACESSÓRIOS</t>
  </si>
  <si>
    <t>29.3.5</t>
  </si>
  <si>
    <t>C4630</t>
  </si>
  <si>
    <t>REINSTALAÇÃO DE PONTO HIDRÁULICO, MATERIAL E EXECUÇÃO</t>
  </si>
  <si>
    <t>29.3.6</t>
  </si>
  <si>
    <t>C4631</t>
  </si>
  <si>
    <t>REINSTALAÇÃO DE PONTO SANITÁRIO, MATERIAL E EXECUÇÃO</t>
  </si>
  <si>
    <t>29.3.7</t>
  </si>
  <si>
    <t>C4632</t>
  </si>
  <si>
    <t>REMANEJAMENTO DE BACIA SANITÁRIA</t>
  </si>
  <si>
    <t>29.3.8</t>
  </si>
  <si>
    <t>C4633</t>
  </si>
  <si>
    <t>REMANEJAMENTO DE BANCADA DE GRANITO</t>
  </si>
  <si>
    <t>29.4</t>
  </si>
  <si>
    <t>29.4.1</t>
  </si>
  <si>
    <t>C4625</t>
  </si>
  <si>
    <t>BASE EM PREMOLDADO DE CONCRETO COM ADITIVO IMPERMEABILIZANTE P/ INSTALAÇÃO DE BACIA SANITÁRIA</t>
  </si>
  <si>
    <t>29.4.2</t>
  </si>
  <si>
    <t>C4622</t>
  </si>
  <si>
    <t>FITA ADESIVA ANTIDERRAPANTE E FOSFORESCENTE</t>
  </si>
  <si>
    <t>29.4.3</t>
  </si>
  <si>
    <t>C4623</t>
  </si>
  <si>
    <t>PISO PODOTÁTIL INTERNO EM BORRACHA 30x30cm ASSENTAMENTO COM COLA VINIL (FORNECIMENTO E ASSENTAMENTO)</t>
  </si>
  <si>
    <t>29.4.4</t>
  </si>
  <si>
    <t>C4624</t>
  </si>
  <si>
    <t>PISO PODOTÁTIL EXTERNO EM PMC ESP. 3CM, ASSENTADO COM ARGAMASSA (FORNECIMENTO E ASSENTAMENTO)</t>
  </si>
  <si>
    <t>29.5</t>
  </si>
  <si>
    <t>SINALIZAÇÃO</t>
  </si>
  <si>
    <t>29.5.1</t>
  </si>
  <si>
    <t>C4850</t>
  </si>
  <si>
    <t>PLACA EM ACRÍLICO ADESIVADA PARA SINALIZAÇÃO COM INDICAÇÃO DE ROTA DE FUGA 26X13CM</t>
  </si>
  <si>
    <t>29.5.2</t>
  </si>
  <si>
    <t>C4626</t>
  </si>
  <si>
    <t>PLACA EM ALUMÍNIO 15x30cm C/ VINIL APLICADO EM 1 FACE E FIXAÇÃO COM FITA DUPLA FACE (FORNECIMENTO E MONTAGEM)</t>
  </si>
  <si>
    <t>29.5.3</t>
  </si>
  <si>
    <t>C4627</t>
  </si>
  <si>
    <t>PLACA EM ALUMÍNIO 20x20cm C/ VINIL APLICADO EM 1 FACE E FIXAÇÃO COM FITA DUPLA FACE (FORNECIMENTO E MONTAGEM)</t>
  </si>
  <si>
    <t>29.5.4</t>
  </si>
  <si>
    <t>C4628</t>
  </si>
  <si>
    <t>PLACA EM ALUMÍNIO 20x25cm C/ VINIL APLICADO EM 1 FACE E FIXAÇÃO COM FITA DUPLA FACE (FORNECIMENTO E MONTAGEM)</t>
  </si>
  <si>
    <t>29.5.5</t>
  </si>
  <si>
    <t>C4629</t>
  </si>
  <si>
    <t>PLACA EM AÇO GALVANIZADO C/ APLICAÇÃO EM 1 FACE EM VINIL E FUNDO C/ PINTURA EM ESMALTE SINTÉTICO PRETO FOSCO (FORNECIMENTO E MONTAGEM)</t>
  </si>
  <si>
    <t>29.5.6</t>
  </si>
  <si>
    <t>C4648</t>
  </si>
  <si>
    <t>PLACAS COM BRAILLE PARA SINALIZAÇÃO TÁTIL</t>
  </si>
  <si>
    <t>29.5.7</t>
  </si>
  <si>
    <t>C4641</t>
  </si>
  <si>
    <t>SÍMBOLO INTERNACIONAL DE ACESSO - SIA - 15x15cm</t>
  </si>
  <si>
    <t>29.5.8</t>
  </si>
  <si>
    <t>C4649</t>
  </si>
  <si>
    <t>SINALIZAÇÃO PARA EXTINTOR</t>
  </si>
  <si>
    <t>29.6</t>
  </si>
  <si>
    <t>29.6.1</t>
  </si>
  <si>
    <t>C4646</t>
  </si>
  <si>
    <t>CORRIMÃO DUPLA ALTURA EM AÇO INOX DIAM 1 1/2</t>
  </si>
  <si>
    <t>29.6.2</t>
  </si>
  <si>
    <t>C4644</t>
  </si>
  <si>
    <t>FORNECIMENTO E MONTAGEM DE BOTÕES EM BRAILLE COM SINALIZAÇÃO SONORA</t>
  </si>
  <si>
    <t>29.6.3</t>
  </si>
  <si>
    <t>C4620</t>
  </si>
  <si>
    <t>GUIA DE BALIZAMENTO EM ALVENARIA ESP.=10cm ALTURA ATÉ 15cm COMPLETAMENTE EXECUTADA E ACABAMENTO EM TEXTURA ACRÍLICA E TOPO EM CHAPIM EM PMC</t>
  </si>
  <si>
    <t>30</t>
  </si>
  <si>
    <t>SERVIÇOS DIVERSOS</t>
  </si>
  <si>
    <t>30.1</t>
  </si>
  <si>
    <t>INDENIZAÇÕES</t>
  </si>
  <si>
    <t>30.1.1</t>
  </si>
  <si>
    <t>C2840</t>
  </si>
  <si>
    <t>INDENIZAÇÃO DE JAZIDA</t>
  </si>
  <si>
    <t>30.2</t>
  </si>
  <si>
    <t>LIMPEZA FINAL</t>
  </si>
  <si>
    <t>30.2.1</t>
  </si>
  <si>
    <t>C1078</t>
  </si>
  <si>
    <t>DESCUPINIZAÇÃO C/ MATERIAL INSETICIDA</t>
  </si>
  <si>
    <t>30.2.2</t>
  </si>
  <si>
    <t>C3605</t>
  </si>
  <si>
    <t>LIMPEZA DA UNIDADE CASA TIPO "T 01" - PADRÃO POPULAR</t>
  </si>
  <si>
    <t>30.2.3</t>
  </si>
  <si>
    <t>C3447</t>
  </si>
  <si>
    <t>LIMPEZA DE PISO EM ÁREA URBANIZADA</t>
  </si>
  <si>
    <t>30.2.4</t>
  </si>
  <si>
    <t>C1625</t>
  </si>
  <si>
    <t>LIMPEZA DE PISOS E REVESTIMENTOS</t>
  </si>
  <si>
    <t>30.2.5</t>
  </si>
  <si>
    <t>C1626</t>
  </si>
  <si>
    <t>LIMPEZA DE REVESTIMENTOS CERÂMICOS</t>
  </si>
  <si>
    <t>30.2.6</t>
  </si>
  <si>
    <t>C1627</t>
  </si>
  <si>
    <t>LIMPEZA DE VIDROS</t>
  </si>
  <si>
    <t>30.2.7</t>
  </si>
  <si>
    <t>C1628</t>
  </si>
  <si>
    <t>LIMPEZA GERAL</t>
  </si>
  <si>
    <t>30.2.8</t>
  </si>
  <si>
    <t>C1629</t>
  </si>
  <si>
    <t>LIMPEZA, RETIRADA DO PAPEL E LAVAGEM DE MOSAICO VIDROSO</t>
  </si>
  <si>
    <t>Insumo</t>
  </si>
  <si>
    <t>Descrição</t>
  </si>
  <si>
    <t>Unidade</t>
  </si>
  <si>
    <t>Valor (R$)</t>
  </si>
  <si>
    <t>I8600</t>
  </si>
  <si>
    <t>ALMOXARIFE</t>
  </si>
  <si>
    <t>HxMÊS</t>
  </si>
  <si>
    <t>I8599</t>
  </si>
  <si>
    <t>APONTADOR</t>
  </si>
  <si>
    <t>I8598</t>
  </si>
  <si>
    <t>AUXILIAR ADMINISTRATIVO</t>
  </si>
  <si>
    <t>I8596</t>
  </si>
  <si>
    <t>AUXILIAR DE LABORATÓRIO</t>
  </si>
  <si>
    <t>I8595</t>
  </si>
  <si>
    <t>AUXILIAR DE TOPOGRAFIA</t>
  </si>
  <si>
    <t>I8601</t>
  </si>
  <si>
    <t>CADISTA</t>
  </si>
  <si>
    <t>I8650</t>
  </si>
  <si>
    <t>CAMINHÃO LEVE DE CARROCERIA (92HP) C/ COMBUSTÍVEL E MOTORISTA P/ TRANSPORTES NO CANTEIRO DE OBRA</t>
  </si>
  <si>
    <t>UNxMÊS</t>
  </si>
  <si>
    <t>I8610</t>
  </si>
  <si>
    <t>COMPUTADOR</t>
  </si>
  <si>
    <t>I8591</t>
  </si>
  <si>
    <t>ENCARREGADO DE TURMA / FEITOR</t>
  </si>
  <si>
    <t>I8590</t>
  </si>
  <si>
    <t>ENCARREGADO GERAL/MESTRE DE OBRA</t>
  </si>
  <si>
    <t>I8602</t>
  </si>
  <si>
    <t>ENFERMEIRO</t>
  </si>
  <si>
    <t>I8960</t>
  </si>
  <si>
    <t>ENGENHEIRO COORDENADOR</t>
  </si>
  <si>
    <t>HXMÊS</t>
  </si>
  <si>
    <t>I8585</t>
  </si>
  <si>
    <t>ENGENHEIRO DE SEGURANÇA DO TRABALHO</t>
  </si>
  <si>
    <t>I8584</t>
  </si>
  <si>
    <t>ENGENHEIRO JÚNIOR</t>
  </si>
  <si>
    <t>I8583</t>
  </si>
  <si>
    <t>ENGENHEIRO PLENO</t>
  </si>
  <si>
    <t>I8582</t>
  </si>
  <si>
    <t>ENGENHEIRO SENIOR</t>
  </si>
  <si>
    <t>I8609</t>
  </si>
  <si>
    <t>EQUIPAMENTOS DE LABORATÓRIO</t>
  </si>
  <si>
    <t>I8608</t>
  </si>
  <si>
    <t>EQUIPAMENTOS DE TOPOGRAFIA</t>
  </si>
  <si>
    <t>I8597</t>
  </si>
  <si>
    <t>GERENTE ADMINISTRATIVO FINANCEIRO</t>
  </si>
  <si>
    <t>I8611</t>
  </si>
  <si>
    <t>IMPRESSORA</t>
  </si>
  <si>
    <t>I10257</t>
  </si>
  <si>
    <t>IMPRESSORA MULTIFUNCIONAL MONOCROMÁTICA A4 C/FRANQUIA DE 4.000 PÁGINAS (EXCEDENTE = R$ 0,05 CENTAVOS POR PÁGINA) 1.200 X 1.200 DPI; MEMÓRIA RAM 512 MB; CICLO MENSAL DE 80.000 PÁGINAS; INCLUI MANUTENÇÃO, SUPRIMENTOS E PEÇAS, EXCETO PAPEL</t>
  </si>
  <si>
    <t>G0409</t>
  </si>
  <si>
    <t>INSPETOR DE DUTOS N1-SNQC (CEGÁS)</t>
  </si>
  <si>
    <t>G0406</t>
  </si>
  <si>
    <t>INSPETOR DE LÍQUIDO PENETRANTE LP-N2-G-SNQC/END (CEGÁS)</t>
  </si>
  <si>
    <t>I8594</t>
  </si>
  <si>
    <t>LABORATORISTA</t>
  </si>
  <si>
    <t>I8603</t>
  </si>
  <si>
    <t>MOTORISTA</t>
  </si>
  <si>
    <t>I8589</t>
  </si>
  <si>
    <t>MÉDICO DO TRABALHO</t>
  </si>
  <si>
    <t>I8593</t>
  </si>
  <si>
    <t>NIVELADOR</t>
  </si>
  <si>
    <t>I10255</t>
  </si>
  <si>
    <t>PLANO DE TELEFONIA + INTERNET</t>
  </si>
  <si>
    <t>I8612</t>
  </si>
  <si>
    <t>PLOTTER</t>
  </si>
  <si>
    <t>I8604</t>
  </si>
  <si>
    <t>SERVENTE</t>
  </si>
  <si>
    <t>I8614</t>
  </si>
  <si>
    <t>TELEFONE MÓVEL</t>
  </si>
  <si>
    <t>I8592</t>
  </si>
  <si>
    <t>TOPÓGRAFO</t>
  </si>
  <si>
    <t>I8587</t>
  </si>
  <si>
    <t>TÉCNICO DE NÍVEL MÉDIO</t>
  </si>
  <si>
    <t>I8588</t>
  </si>
  <si>
    <t>TÉCNICO DE SEGURANÇA DO TRABALHO</t>
  </si>
  <si>
    <t>I8606</t>
  </si>
  <si>
    <t>VEÍCULO LEVE C/ COMBUSTÍVEL E MOTORISTA</t>
  </si>
  <si>
    <t>I8617</t>
  </si>
  <si>
    <t>VIGIA</t>
  </si>
  <si>
    <t>AGREGADOS E AGLOMERANTES</t>
  </si>
  <si>
    <t>I0029</t>
  </si>
  <si>
    <t>ADITIVO PLASTIMENT BV-40</t>
  </si>
  <si>
    <t>I0034</t>
  </si>
  <si>
    <t>AGREGADO DE ALTA RESISTÊNCIA PARA PISOS</t>
  </si>
  <si>
    <t>I0107</t>
  </si>
  <si>
    <t>AREIA FINA</t>
  </si>
  <si>
    <t>I0108</t>
  </si>
  <si>
    <t>AREIA GROSSA</t>
  </si>
  <si>
    <t>I0109</t>
  </si>
  <si>
    <t>AREIA MEDIA</t>
  </si>
  <si>
    <t>I0110</t>
  </si>
  <si>
    <t>AREIA QUARTZOSA FINA (FILLER P/COMP.5) O.BAUMGART</t>
  </si>
  <si>
    <t>I0111</t>
  </si>
  <si>
    <t>AREIA VERMELHA</t>
  </si>
  <si>
    <t>I0112</t>
  </si>
  <si>
    <t>ARENOSO</t>
  </si>
  <si>
    <t>I0190</t>
  </si>
  <si>
    <t>BARITA (ARGAMASSA BARITADA)</t>
  </si>
  <si>
    <t>I0280</t>
  </si>
  <si>
    <t>BRITA</t>
  </si>
  <si>
    <t>I0441</t>
  </si>
  <si>
    <t>CAL HIDRATADA</t>
  </si>
  <si>
    <t>I0442</t>
  </si>
  <si>
    <t>CAL VIRGEM EM PO</t>
  </si>
  <si>
    <t>I0799</t>
  </si>
  <si>
    <t>CIMENTO BRANCO</t>
  </si>
  <si>
    <t>I0805</t>
  </si>
  <si>
    <t>CIMENTO PORTLAND</t>
  </si>
  <si>
    <t>I7954</t>
  </si>
  <si>
    <t>CIMENTO PORTLAND À GRANEL</t>
  </si>
  <si>
    <t>I2570</t>
  </si>
  <si>
    <t>FILLER (PO CALCÁREO)</t>
  </si>
  <si>
    <t>I1221</t>
  </si>
  <si>
    <t>GESSO</t>
  </si>
  <si>
    <t>I1600</t>
  </si>
  <si>
    <t>PEDRA DE MÃO (RACHÃO)</t>
  </si>
  <si>
    <t>I1605</t>
  </si>
  <si>
    <t>PEDRISCO</t>
  </si>
  <si>
    <t>I1684</t>
  </si>
  <si>
    <t>PO DE MARMORE</t>
  </si>
  <si>
    <t>I2403</t>
  </si>
  <si>
    <t>PÓ DE PEDRA</t>
  </si>
  <si>
    <t>I1854</t>
  </si>
  <si>
    <t>SEIXO ROLADO</t>
  </si>
  <si>
    <t>ALUGUEL DIVERSOS</t>
  </si>
  <si>
    <t>I0068</t>
  </si>
  <si>
    <t>ANDAIME METALICO DE FACHADA - LOCAÇÃO</t>
  </si>
  <si>
    <t>I7947</t>
  </si>
  <si>
    <t xml:space="preserve">ANDAIME METÁLICO DE ENCAIXE - LOCAÇÃO
</t>
  </si>
  <si>
    <t>M3xMÊS</t>
  </si>
  <si>
    <t>I7488</t>
  </si>
  <si>
    <t>BOMBA DE CONCRETO</t>
  </si>
  <si>
    <t>I7487</t>
  </si>
  <si>
    <t>CAMINHÃO BETONEIRA 5 M3</t>
  </si>
  <si>
    <t>I7485</t>
  </si>
  <si>
    <t>CARRETA ESPECIAL P/TRANSP. DAS ESTACAS PRÉ-MOLDADAS</t>
  </si>
  <si>
    <t>I6398</t>
  </si>
  <si>
    <t>CAÇAMBA METÁLICA DE 5 M³</t>
  </si>
  <si>
    <t>I7955</t>
  </si>
  <si>
    <t>CENTRAL DOSADORA DE CONCRETO 50 M³/H C/ 4 SILOS</t>
  </si>
  <si>
    <t>I8682</t>
  </si>
  <si>
    <t>COMPRESSOR DE AR COMPRIMIDO ATÉ 5 Kg/cm²</t>
  </si>
  <si>
    <t>I8427</t>
  </si>
  <si>
    <t>COMPRESSOR DE AR P/ PINTURA</t>
  </si>
  <si>
    <t>I6040</t>
  </si>
  <si>
    <t>COMPUTADOR C/ CAD (ALUGUEL)</t>
  </si>
  <si>
    <t>DIA</t>
  </si>
  <si>
    <t>I8562</t>
  </si>
  <si>
    <t>COMPUTADOR DE MÃO (ALUGUEL)</t>
  </si>
  <si>
    <t>I8680</t>
  </si>
  <si>
    <t>CONJUNTO MISTURADOR 180 L DE ALTA ROTAÇÃO E BOMBA DE INJEÇÃO</t>
  </si>
  <si>
    <t>I2324</t>
  </si>
  <si>
    <t>EQUIPAMENTO DE REBAIXAMENTO DE LENÇOL FREATICO - LOCAÇÃO</t>
  </si>
  <si>
    <t>I1095</t>
  </si>
  <si>
    <t>ESCORA METALICA - LOCAÇÃO MENSAL</t>
  </si>
  <si>
    <t>I1014</t>
  </si>
  <si>
    <t>ESCORAMENTO METÁLICO P/ CIMBRAMENTO C/ CONTRAVENTAMENTO - LOCAÇÃO</t>
  </si>
  <si>
    <t>I2513</t>
  </si>
  <si>
    <t>ESCORAMENTO TUBULAR - LOCAÇÃO MENSAL</t>
  </si>
  <si>
    <t>I8567</t>
  </si>
  <si>
    <t>EXTRUSORA DE PERFIS DE CONCRETO ACOPLADA C/ FORMA E MOTOR DIESL 10 HP</t>
  </si>
  <si>
    <t>I2544</t>
  </si>
  <si>
    <t>FORMA METÁLICA P/BANQUETAS (ALUGUEL)</t>
  </si>
  <si>
    <t>I7960</t>
  </si>
  <si>
    <t>GRUA</t>
  </si>
  <si>
    <t>I7426</t>
  </si>
  <si>
    <t>GUINDASTE SOBRE PNEUS CAP. 135 TON</t>
  </si>
  <si>
    <t>I8426</t>
  </si>
  <si>
    <t>LIXADEIRA</t>
  </si>
  <si>
    <t>I9469</t>
  </si>
  <si>
    <t>I9476</t>
  </si>
  <si>
    <t xml:space="preserve">LOCAÇÃO DE CONTÊINER BANHEIRO COM 02 VASOS SANITÁRIOS, 01 LAVATÓRIO E 04 CHUVEIROS - 6,00 X 2,35M
</t>
  </si>
  <si>
    <t>I9477</t>
  </si>
  <si>
    <t xml:space="preserve">LOCAÇÃO DE CONTÊINER BANHEIRO COM 04 VASOS SANITÁRIOS, 02 LAVATÓRIOS, 01 MICTÓRIO CALHA E 04 CHUVEIROS - 6,00 X 2,35M
</t>
  </si>
  <si>
    <t>I9478</t>
  </si>
  <si>
    <t xml:space="preserve">LOCAÇÃO DE CONTÊINER ESCRITÓRIO COM BANHEIRO (01 VASO SANITÁRIO, 01 LAVATÓRIO E 01 CHUVEIRO), JANELA EM VIDRO, PORTAS, LUMINÁRIAS, TOMADAS, FORRO EM PVC, AR CONDICIONADO E ISOLAMENTO TERMO-ACÚSTICO EM ISOPOR - 6,00 X 2,35M
</t>
  </si>
  <si>
    <t>I9070</t>
  </si>
  <si>
    <t>I9081</t>
  </si>
  <si>
    <t>LOCAÇÃO MENSAL DE CIMBRAMENTO P/ LAJES NERVURADAS</t>
  </si>
  <si>
    <t>I7956</t>
  </si>
  <si>
    <t>MACACO HIDRÁULICO - 200 T</t>
  </si>
  <si>
    <t>I7959</t>
  </si>
  <si>
    <t>MARTELO PNEUMÁTICO (VIBRATÓRIO)</t>
  </si>
  <si>
    <t>I8683</t>
  </si>
  <si>
    <t>MOTOBOMBA DE LAVAGEM</t>
  </si>
  <si>
    <t>I8410</t>
  </si>
  <si>
    <t>MÁQUINA ESPARGIDORA C/ CONTROLE COMPUTADORIZADO</t>
  </si>
  <si>
    <t>I6169</t>
  </si>
  <si>
    <t>MÁQUINA P/ CRAVAÇÃO (MÉTODO NÃO DESTRUTIVO)</t>
  </si>
  <si>
    <t>I8208</t>
  </si>
  <si>
    <t>PERFURATRIZ PNEUMÁTICA MONTADA EM CARRETA</t>
  </si>
  <si>
    <t>I8681</t>
  </si>
  <si>
    <t>PERFURATRIZ ROTATIVA HIDRÁULICA COM SACA TUBOS E MOTOR ELÉTRICO</t>
  </si>
  <si>
    <t>I7439</t>
  </si>
  <si>
    <t>PERFURATRIZ WIRTH C/ ACESSÓRIOS</t>
  </si>
  <si>
    <t>I8210</t>
  </si>
  <si>
    <t>PLATAFORMA FLUTUANTE COMPLETA</t>
  </si>
  <si>
    <t>I7486</t>
  </si>
  <si>
    <t>PÓRTICO 27 TON</t>
  </si>
  <si>
    <t>I7958</t>
  </si>
  <si>
    <t>REBOCADOR - 300 HP</t>
  </si>
  <si>
    <t>I1870</t>
  </si>
  <si>
    <t>SISTEMA PRE-FABRICADO DE FORMA METALICA (ALUGUEL)</t>
  </si>
  <si>
    <t>I8625</t>
  </si>
  <si>
    <t>TESOURA PNEUMÁTICA</t>
  </si>
  <si>
    <t>APARELHOS E EQUIPAMENTOS</t>
  </si>
  <si>
    <t>I7357</t>
  </si>
  <si>
    <t>APARELHO DE JANELA - CAP 10.000 BTU (FORN. E MONTAGEM)</t>
  </si>
  <si>
    <t>I7358</t>
  </si>
  <si>
    <t>APARELHO DE JANELA - CAP 12.000 BTU (FORN. E MONTAGEM)</t>
  </si>
  <si>
    <t>I7360</t>
  </si>
  <si>
    <t>APARELHO DE JANELA - CAP 18.000 BTU (FORN. E MONTAGEM)</t>
  </si>
  <si>
    <t>I7361</t>
  </si>
  <si>
    <t>APARELHO DE JANELA - CAP 21.000 BTU (FORN. E MONTAGEM)</t>
  </si>
  <si>
    <t>I7362</t>
  </si>
  <si>
    <t>APARELHO DE JANELA - CAP 30.000 BTU (FORN. E MONTAGEM)</t>
  </si>
  <si>
    <t>I7356</t>
  </si>
  <si>
    <t>APARELHO DE JANELA - CAP 7.500 BTU (FORN. E MONTAGEM)</t>
  </si>
  <si>
    <t>I6359</t>
  </si>
  <si>
    <t>APARELHO TELEFÔNICO DIGITAL PARA LIGAÇÃO JNA CPCT EXISTENTE</t>
  </si>
  <si>
    <t>I0094</t>
  </si>
  <si>
    <t>AQUECEDOR A GAS 150L</t>
  </si>
  <si>
    <t>I0095</t>
  </si>
  <si>
    <t>AQUECEDOR CENTRAL ELETROAUTOMATICO 220 V</t>
  </si>
  <si>
    <t>I0096</t>
  </si>
  <si>
    <t>AQUECEDOR ELETRICO AGUA CAPAC 200 L</t>
  </si>
  <si>
    <t>I0212</t>
  </si>
  <si>
    <t>BATERIA ALCALINA 9V</t>
  </si>
  <si>
    <t>I0213</t>
  </si>
  <si>
    <t>BATERIA PARA CARRO A GASOLINA TIPO 45A</t>
  </si>
  <si>
    <t>I0215</t>
  </si>
  <si>
    <t>BEBEDOURO EM AÇO INOX COM 1,60M</t>
  </si>
  <si>
    <t>I0250</t>
  </si>
  <si>
    <t>BOMBA CENTRIFUGA P=1.5CV</t>
  </si>
  <si>
    <t>I0251</t>
  </si>
  <si>
    <t>BOMBA CENTRIFUGA P=1/2CV</t>
  </si>
  <si>
    <t>I0252</t>
  </si>
  <si>
    <t>BOMBA CENTRIFUGA P=1/3CV</t>
  </si>
  <si>
    <t>I0852</t>
  </si>
  <si>
    <t>BOMBA CENTRIFUGA P=1/4CV</t>
  </si>
  <si>
    <t>I0253</t>
  </si>
  <si>
    <t>BOMBA CENTRIFUGA P=1CV</t>
  </si>
  <si>
    <t>I0254</t>
  </si>
  <si>
    <t>BOMBA CENTRIFUGA P=2CV</t>
  </si>
  <si>
    <t>I0255</t>
  </si>
  <si>
    <t>BOMBA CENTRIFUGA P=3CV</t>
  </si>
  <si>
    <t>I0256</t>
  </si>
  <si>
    <t>BOMBA CENTRIFUGA P=5CV</t>
  </si>
  <si>
    <t>I0246</t>
  </si>
  <si>
    <t>BOMBA CENTRIFUGA PRESSURISAÇÃO HIDRANTE P=10CV</t>
  </si>
  <si>
    <t>I0247</t>
  </si>
  <si>
    <t>BOMBA CENTRIFUGA PRESSURISAÇÃO HIDRANTE P=15CV</t>
  </si>
  <si>
    <t>I0248</t>
  </si>
  <si>
    <t>BOMBA CENTRIFUGA PRESSURISAÇÃO HIDRANTE P=20 CV</t>
  </si>
  <si>
    <t>I0249</t>
  </si>
  <si>
    <t>BOMBA CENTRIFUGA PRESSURISAÇÃO HIDRANTE P=25CV</t>
  </si>
  <si>
    <t>I0257</t>
  </si>
  <si>
    <t>BOMBA INJETORA P=7,5 CV</t>
  </si>
  <si>
    <t>I0258</t>
  </si>
  <si>
    <t>BOMBA INJETORA, MONOFASICA DE 1/2 CV</t>
  </si>
  <si>
    <t>I0259</t>
  </si>
  <si>
    <t>BOMBA INJETORA, MONOFASICA DE 1/3 CV</t>
  </si>
  <si>
    <t>I0260</t>
  </si>
  <si>
    <t>BOMBA INJETORA, MONOFASICA DE 3/4 CV</t>
  </si>
  <si>
    <t>I0261</t>
  </si>
  <si>
    <t>BOMBA INJETORA, TRIFASICA DE 1 1/2 CV</t>
  </si>
  <si>
    <t>I0265</t>
  </si>
  <si>
    <t>BOMBA INJETORA, TRIFASICA DE 1CV</t>
  </si>
  <si>
    <t>I0262</t>
  </si>
  <si>
    <t>BOMBA INJETORA, TRIFASICA DE 2  1/2 CV</t>
  </si>
  <si>
    <t>I0263</t>
  </si>
  <si>
    <t>BOMBA INJETORA, TRIFASICA DE 2 CV</t>
  </si>
  <si>
    <t>I0264</t>
  </si>
  <si>
    <t>BOMBA INJETORA, TRIFASICA DE 3 CV</t>
  </si>
  <si>
    <t>I0795</t>
  </si>
  <si>
    <t>CHUVEIRO ELETRICO 220V/2500W</t>
  </si>
  <si>
    <t>I1098</t>
  </si>
  <si>
    <t>ESGUICHO C/ENGATE RÁPIDO 2 1/2" X 5/8"</t>
  </si>
  <si>
    <t>I1143</t>
  </si>
  <si>
    <t>EXAUSTOR ELETRICO DOMICILIAR</t>
  </si>
  <si>
    <t>I1144</t>
  </si>
  <si>
    <t>EXAUSTOR ELETROMECANICO INDUST. D=400MM</t>
  </si>
  <si>
    <t>I1145</t>
  </si>
  <si>
    <t>EXTINTOR CO2 DE 6 KG</t>
  </si>
  <si>
    <t>I1146</t>
  </si>
  <si>
    <t>EXTINTOR DE ÁGUA PRESSURIZADA, CAPACIDADE 10L</t>
  </si>
  <si>
    <t>I8571</t>
  </si>
  <si>
    <t>I8557</t>
  </si>
  <si>
    <t>EXTINTOR PARA INCÊNDIO PÓ QUÍMICO DE 20 Kg</t>
  </si>
  <si>
    <t>I1166</t>
  </si>
  <si>
    <t>FILTRO DE PAREDE INDUSTRIAL</t>
  </si>
  <si>
    <t>I7363</t>
  </si>
  <si>
    <t>GRELHAS DE INSUFLAMENTO/RETORNO EM ALUMÍNIO ATÉ 0,25 M2 (FORN. E MONTAGEM)</t>
  </si>
  <si>
    <t>I7364</t>
  </si>
  <si>
    <t>GRELHAS DE INSUFLAMENTO/RETORNO EM ALUMÍNIO DE 0,26 M2 À 0,49 M2  (FORN. E MONTAGEM)</t>
  </si>
  <si>
    <t>I7365</t>
  </si>
  <si>
    <t>GRELHAS DE INSUFLAMENTO/RETORNO EM ALUMÍNIO DE 0,50 M2 À 0,64 M2  (FORN. E MONTAGEM)</t>
  </si>
  <si>
    <t>I7366</t>
  </si>
  <si>
    <t>GRELHAS DE INSUFLAMENTO/RETORNO EM ALUMÍNIO DE 0,65 M2 À 0,81 M2  (FORN. E MONTAGEM)</t>
  </si>
  <si>
    <t>I7367</t>
  </si>
  <si>
    <t>GRELHAS DE INSUFLAMENTO/RETORNO EM ALUMÍNIO DE 0,82 M2 À 1,00 M2  (FORN. E MONTAGEM)</t>
  </si>
  <si>
    <t>I6377</t>
  </si>
  <si>
    <t>IMPRESSORA DE CARTÕES DE PROXIMIDADE</t>
  </si>
  <si>
    <t>I6395</t>
  </si>
  <si>
    <t>NOTEBOOK, 40 GB, 516MB, 2,5MHz, DRIVERS</t>
  </si>
  <si>
    <t>I2397</t>
  </si>
  <si>
    <t>PISTOLA WALSYVA</t>
  </si>
  <si>
    <t>I6362</t>
  </si>
  <si>
    <t>RÁDIO VMF - 1W PORTÁTIL ICOM</t>
  </si>
  <si>
    <t>I7350</t>
  </si>
  <si>
    <t>SPLIT SYSTEM COMPLETO C/ CONTROLE REMOTO CAP. 1,00 TR (FORN. E MONTAGEM)</t>
  </si>
  <si>
    <t>I7351</t>
  </si>
  <si>
    <t>SPLIT SYSTEM COMPLETO C/ CONTROLE REMOTO CAP. 1,50 TR (FORN. E MONTAGEM)</t>
  </si>
  <si>
    <t>I7352</t>
  </si>
  <si>
    <t>SPLIT SYSTEM COMPLETO C/ CONTROLE REMOTO CAP. 2,00 TR (FORN. E MONTAGEM)</t>
  </si>
  <si>
    <t>I7353</t>
  </si>
  <si>
    <t>SPLIT SYSTEM COMPLETO C/ CONTROLE REMOTO CAP. 2,50 TR (FORN. E MONTAGEM)</t>
  </si>
  <si>
    <t>I7354</t>
  </si>
  <si>
    <t>SPLIT SYSTEM COMPLETO C/ CONTROLE REMOTO CAP. 3,00 TR (FORN. E MONTAGEM)</t>
  </si>
  <si>
    <t>I7355</t>
  </si>
  <si>
    <t>SPLIT SYSTEM COMPLETO C/ CONTROLE REMOTO CAP. 4,00 TR (FORN. E MONTAGEM)</t>
  </si>
  <si>
    <t>I2245</t>
  </si>
  <si>
    <t>I2246</t>
  </si>
  <si>
    <t>ARTEFATOS PREMOLDADOS</t>
  </si>
  <si>
    <t>I0004</t>
  </si>
  <si>
    <t>ABRIGO PRÉ-MOLDADO CONCRETO (FORNECIMENTO/ASSENTAMENTO)</t>
  </si>
  <si>
    <t>I0083</t>
  </si>
  <si>
    <t>ANEL PRE-MOLDADO DE CONCRETO D=0.60M, h = 0.80M</t>
  </si>
  <si>
    <t>I7964</t>
  </si>
  <si>
    <t>ANEL PRE-MOLDADO DE CONCRETO D=1,20M, h=0,50M</t>
  </si>
  <si>
    <t>I0084</t>
  </si>
  <si>
    <t>ANEL PRE-MOLDADO DE CONCRETO, D=0.80M, h = 0.50M</t>
  </si>
  <si>
    <t>I0085</t>
  </si>
  <si>
    <t>ANEL PRE-MOLDADO DE CONCRETO, D=0.80M, h = 1.00M</t>
  </si>
  <si>
    <t>I6224</t>
  </si>
  <si>
    <t>ASSENTO P/BANCO EM "U" PREMOLDADO DE CONCRETO</t>
  </si>
  <si>
    <t>I9396</t>
  </si>
  <si>
    <t>BLOQUETE/PISO INTERTRAVADO DE CONCRETO - MODELO RETANGULAR/TIJOLINHO/PAVER/HOLANDES/PARALELEPIPEDO, 20 CM X 10 CM, E = 10 CM, RESISTENCIA DE 35 MPA (NBR 9781), COR NATURAL</t>
  </si>
  <si>
    <t>I9379</t>
  </si>
  <si>
    <t>BLOQUETE/PISO INTERTRAVADO DE CONCRETO - MODELO RETANGULAR/TIJOLINHO/PAVER/HOLANDES/PARALELEPIPEDO, 20 CM X 10 CM, E = 6 CM, RESISTENCIA DE 35 MPA (NBR 9781), COLORIDO</t>
  </si>
  <si>
    <t>I9099</t>
  </si>
  <si>
    <t>BLOQUETE/PISO INTERTRAVADO DE CONCRETO - MODELO RETANGULAR/TIJOLINHO/PAVER/HOLANDES/PARALELEPIPEDO, 20 CM X 10 CM, E = 6 CM, RESISTENCIA DE 35 MPA (NBR 9781), COR NATURAL</t>
  </si>
  <si>
    <t>I9104</t>
  </si>
  <si>
    <t xml:space="preserve">BLOQUETE/PISO INTERTRAVADO DE CONCRETO - MODELO RETANGULAR/TIJOLINHO/PAVER/HOLANDES/PARALELEPIPEDO, 20 CM X 10 CM, E = 8 CM, RESISTENCIA DE 35 MPA (NBR 9781), COR NATURAL
</t>
  </si>
  <si>
    <t>I0433</t>
  </si>
  <si>
    <t>CAIXA PRE MOLDADA CONC. P/ AR CONDICIONADO</t>
  </si>
  <si>
    <t>I0434</t>
  </si>
  <si>
    <t>CAIXA PRE-MOLDADA PARA LIGAÇÃO ESGOTO C/ ALMOFADA</t>
  </si>
  <si>
    <t>I2455</t>
  </si>
  <si>
    <t>CALHA DE CONCRETO ARMADO D=0,30M</t>
  </si>
  <si>
    <t>I0448</t>
  </si>
  <si>
    <t>CALHA DE CONCRETO ARMADO D=0,40M</t>
  </si>
  <si>
    <t>I1093</t>
  </si>
  <si>
    <t>ESCADA HELICOIDAL PM CONCRETO D=1,0M</t>
  </si>
  <si>
    <t>I1096</t>
  </si>
  <si>
    <t>ESFERA PM-CONCRETO, D=25CM</t>
  </si>
  <si>
    <t>I1097</t>
  </si>
  <si>
    <t>ESFERA PM-CONCRETO, D=40CM</t>
  </si>
  <si>
    <t>I2327</t>
  </si>
  <si>
    <t>ESTACA DE CONCRETO ARMADO PONTA VIRADA, L=2.80M</t>
  </si>
  <si>
    <t>I7966</t>
  </si>
  <si>
    <t>LAJE DE FUNDO P/ FOSSA DE D=1,20M, E=0,10M</t>
  </si>
  <si>
    <t>I1339</t>
  </si>
  <si>
    <t>LAJE PRE-FABRICADA DE 8CM</t>
  </si>
  <si>
    <t>I8267</t>
  </si>
  <si>
    <t>LAJE PRÉ-FABRICADA COMUM DE 8 cm P/ FÔRRO - VÃO ACIMA DE 4,01 m</t>
  </si>
  <si>
    <t>I8276</t>
  </si>
  <si>
    <t>LAJE PRÉ-FABRICADA COMUM DE 8 cm P/ FÔRRO - VÃO ATÉ 2 m</t>
  </si>
  <si>
    <t>I8265</t>
  </si>
  <si>
    <t>LAJE PRÉ-FABRICADA COMUM DE 8 cm P/ FÔRRO - VÃO ATÉ 2,01 A 3 m</t>
  </si>
  <si>
    <t>I8266</t>
  </si>
  <si>
    <t>LAJE PRÉ-FABRICADA COMUM DE 8 cm P/ FÔRRO - VÃO DE 3,01 A 4 m</t>
  </si>
  <si>
    <t>I8264</t>
  </si>
  <si>
    <t>LAJE PRÉ-FABRICADA COMUM DE 8 cm P/ PISO - VÃO ACIMA DE 4,01 m</t>
  </si>
  <si>
    <t>I8275</t>
  </si>
  <si>
    <t>LAJE PRÉ-FABRICADA COMUM DE 8 cm P/ PISO - VÃO ATÉ 2 m</t>
  </si>
  <si>
    <t>I8262</t>
  </si>
  <si>
    <t>LAJE PRÉ-FABRICADA COMUM DE 8 cm P/ PISO - VÃO DE 2,01 A 3 m</t>
  </si>
  <si>
    <t>I8263</t>
  </si>
  <si>
    <t>LAJE PRÉ-FABRICADA COMUM DE 8 cm P/ PISO - VÃO DE 3,01 A 4 m</t>
  </si>
  <si>
    <t>I8285</t>
  </si>
  <si>
    <t>LAJE PRÉ-FABRICADA TRELIÇADA P/ FÔRRO, DE 12 cm DE ALTURA E 4 cm DE CAPEADO - VÃO ACIMA DE 5,01 m</t>
  </si>
  <si>
    <t>I8282</t>
  </si>
  <si>
    <t>LAJE PRÉ-FABRICADA TRELIÇADA P/ FÔRRO, DE 8 cm DE ALTURA E 2 cm DE CAPEADO - VÃO ATÉ 3 m</t>
  </si>
  <si>
    <t>I8283</t>
  </si>
  <si>
    <t>LAJE PRÉ-FABRICADA TRELIÇADA P/ FÔRRO, DE 8 cm DE ALTURA E 2 cm DE CAPEADO - VÃO DE 3,01 A 4,0 m</t>
  </si>
  <si>
    <t>I8284</t>
  </si>
  <si>
    <t>LAJE PRÉ-FABRICADA TRELIÇADA P/ FÔRRO, DE 8 cm DE ALTURA E 2 cm DE CAPEADO - VÃO DE 4,01 A 5,0 m</t>
  </si>
  <si>
    <t>I8281</t>
  </si>
  <si>
    <t>LAJE PRÉ-FABRICADA TRELIÇADA P/ PISO, DE 12 cm DE ALTURA E 4 cm DE CAPEADO - VÃO ACIMA 5,01 m</t>
  </si>
  <si>
    <t>I8277</t>
  </si>
  <si>
    <t>LAJE PRÉ-FABRICADA TRELIÇADA P/ PISO, DE 8 cm DE ALTURA E 2 cm DE CAPEADO - VÃO ATÉ 2 m</t>
  </si>
  <si>
    <t>I8278</t>
  </si>
  <si>
    <t>LAJE PRÉ-FABRICADA TRELIÇADA P/ PISO, DE 8 cm DE ALTURA E 2 cm DE CAPEADO - VÃO DE 2,01 A 3,0 m</t>
  </si>
  <si>
    <t>I8279</t>
  </si>
  <si>
    <t>LAJE PRÉ-FABRICADA TRELIÇADA P/ PISO, DE 8 cm DE ALTURA E 2 cm DE CAPEADO - VÃO DE 3,01 A 4,0 m</t>
  </si>
  <si>
    <t>I8280</t>
  </si>
  <si>
    <t>LAJE PRÉ-FABRICADA TRELIÇADA P/ PISO, DE 8 cm DE ALTURA E 2 cm DE CAPEADO - VÃO DE 4,01 A 5,0 m</t>
  </si>
  <si>
    <t>I1341</t>
  </si>
  <si>
    <t>LAJOTA PRE-MOLDADA DE CONCRETO E = 5cm</t>
  </si>
  <si>
    <t>I7402</t>
  </si>
  <si>
    <t>MANILHA DE CONCRETO CA-2 DN 600mm</t>
  </si>
  <si>
    <t>I0971</t>
  </si>
  <si>
    <t>MEIO FIO PRE MOLDADO DIM.=(0,07x0,30x1,00)m</t>
  </si>
  <si>
    <t>I1532</t>
  </si>
  <si>
    <t>MOURÃO CONCRETO 'T' H=2.7M C/45CM INCL. 3 FUROS</t>
  </si>
  <si>
    <t>I1533</t>
  </si>
  <si>
    <t>MOURÃO CONCRETO BASE 15X15CM H=2.3 C/ 12 FUROS</t>
  </si>
  <si>
    <t>I1534</t>
  </si>
  <si>
    <t>MOURÃO CONCRETO COM ENCAIXE 12X12X260CM</t>
  </si>
  <si>
    <t>I1553</t>
  </si>
  <si>
    <t>PAINEL DE CONCRETO PROTENDIDO 10CM</t>
  </si>
  <si>
    <t>I1554</t>
  </si>
  <si>
    <t>PAINEL DE CONCRETO PROTENDIDO 15CM</t>
  </si>
  <si>
    <t>I1555</t>
  </si>
  <si>
    <t>PAINEL DE CONCRETO PROTENDIDO 20CM</t>
  </si>
  <si>
    <t>I1559</t>
  </si>
  <si>
    <t>PAINEL-COBERTURA CONCR CELULAR 7.5X40X280CM</t>
  </si>
  <si>
    <t>I1560</t>
  </si>
  <si>
    <t>PAINEL-LAJE CONCRETO CELULAR 10X40X280CM</t>
  </si>
  <si>
    <t>I0242</t>
  </si>
  <si>
    <t>PAVIMENTO ARTICULADO COM 6 FACES e = 4,5 cm</t>
  </si>
  <si>
    <t>I0243</t>
  </si>
  <si>
    <t>PAVIMENTO ARTICULADO COM 6 FACES e = 6,0 cm</t>
  </si>
  <si>
    <t>I1662</t>
  </si>
  <si>
    <t>I6201</t>
  </si>
  <si>
    <t>I7004</t>
  </si>
  <si>
    <t>I8558</t>
  </si>
  <si>
    <t>I1667</t>
  </si>
  <si>
    <t>PLACA DE CONCRETO CELULAR 5CM</t>
  </si>
  <si>
    <t>I1671</t>
  </si>
  <si>
    <t>PLACA PRÉ-FABRICADA DE CONCRETO PARA MURO 200X50X3.5CM</t>
  </si>
  <si>
    <t>I6721</t>
  </si>
  <si>
    <t>RESERVATÓRIO PRE MOLDADO ELEVADO CILINDRICO D=2,0M, CAP.=12,0M3, H=9,0M COMPLETO E CISTERNA CAP.=4,5M3</t>
  </si>
  <si>
    <t>I7403</t>
  </si>
  <si>
    <t>TAMPA DE CONCRETO P/ POÇO D=0,60m</t>
  </si>
  <si>
    <t>I7965</t>
  </si>
  <si>
    <t>TAMPA PRE-MOLDADA DE CONCRETO P/ FOSSA E SUMIDOURO DE  D=1,20M,E=0,10M</t>
  </si>
  <si>
    <t>BLOCOS,TIJOLOS E ELEMENTOS VAZADOS</t>
  </si>
  <si>
    <t>I0225</t>
  </si>
  <si>
    <t>BLOCO CERAMICO ESTRUTURAL 14X19X39CM</t>
  </si>
  <si>
    <t>I0226</t>
  </si>
  <si>
    <t>BLOCO CERAMICO ESTRUTURAL 19X19X39CM</t>
  </si>
  <si>
    <t>I0227</t>
  </si>
  <si>
    <t>BLOCO CERAMICO ESTRUTURAL 9X19X39CM</t>
  </si>
  <si>
    <t>I0228</t>
  </si>
  <si>
    <t>BLOCO CERAMICO FURADO VEDAÇÃO - 19X19X39 CM</t>
  </si>
  <si>
    <t>I0229</t>
  </si>
  <si>
    <t>BLOCO CERAMICO FURADO VEDAÇÃO - 9X19X39 CM</t>
  </si>
  <si>
    <t>I8569</t>
  </si>
  <si>
    <t>BLOCO CERÂMICO ESTRUTURAL 14x19x29cm</t>
  </si>
  <si>
    <t>I0230</t>
  </si>
  <si>
    <t>BLOCO DE CONCRETO 14x19x39cm - ESTRUTURAL</t>
  </si>
  <si>
    <t>I0231</t>
  </si>
  <si>
    <t>BLOCO DE CONCRETO 14x19x39cm - VEDAÇÃO</t>
  </si>
  <si>
    <t>I0232</t>
  </si>
  <si>
    <t>BLOCO DE CONCRETO 19x19x39cm - ESTRUTURAL</t>
  </si>
  <si>
    <t>I0233</t>
  </si>
  <si>
    <t>BLOCO DE CONCRETO 19x19x39cm - VEDAÇÃO</t>
  </si>
  <si>
    <t>I6813</t>
  </si>
  <si>
    <t>BLOCO DE CONCRETO 9x19x39cm - VEDAÇÃO</t>
  </si>
  <si>
    <t>I0235</t>
  </si>
  <si>
    <t>BLOCO DE CONCRETO ARTICULADO 15X28X30CM</t>
  </si>
  <si>
    <t>I0236</t>
  </si>
  <si>
    <t>BLOCO DE CONCRETO ARTICULADO 15X45X60CM</t>
  </si>
  <si>
    <t>I6683</t>
  </si>
  <si>
    <t>BLOCO DE CONCRETO CINZA (14X19X49)cm TIPO STONE</t>
  </si>
  <si>
    <t>I6684</t>
  </si>
  <si>
    <t>BLOCO DE CONCRETO COLORIDO (14X19X49)cm TIPO STONE</t>
  </si>
  <si>
    <t>I0238</t>
  </si>
  <si>
    <t>BLOCO DE VIDRO - 20X20X10CM</t>
  </si>
  <si>
    <t>I0811</t>
  </si>
  <si>
    <t>COBOGO DE CIMENTO TIPO DIAMANTE</t>
  </si>
  <si>
    <t>I0822</t>
  </si>
  <si>
    <t>COBOGO DE CONCRETO TIPO PESTANA (32x12x6)CM</t>
  </si>
  <si>
    <t>I0823</t>
  </si>
  <si>
    <t>COBOGO DE CONCRETO TIPO VENEZIANO (50X50X6)CM</t>
  </si>
  <si>
    <t>I0810</t>
  </si>
  <si>
    <t>COBOGÓ ANTI-CHUVA (50x40)CM</t>
  </si>
  <si>
    <t>I8360</t>
  </si>
  <si>
    <t>COBOGÓ DE VIDRO 20x10x18 cm</t>
  </si>
  <si>
    <t>I1059</t>
  </si>
  <si>
    <t>ELEMENTO VAZADO CERÂMICO(20x20x10)CM</t>
  </si>
  <si>
    <t>I1060</t>
  </si>
  <si>
    <t>ELEMENTO VAZADO CONCRETO (20 X 10 X 6)CM</t>
  </si>
  <si>
    <t>I1058</t>
  </si>
  <si>
    <t>ELEMENTO VAZADO DE CONCRETO (20X20X20)CM</t>
  </si>
  <si>
    <t>I9512</t>
  </si>
  <si>
    <t>TIJOLINHO (20 X 10 X 4CM), COLORIDO</t>
  </si>
  <si>
    <t>I9513</t>
  </si>
  <si>
    <t>TIJOLINHO (20 X 10 X 4CM), COR NATURAL</t>
  </si>
  <si>
    <t>I7950</t>
  </si>
  <si>
    <t>TIJOLINHO APARENTE 6,50x18cm</t>
  </si>
  <si>
    <t>I2081</t>
  </si>
  <si>
    <t>TIJOLO CERÂMICO FURADO  9X19X19CM</t>
  </si>
  <si>
    <t>I2080</t>
  </si>
  <si>
    <t>TIJOLO CERÂMICO FURADO (10X20X30)CM</t>
  </si>
  <si>
    <t>I2443</t>
  </si>
  <si>
    <t>TIJOLO CERÂMICO PARA LAJE VOLTERRÂNEA</t>
  </si>
  <si>
    <t>I6225</t>
  </si>
  <si>
    <t>TIJOLO MACIÇO CERÂMICO APARENTE LAMINADO (23 X11X5)CM</t>
  </si>
  <si>
    <t>I2082</t>
  </si>
  <si>
    <t>TIJOLO MACIÇO COMUM</t>
  </si>
  <si>
    <t>I2499</t>
  </si>
  <si>
    <t>TIJOLO REFRATARIO</t>
  </si>
  <si>
    <t>DEFAULT</t>
  </si>
  <si>
    <t>I2708</t>
  </si>
  <si>
    <t>FUEL OIL</t>
  </si>
  <si>
    <t>I2707</t>
  </si>
  <si>
    <t>GASOLINA</t>
  </si>
  <si>
    <t>I2706</t>
  </si>
  <si>
    <t>OLEO DIESEL</t>
  </si>
  <si>
    <t>I8560</t>
  </si>
  <si>
    <t>ACELERADOR DE COBALTO 6%</t>
  </si>
  <si>
    <t>I7469</t>
  </si>
  <si>
    <t>ACETILENO</t>
  </si>
  <si>
    <t>I0028</t>
  </si>
  <si>
    <t>ADITIVO HIDROFUGO</t>
  </si>
  <si>
    <t>I0033</t>
  </si>
  <si>
    <t>AGLUTINANTE ORGANO-SINTETICO</t>
  </si>
  <si>
    <t>I0036</t>
  </si>
  <si>
    <t>AGULHA 125 PARA SACO</t>
  </si>
  <si>
    <t>I0086</t>
  </si>
  <si>
    <t>DM3</t>
  </si>
  <si>
    <t>I8414</t>
  </si>
  <si>
    <t>APOIO DO PORTA DENTE P/ FRESADORA</t>
  </si>
  <si>
    <t>I0183</t>
  </si>
  <si>
    <t>BALDE PLASTICO DE 10L</t>
  </si>
  <si>
    <t>I8642</t>
  </si>
  <si>
    <t>BARRA ANTI-PÂNICO DUPLA C/ TRAVA EM AÇO INOX</t>
  </si>
  <si>
    <t>I0217</t>
  </si>
  <si>
    <t>BICO DE JATO 5/16' P/JATEAMENTO DE AREIA</t>
  </si>
  <si>
    <t>I8193</t>
  </si>
  <si>
    <t>BITS P/ PERFURATRIZ</t>
  </si>
  <si>
    <t>I8415</t>
  </si>
  <si>
    <t>BLOCO DE DESGASTE P/ RECICLADORA</t>
  </si>
  <si>
    <t>I0266</t>
  </si>
  <si>
    <t>I8630</t>
  </si>
  <si>
    <t>BROCA 3/8"</t>
  </si>
  <si>
    <t>I1006</t>
  </si>
  <si>
    <t>BROCA DE WIDEA DE 1"</t>
  </si>
  <si>
    <t>I0453</t>
  </si>
  <si>
    <t>CALÇO PLASTICO</t>
  </si>
  <si>
    <t>I0495</t>
  </si>
  <si>
    <t>CARGA DE BATERIA A GASOLINA TIPO GOL</t>
  </si>
  <si>
    <t>I7377</t>
  </si>
  <si>
    <t>CARTUCHO DE SOLDA EXOTÉRMICA N.º 90</t>
  </si>
  <si>
    <t>I8559</t>
  </si>
  <si>
    <t>CATALISADOR MEK</t>
  </si>
  <si>
    <t>I0508</t>
  </si>
  <si>
    <t>CERA</t>
  </si>
  <si>
    <t>I0791</t>
  </si>
  <si>
    <t>CHUMBADOR DE 3/8''</t>
  </si>
  <si>
    <t>I8621</t>
  </si>
  <si>
    <t>COLA VINIL PARA PVC</t>
  </si>
  <si>
    <t>I8643</t>
  </si>
  <si>
    <t>CONJUNTO DE BOTOEIRAS EM BRAILLE</t>
  </si>
  <si>
    <t>I0857</t>
  </si>
  <si>
    <t>COPIA HELIOGRAFICA</t>
  </si>
  <si>
    <t>I6220</t>
  </si>
  <si>
    <t>CORDA DE NYLON DE 4mm</t>
  </si>
  <si>
    <t>I0858</t>
  </si>
  <si>
    <t>CORDA DE SISAL 1"</t>
  </si>
  <si>
    <t>I0859</t>
  </si>
  <si>
    <t>CORDA DE SISAL 1/2"</t>
  </si>
  <si>
    <t>I6751</t>
  </si>
  <si>
    <t>CORDA DE SISAL DE 1 1/4"</t>
  </si>
  <si>
    <t>I8564</t>
  </si>
  <si>
    <t>CÓPIA HELIOGRÁFICA PLANTA FORMATO A4 P/B</t>
  </si>
  <si>
    <t>M/L</t>
  </si>
  <si>
    <t>I8417</t>
  </si>
  <si>
    <t>DENTE DE CORTE P/ RECICLADORA</t>
  </si>
  <si>
    <t>I8413</t>
  </si>
  <si>
    <t>DENTE P/ FRESADORA</t>
  </si>
  <si>
    <t>I0965</t>
  </si>
  <si>
    <t>DESMOLDANTE PARA FORMAS</t>
  </si>
  <si>
    <t>I7373</t>
  </si>
  <si>
    <t>DETERGENTE</t>
  </si>
  <si>
    <t>I6036</t>
  </si>
  <si>
    <t>DIGITALIZAÇÃO PLANILHA FORMATO AO</t>
  </si>
  <si>
    <t>I2301</t>
  </si>
  <si>
    <t>DISCO DE CORTE 1/8" DE 7"</t>
  </si>
  <si>
    <t>I2302</t>
  </si>
  <si>
    <t>DISCO DE DESBASTE 1/4" DE 7"</t>
  </si>
  <si>
    <t>I0967</t>
  </si>
  <si>
    <t>DISCO DE DESBASTE DE 7'</t>
  </si>
  <si>
    <t>I8633</t>
  </si>
  <si>
    <t>DISCO DIAMANTADO PARA MÁQUINA DE CORTE</t>
  </si>
  <si>
    <t>I8563</t>
  </si>
  <si>
    <t>DIÁRIA EM GERAL</t>
  </si>
  <si>
    <t>I1061</t>
  </si>
  <si>
    <t>ELETRODOS</t>
  </si>
  <si>
    <t>I8566</t>
  </si>
  <si>
    <t>ESCANERIZAÇÃO DE PLANTA FORMATO A4</t>
  </si>
  <si>
    <t>I1101</t>
  </si>
  <si>
    <t>ESMERIL N.36</t>
  </si>
  <si>
    <t>I1102</t>
  </si>
  <si>
    <t>ESMERIL N.60</t>
  </si>
  <si>
    <t>I2342</t>
  </si>
  <si>
    <t>FIO PARA COSTURAR SACO</t>
  </si>
  <si>
    <t>I8620</t>
  </si>
  <si>
    <t>FITA ANTIDERRAPANTE LARG. 5cm FOSFORESCENTE 5m</t>
  </si>
  <si>
    <t>RL</t>
  </si>
  <si>
    <t>I8619</t>
  </si>
  <si>
    <t>FITA DUPLA FACE ACRÍLICA</t>
  </si>
  <si>
    <t>I8626</t>
  </si>
  <si>
    <t>FOLHA DE ADESIVO SILICONADO EM ALTO RELEVO</t>
  </si>
  <si>
    <t>I1218</t>
  </si>
  <si>
    <t>GAS</t>
  </si>
  <si>
    <t>I8191</t>
  </si>
  <si>
    <t>HASTE P/ PERFURATRIZ</t>
  </si>
  <si>
    <t>I7378</t>
  </si>
  <si>
    <t>IGNEX - PALITO IGNITOR PARA SOLDA EXOTÉRMICA</t>
  </si>
  <si>
    <t>I8565</t>
  </si>
  <si>
    <t>IMPRESSÃO MONOCROMÁTICA EM PAPEL VEGETAL</t>
  </si>
  <si>
    <t>I2354</t>
  </si>
  <si>
    <t>I2356</t>
  </si>
  <si>
    <t>INJETOR P/APLICAÇÃO RESINA POLIURETANA</t>
  </si>
  <si>
    <t>I2360</t>
  </si>
  <si>
    <t>ISOPOR 20MM (PLACA DE 1,20 X 0,60 M)</t>
  </si>
  <si>
    <t>I2368</t>
  </si>
  <si>
    <t>LINHA DE NYLON REF. 050</t>
  </si>
  <si>
    <t>I8627</t>
  </si>
  <si>
    <t>LIXA D'ÁGUA N.100</t>
  </si>
  <si>
    <t>I8395</t>
  </si>
  <si>
    <t>LONA C/ APLICAÇÃO DE ILHOSES E LACRES, IMPRESSA C/ LOGOMARCAS E DESCRIÇÃO DA OBRA</t>
  </si>
  <si>
    <t>I1348</t>
  </si>
  <si>
    <t>LONA PLASTICA PRETA</t>
  </si>
  <si>
    <t>I8192</t>
  </si>
  <si>
    <t>LUVA P/ PERFURATRIZ</t>
  </si>
  <si>
    <t>I8555</t>
  </si>
  <si>
    <t>MANTA DE FIBRA DE VIDRO 450 g/m²</t>
  </si>
  <si>
    <t>I6804</t>
  </si>
  <si>
    <t>MASTIQUE ELASTICO A BASE DE POLIURETANO NA COR CINZA - UNIPLAC 400ml</t>
  </si>
  <si>
    <t>I7379</t>
  </si>
  <si>
    <t>MOLDE P/ SOLDA TIPO "T" ATÉ 35mm²</t>
  </si>
  <si>
    <t>I8628</t>
  </si>
  <si>
    <t>ORQUIMOL</t>
  </si>
  <si>
    <t>I0988</t>
  </si>
  <si>
    <t>OXIGÊNIO</t>
  </si>
  <si>
    <t>I6750</t>
  </si>
  <si>
    <t>PALHAS DE CARNAÚBA</t>
  </si>
  <si>
    <t>I6039</t>
  </si>
  <si>
    <t>PAPEL OFÍCIO</t>
  </si>
  <si>
    <t>I2385</t>
  </si>
  <si>
    <t>PAPEL VEGETAL GRAMATURA 90/95g</t>
  </si>
  <si>
    <t>I1596</t>
  </si>
  <si>
    <t>PASTA PARA SOLDAR</t>
  </si>
  <si>
    <t>I2528</t>
  </si>
  <si>
    <t>PEÇAS DE DESGASTE DO BRITADOR</t>
  </si>
  <si>
    <t>I8967</t>
  </si>
  <si>
    <t>PLACA ACRÍLICA TRANSPARENTE ESP.=5MM</t>
  </si>
  <si>
    <t>I9150</t>
  </si>
  <si>
    <t>PLACA DE ACRILICO TRANSPARENTE ADESIVADA PARA SINALIZACAO DE PORTAS, BORDA POLIDA, DE *25 X 8*, E = 6 MM (NAO INCLUI ACESSORIOS PARA FIXACAO)</t>
  </si>
  <si>
    <t>I8424</t>
  </si>
  <si>
    <t>PLACA DE INAUGURAÇÃO DE OBRA (35x35)cm, EM AÇO INOX, COM IMPRESSÃO EM BAIXO RELEVO</t>
  </si>
  <si>
    <t>I8635</t>
  </si>
  <si>
    <t>PLACA EM ACRÍLICO 60x40cm COM TEXTOS EM BRAILLE E ALTO RELEVO</t>
  </si>
  <si>
    <t>I8649</t>
  </si>
  <si>
    <t>I7919</t>
  </si>
  <si>
    <t>POLIESTIRENO EXPANDIDO (ISOPOR) EM CAIXÃO PERDIDO</t>
  </si>
  <si>
    <t>I1686</t>
  </si>
  <si>
    <t>POLIESTIRENO EXPANDIDO DE 5CM (ISOPOR)</t>
  </si>
  <si>
    <t>I8412</t>
  </si>
  <si>
    <t>PORTA DENTE P/ FRESADORA</t>
  </si>
  <si>
    <t>I8416</t>
  </si>
  <si>
    <t>PORTA DENTES P/ RECICLADORA</t>
  </si>
  <si>
    <t>I8190</t>
  </si>
  <si>
    <t>PUNHO P/ PERFURATRIZ</t>
  </si>
  <si>
    <t>I8639</t>
  </si>
  <si>
    <t>I8556</t>
  </si>
  <si>
    <t>RESINA POLIÉSTER COMUM</t>
  </si>
  <si>
    <t>I8561</t>
  </si>
  <si>
    <t>RESINA POLIÉSTER ISOFTÁLICA</t>
  </si>
  <si>
    <t>I9071</t>
  </si>
  <si>
    <t>RESISTÊNCIA À COMPRESSÃO CORPO-DE-PROVA CILÍNDRICO DE CONCRETO E ARGAMASSA</t>
  </si>
  <si>
    <t>I2418</t>
  </si>
  <si>
    <t>SACO PLÁSTICO EM PROLIPROPILENO PARA 50kg</t>
  </si>
  <si>
    <t>I1842</t>
  </si>
  <si>
    <t>SACOS PLÁSTICOS</t>
  </si>
  <si>
    <t>I7484</t>
  </si>
  <si>
    <t>SEPAROL</t>
  </si>
  <si>
    <t>I8644</t>
  </si>
  <si>
    <t>SISTEMA DE SINALIZAÇÃO SONORA</t>
  </si>
  <si>
    <t>I1872</t>
  </si>
  <si>
    <t>SOLDA 50X50</t>
  </si>
  <si>
    <t>I1873</t>
  </si>
  <si>
    <t>SOLDA 70X30</t>
  </si>
  <si>
    <t>I1899</t>
  </si>
  <si>
    <t>I2535</t>
  </si>
  <si>
    <t>SÉRIE DE BROCAS S.12 D=22MM</t>
  </si>
  <si>
    <t>JG</t>
  </si>
  <si>
    <t>I8640</t>
  </si>
  <si>
    <t>SÍMBOLO INTERNACIONAL DE ACESSO - SIA</t>
  </si>
  <si>
    <t>I2033</t>
  </si>
  <si>
    <t>TELA ADESIVA DE POLIESTER 15CM</t>
  </si>
  <si>
    <t>I8631</t>
  </si>
  <si>
    <t>THINNER</t>
  </si>
  <si>
    <t>I2104</t>
  </si>
  <si>
    <t>TIROS E PINOS DE AÇO PARA FIXAÇÃO</t>
  </si>
  <si>
    <t>I9526</t>
  </si>
  <si>
    <t>VARETA PARA SOLDA OXI-GÁS AWS A 5.2 R45</t>
  </si>
  <si>
    <t>I8629</t>
  </si>
  <si>
    <t>VINIL AUTO-ADESIVO FOSCO OU BRILHANTE C/ APLICAÇÃO</t>
  </si>
  <si>
    <t>I6041</t>
  </si>
  <si>
    <t>XEROX</t>
  </si>
  <si>
    <t>ENERGIA ELÉTRICA - L.T. / S.E. / R.D.E</t>
  </si>
  <si>
    <t>I8158</t>
  </si>
  <si>
    <t>CABO DE ALUMÍNIO COM ALMA DE AÇO, BITOLA 1/0 AWG, FORMAÇÃO 6/1 FIOS - RAVEM</t>
  </si>
  <si>
    <t>I8157</t>
  </si>
  <si>
    <t>CABO DE ALUMÍNIO COM ALMA DE AÇO, BITOLA 2 AWG, FORMAÇÃO 6/1 FIOS - SPARROW</t>
  </si>
  <si>
    <t>I8159</t>
  </si>
  <si>
    <t>CABO DE ALUMÍNIO COM ALMA DE AÇO, BITOLA 2/0 AWG, FORMAÇÃO 6/1 FIOS - QUAIL</t>
  </si>
  <si>
    <t>I8162</t>
  </si>
  <si>
    <t>CABO DE ALUMÍNIO COM ALMA DE AÇO, BITOLA 266,8 MCM, FORMAÇÃO 26/7 FIOS - PARTRIDGE</t>
  </si>
  <si>
    <t>I8160</t>
  </si>
  <si>
    <t>CABO DE ALUMÍNIO COM ALMA DE AÇO, BITOLA 3/0 AWG, FORMAÇÃO 6/1 FIOS - PIGEON</t>
  </si>
  <si>
    <t>I8163</t>
  </si>
  <si>
    <t>CABO DE ALUMÍNIO COM ALMA DE AÇO, BITOLA 300 MCM, FORMAÇÃO 26/7 FIOS - OSTRICH</t>
  </si>
  <si>
    <t>I8164</t>
  </si>
  <si>
    <t>CABO DE ALUMÍNIO COM ALMA DE AÇO, BITOLA 336,6 MCM, FORMAÇÃO 26/7 FIOS - LINNET</t>
  </si>
  <si>
    <t>I8165</t>
  </si>
  <si>
    <t>CABO DE ALUMÍNIO COM ALMA DE AÇO, BITOLA 397,5 MCM, FORMAÇÃO 26/7 FIOS - IBIS</t>
  </si>
  <si>
    <t>I8156</t>
  </si>
  <si>
    <t>CABO DE ALUMÍNIO COM ALMA DE AÇO, BITOLA 4 AWG, FORMAÇÃO 6/1 FIOS - SWAN</t>
  </si>
  <si>
    <t>I8161</t>
  </si>
  <si>
    <t>CABO DE ALUMÍNIO COM ALMA DE AÇO, BITOLA 4/0 AWG, FORMAÇÃO 6/1 FIOS - PENGUIN</t>
  </si>
  <si>
    <t>I8166</t>
  </si>
  <si>
    <t>CABO DE ALUMÍNIO COM ALMA DE AÇO, BITOLA 477 MCM, FORMAÇÃO 26/7 FIOS - HAWK</t>
  </si>
  <si>
    <t>I8167</t>
  </si>
  <si>
    <t>CABO DE ALUMÍNIO COM ALMA DE AÇO, BITOLA 556,5 MCM, FORMAÇÃO 26/7 FIOS - DOVE</t>
  </si>
  <si>
    <t>I8175</t>
  </si>
  <si>
    <t>CABO DE ALUMÍNIO LIGA 6201, FORMAÇÃO 19 FIOS, SEÇÃO 160 mm² - BUTTE</t>
  </si>
  <si>
    <t>I8170</t>
  </si>
  <si>
    <t>CABO DE ALUMÍNIO SIMPLES, TIPO CA, BITOLA 1/0 AWG, FORMAÇÃO 7/3,12</t>
  </si>
  <si>
    <t>I8169</t>
  </si>
  <si>
    <t>CABO DE ALUMÍNIO SIMPLES, TIPO CA, BITOLA 2 AWG, FORMAÇÃO 7/2,47</t>
  </si>
  <si>
    <t>I8171</t>
  </si>
  <si>
    <t>CABO DE ALUMÍNIO SIMPLES, TIPO CA, BITOLA 2/0 AWG, FORMAÇÃO 7/3,50</t>
  </si>
  <si>
    <t>I8174</t>
  </si>
  <si>
    <t>CABO DE ALUMÍNIO SIMPLES, TIPO CA, BITOLA 266,8 MCM, FORMAÇÃO 7/4,96</t>
  </si>
  <si>
    <t>I8172</t>
  </si>
  <si>
    <t>CABO DE ALUMÍNIO SIMPLES, TIPO CA, BITOLA 3/0 AWG, FORMAÇÃO 7/3,93</t>
  </si>
  <si>
    <t>I8168</t>
  </si>
  <si>
    <t>CABO DE ALUMÍNIO SIMPLES, TIPO CA, BITOLA 4 AWG, FORMAÇÃO 7/1,96</t>
  </si>
  <si>
    <t>I8173</t>
  </si>
  <si>
    <t>CABO DE ALUMÍNIO SIMPLES, TIPO CA, BITOLA 4/0 AWG, FORMAÇÃO 7/4,42</t>
  </si>
  <si>
    <t>I8181</t>
  </si>
  <si>
    <t>CABO DE COBRE NÚ, TÊMPERA MEIO DURA, SEÇÃO 120mm², FORMAÇÃO 19 FIOS</t>
  </si>
  <si>
    <t>I8182</t>
  </si>
  <si>
    <t>CABO DE COBRE NÚ, TÊMPERA MEIO DURA, SEÇÃO 150mm², FORMAÇÃO 19 FIOS</t>
  </si>
  <si>
    <t>I8183</t>
  </si>
  <si>
    <t>CABO DE COBRE NÚ, TÊMPERA MEIO DURA, SEÇÃO 185mm², FORMAÇÃO 19 FIOS</t>
  </si>
  <si>
    <t>I8184</t>
  </si>
  <si>
    <t>CABO DE COBRE NÚ, TÊMPERA MEIO DURA, SEÇÃO 240mm², FORMAÇÃO 19 FIOS</t>
  </si>
  <si>
    <t>I8176</t>
  </si>
  <si>
    <t>CABO DE COBRE NÚ, TÊMPERA MEIO DURA, SEÇÃO 25mm², FORMAÇÃO 7 FIOS</t>
  </si>
  <si>
    <t>I8177</t>
  </si>
  <si>
    <t>CABO DE COBRE NÚ, TÊMPERA MEIO DURA, SEÇÃO 35mm², FORMAÇÃO 7 FIOS</t>
  </si>
  <si>
    <t>I8178</t>
  </si>
  <si>
    <t>CABO DE COBRE NÚ, TÊMPERA MEIO DURA, SEÇÃO 50mm², FORMAÇÃO 7 FIOS</t>
  </si>
  <si>
    <t>I8179</t>
  </si>
  <si>
    <t>CABO DE COBRE NÚ, TÊMPERA MEIO DURA, SEÇÃO 70mm², FORMAÇÃO 7 FIOS</t>
  </si>
  <si>
    <t>I8180</t>
  </si>
  <si>
    <t>CABO DE COBRE NÚ, TÊMPERA MEIO DURA, SEÇÃO 95mm², FORMAÇÃO 19 FIOS</t>
  </si>
  <si>
    <t>I2448</t>
  </si>
  <si>
    <t>TRANSFORMADOR DE DISTRIBUIÇÃO A ÓLEO ISOLANTE MINERAL,   15 KVA/13.800, TENSÃO SECUNDÁRIA 380/220V, USO EM POSTE, COM SELO INMETRO E PROCEL LETRA D, COR CINZA MUNSELL 6,5, Norma NBR:5440;2014.</t>
  </si>
  <si>
    <t>I2449</t>
  </si>
  <si>
    <t>TRANSFORMADOR DE DISTRIBUIÇÃO A ÓLEO ISOLANTE MINERAL,   30KVA/13.800, TENSÃO SECUNDÁRIA 380/220V, USO EM POSTE, COM SELO INMETRO E PROCEL LETRA D, COR CINZA MUNSELL 6,5, Norma NBR:5440;2014.</t>
  </si>
  <si>
    <t>I2149</t>
  </si>
  <si>
    <t>TRANSFORMADOR DE DISTRIBUIÇÃO A ÓLEO ISOLANTE MINERAL,   45KVA/13.800, TENSÃO SECUNDÁRIA 380/220V, USO EM POSTE, COM SELO INMETRO E PROCEL LETRA D, COR CINZA MUNSELL 6,5, Norma NBR:5440;2014.</t>
  </si>
  <si>
    <t>I2151</t>
  </si>
  <si>
    <t>TRANSFORMADOR DE DISTRIBUIÇÃO A ÓLEO ISOLANTE MINERAL,   75KVA/13.800, TENSÃO SECUNDÁRIA 380/220V, USO EM POSTE, COM SELO INMETRO E PROCEL LETRA D, COR CINZA MUNSELL 6,5, Norma NBR:5440;2014.</t>
  </si>
  <si>
    <t>I2144</t>
  </si>
  <si>
    <t>TRANSFORMADOR DE DISTRIBUIÇÃO A ÓLEO ISOLANTE MINERAL,  112,5KVA/13.800, TENSÃO SECUNDÁRIA 380/220V, USO EM POSTE, COM SELO INMETRO E PROCEL LETRA D, COR CINZA MUNSELL 6,5, Norma NBR:5440;2014.</t>
  </si>
  <si>
    <t>I2145</t>
  </si>
  <si>
    <t>TRANSFORMADOR DE DISTRIBUIÇÃO A ÓLEO ISOLANTE MINERAL,  150KVA/13.800, TENSÃO SECUNDÁRIA 380/220V, USO EM POSTE, COM SELO INMETRO E PROCEL LETRA D, COR CINZA MUNSELL 6,5, Norma NBR:5440;2014.</t>
  </si>
  <si>
    <t>I2146</t>
  </si>
  <si>
    <t>TRANSFORMADOR DE DISTRIBUIÇÃO A ÓLEO ISOLANTE MINERAL,  225KVA/13.800, TENSÃO SECUNDÁRIA 380/220V, USO EM POSTE, COM SELO INMETRO E PROCEL LETRA D, COR CINZA MUNSELL 6,5, Norma NBR:5440;2014.</t>
  </si>
  <si>
    <t>I2148</t>
  </si>
  <si>
    <t>TRANSFORMADOR DE DISTRIBUIÇÃO A ÓLEO ISOLANTE MINERAL,  300KVA/13.800, TENSÃO SECUNDÁRIA 380/220V, USO EM POSTE, COM SELO INMETRO E PROCEL LETRA D, COR CINZA MUNSELL 6,5, Norma NBR:5440;2014.</t>
  </si>
  <si>
    <t>I2150</t>
  </si>
  <si>
    <t>TRANSFORMADOR DE DISTRIBUIÇÃO A ÓLEO ISOLANTE MINERAL,  500KVA/13.800, TENSÃO SECUNDÁRIA 380/220V, COM SELO INMETRO E PROCEL LETRA D, COR CINZA MUNSELL 6,5, Norma NBR:5440;2014.</t>
  </si>
  <si>
    <t>I8185</t>
  </si>
  <si>
    <t>TRANSFORMADOR DE DISTRIBUIÇÃO A ÓLEO ISOLANTE MINERAL,  750KVA/13.800, TENSÃO SECUNDÁRIA 380/220V, COM SELO INMETRO E PROCEL LETRA D, COR CINZA MUNSELL 6,5, Norma NBR:5440;2014.</t>
  </si>
  <si>
    <t>I8186</t>
  </si>
  <si>
    <t>TRANSFORMADOR DE DISTRIBUIÇÃO A ÓLEO ISOLANTE MINERAL, 1000KVA/13.800, TENSÃO SECUNDÁRIA 380/220V, COM SELO INMETRO E PROCEL LETRA D, COR CINZA MUNSELL 6,5, Norma NBR:5440;2014.</t>
  </si>
  <si>
    <t>I8187</t>
  </si>
  <si>
    <t>TRANSFORMADOR DE DISTRIBUIÇÃO A ÓLEO ISOLANTE MINERAL, 1250KVA/13.800, TENSÃO SECUNDÁRIA 380/220V, COM SELO INMETRO E PROCEL LETRA D, COR CINZA MUNSELL 6,5, Norma NBR:5440;2014.</t>
  </si>
  <si>
    <t>I8188</t>
  </si>
  <si>
    <t>TRANSFORMADOR DE DISTRIBUIÇÃO A ÓLEO ISOLANTE MINERAL, 1500KVA/13.800, TENSÃO SECUNDÁRIA 380/220V, COM SELO INMETRO E PROCEL LETRA D, COR CINZA MUNSELL 6,5, Norma NBR:5440;2014.</t>
  </si>
  <si>
    <t>I2538</t>
  </si>
  <si>
    <t>TRANSFORMADOR DE FORÇA 2.000KVA - 13,8 / 0,44-0,24 KV</t>
  </si>
  <si>
    <t>I2519</t>
  </si>
  <si>
    <t>TRANSFORMADOR DE FORÇA 500 KVA - 13,8 / 0,38-0,22 KV</t>
  </si>
  <si>
    <t>I8257</t>
  </si>
  <si>
    <t>TRANSFORMADOR DE FORÇA À SECO 2.500KVA/13.800-440/240V</t>
  </si>
  <si>
    <t>I8256</t>
  </si>
  <si>
    <t>TRANSFORMADOR DE FORÇA À SECO 750 KVA/13.800-380/220V</t>
  </si>
  <si>
    <t>EQ.AQUISICAO</t>
  </si>
  <si>
    <t>I7459</t>
  </si>
  <si>
    <t>APARELHO OXI-ACETILENO</t>
  </si>
  <si>
    <t>I2595</t>
  </si>
  <si>
    <t>AQUECEDOR DE FLUIDO TÉRMICO</t>
  </si>
  <si>
    <t>I2693</t>
  </si>
  <si>
    <t>BATE ESTACA</t>
  </si>
  <si>
    <t>I2596</t>
  </si>
  <si>
    <t>BETONEIRA COM MOTOR DIESEL</t>
  </si>
  <si>
    <t>I2665</t>
  </si>
  <si>
    <t>BETONEIRA ELÉTRICA 320L</t>
  </si>
  <si>
    <t>I2666</t>
  </si>
  <si>
    <t>BETONEIRA ELÉTRICA 580L</t>
  </si>
  <si>
    <t>I2597</t>
  </si>
  <si>
    <t>BOMBA COM MOTOR DIESEL</t>
  </si>
  <si>
    <t>I2667</t>
  </si>
  <si>
    <t>BOMBA ELÉTRICA P/ DRENAGEM (1,3HP)</t>
  </si>
  <si>
    <t>I2668</t>
  </si>
  <si>
    <t>BOMBA ELÉTRICA P/ DRENAGEM (3,6HP)</t>
  </si>
  <si>
    <t>I2669</t>
  </si>
  <si>
    <t>BOMBA SUBMERSÍVEL ABS</t>
  </si>
  <si>
    <t>I2670</t>
  </si>
  <si>
    <t>BOMBA SUBMERSÍVEL FLYGT</t>
  </si>
  <si>
    <t>I9516</t>
  </si>
  <si>
    <t>CALANDRA PARA CHAPA DE AÇO ATÉ 25MM - 22KW</t>
  </si>
  <si>
    <t>I2598</t>
  </si>
  <si>
    <t>CAMINHÃO ADAPTADO A JATO</t>
  </si>
  <si>
    <t>I2599</t>
  </si>
  <si>
    <t>CAMINHÃO ADAPTADO A VÁCUO</t>
  </si>
  <si>
    <t>I2600</t>
  </si>
  <si>
    <t>CAMINHÃO BASCULANTE 12 M3</t>
  </si>
  <si>
    <t>I2602</t>
  </si>
  <si>
    <t>CAMINHÃO BASCULANTE 6 M3</t>
  </si>
  <si>
    <t>I2604</t>
  </si>
  <si>
    <t>CAMINHÃO BASCULANTE P/ ROCHA</t>
  </si>
  <si>
    <t>I2607</t>
  </si>
  <si>
    <t>CAMINHÃO C/CARROCERIA DE MADEIRA HP  92</t>
  </si>
  <si>
    <t>I2605</t>
  </si>
  <si>
    <t>CAMINHÃO C/CARROCERIA DE MADEIRA HP 136</t>
  </si>
  <si>
    <t>I2606</t>
  </si>
  <si>
    <t>CAMINHÃO C/CARROCERIA DE MADEIRA HP 184</t>
  </si>
  <si>
    <t>I2608</t>
  </si>
  <si>
    <t>CAMINHÃO COMERCIAL EQUIP.C/ GUINDASTE</t>
  </si>
  <si>
    <t>I2609</t>
  </si>
  <si>
    <t>CAMINHÃO DISTRIBUIDOR DE LIGANTE</t>
  </si>
  <si>
    <t>I2611</t>
  </si>
  <si>
    <t>CAMINHÃO EQUIP.C/ USINA LAMA ASF.</t>
  </si>
  <si>
    <t>I2671</t>
  </si>
  <si>
    <t>CAMINHÃO TANQUE 6.000 l</t>
  </si>
  <si>
    <t>I2613</t>
  </si>
  <si>
    <t>CAMINHÃO TANQUE 8.000 l</t>
  </si>
  <si>
    <t>I2615</t>
  </si>
  <si>
    <t>CAMPÂNULA DE AR COMPRIMIDO</t>
  </si>
  <si>
    <t>I2616</t>
  </si>
  <si>
    <t>CARREGADEIRA DE PNEUS HP 111</t>
  </si>
  <si>
    <t>I2618</t>
  </si>
  <si>
    <t>CARREGADEIRA DE PNEUS HP 180</t>
  </si>
  <si>
    <t>I2620</t>
  </si>
  <si>
    <t>CARRINHO DE MÃO</t>
  </si>
  <si>
    <t>I0982</t>
  </si>
  <si>
    <t>CARRO TROLLEY P/ 0,5 T</t>
  </si>
  <si>
    <t>I0985</t>
  </si>
  <si>
    <t>CARRO TROLLEY P/ 1,0 a 2,0 T</t>
  </si>
  <si>
    <t>I2673</t>
  </si>
  <si>
    <t>CAVALO MECÂNICO C/ PRANCHA 2 EIXOS</t>
  </si>
  <si>
    <t>I2674</t>
  </si>
  <si>
    <t>CAVALO MECÂNICO C/ PRANCHA 3 EIXOS</t>
  </si>
  <si>
    <t>I9445</t>
  </si>
  <si>
    <t>CAÇAMBA ESTACIONÁRIA PARA ENTULHO C/ CAP. 5M³, INCLUSIVE O FRETE</t>
  </si>
  <si>
    <t>I2631</t>
  </si>
  <si>
    <t>COMPACTADOR DE PLACA VIBRATÓRIA HP 4</t>
  </si>
  <si>
    <t>I2694</t>
  </si>
  <si>
    <t>COMPACTADOR DE PLACA VIBRATÓRIA HP 7</t>
  </si>
  <si>
    <t>I2627</t>
  </si>
  <si>
    <t>COMPACTADOR DE PNEUS PRESSÃO VAR. AUTOPROPELIDO</t>
  </si>
  <si>
    <t>I2628</t>
  </si>
  <si>
    <t>COMPACTADOR LISO TANDEM AUTOPROPELIDO</t>
  </si>
  <si>
    <t>I2629</t>
  </si>
  <si>
    <t>COMPACTADOR LISO VIBRATÓRIO AUTOPROPELIDO</t>
  </si>
  <si>
    <t>G0456</t>
  </si>
  <si>
    <t>COMPACTADOR MANUAL C/ SOQUETE VIBRATÓRIO - 4,1 KW</t>
  </si>
  <si>
    <t>I2630</t>
  </si>
  <si>
    <t>COMPACTADOR PÉ DE CARNEIRO VIBRATÓRIO AUTOPROPELIDO</t>
  </si>
  <si>
    <t>I2632</t>
  </si>
  <si>
    <t>COMPRESSOR DE AR 170 PCM</t>
  </si>
  <si>
    <t>I2633</t>
  </si>
  <si>
    <t>COMPRESSOR DE AR 250 PCM</t>
  </si>
  <si>
    <t>I2675</t>
  </si>
  <si>
    <t>COMPRESSOR DE AR 335 PCM</t>
  </si>
  <si>
    <t>I2676</t>
  </si>
  <si>
    <t>COMPRESSOR DE AR 765 PCM</t>
  </si>
  <si>
    <t>G0460</t>
  </si>
  <si>
    <t>COMPRESSOR DE AR PORTÁTIL DE 197PCM - 55 KW</t>
  </si>
  <si>
    <t>G0431</t>
  </si>
  <si>
    <t>COMPRESSOR TIPO PISTÃO DE 12 BAR, 20 PCM, 5HP</t>
  </si>
  <si>
    <t>G0444</t>
  </si>
  <si>
    <t>COMPRESSOR VAZÃO 150 M3/HORA 7 BAR 20 19,40 KW</t>
  </si>
  <si>
    <t>I2677</t>
  </si>
  <si>
    <t>COMPUTADOR PENTIUM</t>
  </si>
  <si>
    <t>I2634</t>
  </si>
  <si>
    <t>CONJUNTO DE BRITAGEM 30 M3/H</t>
  </si>
  <si>
    <t>I2678</t>
  </si>
  <si>
    <t>DESEMPENADEIRA ELÉTRICA</t>
  </si>
  <si>
    <t>I2679</t>
  </si>
  <si>
    <t>DRAG LINE</t>
  </si>
  <si>
    <t>I9390</t>
  </si>
  <si>
    <t xml:space="preserve">EQUIPAMENTO DE PINTURA COM CABINE DE 7,0 KW E ESTUFA DE 80.000 KCAL PARA PINTURA ELETRÓSTÁTICA
</t>
  </si>
  <si>
    <t>I9400</t>
  </si>
  <si>
    <t>ESCAVADEIRA HIDRÁULICA C/ ROMPEDOR DE 1700 KG - 103 KW</t>
  </si>
  <si>
    <t>I2635</t>
  </si>
  <si>
    <t>ESCAVADEIRA HIDRÁULICA DE LONGO ALCANCE SOBRE ESTEIRAS - 103 KW (137HP)</t>
  </si>
  <si>
    <t>I10262</t>
  </si>
  <si>
    <t>ESCAVADEIRA HIDRÁULICA SOBRE ESTEIRAS, CAÇAMBA 0,80 M3, PESO OPERACIONAL 17 T, POTENCIA BRUTA 111 HP</t>
  </si>
  <si>
    <t>I2680</t>
  </si>
  <si>
    <t>ESMERILHADEIRA INDUSTRIAL</t>
  </si>
  <si>
    <t>I2637</t>
  </si>
  <si>
    <t>ESPALHADOR DE AGREGADOS REBOCÁVEL</t>
  </si>
  <si>
    <t>I9132</t>
  </si>
  <si>
    <t>ESTAÇÃO TOTAL TIPO TRIMBLE M3</t>
  </si>
  <si>
    <t>I8418</t>
  </si>
  <si>
    <t xml:space="preserve">FRESADORA A FRIO - 208HP
</t>
  </si>
  <si>
    <t>I9376</t>
  </si>
  <si>
    <t>FURADEIRA DE IMPACTO DE 12,5 MM - 0,8 KW</t>
  </si>
  <si>
    <t>G0434</t>
  </si>
  <si>
    <t>GERADOR A GASOLINA, POTÊNCIA 7,5 HP (5,5KW)</t>
  </si>
  <si>
    <t>I2638</t>
  </si>
  <si>
    <t>GRADE DE DISCOS</t>
  </si>
  <si>
    <t>I9380</t>
  </si>
  <si>
    <t>GRUPO GERADOR - 11 KW - 13 / 14 KVA</t>
  </si>
  <si>
    <t>I2639</t>
  </si>
  <si>
    <t>GRUPO GERADOR - 145 KVA</t>
  </si>
  <si>
    <t>I2640</t>
  </si>
  <si>
    <t>GRUPO GERADOR - 180 KVA</t>
  </si>
  <si>
    <t>I2641</t>
  </si>
  <si>
    <t>GRUPO GERADOR 36 KVA</t>
  </si>
  <si>
    <t>I2681</t>
  </si>
  <si>
    <t>GUINDASTE DE TORRE HP 11</t>
  </si>
  <si>
    <t>I2682</t>
  </si>
  <si>
    <t>GUINDASTE DE TORRE HP 20</t>
  </si>
  <si>
    <t>I2683</t>
  </si>
  <si>
    <t>GUINDASTE DE TORRE HP 40</t>
  </si>
  <si>
    <t>I2684</t>
  </si>
  <si>
    <t>GUINDASTE HIDRÁULICO SOBRE PNEUS HP  45</t>
  </si>
  <si>
    <t>I2685</t>
  </si>
  <si>
    <t>GUINDASTE HIDRÁULICO SOBRE PNEUS HP 142</t>
  </si>
  <si>
    <t>I9534</t>
  </si>
  <si>
    <t xml:space="preserve">GUNIDASTE SOBRE ESTEIRA 220 KW - CAPAC. 40 TON
</t>
  </si>
  <si>
    <t>G0427</t>
  </si>
  <si>
    <t>HOLIDAY DETECTOR DE FALHA DE REVESTIMENTO EM MANTA TERMOCONTRÁTIL - VOLTAGEM DE 12 KV A 20 KV, DE CORRENTE PULSANTE, VIA SECA, CONFORME NORMA NACE STANDARD RP-0274</t>
  </si>
  <si>
    <t>I9129</t>
  </si>
  <si>
    <t>IMPRESSORA TÉRMICA PORTÁTIL</t>
  </si>
  <si>
    <t>I8979</t>
  </si>
  <si>
    <t>KIT GEOFONE ELETRÔNICO C/ FILTROS</t>
  </si>
  <si>
    <t>I9090</t>
  </si>
  <si>
    <t>KIT LOGGERS DE RUÍDOS</t>
  </si>
  <si>
    <t>G0424</t>
  </si>
  <si>
    <t>LOCALIZADOR PARA FURO DIRECIONAL, COM RECEPTOR, DISPLAY REMOTO COM SONDA/TRANSMISSOR, ALCANCE APROXIMADO COM PITCH E FREQUÊNCIA</t>
  </si>
  <si>
    <t>I2644</t>
  </si>
  <si>
    <t>MESA VIBRATÓRIA E FORMAS</t>
  </si>
  <si>
    <t>I2689</t>
  </si>
  <si>
    <t>MICROTRATOR C/ APAR. DE GRAMA</t>
  </si>
  <si>
    <t>I8968</t>
  </si>
  <si>
    <t>MOTO CG 125</t>
  </si>
  <si>
    <t>I2690</t>
  </si>
  <si>
    <t>MOTO ESCAVO TRANSPORTADOR</t>
  </si>
  <si>
    <t>I2645</t>
  </si>
  <si>
    <t>MOTONIVELADORA</t>
  </si>
  <si>
    <t>I9384</t>
  </si>
  <si>
    <t>MÁQUINA DE BANCADA GUILHOTINA - 4KW</t>
  </si>
  <si>
    <t>I9387</t>
  </si>
  <si>
    <t>MÁQUINA DE BANCADA UNIVERSAL PARA CORTE DE CHAPA - 1,5 KW</t>
  </si>
  <si>
    <t>G0413</t>
  </si>
  <si>
    <t>MÁQUINA DE FURO DIRECIONAL COM PULL-BACK DE 24000 LIBRAS (10.000KGF)</t>
  </si>
  <si>
    <t>G0417</t>
  </si>
  <si>
    <t>MÁQUINA DE FURO DIRECIONAL COM PULL-BACK DE 40000  LIBRAS (15.000KGF)</t>
  </si>
  <si>
    <t>I2686</t>
  </si>
  <si>
    <t>MÁQUINA DE POLIR</t>
  </si>
  <si>
    <t>G0438</t>
  </si>
  <si>
    <t>MÁQUINA DE SOLDA ELETROFUSÃO</t>
  </si>
  <si>
    <t>I2687</t>
  </si>
  <si>
    <t>MÁQUINA DE SOLDA ELÉTRICA 8KVA</t>
  </si>
  <si>
    <t>I2642</t>
  </si>
  <si>
    <t>MÁQUINA P/ CONCRETO PROJETADO</t>
  </si>
  <si>
    <t>I2688</t>
  </si>
  <si>
    <t>MÁQUINA P/ JATEAMENTO</t>
  </si>
  <si>
    <t>I2643</t>
  </si>
  <si>
    <t>MÁQUINA P/ PINTURA FAIXAS SINAL. AUTOPROPELIDO</t>
  </si>
  <si>
    <t>I2691</t>
  </si>
  <si>
    <t>NÍVEL</t>
  </si>
  <si>
    <t>I2647</t>
  </si>
  <si>
    <t>PERFURATRIZ PNEUMÁTICA</t>
  </si>
  <si>
    <t>I2692</t>
  </si>
  <si>
    <t>I9523</t>
  </si>
  <si>
    <t>PONTE ROLANTE COM ACESSÓRIOS PARA VÃO ATÉ 15M E CAPACIDADE 5T</t>
  </si>
  <si>
    <t>I2580</t>
  </si>
  <si>
    <t>PULVERIZADOR SOBRE PNEUS</t>
  </si>
  <si>
    <t>I7419</t>
  </si>
  <si>
    <t>RECICLADORA À FRIO</t>
  </si>
  <si>
    <t>I2648</t>
  </si>
  <si>
    <t>RESERVATÓRIO DE AR COMPRIMIDO</t>
  </si>
  <si>
    <t>I2583</t>
  </si>
  <si>
    <t>RETRO ESCAVADEIRA DE PNEUS</t>
  </si>
  <si>
    <t>G0441</t>
  </si>
  <si>
    <t>RETÍFICA RETA ELÉTRICA DE 650 W VELOCIDADE MÁXIMA 10000 A 28000 RPM</t>
  </si>
  <si>
    <t>I2650</t>
  </si>
  <si>
    <t>ROMPEDOR PNEUMÁTICO</t>
  </si>
  <si>
    <t>I2584</t>
  </si>
  <si>
    <t>ROÇADEIRA COSTAL</t>
  </si>
  <si>
    <t>I2585</t>
  </si>
  <si>
    <t>ROÇADEIRA REBOCÁVEL</t>
  </si>
  <si>
    <t>I2581</t>
  </si>
  <si>
    <t>RÉGUA VIBRATÓRIA DE CONCRETO HP=1,5</t>
  </si>
  <si>
    <t>I2582</t>
  </si>
  <si>
    <t>RÉGUA VIBRATÓRIA DE CONCRETO HP=3,0</t>
  </si>
  <si>
    <t>I2586</t>
  </si>
  <si>
    <t>SERRA CIRCULAR D=0,20m</t>
  </si>
  <si>
    <t>I9097</t>
  </si>
  <si>
    <t xml:space="preserve">SISTEMA GNSS RTK
</t>
  </si>
  <si>
    <t>G0420</t>
  </si>
  <si>
    <t>SISTEMA MISTURA A DÍESEL PARA FURO DIRECIONAL TANQUE DE 1000 GL</t>
  </si>
  <si>
    <t>I0977</t>
  </si>
  <si>
    <t>TALHA MANUAL 0,5 T C/ CORRENTE 5,0m</t>
  </si>
  <si>
    <t>I2651</t>
  </si>
  <si>
    <t>TALHA MANUAL 1,0 T C/ CORRENTE 5,0m</t>
  </si>
  <si>
    <t>I0979</t>
  </si>
  <si>
    <t>TALHA MANUAL 2,0 T C/ CORRENTE 5,0m</t>
  </si>
  <si>
    <t>I2587</t>
  </si>
  <si>
    <t>TALHA TIRFOR 1,6T</t>
  </si>
  <si>
    <t>I2588</t>
  </si>
  <si>
    <t>TALHA TIRFOR 3,2T</t>
  </si>
  <si>
    <t>I2652</t>
  </si>
  <si>
    <t>TANQUE DE ESTOCAGEM DE ASFALTO 30T</t>
  </si>
  <si>
    <t>I2589</t>
  </si>
  <si>
    <t>TEODOLITO</t>
  </si>
  <si>
    <t>I2655</t>
  </si>
  <si>
    <t>TRATOR DE ESTEIRA C/ LÂMINA E ESCARIFICADOR HP 155</t>
  </si>
  <si>
    <t>I2653</t>
  </si>
  <si>
    <t>TRATOR DE ESTEIRA C/ LÂMINA E ESCARIFICADOR HP 328</t>
  </si>
  <si>
    <t>I2590</t>
  </si>
  <si>
    <t>TRATOR DE ESTEIRA C/ LÂMINA HP 328</t>
  </si>
  <si>
    <t>I2656</t>
  </si>
  <si>
    <t>TRATOR DE PNEUS</t>
  </si>
  <si>
    <t>I8396</t>
  </si>
  <si>
    <t>USINA DE MICRO-REVESTIMENTO</t>
  </si>
  <si>
    <t>I2658</t>
  </si>
  <si>
    <t>USINA DE MISTURA BETUMINOSA A FRIO</t>
  </si>
  <si>
    <t>I2659</t>
  </si>
  <si>
    <t>USINA DE MISTURA BETUMINOSA A QUENTE</t>
  </si>
  <si>
    <t>I2660</t>
  </si>
  <si>
    <t>USINA MISTURADORA DE SOLOS</t>
  </si>
  <si>
    <t>G0452</t>
  </si>
  <si>
    <t>VAN FURGÃO - 93 KW</t>
  </si>
  <si>
    <t>I2661</t>
  </si>
  <si>
    <t>VASSOURA MECÂNICA</t>
  </si>
  <si>
    <t>G0448</t>
  </si>
  <si>
    <t>VEÍCULO LEVE PICK UP 4X4 - 147 KW</t>
  </si>
  <si>
    <t>I2672</t>
  </si>
  <si>
    <t>VEÍCULO UTILITÁRIO CAMINHONETE SAVEIRO</t>
  </si>
  <si>
    <t>I2662</t>
  </si>
  <si>
    <t>VEÍCULO UTILITÁRIO KOMBI</t>
  </si>
  <si>
    <t>I2591</t>
  </si>
  <si>
    <t>VIBRADOR DE IMERSÃO C/ MOTOR DIESEL HP 2</t>
  </si>
  <si>
    <t>I2592</t>
  </si>
  <si>
    <t>VIBRADOR DE IMERSÃO C/ MOTOR ELÉTRICO HP 2</t>
  </si>
  <si>
    <t>I2663</t>
  </si>
  <si>
    <t>VIBRO ACABADORA DE MISTURA BETUMINOSA</t>
  </si>
  <si>
    <t>EQ.CUSTO HORARIO</t>
  </si>
  <si>
    <t>I9518</t>
  </si>
  <si>
    <t>APARELHO OXI-ACETILENO (CHI)</t>
  </si>
  <si>
    <t>I9517</t>
  </si>
  <si>
    <t>APARELHO OXI-ACETILENO (CHP)</t>
  </si>
  <si>
    <t>I0564</t>
  </si>
  <si>
    <t>AQUECEDOR FLUIDO TÉRMICO (CHI)</t>
  </si>
  <si>
    <t>I0678</t>
  </si>
  <si>
    <t>AQUECEDOR FLUIDO TÉRMICO (CHP)</t>
  </si>
  <si>
    <t>I0565</t>
  </si>
  <si>
    <t>BATE ESTACA (CHI)</t>
  </si>
  <si>
    <t>I0679</t>
  </si>
  <si>
    <t>BATE ESTACA (CHP)</t>
  </si>
  <si>
    <t>I0566</t>
  </si>
  <si>
    <t>BETONEIRA COM MOTOR A DIESEL (CHI)</t>
  </si>
  <si>
    <t>I0680</t>
  </si>
  <si>
    <t>BETONEIRA COM MOTOR A DIESEL (CHP)</t>
  </si>
  <si>
    <t>I0567</t>
  </si>
  <si>
    <t>BETONEIRA ELÉTRICA 320l (CHI)</t>
  </si>
  <si>
    <t>I0681</t>
  </si>
  <si>
    <t>BETONEIRA ELÉTRICA 320l (CHP)</t>
  </si>
  <si>
    <t>I0568</t>
  </si>
  <si>
    <t>BETONEIRA ELÉTRICA 580L (CHI)</t>
  </si>
  <si>
    <t>I0682</t>
  </si>
  <si>
    <t>BETONEIRA ELÉTRICA 580L (CHP)</t>
  </si>
  <si>
    <t>I0569</t>
  </si>
  <si>
    <t>BOMBA COM MOTOR A DIESEL (CHI)</t>
  </si>
  <si>
    <t>I0683</t>
  </si>
  <si>
    <t>BOMBA COM MOTOR A DIESEL (CHP)</t>
  </si>
  <si>
    <t>I0570</t>
  </si>
  <si>
    <t>BOMBA ELÉTRICA P/DRENAGEM 1,3 HP (CHI)</t>
  </si>
  <si>
    <t>I0684</t>
  </si>
  <si>
    <t>BOMBA ELÉTRICA P/DRENAGEM 1,3 HP (CHP)</t>
  </si>
  <si>
    <t>I0571</t>
  </si>
  <si>
    <t>BOMBA ELÉTRICA P/DRENAGEM 3,6 HP (CHI)</t>
  </si>
  <si>
    <t>I0685</t>
  </si>
  <si>
    <t>BOMBA ELÉTRICA P/DRENAGEM 3,6 HP (CHP)</t>
  </si>
  <si>
    <t>I0572</t>
  </si>
  <si>
    <t>BOMBA SUBMERSÍVEL ABS (CHI)</t>
  </si>
  <si>
    <t>I0686</t>
  </si>
  <si>
    <t>BOMBA SUBMERSÍVEL ABS (CHP)</t>
  </si>
  <si>
    <t>I0573</t>
  </si>
  <si>
    <t>BOMBA SUBMERSÍVEL FLYGT (CHI)</t>
  </si>
  <si>
    <t>I0687</t>
  </si>
  <si>
    <t>BOMBA SUBMERSÍVEL FLYGT (CHP)</t>
  </si>
  <si>
    <t>I9521</t>
  </si>
  <si>
    <t>CALANDRA PARA CHAPA DE AÇO ATÉ 25MM (CHI)</t>
  </si>
  <si>
    <t>I9520</t>
  </si>
  <si>
    <t>CALANDRA PARA CHAPA DE AÇO ATÉ 25MM (CHP)</t>
  </si>
  <si>
    <t>I0592</t>
  </si>
  <si>
    <t>CAMINHONETE SAVEIRO (CHI)</t>
  </si>
  <si>
    <t>I0700</t>
  </si>
  <si>
    <t>CAMINHONETE SAVEIRO (CHP)</t>
  </si>
  <si>
    <t>I0574</t>
  </si>
  <si>
    <t>CAMINHÃO ADAPTADO A JATO (CHI)</t>
  </si>
  <si>
    <t>I0701</t>
  </si>
  <si>
    <t>CAMINHÃO ADAPTADO A JATO (CHP)</t>
  </si>
  <si>
    <t>I0575</t>
  </si>
  <si>
    <t>CAMINHÃO ADAPTADO A VACUO (CHI)</t>
  </si>
  <si>
    <t>I0702</t>
  </si>
  <si>
    <t>CAMINHÃO ADAPTADO A VÁCUO (CHP)</t>
  </si>
  <si>
    <t>I0576</t>
  </si>
  <si>
    <t>CAMINHÃO BASCULANTE 12 M3 (CHI)</t>
  </si>
  <si>
    <t>I0688</t>
  </si>
  <si>
    <t>CAMINHÃO BASCULANTE 12 M3 (CHP)</t>
  </si>
  <si>
    <t>I0578</t>
  </si>
  <si>
    <t>CAMINHÃO BASCULANTE 6 M3 (CHI)</t>
  </si>
  <si>
    <t>I0690</t>
  </si>
  <si>
    <t>CAMINHÃO BASCULANTE 6 M3 (CHP)</t>
  </si>
  <si>
    <t>I0580</t>
  </si>
  <si>
    <t>CAMINHÃO BASCULANTE P/ROCHA (CHI)</t>
  </si>
  <si>
    <t>I0692</t>
  </si>
  <si>
    <t>CAMINHÃO BASCULANTE P/ROCHA (CHP)</t>
  </si>
  <si>
    <t>I0583</t>
  </si>
  <si>
    <t>CAMINHÃO C/CARROCERIA DE MADEIRA HP  92 (CHI)</t>
  </si>
  <si>
    <t>I0704</t>
  </si>
  <si>
    <t>CAMINHÃO C/CARROCERIA DE MADEIRA HP  92 (CHP)</t>
  </si>
  <si>
    <t>I0581</t>
  </si>
  <si>
    <t>CAMINHÃO C/CARROCERIA DE MADEIRA HP 136 (CHI)</t>
  </si>
  <si>
    <t>I0703</t>
  </si>
  <si>
    <t>CAMINHÃO C/CARROCERIA DE MADEIRA HP 136 (CHP)</t>
  </si>
  <si>
    <t>I0582</t>
  </si>
  <si>
    <t>CAMINHÃO C/CARROCERIA DE MADEIRA HP 184 (CHI)</t>
  </si>
  <si>
    <t>I0693</t>
  </si>
  <si>
    <t>CAMINHÃO C/CARROCERIA DE MADEIRA HP 184 (CHP)</t>
  </si>
  <si>
    <t>I0584</t>
  </si>
  <si>
    <t>CAMINHÃO COMERC. EQUIP. C/GUINDASTE (CHI)</t>
  </si>
  <si>
    <t>I0705</t>
  </si>
  <si>
    <t>CAMINHÃO COMERC. EQUIP. C/GUINDASTE (CHP)</t>
  </si>
  <si>
    <t>I0585</t>
  </si>
  <si>
    <t>CAMINHÃO DISTRIBUIDOR DE LIGANTE (CHI)</t>
  </si>
  <si>
    <t>I0694</t>
  </si>
  <si>
    <t>CAMINHÃO DISTRIBUIDOR DE LIGANTE (CHP)</t>
  </si>
  <si>
    <t>I0587</t>
  </si>
  <si>
    <t>CAMINHÃO EQUIP. C/USINA LAMA ASF. (CHI)</t>
  </si>
  <si>
    <t>I0696</t>
  </si>
  <si>
    <t>CAMINHÃO EQUIP. C/USINA LAMA ASF. (CHP)</t>
  </si>
  <si>
    <t>I0588</t>
  </si>
  <si>
    <t>CAMINHÃO TANQUE 6.000 l (CHI)</t>
  </si>
  <si>
    <t>I0706</t>
  </si>
  <si>
    <t>CAMINHÃO TANQUE 6.000 l (CHP)</t>
  </si>
  <si>
    <t>I0590</t>
  </si>
  <si>
    <t>CAMINHÃO TANQUE 8.000 l (CHI)</t>
  </si>
  <si>
    <t>I0698</t>
  </si>
  <si>
    <t>CAMINHÃO TANQUE 8.000 l (CHP)</t>
  </si>
  <si>
    <t>I0593</t>
  </si>
  <si>
    <t>CAMPÂNULA DE AR COMPRIMIDO (CHI)</t>
  </si>
  <si>
    <t>I0707</t>
  </si>
  <si>
    <t>CAMPÂNULA DE AR COMPRIMIDO (CHP)</t>
  </si>
  <si>
    <t>I0594</t>
  </si>
  <si>
    <t>CARREGADEIRA DE PNEUS HP 111 (CHI)</t>
  </si>
  <si>
    <t>I0708</t>
  </si>
  <si>
    <t>CARREGADEIRA DE PNEUS HP 111 (CHP)</t>
  </si>
  <si>
    <t>I0596</t>
  </si>
  <si>
    <t>CARREGADEIRA DE PNEUS HP 180 (CHI)</t>
  </si>
  <si>
    <t>I0710</t>
  </si>
  <si>
    <t>CARREGADEIRA DE PNEUS HP 180 (CHP)</t>
  </si>
  <si>
    <t>I0598</t>
  </si>
  <si>
    <t>CARRINHO DE MÃO (CHI)</t>
  </si>
  <si>
    <t>I0712</t>
  </si>
  <si>
    <t>CARRINHO DE MÃO (CHP)</t>
  </si>
  <si>
    <t>I0601</t>
  </si>
  <si>
    <t>CAVALO MECÂNICO C/PRANC. 2 EIXOS (CHI)</t>
  </si>
  <si>
    <t>I0715</t>
  </si>
  <si>
    <t>CAVALO MECÂNICO C/PRANC. 2 EIXOS (CHP)</t>
  </si>
  <si>
    <t>I0602</t>
  </si>
  <si>
    <t>CAVALO MECÂNICO C/PRANC. 3 EIXOS (CHI)</t>
  </si>
  <si>
    <t>I0716</t>
  </si>
  <si>
    <t>CAVALO MECÂNICO C/PRANC. 3 EIXOS (CHP)</t>
  </si>
  <si>
    <t>I0607</t>
  </si>
  <si>
    <t>COMPAC. DE PNEUS PRES. VAR. AUTOPR. (CHI)</t>
  </si>
  <si>
    <t>I0721</t>
  </si>
  <si>
    <t>COMPAC. DE PNEUS PRES. VAR. AUTOPR. (CHP)</t>
  </si>
  <si>
    <t>I0609</t>
  </si>
  <si>
    <t>COMPAC. LISO VIBRAT. AUTOPROPELIDO (CHI)</t>
  </si>
  <si>
    <t>I0722</t>
  </si>
  <si>
    <t>COMPAC. LISO VIBRAT. AUTOPROPELIDO (CHP)</t>
  </si>
  <si>
    <t>I0610</t>
  </si>
  <si>
    <t>COMPAC. PÉ DE CARNEIRO VIBRAT. AUTOPROP. (CHI)</t>
  </si>
  <si>
    <t>I0723</t>
  </si>
  <si>
    <t>COMPAC. PÉ DE CARNEIRO VIBRAT. AUTOPROP. (CHP)</t>
  </si>
  <si>
    <t>I0611</t>
  </si>
  <si>
    <t>COMPACTADOR DE PLACA VIBRATÓRIA HP 4 (CHI)</t>
  </si>
  <si>
    <t>I0724</t>
  </si>
  <si>
    <t>COMPACTADOR DE PLACA VIBRATÓRIA HP 4 (CHP)</t>
  </si>
  <si>
    <t>I0612</t>
  </si>
  <si>
    <t>COMPACTADOR DE PLACA VIBRATÓRIA HP 7 (CHI)</t>
  </si>
  <si>
    <t>I0725</t>
  </si>
  <si>
    <t>COMPACTADOR DE PLACA VIBRATÓRIA HP 7 (CHP)</t>
  </si>
  <si>
    <t>I0608</t>
  </si>
  <si>
    <t>COMPACTADOR LISO TANDEM AUTOPROPELIDO (CHI)</t>
  </si>
  <si>
    <t>I0726</t>
  </si>
  <si>
    <t>COMPACTADOR LISO TANDEM AUTOPROPELIDO (CHP)</t>
  </si>
  <si>
    <t>G0459</t>
  </si>
  <si>
    <t>COMPACTADOR MANUAL C/ SOQUETE VIBRATÓRIO - 4,1 KW (CHI)</t>
  </si>
  <si>
    <t>G0458</t>
  </si>
  <si>
    <t>COMPACTADOR MANUAL C/ SOQUETE VIBRATÓRIO - 4,1 KW (CHP)</t>
  </si>
  <si>
    <t>I0613</t>
  </si>
  <si>
    <t>COMPRESSOR DE AR 170 PCM (CHI)</t>
  </si>
  <si>
    <t>I0727</t>
  </si>
  <si>
    <t>COMPRESSOR DE AR 170 PCM (CHP)</t>
  </si>
  <si>
    <t>I0614</t>
  </si>
  <si>
    <t>COMPRESSOR DE AR 250 PCM (CHI)</t>
  </si>
  <si>
    <t>I0728</t>
  </si>
  <si>
    <t>COMPRESSOR DE AR 250 PCM (CHP)</t>
  </si>
  <si>
    <t>I0615</t>
  </si>
  <si>
    <t>COMPRESSOR DE AR 335 PCM (CHI)</t>
  </si>
  <si>
    <t>I0729</t>
  </si>
  <si>
    <t>COMPRESSOR DE AR 335 PCM (CHP)</t>
  </si>
  <si>
    <t>I0616</t>
  </si>
  <si>
    <t>COMPRESSOR DE AR 765 PCM (CHI)</t>
  </si>
  <si>
    <t>I0730</t>
  </si>
  <si>
    <t>COMPRESSOR DE AR 765 PCM (CHP)</t>
  </si>
  <si>
    <t>G0463</t>
  </si>
  <si>
    <t>COMPRESSOR DE AR PORTÁTIL DE 197PCM - 55 KW (CHI)</t>
  </si>
  <si>
    <t>G0462</t>
  </si>
  <si>
    <t>COMPRESSOR DE AR PORTÁTIL DE 197PCM - 55 KW (CHP)</t>
  </si>
  <si>
    <t>G0433</t>
  </si>
  <si>
    <t>COMPRESSOR TIPO PISTÃO DE 12 BAR, 20 PCM, 5HP (CHI)</t>
  </si>
  <si>
    <t>G0432</t>
  </si>
  <si>
    <t>COMPRESSOR TIPO PISTÃO DE 12 BAR, 20 PCM, 5HP (CHP)</t>
  </si>
  <si>
    <t>G0447</t>
  </si>
  <si>
    <t>COMPRESSOR VAZÃO 150 M3/HORA 7 BAR 20 19,40 KW (CHI)</t>
  </si>
  <si>
    <t>G0446</t>
  </si>
  <si>
    <t>COMPRESSOR VAZÃO 150 M3/HORA 7 BAR 20 19,40 KW (CHP)</t>
  </si>
  <si>
    <t>I0731</t>
  </si>
  <si>
    <t>COMPUTADOR PENTIUM (CHP)</t>
  </si>
  <si>
    <t>I0618</t>
  </si>
  <si>
    <t>CONJUNTO DE BRITAGEM 30 M3/H (CHI)</t>
  </si>
  <si>
    <t>I0732</t>
  </si>
  <si>
    <t>CONJUNTO DE BRITAGEM 30 M3/H (CHP)</t>
  </si>
  <si>
    <t>I0733</t>
  </si>
  <si>
    <t>DESEMPENADEIRA ELÉTRICA (CHP)</t>
  </si>
  <si>
    <t>I0620</t>
  </si>
  <si>
    <t>DRAG LINE (CHI)</t>
  </si>
  <si>
    <t>I0734</t>
  </si>
  <si>
    <t>DRAG LINE (CHP)</t>
  </si>
  <si>
    <t>I9392</t>
  </si>
  <si>
    <t xml:space="preserve">EQUIPAMENTO DE PINTURA COM CABINE DE 7,0 KW E ESTUFA DE 80.000 KCAL PARA PINTURA ELETRÓSTÁTICA (CHI)
</t>
  </si>
  <si>
    <t>I9391</t>
  </si>
  <si>
    <t xml:space="preserve">EQUIPAMENTO DE PINTURA COM CABINE DE 7,0 KW E ESTUFA DE 80.000 KCAL PARA PINTURA ELETRÓSTÁTICA (CHP)
</t>
  </si>
  <si>
    <t>I0621</t>
  </si>
  <si>
    <t>ESCAVADEIRA HIDRÁULICA (CHI)</t>
  </si>
  <si>
    <t>I0735</t>
  </si>
  <si>
    <t>ESCAVADEIRA HIDRÁULICA (CHP)</t>
  </si>
  <si>
    <t>I9402</t>
  </si>
  <si>
    <t>ESCAVADEIRA HIDRÁULICA C/ ROMPEDOR (CHI)</t>
  </si>
  <si>
    <t>I9401</t>
  </si>
  <si>
    <t>ESCAVADEIRA HIDRÁULICA C/ ROMPEDOR (CHP)</t>
  </si>
  <si>
    <t>I10264</t>
  </si>
  <si>
    <t>ESCAVADEIRA HIDRÁULICA SOBRE ESTEIRAS, CAÇAMBA 0,80 M3, PESO OPER.17 T, POT. 111 HP (CHI)</t>
  </si>
  <si>
    <t>I10263</t>
  </si>
  <si>
    <t xml:space="preserve">ESCAVADEIRA HIDRÁULICA SOBRE ESTEIRAS, CAÇAMBA 0,80 M3, PESO OPER.17 T, POT. 111 HP (CHP)
</t>
  </si>
  <si>
    <t>I0737</t>
  </si>
  <si>
    <t>ESMERILHADEIRA INDUSTRIAL (CHP)</t>
  </si>
  <si>
    <t>I0624</t>
  </si>
  <si>
    <t>ESPALHADOR DE AGREGADOS REBOC. (CHI)</t>
  </si>
  <si>
    <t>I0738</t>
  </si>
  <si>
    <t>ESPALHADOR DE AGREGADOS REBOC. (CHP)</t>
  </si>
  <si>
    <t>I9134</t>
  </si>
  <si>
    <t>ESTAÇÃO TOTAL TIPO TRIMBLE M3 (CHI)</t>
  </si>
  <si>
    <t>I9133</t>
  </si>
  <si>
    <t>ESTAÇÃO TOTAL TIPO TRIMBLE M3 (CHP)</t>
  </si>
  <si>
    <t>I8422</t>
  </si>
  <si>
    <t>FRESADORA A FRIO (CHI)</t>
  </si>
  <si>
    <t>I8421</t>
  </si>
  <si>
    <t>FRESADORA A FRIO (CHP)</t>
  </si>
  <si>
    <t>I9378</t>
  </si>
  <si>
    <t>FURADEIRA DE IMPACTO DE 12,5 MM - 0,8 KW (CHI)</t>
  </si>
  <si>
    <t>I9377</t>
  </si>
  <si>
    <t xml:space="preserve">FURADEIRA DE IMPACTO DE 12,5 MM - 0,8 KW (CHP)
</t>
  </si>
  <si>
    <t>G0437</t>
  </si>
  <si>
    <t>GERADOR A GASOLINA, POTÊNCIA 7,5 HP (5,5KW) (CHI)</t>
  </si>
  <si>
    <t>G0436</t>
  </si>
  <si>
    <t>GERADOR A GASOLINA, POTÊNCIA 7,5 HP (5,5KW) (CHP)</t>
  </si>
  <si>
    <t>I0625</t>
  </si>
  <si>
    <t>GRADE DE DISCOS (CHI)</t>
  </si>
  <si>
    <t>I0739</t>
  </si>
  <si>
    <t>GRADE DE DISCOS (CHP)</t>
  </si>
  <si>
    <t>I9382</t>
  </si>
  <si>
    <t>GRUPO GERADOR - 11 KW - 13 / 14 KVA (CHI)</t>
  </si>
  <si>
    <t>I9381</t>
  </si>
  <si>
    <t xml:space="preserve">GRUPO GERADOR - 11 KW - 13 / 14 KVA (CHP)
</t>
  </si>
  <si>
    <t>I0626</t>
  </si>
  <si>
    <t>GRUPO GERADOR 145 KVA (CHI)</t>
  </si>
  <si>
    <t>I0740</t>
  </si>
  <si>
    <t>GRUPO GERADOR 145 KVA (CHP)</t>
  </si>
  <si>
    <t>I0627</t>
  </si>
  <si>
    <t>GRUPO GERADOR 180 KVA (CHI)</t>
  </si>
  <si>
    <t>I0741</t>
  </si>
  <si>
    <t>GRUPO GERADOR 180 KVA (CHP)</t>
  </si>
  <si>
    <t>I0628</t>
  </si>
  <si>
    <t>GRUPO GERADOR 36 KVA (CHI)</t>
  </si>
  <si>
    <t>I0742</t>
  </si>
  <si>
    <t>GRUPO GERADOR 36 KVA (CHP)</t>
  </si>
  <si>
    <t>I0629</t>
  </si>
  <si>
    <t>GUINDASTE DE TORRE HP 11 (CHI)</t>
  </si>
  <si>
    <t>I0743</t>
  </si>
  <si>
    <t>GUINDASTE DE TORRE HP 11 (CHP)</t>
  </si>
  <si>
    <t>I0630</t>
  </si>
  <si>
    <t>GUINDASTE DE TORRE HP 20 (CHI)</t>
  </si>
  <si>
    <t>I0744</t>
  </si>
  <si>
    <t>GUINDASTE DE TORRE HP 20 (CHP)</t>
  </si>
  <si>
    <t>I0631</t>
  </si>
  <si>
    <t>GUINDASTE DE TORRE HP 40 (CHI)</t>
  </si>
  <si>
    <t>I0745</t>
  </si>
  <si>
    <t>GUINDASTE DE TORRE HP 40 (CHP)</t>
  </si>
  <si>
    <t>I0633</t>
  </si>
  <si>
    <t>GUINDASTE HIDRÁULICO SOBRE PNEUS HP 142 (CHI)</t>
  </si>
  <si>
    <t>I0747</t>
  </si>
  <si>
    <t>GUINDASTE HIDRÁULICO SOBRE PNEUS HP 142 (CHP)</t>
  </si>
  <si>
    <t>I0632</t>
  </si>
  <si>
    <t>GUINDASTE HIDRÁULICO SOBRE PNEUS HP 45 (CHI)</t>
  </si>
  <si>
    <t>I0746</t>
  </si>
  <si>
    <t>GUINDASTE HIDRÁULICO SOBRE PNEUS HP 45 (CHP)</t>
  </si>
  <si>
    <t>I10240</t>
  </si>
  <si>
    <t>GUNIDASTE SOBRE ESTEIRA 300 HP - CAPAC. 40 TON (CHI)</t>
  </si>
  <si>
    <t>I10239</t>
  </si>
  <si>
    <t>GUNIDASTE SOBRE ESTEIRA 300 HP - CAPAC. 40 TON (CHP)</t>
  </si>
  <si>
    <t>G0429</t>
  </si>
  <si>
    <t>HOLIDAY DETECTOR DE FALHA DE REVESTIMENTO EM MANTA TERMOCONTRÁTIL - VOLTAGEM DE 12 KV A 20 KV, DE CORRENTE PULSANTE, VIA SECA, CONFORME NORMA NACE STANDARD RP-0274 (CHI)</t>
  </si>
  <si>
    <t>G0428</t>
  </si>
  <si>
    <t>HOLIDAY DETECTOR DE FALHA DE REVESTIMENTO EM MANTA TERMOCONTRÁTIL - VOLTAGEM DE 12 KV A 20 KV, DE CORRENTE PULSANTE, VIA SECA, CONFORME NORMA NACE STANDARD RP-0274 (CHP)</t>
  </si>
  <si>
    <t>I9131</t>
  </si>
  <si>
    <t>IMPRESSORA PORTÁTIL (CHI)</t>
  </si>
  <si>
    <t>I9130</t>
  </si>
  <si>
    <t>IMPRESSORA PORTÁTIL (CHP)</t>
  </si>
  <si>
    <t>I9102</t>
  </si>
  <si>
    <t>KIT GEOFONE ELETRÔNICO C/ FILTROS (CHI)</t>
  </si>
  <si>
    <t>I9050</t>
  </si>
  <si>
    <t>KIT GEOFONE ELETRÔNICO C/ FILTROS (CHP)</t>
  </si>
  <si>
    <t>I9103</t>
  </si>
  <si>
    <t>KIT LOGGERS DE RUÍDO (CHP)</t>
  </si>
  <si>
    <t>I9101</t>
  </si>
  <si>
    <t>KIT LOGGERS DE RUÍDOS (CHI)</t>
  </si>
  <si>
    <t>G0426</t>
  </si>
  <si>
    <t>LOCALIZADOR PARA FURO DIRECIONAL, COM RECEPTOR, DISPLAY REMOTO COM SONDA/TRANSMISSOR, ALCANCE APROXIMADO COM PITCH E FREQUÊNCIA (CHI)</t>
  </si>
  <si>
    <t>G0425</t>
  </si>
  <si>
    <t>LOCALIZADOR PARA FURO DIRECIONAL, COM RECEPTOR, DISPLAY REMOTO COM SONDA/TRANSMISSOR, ALCANCE APROXIMADO COM PITCH E FREQUÊNCIA (CHP)</t>
  </si>
  <si>
    <t>I0639</t>
  </si>
  <si>
    <t>MESA VIBRATÓRIA E FORMAS (CHI)</t>
  </si>
  <si>
    <t>I0753</t>
  </si>
  <si>
    <t>MESA VIBRATÓRIA E FORMAS (CHP)</t>
  </si>
  <si>
    <t>I0640</t>
  </si>
  <si>
    <t>MICROTRATOR C/APAR. DE GRAMA (CHI)</t>
  </si>
  <si>
    <t>I0754</t>
  </si>
  <si>
    <t>MICROTRATOR C/APAR. DE GRAMA (CHP)</t>
  </si>
  <si>
    <t>I8970</t>
  </si>
  <si>
    <t>MOTO COM MOTOQUEIRO ENCANADOR (CHI)</t>
  </si>
  <si>
    <t>I8969</t>
  </si>
  <si>
    <t>MOTO COM MOTOQUEIRO ENCANADOR(CHP)</t>
  </si>
  <si>
    <t>I0641</t>
  </si>
  <si>
    <t>MOTO ESCAV. TRANSPORTADOR (CHI)</t>
  </si>
  <si>
    <t>I0755</t>
  </si>
  <si>
    <t>MOTO ESCAV. TRANSPORTADOR (CHP)</t>
  </si>
  <si>
    <t>I0642</t>
  </si>
  <si>
    <t>MOTO NIVELADORA (CHI)</t>
  </si>
  <si>
    <t>I0756</t>
  </si>
  <si>
    <t>MOTO NIVELADORA (CHP)</t>
  </si>
  <si>
    <t>I9386</t>
  </si>
  <si>
    <t>MÁQUINA DE BANCADA GUILHOTINA - 4KW (CHI)</t>
  </si>
  <si>
    <t>I9385</t>
  </si>
  <si>
    <t>MÁQUINA DE BANCADA GUILHOTINA - 4KW (CHP)</t>
  </si>
  <si>
    <t>I9389</t>
  </si>
  <si>
    <t>MÁQUINA DE BANCADA UNIVERSAL PARA CORTE DE CHAPA - 1,5 KW (CHI)</t>
  </si>
  <si>
    <t>I9388</t>
  </si>
  <si>
    <t>MÁQUINA DE BANCADA UNIVERSAL PARA CORTE DE CHAPA - 1,5 KW (CHP)</t>
  </si>
  <si>
    <t>G0416</t>
  </si>
  <si>
    <t>MÁQUINA DE FURO DIRECIONAL COM PULL-BACK DE 24000  LIBRAS (10.000KGF) (CHI)</t>
  </si>
  <si>
    <t>G0415</t>
  </si>
  <si>
    <t>MÁQUINA DE FURO DIRECIONAL COM PULL-BACK DE 24000  LIBRAS (10.000KGF) (CHP)</t>
  </si>
  <si>
    <t>G0419</t>
  </si>
  <si>
    <t>MÁQUINA DE FURO DIRECIONAL COM PULL-BACK DE 40000  LIBRAS (15.000KGF) (CHI)</t>
  </si>
  <si>
    <t>G0418</t>
  </si>
  <si>
    <t>MÁQUINA DE FURO DIRECIONAL COM PULL-BACK DE 40000  LIBRAS (15.000KGF) (CHP)</t>
  </si>
  <si>
    <t>I0748</t>
  </si>
  <si>
    <t>MÁQUINA DE POLIR (CHP)</t>
  </si>
  <si>
    <t>I0635</t>
  </si>
  <si>
    <t>MÁQUINA DE SOLDA (CHI)</t>
  </si>
  <si>
    <t>I0749</t>
  </si>
  <si>
    <t>MÁQUINA DE SOLDA (CHP)</t>
  </si>
  <si>
    <t>G0440</t>
  </si>
  <si>
    <t>MÁQUINA DE SOLDA ELETROFUSÃO (CHI)</t>
  </si>
  <si>
    <t>G0439</t>
  </si>
  <si>
    <t>MÁQUINA DE SOLDA ELETROFUSÃO (CHP)</t>
  </si>
  <si>
    <t>I0636</t>
  </si>
  <si>
    <t>MÁQUINA P/CONCRETO PROJETADO (CHI)</t>
  </si>
  <si>
    <t>I0750</t>
  </si>
  <si>
    <t>MÁQUINA P/CONCRETO PROJETADO (CHP)</t>
  </si>
  <si>
    <t>I0637</t>
  </si>
  <si>
    <t>MÁQUINA P/JATEAMENTO (CHI)</t>
  </si>
  <si>
    <t>I0751</t>
  </si>
  <si>
    <t>MÁQUINA P/JATEAMENTO (CHP)</t>
  </si>
  <si>
    <t>I0638</t>
  </si>
  <si>
    <t>MÁQUINA P/PINT. FAIXAS SINAL. AUTOPR. (CHI)</t>
  </si>
  <si>
    <t>I0752</t>
  </si>
  <si>
    <t>MÁQUINA P/PINT. FAIXAS SINAL. AUTOPR. (CHP)</t>
  </si>
  <si>
    <t>I0758</t>
  </si>
  <si>
    <t>NÍVEL (CHP)</t>
  </si>
  <si>
    <t>I0645</t>
  </si>
  <si>
    <t>PERFURATRIZ PNEUMÁTICA (CHI)</t>
  </si>
  <si>
    <t>I0759</t>
  </si>
  <si>
    <t>PERFURATRIZ PNEUMÁTICA (CHP)</t>
  </si>
  <si>
    <t>I0760</t>
  </si>
  <si>
    <t>PLOTTER (CHP)</t>
  </si>
  <si>
    <t>I9525</t>
  </si>
  <si>
    <t>PONTE ROLANTE VÃO ATÉ 15M, CAP=5T (CHI)</t>
  </si>
  <si>
    <t>I9524</t>
  </si>
  <si>
    <t>PONTE ROLANTE VÃO ATÉ 15M, CAP=5T (CHP)</t>
  </si>
  <si>
    <t>I0647</t>
  </si>
  <si>
    <t>PULVERIZADOR SOBRE PNEUS (CHI)</t>
  </si>
  <si>
    <t>I0761</t>
  </si>
  <si>
    <t>PULVERIZADOR SOBRE PNEUS (CHP)</t>
  </si>
  <si>
    <t>I7421</t>
  </si>
  <si>
    <t>RECICLADORA À FRIO (CHI)</t>
  </si>
  <si>
    <t>I7420</t>
  </si>
  <si>
    <t>RECICLADORA À FRIO (CHP)</t>
  </si>
  <si>
    <t>I0651</t>
  </si>
  <si>
    <t>RESERVATÓRIO DE AR COMPRIMIDO (CHI)</t>
  </si>
  <si>
    <t>I0764</t>
  </si>
  <si>
    <t>RESERVATÓRIO DE AR COMPRIMIDO (CHP)</t>
  </si>
  <si>
    <t>I0653</t>
  </si>
  <si>
    <t>RETRO ESCAVADEIRA DE PNEUS (CHI)</t>
  </si>
  <si>
    <t>I0765</t>
  </si>
  <si>
    <t>RETRO ESCAVADEIRA DE PNEUS (CHP)</t>
  </si>
  <si>
    <t>G0443</t>
  </si>
  <si>
    <t>RETÍFICA RETA ELÉTRICA DE 650 W VELOCIDADE MÁXIMA 10000 A 28000 RPM (CHI)</t>
  </si>
  <si>
    <t>G0442</t>
  </si>
  <si>
    <t>RETÍFICA RETA ELÉTRICA DE 650 W VELOCIDADE MÁXIMA 10000 A 28000 RPM (CHP)</t>
  </si>
  <si>
    <t>I0654</t>
  </si>
  <si>
    <t>ROMPEDOR PNEUMÁTICO (CHI)</t>
  </si>
  <si>
    <t>I0769</t>
  </si>
  <si>
    <t>ROMPEDOR PNEUMÁTICO (CHP)</t>
  </si>
  <si>
    <t>I0655</t>
  </si>
  <si>
    <t>ROÇADEIRA COSTAL (CHI)</t>
  </si>
  <si>
    <t>I0767</t>
  </si>
  <si>
    <t>ROÇADEIRA COSTAL (CHP)</t>
  </si>
  <si>
    <t>I0656</t>
  </si>
  <si>
    <t>ROÇADEIRA REBOCÁVEL (CHI)</t>
  </si>
  <si>
    <t>I0768</t>
  </si>
  <si>
    <t>ROÇADEIRA REBOCÁVEL (CHP)</t>
  </si>
  <si>
    <t>I0650</t>
  </si>
  <si>
    <t>RÉGUA VIBRATÓRIA DE CONCRETO HP 1,5 (CHI)</t>
  </si>
  <si>
    <t>I0762</t>
  </si>
  <si>
    <t>RÉGUA VIBRATÓRIA DE CONCRETO HP 1,5 (CHP)</t>
  </si>
  <si>
    <t>I0649</t>
  </si>
  <si>
    <t>RÉGUA VIBRATÓRIA DE CONCRETO HP 3 (CHI)</t>
  </si>
  <si>
    <t>I0763</t>
  </si>
  <si>
    <t>RÉGUA VIBRATÓRIA DE CONCRETO HP 3 (CHP)</t>
  </si>
  <si>
    <t>I0657</t>
  </si>
  <si>
    <t>SERRA CIRCULAR D=0,20m (CHI)</t>
  </si>
  <si>
    <t>I0770</t>
  </si>
  <si>
    <t>SERRA CIRCULAR D=0,20m (CHP)</t>
  </si>
  <si>
    <t>I9127</t>
  </si>
  <si>
    <t>SISTEMA BASE GNSS RTK (CHI)</t>
  </si>
  <si>
    <t>I9098</t>
  </si>
  <si>
    <t>SISTEMA BASE GNSS RTK (CHP)</t>
  </si>
  <si>
    <t>G0423</t>
  </si>
  <si>
    <t>SISTEMA MISTURA A DÍESEL PARA FURO DIRECIONAL TANQUE DE 1000 GL (CHI)</t>
  </si>
  <si>
    <t>G0422</t>
  </si>
  <si>
    <t>SISTEMA MISTURA A DÍESEL PARA FURO DIRECIONAL TANQUE DE 1000 GL (CHP)</t>
  </si>
  <si>
    <t>I0658</t>
  </si>
  <si>
    <t>TALHA MANUAL (CHI)</t>
  </si>
  <si>
    <t>I0771</t>
  </si>
  <si>
    <t>TALHA MANUAL (CHP)</t>
  </si>
  <si>
    <t>I0772</t>
  </si>
  <si>
    <t>TALHA TIRFOR 1,6 T (CHP)</t>
  </si>
  <si>
    <t>I0659</t>
  </si>
  <si>
    <t>TALHA TIRFOR 1,6T (CHI)</t>
  </si>
  <si>
    <t>I0773</t>
  </si>
  <si>
    <t>TALHA TIRFOR 3,2 T (CHP)</t>
  </si>
  <si>
    <t>I0660</t>
  </si>
  <si>
    <t>TALHA TIRFOR 3,2T (CHI)</t>
  </si>
  <si>
    <t>I0661</t>
  </si>
  <si>
    <t>TANQUE DE ESTOCAGEM DE ASFALTO (CHI)</t>
  </si>
  <si>
    <t>I0774</t>
  </si>
  <si>
    <t>TANQUE DE ESTOCAGEM DE ASFALTO (CHP)</t>
  </si>
  <si>
    <t>I0775</t>
  </si>
  <si>
    <t>TEODOLITO (CHP)</t>
  </si>
  <si>
    <t>I0663</t>
  </si>
  <si>
    <t>TRATOR DE ESTEIRA C/LÂMINA E ESC. HP 328 (CHI)</t>
  </si>
  <si>
    <t>I0776</t>
  </si>
  <si>
    <t>TRATOR DE ESTEIRA C/LÂMINA E ESC. HP 328 (CHP)</t>
  </si>
  <si>
    <t>I0666</t>
  </si>
  <si>
    <t>TRATOR DE ESTEIRAS C/LÂMINA E ESC. HP 155 (CHI)</t>
  </si>
  <si>
    <t>I0779</t>
  </si>
  <si>
    <t>TRATOR DE ESTEIRAS C/LÂMINA E ESC. HP 155 (CHP)</t>
  </si>
  <si>
    <t>I0665</t>
  </si>
  <si>
    <t>TRATOR DE ESTEIRAS C/LÂMINA HP 328 (CHI)</t>
  </si>
  <si>
    <t>I0778</t>
  </si>
  <si>
    <t>TRATOR DE ESTEIRAS C/LÂMINA HP 328 (CHP)</t>
  </si>
  <si>
    <t>I0667</t>
  </si>
  <si>
    <t>TRATOR DE PNEUS (CHI)</t>
  </si>
  <si>
    <t>I0780</t>
  </si>
  <si>
    <t>TRATOR DE PNEUS (CHP)</t>
  </si>
  <si>
    <t>I8399</t>
  </si>
  <si>
    <t>USINA DE MICRO-REVESTIMENTO (CHI)</t>
  </si>
  <si>
    <t>I8400</t>
  </si>
  <si>
    <t>USINA DE MICRO-REVESTIMENTO (CHP)</t>
  </si>
  <si>
    <t>I0669</t>
  </si>
  <si>
    <t>USINA DE MISTURA BETUM. A QUENTE (CHI)</t>
  </si>
  <si>
    <t>I0782</t>
  </si>
  <si>
    <t>USINA DE MISTURA BETUM. A QUENTE (CHP)</t>
  </si>
  <si>
    <t>I0670</t>
  </si>
  <si>
    <t>USINA DE MISTURAS BETUMINOSAS A FRIO (CHI)</t>
  </si>
  <si>
    <t>I0783</t>
  </si>
  <si>
    <t>USINA DE MISTURAS BETUMINOSAS A FRIO (CHP)</t>
  </si>
  <si>
    <t>I0671</t>
  </si>
  <si>
    <t>USINA MISTURADORA DE SOLOS (CHI)</t>
  </si>
  <si>
    <t>I0784</t>
  </si>
  <si>
    <t>USINA MISTURADORA DE SOLOS (CHP)</t>
  </si>
  <si>
    <t>G0455</t>
  </si>
  <si>
    <t>VAN FURGÃO - 93 KW (CHI)</t>
  </si>
  <si>
    <t>G0454</t>
  </si>
  <si>
    <t>VAN FURGÃO - 93 KW (CHP)</t>
  </si>
  <si>
    <t>I0672</t>
  </si>
  <si>
    <t>VASSOURA MECÂNICA (CHI)</t>
  </si>
  <si>
    <t>I0785</t>
  </si>
  <si>
    <t>VASSOURA MECÂNICA (CHP)</t>
  </si>
  <si>
    <t>G0451</t>
  </si>
  <si>
    <t>VEÍCULO LEVE PICK UP 4X4 - 147 KW (CHI)</t>
  </si>
  <si>
    <t>G0450</t>
  </si>
  <si>
    <t>VEÍCULO LEVE PICK UP 4X4 - 147 KW (CHP)</t>
  </si>
  <si>
    <t>I0673</t>
  </si>
  <si>
    <t>VEÍCULO UTILITÁRIO KOMBI (CHI)</t>
  </si>
  <si>
    <t>I0786</t>
  </si>
  <si>
    <t>VEÍCULO UTILITÁRIO KOMBI (CHP)</t>
  </si>
  <si>
    <t>I0674</t>
  </si>
  <si>
    <t>VIBRADOR DE IMERSÃO C/MOTOR DIESEL (CHI)</t>
  </si>
  <si>
    <t>I0787</t>
  </si>
  <si>
    <t>VIBRADOR DE IMERSÃO C/MOTOR DIESEL (CHP)</t>
  </si>
  <si>
    <t>I0675</t>
  </si>
  <si>
    <t>VIBRADOR DE IMERSÃO C/MOTOR ELÉTRICO (CHI)</t>
  </si>
  <si>
    <t>I0788</t>
  </si>
  <si>
    <t>VIBRADOR DE IMERSÃO C/MOTOR ELÉTRICO (CHP)</t>
  </si>
  <si>
    <t>I0676</t>
  </si>
  <si>
    <t>VIBRO ACABAD. DE MISTURA BETUM. (CHI)</t>
  </si>
  <si>
    <t>I0789</t>
  </si>
  <si>
    <t>VIBRO ACABAD. DE MISTURA BETUM. (CHP)</t>
  </si>
  <si>
    <t>ESQUADRIAS METALICAS</t>
  </si>
  <si>
    <t>I0437</t>
  </si>
  <si>
    <t>CAIXILHO DE ALUMINIO CORRER</t>
  </si>
  <si>
    <t>I0438</t>
  </si>
  <si>
    <t>CAIXILHO DE FERRO BASCULANTE</t>
  </si>
  <si>
    <t>I0439</t>
  </si>
  <si>
    <t>CAIXILHO DE FERRO CORRER</t>
  </si>
  <si>
    <t>I8440</t>
  </si>
  <si>
    <t>I6748</t>
  </si>
  <si>
    <t>GRADE DE FERRO EM TUBO DE AÇO GALVANIZADO D=15MM E MOLDURA C/BARRA CHATA DE FERRO 2"X3/8"</t>
  </si>
  <si>
    <t>I9142</t>
  </si>
  <si>
    <t>JANELA ALUMINIO BASCULANTE  100 X 100 CM (AXL)</t>
  </si>
  <si>
    <t>I1275</t>
  </si>
  <si>
    <t>JANELA EM ALUMINIO, TIPO VENEZIANA</t>
  </si>
  <si>
    <t>I1697</t>
  </si>
  <si>
    <t>PORTA COMPLETA BLINDOR/CHUMBO ( 0,60 X 2,10 )m</t>
  </si>
  <si>
    <t>I1698</t>
  </si>
  <si>
    <t>PORTA COMPLETA BLINDOR/CHUMBO ( 0,80 X 2,10 )m</t>
  </si>
  <si>
    <t>I1696</t>
  </si>
  <si>
    <t>PORTA COMPLETA BLINDOR/CHUMBO ( 1,20 X 2,10 )m</t>
  </si>
  <si>
    <t>I1700</t>
  </si>
  <si>
    <t>PORTA CORTA-FOGO (0,80X2,10)m</t>
  </si>
  <si>
    <t>I1699</t>
  </si>
  <si>
    <t>PORTA CORTA-FOGO (1,60X2,10)m</t>
  </si>
  <si>
    <t>I1701</t>
  </si>
  <si>
    <t>PORTA CORTA-FOGO DE CORRER INDUSTRIAL</t>
  </si>
  <si>
    <t>I1702</t>
  </si>
  <si>
    <t>PORTA DE ALUMÍNIO</t>
  </si>
  <si>
    <t>I1703</t>
  </si>
  <si>
    <t xml:space="preserve">PORTA DE ENROLAR EM AÇO DE CHAPA ONDULADA 
</t>
  </si>
  <si>
    <t>I6811</t>
  </si>
  <si>
    <t>PORTA FRIGORIFICA TERMOISOLANTE DE ACIONAMENTO MANUAL C/AQUEC. DIM.:2100X1000X150MM - COLOCADA</t>
  </si>
  <si>
    <t>I1713</t>
  </si>
  <si>
    <t>PORTA SASAZAKI-VENEZIANA, INCLUS. BATENTES E FERRAGENS</t>
  </si>
  <si>
    <t>I6805</t>
  </si>
  <si>
    <t>PORTÃO DE ALUMÍNIO ANODIZADO NATURAL, FECHAMENTO COM  LAMBRI BOLA E CORREDIÇO (FORNECIMENTO E MONTAGEM)</t>
  </si>
  <si>
    <t>I6727</t>
  </si>
  <si>
    <t>PORTÃO EM METALON E BARRA CHATA DE FERRO C/FECHADURA E DOBRADIÇAS, INCLUS. PINTURA ESMALTE SINTÉTICO (=1M2)</t>
  </si>
  <si>
    <t>EXPLOSIVOS</t>
  </si>
  <si>
    <t>I0860</t>
  </si>
  <si>
    <t>CORDEL DETONANTE</t>
  </si>
  <si>
    <t>I0966</t>
  </si>
  <si>
    <t>DINAMITE 40%</t>
  </si>
  <si>
    <t>I2507</t>
  </si>
  <si>
    <t>DINAMITE 60%</t>
  </si>
  <si>
    <t>I2568</t>
  </si>
  <si>
    <t>DINAMITE GRANULADA</t>
  </si>
  <si>
    <t>I2326</t>
  </si>
  <si>
    <t>ESPOLETA</t>
  </si>
  <si>
    <t>I2329</t>
  </si>
  <si>
    <t>ESTOPIM</t>
  </si>
  <si>
    <t>I2417</t>
  </si>
  <si>
    <t>RETARDO 10 SEGUNDOS</t>
  </si>
  <si>
    <t>FERRAGENS</t>
  </si>
  <si>
    <t>I6222</t>
  </si>
  <si>
    <t>I6223</t>
  </si>
  <si>
    <t>I0207</t>
  </si>
  <si>
    <t>BATENTE ALUMINIO  L 1.1/2X1X1/8 ANOD 60X210</t>
  </si>
  <si>
    <t>I0269</t>
  </si>
  <si>
    <t>BOTÃO DE CORREÇÃO (1002)</t>
  </si>
  <si>
    <t>I0299</t>
  </si>
  <si>
    <t>BUCHA PARA PIVOTANTE DE DOBRADICA REF. 1201</t>
  </si>
  <si>
    <t>I0301</t>
  </si>
  <si>
    <t>BUCHA PLASTICA 8MM</t>
  </si>
  <si>
    <t>I0399</t>
  </si>
  <si>
    <t>CADEADO GRANDE P/ CELAS</t>
  </si>
  <si>
    <t>I0400</t>
  </si>
  <si>
    <t>CADEADO MEDIO</t>
  </si>
  <si>
    <t>I0401</t>
  </si>
  <si>
    <t>I0494</t>
  </si>
  <si>
    <t>CAPUCHINHO (1037)</t>
  </si>
  <si>
    <t>I0813</t>
  </si>
  <si>
    <t>COFRE-TRANCA PARA GRADES DE FERRO</t>
  </si>
  <si>
    <t>I0856</t>
  </si>
  <si>
    <t>CONTRAPLACA DE FECHADURA CENTRAL (1504)</t>
  </si>
  <si>
    <t>I0863</t>
  </si>
  <si>
    <t>CORRENTE PARA BASCULANTE (1003)</t>
  </si>
  <si>
    <t>I1027</t>
  </si>
  <si>
    <t>DOBRADIÇA 3''X2 1/2'' CROMADA</t>
  </si>
  <si>
    <t>I1028</t>
  </si>
  <si>
    <t>DOBRADIÇA CROMADA 3 1/2''X3'' REF.1523</t>
  </si>
  <si>
    <t>I1029</t>
  </si>
  <si>
    <t>DOBRADIÇA CROMADA, TIPO "PALMELA"</t>
  </si>
  <si>
    <t>I8697</t>
  </si>
  <si>
    <t>DOBRADIÇA DE AÇO CROMADO DE CANTO 4 1/2" x 3 1/2"</t>
  </si>
  <si>
    <t>I2311</t>
  </si>
  <si>
    <t>DOBRADIÇA DE FERRO 3 x 2 1/2" ( PADRÃO POPULAR )</t>
  </si>
  <si>
    <t>I1030</t>
  </si>
  <si>
    <t>DOBRADIÇA DE FERRO PARA PORTA EXTERNA</t>
  </si>
  <si>
    <t>I1031</t>
  </si>
  <si>
    <t>DOBRADIÇA DE FERRO PARA PORTA INTERNA</t>
  </si>
  <si>
    <t>I1032</t>
  </si>
  <si>
    <t>DOBRADIÇA DE LATÃO EM VARA</t>
  </si>
  <si>
    <t>I1033</t>
  </si>
  <si>
    <t>DOBRADIÇA DE PRESSÃO</t>
  </si>
  <si>
    <t>I1034</t>
  </si>
  <si>
    <t>DOBRADIÇA INFERIOR (1103)</t>
  </si>
  <si>
    <t>I1035</t>
  </si>
  <si>
    <t>DOBRADIÇA PARA BASCULANTE (1123)</t>
  </si>
  <si>
    <t>I8431</t>
  </si>
  <si>
    <t>I1036</t>
  </si>
  <si>
    <t>DOBRADIÇA SUPERIOR (1101)</t>
  </si>
  <si>
    <t>I1037</t>
  </si>
  <si>
    <t>DOBRADIÇA VAI - VEM, EM AÇO/FERRO, CROMADA - TAMANHO 3"</t>
  </si>
  <si>
    <t>I1149</t>
  </si>
  <si>
    <t>FACAO DIREITO PARA LATERAL E BANDEIRA (1210)</t>
  </si>
  <si>
    <t>I1150</t>
  </si>
  <si>
    <t>FACAO ESQUERDO PARA LATERAL E BANDEIRA (1211)</t>
  </si>
  <si>
    <t>I1151</t>
  </si>
  <si>
    <t>FACAO SIMPLES PARA LATERAL E BANDEIRA (1209)</t>
  </si>
  <si>
    <t>I1152</t>
  </si>
  <si>
    <t>FECHADURA CENTRAL COM 2 CILINDROS (1521)</t>
  </si>
  <si>
    <t>I1154</t>
  </si>
  <si>
    <t>I1155</t>
  </si>
  <si>
    <t>I2331</t>
  </si>
  <si>
    <t>FECHADURA DE SOBREPOR</t>
  </si>
  <si>
    <t>I8433</t>
  </si>
  <si>
    <t>I1157</t>
  </si>
  <si>
    <t>FECHADURA P/ MOVEIS</t>
  </si>
  <si>
    <t>I8696</t>
  </si>
  <si>
    <t>FECHADURA TUBULAR 90MM EM AÇO CROMADO PARA PORTAS</t>
  </si>
  <si>
    <t>I1158</t>
  </si>
  <si>
    <t>FECHO DE ALAVANCA DE FERR0 DE 22CM</t>
  </si>
  <si>
    <t>I1159</t>
  </si>
  <si>
    <t>FECHO TIPO ROLETE P/ARMARIO</t>
  </si>
  <si>
    <t>I1160</t>
  </si>
  <si>
    <t>FERRAGEM PARA PORTAO DE TAPUME</t>
  </si>
  <si>
    <t>I1162</t>
  </si>
  <si>
    <t>I1163</t>
  </si>
  <si>
    <t>FERROLHO DE SOBREPOR OU EMBUTIR MEDIO</t>
  </si>
  <si>
    <t>I1164</t>
  </si>
  <si>
    <t>I8638</t>
  </si>
  <si>
    <t>MAÇANETA TIPO ALAVANCA CROMADO</t>
  </si>
  <si>
    <t>I1525</t>
  </si>
  <si>
    <t>MOLA HIDRAULICA P/PORTA DE VIDRO (1012)</t>
  </si>
  <si>
    <t>I1526</t>
  </si>
  <si>
    <t>MOLA P/ PORTA, TIPO "COIMBRA"</t>
  </si>
  <si>
    <t>I9449</t>
  </si>
  <si>
    <t>MOLA PNEUMÁTICA DE PISO, EM AÇO INOX, BLINDADA, P/ PORTAS DE ATÉ 120KG E LARGURA ATÉ 1,20M</t>
  </si>
  <si>
    <t>I8432</t>
  </si>
  <si>
    <t>PARAFUSO PARA GRANITO</t>
  </si>
  <si>
    <t>I1606</t>
  </si>
  <si>
    <t>PEGADOR METALICO P/PORTA, INTERNO</t>
  </si>
  <si>
    <t>I1733</t>
  </si>
  <si>
    <t>I1743</t>
  </si>
  <si>
    <t>PUXADOR CONCHA (1606)</t>
  </si>
  <si>
    <t>I1744</t>
  </si>
  <si>
    <t>PUXADOR P/PORTAS DE MÓVEIS</t>
  </si>
  <si>
    <t>I1941</t>
  </si>
  <si>
    <t>TARGETA CROMADA P/JANELAS VENEZIANA</t>
  </si>
  <si>
    <t>I2433</t>
  </si>
  <si>
    <t>TARGETA DE FERRO 2"</t>
  </si>
  <si>
    <t>I1942</t>
  </si>
  <si>
    <t>TARGETA LIVRE-OCUPADO 60X65MM-FAMA 1260/L.F.719-AE</t>
  </si>
  <si>
    <t>I2159</t>
  </si>
  <si>
    <t>TRINCO COM MOLA PARA BASCULANTE (1523)</t>
  </si>
  <si>
    <t>I2160</t>
  </si>
  <si>
    <t>TRINCO INFERIOR (1502)</t>
  </si>
  <si>
    <t>FERRO</t>
  </si>
  <si>
    <t>I6700</t>
  </si>
  <si>
    <t>ABRAÇADEIRAS EM FERRO BARRA CHATA 1/4" PINTURA EPOXI C/PARAFUSOS</t>
  </si>
  <si>
    <t>I0056</t>
  </si>
  <si>
    <t>ANCORAGEM ATIVA PARA CABO COM 1 CORDOALHA DE 12.7mm</t>
  </si>
  <si>
    <t>I0057</t>
  </si>
  <si>
    <t>ANCORAGEM ATIVA PARA CABO COM 12 CORDOALHA DE 12.7mm</t>
  </si>
  <si>
    <t>I0058</t>
  </si>
  <si>
    <t>ANCORAGEM ATIVA PARA CABO COM 2 CORDOALHAS DE 12,7mm</t>
  </si>
  <si>
    <t>I0059</t>
  </si>
  <si>
    <t>I0060</t>
  </si>
  <si>
    <t>ANCORAGEM ATIVA PARA CABO COM 6 CORDOALHA DE 12.7mm</t>
  </si>
  <si>
    <t>I0061</t>
  </si>
  <si>
    <t>ANCORAGEM ATIVA PARA CABO COM 7 CORDOALHA DE 12.7mm</t>
  </si>
  <si>
    <t>I0062</t>
  </si>
  <si>
    <t>ANCORAGEM PASSIVA PARA CABO COM 1 CORDOALHA DE 12.7mm</t>
  </si>
  <si>
    <t>I0063</t>
  </si>
  <si>
    <t>ANCORAGEM PASSIVA PARA CABO COM 12 CORDOALHA DE 12.7mm</t>
  </si>
  <si>
    <t>I0064</t>
  </si>
  <si>
    <t>ANCORAGEM PASSIVA PARA CABO COM 2 CORDOALHA DE 12.7mm</t>
  </si>
  <si>
    <t>I0065</t>
  </si>
  <si>
    <t>ANCORAGEM PASSIVA PARA CABO COM 4 CORDOALHA DE 12.7mm</t>
  </si>
  <si>
    <t>I0066</t>
  </si>
  <si>
    <t>ANCORAGEM PASSIVA PARA CABO COM 6 CORDOALHA DE 12.7mm</t>
  </si>
  <si>
    <t>I0067</t>
  </si>
  <si>
    <t>ANCORAGEM PASSIVA PARA CABO COM 7 CORDOALHA DE 12.7mm</t>
  </si>
  <si>
    <t>I0097</t>
  </si>
  <si>
    <t>ARAME FARPADO FIO 16 BWG</t>
  </si>
  <si>
    <t>I0098</t>
  </si>
  <si>
    <t>ARAME GALVANIZADO N.10 BWG</t>
  </si>
  <si>
    <t>I0100</t>
  </si>
  <si>
    <t>ARAME GALVANIZADO N.14 BWG</t>
  </si>
  <si>
    <t>I0101</t>
  </si>
  <si>
    <t>ARAME GALVANIZADO N.16 BWG</t>
  </si>
  <si>
    <t>I0102</t>
  </si>
  <si>
    <t>ARAME GALVANIZADO N.18 BWG</t>
  </si>
  <si>
    <t>I0103</t>
  </si>
  <si>
    <t>ARAME RECOZIDO N.18 BWG</t>
  </si>
  <si>
    <t>I0104</t>
  </si>
  <si>
    <t>ARAME ZINCADO DE 2,7MM AMARRAÇÃO DE GABIÕES</t>
  </si>
  <si>
    <t>I0137</t>
  </si>
  <si>
    <t>ARRUELA LISA 1/4''X3/4''</t>
  </si>
  <si>
    <t>I0138</t>
  </si>
  <si>
    <t>ARRUELA LISA 5/16''X5/8''</t>
  </si>
  <si>
    <t>I0141</t>
  </si>
  <si>
    <t>ARRUELA QUADRADA DE 58MM C/FURO DE 18MM</t>
  </si>
  <si>
    <t>I0157</t>
  </si>
  <si>
    <t>AÇO CA-25</t>
  </si>
  <si>
    <t>I0163</t>
  </si>
  <si>
    <t>AÇO CA-50</t>
  </si>
  <si>
    <t>I7952</t>
  </si>
  <si>
    <t>AÇO CA-50/60</t>
  </si>
  <si>
    <t>I0169</t>
  </si>
  <si>
    <t>AÇO CA-60</t>
  </si>
  <si>
    <t>I0178</t>
  </si>
  <si>
    <t>BAINHA METALICA D=35mm</t>
  </si>
  <si>
    <t>I0179</t>
  </si>
  <si>
    <t>BAINHA METALICA D=40mm</t>
  </si>
  <si>
    <t>I0180</t>
  </si>
  <si>
    <t>BAINHA METALICA D=60mm</t>
  </si>
  <si>
    <t>I0181</t>
  </si>
  <si>
    <t>BAINHA METALICA D=70mm</t>
  </si>
  <si>
    <t>I0208</t>
  </si>
  <si>
    <t>BATENTE DE FERRO</t>
  </si>
  <si>
    <t>I0211</t>
  </si>
  <si>
    <t>BATENTE EM AÇO, L = 12CM (BATENTAÇO)</t>
  </si>
  <si>
    <t>I0335</t>
  </si>
  <si>
    <t>CABO AÇO 3/16"</t>
  </si>
  <si>
    <t>I8231</t>
  </si>
  <si>
    <t xml:space="preserve">CANTONEIRA DE AÇO (6 x 6 x 1/2") (29,2KG/M)
</t>
  </si>
  <si>
    <t>I7349</t>
  </si>
  <si>
    <t xml:space="preserve">CANTONEIRA DE AÇO 1" x 1" x 3/16" (1,73kg/m)
</t>
  </si>
  <si>
    <t>I8199</t>
  </si>
  <si>
    <t xml:space="preserve">CANTONEIRA DE AÇO 3" x 3" x 5/16" (9,07kg/m)
</t>
  </si>
  <si>
    <t>I0466</t>
  </si>
  <si>
    <t xml:space="preserve">CANTONEIRA DE FERRO 1 1/4" x 1/8" (L X E) (1,50KG/M)
</t>
  </si>
  <si>
    <t>I0467</t>
  </si>
  <si>
    <t xml:space="preserve">CANTONEIRA DE FERRO 1"x 3/16" (L X E) (1,73KG/M)
</t>
  </si>
  <si>
    <t>I0468</t>
  </si>
  <si>
    <t xml:space="preserve">CANTONEIRA DE FERRO 3/4" x 1/8" (L X E) (0,88KG/M)
</t>
  </si>
  <si>
    <t>I0471</t>
  </si>
  <si>
    <t xml:space="preserve">CANTONEIRA METÁLICA DE 4" X 4" X 3/8" (14,60KG/M)
</t>
  </si>
  <si>
    <t>I0521</t>
  </si>
  <si>
    <t xml:space="preserve">CHAPA AÇO INOX, ESCOVADO CHAPA 20 (1,0MM - 8,24KG/M2)
</t>
  </si>
  <si>
    <t>I0535</t>
  </si>
  <si>
    <t>CHAPA AÇO INOX, N.300</t>
  </si>
  <si>
    <t>I0536</t>
  </si>
  <si>
    <t xml:space="preserve">CHAPA DE AÇO  ANTI-DERRAPANTE 1/4" (6,3MM - 54,53KG/M2)
</t>
  </si>
  <si>
    <t>I6043</t>
  </si>
  <si>
    <t>CHAPA DE AÇO FINA  1/8" (3MM - 24,00KG/M2)</t>
  </si>
  <si>
    <t>I0532</t>
  </si>
  <si>
    <t xml:space="preserve">CHAPA DE AÇO FINA 3/16" (4,75MM - 38,00KG/M2)
</t>
  </si>
  <si>
    <t>I0534</t>
  </si>
  <si>
    <t>I0533</t>
  </si>
  <si>
    <t>CHAPA DE AÇO GALVANIZADA 2.0 x 1.0M,  ESP=1/16"</t>
  </si>
  <si>
    <t>I0537</t>
  </si>
  <si>
    <t>CHAPA DE AÇO GALVANIZADA ESP. 0.3MM</t>
  </si>
  <si>
    <t>I0538</t>
  </si>
  <si>
    <t>CHAPA DE AÇO GALVANIZADA N.26. DESENV 0.33M</t>
  </si>
  <si>
    <t>I0539</t>
  </si>
  <si>
    <t>CHAPA DE AÇO GALVANIZADA N.26. DESENV 0.50M</t>
  </si>
  <si>
    <t>I9530</t>
  </si>
  <si>
    <t>CHAPA DE AÇO GROSSA, ASTM A36, 1/2" ( 12,50MM - 98,00 KG/M2)</t>
  </si>
  <si>
    <t>I9528</t>
  </si>
  <si>
    <t>CHAPA DE AÇO GROSSA, ASTM A36, 1/4" ( 6,3MM - 49,39 KG/M2)</t>
  </si>
  <si>
    <t>I7480</t>
  </si>
  <si>
    <t xml:space="preserve">CHAPA DE AÇO GROSSA, ASTM A36, 3/8" (  9,5MM - 74,48 KG/M2)
</t>
  </si>
  <si>
    <t>I9529</t>
  </si>
  <si>
    <t>CHAPA DE AÇO GROSSA, ASTM A36, 5/16" ( 8,00MM - 62,72 KG/M2)</t>
  </si>
  <si>
    <t>I0531</t>
  </si>
  <si>
    <t>CHAPA DE AÇO GROSSA, ASTM A36, 7/8" (22,00MM - 172,48 KG/M2)</t>
  </si>
  <si>
    <t>I8669</t>
  </si>
  <si>
    <t>CHAPA DE AÇO GROSSA, AÇO ASTM A36, PARA CAMISAS METÁLICAS</t>
  </si>
  <si>
    <t>I8356</t>
  </si>
  <si>
    <t>CHAPA GALVANIZADA PERFURADA DE 2mm COM PINTURA ELETROSTÁTICA</t>
  </si>
  <si>
    <t>I0793</t>
  </si>
  <si>
    <t>CHUMBADOR TIPO PARABOULT 1/4 X 1 3/4"</t>
  </si>
  <si>
    <t>I0990</t>
  </si>
  <si>
    <t>CHUMBADOR TIPO PARABOULT 3/4"A 1"</t>
  </si>
  <si>
    <t>I0794</t>
  </si>
  <si>
    <t>CHUMBADOR TIPO PARABOULT 3/8 X 3 1/2"</t>
  </si>
  <si>
    <t>I0849</t>
  </si>
  <si>
    <t>CONJUNTO DE EQUIPAMENTOS PARA PROTENSAO E INJECAO</t>
  </si>
  <si>
    <t>I0861</t>
  </si>
  <si>
    <t>CORDOALHA CP-190 RB D=12,7 MM</t>
  </si>
  <si>
    <t>I0864</t>
  </si>
  <si>
    <t>CORRIMÃO EM TUBO GALVANIZADO 2" (FORNECIMENTO E MONTAGEM)</t>
  </si>
  <si>
    <t>I8357</t>
  </si>
  <si>
    <t>ESTRUTURA DE APOIO CONFECCIONADA EM AÇO INOXIDÁVEL DE 1" E 2"</t>
  </si>
  <si>
    <t>I8354</t>
  </si>
  <si>
    <t>ESTRUTURA METÁLICA DE APOIO - PILARES</t>
  </si>
  <si>
    <t>I2338</t>
  </si>
  <si>
    <t>FERRO CHATO   1/2" x 3/16" (0,47KG/M)</t>
  </si>
  <si>
    <t>I2337</t>
  </si>
  <si>
    <t>FERRO CHATO   3/4" x 3/16" (0,71KG/M)</t>
  </si>
  <si>
    <t>I2332</t>
  </si>
  <si>
    <t>FERRO CHATO 1.1/4" x 1/2" (3,16KG/M)</t>
  </si>
  <si>
    <t>I2333</t>
  </si>
  <si>
    <t>FERRO CHATO 2" x 1/4" (2,53KG/M)</t>
  </si>
  <si>
    <t>I2334</t>
  </si>
  <si>
    <t>FERRO CHATO 2" x 1/8" (1,27KG/M)</t>
  </si>
  <si>
    <t>I2339</t>
  </si>
  <si>
    <t>FERRO CHATO 2" x 3/16" (1,90KG/M)</t>
  </si>
  <si>
    <t>I0191</t>
  </si>
  <si>
    <t>FERRO CHATO 2" x 3/8" (3,80KG/M)</t>
  </si>
  <si>
    <t>I2335</t>
  </si>
  <si>
    <t>FERRO CHATO 2.1/2" x 1/2" (6,33KG/M)</t>
  </si>
  <si>
    <t>I2336</t>
  </si>
  <si>
    <t>FERRO CHATO 2.1/2" x 3/8" (4,74KG/M)</t>
  </si>
  <si>
    <t>I6221</t>
  </si>
  <si>
    <t>GANCHOS GALVANIZADOS P/FIXAÇÃO DAS REDES NOS TUBOS</t>
  </si>
  <si>
    <t>I1222</t>
  </si>
  <si>
    <t>GRADE DE FERRO</t>
  </si>
  <si>
    <t>I1223</t>
  </si>
  <si>
    <t>GRADIL DE FERRO</t>
  </si>
  <si>
    <t>I1224</t>
  </si>
  <si>
    <t>GRADIL DE FERRO COM BARRA CHATA</t>
  </si>
  <si>
    <t>I2516</t>
  </si>
  <si>
    <t>GRAMPOS PARA CERCA</t>
  </si>
  <si>
    <t>I1566</t>
  </si>
  <si>
    <t>PARAFUSO - 8MM COM BUCHA PLASTICA</t>
  </si>
  <si>
    <t>I1568</t>
  </si>
  <si>
    <t>PARAFUSO ABAULADO M16X150MM</t>
  </si>
  <si>
    <t>I2525</t>
  </si>
  <si>
    <t>PARAFUSO C/PORCA E ARRUELA DE 1/4X1 1/2"</t>
  </si>
  <si>
    <t>I2526</t>
  </si>
  <si>
    <t>PARAFUSO C/PORCA E ARRUELA DE 5/16X3 1/2"</t>
  </si>
  <si>
    <t>I1570</t>
  </si>
  <si>
    <t>PARAFUSO COM ROSCA SOBERBA 1/4X 1 1/2''</t>
  </si>
  <si>
    <t>I1571</t>
  </si>
  <si>
    <t>PARAFUSO COM ROSCA SOBERBA 8X110MM</t>
  </si>
  <si>
    <t>I1572</t>
  </si>
  <si>
    <t>PARAFUSO COM ROSCA SOBERBA 8X130MM</t>
  </si>
  <si>
    <t>I1573</t>
  </si>
  <si>
    <t>PARAFUSO COM ROSCA SOBERBA 8X165MM</t>
  </si>
  <si>
    <t>I1574</t>
  </si>
  <si>
    <t>PARAFUSO COM ROSCA SOBERBA 8X180MM</t>
  </si>
  <si>
    <t>I1575</t>
  </si>
  <si>
    <t>PARAFUSO COM ROSCA SOBERBA 8X230MM</t>
  </si>
  <si>
    <t>I1576</t>
  </si>
  <si>
    <t>PARAFUSO COM ROSCA SOBERBA 8X250MM</t>
  </si>
  <si>
    <t>I1577</t>
  </si>
  <si>
    <t>PARAFUSO COM ROSCA SOBERBA 8X50MM</t>
  </si>
  <si>
    <t>I1578</t>
  </si>
  <si>
    <t>PARAFUSO COM ROSCA SOBERBA 8X85MM</t>
  </si>
  <si>
    <t>I1579</t>
  </si>
  <si>
    <t>PARAFUSO CROMADO P/FIXAÇÃO SANITARIOS, INCLUSIVE PORCA CEGA, ARRUELA E BUCHA DE NYLON</t>
  </si>
  <si>
    <t>I2387</t>
  </si>
  <si>
    <t>PARAFUSO DE 5/16"x 110MM C/ARRUELA</t>
  </si>
  <si>
    <t>I7348</t>
  </si>
  <si>
    <t>PARAFUSO DE AÇO C/ PORCA E ARRUELA - 1/2" x  4"</t>
  </si>
  <si>
    <t>I8114</t>
  </si>
  <si>
    <t>PARAFUSO DE AÇO COM PORCA E ARRUELA 1" x 10"</t>
  </si>
  <si>
    <t>I2483</t>
  </si>
  <si>
    <t>PARAFUSO DE FIXAÇÃO 8MM</t>
  </si>
  <si>
    <t>I2388</t>
  </si>
  <si>
    <t>PARAFUSO EM AÇO C/PORCA, CABEÇA SEXTAVADA 1/2 x  2"</t>
  </si>
  <si>
    <t>I1580</t>
  </si>
  <si>
    <t>PARAFUSO FRANCES 1/2''X8'' COM 2 PORCAS</t>
  </si>
  <si>
    <t>I1581</t>
  </si>
  <si>
    <t>PARAFUSO FRANCES 1/2''X9'' COM 2 PORCAS</t>
  </si>
  <si>
    <t>I1565</t>
  </si>
  <si>
    <t>PARAFUSO GALVANIZADO 5/16''X50 C/BUCHA S 10 PUMEX</t>
  </si>
  <si>
    <t>I2389</t>
  </si>
  <si>
    <t>PARAFUSO MAQUINA ZINCADO 5/8 x 14" C/ ARRUELAS/PORCA</t>
  </si>
  <si>
    <t>I2390</t>
  </si>
  <si>
    <t>PARAFUSO MAQUINA ZINCADO 5/8 x 16" C/ ARRUELAS/PORCA</t>
  </si>
  <si>
    <t>I1582</t>
  </si>
  <si>
    <t>PARAFUSO N.12X25MM</t>
  </si>
  <si>
    <t>I1583</t>
  </si>
  <si>
    <t>PARAFUSO N.14X40MM</t>
  </si>
  <si>
    <t>I1587</t>
  </si>
  <si>
    <t>PARAFUSO PARA MADEIRA 1 3/4''X10MM</t>
  </si>
  <si>
    <t>I1588</t>
  </si>
  <si>
    <t>PARAFUSO PARA MADEIRA 1''X10MM</t>
  </si>
  <si>
    <t>I1586</t>
  </si>
  <si>
    <t>PARAFUSO PARA MADEIRA CABEÇA CHATA 2.8X16MM</t>
  </si>
  <si>
    <t>I1584</t>
  </si>
  <si>
    <t>PARAFUSO PARA MADEIRA CABEÇA CHATA 3.8 X 30MM</t>
  </si>
  <si>
    <t>I1589</t>
  </si>
  <si>
    <t>PARAFUSO PARA MADEIRA COM CABEÇA REDONDA 5X38</t>
  </si>
  <si>
    <t>I1590</t>
  </si>
  <si>
    <t>PARAFUSO PARA MADEIRA DE 80MM</t>
  </si>
  <si>
    <t>I1592</t>
  </si>
  <si>
    <t>PARAFUSO SEXTAVADO 1/4''X2''</t>
  </si>
  <si>
    <t>I1593</t>
  </si>
  <si>
    <t>PARAFUSO SEXTAVADO 5/16''X1''</t>
  </si>
  <si>
    <t>I7951</t>
  </si>
  <si>
    <t>PERFIL "I" 12" ASTM A36 (ALMA 6,6 mm)</t>
  </si>
  <si>
    <t>I2392</t>
  </si>
  <si>
    <t>PERFIL ' I '  10" 1A. ALMA</t>
  </si>
  <si>
    <t>I1618</t>
  </si>
  <si>
    <t>PERFIL 'U' - CHAPA 20 (ACO) 41.5X15MM</t>
  </si>
  <si>
    <t>I1619</t>
  </si>
  <si>
    <t>PERFIL 'U' DE AÇO 1 1/2X3X1/8' CHAPA 26 (DIVISÓRIA)</t>
  </si>
  <si>
    <t>I1621</t>
  </si>
  <si>
    <t>PERFIL BATENTE DE AÇO (14/24)X44MM CHAPA 20 (DIVISÓRIA)</t>
  </si>
  <si>
    <t>I8355</t>
  </si>
  <si>
    <t>PERFIL C (VENEZIANA) DE 2" x 1" EM CHAPA GALVANIZADA DE 2mm COM PINTURA ELETROSTÁTICA</t>
  </si>
  <si>
    <t>I1627</t>
  </si>
  <si>
    <t>PERFIL ESTRUTURAL  35X35X07X1.5MM</t>
  </si>
  <si>
    <t>I1626</t>
  </si>
  <si>
    <t>PERFIL ESTRUTURAL  35X35X15X1.25MM</t>
  </si>
  <si>
    <t>I1628</t>
  </si>
  <si>
    <t>PERFIL ESTRUTURAL  75X50X15X2.65MM</t>
  </si>
  <si>
    <t>I1625</t>
  </si>
  <si>
    <t>PERFIL ESTRUTURAL 100X50X15X2.65MM</t>
  </si>
  <si>
    <t>I8685</t>
  </si>
  <si>
    <t>PERFIL METÁLICO "I" OU "H"</t>
  </si>
  <si>
    <t>I1629</t>
  </si>
  <si>
    <t>PERFIL METÁLICO ' I ' , H=300MM (66,97KG/M)</t>
  </si>
  <si>
    <t>I1630</t>
  </si>
  <si>
    <t>PERFIL METÁLICO ' I ' , H=400MM (89,29KG/M)</t>
  </si>
  <si>
    <t>I1631</t>
  </si>
  <si>
    <t>PERFIL METÁLICO ' I ' , H=500MM (126,50KG/M)</t>
  </si>
  <si>
    <t>I1632</t>
  </si>
  <si>
    <t>PERFIL METÁLICO ' I ',  H=200MM (30,50KG/M)</t>
  </si>
  <si>
    <t>I6740</t>
  </si>
  <si>
    <t>PERFIL METÁLICO EM " U " -  6"x2"x3/16"</t>
  </si>
  <si>
    <t>I1633</t>
  </si>
  <si>
    <t>PERFIS LEVES DE AÇO CHAPA 20 (DIVISÓRIA)</t>
  </si>
  <si>
    <t>I8207</t>
  </si>
  <si>
    <t>PEÇAS METÁLICAS P/ FORMAS</t>
  </si>
  <si>
    <t>I2394</t>
  </si>
  <si>
    <t>PINO DE FIXAÇÃO COM CARTUCHO</t>
  </si>
  <si>
    <t>I2400</t>
  </si>
  <si>
    <t>PLACA EM CHAPA PRETA PARA OBRA</t>
  </si>
  <si>
    <t>I1694</t>
  </si>
  <si>
    <t>PORCA SEXTAVADA 1/4'</t>
  </si>
  <si>
    <t>I1695</t>
  </si>
  <si>
    <t>PORCA SEXTAVADA 5/16'</t>
  </si>
  <si>
    <t>I1704</t>
  </si>
  <si>
    <t>PORTA DE FERRO EM CHAPA DUPLA N.14</t>
  </si>
  <si>
    <t>I1724</t>
  </si>
  <si>
    <t>PREGO</t>
  </si>
  <si>
    <t>I2494</t>
  </si>
  <si>
    <t>PREGO 12 x 12</t>
  </si>
  <si>
    <t>I2409</t>
  </si>
  <si>
    <t>PREGO 14X15 (1.1/4" x 14) (APROXIMADAMENTE 814UN/KG)</t>
  </si>
  <si>
    <t>I2408</t>
  </si>
  <si>
    <t>PREGO 14X18 (1.1/2" x 14) (APROXIMADAMENTE 708UN/KG)</t>
  </si>
  <si>
    <t>I1725</t>
  </si>
  <si>
    <t>PREGO 15X15 (1.1/4" x 13) (APROXIMADAMENTE 672UN/KG)</t>
  </si>
  <si>
    <t>I1726</t>
  </si>
  <si>
    <t>PREGO 16X24 (2.1/4" x 12) (APROXIMADAMENTE 354UN/KG)</t>
  </si>
  <si>
    <t>I1727</t>
  </si>
  <si>
    <t>PREGO 18 X 27 C/ ANILHA DE PVC</t>
  </si>
  <si>
    <t>I1728</t>
  </si>
  <si>
    <t>PREGO 18X27 (2.1/2" X 10) (APROXIMADAMENTE 198UN/KG)</t>
  </si>
  <si>
    <t>I2410</t>
  </si>
  <si>
    <t>PREGO 18X27 (2.1/2" x 10) (APROXIMADAMENTE 198UN/KG)</t>
  </si>
  <si>
    <t>I1729</t>
  </si>
  <si>
    <t>PREGO 18X27 GALVANIZADO</t>
  </si>
  <si>
    <t>I1730</t>
  </si>
  <si>
    <t>PREGO 18X30 (2.3/4" X 10) (APROXIMADAMENTE 187UN/KG)</t>
  </si>
  <si>
    <t>I1731</t>
  </si>
  <si>
    <t>PREGO 19X33 (3" x 9) (APROXIMADAMENTE 136UN/KG)</t>
  </si>
  <si>
    <t>I1732</t>
  </si>
  <si>
    <t>PREGO 22X48 (4.1/4" x 5) (APROXIMADAMENTE 48UN/KG)</t>
  </si>
  <si>
    <t>I1742</t>
  </si>
  <si>
    <t>PURGADOR PLÁSTICO PARA ANCORAGEM</t>
  </si>
  <si>
    <t>I1783</t>
  </si>
  <si>
    <t>REBITE DIAM.5MM COMPR. 12MM</t>
  </si>
  <si>
    <t>I1784</t>
  </si>
  <si>
    <t>REBITES</t>
  </si>
  <si>
    <t>I2436</t>
  </si>
  <si>
    <t>TELA GALVANIZADA MALHA QUADRADA/LOSANGULAR 2" (5X5CM) FIO 10 (3,4MM)</t>
  </si>
  <si>
    <t>I2040</t>
  </si>
  <si>
    <t>TELA SOLDADA EM ACO CA-60 B FIO= 5,0MM MALHA 10 X 10 CM (3,11KG/M2)</t>
  </si>
  <si>
    <t>I6037</t>
  </si>
  <si>
    <t>GRUPO GERADOR</t>
  </si>
  <si>
    <t>I6728</t>
  </si>
  <si>
    <t xml:space="preserve">GRUPO GERADOR  45/ 55 KVA, C/ QUADRO AUTOMÁTICO
</t>
  </si>
  <si>
    <t>I1237</t>
  </si>
  <si>
    <t xml:space="preserve">GRUPO GERADOR  56/ 85 KVA, C/ QUADRO AUTOMATICO
</t>
  </si>
  <si>
    <t>I6729</t>
  </si>
  <si>
    <t>GRUPO GERADOR 121/140 KVA, C/ QUADRO AUTOMÁTICO</t>
  </si>
  <si>
    <t>I1234</t>
  </si>
  <si>
    <t>GRUPO GERADOR 141/170 KVA, C/ QUADRO AUTOMATICO</t>
  </si>
  <si>
    <t>I6731</t>
  </si>
  <si>
    <t>GRUPO GERADOR 171/215 KVA, C/ QUADRO AUTOMÁTICO</t>
  </si>
  <si>
    <t>I7983</t>
  </si>
  <si>
    <t>GRUPO GERADOR 216/235 KVA, C/ QUADRO AUTOMÁTICO</t>
  </si>
  <si>
    <t>I6732</t>
  </si>
  <si>
    <t>GRUPO GERADOR 236/260 KVA, C/ QUADRO AUTOMÁTICO</t>
  </si>
  <si>
    <t>I1236</t>
  </si>
  <si>
    <t>GRUPO GERADOR 261/290 KVA, C/ QUADRO AUTOMATICO</t>
  </si>
  <si>
    <t>I6734</t>
  </si>
  <si>
    <t>GRUPO GERADOR 291/360 KVA, C/ QUADRO AUTOMÁTICO</t>
  </si>
  <si>
    <t>I6735</t>
  </si>
  <si>
    <t>GRUPO GERADOR 361/385 KVA, C/ QUADRO AUTOMÁTICO</t>
  </si>
  <si>
    <t>I7984</t>
  </si>
  <si>
    <t>GRUPO GERADOR 386/450 KVA, C/ QUADRO AUTOMÁTICO</t>
  </si>
  <si>
    <t>I7547</t>
  </si>
  <si>
    <t>I6736</t>
  </si>
  <si>
    <t>GRUPO GERADOR 501/635 KVA, C/ QUADRO AUTOMÁTICO</t>
  </si>
  <si>
    <t>I7888</t>
  </si>
  <si>
    <t>I7889</t>
  </si>
  <si>
    <t>I1233</t>
  </si>
  <si>
    <t xml:space="preserve">GRUPO GERADOR 86/120 KVA, C/ QUADRO AUTOMATICO
</t>
  </si>
  <si>
    <t>I7985</t>
  </si>
  <si>
    <t>GRUPO GERADOR 951/1000 KVA, C/ QUADRO AUTOMÁTICO</t>
  </si>
  <si>
    <t>IMPERMEABILIZANTE/ISOLAMENTO/JUNTA</t>
  </si>
  <si>
    <t>I9495</t>
  </si>
  <si>
    <t>ADESIVO ADE 52 OU SIMILAR</t>
  </si>
  <si>
    <t>I0023</t>
  </si>
  <si>
    <t>ADESIVO AUTO VULCANIZANTE</t>
  </si>
  <si>
    <t>I0024</t>
  </si>
  <si>
    <t>ADESIVO DE CONTATO</t>
  </si>
  <si>
    <t>I0025</t>
  </si>
  <si>
    <t>ADESIVO HIDRO-ASFALTICO</t>
  </si>
  <si>
    <t>I6787</t>
  </si>
  <si>
    <t>ALUMINIO CORRUGADO ESP.015MM PARA PROTEÇÃO E ACABAMENTO DE ISOLAMENTO TÉRMICOS ACÚSTICOS</t>
  </si>
  <si>
    <t>I0120</t>
  </si>
  <si>
    <t>ARGILA EXPANDIDA</t>
  </si>
  <si>
    <t>I0146</t>
  </si>
  <si>
    <t>ASFALTO MODIFICADO</t>
  </si>
  <si>
    <t>I0216</t>
  </si>
  <si>
    <t>BERÇO DE HIDROASFALTO E BORRACHA MOIDA</t>
  </si>
  <si>
    <t>I6784</t>
  </si>
  <si>
    <t>CALHA  DUPLA DE POLIESTIRENO EXPANDIDO PARA TUBO DE 2"</t>
  </si>
  <si>
    <t>I0801</t>
  </si>
  <si>
    <t>CIMENTO ESPECIAL IMPERMEABILIZANTE N.1</t>
  </si>
  <si>
    <t>I0802</t>
  </si>
  <si>
    <t>CIMENTO ESPECIAL TIPO K11 DA HEI'DI</t>
  </si>
  <si>
    <t>I0803</t>
  </si>
  <si>
    <t>CIMENTO ESPECIAL TIPO KZ DA HEY"DI</t>
  </si>
  <si>
    <t>I0804</t>
  </si>
  <si>
    <t>CIMENTO IMPERMEABILIZANTE DE PEGA ULTRA RAPIDO</t>
  </si>
  <si>
    <t>I6788</t>
  </si>
  <si>
    <t>CINTA DE ALUMINIO 1/2"</t>
  </si>
  <si>
    <t>I1089</t>
  </si>
  <si>
    <t>EMULSÃO ADESIVA</t>
  </si>
  <si>
    <t>I1090</t>
  </si>
  <si>
    <t>EMULSÃO ASFALTICA</t>
  </si>
  <si>
    <t>I6786</t>
  </si>
  <si>
    <t>FELTRO BETUMINOSO (VEU DE VIDRO)</t>
  </si>
  <si>
    <t>I1179</t>
  </si>
  <si>
    <t>FITA DE CALDEAÇÃO</t>
  </si>
  <si>
    <t>I6229</t>
  </si>
  <si>
    <t>IGOL A</t>
  </si>
  <si>
    <t>I1249</t>
  </si>
  <si>
    <t>IMPERMEABILIZANTE</t>
  </si>
  <si>
    <t>I1250</t>
  </si>
  <si>
    <t>IMPERMEABILIZANTE ESTRUTURAL</t>
  </si>
  <si>
    <t>I1316</t>
  </si>
  <si>
    <t>JUNTA PLASTICA 'I' 27MM PARA PISOS</t>
  </si>
  <si>
    <t>I1317</t>
  </si>
  <si>
    <t>JUNTA PLASTICA 3/4''X1/8'' PARA PISOS</t>
  </si>
  <si>
    <t>I1501</t>
  </si>
  <si>
    <t>MANTA ASFALTICA AUTO-ADESIVA</t>
  </si>
  <si>
    <t>I1503</t>
  </si>
  <si>
    <t>MANTA BUTILICA. ESPESSURA 0.8MM</t>
  </si>
  <si>
    <t>I1517</t>
  </si>
  <si>
    <t>MASTIQUE ELASTICO</t>
  </si>
  <si>
    <t>I1520</t>
  </si>
  <si>
    <t>MEADA</t>
  </si>
  <si>
    <t>I1521</t>
  </si>
  <si>
    <t>MEMBRANA ACRILICA</t>
  </si>
  <si>
    <t>I1522</t>
  </si>
  <si>
    <t>MEMBRANA ELASTICA</t>
  </si>
  <si>
    <t>I1538</t>
  </si>
  <si>
    <t>I1562</t>
  </si>
  <si>
    <t>PAPEL KRAFT BETUMADO DUPLO</t>
  </si>
  <si>
    <t>I6789</t>
  </si>
  <si>
    <t>SELO DE ALUMINIO 1/2" PARA CINTAS DE ALUMINIO</t>
  </si>
  <si>
    <t>I2421</t>
  </si>
  <si>
    <t>SIKA 1</t>
  </si>
  <si>
    <t>I2422</t>
  </si>
  <si>
    <t>SIKADUR 32</t>
  </si>
  <si>
    <t>I1866</t>
  </si>
  <si>
    <t>SILICONE - HIDRAFUGANTE</t>
  </si>
  <si>
    <t>I2038</t>
  </si>
  <si>
    <t>TELA DE METAL DEPLOYE DE 3/4'</t>
  </si>
  <si>
    <t>I2247</t>
  </si>
  <si>
    <t>VERMICULITA EXPANDIDA</t>
  </si>
  <si>
    <t>I2251</t>
  </si>
  <si>
    <t>VEU DE POLIESTER</t>
  </si>
  <si>
    <t>I7891</t>
  </si>
  <si>
    <t>VIAPLUS 1000 BRANCO</t>
  </si>
  <si>
    <t>I2292</t>
  </si>
  <si>
    <t>VÉU DE FIBRA DE VIDRO</t>
  </si>
  <si>
    <t>INSTAL.HIDRAULICA</t>
  </si>
  <si>
    <t>I0003</t>
  </si>
  <si>
    <t>ABRIGO P/ HIDRANTE 60 X 90 X 17CM</t>
  </si>
  <si>
    <t>I0005</t>
  </si>
  <si>
    <t>ACIONAD.MANUAL, TIPO QUEBRE O VIDRO, MOD. EUROTRON</t>
  </si>
  <si>
    <t>I0006</t>
  </si>
  <si>
    <t>ADAPTADOR PARA INCÊNDIO - 65X65MM (2 1/2X2 1/2'')</t>
  </si>
  <si>
    <t>I0007</t>
  </si>
  <si>
    <t>ADAPTADOR PVC P/SIFÃO 1 1/4''X40MM</t>
  </si>
  <si>
    <t>I6722</t>
  </si>
  <si>
    <t>ADAPTADOR PVC REGISTRO 25MM (3/4")</t>
  </si>
  <si>
    <t>I6723</t>
  </si>
  <si>
    <t>ADAPTADOR PVC REGISTRO 32MM (1")</t>
  </si>
  <si>
    <t>I6724</t>
  </si>
  <si>
    <t>ADAPTADOR PVC REGISTRO 40MM (1 1/4")</t>
  </si>
  <si>
    <t>I6725</t>
  </si>
  <si>
    <t>ADAPTADOR PVC REGISTRO 50MM (1 1/2")</t>
  </si>
  <si>
    <t>I6726</t>
  </si>
  <si>
    <t>ADAPTADOR PVC REGISTRO 60MM (2")</t>
  </si>
  <si>
    <t>I0008</t>
  </si>
  <si>
    <t>ADAPTADOR PVC REGISTRO 75MM (2 1/2'')</t>
  </si>
  <si>
    <t>I0009</t>
  </si>
  <si>
    <t>ADAPTADOR PVC REGISTRO 85MM (3'')</t>
  </si>
  <si>
    <t>I0010</t>
  </si>
  <si>
    <t>ADAPTADOR PVC SOLD. FLANGES LIVRES P/CX. D'ÁGUA 110MM</t>
  </si>
  <si>
    <t>I0011</t>
  </si>
  <si>
    <t>ADAPTADOR PVC SOLD. FLANGES LIVRES P/CX. D'ÁGUA 20MM</t>
  </si>
  <si>
    <t>I0012</t>
  </si>
  <si>
    <t>ADAPTADOR PVC SOLD. FLANGES LIVRES P/CX. D'ÁGUA 25MM</t>
  </si>
  <si>
    <t>I0013</t>
  </si>
  <si>
    <t>ADAPTADOR PVC SOLD. FLANGES LIVRES P/CX. D'ÁGUA 32MM</t>
  </si>
  <si>
    <t>I0014</t>
  </si>
  <si>
    <t>ADAPTADOR PVC SOLD. FLANGES LIVRES P/CX. D'ÁGUA 40MM</t>
  </si>
  <si>
    <t>I0015</t>
  </si>
  <si>
    <t>ADAPTADOR PVC SOLD. FLANGES LIVRES P/CX. D'ÁGUA 50MM</t>
  </si>
  <si>
    <t>I0016</t>
  </si>
  <si>
    <t>ADAPTADOR PVC SOLD. FLANGES LIVRES P/CX. D'ÁGUA 60MM</t>
  </si>
  <si>
    <t>I0017</t>
  </si>
  <si>
    <t>ADAPTADOR PVC SOLD. FLANGES LIVRES P/CX. D'ÁGUA 75MM</t>
  </si>
  <si>
    <t>I0018</t>
  </si>
  <si>
    <t>ADAPTADOR PVC SOLD. FLANGES LIVRES P/CX. D'ÁGUA 85MM</t>
  </si>
  <si>
    <t>I0019</t>
  </si>
  <si>
    <t>ADAPTADOR PVC SOLDAVEL CURTO LR P/REG. 25x3/4"</t>
  </si>
  <si>
    <t>I0020</t>
  </si>
  <si>
    <t>ADAPTADOR SOLDAVEL C/FLANGE P/CX D'ÁGUA 32x1"</t>
  </si>
  <si>
    <t>I0021</t>
  </si>
  <si>
    <t>ADESIVO 90ML</t>
  </si>
  <si>
    <t>I0026</t>
  </si>
  <si>
    <t>ADESIVO PARA TUBO DE PVC RIGIDO</t>
  </si>
  <si>
    <t>I0069</t>
  </si>
  <si>
    <t>ANEL DE BORRACHA P/ TUBOS E CONEXÕES F.F. 100M</t>
  </si>
  <si>
    <t>I0070</t>
  </si>
  <si>
    <t>ANEL DE BORRACHA P/ TUBOS E CONEXÕES F.F. 150MM</t>
  </si>
  <si>
    <t>I0071</t>
  </si>
  <si>
    <t>ANEL DE BORRACHA P/ TUBOS E CONEXÕES F.F. 50MM</t>
  </si>
  <si>
    <t>I0072</t>
  </si>
  <si>
    <t>ANEL DE BORRACHA P/ TUBOS E CONEXÕES F.F. 75MM</t>
  </si>
  <si>
    <t>I0073</t>
  </si>
  <si>
    <t>ANEL DE BORRACHA P/TUBO PVC 100MM (4'')</t>
  </si>
  <si>
    <t>I0074</t>
  </si>
  <si>
    <t>ANEL DE BORRACHA P/TUBO PVC 150MM (6'')</t>
  </si>
  <si>
    <t>I0075</t>
  </si>
  <si>
    <t>ANEL DE BORRACHA P/TUBO PVC 40MM</t>
  </si>
  <si>
    <t>I0076</t>
  </si>
  <si>
    <t>ANEL DE BORRACHA P/TUBO PVC 50MM (2'')</t>
  </si>
  <si>
    <t>I0077</t>
  </si>
  <si>
    <t>ANEL DE BORRACHA P/TUBO PVC 75MM (3'')</t>
  </si>
  <si>
    <t>I0078</t>
  </si>
  <si>
    <t>ANEL DE BORRACHA P/TUBO PVC REFORÇADO DE 100MM</t>
  </si>
  <si>
    <t>I0079</t>
  </si>
  <si>
    <t>ANEL DE BORRACHA P/TUBO PVC REFORÇADO DE 150MM</t>
  </si>
  <si>
    <t>I0080</t>
  </si>
  <si>
    <t>ANEL DE BORRACHA P/TUBO PVC REFORÇADO DE 50MM</t>
  </si>
  <si>
    <t>I0081</t>
  </si>
  <si>
    <t>ANEL DE BORRACHA P/TUBO PVC REFORÇADO DE 75MM</t>
  </si>
  <si>
    <t>I0082</t>
  </si>
  <si>
    <t>ANEL DE VEDAÇÃO PARA BACIA</t>
  </si>
  <si>
    <t>I0145</t>
  </si>
  <si>
    <t>ASFALTO OXIDADO (MODIFICADO )</t>
  </si>
  <si>
    <t>I8648</t>
  </si>
  <si>
    <t>BASE DE FIXAÇÃO COM PARAFUSOS</t>
  </si>
  <si>
    <t>I0244</t>
  </si>
  <si>
    <t>BOCAL PARA CALHA FIBERGLASS</t>
  </si>
  <si>
    <t>I0302</t>
  </si>
  <si>
    <t>BUCHA REDUCAO PVC CURTA 75X50MM - AF</t>
  </si>
  <si>
    <t>I8226</t>
  </si>
  <si>
    <t>BUCHA REDUÇÃO DE AÇO GALVANIZADO 1 1/2"x 1"</t>
  </si>
  <si>
    <t>I8227</t>
  </si>
  <si>
    <t>BUCHA REDUÇÃO DE AÇO GALVANIZADO 11/2"x 11/4"</t>
  </si>
  <si>
    <t>I8225</t>
  </si>
  <si>
    <t>BUCHA REDUÇÃO DE AÇO GALVANIZADO 11/4"x 1"</t>
  </si>
  <si>
    <t>I8228</t>
  </si>
  <si>
    <t>BUCHA REDUÇÃO DE AÇO GALVANIZADO 2"x 1/2"</t>
  </si>
  <si>
    <t>I0324</t>
  </si>
  <si>
    <t>BUCHA REDUÇÃO FERRO FUNDIDO  75X50MM</t>
  </si>
  <si>
    <t>I0322</t>
  </si>
  <si>
    <t>BUCHA REDUÇÃO FERRO FUNDIDO 100X75MM</t>
  </si>
  <si>
    <t>I0323</t>
  </si>
  <si>
    <t>BUCHA REDUÇÃO FERRO FUNDIDO 150X100MM</t>
  </si>
  <si>
    <t>I0296</t>
  </si>
  <si>
    <t>BUCHA REDUÇÃO PVC ESGOTO  75X50MM (3"X2")</t>
  </si>
  <si>
    <t>I0297</t>
  </si>
  <si>
    <t>BUCHA REDUÇÃO PVC ESGOTO 100X75MM (4"X3")</t>
  </si>
  <si>
    <t>I0298</t>
  </si>
  <si>
    <t>BUCHA REDUÇÃO PVC ESGOTO 150X100MM (6"X4")</t>
  </si>
  <si>
    <t>I0325</t>
  </si>
  <si>
    <t>BUCHA REDUÇÃO PVC LONGA ESGOTO 50X40MM</t>
  </si>
  <si>
    <t>I0318</t>
  </si>
  <si>
    <t>BUCHA REDUÇÃO PVC ROSCAVEL DE   3/4"X1/2"</t>
  </si>
  <si>
    <t>I0310</t>
  </si>
  <si>
    <t>BUCHA REDUÇÃO PVC ROSCAVEL DE  1"X 1/2"</t>
  </si>
  <si>
    <t>I0311</t>
  </si>
  <si>
    <t>BUCHA REDUÇÃO PVC ROSCAVEL DE  1"X 3/4"</t>
  </si>
  <si>
    <t>I0305</t>
  </si>
  <si>
    <t>BUCHA REDUÇÃO PVC ROSCAVEL DE 1 1/2"X 1/2"</t>
  </si>
  <si>
    <t>I0306</t>
  </si>
  <si>
    <t>BUCHA REDUÇÃO PVC ROSCAVEL DE 1 1/2"X 3/4"</t>
  </si>
  <si>
    <t>I0303</t>
  </si>
  <si>
    <t>BUCHA REDUÇÃO PVC ROSCAVEL DE 1 1/2"X1 1/4"</t>
  </si>
  <si>
    <t>I0304</t>
  </si>
  <si>
    <t>BUCHA REDUÇÃO PVC ROSCAVEL DE 1 1/2"X1"</t>
  </si>
  <si>
    <t>I0308</t>
  </si>
  <si>
    <t>BUCHA REDUÇÃO PVC ROSCAVEL DE 1 1/4"X 1/2"</t>
  </si>
  <si>
    <t>I0309</t>
  </si>
  <si>
    <t>BUCHA REDUÇÃO PVC ROSCAVEL DE 1 1/4"X 3/4"</t>
  </si>
  <si>
    <t>I0307</t>
  </si>
  <si>
    <t>BUCHA REDUÇÃO PVC ROSCAVEL DE 1 1/4"X1"</t>
  </si>
  <si>
    <t>I0312</t>
  </si>
  <si>
    <t>BUCHA REDUÇÃO PVC ROSCAVEL DE 2 1/2X1 1/2''</t>
  </si>
  <si>
    <t>I0313</t>
  </si>
  <si>
    <t>BUCHA REDUÇÃO PVC ROSCAVEL DE 2 1/2X1 1/4''</t>
  </si>
  <si>
    <t>I0314</t>
  </si>
  <si>
    <t>BUCHA REDUÇÃO PVC ROSCAVEL DE 2 1/2X2''</t>
  </si>
  <si>
    <t>I0315</t>
  </si>
  <si>
    <t>BUCHA REDUÇÃO PVC ROSCAVEL DE 2"X1 1/2"</t>
  </si>
  <si>
    <t>I0316</t>
  </si>
  <si>
    <t>BUCHA REDUÇÃO PVC ROSCAVEL DE 2"X1 1/4"</t>
  </si>
  <si>
    <t>I0317</t>
  </si>
  <si>
    <t>BUCHA REDUÇÃO PVC ROSCAVEL DE 2"X1"</t>
  </si>
  <si>
    <t>I0319</t>
  </si>
  <si>
    <t>BUCHA REDUÇÃO PVC ROSCAVEL DE 3X1 1/2''</t>
  </si>
  <si>
    <t>I0320</t>
  </si>
  <si>
    <t>BUCHA REDUÇÃO PVC ROSCAVEL DE 3X2 1/2''</t>
  </si>
  <si>
    <t>I0321</t>
  </si>
  <si>
    <t>BUCHA REDUÇÃO PVC ROSCAVEL DE 4X3''</t>
  </si>
  <si>
    <t>I0327</t>
  </si>
  <si>
    <t>BUJÃO AÇO GALVANIZADO  1/2"</t>
  </si>
  <si>
    <t>I0326</t>
  </si>
  <si>
    <t>BUJÃO AÇO GALVANIZADO 1 1/4''</t>
  </si>
  <si>
    <t>I0328</t>
  </si>
  <si>
    <t>BUJÃO AÇO GALVANIZADO 2 1/2''</t>
  </si>
  <si>
    <t>I0329</t>
  </si>
  <si>
    <t>BUJÃO AÇO GALVANIZADO 4''</t>
  </si>
  <si>
    <t>I0402</t>
  </si>
  <si>
    <t>CAGECE - LIGAÇÃO DE ESGOTO</t>
  </si>
  <si>
    <t>I0403</t>
  </si>
  <si>
    <t>CAGECE - LIGAÇÃO DE ÁGUA</t>
  </si>
  <si>
    <t>I0409</t>
  </si>
  <si>
    <t>CAIXA D'AGUA DE FIBROCIMENTO DE 1000 L, COM TAMPA</t>
  </si>
  <si>
    <t>I6226</t>
  </si>
  <si>
    <t>CAIXA D'ÁGUA EM FYBERGLASS CAP.500L, COM TAMPA</t>
  </si>
  <si>
    <t>I8576</t>
  </si>
  <si>
    <t>CAIXA D'ÁGUA EM POLIETILENO CAP. 310 L COM TAMPA</t>
  </si>
  <si>
    <t>I0411</t>
  </si>
  <si>
    <t>CAIXA DE AÇO 40X60CM P/RECALQUE</t>
  </si>
  <si>
    <t>I8233</t>
  </si>
  <si>
    <t>I0435</t>
  </si>
  <si>
    <t>CAIXA SIFONADA 150 x 150 x 50 COM GRELHA</t>
  </si>
  <si>
    <t>I8234</t>
  </si>
  <si>
    <t>I9404</t>
  </si>
  <si>
    <t>I9405</t>
  </si>
  <si>
    <t>I9406</t>
  </si>
  <si>
    <t>I9407</t>
  </si>
  <si>
    <t>CAIXA SIFONADA PVC 150 X 150 X 50MM, ACABAMENTO BRANCO (GRELHA OU TAMPA CEGA)</t>
  </si>
  <si>
    <t>I9408</t>
  </si>
  <si>
    <t>I9409</t>
  </si>
  <si>
    <t>I9410</t>
  </si>
  <si>
    <t>I8230</t>
  </si>
  <si>
    <t>I9411</t>
  </si>
  <si>
    <t>I0447</t>
  </si>
  <si>
    <t>CALHA DE ALUMINIO DESENVOL. DE 25CM</t>
  </si>
  <si>
    <t>I0452</t>
  </si>
  <si>
    <t>CALHA. CORTE 300MM. EM FIBERGLASS. ESP. 2MM</t>
  </si>
  <si>
    <t>I0485</t>
  </si>
  <si>
    <t>CAP PVC ROSCAVEL DE  1/2"</t>
  </si>
  <si>
    <t>I0488</t>
  </si>
  <si>
    <t>CAP PVC ROSCAVEL DE  3/4"</t>
  </si>
  <si>
    <t>I0482</t>
  </si>
  <si>
    <t>CAP PVC ROSCAVEL DE 1 1/2''</t>
  </si>
  <si>
    <t>I0483</t>
  </si>
  <si>
    <t>CAP PVC ROSCAVEL DE 1 1/4''</t>
  </si>
  <si>
    <t>I0484</t>
  </si>
  <si>
    <t>CAP PVC ROSCAVEL DE 1''</t>
  </si>
  <si>
    <t>I0486</t>
  </si>
  <si>
    <t>CAP PVC ROSCAVEL DE 2 1/2''</t>
  </si>
  <si>
    <t>I0487</t>
  </si>
  <si>
    <t>CAP PVC ROSCAVEL DE 3''</t>
  </si>
  <si>
    <t>I0489</t>
  </si>
  <si>
    <t>CAP PVC ROSCAVEL DE 4''</t>
  </si>
  <si>
    <t>I0473</t>
  </si>
  <si>
    <t>CAP PVC SOLD. MARROM DIAM. 110MM (4'')</t>
  </si>
  <si>
    <t>I0474</t>
  </si>
  <si>
    <t>CAP PVC SOLD. MARROM DIAM. 20MM (1/2'')</t>
  </si>
  <si>
    <t>I0475</t>
  </si>
  <si>
    <t>CAP PVC SOLD. MARROM DIAM. 25MM (3/4'')</t>
  </si>
  <si>
    <t>I0476</t>
  </si>
  <si>
    <t>CAP PVC SOLD. MARROM DIAM. 40MM (1 1/4'')</t>
  </si>
  <si>
    <t>I0477</t>
  </si>
  <si>
    <t>CAP PVC SOLD. MARROM DIAM. 50MM (1 1/2'')</t>
  </si>
  <si>
    <t>I0478</t>
  </si>
  <si>
    <t>CAP PVC SOLD. MARROM DIAM. 60MM (2'')</t>
  </si>
  <si>
    <t>I0479</t>
  </si>
  <si>
    <t>CAP PVC SOLD. MARROM DIAM. 75MM (2 1/2'')</t>
  </si>
  <si>
    <t>I0480</t>
  </si>
  <si>
    <t>CAP PVC SOLD. MARROM DIAM. 85MM (3'')</t>
  </si>
  <si>
    <t>I0481</t>
  </si>
  <si>
    <t>CAP PVC SOLD. MARRON DIAM. 32MM (1'')</t>
  </si>
  <si>
    <t>I0825</t>
  </si>
  <si>
    <t>COMPORTA EM FIBRA DE VIDRO</t>
  </si>
  <si>
    <t>I6772</t>
  </si>
  <si>
    <t>COTOVELO AÇO ASTM A-120 ROSCÁVEL DE  100 mm (4")</t>
  </si>
  <si>
    <t>I6766</t>
  </si>
  <si>
    <t>COTOVELO AÇO ASTM A-120 ROSCÁVEL DE 20mm (3/4")</t>
  </si>
  <si>
    <t>I6767</t>
  </si>
  <si>
    <t>COTOVELO AÇO ASTM A-120 ROSCÁVEL DE 25mm (1")</t>
  </si>
  <si>
    <t>I6768</t>
  </si>
  <si>
    <t>COTOVELO AÇO ASTM A-120 ROSCÁVEL DE 32mm (1 1/4")</t>
  </si>
  <si>
    <t>I6769</t>
  </si>
  <si>
    <t>COTOVELO AÇO ASTM A-120 ROSCÁVEL DE 40mm (1 1/2")</t>
  </si>
  <si>
    <t>I6770</t>
  </si>
  <si>
    <t>COTOVELO AÇO ASTM A-120 ROSCÁVEL DE 50mm (2")</t>
  </si>
  <si>
    <t>I6771</t>
  </si>
  <si>
    <t>COTOVELO AÇO ASTM A-120 ROSCÁVEL DE 80mm (3")</t>
  </si>
  <si>
    <t>I0874</t>
  </si>
  <si>
    <t>COTOVELO AÇO GALVANIZADO DE  1/2"</t>
  </si>
  <si>
    <t>I0878</t>
  </si>
  <si>
    <t>COTOVELO AÇO GALVANIZADO DE  3/4"</t>
  </si>
  <si>
    <t>I0871</t>
  </si>
  <si>
    <t>COTOVELO AÇO GALVANIZADO DE 1 1/2''</t>
  </si>
  <si>
    <t>I0872</t>
  </si>
  <si>
    <t>COTOVELO AÇO GALVANIZADO DE 1 1/4''</t>
  </si>
  <si>
    <t>I0873</t>
  </si>
  <si>
    <t>COTOVELO AÇO GALVANIZADO DE 1''</t>
  </si>
  <si>
    <t>I0875</t>
  </si>
  <si>
    <t>COTOVELO AÇO GALVANIZADO DE 2 1/2''</t>
  </si>
  <si>
    <t>I0876</t>
  </si>
  <si>
    <t>COTOVELO AÇO GALVANIZADO DE 2''</t>
  </si>
  <si>
    <t>I0877</t>
  </si>
  <si>
    <t>COTOVELO AÇO GALVANIZADO DE 3''</t>
  </si>
  <si>
    <t>I0879</t>
  </si>
  <si>
    <t>COTOVELO AÇO GALVANIZADO DE 4''</t>
  </si>
  <si>
    <t>I0880</t>
  </si>
  <si>
    <t>COTOVELO AÇO GALVANIZADO DE 5''</t>
  </si>
  <si>
    <t>I0881</t>
  </si>
  <si>
    <t>COTOVELO AÇO GALVANIZADO DE 6''</t>
  </si>
  <si>
    <t>I0882</t>
  </si>
  <si>
    <t>COTOVELO PVC SOLDAVEL DE 110MM</t>
  </si>
  <si>
    <t>I0883</t>
  </si>
  <si>
    <t>COTOVELO PVC SOLDAVEL DE 20MM</t>
  </si>
  <si>
    <t>I0884</t>
  </si>
  <si>
    <t>COTOVELO PVC SOLDAVEL DE 25MM</t>
  </si>
  <si>
    <t>I0885</t>
  </si>
  <si>
    <t>COTOVELO PVC SOLDAVEL DE 32MM</t>
  </si>
  <si>
    <t>I0886</t>
  </si>
  <si>
    <t>COTOVELO PVC SOLDAVEL DE 40MM</t>
  </si>
  <si>
    <t>I0887</t>
  </si>
  <si>
    <t>COTOVELO PVC SOLDAVEL DE 50MM</t>
  </si>
  <si>
    <t>I0888</t>
  </si>
  <si>
    <t>COTOVELO PVC SOLDAVEL DE 60MM</t>
  </si>
  <si>
    <t>I0889</t>
  </si>
  <si>
    <t>COTOVELO PVC SOLDAVEL DE 75MM</t>
  </si>
  <si>
    <t>I0890</t>
  </si>
  <si>
    <t>COTOVELO PVC SOLDAVEL DE 85MM</t>
  </si>
  <si>
    <t>I0893</t>
  </si>
  <si>
    <t>COTOVELO REDUÇÃO AÇO GALVANIZADO   3/4"X1/2"</t>
  </si>
  <si>
    <t>I0891</t>
  </si>
  <si>
    <t>COTOVELO REDUÇÃO AÇO GALVANIZADO 1 1/4"X3/4"</t>
  </si>
  <si>
    <t>I0892</t>
  </si>
  <si>
    <t>COTOVELO REDUÇÃO AÇO GALVANIZADO 2 1/2"X2"</t>
  </si>
  <si>
    <t>I0896</t>
  </si>
  <si>
    <t>CRUZETA AÇO GALVANIZADO  1/2"</t>
  </si>
  <si>
    <t>I6233</t>
  </si>
  <si>
    <t>CRUZETA AÇO GALVANIZADO  3/4"</t>
  </si>
  <si>
    <t>I0895</t>
  </si>
  <si>
    <t>CRUZETA AÇO GALVANIZADO 1 1/4''</t>
  </si>
  <si>
    <t>I0897</t>
  </si>
  <si>
    <t>CRUZETA AÇO GALVANIZADO 2 1/2''</t>
  </si>
  <si>
    <t>I6234</t>
  </si>
  <si>
    <t>CRUZETA AÇO GALVANIZADO 2"</t>
  </si>
  <si>
    <t>I0902</t>
  </si>
  <si>
    <t>CRUZETA PVC ROSCAVEL DE  1/2"</t>
  </si>
  <si>
    <t>I0904</t>
  </si>
  <si>
    <t>CRUZETA PVC ROSCAVEL DE  3/4"</t>
  </si>
  <si>
    <t>I0900</t>
  </si>
  <si>
    <t>CRUZETA PVC ROSCAVEL DE 1 1/2''</t>
  </si>
  <si>
    <t>I0901</t>
  </si>
  <si>
    <t>CRUZETA PVC ROSCAVEL DE 1 1/4''</t>
  </si>
  <si>
    <t>I0899</t>
  </si>
  <si>
    <t>CRUZETA PVC ROSCAVEL DE 1"</t>
  </si>
  <si>
    <t>I0903</t>
  </si>
  <si>
    <t>CRUZETA PVC ROSCAVEL DE 2''</t>
  </si>
  <si>
    <t>I0906</t>
  </si>
  <si>
    <t>CRUZETA PVC SOLD. MARROM DIAM. 110MM (4'')</t>
  </si>
  <si>
    <t>I0907</t>
  </si>
  <si>
    <t>CRUZETA PVC SOLD. MARROM DIAM. 20MM (1/2'')</t>
  </si>
  <si>
    <t>I0908</t>
  </si>
  <si>
    <t>CRUZETA PVC SOLD. MARROM DIAM. 25MM (3/4'')</t>
  </si>
  <si>
    <t>I0905</t>
  </si>
  <si>
    <t>CRUZETA PVC SOLD. MARROM DIAM. 32MM (1'')</t>
  </si>
  <si>
    <t>I0909</t>
  </si>
  <si>
    <t>CRUZETA PVC SOLD. MARROM DIAM. 40MM (1 1/4'')</t>
  </si>
  <si>
    <t>I0910</t>
  </si>
  <si>
    <t>CRUZETA PVC SOLD. MARROM DIAM. 50MM (1 1/2'')</t>
  </si>
  <si>
    <t>I0911</t>
  </si>
  <si>
    <t>CRUZETA PVC SOLD. MARROM DIAM. 60MM (2'')</t>
  </si>
  <si>
    <t>I0913</t>
  </si>
  <si>
    <t>CRUZETA PVC SOLD. MARROM DIAM. 75MM (2 1/2'')</t>
  </si>
  <si>
    <t>I0912</t>
  </si>
  <si>
    <t>CRUZETA PVC SOLD. MARROM DIAM. 85MM (3'')</t>
  </si>
  <si>
    <t>I0931</t>
  </si>
  <si>
    <t>CURVA AÇO GALVANIZADO  1/2" MACHO-FEMEA</t>
  </si>
  <si>
    <t>I0932</t>
  </si>
  <si>
    <t>CURVA AÇO GALVANIZADO 2 1/2" MACHO-FEMEA</t>
  </si>
  <si>
    <t>I0933</t>
  </si>
  <si>
    <t>CURVA AÇO GALVANIZADO 4''</t>
  </si>
  <si>
    <t>I8647</t>
  </si>
  <si>
    <t>CURVA AÇO INOX DIAM 1 1/2"</t>
  </si>
  <si>
    <t>I0934</t>
  </si>
  <si>
    <t>CURVA COBRE/BRONZE DIAMETRO 104MM</t>
  </si>
  <si>
    <t>I0937</t>
  </si>
  <si>
    <t>CURVA COBRE/BRONZE DIAMETRO 15MM</t>
  </si>
  <si>
    <t>I0938</t>
  </si>
  <si>
    <t>CURVA COBRE/BRONZE DIAMETRO 22MM</t>
  </si>
  <si>
    <t>I0936</t>
  </si>
  <si>
    <t>CURVA COBRE/BRONZE DIAMETRO 35MM</t>
  </si>
  <si>
    <t>I0940</t>
  </si>
  <si>
    <t>CURVA COBRE/BRONZE DIAMETRO 42MM</t>
  </si>
  <si>
    <t>I0941</t>
  </si>
  <si>
    <t>CURVA COBRE/BRONZE DIAMETRO 54MM</t>
  </si>
  <si>
    <t>I0942</t>
  </si>
  <si>
    <t>CURVA COBRE/BRONZE DIAMETRO 66MM</t>
  </si>
  <si>
    <t>I0935</t>
  </si>
  <si>
    <t>CURVA COBRE/BRONZE DIAMETRO 79MM</t>
  </si>
  <si>
    <t>I0939</t>
  </si>
  <si>
    <t>CURVA DE COBRE/BRONZE DIAMETRO 28MM</t>
  </si>
  <si>
    <t>I2298</t>
  </si>
  <si>
    <t>CURVA PVC ESGOTO LONGA DN 100MM</t>
  </si>
  <si>
    <t>I2297</t>
  </si>
  <si>
    <t>CURVA PVC SOLDÁVEL 25 MM</t>
  </si>
  <si>
    <t>I8575</t>
  </si>
  <si>
    <t>CÁPSULA PARA SUPRESSÃO DE ÁGUA EM PVC/PEAD 3/4"</t>
  </si>
  <si>
    <t>I8237</t>
  </si>
  <si>
    <t>I8574</t>
  </si>
  <si>
    <t xml:space="preserve">FERRAMENTA FLEXÍVEL APLICADORA E EXTRATORA DA CÁPSULA DE SUPRESSÃO
</t>
  </si>
  <si>
    <t>I1180</t>
  </si>
  <si>
    <t>FITA DE VEDAÇÃO</t>
  </si>
  <si>
    <t>I2344</t>
  </si>
  <si>
    <t>FITA VEDA ROSCA 25M x 3/4"</t>
  </si>
  <si>
    <t>I1188</t>
  </si>
  <si>
    <t>FLANGE C/SEXTAVADO AÇO GALVANIZADO 1 1/4''</t>
  </si>
  <si>
    <t>I1189</t>
  </si>
  <si>
    <t>FLANGE C/SEXTAVADO AÇO GALVANIZADO 1/2''</t>
  </si>
  <si>
    <t>I1190</t>
  </si>
  <si>
    <t>FLANGE C/SEXTAVADO AÇO GALVANIZADO 2 1/2''</t>
  </si>
  <si>
    <t>I1191</t>
  </si>
  <si>
    <t>FLANGE C/SEXTAVADO AÇO GALVANIZADO 4''</t>
  </si>
  <si>
    <t>I1232</t>
  </si>
  <si>
    <t>GRELHA HEMISFERICA DE FF. - 75MM (3'')</t>
  </si>
  <si>
    <t>I7493</t>
  </si>
  <si>
    <t>I1246</t>
  </si>
  <si>
    <t>HIDRANTE COM REGISTRO GLOBO AMARELO 2 1/2''</t>
  </si>
  <si>
    <t>I8205</t>
  </si>
  <si>
    <t>I8240</t>
  </si>
  <si>
    <t>JOELHO 45 PVC BRANCO PARA ESGOTO D= 40mm</t>
  </si>
  <si>
    <t>I6235</t>
  </si>
  <si>
    <t>JOELHO 45 PVC BRANCO PARA ESGOTO D= 50mm</t>
  </si>
  <si>
    <t>I8241</t>
  </si>
  <si>
    <t>JOELHO 45 PVC BRANCO PARA ESGOTO D= 75mm</t>
  </si>
  <si>
    <t>I8242</t>
  </si>
  <si>
    <t>JOELHO 45 PVC BRANCO PARA ESGOTO D=100mm</t>
  </si>
  <si>
    <t>I8243</t>
  </si>
  <si>
    <t>JOELHO 45 PVC SOLDÁVEL D= 25mm</t>
  </si>
  <si>
    <t>I8244</t>
  </si>
  <si>
    <t>JOELHO 45 PVC SOLDÁVEL D= 32mm</t>
  </si>
  <si>
    <t>I8245</t>
  </si>
  <si>
    <t>JOELHO 45 PVC SOLDÁVEL D= 40mm</t>
  </si>
  <si>
    <t>I1281</t>
  </si>
  <si>
    <t>JOELHO 90 C/VISITA PVC ESGOTO DE  75X50MM</t>
  </si>
  <si>
    <t>I1279</t>
  </si>
  <si>
    <t>JOELHO 90 C/VISITA PVC ESGOTO DE 100X50MM</t>
  </si>
  <si>
    <t>I1280</t>
  </si>
  <si>
    <t>JOELHO 90 C/VISITA PVC ESGOTO DE 100X75MM</t>
  </si>
  <si>
    <t>I1286</t>
  </si>
  <si>
    <t>JOELHO FERRO FUNDIDO 150MM</t>
  </si>
  <si>
    <t>I1287</t>
  </si>
  <si>
    <t>JOELHO FERRO FUNDIDO C/VISITA 100X50MM</t>
  </si>
  <si>
    <t>I1288</t>
  </si>
  <si>
    <t>JOELHO FERRO FUNDIDO DE 100MM</t>
  </si>
  <si>
    <t>I1289</t>
  </si>
  <si>
    <t>JOELHO FERRO FUNDIDO DE 50MM</t>
  </si>
  <si>
    <t>I1290</t>
  </si>
  <si>
    <t>JOELHO FERRO FUNDIDO DE 75MM</t>
  </si>
  <si>
    <t>I2364</t>
  </si>
  <si>
    <t>JOELHO FERRO GALVANIZADO 1"</t>
  </si>
  <si>
    <t>I1305</t>
  </si>
  <si>
    <t>JOELHO PVC PARA ESGOTO CINZA DE 150MM (6")</t>
  </si>
  <si>
    <t>I1283</t>
  </si>
  <si>
    <t>JOELHO PVC PARA ESGOTO DE  40MM</t>
  </si>
  <si>
    <t>I1284</t>
  </si>
  <si>
    <t>JOELHO PVC PARA ESGOTO DE  50MM</t>
  </si>
  <si>
    <t>I1285</t>
  </si>
  <si>
    <t>JOELHO PVC PARA ESGOTO DE  75MM</t>
  </si>
  <si>
    <t>I1282</t>
  </si>
  <si>
    <t>JOELHO PVC PARA ESGOTO DE 100MM</t>
  </si>
  <si>
    <t>I1294</t>
  </si>
  <si>
    <t>JOELHO PVC ROSCAVEL DE   1/2"</t>
  </si>
  <si>
    <t>I1298</t>
  </si>
  <si>
    <t>JOELHO PVC ROSCAVEL DE   3/4"</t>
  </si>
  <si>
    <t>I1291</t>
  </si>
  <si>
    <t>JOELHO PVC ROSCAVEL DE 1 1/2"</t>
  </si>
  <si>
    <t>I1292</t>
  </si>
  <si>
    <t>JOELHO PVC ROSCAVEL DE 1 1/4"</t>
  </si>
  <si>
    <t>I1293</t>
  </si>
  <si>
    <t>JOELHO PVC ROSCAVEL DE 1"</t>
  </si>
  <si>
    <t>I1295</t>
  </si>
  <si>
    <t>JOELHO PVC ROSCAVEL DE 2 1/2"</t>
  </si>
  <si>
    <t>I1296</t>
  </si>
  <si>
    <t>JOELHO PVC ROSCAVEL DE 2"</t>
  </si>
  <si>
    <t>I1297</t>
  </si>
  <si>
    <t>JOELHO PVC ROSCAVEL DE 3"</t>
  </si>
  <si>
    <t>I1299</t>
  </si>
  <si>
    <t>JOELHO PVC ROSCAVEL DE 4"</t>
  </si>
  <si>
    <t>I2363</t>
  </si>
  <si>
    <t>JOELHO PVC SOLDAVEL 25MM</t>
  </si>
  <si>
    <t>I1300</t>
  </si>
  <si>
    <t>JOELHO PVC SOLDAVEL AZUL DE 20X1/2"</t>
  </si>
  <si>
    <t>I1301</t>
  </si>
  <si>
    <t>JOELHO PVC SOLDAVEL AZUL DE 25X3/4"</t>
  </si>
  <si>
    <t>I1302</t>
  </si>
  <si>
    <t>JOELHO PVC SOLDAVEL COM ROSCA DE 20X1/2"</t>
  </si>
  <si>
    <t>I1303</t>
  </si>
  <si>
    <t>JOELHO PVC SOLDAVEL COM ROSCA DE 25X3/4"</t>
  </si>
  <si>
    <t>I1314</t>
  </si>
  <si>
    <t>JOELHO REDUÇÃO PVC ROSCAVEL  3/4"X1/2"</t>
  </si>
  <si>
    <t>I1313</t>
  </si>
  <si>
    <t>JOELHO REDUÇÃO PVC ROSCAVEL 1"X3/4"</t>
  </si>
  <si>
    <t>I1310</t>
  </si>
  <si>
    <t>JOELHO REDUÇÃO PVC SOLDAVEL 25X20MM</t>
  </si>
  <si>
    <t>I1311</t>
  </si>
  <si>
    <t>JOELHO REDUÇÃO PVC SOLDAVEL 32X25MM</t>
  </si>
  <si>
    <t>I1312</t>
  </si>
  <si>
    <t>JOELHO REDUÇÃO PVC SOLDAVEL 40X32MM</t>
  </si>
  <si>
    <t>I1306</t>
  </si>
  <si>
    <t>JOELHO REDUÇÃO PVC SOLDAVEL AZUL DE 25X1/2"</t>
  </si>
  <si>
    <t>I1307</t>
  </si>
  <si>
    <t>JOELHO REDUÇÃO PVC SOLDAVEL AZUL DE 32X3/4"</t>
  </si>
  <si>
    <t>I1308</t>
  </si>
  <si>
    <t>JOELHO REDUÇÃO PVC SOLDAVEL COM ROSCA DE 25X1/2"</t>
  </si>
  <si>
    <t>I1304</t>
  </si>
  <si>
    <t>JOELHO REDUÇÃO PVC SOLDAVEL COM ROSCA DE 32X 1"</t>
  </si>
  <si>
    <t>I1309</t>
  </si>
  <si>
    <t>JOELHO REDUÇÃO PVC SOLDAVEL COM ROSCA DE 32X3/4"</t>
  </si>
  <si>
    <t>I6790</t>
  </si>
  <si>
    <t>JUNTA BORRACHA ROSQUEADA DE  3/4"</t>
  </si>
  <si>
    <t>I6791</t>
  </si>
  <si>
    <t>JUNTA BORRACHA ROSQUEADA DE 1"</t>
  </si>
  <si>
    <t>I2365</t>
  </si>
  <si>
    <t>JUNÇÃO 45 PVC COM ROSCA DE 1.1/2"</t>
  </si>
  <si>
    <t>I1326</t>
  </si>
  <si>
    <t>JUNÇÃO COM INSPEÇÃO PVC BRANCO ESGOTO DE 100MM</t>
  </si>
  <si>
    <t>I1325</t>
  </si>
  <si>
    <t>JUNÇÃO COM INSPEÇÃO PVC BRANCO ESGOTO DE 75MM (3")</t>
  </si>
  <si>
    <t>I1322</t>
  </si>
  <si>
    <t>JUNÇÃO DUPLA 45 FERRO FUND.100X100MM (4X4'')</t>
  </si>
  <si>
    <t>I1323</t>
  </si>
  <si>
    <t>JUNÇÃO DUPLA PVC ESGOTO DE 100MM</t>
  </si>
  <si>
    <t>I1324</t>
  </si>
  <si>
    <t>JUNÇÃO DUPLA PVC ESGOTO DE 75MM</t>
  </si>
  <si>
    <t>I7492</t>
  </si>
  <si>
    <t>JUNÇÃO PVC BRANCO 50 x 50 mm (2")</t>
  </si>
  <si>
    <t>I1319</t>
  </si>
  <si>
    <t>JUNÇÃO PVC PARA ESGOTO 100X50MM (4X2")</t>
  </si>
  <si>
    <t>I1318</t>
  </si>
  <si>
    <t>JUNÇÃO PVC PARA ESGOTO 3X2''</t>
  </si>
  <si>
    <t>I1320</t>
  </si>
  <si>
    <t>JUNÇÃO PVC PARA ESGOTO 4X3''</t>
  </si>
  <si>
    <t>I1321</t>
  </si>
  <si>
    <t>JUNÇÃO PVC PARA ESGOTO 6X4''</t>
  </si>
  <si>
    <t>I1350</t>
  </si>
  <si>
    <t>LUBRIFICANTE PARA TUBO DE FERRO FUNDIDO</t>
  </si>
  <si>
    <t>I1351</t>
  </si>
  <si>
    <t>LUBRIFICANTE PARA TUBO DE PVC</t>
  </si>
  <si>
    <t>I1386</t>
  </si>
  <si>
    <t>LUVA AÇO GALVANIZADO DE  3/4" X 1/2"</t>
  </si>
  <si>
    <t>I1387</t>
  </si>
  <si>
    <t>LUVA AÇO GALVANIZADO DE 1 1/4"</t>
  </si>
  <si>
    <t>I1388</t>
  </si>
  <si>
    <t>LUVA AÇO GALVANIZADO DE 2 1/2"</t>
  </si>
  <si>
    <t>I1389</t>
  </si>
  <si>
    <t>LUVA AÇO GALVANIZADO DE 2"</t>
  </si>
  <si>
    <t>I1385</t>
  </si>
  <si>
    <t>LUVA AÇO GALVANIZADO DE 3" X 2 1/2"</t>
  </si>
  <si>
    <t>I1390</t>
  </si>
  <si>
    <t>LUVA AÇO GALVANIZADO DE 4"</t>
  </si>
  <si>
    <t>I1391</t>
  </si>
  <si>
    <t>LUVA BIPARTIDA FERRO FUNDIDO 100MM (4'')</t>
  </si>
  <si>
    <t>I1392</t>
  </si>
  <si>
    <t>LUVA BIPARTIDA FERRO FUNDIDO 150MM (6'')</t>
  </si>
  <si>
    <t>I1393</t>
  </si>
  <si>
    <t>LUVA BIPARTIDA FERRO FUNDIDO 50MM (2'')</t>
  </si>
  <si>
    <t>I1394</t>
  </si>
  <si>
    <t>LUVA BIPARTIDA FERRO FUNDIDO 75MM (3'')</t>
  </si>
  <si>
    <t>I1395</t>
  </si>
  <si>
    <t>LUVA BOLSAXBOLSA FERRO FUNDIDO 100MM (4'')</t>
  </si>
  <si>
    <t>I1396</t>
  </si>
  <si>
    <t>LUVA BOLSAXBOLSA FERRO FUNDIDO 150MM (6'')</t>
  </si>
  <si>
    <t>I1397</t>
  </si>
  <si>
    <t>LUVA BOLSAXBOLSA FERRO FUNDIDO 50MM (2'')</t>
  </si>
  <si>
    <t>I1398</t>
  </si>
  <si>
    <t>LUVA BOLSAXBOLSA FERRO FUNDIDO 75MM (3'')</t>
  </si>
  <si>
    <t>I1434</t>
  </si>
  <si>
    <t>LUVA DUPLA PVC ESGOTO 100MM</t>
  </si>
  <si>
    <t>I1435</t>
  </si>
  <si>
    <t>LUVA DUPLA PVC ESGOTO 50MM</t>
  </si>
  <si>
    <t>I1436</t>
  </si>
  <si>
    <t>LUVA DUPLA PVC ESGOTO 75MM</t>
  </si>
  <si>
    <t>I1437</t>
  </si>
  <si>
    <t>LUVA PVC ROSCAVEL DE 1 1/2''</t>
  </si>
  <si>
    <t>I1438</t>
  </si>
  <si>
    <t>LUVA PVC ROSCAVEL DE 1 1/4''</t>
  </si>
  <si>
    <t>I1439</t>
  </si>
  <si>
    <t>LUVA PVC ROSCAVEL DE 1''</t>
  </si>
  <si>
    <t>I1440</t>
  </si>
  <si>
    <t>LUVA PVC ROSCAVEL DE 1/2''</t>
  </si>
  <si>
    <t>I1441</t>
  </si>
  <si>
    <t>LUVA PVC ROSCAVEL DE 2 1/2''</t>
  </si>
  <si>
    <t>I1442</t>
  </si>
  <si>
    <t>LUVA PVC ROSCAVEL DE 2''</t>
  </si>
  <si>
    <t>I1443</t>
  </si>
  <si>
    <t>LUVA PVC ROSCAVEL DE 3''</t>
  </si>
  <si>
    <t>I1444</t>
  </si>
  <si>
    <t>LUVA PVC ROSCAVEL DE 3/4''</t>
  </si>
  <si>
    <t>I1445</t>
  </si>
  <si>
    <t>LUVA PVC ROSCAVEL DE 4''</t>
  </si>
  <si>
    <t>I1446</t>
  </si>
  <si>
    <t>LUVA PVC SOLDAVEL AZUL DE 20X1/2''</t>
  </si>
  <si>
    <t>I1447</t>
  </si>
  <si>
    <t>LUVA PVC SOLDAVEL AZUL DE 25X3/4''</t>
  </si>
  <si>
    <t>I1448</t>
  </si>
  <si>
    <t>LUVA PVC SOLDAVEL COM ROSCA DE 20X1/2"</t>
  </si>
  <si>
    <t>I1449</t>
  </si>
  <si>
    <t>LUVA PVC SOLDAVEL COM ROSCA DE 25X3/4"</t>
  </si>
  <si>
    <t>I1450</t>
  </si>
  <si>
    <t>LUVA PVC SOLDAVEL COM ROSCA DE 32X1"</t>
  </si>
  <si>
    <t>I1451</t>
  </si>
  <si>
    <t>LUVA PVC SOLDAVEL COM ROSCA DE 40X11/4"</t>
  </si>
  <si>
    <t>I1452</t>
  </si>
  <si>
    <t>LUVA PVC SOLDAVEL COM ROSCA DE 50X1 1/2"</t>
  </si>
  <si>
    <t>I1410</t>
  </si>
  <si>
    <t>LUVA PVC SOLDAVEL DE 20MM</t>
  </si>
  <si>
    <t>I1411</t>
  </si>
  <si>
    <t>LUVA PVC SOLDAVEL DE 25MM</t>
  </si>
  <si>
    <t>I1412</t>
  </si>
  <si>
    <t>LUVA PVC SOLDAVEL DE 32MM</t>
  </si>
  <si>
    <t>I1413</t>
  </si>
  <si>
    <t>LUVA PVC SOLDAVEL DE 40MM</t>
  </si>
  <si>
    <t>I1414</t>
  </si>
  <si>
    <t>LUVA PVC SOLDAVEL DE 50MM</t>
  </si>
  <si>
    <t>I1415</t>
  </si>
  <si>
    <t>LUVA PVC SOLDAVEL DE 60MM</t>
  </si>
  <si>
    <t>I1416</t>
  </si>
  <si>
    <t>LUVA PVC SOLDAVEL DE 75MM</t>
  </si>
  <si>
    <t>I1417</t>
  </si>
  <si>
    <t>LUVA PVC SOLDAVEL DE 85MM</t>
  </si>
  <si>
    <t>I1418</t>
  </si>
  <si>
    <t>LUVA REDUÇÃO AÇO GALV 1 1/4X1/2''</t>
  </si>
  <si>
    <t>I1419</t>
  </si>
  <si>
    <t>LUVA REDUÇÃO AÇO GALV 4X2 1/2''</t>
  </si>
  <si>
    <t>I1420</t>
  </si>
  <si>
    <t>LUVA REDUÇÃO AÇO GALV 4X2''</t>
  </si>
  <si>
    <t>I1421</t>
  </si>
  <si>
    <t>LUVA REDUÇÃO AÇO GALV 4X3''</t>
  </si>
  <si>
    <t>I1455</t>
  </si>
  <si>
    <t>LUVA REDUÇÃO PVC ROSCAVEL DE 1X3/4''</t>
  </si>
  <si>
    <t>I1456</t>
  </si>
  <si>
    <t>LUVA REDUÇÃO PVC ROSCAVEL DE 3/4X1/2''</t>
  </si>
  <si>
    <t>I1453</t>
  </si>
  <si>
    <t>LUVA REDUÇÃO PVC SOLDAVEL AZUL DE 25X1/2"</t>
  </si>
  <si>
    <t>I1454</t>
  </si>
  <si>
    <t>LUVA REDUÇÃO PVC SOLDAVEL COM ROSCA DE 25X1/2"</t>
  </si>
  <si>
    <t>I1422</t>
  </si>
  <si>
    <t>LUVA REDUÇÃO PVC SOLDAVEL DE 110X60MM</t>
  </si>
  <si>
    <t>I1423</t>
  </si>
  <si>
    <t>LUVA REDUÇÃO PVC SOLDAVEL DE 110X75MM</t>
  </si>
  <si>
    <t>I1424</t>
  </si>
  <si>
    <t>LUVA REDUÇÃO PVC SOLDAVEL DE 110X85MM</t>
  </si>
  <si>
    <t>I1425</t>
  </si>
  <si>
    <t>LUVA REDUÇÃO PVC SOLDAVEL DE 25X20MM</t>
  </si>
  <si>
    <t>I1426</t>
  </si>
  <si>
    <t>LUVA REDUÇÃO PVC SOLDAVEL DE 32X25MM</t>
  </si>
  <si>
    <t>I1427</t>
  </si>
  <si>
    <t>LUVA REDUÇÃO PVC SOLDAVEL DE 40X32MM</t>
  </si>
  <si>
    <t>I1428</t>
  </si>
  <si>
    <t>LUVA REDUÇÃO PVC SOLDAVEL DE 75X60MM</t>
  </si>
  <si>
    <t>I1429</t>
  </si>
  <si>
    <t>LUVA REDUÇÃO PVC SOLDAVEL DE 85X60MM</t>
  </si>
  <si>
    <t>I1430</t>
  </si>
  <si>
    <t>LUVA REDUÇÃO PVC SOLDAVEL DE 85X75MM</t>
  </si>
  <si>
    <t>I1457</t>
  </si>
  <si>
    <t>LUVA SIMPLES PVC ESGOTO 100MM</t>
  </si>
  <si>
    <t>I1458</t>
  </si>
  <si>
    <t>LUVA SIMPLES PVC ESGOTO 40MM</t>
  </si>
  <si>
    <t>I1459</t>
  </si>
  <si>
    <t>LUVA SIMPLES PVC ESGOTO 50MM</t>
  </si>
  <si>
    <t>I1460</t>
  </si>
  <si>
    <t>LUVA SIMPLES PVC ESGOTO 75MM</t>
  </si>
  <si>
    <t>I1461</t>
  </si>
  <si>
    <t>LUVA SIMPLES PVC ESGOTO DE 150MM</t>
  </si>
  <si>
    <t>I6778</t>
  </si>
  <si>
    <t>LUVA UNIÃO AÇO ASTM A-120 DE 20mm (3/4")</t>
  </si>
  <si>
    <t>I6779</t>
  </si>
  <si>
    <t>LUVA UNIÃO AÇO ASTM A-120 DE 25mm (1")</t>
  </si>
  <si>
    <t>I8254</t>
  </si>
  <si>
    <t>LUVA UNIÃO AÇO ASTM A-120 DE 40mm (1 1/2")</t>
  </si>
  <si>
    <t>I1433</t>
  </si>
  <si>
    <t>LUVA UNIÃO AÇO GALVANIZADO (F.G) (2 1/2")</t>
  </si>
  <si>
    <t>I1431</t>
  </si>
  <si>
    <t>LUVA UNIÃO AÇO GALVANIZADO (F.G) (3'')</t>
  </si>
  <si>
    <t>I1432</t>
  </si>
  <si>
    <t>LUVA UNIÃO AÇO GALVANIZADO (F.G) (4'')</t>
  </si>
  <si>
    <t>I2372</t>
  </si>
  <si>
    <t>LÂMINA DE SERRA PARA PVC</t>
  </si>
  <si>
    <t>I1499</t>
  </si>
  <si>
    <t>MANGUEIRA COM UNIÃO ENGATE RÁPIDO 2 1/2''X30M</t>
  </si>
  <si>
    <t>I2374</t>
  </si>
  <si>
    <t>MANILHA DE BARRO VITRIFICADO PB D=100mm(L=1.00m)</t>
  </si>
  <si>
    <t>I2375</t>
  </si>
  <si>
    <t>MANILHA DE BARRO VITRIFICADO PB D=150mm(L=1.50m)</t>
  </si>
  <si>
    <t>I2376</t>
  </si>
  <si>
    <t>MANILHA DE BARRO VITRIFICADO PB D=200mm(L=1.50m)</t>
  </si>
  <si>
    <t>I1519</t>
  </si>
  <si>
    <t>MATERIAL PARA EMENDA DE CALHAS DE FIBERGLASS</t>
  </si>
  <si>
    <t>I1540</t>
  </si>
  <si>
    <t>NIPLE DUPLO AÇO GALVANIZADO   1/2"</t>
  </si>
  <si>
    <t>I1539</t>
  </si>
  <si>
    <t>NIPLE DUPLO AÇO GALVANIZADO 1 1/4''</t>
  </si>
  <si>
    <t>I1541</t>
  </si>
  <si>
    <t>NIPLE DUPLO AÇO GALVANIZADO 2 1/2''</t>
  </si>
  <si>
    <t>I1542</t>
  </si>
  <si>
    <t>NIPLE DUPLO AÇO GALVANIZADO 4''</t>
  </si>
  <si>
    <t>I1543</t>
  </si>
  <si>
    <t>NIPLE DUPLO REDUCÃO GALV 1 1/4X1/2''</t>
  </si>
  <si>
    <t>I1544</t>
  </si>
  <si>
    <t>NIPLE DUPLO REDUCÃO GALV 2 1/2X1 1/4''</t>
  </si>
  <si>
    <t>I1545</t>
  </si>
  <si>
    <t>NIPLE DUPLO REDUCÃO GALV 3/4X1/2''</t>
  </si>
  <si>
    <t>I1546</t>
  </si>
  <si>
    <t>NIPLE DUPLO REDUCÃO GALV 3X2''</t>
  </si>
  <si>
    <t>I1547</t>
  </si>
  <si>
    <t>NIPLE PVC COM ROSCA DE 1 1/4''</t>
  </si>
  <si>
    <t>I1548</t>
  </si>
  <si>
    <t>NIPLE PVC COM ROSCA DE 2 1/2''</t>
  </si>
  <si>
    <t>I2381</t>
  </si>
  <si>
    <t>NIPLE PVC COM ROSCA DE 3/4"</t>
  </si>
  <si>
    <t>I1676</t>
  </si>
  <si>
    <t>PLUG FERRO FUNDIDO 100MM (4')</t>
  </si>
  <si>
    <t>I1677</t>
  </si>
  <si>
    <t>PLUG FERRO FUNDIDO 150MM (6')</t>
  </si>
  <si>
    <t>I1678</t>
  </si>
  <si>
    <t>PLUG FERRO FUNDIDO 50MM (2')</t>
  </si>
  <si>
    <t>I1679</t>
  </si>
  <si>
    <t>PLUG FERRO FUNDIDO 75MM (3')</t>
  </si>
  <si>
    <t>I2401</t>
  </si>
  <si>
    <t>PLUG PVC COM ROSCA DE 3/4"</t>
  </si>
  <si>
    <t>I1680</t>
  </si>
  <si>
    <t>PLUG PVC ESGOTO DE 100MM</t>
  </si>
  <si>
    <t>I1681</t>
  </si>
  <si>
    <t>PLUG PVC ESGOTO DE 50MM</t>
  </si>
  <si>
    <t>I1682</t>
  </si>
  <si>
    <t>PLUG PVC ESGOTO DE 75MM</t>
  </si>
  <si>
    <t>I1770</t>
  </si>
  <si>
    <t>RALO SECO PVC 10 CM COM GRELA BRANCA</t>
  </si>
  <si>
    <t>I1771</t>
  </si>
  <si>
    <t>RALO SIFONADO F.FUNDIDO DN 150MM</t>
  </si>
  <si>
    <t>I6777</t>
  </si>
  <si>
    <t>REDUÇÃO AÇO ASTM A-120 ROSCÁVEL DE (1"x 1 1/2")  À (1"x 3/4")</t>
  </si>
  <si>
    <t>I6776</t>
  </si>
  <si>
    <t>REDUÇÃO AÇO ASTM A-120 ROSCÁVEL DE (2"x 1 1/2")  À (2"x 3/4")</t>
  </si>
  <si>
    <t>I6775</t>
  </si>
  <si>
    <t>REDUÇÃO AÇO ASTM A-120 ROSCÁVEL DE (3"x 2 1/2")  À (3"x 3/4")</t>
  </si>
  <si>
    <t>I6774</t>
  </si>
  <si>
    <t>REDUÇÃO AÇO ASTM A-120 ROSCÁVEL DE (4"x 2")</t>
  </si>
  <si>
    <t>I6773</t>
  </si>
  <si>
    <t>REDUÇÃO AÇO ASTM A-120 ROSCÁVEL DE (4"x 3")</t>
  </si>
  <si>
    <t>I1790</t>
  </si>
  <si>
    <t>REDUÇÃO EXCENTRICA PVC ESGOTO 100X50MM</t>
  </si>
  <si>
    <t>I1791</t>
  </si>
  <si>
    <t>REDUÇÃO EXCENTRICA PVC ESGOTO 75X50MM</t>
  </si>
  <si>
    <t>I1789</t>
  </si>
  <si>
    <t>REDUÇÃO EXCÊNTRICA PVC BRANCO 100X75MM</t>
  </si>
  <si>
    <t>I1788</t>
  </si>
  <si>
    <t>REDUÇÃO EXCÊNTRICA PVC BRANCO 150X150MM = (150 X 100MM)</t>
  </si>
  <si>
    <t>I1792</t>
  </si>
  <si>
    <t>REDUÇÃO PVC PBA 3 X 2</t>
  </si>
  <si>
    <t>I1793</t>
  </si>
  <si>
    <t>REDUÇÃO PVC PBA 4 X 2</t>
  </si>
  <si>
    <t>I1794</t>
  </si>
  <si>
    <t>REDUÇÃO PVC PBA 4 X 3</t>
  </si>
  <si>
    <t>I1795</t>
  </si>
  <si>
    <t>REDUÇÃO PVC PBA 6 X 4</t>
  </si>
  <si>
    <t>I2415</t>
  </si>
  <si>
    <t>REGISTRO DE ESFERA COM BORBOLETA 3/4"</t>
  </si>
  <si>
    <t>I1796</t>
  </si>
  <si>
    <t>REGISTRO DE GAVETA BRUTO 100MM (4')</t>
  </si>
  <si>
    <t>I1797</t>
  </si>
  <si>
    <t>REGISTRO DE GAVETA BRUTO 15MM (1/2')</t>
  </si>
  <si>
    <t>I1798</t>
  </si>
  <si>
    <t>REGISTRO DE GAVETA BRUTO 20MM (3/4')</t>
  </si>
  <si>
    <t>I1799</t>
  </si>
  <si>
    <t>REGISTRO DE GAVETA BRUTO 25MM (1')</t>
  </si>
  <si>
    <t>I1800</t>
  </si>
  <si>
    <t>REGISTRO DE GAVETA BRUTO 32MM (1 1/4')</t>
  </si>
  <si>
    <t>I1801</t>
  </si>
  <si>
    <t>REGISTRO DE GAVETA BRUTO 40MM (1 1/2')</t>
  </si>
  <si>
    <t>I1802</t>
  </si>
  <si>
    <t>REGISTRO DE GAVETA BRUTO 50MM (2')</t>
  </si>
  <si>
    <t>I1803</t>
  </si>
  <si>
    <t>REGISTRO DE GAVETA BRUTO 65MM (2 1/2')</t>
  </si>
  <si>
    <t>I1804</t>
  </si>
  <si>
    <t>REGISTRO DE GAVETA BRUTO 80MM (3')</t>
  </si>
  <si>
    <t>I1805</t>
  </si>
  <si>
    <t>REGISTRO DE GAVETA CROMADO 15MM (1/2')</t>
  </si>
  <si>
    <t>I1806</t>
  </si>
  <si>
    <t>REGISTRO DE GAVETA CROMADO 20MM (3/4')</t>
  </si>
  <si>
    <t>I1807</t>
  </si>
  <si>
    <t>REGISTRO DE GAVETA CROMADO 25MM (1')</t>
  </si>
  <si>
    <t>I1808</t>
  </si>
  <si>
    <t>REGISTRO DE GAVETA CROMADO 32MM (1 1/4')</t>
  </si>
  <si>
    <t>I1809</t>
  </si>
  <si>
    <t>REGISTRO DE GAVETA CROMADO 40MM (1 1/2')</t>
  </si>
  <si>
    <t>I1810</t>
  </si>
  <si>
    <t>REGISTRO DE PRESSÃO CROMADO 15MM (1/2')</t>
  </si>
  <si>
    <t>I1811</t>
  </si>
  <si>
    <t>REGISTRO DE PRESSÃO CROMADO 20MM (3/4')</t>
  </si>
  <si>
    <t>I2593</t>
  </si>
  <si>
    <t>REGISTRO DE PRESSÃO CROMADO 25MM (1")</t>
  </si>
  <si>
    <t>I2416</t>
  </si>
  <si>
    <t>REGISTRO DE PRESSÃO EM BRONZE Ø 1/2"</t>
  </si>
  <si>
    <t>I1813</t>
  </si>
  <si>
    <t>REGISTRO GLOBO (FECHO RAPIDO) DE 1 1/4"</t>
  </si>
  <si>
    <t>I1812</t>
  </si>
  <si>
    <t>REGISTRO GLOBO (FECHO RAPIDO) DE 1"</t>
  </si>
  <si>
    <t>I1814</t>
  </si>
  <si>
    <t>REGISTRO GLOBO (FECHO RAPIDO) DE 2"</t>
  </si>
  <si>
    <t>I1815</t>
  </si>
  <si>
    <t>REGISTRO GLOBO (FECHO RAPIDO) DE 3/4"</t>
  </si>
  <si>
    <t>I1816</t>
  </si>
  <si>
    <t>REGISTRO GLOBO ANGULAR 65MM (2 1/2")</t>
  </si>
  <si>
    <t>I6781</t>
  </si>
  <si>
    <t>REGISTRO GLOBO EM BRONZE ROSCÁVEL DE 1"</t>
  </si>
  <si>
    <t>I6780</t>
  </si>
  <si>
    <t>REGISTRO GLOBO EM BRONZE ROSCÁVEL DE 3/4"</t>
  </si>
  <si>
    <t>I1817</t>
  </si>
  <si>
    <t>REGISTRO GLOBO(FECHO RAPIDO) DE 1 1/2'</t>
  </si>
  <si>
    <t>I1888</t>
  </si>
  <si>
    <t>SOLUÇÃO LIMPADORA PARA PVC RIGIDO</t>
  </si>
  <si>
    <t>I1891</t>
  </si>
  <si>
    <t>SPRINKLERS CROMADO</t>
  </si>
  <si>
    <t>I1892</t>
  </si>
  <si>
    <t>SPRINKLERS EM BRONZE</t>
  </si>
  <si>
    <t>I7401</t>
  </si>
  <si>
    <t>TAMPA DE FERRO FUNDIDO TIPO T-33</t>
  </si>
  <si>
    <t>I8201</t>
  </si>
  <si>
    <t>TAMPA EM FoFo - D=600mm</t>
  </si>
  <si>
    <t>I8202</t>
  </si>
  <si>
    <t>TAMPA EM FoFo - D=800mm</t>
  </si>
  <si>
    <t>I1927</t>
  </si>
  <si>
    <t>TAMPÃO AÇO GALVANIZADO (25MM) 1'</t>
  </si>
  <si>
    <t>I1928</t>
  </si>
  <si>
    <t>TAMPÃO AÇO GALVANIZADO (32MM) 1 1/4'</t>
  </si>
  <si>
    <t>I1929</t>
  </si>
  <si>
    <t>TAMPÃO AÇO GALVANIZADO 100MM (4')</t>
  </si>
  <si>
    <t>I1930</t>
  </si>
  <si>
    <t>TAMPÃO AÇO GALVANIZADO 65MM (2 1/2')</t>
  </si>
  <si>
    <t>I1931</t>
  </si>
  <si>
    <t>TAMPÃO FERRO FUNDIDO PARA POÇO DE VISITA T-170</t>
  </si>
  <si>
    <t>I2432</t>
  </si>
  <si>
    <t>TAMPÃO FoFo/CONCRETO PARA LIGAÇÃO ESGOTO</t>
  </si>
  <si>
    <t>I6765</t>
  </si>
  <si>
    <t>TE AÇO ASTM  A-120 ROSCÁVEL DE 100mm (4")</t>
  </si>
  <si>
    <t>I6760</t>
  </si>
  <si>
    <t>TE AÇO ASTM  A-120 ROSCÁVEL DE 25mm (1")</t>
  </si>
  <si>
    <t>I6761</t>
  </si>
  <si>
    <t>TE AÇO ASTM  A-120 ROSCÁVEL DE 32mm (1 1/4")</t>
  </si>
  <si>
    <t>I6762</t>
  </si>
  <si>
    <t>TE AÇO ASTM  A-120 ROSCÁVEL DE 40mm (1 1/2")</t>
  </si>
  <si>
    <t>I6763</t>
  </si>
  <si>
    <t>TE AÇO ASTM  A-120 ROSCÁVEL DE 50mm (2")</t>
  </si>
  <si>
    <t>I6764</t>
  </si>
  <si>
    <t>TE AÇO ASTM  A-120 ROSCÁVEL DE 80mm (3")</t>
  </si>
  <si>
    <t>I6759</t>
  </si>
  <si>
    <t>TE AÇO ASTM A-120 ROSCÁVEL DE 20mm (3/4")</t>
  </si>
  <si>
    <t>I1945</t>
  </si>
  <si>
    <t>TE AÇO GALVANIZADO DE 1 1/2'</t>
  </si>
  <si>
    <t>I1946</t>
  </si>
  <si>
    <t>TE AÇO GALVANIZADO DE 1 1/4'</t>
  </si>
  <si>
    <t>I1947</t>
  </si>
  <si>
    <t>TE AÇO GALVANIZADO DE 1'</t>
  </si>
  <si>
    <t>I1948</t>
  </si>
  <si>
    <t>TE AÇO GALVANIZADO DE 1/2'</t>
  </si>
  <si>
    <t>I1949</t>
  </si>
  <si>
    <t>TE AÇO GALVANIZADO DE 2 1/2'</t>
  </si>
  <si>
    <t>I1950</t>
  </si>
  <si>
    <t>TE AÇO GALVANIZADO DE 2'</t>
  </si>
  <si>
    <t>I1951</t>
  </si>
  <si>
    <t>TE AÇO GALVANIZADO DE 3'</t>
  </si>
  <si>
    <t>I1952</t>
  </si>
  <si>
    <t>TE AÇO GALVANIZADO DE 3/4'</t>
  </si>
  <si>
    <t>I1954</t>
  </si>
  <si>
    <t>TE AÇO GALVANIZADO DE 4'</t>
  </si>
  <si>
    <t>I1955</t>
  </si>
  <si>
    <t>TE AÇO GALVANIZADO DE 5'</t>
  </si>
  <si>
    <t>I1956</t>
  </si>
  <si>
    <t>TE AÇO GALVANIZADO DE 6"</t>
  </si>
  <si>
    <t>I1957</t>
  </si>
  <si>
    <t>TE C/INSPECAO DE PVC DE 4'</t>
  </si>
  <si>
    <t>I1958</t>
  </si>
  <si>
    <t>TE C/INSPEÇÃO DE PVC DE 3'</t>
  </si>
  <si>
    <t>I1959</t>
  </si>
  <si>
    <t>TE C/INSPEÇÃO DE PVC DE 6'</t>
  </si>
  <si>
    <t>I1960</t>
  </si>
  <si>
    <t>TE COBRE/BRONZE DIAMETRO 104MM</t>
  </si>
  <si>
    <t>I1962</t>
  </si>
  <si>
    <t>TE COBRE/BRONZE DIAMETRO 15MM</t>
  </si>
  <si>
    <t>I1963</t>
  </si>
  <si>
    <t>TE COBRE/BRONZE DIAMETRO 22MM</t>
  </si>
  <si>
    <t>I1964</t>
  </si>
  <si>
    <t>TE COBRE/BRONZE DIAMETRO 28MM</t>
  </si>
  <si>
    <t>I1965</t>
  </si>
  <si>
    <t>TE COBRE/BRONZE DIAMETRO 35MM</t>
  </si>
  <si>
    <t>I1966</t>
  </si>
  <si>
    <t>TE COBRE/BRONZE DIAMETRO 42MM</t>
  </si>
  <si>
    <t>I1967</t>
  </si>
  <si>
    <t>TE COBRE/BRONZE DIAMETRO 54MM</t>
  </si>
  <si>
    <t>I1968</t>
  </si>
  <si>
    <t>TE COBRE/BRONZE DIAMETRO 66MM</t>
  </si>
  <si>
    <t>I1961</t>
  </si>
  <si>
    <t>TE COBRE/BRONZE DIAMETRO 79MM</t>
  </si>
  <si>
    <t>I1985</t>
  </si>
  <si>
    <t>TE FERRO FUNDIDO - 100X100MM</t>
  </si>
  <si>
    <t>I1986</t>
  </si>
  <si>
    <t>TE FERRO FUNDIDO - 100X50MM</t>
  </si>
  <si>
    <t>I1987</t>
  </si>
  <si>
    <t>TE FERRO FUNDIDO - 100X75MM</t>
  </si>
  <si>
    <t>I1988</t>
  </si>
  <si>
    <t>TE FERRO FUNDIDO - 150X100MM</t>
  </si>
  <si>
    <t>I1989</t>
  </si>
  <si>
    <t>TE FERRO FUNDIDO - 150X150MM</t>
  </si>
  <si>
    <t>I1990</t>
  </si>
  <si>
    <t>TE FERRO FUNDIDO - 50X50MM</t>
  </si>
  <si>
    <t>I1991</t>
  </si>
  <si>
    <t>TE FERRO FUNDIDO - 75X50MM</t>
  </si>
  <si>
    <t>I1992</t>
  </si>
  <si>
    <t>TE FERRO FUNDIDO - 75X75MM</t>
  </si>
  <si>
    <t>I1943</t>
  </si>
  <si>
    <t xml:space="preserve">TE PVC AZUL SOLDAVEL COM ROSCA METÁLICA 25 mm x 3/4"
</t>
  </si>
  <si>
    <t>I2006</t>
  </si>
  <si>
    <t xml:space="preserve">TE PVC COM INSPEÇÃO PARA ESGOTO CINZA DE 150MM (6')
</t>
  </si>
  <si>
    <t>I2007</t>
  </si>
  <si>
    <t xml:space="preserve">TE PVC PARA ESGOTO CINZA DE 150MM (6')
</t>
  </si>
  <si>
    <t>I2013</t>
  </si>
  <si>
    <t>TE PVC PARA ESGOTO DE  40MM (1 1/2")</t>
  </si>
  <si>
    <t>I2014</t>
  </si>
  <si>
    <t>TE PVC PARA ESGOTO DE  50MM (2")</t>
  </si>
  <si>
    <t>I2015</t>
  </si>
  <si>
    <t>TE PVC PARA ESGOTO DE  75MM (3")</t>
  </si>
  <si>
    <t>I2012</t>
  </si>
  <si>
    <t>TE PVC PARA ESGOTO DE 100MM (4")</t>
  </si>
  <si>
    <t>I1969</t>
  </si>
  <si>
    <t>TE PVC PARA ESGOTO DE 150MM (6")</t>
  </si>
  <si>
    <t>I2011</t>
  </si>
  <si>
    <t>TE PVC REDUÇÃO ESGOTO DE  75X50MM</t>
  </si>
  <si>
    <t>I2008</t>
  </si>
  <si>
    <t>TE PVC REDUÇÃO ESGOTO DE 100X50MM</t>
  </si>
  <si>
    <t>I2009</t>
  </si>
  <si>
    <t>TE PVC REDUÇÃO ESGOTO DE 100X75MM</t>
  </si>
  <si>
    <t>I2010</t>
  </si>
  <si>
    <t>TE PVC REDUÇÃO ESGOTO DE 150X100MM</t>
  </si>
  <si>
    <t>I1998</t>
  </si>
  <si>
    <t xml:space="preserve">TE PVC ROSCAVEL DE   1/2"
</t>
  </si>
  <si>
    <t>I2001</t>
  </si>
  <si>
    <t xml:space="preserve">TE PVC ROSCAVEL DE   3/4"
</t>
  </si>
  <si>
    <t>I1997</t>
  </si>
  <si>
    <t xml:space="preserve">TE PVC ROSCAVEL DE  1"
</t>
  </si>
  <si>
    <t>I1995</t>
  </si>
  <si>
    <t xml:space="preserve">TE PVC ROSCAVEL DE 1 1/2"
</t>
  </si>
  <si>
    <t>I1996</t>
  </si>
  <si>
    <t xml:space="preserve">TE PVC ROSCAVEL DE 1 1/4"
</t>
  </si>
  <si>
    <t>I1999</t>
  </si>
  <si>
    <t xml:space="preserve">TE PVC ROSCAVEL DE 2 1/2"
</t>
  </si>
  <si>
    <t>I1993</t>
  </si>
  <si>
    <t xml:space="preserve">TE PVC ROSCAVEL DE 2"
</t>
  </si>
  <si>
    <t>I2000</t>
  </si>
  <si>
    <t xml:space="preserve">TE PVC ROSCAVEL DE 3"
</t>
  </si>
  <si>
    <t>I1994</t>
  </si>
  <si>
    <t xml:space="preserve">TE PVC ROSCAVEL DE 4"
</t>
  </si>
  <si>
    <t>I1970</t>
  </si>
  <si>
    <t>TE PVC SOLDAVEL 110MM</t>
  </si>
  <si>
    <t>I1971</t>
  </si>
  <si>
    <t>TE PVC SOLDAVEL 20MM</t>
  </si>
  <si>
    <t>I1972</t>
  </si>
  <si>
    <t>TE PVC SOLDAVEL 25MM</t>
  </si>
  <si>
    <t>I1973</t>
  </si>
  <si>
    <t>TE PVC SOLDAVEL 32MM</t>
  </si>
  <si>
    <t>I1974</t>
  </si>
  <si>
    <t>TE PVC SOLDAVEL 40MM</t>
  </si>
  <si>
    <t>I1975</t>
  </si>
  <si>
    <t>TE PVC SOLDAVEL 50MM</t>
  </si>
  <si>
    <t>I1976</t>
  </si>
  <si>
    <t>TE PVC SOLDAVEL 60MM</t>
  </si>
  <si>
    <t>I1977</t>
  </si>
  <si>
    <t>TE PVC SOLDAVEL 75MM</t>
  </si>
  <si>
    <t>I1978</t>
  </si>
  <si>
    <t>TE PVC SOLDAVEL 85MM</t>
  </si>
  <si>
    <t>I2005</t>
  </si>
  <si>
    <t>TE PVC SOLDAVEL AZUL DE 20X1/2"</t>
  </si>
  <si>
    <t>I2002</t>
  </si>
  <si>
    <t xml:space="preserve">TE PVC SOLDAVEL COM ROSCA BOLSA CENTRAL 20 X 1/2''
</t>
  </si>
  <si>
    <t>I2003</t>
  </si>
  <si>
    <t>TE PVC SOLDAVEL COM ROSCA BOLSA CENTRAL 25 X 3/4"</t>
  </si>
  <si>
    <t>I2004</t>
  </si>
  <si>
    <t xml:space="preserve">TE PVC SOLDAVEL COM ROSCA BOLSA CENTRAL 32 X 1''
</t>
  </si>
  <si>
    <t>I2029</t>
  </si>
  <si>
    <t xml:space="preserve">TE REDUCAO PVC ROSCAVEL DE   3/4" X 1/2" PARA AGUA FRIA
</t>
  </si>
  <si>
    <t>I2028</t>
  </si>
  <si>
    <t xml:space="preserve">TE REDUCAO PVC ROSCAVEL DE  1" X  3/4" PARA AGUA FRIA
</t>
  </si>
  <si>
    <t>I2027</t>
  </si>
  <si>
    <t xml:space="preserve">TE REDUCAO PVC ROSCAVEL DE 1 1/2" X  3/4" PARA AGUA FRIA
</t>
  </si>
  <si>
    <t>I1979</t>
  </si>
  <si>
    <t xml:space="preserve">TE REDUCAO PVC ROSCAVEL DE 1 1/2" X 1 1/4" PARA AGUA FRIA
</t>
  </si>
  <si>
    <t>I1980</t>
  </si>
  <si>
    <t>TE REDUCAO PVC ROSCAVEL DE 1 1/4" X 1" PARA AGUA FRIA</t>
  </si>
  <si>
    <t>I1982</t>
  </si>
  <si>
    <t>TE REDUCAO PVC ROSCAVEL DE 2 1/2" X 2" PARA AGUA FRIA</t>
  </si>
  <si>
    <t>I1984</t>
  </si>
  <si>
    <t>I2018</t>
  </si>
  <si>
    <t>TE REDUCAO PVC SOLDAVEL AZUL DE 25X1/2"</t>
  </si>
  <si>
    <t>I2016</t>
  </si>
  <si>
    <t>TE REDUCAO PVC SOLDAVEL AZUL DE 32X3/4"</t>
  </si>
  <si>
    <t>I2017</t>
  </si>
  <si>
    <t>TE REDUCAO PVC SOLDAVEL COM ROSCA NA BOLSA CENTRAL DE 25X1/2"</t>
  </si>
  <si>
    <t>I1983</t>
  </si>
  <si>
    <t>TE REDUCAO PVC SOLDAVEL DE  25X20 MM PARA AGUA FRIA</t>
  </si>
  <si>
    <t>I1981</t>
  </si>
  <si>
    <t>TE REDUCAO PVC SOLDAVEL DE  32X25 MM PARA AGUA FRIA</t>
  </si>
  <si>
    <t>I9536</t>
  </si>
  <si>
    <t>TE REDUCAO PVC SOLDAVEL DE  40X32MM PARA AGUA FRIA</t>
  </si>
  <si>
    <t>I2022</t>
  </si>
  <si>
    <t xml:space="preserve">TE REDUCAO PVC SOLDAVEL DE  50X20MM PARA ÁGUA FRIA
</t>
  </si>
  <si>
    <t>I2023</t>
  </si>
  <si>
    <t>I2024</t>
  </si>
  <si>
    <t>I9537</t>
  </si>
  <si>
    <t>TE REDUCAO PVC SOLDAVEL DE  50X40MM PARA AGUA FRIA</t>
  </si>
  <si>
    <t>I2025</t>
  </si>
  <si>
    <t>I2026</t>
  </si>
  <si>
    <t>I2019</t>
  </si>
  <si>
    <t>I2020</t>
  </si>
  <si>
    <t>I2021</t>
  </si>
  <si>
    <t>I1953</t>
  </si>
  <si>
    <t xml:space="preserve">TE REDUÇÃO AÇO GALVANIZADO   3/4" X 1/2"
</t>
  </si>
  <si>
    <t>I2030</t>
  </si>
  <si>
    <t xml:space="preserve">TE REDUÇÃO AÇO GALVANIZADO 1 1/4" X 1/2"
</t>
  </si>
  <si>
    <t>I2031</t>
  </si>
  <si>
    <t>I2032</t>
  </si>
  <si>
    <t>I1944</t>
  </si>
  <si>
    <t xml:space="preserve">TE REDUÇÃO PVC SOLDAVEL ROSCA DE 32 x 32mm x 3/4"
</t>
  </si>
  <si>
    <t>I9095</t>
  </si>
  <si>
    <t>TERMINAL DE VENTILACAO, 100 MM, SERIE NORMAL, ESGOTO PREDIAL</t>
  </si>
  <si>
    <t>I9096</t>
  </si>
  <si>
    <t>TERMINAL DE VENTILACAO, 50 MM, SERIE NORMAL, ESGOTO PREDIAL</t>
  </si>
  <si>
    <t>I9051</t>
  </si>
  <si>
    <t>TERMINAL DE VENTILACAO, 75 MM, SERIE NORMAL, ESGOTO PREDIAL</t>
  </si>
  <si>
    <t>I7496</t>
  </si>
  <si>
    <t>TORNEIRA  P/ JARDIM CROMADA</t>
  </si>
  <si>
    <t>I7494</t>
  </si>
  <si>
    <t>TORNEIRA ELETRÔNICA C/ ANTI-VANDALISMO P/ LAVATÓRIO</t>
  </si>
  <si>
    <t>I7495</t>
  </si>
  <si>
    <t>TORNEIRA ELETRÔNICA C/ ANTI-VANDALISMO P/ PIA DE COZINHA</t>
  </si>
  <si>
    <t>I6758</t>
  </si>
  <si>
    <t>I6753</t>
  </si>
  <si>
    <t>TUBO AÇO ASTM A-120 PRETO  C/ ROSCA DE 25mm(1")</t>
  </si>
  <si>
    <t>I6757</t>
  </si>
  <si>
    <t>I6752</t>
  </si>
  <si>
    <t>TUBO AÇO ASTM A-120 PRETO C/ ROSCA DE 20mm(3/4")</t>
  </si>
  <si>
    <t>I6754</t>
  </si>
  <si>
    <t>TUBO AÇO ASTM A-120 PRETO C/ ROSCA DE 32mm(1 1/4")</t>
  </si>
  <si>
    <t>I6755</t>
  </si>
  <si>
    <t>TUBO AÇO ASTM A-120 PRETO C/ ROSCA DE 40mm(1 1/2")</t>
  </si>
  <si>
    <t>I6756</t>
  </si>
  <si>
    <t>TUBO AÇO ASTM A-120 PRETO C/ ROSCA DE 50mm (2")</t>
  </si>
  <si>
    <t>I2163</t>
  </si>
  <si>
    <t>TUBO AÇO GALVANIZADO DE 100MM (4')</t>
  </si>
  <si>
    <t>I2164</t>
  </si>
  <si>
    <t>TUBO AÇO GALVANIZADO DE 125MM (5')</t>
  </si>
  <si>
    <t>I2165</t>
  </si>
  <si>
    <t>TUBO AÇO GALVANIZADO DE 150MM (6')</t>
  </si>
  <si>
    <t>I2166</t>
  </si>
  <si>
    <t>TUBO AÇO GALVANIZADO DE 15MM (1/2')</t>
  </si>
  <si>
    <t>I2167</t>
  </si>
  <si>
    <t>TUBO AÇO GALVANIZADO DE 20MM (3/4')</t>
  </si>
  <si>
    <t>I2168</t>
  </si>
  <si>
    <t>TUBO AÇO GALVANIZADO DE 25MM (1")</t>
  </si>
  <si>
    <t>I2169</t>
  </si>
  <si>
    <t>TUBO AÇO GALVANIZADO DE 32MM (1 1/4')</t>
  </si>
  <si>
    <t>I2170</t>
  </si>
  <si>
    <t>TUBO AÇO GALVANIZADO DE 40MM (1 1/2')</t>
  </si>
  <si>
    <t>I2171</t>
  </si>
  <si>
    <t>TUBO AÇO GALVANIZADO DE 50MM (2')</t>
  </si>
  <si>
    <t>I2172</t>
  </si>
  <si>
    <t>TUBO AÇO GALVANIZADO DE 65MM (2 1/2')</t>
  </si>
  <si>
    <t>I2173</t>
  </si>
  <si>
    <t>TUBO AÇO GALVANIZADO DE 80MM (3')</t>
  </si>
  <si>
    <t>I2207</t>
  </si>
  <si>
    <t>TUBO AÇO INOX</t>
  </si>
  <si>
    <t>I8646</t>
  </si>
  <si>
    <t>TUBO AÇO INOX DIAM 1 1/2"</t>
  </si>
  <si>
    <t>I2161</t>
  </si>
  <si>
    <t>TUBO CERÂMICO DE 100MM</t>
  </si>
  <si>
    <t>I2162</t>
  </si>
  <si>
    <t>TUBO CERÂMICO DE 300MM</t>
  </si>
  <si>
    <t>I9085</t>
  </si>
  <si>
    <t>TUBO COBRE D=28,57MM CLASSE A</t>
  </si>
  <si>
    <t>I9087</t>
  </si>
  <si>
    <t>TUBO COBRE D=34,92MM CLASSE A</t>
  </si>
  <si>
    <t>I9089</t>
  </si>
  <si>
    <t>TUBO COBRE D=41,27MM CLASSE A</t>
  </si>
  <si>
    <t>I9082</t>
  </si>
  <si>
    <t>TUBO COBRE DE 1/2", FLEXÍVEL CLASSE 2</t>
  </si>
  <si>
    <t>I9077</t>
  </si>
  <si>
    <t>TUBO COBRE DE 1/4", FLEXÍVEL CLASSE 2</t>
  </si>
  <si>
    <t>I2174</t>
  </si>
  <si>
    <t>TUBO COBRE DE 104MM CLASSE E</t>
  </si>
  <si>
    <t>I2175</t>
  </si>
  <si>
    <t>TUBO COBRE DE 15MM CLASSE E</t>
  </si>
  <si>
    <t>I9080</t>
  </si>
  <si>
    <t>TUBO COBRE DE 22,22MM CLASSE A</t>
  </si>
  <si>
    <t>I2176</t>
  </si>
  <si>
    <t>TUBO COBRE DE 22MM CLASSE E</t>
  </si>
  <si>
    <t>I9084</t>
  </si>
  <si>
    <t>TUBO COBRE DE 28MM CLASSE A</t>
  </si>
  <si>
    <t>I2177</t>
  </si>
  <si>
    <t>TUBO COBRE DE 28MM CLASSE E</t>
  </si>
  <si>
    <t>I9083</t>
  </si>
  <si>
    <t>TUBO COBRE DE 3/4", FLEXÍVEL CLASSE 2</t>
  </si>
  <si>
    <t>I9078</t>
  </si>
  <si>
    <t>TUBO COBRE DE 3/8", FLEXÍVEL CLASSE 2</t>
  </si>
  <si>
    <t>I9086</t>
  </si>
  <si>
    <t>TUBO COBRE DE 35MM CLASSE A</t>
  </si>
  <si>
    <t>I2178</t>
  </si>
  <si>
    <t>TUBO COBRE DE 35MM CLASSE E</t>
  </si>
  <si>
    <t>I9088</t>
  </si>
  <si>
    <t>TUBO COBRE DE 42MM CLASSE A</t>
  </si>
  <si>
    <t>I2179</t>
  </si>
  <si>
    <t>TUBO COBRE DE 42MM CLASSE E</t>
  </si>
  <si>
    <t>I9079</t>
  </si>
  <si>
    <t>TUBO COBRE DE 5/8", FLEXÍVEL CLASSE 2</t>
  </si>
  <si>
    <t>I2180</t>
  </si>
  <si>
    <t>TUBO COBRE DE 54MM CLASSE E</t>
  </si>
  <si>
    <t>I2181</t>
  </si>
  <si>
    <t>TUBO COBRE DE 66MM CLASSE E</t>
  </si>
  <si>
    <t>I2182</t>
  </si>
  <si>
    <t>TUBO COBRE DE 79MM CLASSE E</t>
  </si>
  <si>
    <t>I2451</t>
  </si>
  <si>
    <t>TUBO CONCRETO ARMADO D=600MM, L=400MM, CA2</t>
  </si>
  <si>
    <t>I2186</t>
  </si>
  <si>
    <t>TUBO CONCRETO ARMADO, CLASSE PA-1, DN= 600MM (NBR 8890:2018)</t>
  </si>
  <si>
    <t>I9538</t>
  </si>
  <si>
    <t>TUBO CONCRETO ARMADO, CLASSE PA-1, DN= 700MM (NBR 8890:2018)</t>
  </si>
  <si>
    <t>I2187</t>
  </si>
  <si>
    <t>TUBO CONCRETO ARMADO, CLASSE PA-1, DN= 800MM (NBR 8890:2018)</t>
  </si>
  <si>
    <t>I9539</t>
  </si>
  <si>
    <t>TUBO CONCRETO ARMADO, CLASSE PA-1, DN= 900MM (NBR 8890:2018)</t>
  </si>
  <si>
    <t>I2183</t>
  </si>
  <si>
    <t>TUBO CONCRETO ARMADO, CLASSE PA-1, DN=1000MM (NBR 8890:2018)</t>
  </si>
  <si>
    <t>I9540</t>
  </si>
  <si>
    <t>TUBO CONCRETO ARMADO, CLASSE PA-1, DN=1100MM (NBR 8890:2018)</t>
  </si>
  <si>
    <t>I2184</t>
  </si>
  <si>
    <t>TUBO CONCRETO ARMADO, CLASSE PA-1, DN=1200MM (NBR 8890:2018)</t>
  </si>
  <si>
    <t>I2185</t>
  </si>
  <si>
    <t>TUBO CONCRETO ARMADO, CLASSE PA-1, DN=1500MM (NBR 8890:2018)</t>
  </si>
  <si>
    <t>I2452</t>
  </si>
  <si>
    <t>TUBO CONCRETO SIMPLES POROSO D=15cm</t>
  </si>
  <si>
    <t>I2453</t>
  </si>
  <si>
    <t>TUBO CONCRETO SIMPLES POROSO D=20cm</t>
  </si>
  <si>
    <t>I2454</t>
  </si>
  <si>
    <t>TUBO CONCRETO SIMPLES POROSO D=30cm</t>
  </si>
  <si>
    <t>I9541</t>
  </si>
  <si>
    <t>TUBO CONCRETO SIMPLES, CLASSE PS-1, DN=200MM (NBR 8890:2018)</t>
  </si>
  <si>
    <t>I2188</t>
  </si>
  <si>
    <t>TUBO CONCRETO SIMPLES, CLASSE PS-1, DN=300MM (NBR 8890:2018)</t>
  </si>
  <si>
    <t>I2189</t>
  </si>
  <si>
    <t>TUBO CONCRETO SIMPLES, CLASSE PS-1, DN=400MM (NBR 8890:2018)</t>
  </si>
  <si>
    <t>I9542</t>
  </si>
  <si>
    <t>TUBO CONCRETO SIMPLES, CLASSE PS-1, DN=500MM (NBR 8890:2018)</t>
  </si>
  <si>
    <t>I9543</t>
  </si>
  <si>
    <t>TUBO CONCRETO SIMPLES, CLASSE PS-1, DN=600MM (NBR 8890:2018)</t>
  </si>
  <si>
    <t>I2211</t>
  </si>
  <si>
    <t>TUBO PVC CORRUGADO PERFURADO D=10cm</t>
  </si>
  <si>
    <t>I2212</t>
  </si>
  <si>
    <t>TUBO PVC CORRUGADO PERFURADO D=15cm</t>
  </si>
  <si>
    <t>I2213</t>
  </si>
  <si>
    <t>TUBO PVC CORRUGADO PERFURADO D=20cm</t>
  </si>
  <si>
    <t>I2208</t>
  </si>
  <si>
    <t xml:space="preserve">TUBO PVC ESGOTO BRANCO RÍGIDO D=200MM (8') - (NBR 7362)
</t>
  </si>
  <si>
    <t>I2209</t>
  </si>
  <si>
    <t>TUBO PVC ESGOTO BRANCO RÍGIDO D=250MM (10') - (NBR 7362)</t>
  </si>
  <si>
    <t>I2210</t>
  </si>
  <si>
    <t>TUBO PVC ESGOTO BRANCO RÍGIDO D=300MM (12') - (NBR 7362)</t>
  </si>
  <si>
    <t>I2214</t>
  </si>
  <si>
    <t xml:space="preserve">TUBO PVC ESGOTO CINZA RÍGIDO D=150MM (6')
</t>
  </si>
  <si>
    <t>I2193</t>
  </si>
  <si>
    <t>TUBO PVC ESGOTO DE 100MM (4') - (NBR 5688)</t>
  </si>
  <si>
    <t>I2197</t>
  </si>
  <si>
    <t>TUBO PVC ESGOTO DE 150MM (6') - (NBR 5688)</t>
  </si>
  <si>
    <t>I2194</t>
  </si>
  <si>
    <t>TUBO PVC ESGOTO DE 40MM (1 1/2') - (NBR 5688)</t>
  </si>
  <si>
    <t>I2195</t>
  </si>
  <si>
    <t>TUBO PVC ESGOTO DE 50MM (2') - (NBR 5688)</t>
  </si>
  <si>
    <t>I2196</t>
  </si>
  <si>
    <t>TUBO PVC ESGOTO DE 75MM (3') - (NBR 5688)</t>
  </si>
  <si>
    <t>I2456</t>
  </si>
  <si>
    <t>TUBO PVC ESGOTO PRIMÁRIO DE 100 - (NBR 5688)</t>
  </si>
  <si>
    <t>I2458</t>
  </si>
  <si>
    <t>TUBO PVC ESGOTO PRIMÁRIO DE 40MM - (NBR 5688)</t>
  </si>
  <si>
    <t>I2457</t>
  </si>
  <si>
    <t>TUBO PVC ESGOTO PRIMÁRIO DE 50MM - (NBR 5688)</t>
  </si>
  <si>
    <t>I2459</t>
  </si>
  <si>
    <t>TUBO PVC RÍGIDO LEVES DN 150</t>
  </si>
  <si>
    <t>I2460</t>
  </si>
  <si>
    <t>TUBO PVC RÍGIDO LEVES DN 300</t>
  </si>
  <si>
    <t>I2215</t>
  </si>
  <si>
    <t>TUBO PVC RÍGIDO P/PROTEÇÃO CORDOALHA 2'X3M</t>
  </si>
  <si>
    <t>I8203</t>
  </si>
  <si>
    <t>TUBO PVC RÍGIDO PBA DEFoFo, INCL. CONEXÕES EM FoFo - DN 100</t>
  </si>
  <si>
    <t>I8204</t>
  </si>
  <si>
    <t>TUBO PVC RÍGIDO PBA DEFoFo, INCL. CONEXÕES EM FoFo - DN 150</t>
  </si>
  <si>
    <t>I2219</t>
  </si>
  <si>
    <t>TUBO PVC RÍGIDO ROSCÁVEL DE  1/2"</t>
  </si>
  <si>
    <t>I2223</t>
  </si>
  <si>
    <t>TUBO PVC RÍGIDO ROSCÁVEL DE  3/4"</t>
  </si>
  <si>
    <t>I2216</t>
  </si>
  <si>
    <t>TUBO PVC RÍGIDO ROSCÁVEL DE 1 1/2"</t>
  </si>
  <si>
    <t>I2217</t>
  </si>
  <si>
    <t>TUBO PVC RÍGIDO ROSCÁVEL DE 1 1/4"</t>
  </si>
  <si>
    <t>I2218</t>
  </si>
  <si>
    <t>TUBO PVC RÍGIDO ROSCÁVEL DE 1"</t>
  </si>
  <si>
    <t>I2220</t>
  </si>
  <si>
    <t>TUBO PVC RÍGIDO ROSCÁVEL DE 2 1/2"</t>
  </si>
  <si>
    <t>I2221</t>
  </si>
  <si>
    <t>TUBO PVC RÍGIDO ROSCÁVEL DE 2"</t>
  </si>
  <si>
    <t>I2222</t>
  </si>
  <si>
    <t>TUBO PVC RÍGIDO ROSCÁVEL DE 3"</t>
  </si>
  <si>
    <t>I2224</t>
  </si>
  <si>
    <t>TUBO PVC RÍGIDO ROSCÁVEL DE 4"</t>
  </si>
  <si>
    <t>I2461</t>
  </si>
  <si>
    <t>TUBO PVC RÍGIDO VINILFORT JE DN 100 (NBR-7362)</t>
  </si>
  <si>
    <t>I2198</t>
  </si>
  <si>
    <t>TUBO PVC SOLDÁVEL DE 110MM (4')</t>
  </si>
  <si>
    <t>I2199</t>
  </si>
  <si>
    <t>TUBO PVC SOLDÁVEL DE 20MM (1/2')</t>
  </si>
  <si>
    <t>I2200</t>
  </si>
  <si>
    <t>TUBO PVC SOLDÁVEL DE 25MM (3/4')</t>
  </si>
  <si>
    <t>I2201</t>
  </si>
  <si>
    <t>TUBO PVC SOLDÁVEL DE 32MM (1')</t>
  </si>
  <si>
    <t>I2202</t>
  </si>
  <si>
    <t>TUBO PVC SOLDÁVEL DE 40MM (1 1/4')</t>
  </si>
  <si>
    <t>I2203</t>
  </si>
  <si>
    <t>TUBO PVC SOLDÁVEL DE 50MM (1 1/2')</t>
  </si>
  <si>
    <t>I2204</t>
  </si>
  <si>
    <t>TUBO PVC SOLDÁVEL DE 60MM (2')</t>
  </si>
  <si>
    <t>I2205</t>
  </si>
  <si>
    <t>TUBO PVC SOLDÁVEL DE 75MM (2 1/2')</t>
  </si>
  <si>
    <t>I2206</t>
  </si>
  <si>
    <t>TUBO PVC SOLDÁVEL DE 85MM (3')</t>
  </si>
  <si>
    <t>I2227</t>
  </si>
  <si>
    <t>UNIÃO DE PVC ROSCÁVEL DE  1/2"</t>
  </si>
  <si>
    <t>I2228</t>
  </si>
  <si>
    <t>UNIÃO DE PVC SOLDÁVEL DE 110MM</t>
  </si>
  <si>
    <t>I2229</t>
  </si>
  <si>
    <t>UNIÃO DE PVC SOLDÁVEL DE 20MM</t>
  </si>
  <si>
    <t>I2230</t>
  </si>
  <si>
    <t>UNIÃO DE PVC SOLDÁVEL DE 25MM</t>
  </si>
  <si>
    <t>I2231</t>
  </si>
  <si>
    <t>UNIÃO DE PVC SOLDÁVEL DE 32MM</t>
  </si>
  <si>
    <t>I2232</t>
  </si>
  <si>
    <t>UNIÃO DE PVC SOLDÁVEL DE 40MM</t>
  </si>
  <si>
    <t>I2233</t>
  </si>
  <si>
    <t>UNIÃO DE PVC SOLDÁVEL DE 50MM</t>
  </si>
  <si>
    <t>I2234</t>
  </si>
  <si>
    <t>UNIÃO DE PVC SOLDÁVEL DE 60MM</t>
  </si>
  <si>
    <t>I2235</t>
  </si>
  <si>
    <t>UNIÃO DE PVC SOLDÁVEL DE 75MM</t>
  </si>
  <si>
    <t>I2236</t>
  </si>
  <si>
    <t>UNIÃO DE PVC SOLDÁVEL DE 85MM</t>
  </si>
  <si>
    <t>I2243</t>
  </si>
  <si>
    <t>UNIÃO PVC ROSCÁVEL DE   3/4"</t>
  </si>
  <si>
    <t>I2239</t>
  </si>
  <si>
    <t>UNIÃO PVC ROSCÁVEL DE  1"</t>
  </si>
  <si>
    <t>I2237</t>
  </si>
  <si>
    <t>UNIÃO PVC ROSCÁVEL DE 1 1/2"</t>
  </si>
  <si>
    <t>I2238</t>
  </si>
  <si>
    <t>UNIÃO PVC ROSCÁVEL DE 1 1/4"</t>
  </si>
  <si>
    <t>I2240</t>
  </si>
  <si>
    <t>UNIÃO PVC ROSCÁVEL DE 2 1/2"</t>
  </si>
  <si>
    <t>I2241</t>
  </si>
  <si>
    <t>UNIÃO PVC ROSCÁVEL DE 2"</t>
  </si>
  <si>
    <t>I2242</t>
  </si>
  <si>
    <t>UNIÃO PVC ROSCÁVEL DE 3"</t>
  </si>
  <si>
    <t>I2244</t>
  </si>
  <si>
    <t>UNIÃO PVC ROSCÁVEL DE 4"</t>
  </si>
  <si>
    <t>I7539</t>
  </si>
  <si>
    <t>I2464</t>
  </si>
  <si>
    <t>VERTEDOURO TRIANGULAR EM FIBRA 45 X 26 cm, C.PROJ.</t>
  </si>
  <si>
    <t>I2269</t>
  </si>
  <si>
    <t>VÁLVULA DE FLUXO EM AÇO GALV.  (2 1/2")</t>
  </si>
  <si>
    <t>I9076</t>
  </si>
  <si>
    <t>VÁLVULA DE RETENÇÃO PVC P/ ESGOTO D=150MM</t>
  </si>
  <si>
    <t>I6783</t>
  </si>
  <si>
    <t>VÁLVULA MOTORIZADA DE 2 VIAS ROSCÁVEL DE 1"</t>
  </si>
  <si>
    <t>I6782</t>
  </si>
  <si>
    <t>VÁLVULA MOTORIZADA DE 2 VIAS ROSCÁVEL DE 3/4"</t>
  </si>
  <si>
    <t>I7499</t>
  </si>
  <si>
    <t>VÁLVULA P/ MICTÓRIO ELETRONICA CROMADA</t>
  </si>
  <si>
    <t>I2275</t>
  </si>
  <si>
    <t>VÁLVULA RETENÇÃO HORIZONTAL - 100MM (4')</t>
  </si>
  <si>
    <t>I2276</t>
  </si>
  <si>
    <t>VÁLVULA RETENÇÃO HORIZONTAL - 15MM (1/2')</t>
  </si>
  <si>
    <t>I2277</t>
  </si>
  <si>
    <t>VÁLVULA RETENÇÃO HORIZONTAL - 20MM (3/4')</t>
  </si>
  <si>
    <t>I2278</t>
  </si>
  <si>
    <t>VÁLVULA RETENÇÃO HORIZONTAL - 25MM (1')</t>
  </si>
  <si>
    <t>I2279</t>
  </si>
  <si>
    <t>VÁLVULA RETENÇÃO HORIZONTAL - 32MM (1 1/4')</t>
  </si>
  <si>
    <t>I2280</t>
  </si>
  <si>
    <t>VÁLVULA RETENÇÃO HORIZONTAL - 40MM (1 1/2')</t>
  </si>
  <si>
    <t>I2281</t>
  </si>
  <si>
    <t>VÁLVULA RETENÇÃO HORIZONTAL - 50MM (2')</t>
  </si>
  <si>
    <t>I2282</t>
  </si>
  <si>
    <t>VÁLVULA RETENÇÃO HORIZONTAL - 65MM (2 1/2')</t>
  </si>
  <si>
    <t>I2283</t>
  </si>
  <si>
    <t>VÁLVULA RETENÇÃO HORIZONTAL - 80MM (3')</t>
  </si>
  <si>
    <t>I2284</t>
  </si>
  <si>
    <t>VÁLVULA RETENÇÃO. PE C/CRIVO - 25MM (1')</t>
  </si>
  <si>
    <t>I2285</t>
  </si>
  <si>
    <t>VÁLVULA RETENÇÃO. PÉ C/CRIVO - 100MM (4')</t>
  </si>
  <si>
    <t>I2286</t>
  </si>
  <si>
    <t>VÁLVULA RETENÇÃO. PÉ C/CRIVO - 20MM (3/4')</t>
  </si>
  <si>
    <t>I2287</t>
  </si>
  <si>
    <t>VÁLVULA RETENÇÃO. PÉ C/CRIVO - 32MM (1 1/14')</t>
  </si>
  <si>
    <t>I2288</t>
  </si>
  <si>
    <t>VÁLVULA RETENÇÃO. PÉ C/CRIVO - 40MM (1 1/2')</t>
  </si>
  <si>
    <t>I2289</t>
  </si>
  <si>
    <t>VÁLVULA RETENÇÃO. PÉ C/CRIVO - 50MM (2')</t>
  </si>
  <si>
    <t>I2290</t>
  </si>
  <si>
    <t>VÁLVULA RETENÇÃO. PÉ C/CRIVO - 80MM (3')</t>
  </si>
  <si>
    <t>I2291</t>
  </si>
  <si>
    <t>VÁLVULA RETENÇÃO. PÉ C/CRIVO -65MM (2 1/2')</t>
  </si>
  <si>
    <t>I2274</t>
  </si>
  <si>
    <t>VÁLVULA RETENÇÃO. PÉ C/CRIVO 15MM (1/2")</t>
  </si>
  <si>
    <t>INSTALAÇÕES ELÉTRICAS/TELEFÔNICA/INFORMÁTICA</t>
  </si>
  <si>
    <t>I7501</t>
  </si>
  <si>
    <t>10 SLOTS CHASSIS MODULAR HARDWARE STYLE , MOD. 1746-A10AB</t>
  </si>
  <si>
    <t>I7447</t>
  </si>
  <si>
    <t>5/03 RS-232 ROGRAMMER CABLE 3m, MOD. 1747-CP3 AB</t>
  </si>
  <si>
    <t>I7443</t>
  </si>
  <si>
    <t>AC INPUT MODULE FOR PLC, MOD. 1746-IA16 AB WITH16 CHANNELS</t>
  </si>
  <si>
    <t>I7438</t>
  </si>
  <si>
    <t>I7452</t>
  </si>
  <si>
    <t>ALARME SONORO/VISUAL, SIRENE 120 dB, COM ACIONADOR MANUAL, ALIMENTAÇÃO 220 VAC</t>
  </si>
  <si>
    <t>I0053</t>
  </si>
  <si>
    <t>AMPERIMETRO ( 72 X 72 )MM - ESC. 0 - 250A</t>
  </si>
  <si>
    <t>I0054</t>
  </si>
  <si>
    <t>AMPERIMETRO (144 X 144)MM - ESC. 0 - 1000A</t>
  </si>
  <si>
    <t>I0055</t>
  </si>
  <si>
    <t>AMPERIMETRO (96 X 96)MM - ESC. 0 A 500A</t>
  </si>
  <si>
    <t>I7448</t>
  </si>
  <si>
    <t>ANALOG INPUT 4 CHANNEL CARD FOR PLC, MOD. 1746-N14 AB</t>
  </si>
  <si>
    <t>I7412</t>
  </si>
  <si>
    <t>ANEL(DE PROTEÇÃO) PARA BASE DE FUSÍVEL DIAZED</t>
  </si>
  <si>
    <t>I0090</t>
  </si>
  <si>
    <t>APARELHO SINALIZADOR OBSTACULOS</t>
  </si>
  <si>
    <t>I8223</t>
  </si>
  <si>
    <t>I9451</t>
  </si>
  <si>
    <t>ARANDELA COM SOQUETE E-27, CORPO E GRADE FRONTAL DE PROTEÇÃO EM ALUMÍNIO, DIFUSOR EM VIDRO TRANSPARENTE PARA UMA LÂMPADA ELETRÔNICA FLUORESCENTE COMPACTA ATÉ 15W</t>
  </si>
  <si>
    <t>I9428</t>
  </si>
  <si>
    <t>I9450</t>
  </si>
  <si>
    <t>I7927</t>
  </si>
  <si>
    <t>I7926</t>
  </si>
  <si>
    <t>I7928</t>
  </si>
  <si>
    <t>I0125</t>
  </si>
  <si>
    <t>ARMAÇÃO REX TRIFASICA COM ROLDANA</t>
  </si>
  <si>
    <t>I0126</t>
  </si>
  <si>
    <t>ARRUELA DE FERRO GALVANIZADO 1 1/2''</t>
  </si>
  <si>
    <t>I0127</t>
  </si>
  <si>
    <t>ARRUELA DE FERRO GALVANIZADO 1 1/4''</t>
  </si>
  <si>
    <t>I0128</t>
  </si>
  <si>
    <t>ARRUELA DE FERRO GALVANIZADO 1''</t>
  </si>
  <si>
    <t>I0129</t>
  </si>
  <si>
    <t>ARRUELA DE FERRO GALVANIZADO 1/2''</t>
  </si>
  <si>
    <t>I0130</t>
  </si>
  <si>
    <t>ARRUELA DE FERRO GALVANIZADO 2 1/2''</t>
  </si>
  <si>
    <t>I0131</t>
  </si>
  <si>
    <t>ARRUELA DE FERRO GALVANIZADO 2''</t>
  </si>
  <si>
    <t>I0132</t>
  </si>
  <si>
    <t>ARRUELA DE FERRO GALVANIZADO 3 1/2''</t>
  </si>
  <si>
    <t>I0133</t>
  </si>
  <si>
    <t>ARRUELA DE FERRO GALVANIZADO 3''</t>
  </si>
  <si>
    <t>I0134</t>
  </si>
  <si>
    <t>ARRUELA DE FERRO GALVANIZADO 3/4''</t>
  </si>
  <si>
    <t>I0135</t>
  </si>
  <si>
    <t>ARRUELA DE FERRO GALVANIZADO 4''</t>
  </si>
  <si>
    <t>I7396</t>
  </si>
  <si>
    <t>ARRUELA LISA EM AÇO INOX 3/8"</t>
  </si>
  <si>
    <t>I0148</t>
  </si>
  <si>
    <t>AUTOMATICO DE BOIA</t>
  </si>
  <si>
    <t>I9122</t>
  </si>
  <si>
    <t>I9123</t>
  </si>
  <si>
    <t>I9116</t>
  </si>
  <si>
    <t>BALIZADOR, CORPO DE ALUMÍNIO INJETADO, BORRACHA DE VEDAÇÃO, DIFUSOR EM VIDRO PRENSADO, GRADE FRONTAL DE PROTEÇÃO, COM LAMP. FL. COMP. 15W 220V 6500K TWIST E27</t>
  </si>
  <si>
    <t>I8447</t>
  </si>
  <si>
    <t>I0192</t>
  </si>
  <si>
    <t>BARRAMENTO DE COBRE 3/8''</t>
  </si>
  <si>
    <t>I7416</t>
  </si>
  <si>
    <t>BARRAMENTO DE COBRE NÚ 3/4"x 1/4"</t>
  </si>
  <si>
    <t>I7478</t>
  </si>
  <si>
    <t>BARRAMENTO DE MÉDIA TENSÃO - FASE - 13,8 kV</t>
  </si>
  <si>
    <t>I7479</t>
  </si>
  <si>
    <t>BARRAMENTO DE MÉDIA TENSÃO - NEUTRO - 13,8 kV</t>
  </si>
  <si>
    <t>I0193</t>
  </si>
  <si>
    <t>BARRAMENTO NEUTRO P/ BAIXA TENSÃO</t>
  </si>
  <si>
    <t>I0194</t>
  </si>
  <si>
    <t>BARRAMENTO PRINCIPAL P/ BAIXA TENSÃO</t>
  </si>
  <si>
    <t>I0195</t>
  </si>
  <si>
    <t>BARRAMENTO TERRA P/ BAIXA TENSÃO</t>
  </si>
  <si>
    <t>I0199</t>
  </si>
  <si>
    <t>BASE FUSIVEL DIAZED 25A. COMPLETA</t>
  </si>
  <si>
    <t>I0200</t>
  </si>
  <si>
    <t>BASE FUSIVEL DIAZED 63A. COMPLETA</t>
  </si>
  <si>
    <t>I0201</t>
  </si>
  <si>
    <t>BASE FUSIVEL NH 00 - 125A</t>
  </si>
  <si>
    <t>I0202</t>
  </si>
  <si>
    <t>BASE FUSIVEL NH 1 - 250A</t>
  </si>
  <si>
    <t>I0203</t>
  </si>
  <si>
    <t>BASE FUSIVEL NH 2 - 400A</t>
  </si>
  <si>
    <t>I0204</t>
  </si>
  <si>
    <t>BASE FUSIVEL NH 3 - 630A</t>
  </si>
  <si>
    <t>I0205</t>
  </si>
  <si>
    <t>BASE FUSIVEL NH 4 - 1250A</t>
  </si>
  <si>
    <t>I6367</t>
  </si>
  <si>
    <t>BASE ISOLADORA PARA DETECTOR</t>
  </si>
  <si>
    <t>I7374</t>
  </si>
  <si>
    <t>BASE METÁLICA P/ LUMINÁRIA ELEVADA SN-05</t>
  </si>
  <si>
    <t>I0206</t>
  </si>
  <si>
    <t>BASE PARA MASTRO DE PARA-RAIOS DE 1 1/2" DE 1 1/2"</t>
  </si>
  <si>
    <t>I0214</t>
  </si>
  <si>
    <t>BATERIA SELADA 12V/7,5AH, P/ LUMIN.AUTOMAS</t>
  </si>
  <si>
    <t>I0222</t>
  </si>
  <si>
    <t>BLOC.LUMINOSO AUTONOMO, INDIC.DE SETA, MOD.UNITRON</t>
  </si>
  <si>
    <t>I0237</t>
  </si>
  <si>
    <t>BLOCO DE LIGAÇÃO INTERNO BLI - 10</t>
  </si>
  <si>
    <t>I8446</t>
  </si>
  <si>
    <t>I0268</t>
  </si>
  <si>
    <t>BOTOEIRA EM ALUMINIO FUNDIDO ' LIGA-DESLIGA'</t>
  </si>
  <si>
    <t>I7408</t>
  </si>
  <si>
    <t>BOTÃO DE COMANDO DN 22,5mm 2 CONTATOS</t>
  </si>
  <si>
    <t>I6133</t>
  </si>
  <si>
    <t>BOX RETO DE  D=1 1/4"</t>
  </si>
  <si>
    <t>I6132</t>
  </si>
  <si>
    <t>BOX RETO DE  D=2"</t>
  </si>
  <si>
    <t>I0270</t>
  </si>
  <si>
    <t>BRAQUETE COM 3 ISOLADORES COM PARAFUSOS</t>
  </si>
  <si>
    <t>I0271</t>
  </si>
  <si>
    <t>BRAÇADEIRA C/ISOLADOR P/TELEFONE</t>
  </si>
  <si>
    <t>I0272</t>
  </si>
  <si>
    <t>BRAÇADEIRA P/FIXACAO APARELHO SINALIZADOR</t>
  </si>
  <si>
    <t>I0273</t>
  </si>
  <si>
    <t>BRAÇADEIRA TIPO "D" , METALICA DE 1"</t>
  </si>
  <si>
    <t>I0274</t>
  </si>
  <si>
    <t>BRAÇADEIRA TIPO "D" , METALICA DE 3"</t>
  </si>
  <si>
    <t>I0275</t>
  </si>
  <si>
    <t>BRAÇADEIRA TIPO "D", METALICA DE 2"</t>
  </si>
  <si>
    <t>I0276</t>
  </si>
  <si>
    <t>BRAÇADEIRA TIPO "D", METALICA DE 4''</t>
  </si>
  <si>
    <t>I0277</t>
  </si>
  <si>
    <t>BRAÇO METALICO DE 3/4", P/ POSTE DE CONCRETO</t>
  </si>
  <si>
    <t>I0278</t>
  </si>
  <si>
    <t>BRAÇO METALICO P/ LUMINARIA</t>
  </si>
  <si>
    <t>I0288</t>
  </si>
  <si>
    <t>BUCHA DE FERRO GALVANIZADO  1/2"</t>
  </si>
  <si>
    <t>I0293</t>
  </si>
  <si>
    <t>BUCHA DE FERRO GALVANIZADO  3/4"</t>
  </si>
  <si>
    <t>I0285</t>
  </si>
  <si>
    <t>BUCHA DE FERRO GALVANIZADO 1 1/2''</t>
  </si>
  <si>
    <t>I0286</t>
  </si>
  <si>
    <t>BUCHA DE FERRO GALVANIZADO 1 1/4''</t>
  </si>
  <si>
    <t>I0287</t>
  </si>
  <si>
    <t>BUCHA DE FERRO GALVANIZADO 1''</t>
  </si>
  <si>
    <t>I0289</t>
  </si>
  <si>
    <t>BUCHA DE FERRO GALVANIZADO 2 1/2''</t>
  </si>
  <si>
    <t>I0290</t>
  </si>
  <si>
    <t>BUCHA DE FERRO GALVANIZADO 2''</t>
  </si>
  <si>
    <t>I0291</t>
  </si>
  <si>
    <t>BUCHA DE FERRO GALVANIZADO 3 1/2''</t>
  </si>
  <si>
    <t>I0292</t>
  </si>
  <si>
    <t>BUCHA DE FERRO GALVANIZADO 3''</t>
  </si>
  <si>
    <t>I0294</t>
  </si>
  <si>
    <t>BUCHA DE FERRO GALVANIZADO 4''</t>
  </si>
  <si>
    <t>I0332</t>
  </si>
  <si>
    <t>CABEÇOTE DE ALUMINIO P/TELEFONE</t>
  </si>
  <si>
    <t>I6399</t>
  </si>
  <si>
    <t>CABO BLINDADO 2x18 AWG</t>
  </si>
  <si>
    <t>I0461</t>
  </si>
  <si>
    <t>CABO COBRE NU  50MM2</t>
  </si>
  <si>
    <t>I0336</t>
  </si>
  <si>
    <t>I0337</t>
  </si>
  <si>
    <t>CABO COBRE NU 120MM2</t>
  </si>
  <si>
    <t>I0365</t>
  </si>
  <si>
    <t>I0338</t>
  </si>
  <si>
    <t>I0339</t>
  </si>
  <si>
    <t>I0340</t>
  </si>
  <si>
    <t>I0341</t>
  </si>
  <si>
    <t>I8438</t>
  </si>
  <si>
    <t>I7375</t>
  </si>
  <si>
    <t>CABO DE COBRE NU, FORMAÇÃO 7 FIOS, 10mm²</t>
  </si>
  <si>
    <t>I9415</t>
  </si>
  <si>
    <t>CABO DE COBRE, FLEXIVEL, CLASSE 4 OU 5, ISOLACAO EM PVC/A, ANTICHAMA BWF-B, COBERTURA PVC-ST1, ANTICHAMA BWF-B, 1 CONDUTOR, 0,6/1 KV, SECAO NOMINAL 400 MM2</t>
  </si>
  <si>
    <t>I6816</t>
  </si>
  <si>
    <t>CABO DE FIBRA ÓTICA, 01 PAR</t>
  </si>
  <si>
    <t>I6817</t>
  </si>
  <si>
    <t>CABO DE FIBRA ÓTICA, 02 PARES</t>
  </si>
  <si>
    <t>I6818</t>
  </si>
  <si>
    <t>CABO DE FIBRA ÓTICA, 03 PARES</t>
  </si>
  <si>
    <t>I6819</t>
  </si>
  <si>
    <t>CABO DE FIBRA ÓTICA, 04 PARES</t>
  </si>
  <si>
    <t>I0366</t>
  </si>
  <si>
    <t>CABO EM PVC 1000V 10MM2</t>
  </si>
  <si>
    <t>I0367</t>
  </si>
  <si>
    <t>CABO EM PVC 1000V 120MM2</t>
  </si>
  <si>
    <t>I0368</t>
  </si>
  <si>
    <t>CABO EM PVC 1000V 150MM2</t>
  </si>
  <si>
    <t>I0369</t>
  </si>
  <si>
    <t>CABO EM PVC 1000V 16MM2</t>
  </si>
  <si>
    <t>I0370</t>
  </si>
  <si>
    <t>CABO EM PVC 1000V 185MM2</t>
  </si>
  <si>
    <t>I8229</t>
  </si>
  <si>
    <t>CABO EM PVC 1000V 2,5MM2</t>
  </si>
  <si>
    <t>I0371</t>
  </si>
  <si>
    <t>CABO EM PVC 1000V 240MM2</t>
  </si>
  <si>
    <t>I0372</t>
  </si>
  <si>
    <t>CABO EM PVC 1000V 25MM2</t>
  </si>
  <si>
    <t>I9074</t>
  </si>
  <si>
    <t>I0373</t>
  </si>
  <si>
    <t>CABO EM PVC 1000V 35MM2</t>
  </si>
  <si>
    <t>I0374</t>
  </si>
  <si>
    <t>CABO EM PVC 1000V 4MM2</t>
  </si>
  <si>
    <t>I0331</t>
  </si>
  <si>
    <t>CABO EM PVC 1000V 50MM2</t>
  </si>
  <si>
    <t>I0375</t>
  </si>
  <si>
    <t>CABO EM PVC 1000V 6MM2</t>
  </si>
  <si>
    <t>I0376</t>
  </si>
  <si>
    <t>CABO EM PVC 1000V 70MM2</t>
  </si>
  <si>
    <t>I0377</t>
  </si>
  <si>
    <t>CABO EM PVC 1000V 95MM2</t>
  </si>
  <si>
    <t>I8374</t>
  </si>
  <si>
    <t>CABO ISOLADO 15KV 120MM2</t>
  </si>
  <si>
    <t>I6178</t>
  </si>
  <si>
    <t>CABO ISOLADO 15KV 240MM2</t>
  </si>
  <si>
    <t>I7429</t>
  </si>
  <si>
    <t>CABO ISOLADO 15KV 25MM2</t>
  </si>
  <si>
    <t>I8373</t>
  </si>
  <si>
    <t>CABO ISOLADO 15KV 35MM2</t>
  </si>
  <si>
    <t>I6162</t>
  </si>
  <si>
    <t>CABO ISOLADO 15KV 70MM2</t>
  </si>
  <si>
    <t>I0342</t>
  </si>
  <si>
    <t>CABO ISOLADO EM PVC  16MM2 - 750V</t>
  </si>
  <si>
    <t>I0347</t>
  </si>
  <si>
    <t>CABO ISOLADO EM PVC  25MM2 - 750V</t>
  </si>
  <si>
    <t>I0349</t>
  </si>
  <si>
    <t>CABO ISOLADO EM PVC  35MM2 - 750V</t>
  </si>
  <si>
    <t>I0343</t>
  </si>
  <si>
    <t>CABO ISOLADO EM PVC 120MM2 - 750V</t>
  </si>
  <si>
    <t>I0344</t>
  </si>
  <si>
    <t>CABO ISOLADO EM PVC 150MM2 - 750V</t>
  </si>
  <si>
    <t>I0345</t>
  </si>
  <si>
    <t>CABO ISOLADO EM PVC 185MM2 - 750V</t>
  </si>
  <si>
    <t>I0346</t>
  </si>
  <si>
    <t>CABO ISOLADO EM PVC 240MM2 - 750V</t>
  </si>
  <si>
    <t>I0348</t>
  </si>
  <si>
    <t>CABO ISOLADO EM PVC 300MM2 - 750V</t>
  </si>
  <si>
    <t>I0350</t>
  </si>
  <si>
    <t>CABO ISOLADO EM PVC 400MM2 - 750V</t>
  </si>
  <si>
    <t>I0351</t>
  </si>
  <si>
    <t>CABO ISOLADO EM PVC 500MM2 - 750V</t>
  </si>
  <si>
    <t>I0352</t>
  </si>
  <si>
    <t>CABO ISOLADO EM PVC 50MM2 - 750V</t>
  </si>
  <si>
    <t>I0353</t>
  </si>
  <si>
    <t>CABO ISOLADO EM PVC 70MM2 - 750V</t>
  </si>
  <si>
    <t>I0354</t>
  </si>
  <si>
    <t>CABO ISOLADO EM PVC 95MM2 - 750V</t>
  </si>
  <si>
    <t>I0355</t>
  </si>
  <si>
    <t>I0356</t>
  </si>
  <si>
    <t>CABO ISOLADO PVC 750V 2,5 MM2</t>
  </si>
  <si>
    <t>I0357</t>
  </si>
  <si>
    <t>I0358</t>
  </si>
  <si>
    <t>I0359</t>
  </si>
  <si>
    <t>CABO LOGICO 4 PARES, CAT. 3 - UTP (10 MBPS)</t>
  </si>
  <si>
    <t>I0360</t>
  </si>
  <si>
    <t>CABO LOGICO 4 PARES, CAT. 4 - UTP (20 MBPS)</t>
  </si>
  <si>
    <t>I0361</t>
  </si>
  <si>
    <t>CABO LOGICO 4 PARES, CAT.5 - UTP (100 MBPS)</t>
  </si>
  <si>
    <t>I0362</t>
  </si>
  <si>
    <t>CABO LOGICO/VIDEO COAXIAL 50 (OHMS)</t>
  </si>
  <si>
    <t>I0363</t>
  </si>
  <si>
    <t>CABO LOGICO/VIDEO COAXIAL 75 (OHMS)</t>
  </si>
  <si>
    <t>I0364</t>
  </si>
  <si>
    <t>CABO LOGICO/VIDEO COAXIAL 95 (OHMS)</t>
  </si>
  <si>
    <t>I8368</t>
  </si>
  <si>
    <t>CABO LÓGICO 4 PARES, CAT. 6 - UTP</t>
  </si>
  <si>
    <t>I8369</t>
  </si>
  <si>
    <t>I6796</t>
  </si>
  <si>
    <t>CABO POLIFÁSICO - 4 X 2,5MM</t>
  </si>
  <si>
    <t>I0379</t>
  </si>
  <si>
    <t>CABO TELEFONICO CCE - 2</t>
  </si>
  <si>
    <t>I0380</t>
  </si>
  <si>
    <t>CABO TELEFONICO CCE - 3</t>
  </si>
  <si>
    <t>I0381</t>
  </si>
  <si>
    <t>CABO TELEFONICO CCI-1</t>
  </si>
  <si>
    <t>I0382</t>
  </si>
  <si>
    <t>CABO TELEFONICO CCI-2</t>
  </si>
  <si>
    <t>I0383</t>
  </si>
  <si>
    <t>CABO TELEFONICO CCI-3</t>
  </si>
  <si>
    <t>I0384</t>
  </si>
  <si>
    <t>CABO TELEFONICO CCI-4</t>
  </si>
  <si>
    <t>I0385</t>
  </si>
  <si>
    <t>CABO TELEFONICO CCI-5</t>
  </si>
  <si>
    <t>I0386</t>
  </si>
  <si>
    <t>CABO TELEFONICO CCI-6</t>
  </si>
  <si>
    <t>I0387</t>
  </si>
  <si>
    <t>CABO TELEFONICO CI 50-10</t>
  </si>
  <si>
    <t>I0388</t>
  </si>
  <si>
    <t>CABO TELEFONICO CI 50-100</t>
  </si>
  <si>
    <t>I0389</t>
  </si>
  <si>
    <t>CABO TELEFONICO CI 50-20</t>
  </si>
  <si>
    <t>I0390</t>
  </si>
  <si>
    <t>CABO TELEFONICO CI 50-200</t>
  </si>
  <si>
    <t>I0391</t>
  </si>
  <si>
    <t>CABO TELEFONICO CI 50-30</t>
  </si>
  <si>
    <t>I0392</t>
  </si>
  <si>
    <t>CABO TELEFONICO CI 50-50</t>
  </si>
  <si>
    <t>I0393</t>
  </si>
  <si>
    <t>CABO TELEFONICO CTP-APL 10</t>
  </si>
  <si>
    <t>I0394</t>
  </si>
  <si>
    <t>CABO TELEFONICO CTP-APL 100</t>
  </si>
  <si>
    <t>I0395</t>
  </si>
  <si>
    <t>CABO TELEFONICO CTP-APL 20</t>
  </si>
  <si>
    <t>I0396</t>
  </si>
  <si>
    <t>CABO TELEFONICO CTP-APL 200</t>
  </si>
  <si>
    <t>I0397</t>
  </si>
  <si>
    <t>CABO TELEFONICO CTP-APL 30</t>
  </si>
  <si>
    <t>I0398</t>
  </si>
  <si>
    <t>CABO TELEFONICO CTP-APL 50</t>
  </si>
  <si>
    <t>I7376</t>
  </si>
  <si>
    <t>I0407</t>
  </si>
  <si>
    <t>CAIXA AQUATIC PVC RIGIDO REF. 921.07 COM ENCAIXE</t>
  </si>
  <si>
    <t>I0408</t>
  </si>
  <si>
    <t>CAIXA AQUATIC PVC RIGIDO REF.921.06 SEM ENCAIXE</t>
  </si>
  <si>
    <t>I9446</t>
  </si>
  <si>
    <t>CAIXA DE EMBUTIR PVC - 4X4 OCTOGONAL</t>
  </si>
  <si>
    <t>I0417</t>
  </si>
  <si>
    <t>CAIXA DE LIGAÇÃO PLASTICA, DE SOBREPOR SISTEMA "X"</t>
  </si>
  <si>
    <t>I10250</t>
  </si>
  <si>
    <t>I10251</t>
  </si>
  <si>
    <t>I0418</t>
  </si>
  <si>
    <t>CAIXA DERIVACAO 300X300MM</t>
  </si>
  <si>
    <t>I0419</t>
  </si>
  <si>
    <t>CAIXA ESTAMPADA 3"X3", 4''X2'', 4"X4" - CHAPA 18</t>
  </si>
  <si>
    <t>I0420</t>
  </si>
  <si>
    <t>CAIXA ESTAMPADA 4''X6''-CHAPA 18</t>
  </si>
  <si>
    <t>I0421</t>
  </si>
  <si>
    <t>CAIXA INSPEÇÃO DO TERRA</t>
  </si>
  <si>
    <t>I0422</t>
  </si>
  <si>
    <t>CAIXA LIGAÇÃO 240X180MM</t>
  </si>
  <si>
    <t>I0423</t>
  </si>
  <si>
    <t>CAIXA LIGAÇÃO 250X250MM</t>
  </si>
  <si>
    <t>I0424</t>
  </si>
  <si>
    <t>CAIXA LIGAÇÃO DIAM. 90MM</t>
  </si>
  <si>
    <t>I0425</t>
  </si>
  <si>
    <t>CAIXA MEDIÇÃO ENERGIA ATIVA/REATIVA 60X70X25CM</t>
  </si>
  <si>
    <t>I0427</t>
  </si>
  <si>
    <t>CAIXA PARA CALHA FIBERGLASS</t>
  </si>
  <si>
    <t>I0428</t>
  </si>
  <si>
    <t>CAIXA PASSAG. CHAPA C/TAMPA PARAF. 100X100X80MM</t>
  </si>
  <si>
    <t>I0429</t>
  </si>
  <si>
    <t>CAIXA PASSAG. CHAPA C/TAMPA PARAF. 150X150X800MM</t>
  </si>
  <si>
    <t>I0430</t>
  </si>
  <si>
    <t>CAIXA PASSAG. CHAPA C/TAMPA PARAF. 200X200X100MM</t>
  </si>
  <si>
    <t>I0431</t>
  </si>
  <si>
    <t>CAIXA PASSAG. CHAPA C/TAMPA PARAF. 400X400X150MM</t>
  </si>
  <si>
    <t>I0432</t>
  </si>
  <si>
    <t>CAIXA PASSAG. CHAPA C/TAMPA PARAF. 500X500X150MM</t>
  </si>
  <si>
    <t>I0436</t>
  </si>
  <si>
    <t>CAIXA TIPO 'J' 50X60X27CM</t>
  </si>
  <si>
    <t>I0456</t>
  </si>
  <si>
    <t>CAMPAINHA TIPO SIRENE ESCOLAR</t>
  </si>
  <si>
    <t>I0457</t>
  </si>
  <si>
    <t>CANALETA 25X30MM PARA CABOS</t>
  </si>
  <si>
    <t>I0458</t>
  </si>
  <si>
    <t>CANALETA PLASTICA (110 X 20)MM, SISTEMA "X"</t>
  </si>
  <si>
    <t>I0459</t>
  </si>
  <si>
    <t>CANALETA PLASTICA (20 X 10)MM, SISTEMA "X"</t>
  </si>
  <si>
    <t>I0460</t>
  </si>
  <si>
    <t>CANALETA PLASTICA (50 X 20)MM, SISTEMA "X"</t>
  </si>
  <si>
    <t>I6173</t>
  </si>
  <si>
    <t>CANALETA SISTEMA DLP 60MM X 50MM</t>
  </si>
  <si>
    <t>I6376</t>
  </si>
  <si>
    <t>CANCELA AUTOMÁTICA COM GABINETE EM AÇO GALVANIZADO COM TRATAMENTO ANTICORROSIVO E PINTURA ELETROSTÁTICA, TIPO ARTICULADA (BARREIRA DE ALUMÍNIO)</t>
  </si>
  <si>
    <t>I0469</t>
  </si>
  <si>
    <t>CANTONEIRA DE SEPARAÇÃO</t>
  </si>
  <si>
    <t>I0330</t>
  </si>
  <si>
    <t>CAPTOR FRANKLIN - 4 PONTAS</t>
  </si>
  <si>
    <t>I6248</t>
  </si>
  <si>
    <t>CARTÃO DI COM 32 CANAIS</t>
  </si>
  <si>
    <t>I6272</t>
  </si>
  <si>
    <t>CARTÃO DO COM 32 CANAIS</t>
  </si>
  <si>
    <t>I7527</t>
  </si>
  <si>
    <t>CARTÕES</t>
  </si>
  <si>
    <t>I7522</t>
  </si>
  <si>
    <t>CATRACA BIOMÉTRICA E CARTÃO PROX COM SOFTWARE LIGHT COMPLETO ILIMITADO</t>
  </si>
  <si>
    <t>I0502</t>
  </si>
  <si>
    <t>CELULA FOTOELETRICA P/ LAMPADA 1000W, C/ SUPORTE</t>
  </si>
  <si>
    <t>I0503</t>
  </si>
  <si>
    <t>CELULA FOTOELETRICA P/ LAMPADA 250W, C/ SUPORTE</t>
  </si>
  <si>
    <t>I0501</t>
  </si>
  <si>
    <t>CELULA FOTOELÉTRICA P/ LÂMPADA 400W, C/ SUPORTE</t>
  </si>
  <si>
    <t>I0505</t>
  </si>
  <si>
    <t>CENTRAL ALARME P/12 LAÇOS SUPERV., MOD. FIRE-LITE</t>
  </si>
  <si>
    <t>I0506</t>
  </si>
  <si>
    <t>CENTRAL ALARME P/18 LAÇOS SUPERV., MOD. FIRE-LITE</t>
  </si>
  <si>
    <t>I0507</t>
  </si>
  <si>
    <t>CENTRAL ALARME P/6 LAÇOS SUPERVIS., MOD.FIRE-LITE</t>
  </si>
  <si>
    <t>I7538</t>
  </si>
  <si>
    <t>CENTRAL DE CONTROLE P/ SEGURANÇA COMPLETA</t>
  </si>
  <si>
    <t>I0546</t>
  </si>
  <si>
    <t>CHAVE COMUTADORA P/ AMPERIMETRO/VOLTIMETRO</t>
  </si>
  <si>
    <t>I0547</t>
  </si>
  <si>
    <t>CHAVE FACA 3X200A CLASSE 15KV</t>
  </si>
  <si>
    <t>I0549</t>
  </si>
  <si>
    <t>CHAVE FUSIVEL INDICADORA 15KV/50A-RUPTURA 1200A</t>
  </si>
  <si>
    <t>I0551</t>
  </si>
  <si>
    <t>CHAVE GERAL 3X200A-BASE DE MARMORE</t>
  </si>
  <si>
    <t>I7537</t>
  </si>
  <si>
    <t>CHAVE PRESSOSTÁTICA 2"</t>
  </si>
  <si>
    <t>I9072</t>
  </si>
  <si>
    <t>I0552</t>
  </si>
  <si>
    <t>CHAVE SECCIONADORA ACION. ALAVANCA 1X40A</t>
  </si>
  <si>
    <t>I0553</t>
  </si>
  <si>
    <t>CHAVE SECCIONADORA ACION. ALAVANCA 3X100A</t>
  </si>
  <si>
    <t>I0554</t>
  </si>
  <si>
    <t>CHAVE SECCIONADORA ACION. ALAVANCA 3X40A</t>
  </si>
  <si>
    <t>I0555</t>
  </si>
  <si>
    <t>CHAVE SECCIONADORA ACION. ALAVANCA 3X63A</t>
  </si>
  <si>
    <t>I7431</t>
  </si>
  <si>
    <t>CHAVE SECCIONADORA C/ FUSÍVEL, ABERTURA SOB CARGA, 15 kV, 160 A</t>
  </si>
  <si>
    <t>I0556</t>
  </si>
  <si>
    <t>CHAVE SECCIONADORA ROTATIVA 3X100A</t>
  </si>
  <si>
    <t>I0557</t>
  </si>
  <si>
    <t>CHAVE SECCIONADORA ROTATIVA 3X125A</t>
  </si>
  <si>
    <t>I0558</t>
  </si>
  <si>
    <t>CHAVE SECCIONADORA ROTATIVA 3X16A</t>
  </si>
  <si>
    <t>I0559</t>
  </si>
  <si>
    <t>CHAVE SECCIONADORA ROTATIVA 3X200A</t>
  </si>
  <si>
    <t>I0560</t>
  </si>
  <si>
    <t>CHAVE SECCIONADORA ROTATIVA 3X250A</t>
  </si>
  <si>
    <t>I0561</t>
  </si>
  <si>
    <t>CHAVE SECCIONADORA ROTATIVA 3X25A</t>
  </si>
  <si>
    <t>I0562</t>
  </si>
  <si>
    <t>CHAVE SECCIONADORA ROTATIVA 3X40A</t>
  </si>
  <si>
    <t>I0563</t>
  </si>
  <si>
    <t>CHAVE SECCIONADORA ROTATIVA 3X63A</t>
  </si>
  <si>
    <t>I0806</t>
  </si>
  <si>
    <t>CINTA DE AÇO GALVANIZADO COM PARAFUSOS E PORCAS</t>
  </si>
  <si>
    <t>I7925</t>
  </si>
  <si>
    <t>I0808</t>
  </si>
  <si>
    <t>CLEATS P/LIGACAO APARENTE</t>
  </si>
  <si>
    <t>I7453</t>
  </si>
  <si>
    <t>COMPUTADOR PENTIUM 4 , 2,80 GHz, 512 K CACHE, HD 40 GB, 128 MB DDR SDRAM, INCLUINDO PLACA</t>
  </si>
  <si>
    <t>I0837</t>
  </si>
  <si>
    <t>CONDULETE DE PVC DE 1", TIPO C - E - LL - LR</t>
  </si>
  <si>
    <t>I0838</t>
  </si>
  <si>
    <t>CONDULETE DE PVC DE 1/2" TIPO C - E - LL - LR</t>
  </si>
  <si>
    <t>I0839</t>
  </si>
  <si>
    <t>CONDULETE DE PVC DE 3/4"TIPO C  - E - LL - LR</t>
  </si>
  <si>
    <t>I7382</t>
  </si>
  <si>
    <t>I7414</t>
  </si>
  <si>
    <t>CONECTOR DE COMPRESSÃO P/25mm²</t>
  </si>
  <si>
    <t>I0841</t>
  </si>
  <si>
    <t>CONECTOR PARA HASTE TERRA</t>
  </si>
  <si>
    <t>I0844</t>
  </si>
  <si>
    <t>CONECTOR SPLIT-BOLT P/ CABO 120MM2</t>
  </si>
  <si>
    <t>I0845</t>
  </si>
  <si>
    <t>CONECTOR SPLIT-BOLT P/ CABO 500MM2</t>
  </si>
  <si>
    <t>I0840</t>
  </si>
  <si>
    <t>CONECTOR SPLIT-BOLT P/CABO 10MM2</t>
  </si>
  <si>
    <t>I0846</t>
  </si>
  <si>
    <t>CONECTOR SPLIT-BOLT P/CABO 16MM2</t>
  </si>
  <si>
    <t>I0847</t>
  </si>
  <si>
    <t>CONECTOR SPLIT-BOLT P/CABO 35MM2</t>
  </si>
  <si>
    <t>I0850</t>
  </si>
  <si>
    <t>CONJUNTO DE ESTAIAMENTO PARA PARA-RAIOS</t>
  </si>
  <si>
    <t>I7436</t>
  </si>
  <si>
    <t>CONTACTOR  65A</t>
  </si>
  <si>
    <t>I6005</t>
  </si>
  <si>
    <t>CONTACTOR 250A, 30Ø, 1KV</t>
  </si>
  <si>
    <t>I0648</t>
  </si>
  <si>
    <t>I7405</t>
  </si>
  <si>
    <t>CONTATOR DE POTÊNCIA 3TF46 45A 2NA+2NF 220V</t>
  </si>
  <si>
    <t>I7465</t>
  </si>
  <si>
    <t>CONTROLE TIPO JOYSTICK PARA CÂMERA MÓVEL C/ DISPLAY TELA 7 E TECLADO INCORPORADO, PARA CONTROLAR ATÉ 256 CÂMERAS</t>
  </si>
  <si>
    <t>I6281</t>
  </si>
  <si>
    <t>CONVERSOR DE F.O. COAXIAL (EMISSOR + RECEPTOR)</t>
  </si>
  <si>
    <t>I7526</t>
  </si>
  <si>
    <t>CONVERSOR RS232 P/ LINHA PLUS</t>
  </si>
  <si>
    <t>I6175</t>
  </si>
  <si>
    <t>COTOVELO 90 INTERNO SISTEMA DLP PARA CANALETA 60MM X 34/50MM</t>
  </si>
  <si>
    <t>I6174</t>
  </si>
  <si>
    <t>COTOVELO 90 VARIAVEL SISTEMA DLP P/CANALETA 60MM X 34/50MM</t>
  </si>
  <si>
    <t>I0914</t>
  </si>
  <si>
    <t>CRUZETA EM CONCRETO ARMADO-PADRÃO COELCE</t>
  </si>
  <si>
    <t>I0943</t>
  </si>
  <si>
    <t>CURVA DE FERRO PARA ELETRODUTO DE 1 1/2''</t>
  </si>
  <si>
    <t>I0944</t>
  </si>
  <si>
    <t>CURVA DE FERRO PARA ELETRODUTO DE 1 1/4''</t>
  </si>
  <si>
    <t>I0945</t>
  </si>
  <si>
    <t>CURVA DE FERRO PARA ELETRODUTO DE 1''</t>
  </si>
  <si>
    <t>I0946</t>
  </si>
  <si>
    <t>CURVA DE FERRO PARA ELETRODUTO DE 2 1/2''</t>
  </si>
  <si>
    <t>I0947</t>
  </si>
  <si>
    <t>CURVA DE FERRO PARA ELETRODUTO DE 2''</t>
  </si>
  <si>
    <t>I0949</t>
  </si>
  <si>
    <t>CURVA DE FERRO PARA ELETRODUTO DE 3/4''</t>
  </si>
  <si>
    <t>I0950</t>
  </si>
  <si>
    <t>CURVA DE PVC RIGIDO PARA ELETRODUTO DE 1 1/2''</t>
  </si>
  <si>
    <t>I0951</t>
  </si>
  <si>
    <t>CURVA DE PVC RIGIDO PARA ELETRODUTO DE 1 1/4''</t>
  </si>
  <si>
    <t>I0952</t>
  </si>
  <si>
    <t>CURVA DE PVC RIGIDO PARA ELETRODUTO DE 1''</t>
  </si>
  <si>
    <t>I0953</t>
  </si>
  <si>
    <t>CURVA DE PVC RIGIDO PARA ELETRODUTO DE 1/2''</t>
  </si>
  <si>
    <t>I0954</t>
  </si>
  <si>
    <t>CURVA DE PVC RIGIDO PARA ELETRODUTO DE 2 1/2''</t>
  </si>
  <si>
    <t>I0955</t>
  </si>
  <si>
    <t>CURVA DE PVC RIGIDO PARA ELETRODUTO DE 2''</t>
  </si>
  <si>
    <t>I0956</t>
  </si>
  <si>
    <t>CURVA DE PVC RIGIDO PARA ELETRODUTO DE 3''</t>
  </si>
  <si>
    <t>I0957</t>
  </si>
  <si>
    <t>CURVA DE PVC RIGIDO PARA ELETRODUTO DE 3/4''</t>
  </si>
  <si>
    <t>I0958</t>
  </si>
  <si>
    <t>CURVA DE PVC RIGIDO PARA ELETRODUTO DE 4''</t>
  </si>
  <si>
    <t>I0959</t>
  </si>
  <si>
    <t>CURVA SANFONADA</t>
  </si>
  <si>
    <t>I0960</t>
  </si>
  <si>
    <t>CURVA VERTICAL 90. P/INTERLIGAÇÃO</t>
  </si>
  <si>
    <t>I0961</t>
  </si>
  <si>
    <t xml:space="preserve">CX. ALUMINIO FUND. (40X40X15)CM, C/ TAMPA CEGA
</t>
  </si>
  <si>
    <t>I7468</t>
  </si>
  <si>
    <t>CÂMERA COLORIDA FIXA TIPO CCD 1/3", LENTE AUTO-ÍRIS, FOCO MANUAL 3,5-8mm, COM CAIXA DE PROTEÇÃO IP44 EM ALUMÍNIO, FONTE DE ALIMENTAÇÃO INCLUSA EM 220VAC/12VCC, 100VA MÁX., COM SUPORTES DE FIXAÇÃO</t>
  </si>
  <si>
    <t>I7987</t>
  </si>
  <si>
    <t>CÂMERAS</t>
  </si>
  <si>
    <t>I6179</t>
  </si>
  <si>
    <t>DERIVAÇÃO SISTEMA DLP 60MM X 50MM</t>
  </si>
  <si>
    <t>I7451</t>
  </si>
  <si>
    <t>DETETOR IÔNICO DE FUMAÇA, MONTAGEM DE TETO, C/ BASE ALIMENTAÇÃO 220VAC, UMA SAÍDA DIGITAL</t>
  </si>
  <si>
    <t>I0969</t>
  </si>
  <si>
    <t>DISJUNTOR BIPOLAR 10A</t>
  </si>
  <si>
    <t>I0970</t>
  </si>
  <si>
    <t>DISJUNTOR BIPOLAR 16A</t>
  </si>
  <si>
    <t>I0972</t>
  </si>
  <si>
    <t>DISJUNTOR BIPOLAR 20A</t>
  </si>
  <si>
    <t>I0973</t>
  </si>
  <si>
    <t>DISJUNTOR BIPOLAR 25A</t>
  </si>
  <si>
    <t>I0975</t>
  </si>
  <si>
    <t>DISJUNTOR BIPOLAR 32A</t>
  </si>
  <si>
    <t>I0976</t>
  </si>
  <si>
    <t>DISJUNTOR BIPOLAR 40A</t>
  </si>
  <si>
    <t>I0978</t>
  </si>
  <si>
    <t>DISJUNTOR BIPOLAR 50A</t>
  </si>
  <si>
    <t>I8365</t>
  </si>
  <si>
    <t>I8366</t>
  </si>
  <si>
    <t>I0980</t>
  </si>
  <si>
    <t>DISJUNTOR MONOPOLAR 10A</t>
  </si>
  <si>
    <t>I0981</t>
  </si>
  <si>
    <t>DISJUNTOR MONOPOLAR 16A</t>
  </si>
  <si>
    <t>I0983</t>
  </si>
  <si>
    <t>DISJUNTOR MONOPOLAR 20A</t>
  </si>
  <si>
    <t>I0984</t>
  </si>
  <si>
    <t>DISJUNTOR MONOPOLAR 25A</t>
  </si>
  <si>
    <t>I0986</t>
  </si>
  <si>
    <t>DISJUNTOR MONOPOLAR 32A</t>
  </si>
  <si>
    <t>I0987</t>
  </si>
  <si>
    <t>DISJUNTOR MONOPOLAR 40A</t>
  </si>
  <si>
    <t>I0989</t>
  </si>
  <si>
    <t>DISJUNTOR MONOPOLAR 50A</t>
  </si>
  <si>
    <t>I9416</t>
  </si>
  <si>
    <t xml:space="preserve">DISJUNTOR TERMICO E MAGNETICO AJUSTAVEIS, TRIPOLAR DE 300 ATE 400A, CAPACIDADE DE INTERRUPCAO DE 35KA
</t>
  </si>
  <si>
    <t>I9417</t>
  </si>
  <si>
    <t>DISJUNTOR TERMOMAGNÉTICO TRIPOLAR 125 A COM CAIXA MOLDADA 10 KA</t>
  </si>
  <si>
    <t>I9418</t>
  </si>
  <si>
    <t>DISJUNTOR TERMOMAGNÉTICO TRIPOLAR 175 A COM CAIXA MOLDADA 10 KA</t>
  </si>
  <si>
    <t>I9419</t>
  </si>
  <si>
    <t>DISJUNTOR TERMOMAGNÉTICO TRIPOLAR 250 A COM CAIXA MOLDADA 10 KA</t>
  </si>
  <si>
    <t>I0993</t>
  </si>
  <si>
    <t>DISJUNTOR TIPO COMPACTO 3X 16A</t>
  </si>
  <si>
    <t>I0995</t>
  </si>
  <si>
    <t>DISJUNTOR TIPO COMPACTO 3X 32A</t>
  </si>
  <si>
    <t>I0997</t>
  </si>
  <si>
    <t>DISJUNTOR TIPO COMPACTO 3X 63A</t>
  </si>
  <si>
    <t>I0991</t>
  </si>
  <si>
    <t>DISJUNTOR TIPO COMPACTO 3X100A</t>
  </si>
  <si>
    <t>I0992</t>
  </si>
  <si>
    <t>DISJUNTOR TIPO COMPACTO 3X160A</t>
  </si>
  <si>
    <t>I1015</t>
  </si>
  <si>
    <t>DISJUNTOR TIPO COMPACTO 3X175A</t>
  </si>
  <si>
    <t>I0994</t>
  </si>
  <si>
    <t>DISJUNTOR TIPO COMPACTO E ABERTO 3X 250A</t>
  </si>
  <si>
    <t>I0996</t>
  </si>
  <si>
    <t>DISJUNTOR TIPO COMPACTO E ABERTO 3X 400A</t>
  </si>
  <si>
    <t>I1003</t>
  </si>
  <si>
    <t>DISJUNTOR TIPO COMPACTO E ABERTO 3X 630A</t>
  </si>
  <si>
    <t>I0998</t>
  </si>
  <si>
    <t>DISJUNTOR TIPO COMPACTO E ABERTO 3X1000A</t>
  </si>
  <si>
    <t>I0999</t>
  </si>
  <si>
    <t>DISJUNTOR TIPO COMPACTO E ABERTO 3X1250A</t>
  </si>
  <si>
    <t>I1000</t>
  </si>
  <si>
    <t>DISJUNTOR TIPO COMPACTO E ABERTO 3X1600A</t>
  </si>
  <si>
    <t>I1001</t>
  </si>
  <si>
    <t>DISJUNTOR TIPO COMPACTO E ABERTO 3X2500A</t>
  </si>
  <si>
    <t>I1002</t>
  </si>
  <si>
    <t>DISJUNTOR TIPO COMPACTO E ABERTO 3X3150A</t>
  </si>
  <si>
    <t>I1004</t>
  </si>
  <si>
    <t>DISJUNTOR TRIPOLAR 10A</t>
  </si>
  <si>
    <t>I1005</t>
  </si>
  <si>
    <t>DISJUNTOR TRIPOLAR 16A</t>
  </si>
  <si>
    <t>I1007</t>
  </si>
  <si>
    <t>DISJUNTOR TRIPOLAR 20A</t>
  </si>
  <si>
    <t>I1008</t>
  </si>
  <si>
    <t>DISJUNTOR TRIPOLAR 25A</t>
  </si>
  <si>
    <t>I1010</t>
  </si>
  <si>
    <t>DISJUNTOR TRIPOLAR 32A</t>
  </si>
  <si>
    <t>I7404</t>
  </si>
  <si>
    <t>DISJUNTOR TRIPOLAR 35kA ED63B060</t>
  </si>
  <si>
    <t>I7400</t>
  </si>
  <si>
    <t>DISJUNTOR TRIPOLAR 35kA FXD63B150</t>
  </si>
  <si>
    <t>I1011</t>
  </si>
  <si>
    <t>DISJUNTOR TRIPOLAR 40A</t>
  </si>
  <si>
    <t>I1013</t>
  </si>
  <si>
    <t>DISJUNTOR TRIPOLAR 50A</t>
  </si>
  <si>
    <t>I9075</t>
  </si>
  <si>
    <t>DISJUNTOR TRIPOLAR 800A</t>
  </si>
  <si>
    <t>I1016</t>
  </si>
  <si>
    <t>DISJUNTOR TRIPOLAR DE 100A</t>
  </si>
  <si>
    <t>I1017</t>
  </si>
  <si>
    <t>DISJUNTOR TRIPOLAR DE 60A</t>
  </si>
  <si>
    <t>I1018</t>
  </si>
  <si>
    <t>DISJUNTOR TRIPOLAR DE 70A</t>
  </si>
  <si>
    <t>I1019</t>
  </si>
  <si>
    <t>DISJUNTOR TRIPOLAR DE 90A</t>
  </si>
  <si>
    <t>I9065</t>
  </si>
  <si>
    <t>DISJUNTOR TÉRMICO E MAGNÉTICO AJUSTÁVEIS,TRIPOLAR DE 450 ATÉ 600A, CAPACIDADE DE INTERRUPÇÃO DE 35KA</t>
  </si>
  <si>
    <t>I8442</t>
  </si>
  <si>
    <t>DISPOSITIVO DE PROTEÇÃO CONTRA SURTOS DE TENSÃO - DPS's - 40 KA/440V - FORNECIMENTO E INSTALAÇÃO</t>
  </si>
  <si>
    <t>I8444</t>
  </si>
  <si>
    <t>I8445</t>
  </si>
  <si>
    <t>DISTRIBUIDOR INTERNO ÓPTICO - D.I.O. PARA 24 FIBRAS MONOMODO/MULTIMODO, COM CONECTORES SC/LC DUPLEX/ST/E2000, PADRÃO 19"</t>
  </si>
  <si>
    <t>I6829</t>
  </si>
  <si>
    <t>I1043</t>
  </si>
  <si>
    <t>DUTO DE ALONGAMENTO P/EXAUSTOR EOLICO</t>
  </si>
  <si>
    <t>I6690</t>
  </si>
  <si>
    <t>DUTO FLEXIVEL EM PEAD - D=110mm (4"), C/CONEXÕES</t>
  </si>
  <si>
    <t>I6692</t>
  </si>
  <si>
    <t>DUTO FLEXIVEL EM PEAD - D=140mm (5"), C/CONEXÕES</t>
  </si>
  <si>
    <t>I6693</t>
  </si>
  <si>
    <t>DUTO FLEXIVEL EM PEAD - D=160mm (6"), C/CONEXÕES</t>
  </si>
  <si>
    <t>I6686</t>
  </si>
  <si>
    <t>DUTO FLEXIVEL EM PEAD - D=40mm (1 1/4"), C/CONEXÕES</t>
  </si>
  <si>
    <t>I6687</t>
  </si>
  <si>
    <t>DUTO FLEXIVEL EM PEAD - D=50mm (1 1/2"), C/CONEXÕES</t>
  </si>
  <si>
    <t>I6688</t>
  </si>
  <si>
    <t>DUTO FLEXIVEL EM PEAD - D=63mm (2"), C/CONEXÕES</t>
  </si>
  <si>
    <t>I6689</t>
  </si>
  <si>
    <t>DUTO FLEXIVEL EM PEAD - D=90mm (3"), C/CONEXÕES</t>
  </si>
  <si>
    <t>I1044</t>
  </si>
  <si>
    <t>DUTO PERFURADO-ELETROCALHA CHAPA DE AÇO (100X100)MM</t>
  </si>
  <si>
    <t>I1045</t>
  </si>
  <si>
    <t>DUTO PERFURADO-ELETROCALHA CHAPA DE AÇO (100X200)MM</t>
  </si>
  <si>
    <t>I8370</t>
  </si>
  <si>
    <t>DUTO PERFURADO-ELETROCALHA CHAPA DE AÇO (100X300)MM</t>
  </si>
  <si>
    <t>I1046</t>
  </si>
  <si>
    <t>DUTO PERFURADO-ELETROCALHA CHAPA DE AÇO (25X50)MM</t>
  </si>
  <si>
    <t>I1047</t>
  </si>
  <si>
    <t>DUTO PERFURADO-ELETROCALHA CHAPA DE AÇO (25X75)MM</t>
  </si>
  <si>
    <t>I1048</t>
  </si>
  <si>
    <t>DUTO PERFURADO-ELETROCALHA CHAPA DE AÇO (50X100)MM</t>
  </si>
  <si>
    <t>I1049</t>
  </si>
  <si>
    <t>DUTO PERFURADO-ELETROCALHA CHAPA DE AÇO (50X50)MM</t>
  </si>
  <si>
    <t>I1050</t>
  </si>
  <si>
    <t>DUTO PERFURADO-ELETROCALHA CHAPA DE AÇO (50X75)MM</t>
  </si>
  <si>
    <t>I1051</t>
  </si>
  <si>
    <t>DUTO PERFURADO-ELETROCALHA CHAPA DE AÇO (75X75)MM</t>
  </si>
  <si>
    <t>I1052</t>
  </si>
  <si>
    <t>DUTO PERFURADO-PERFILADOS CHAPA DE AÇO (15 X 35)MM</t>
  </si>
  <si>
    <t>I1053</t>
  </si>
  <si>
    <t>DUTO PERFURADO-PERFILADOS CHAPA DE AÇO (19 X 39)MM</t>
  </si>
  <si>
    <t>I1054</t>
  </si>
  <si>
    <t>DUTO PERFURADO-PERFILADOS CHAPA DE AÇO (25 X 25)MM</t>
  </si>
  <si>
    <t>I1055</t>
  </si>
  <si>
    <t>DUTO PERFURADO-PERFILADOS CHAPA DE AÇO (35 X 35)MM</t>
  </si>
  <si>
    <t>I1056</t>
  </si>
  <si>
    <t>DUTO PERFURADO-PERFILADOS CHAPA DE AÇO (38 X 38)MM</t>
  </si>
  <si>
    <t>I1062</t>
  </si>
  <si>
    <t>ELETRODUTO DE ALUMINIO DE 1 1/2"</t>
  </si>
  <si>
    <t>I1063</t>
  </si>
  <si>
    <t>ELETRODUTO DE ALUMINIO DE 1 1/4"</t>
  </si>
  <si>
    <t>I1064</t>
  </si>
  <si>
    <t>ELETRODUTO DE ALUMINIO DE 1"</t>
  </si>
  <si>
    <t>I1065</t>
  </si>
  <si>
    <t>ELETRODUTO DE ALUMINIO DE 2 1/2"</t>
  </si>
  <si>
    <t>I1066</t>
  </si>
  <si>
    <t>ELETRODUTO DE ALUMINIO DE 2"</t>
  </si>
  <si>
    <t>I1067</t>
  </si>
  <si>
    <t>ELETRODUTO DE ALUMINIO DE 3/4"</t>
  </si>
  <si>
    <t>I8371</t>
  </si>
  <si>
    <t>ELETRODUTO DE ALUMÍNIO, INCLUSIVE CONEXÕES 3"</t>
  </si>
  <si>
    <t>I1071</t>
  </si>
  <si>
    <t>ELETRODUTO DE PVC RIGIDO   1/2''</t>
  </si>
  <si>
    <t>I1075</t>
  </si>
  <si>
    <t>ELETRODUTO DE PVC RIGIDO   3/4''</t>
  </si>
  <si>
    <t>I1068</t>
  </si>
  <si>
    <t>ELETRODUTO DE PVC RIGIDO 1 1/2''</t>
  </si>
  <si>
    <t>I1069</t>
  </si>
  <si>
    <t>ELETRODUTO DE PVC RIGIDO 1 1/4''</t>
  </si>
  <si>
    <t>I1070</t>
  </si>
  <si>
    <t>ELETRODUTO DE PVC RIGIDO 1''</t>
  </si>
  <si>
    <t>I1072</t>
  </si>
  <si>
    <t>ELETRODUTO DE PVC RIGIDO 2 1/2''</t>
  </si>
  <si>
    <t>I1073</t>
  </si>
  <si>
    <t>ELETRODUTO DE PVC RIGIDO 2''</t>
  </si>
  <si>
    <t>I1074</t>
  </si>
  <si>
    <t>ELETRODUTO DE PVC RIGIDO 3''</t>
  </si>
  <si>
    <t>I1076</t>
  </si>
  <si>
    <t>ELETRODUTO DE PVC RIGIDO 4''</t>
  </si>
  <si>
    <t>I1077</t>
  </si>
  <si>
    <t>ELETRODUTO FERRO CLASSE LI ESMALTADO 1 1/2''</t>
  </si>
  <si>
    <t>I1078</t>
  </si>
  <si>
    <t>ELETRODUTO FERRO CLASSE LI ESMALTADO 1 1/4''</t>
  </si>
  <si>
    <t>I1079</t>
  </si>
  <si>
    <t>ELETRODUTO FERRO CLASSE LI ESMALTADO 1''</t>
  </si>
  <si>
    <t>I1080</t>
  </si>
  <si>
    <t>ELETRODUTO FERRO CLASSE LI ESMALTADO 1/2''</t>
  </si>
  <si>
    <t>I1081</t>
  </si>
  <si>
    <t>ELETRODUTO FERRO CLASSE LI ESMALTADO 2''</t>
  </si>
  <si>
    <t>I1083</t>
  </si>
  <si>
    <t>ELETRODUTO FERRO CLASSE LI ESMALTADO 3/4''</t>
  </si>
  <si>
    <t>I1084</t>
  </si>
  <si>
    <t>ELETRODUTO FLEXIVEL TIPO GARGANTA</t>
  </si>
  <si>
    <t>I1085</t>
  </si>
  <si>
    <t>ELETRODUTO TIPO CONDULETE DE PVC DE 1"</t>
  </si>
  <si>
    <t>I1086</t>
  </si>
  <si>
    <t>ELETRODUTO TIPO CONDULETE DE PVC DE 1/2"</t>
  </si>
  <si>
    <t>I1087</t>
  </si>
  <si>
    <t>ELETRODUTO TIPO CONDULETE DE PVC DE 3/4"</t>
  </si>
  <si>
    <t>I9066</t>
  </si>
  <si>
    <t xml:space="preserve">ELO FUSIVEL
</t>
  </si>
  <si>
    <t>I2313</t>
  </si>
  <si>
    <t>ELO FUSIVEL 1H</t>
  </si>
  <si>
    <t>I2315</t>
  </si>
  <si>
    <t>ELO FUSIVEL 3H</t>
  </si>
  <si>
    <t>I6020</t>
  </si>
  <si>
    <t>EMENDA PARA LEITO ABA 100mm C/ PARAFUSOS EM INOX</t>
  </si>
  <si>
    <t>I2321</t>
  </si>
  <si>
    <t>ENERGIA ELETRICA</t>
  </si>
  <si>
    <t>KWH</t>
  </si>
  <si>
    <t>I1105</t>
  </si>
  <si>
    <t>ESPELHO 4''X2'' OU 3"X3"</t>
  </si>
  <si>
    <t>I1106</t>
  </si>
  <si>
    <t>ESPELHO 4''X4''</t>
  </si>
  <si>
    <t>I9106</t>
  </si>
  <si>
    <t>ESPELHO/PLACA DE 3 POSTOS 4"X2" PARA INSTALAÇÃO DE TOMADAS E INTERRUPTORES</t>
  </si>
  <si>
    <t>I1109</t>
  </si>
  <si>
    <t>I1110</t>
  </si>
  <si>
    <t>ESTABILIZADOR DE TENSÃO/CORRENTE DE 1KV</t>
  </si>
  <si>
    <t>I1111</t>
  </si>
  <si>
    <t>ESTABILIZADOR DE TENSÃO/CORRENTE DE 3KV</t>
  </si>
  <si>
    <t>I1112</t>
  </si>
  <si>
    <t>ESTABILIZADOR DE TENSÃO/CORRENTE DE 5KV</t>
  </si>
  <si>
    <t>I1113</t>
  </si>
  <si>
    <t>ESTABILIZADOR DE TENSÃO/CORRENTE DE 7.5 KVA</t>
  </si>
  <si>
    <t>I7530</t>
  </si>
  <si>
    <t>FECHADURA ELETROMAGNÉTICA</t>
  </si>
  <si>
    <t>I7524</t>
  </si>
  <si>
    <t>FECHADURA ELETROMAGNÉTICA - SÓ A FONTE P/FECHADURA</t>
  </si>
  <si>
    <t>I2340</t>
  </si>
  <si>
    <t>FIO DE COBRE ANTICHAMA 2.5MM2</t>
  </si>
  <si>
    <t>I1167</t>
  </si>
  <si>
    <t>FIO ISOLADO EM PVC 0.50MM2 - 750V</t>
  </si>
  <si>
    <t>I1168</t>
  </si>
  <si>
    <t>FIO ISOLADO EM PVC 0.75MM2 - 750V</t>
  </si>
  <si>
    <t>I1169</t>
  </si>
  <si>
    <t>FIO ISOLADO EM PVC 1.00MM2 - 750V</t>
  </si>
  <si>
    <t>I1170</t>
  </si>
  <si>
    <t>FIO ISOLADO EM PVC 1.50MM2 - 750V</t>
  </si>
  <si>
    <t>I1171</t>
  </si>
  <si>
    <t>FIO ISOLADO EM PVC 10.0 MM2 - 750V</t>
  </si>
  <si>
    <t>I1172</t>
  </si>
  <si>
    <t>FIO ISOLADO EM PVC 2.50MM2 - 750V</t>
  </si>
  <si>
    <t>I1173</t>
  </si>
  <si>
    <t>FIO ISOLADO EM PVC 4.00MM2 - 750V</t>
  </si>
  <si>
    <t>I1174</t>
  </si>
  <si>
    <t>FIO ISOLADO EM PVC 6.00MM2 - 750V</t>
  </si>
  <si>
    <t>I1175</t>
  </si>
  <si>
    <t>I1176</t>
  </si>
  <si>
    <t>I1177</t>
  </si>
  <si>
    <t>I9144</t>
  </si>
  <si>
    <t>FITA ADESIVA ANTICORROSIVA DE PVC FLEXIVEL, COR PRETA, PARA PROTECAO TUBULACAO, 50MM X 30M (L X C), E= 25MM</t>
  </si>
  <si>
    <t>I1181</t>
  </si>
  <si>
    <t>FITA ISOLANTE</t>
  </si>
  <si>
    <t>I7392</t>
  </si>
  <si>
    <t>FITA ISOLANTE COMUM N.º33</t>
  </si>
  <si>
    <t>I7391</t>
  </si>
  <si>
    <t>FITA ISOLANTE DE AUTO-FUSÃO N.º23</t>
  </si>
  <si>
    <t>I7418</t>
  </si>
  <si>
    <t>FLANGE P/ BASE METÁLICA DN 330mm FUROS 3/8"</t>
  </si>
  <si>
    <t>I7442</t>
  </si>
  <si>
    <t>FUSE MDL 1.32 AMP FOR AC FIXED HARDWARE PWR SUPPLY, MOD. 1746-F4-AHGB</t>
  </si>
  <si>
    <t>I1204</t>
  </si>
  <si>
    <t>FUSIVEL DIAZED 25A</t>
  </si>
  <si>
    <t>I1205</t>
  </si>
  <si>
    <t>FUSIVEL DIAZED 63A</t>
  </si>
  <si>
    <t>I1206</t>
  </si>
  <si>
    <t>FUSIVEL NH 00 - 125A</t>
  </si>
  <si>
    <t>I1207</t>
  </si>
  <si>
    <t>FUSIVEL NH 1 - 250A</t>
  </si>
  <si>
    <t>I1208</t>
  </si>
  <si>
    <t>FUSIVEL NH 2 - 400A</t>
  </si>
  <si>
    <t>I1209</t>
  </si>
  <si>
    <t>FUSIVEL NH 3 - 630A</t>
  </si>
  <si>
    <t>I1210</t>
  </si>
  <si>
    <t>FUSIVEL NH 4 - 1250A</t>
  </si>
  <si>
    <t>I7409</t>
  </si>
  <si>
    <t>FUSÍVEL DIAZED RETARDADO 2A, C/ BASE</t>
  </si>
  <si>
    <t>I7435</t>
  </si>
  <si>
    <t>FUSÍVEL NH 100A</t>
  </si>
  <si>
    <t>I1217</t>
  </si>
  <si>
    <t>GANCHO OLHAL</t>
  </si>
  <si>
    <t>I7387</t>
  </si>
  <si>
    <t>GLOBO CLARO / ÂMBAR P/ LUMINÁRIA SN-05 (30W)</t>
  </si>
  <si>
    <t>I7386</t>
  </si>
  <si>
    <t>GLOBO CLARO PARA LUMINÁRIA SN-05 (30W)</t>
  </si>
  <si>
    <t>I7385</t>
  </si>
  <si>
    <t>I7381</t>
  </si>
  <si>
    <t>GRAMPO DE ATERRAMENTO GKP</t>
  </si>
  <si>
    <t>I6177</t>
  </si>
  <si>
    <t>GRAMPO DE SUSTENTAÇÃO DLP</t>
  </si>
  <si>
    <t>I7464</t>
  </si>
  <si>
    <t>GRAVADOR DE VÍDEO, TIPO TIME HOPSE, 960 HORAS</t>
  </si>
  <si>
    <t>I7380</t>
  </si>
  <si>
    <t>HASTE DE ATERRAMENTO 5/8" x 3,00m GCW 19L30 BURDY</t>
  </si>
  <si>
    <t>I2352</t>
  </si>
  <si>
    <t>HASTE DE ATERRAMENTO COPERWELD 5/8" x 2.40M</t>
  </si>
  <si>
    <t>I1243</t>
  </si>
  <si>
    <t>HASTE DE ATERRAMENTO COPPERWELD 3/4'' x 3M</t>
  </si>
  <si>
    <t>I1244</t>
  </si>
  <si>
    <t>HASTE DE ATERRAMENTO COPPERWELD DE 3/4'' x 2.40M</t>
  </si>
  <si>
    <t>I6824</t>
  </si>
  <si>
    <t>I7986</t>
  </si>
  <si>
    <t>I6008</t>
  </si>
  <si>
    <t>INDUTÂNCIA DE LINHA TRIFÁSICA 0,1 MH - 250 A</t>
  </si>
  <si>
    <t>I1253</t>
  </si>
  <si>
    <t>INTERRUPTOR 1 TECLA PARALELO</t>
  </si>
  <si>
    <t>I1254</t>
  </si>
  <si>
    <t>INTERRUPTOR 1 TECLA PARALELO 1 TOMADA 2POLOS UNIV.</t>
  </si>
  <si>
    <t>I1252</t>
  </si>
  <si>
    <t>INTERRUPTOR 1 TECLA PARALELO BIPOLAR</t>
  </si>
  <si>
    <t>I1255</t>
  </si>
  <si>
    <t>INTERRUPTOR 1 TECLA SIMPLES</t>
  </si>
  <si>
    <t>I1256</t>
  </si>
  <si>
    <t>INTERRUPTOR 1 TECLA SIMPLES 1 CAMPAINHA</t>
  </si>
  <si>
    <t>I1257</t>
  </si>
  <si>
    <t>INTERRUPTOR 1 TECLA SIMPLES 1 PARALELO</t>
  </si>
  <si>
    <t>I1258</t>
  </si>
  <si>
    <t>INTERRUPTOR 1 TECLA SIMPLES 1 PARALELO 1TOM. 2POLO</t>
  </si>
  <si>
    <t>I1259</t>
  </si>
  <si>
    <t>INTERRUPTOR 1 TECLA SIMPLES 1 TOMADA 2POLOS UNIV.</t>
  </si>
  <si>
    <t>I1260</t>
  </si>
  <si>
    <t>INTERRUPTOR 1 TECLA SIMPLES 2 PARALELO</t>
  </si>
  <si>
    <t>I1261</t>
  </si>
  <si>
    <t>INTERRUPTOR 2 TECLAS PARALELO</t>
  </si>
  <si>
    <t>I1262</t>
  </si>
  <si>
    <t>INTERRUPTOR 2 TECLAS PARALELO 1 TOMADA 2POLOS</t>
  </si>
  <si>
    <t>I1263</t>
  </si>
  <si>
    <t>INTERRUPTOR 2 TECLAS SIMPLES</t>
  </si>
  <si>
    <t>I1264</t>
  </si>
  <si>
    <t>INTERRUPTOR 2 TECLAS SIMPLES 1 PARALELO</t>
  </si>
  <si>
    <t>I1265</t>
  </si>
  <si>
    <t>INTERRUPTOR 2 TECLAS SIMPLES 1TOMADA 2POLOS</t>
  </si>
  <si>
    <t>I1266</t>
  </si>
  <si>
    <t>INTERRUPTOR 3 TECLAS PARALELOS</t>
  </si>
  <si>
    <t>I1267</t>
  </si>
  <si>
    <t>INTERRUPTOR 3 TECLAS SIMPLES</t>
  </si>
  <si>
    <t>I2357</t>
  </si>
  <si>
    <t>INTERRUPTOR DE SOBREPOR 1 SEÇÃO</t>
  </si>
  <si>
    <t>I1268</t>
  </si>
  <si>
    <t>I1269</t>
  </si>
  <si>
    <t>INTERRUPTOR PULSADOR CAMPAINHA</t>
  </si>
  <si>
    <t>I1270</t>
  </si>
  <si>
    <t>I7415</t>
  </si>
  <si>
    <t>ISOLADOR EPÓXI 1kV - 25mm</t>
  </si>
  <si>
    <t>I1272</t>
  </si>
  <si>
    <t>ISOLADOR PORCELANA TIPO DISCO 175MM DE VIDRO</t>
  </si>
  <si>
    <t>I1271</t>
  </si>
  <si>
    <t>ISOLADOR PORCELANA TIPO PEDESTAL CLASSE 15KV</t>
  </si>
  <si>
    <t>I9067</t>
  </si>
  <si>
    <t>ISOLADOR PORCELANA TIPO PINO PARA DISTRIBUIÇÃO 15KV</t>
  </si>
  <si>
    <t>I0300</t>
  </si>
  <si>
    <t>ISOLADOR TIPO BUCHA PASSAGEM INTERNA/EXTERNA PORCEL. 15KV</t>
  </si>
  <si>
    <t>I7394</t>
  </si>
  <si>
    <t>JUNTA DE BORRACHA TAMANHO GRANDE</t>
  </si>
  <si>
    <t>I7397</t>
  </si>
  <si>
    <t>I7528</t>
  </si>
  <si>
    <t>KIT P/ DEPOSIÇÃO DE CARTÕES</t>
  </si>
  <si>
    <t>I6191</t>
  </si>
  <si>
    <t>KIT P/ TERMINAL TERMOCONTRÁTIL P/ CABO 8,7 - 15 kV - Ø 240 mm²</t>
  </si>
  <si>
    <t>I6199</t>
  </si>
  <si>
    <t>KIT P/ TERMINAL TERMOCONTRÁTIL P/ CABO 8,7 - 15 kV - Ø 25 mm²</t>
  </si>
  <si>
    <t>I6180</t>
  </si>
  <si>
    <t>KIT P/ TERMINAL TERMOCONTRÁTIL P/ CABO 8,7 - 15 kV - Ø 35 mm²</t>
  </si>
  <si>
    <t>I6200</t>
  </si>
  <si>
    <t>KIT P/ TERMINAL TERMOCONTRÁTIL P/ CABO 8,7 - 15 kV - Ø 50 mm²</t>
  </si>
  <si>
    <t>I6181</t>
  </si>
  <si>
    <t>KIT P/ TERMINAL TERMOCONTRÁTIL P/ CABO 8,7 - 15 kV - Ø 70 mm²</t>
  </si>
  <si>
    <t>I6018</t>
  </si>
  <si>
    <t>LEITO EM FIBRA DE VIDRO 0,30 x 0,10 x 3,00m</t>
  </si>
  <si>
    <t>I6019</t>
  </si>
  <si>
    <t>LEITO EM FIBRA DE VIDRO 0,50 x 0,10 x 3,00m</t>
  </si>
  <si>
    <t>I7529</t>
  </si>
  <si>
    <t>LEITORA DE CARTÕES</t>
  </si>
  <si>
    <t>I7525</t>
  </si>
  <si>
    <t>LICENÇA PLACA JAM ETHERNET</t>
  </si>
  <si>
    <t>I1354</t>
  </si>
  <si>
    <t>LUMINARIA A PROVA DE TEMPO, VAPOR, ETC</t>
  </si>
  <si>
    <t>I6697</t>
  </si>
  <si>
    <t>LUMINARIA ALTO RENDIMENTO, CORPO EM ALUMINIO FUNDIDO MOD. TP-295 VP-40 FAB.TROPICO OU SUMILAR</t>
  </si>
  <si>
    <t>I6698</t>
  </si>
  <si>
    <t>LUMINARIA DECORATIVA, CORPO EM ALUMINIO FUNDIDO MOD.TPD-288 VP-40 FAB.TROPICO OU SUMILAR</t>
  </si>
  <si>
    <t>I1358</t>
  </si>
  <si>
    <t>LUMINARIA FECHADA C/ LENTE DE VIDRO</t>
  </si>
  <si>
    <t>I2371</t>
  </si>
  <si>
    <t>LUMINARIA FECHADA DO TIPO INCORPA LP 14/2</t>
  </si>
  <si>
    <t>I1359</t>
  </si>
  <si>
    <t>LUMINARIA FECHADA P/MURO C/LAMPADA,TIPO"TROPICOS"</t>
  </si>
  <si>
    <t>I1360</t>
  </si>
  <si>
    <t>LUMINARIA FLUOR. 1X20W COMPLETA C/ LAMPADA</t>
  </si>
  <si>
    <t>I1361</t>
  </si>
  <si>
    <t>LUMINARIA FLUOR. 1X40W COMPLETA C/ LAMPADA</t>
  </si>
  <si>
    <t>I1362</t>
  </si>
  <si>
    <t>LUMINARIA FLUOR. 3X40 W COMPLETA C/ LAMPADA</t>
  </si>
  <si>
    <t>I1363</t>
  </si>
  <si>
    <t>LUMINARIA FLUORESCENTE 2X20W COMPLETA COM LAMPADA</t>
  </si>
  <si>
    <t>I1364</t>
  </si>
  <si>
    <t>LUMINARIA FLUORESCENTE 2X40W COMPLETA COM LAMPADA</t>
  </si>
  <si>
    <t>I1365</t>
  </si>
  <si>
    <t>LUMINARIA FLUORESCENTE 2X65W COMPLETA COM LAMPADA</t>
  </si>
  <si>
    <t>I1366</t>
  </si>
  <si>
    <t>LUMINARIA FLUORESCENTE 4X20W COMPLETA COM LAMPADA</t>
  </si>
  <si>
    <t>I1367</t>
  </si>
  <si>
    <t>LUMINARIA FLUORESCENTE 4X40W COMPLETA COM LAMPADA</t>
  </si>
  <si>
    <t>I1368</t>
  </si>
  <si>
    <t>LUMINARIA FLUORESCENTE COMPLETA ( 1 X 16 )W</t>
  </si>
  <si>
    <t>I1369</t>
  </si>
  <si>
    <t>LUMINARIA FLUORESCENTE COMPLETA ( 1 X 32 )W</t>
  </si>
  <si>
    <t>I1370</t>
  </si>
  <si>
    <t>LUMINARIA FLUORESCENTE COMPLETA ( 2 X 16 )W</t>
  </si>
  <si>
    <t>I1371</t>
  </si>
  <si>
    <t>LUMINARIA FLUORESCENTE COMPLETA ( 2 X 32 )W</t>
  </si>
  <si>
    <t>I1372</t>
  </si>
  <si>
    <t>LUMINARIA FLUORESCENTE COMPLETA ( 4 X 16 )W</t>
  </si>
  <si>
    <t>I1373</t>
  </si>
  <si>
    <t>LUMINARIA FLUORESCENTE COMPLETA ( 4 X 32 )W</t>
  </si>
  <si>
    <t>I1374</t>
  </si>
  <si>
    <t>LUMINARIA PAREDE, TIPO ARANDELA</t>
  </si>
  <si>
    <t>I1353</t>
  </si>
  <si>
    <t>LUMINARIA REFLETORA C/LAMP. DICROICA 50W</t>
  </si>
  <si>
    <t>I1352</t>
  </si>
  <si>
    <t>LUMINARIA REFLETORA C/LAMP. DICROICA 75W</t>
  </si>
  <si>
    <t>I1376</t>
  </si>
  <si>
    <t>LUMINARIA REFLETORA SIMPLES COM VIDRO</t>
  </si>
  <si>
    <t>I1377</t>
  </si>
  <si>
    <t>LUMINARIA SPOT DIRECIONAL C/BRACO</t>
  </si>
  <si>
    <t>I1378</t>
  </si>
  <si>
    <t xml:space="preserve">LUMINARIA TIPO GLOBO DE VIDRO, COM BASE, SEM LÂMPADA
</t>
  </si>
  <si>
    <t>I1379</t>
  </si>
  <si>
    <t xml:space="preserve">LUMINARIA TIPO GLOBO PLASTICO, COM BASE, SEM LÂMPADA
</t>
  </si>
  <si>
    <t>I1380</t>
  </si>
  <si>
    <t>LUMINARIA TIPO SPOT SIMPLES</t>
  </si>
  <si>
    <t>I7932</t>
  </si>
  <si>
    <t>I7921</t>
  </si>
  <si>
    <t>LUMINÁRIA CILÍNDRICA DE EMBUTIR COM ANEL DE ARREMATE EM ALUMÍNIO ANODIZADO E PINTADO POR PROCESSO ELETROSTÁTICO COM REFLETOR EM ALUMÍNIO ANODIZADO ALTO BRILHO COM CONTROLE ANTIOFUSCAMENTO PARA LÂMPADA FLUORESCENTE COMPACTA DE 23W</t>
  </si>
  <si>
    <t>I9114</t>
  </si>
  <si>
    <t>LUMINÁRIA CILÍNDRICA DE EMBUTIR COM CORPO EM CHAPA DE AÇO FOSFATIZADA E PINTADA ELETROSTATICAMENTE E REFLETOR REPUXADO EM ALUMÍNIO ANODIZADO, COM VIDRO JATEADO CENTRAL PARA DUAS LÂMPADAS FLUORESCENTES COMPACTAS 20W, COMPLETA</t>
  </si>
  <si>
    <t>I9128</t>
  </si>
  <si>
    <t>LUMINÁRIA CILÍNDRICA DE EMBUTIR COM CORPO EM CHAPA DE AÇO FOSFATIZADA E PINTADA ELETROSTÁTICAMENTE E REFLETOR REPUXADO EM ALUMÍNIO ANODIZADO, COM VIDRO JATEADO CENTRAL PARA UMA LÂMPADA FLUORESCENTE COMPACTA 20W, COMPLETA</t>
  </si>
  <si>
    <t>I9424</t>
  </si>
  <si>
    <t>I9115</t>
  </si>
  <si>
    <t>LUMINÁRIA CILÍNDRICA DE SOBREPOR COM CORPO EM CHAPA DE AÇO FOSFATIZADA E PINTADA ELETROSTATICAMENTE E REFLETOR REPUXADO EM ALUMÍNIO ANODIZADO, COM VIDRO JATEADO CENTRAL PARA DUAS LÂMPADAS FLUORESCENTES COMPACTAS 20W, COMPLETA</t>
  </si>
  <si>
    <t>I9425</t>
  </si>
  <si>
    <t>LUMINÁRIA CILÍNDRICA DE SOBREPOR COM SOQUETE E-27, ANEL DE ARREMATE EM ALUMÍNIO ANODIZADO E PINTADO POR PROCESSO ELETROSTÁTICO, COM REFLETOR EM ALUMÍNIO ANODIZADO ALTO BRILHO, CONTROLE ANTIOFUSCAMENTO E LÂMPADA FLUORESCENTE ELETRÔNICA COMPACTA 1 X 15W - COMPLETA</t>
  </si>
  <si>
    <t>I7930</t>
  </si>
  <si>
    <t>I9112</t>
  </si>
  <si>
    <t>I7922</t>
  </si>
  <si>
    <t>I7923</t>
  </si>
  <si>
    <t>I9423</t>
  </si>
  <si>
    <t>I8394</t>
  </si>
  <si>
    <t>I8353</t>
  </si>
  <si>
    <t>LUMINÁRIA DE EMBUTIR EM TETO, CIRCULAR, CORPO EM ALUM. ANOD. C/ LÂMPADA HQI DE 70W</t>
  </si>
  <si>
    <t>I9110</t>
  </si>
  <si>
    <t>I9111</t>
  </si>
  <si>
    <t>I9124</t>
  </si>
  <si>
    <t>I9119</t>
  </si>
  <si>
    <t>LUMINÁRIA DE EMBUTIR/SOBREPOR RETANGULAR EM ALUMÍNIO LACADO (ANODIZADO) COM REFLETOR EM ALUMÍNIO ESPELHO, PARA 2 LED'S TUBULAR T5 DE 10W, TONALIDADE 5000K, COR BRANCA, GRAU DE PROTEÇÃO IP20 E 1 LED DRIVER - COMPLETA</t>
  </si>
  <si>
    <t>I9118</t>
  </si>
  <si>
    <t>LUMINÁRIA DE EMBUTIR/SOBREPOR RETANGULAR EM ALUMÍNIO LACADO COM REFLETOR EM ALUMÍNIO ESPELHO, PARA 4 LED'S TUBULARES T5 DE 10W, TONALIDADE 5000K, COR BRANCA, GRAU DE PROTEÇÃO IP20 E 1 LED DRIVER - COMPLETA</t>
  </si>
  <si>
    <t>I8246</t>
  </si>
  <si>
    <t>I8350</t>
  </si>
  <si>
    <t>LUMINÁRIA DE PISO MÓVEL, CORPO EM ALUMÍNIO, REFLETOR EM ALUM. ANOD. C/ PROTETOR DE VIDRO EM GRADE DE ALUMÍNIO</t>
  </si>
  <si>
    <t>I9113</t>
  </si>
  <si>
    <t>LUMINÁRIA DE SOBREPOR COM CORPO EM CHAPA DE AÇO TRATADA E PINTADA NA COR BRANCA, REFLETOR C/ ACABAMENTO ESPECULAR DE ALTO BRILHO, C/ DUAS LÃMPADAS FLUORESCENTES TUBULARES T8 DE 16W, REATOR ELETRÔNICO P/2X16W, FP DO CJ. 33W E FATOR DE POTÊNCIA 0,98, COMPLETA</t>
  </si>
  <si>
    <t>I9426</t>
  </si>
  <si>
    <t>I9117</t>
  </si>
  <si>
    <t>LUMINÁRIA DE SOBREPOR RETANGULAR EM PA(POLYAMIDE) COM REFLETOR EM PMMA OPTICO PARA 2 LED'S TUBULARES T5 DE 20W, TONALIDADE 5000K, COR BRANCA, GRAU DE PROTEÇÃO IP20 E 1 LED DRIVER - COMPLETA</t>
  </si>
  <si>
    <t>I7399</t>
  </si>
  <si>
    <t>I9427</t>
  </si>
  <si>
    <t>I9121</t>
  </si>
  <si>
    <t>LUMINÁRIA PENDENTE EM LED, CORPO EM ALUMÍNIO POTÊNCIA, MÍNIMA 200W E MÁXIMA 210W</t>
  </si>
  <si>
    <t>I9120</t>
  </si>
  <si>
    <t>I9453</t>
  </si>
  <si>
    <t>I7929</t>
  </si>
  <si>
    <t>LUMINÁRIA QUADRADA EMBUTIDA NA PAREDE PARA LÂMPADA FLUORESCENTE COMPACTA 2X26W EM ALUMÍNIO FUNDIDO E PINTADO POR PROCESSO ELETROSTÁTICO COM REFLETOR EM ALUMÍNIO ANODIZADO ALTO BRILHO E DIFUSOR EM VIDRO TRANSPARENTE PRISMÁTICO</t>
  </si>
  <si>
    <t>I9454</t>
  </si>
  <si>
    <t>LUMINÁRIA TIPO BALIZADOR DE EMBUTIR COM SOQUETE E-27 PARA LÂMPADA FLOURESCENTE ELETRÔNICA COMPACTA DEC 9W</t>
  </si>
  <si>
    <t>I6793</t>
  </si>
  <si>
    <t>LUMINÁRIA TIPO PÉTALA FAB.REEME REF.: ZE-157 OU SIMILAR</t>
  </si>
  <si>
    <t>I1404</t>
  </si>
  <si>
    <t>LUVA DE PVC RIGIDO PARA ELETRODUTO 1 1/2''</t>
  </si>
  <si>
    <t>I1405</t>
  </si>
  <si>
    <t>LUVA DE PVC RIGIDO PARA ELETRODUTO 1 1/4''</t>
  </si>
  <si>
    <t>I1406</t>
  </si>
  <si>
    <t>LUVA DE PVC RIGIDO PARA ELETRODUTO 1''</t>
  </si>
  <si>
    <t>I1407</t>
  </si>
  <si>
    <t>LUVA DE PVC RIGIDO PARA ELETRODUTO 1/2''</t>
  </si>
  <si>
    <t>I1408</t>
  </si>
  <si>
    <t>LUVA DE PVC RIGIDO PARA ELETRODUTO 2''</t>
  </si>
  <si>
    <t>I1409</t>
  </si>
  <si>
    <t>LUVA DE PVC RIGIDO PARA ELETRODUTO 3/4''</t>
  </si>
  <si>
    <t>I1401</t>
  </si>
  <si>
    <t>LUVA DE PVC RÍGIDO PARA ELETRODUTO 2 1/2''</t>
  </si>
  <si>
    <t>I1402</t>
  </si>
  <si>
    <t>LUVA DE PVC RÍGIDO PARA ELETRODUTO 3"</t>
  </si>
  <si>
    <t>I1403</t>
  </si>
  <si>
    <t>LUVA DE PVC RÍGIDO PARA ELETRODUTO 4"</t>
  </si>
  <si>
    <t>I6176</t>
  </si>
  <si>
    <t>I7388</t>
  </si>
  <si>
    <t>I7389</t>
  </si>
  <si>
    <t>I9452</t>
  </si>
  <si>
    <t>LÂMPADA ELETRÔNICA FLUORESCENTE COMPACTA ATÉ 15W</t>
  </si>
  <si>
    <t>I7924</t>
  </si>
  <si>
    <t>LÂMPADA FLUORESCENTE 32W/3000K MAIS REATOR ELETRÔNICO FIXADOS SOBRE LANÇA</t>
  </si>
  <si>
    <t>I1463</t>
  </si>
  <si>
    <t>LÂMPADA FLUORESCENTE DE 16W</t>
  </si>
  <si>
    <t>I1464</t>
  </si>
  <si>
    <t>LÂMPADA FLUORESCENTE DE 32W</t>
  </si>
  <si>
    <t>I1467</t>
  </si>
  <si>
    <t>LÂMPADA FLUORESCENTE PL -  9W</t>
  </si>
  <si>
    <t>I1465</t>
  </si>
  <si>
    <t>LÂMPADA FLUORESCENTE PL - 13W</t>
  </si>
  <si>
    <t>I1466</t>
  </si>
  <si>
    <t>LÂMPADA FLUORESCENTE PL - 15W</t>
  </si>
  <si>
    <t>I1468</t>
  </si>
  <si>
    <t>LÂMPADA FLUORESCENTE PL - 18W</t>
  </si>
  <si>
    <t>I1470</t>
  </si>
  <si>
    <t>LÂMPADA HALOGENA, DUPLO ENVELOPE DE 500W</t>
  </si>
  <si>
    <t>I2373</t>
  </si>
  <si>
    <t>LÂMPADA INCANDECENTE DE 100W</t>
  </si>
  <si>
    <t>I1471</t>
  </si>
  <si>
    <t>LÂMPADA INCANDESCENTE DE  25 ATÉ 100W</t>
  </si>
  <si>
    <t>I1472</t>
  </si>
  <si>
    <t>LÂMPADA INCANDESCENTE DE  60W</t>
  </si>
  <si>
    <t>I1474</t>
  </si>
  <si>
    <t>LÂMPADA MISTA DE 160W</t>
  </si>
  <si>
    <t>I1473</t>
  </si>
  <si>
    <t>LÂMPADA MISTA DE 500W</t>
  </si>
  <si>
    <t>I1476</t>
  </si>
  <si>
    <t>LÂMPADA SINALIZADORAS ATE 5W</t>
  </si>
  <si>
    <t>I1477</t>
  </si>
  <si>
    <t>LÂMPADA VAPOR DE MERCURIO 250W/220V</t>
  </si>
  <si>
    <t>I1478</t>
  </si>
  <si>
    <t>LÂMPADA VAPOR DE MERCURIO 400W/220V</t>
  </si>
  <si>
    <t>I1481</t>
  </si>
  <si>
    <t>LÂMPADA VAPOR DE SÓDIO  70W</t>
  </si>
  <si>
    <t>I1479</t>
  </si>
  <si>
    <t>LÂMPADA VAPOR DE SÓDIO 220W</t>
  </si>
  <si>
    <t>I1480</t>
  </si>
  <si>
    <t>LÂMPADA VAPOR DE SÓDIO 360W</t>
  </si>
  <si>
    <t>I8351</t>
  </si>
  <si>
    <t>LÂMPADA VAPOR METÁLICO DE   70W/220V</t>
  </si>
  <si>
    <t>I1484</t>
  </si>
  <si>
    <t>LÂMPADA VAPOR METÁLICO DE  150W/220V</t>
  </si>
  <si>
    <t>I1486</t>
  </si>
  <si>
    <t>LÂMPADA VAPOR METÁLICO DE  250W/220V</t>
  </si>
  <si>
    <t>I1487</t>
  </si>
  <si>
    <t>LÂMPADA VAPOR METÁLICO DE  400W/220V</t>
  </si>
  <si>
    <t>I1483</t>
  </si>
  <si>
    <t>LÂMPADA VAPOR METÁLICO DE 1000W/220V</t>
  </si>
  <si>
    <t>I1485</t>
  </si>
  <si>
    <t>LÂMPADA VAPOR METÁLICO DE 2000W/220V</t>
  </si>
  <si>
    <t>I2379</t>
  </si>
  <si>
    <t>MINI POSTE F.G. 1 1/14" C/2.00M E REX MONOFASICO</t>
  </si>
  <si>
    <t>I7988</t>
  </si>
  <si>
    <t>MISCELÂNEOS</t>
  </si>
  <si>
    <t>I7503</t>
  </si>
  <si>
    <t>MODULAR CARD SLOT FILLER FOR PLC MOD. 1746 - N2 AB</t>
  </si>
  <si>
    <t>I7462</t>
  </si>
  <si>
    <t>MONITOR INDUSTRIAL DE VÍDEO COLORIDO, DIGITAL, TELA 19", PORTA PARALELA</t>
  </si>
  <si>
    <t>I7463</t>
  </si>
  <si>
    <t>MONITOR INDUSTRIAL DE VÍDEO COLORIDO, VÍDEO COMPOSTO, 2 CANAIS DE ENTRADA E 1 DE SAÍDA, DIMENSÕES 14"</t>
  </si>
  <si>
    <t>I1535</t>
  </si>
  <si>
    <t>MUFLA INTERNA/EXTERNA 15KV</t>
  </si>
  <si>
    <t>I9414</t>
  </si>
  <si>
    <t>MÓDULO  RJ45, 8 FIOS, CAT. 6E</t>
  </si>
  <si>
    <t>I6368</t>
  </si>
  <si>
    <t>MÓDULO DE CONTROLE DE SIRENE</t>
  </si>
  <si>
    <t>I8441</t>
  </si>
  <si>
    <t>MÓDULO DE EMERGÊNCIA PARA LUMINÁRIA COMUM - FORNECIMENTO E INSTALAÇÃO</t>
  </si>
  <si>
    <t>I6369</t>
  </si>
  <si>
    <t>MÓDULO DE SINALIZAÇÃO DE DETECTORES</t>
  </si>
  <si>
    <t>I7506</t>
  </si>
  <si>
    <t>NET CONVERTER USB/DH 485 MODULAR, MOD. 1747 - UIC</t>
  </si>
  <si>
    <t>I7432</t>
  </si>
  <si>
    <t>NO-BREAK 3Ø, 380/380 VAC-LL, 60 Hz, 2000VA, BATERIAS INCORPORADAS, AUTO-PORTANTE EM GABINETE IP-44</t>
  </si>
  <si>
    <t>I2383</t>
  </si>
  <si>
    <t>NOFUSE DE 70 A.</t>
  </si>
  <si>
    <t>I6794</t>
  </si>
  <si>
    <t>NÚCLEO P/01 LUMINÁRIA   FAB. REEME REF.:ZE-157 OU SIMILAR</t>
  </si>
  <si>
    <t>I6797</t>
  </si>
  <si>
    <t>NÚCLEO P/02 LUMINÁRIAS FAB. REEME REF.:ZE-157 OU SIMILAR</t>
  </si>
  <si>
    <t>I6798</t>
  </si>
  <si>
    <t>NÚCLEO P/03 LUMINÁRIAS FAB. REEME REF.:ZE-157 OU SIMILAR</t>
  </si>
  <si>
    <t>I6799</t>
  </si>
  <si>
    <t>NÚCLEO P/04 LUMINÁRIAS FAB. REEME REF.:ZE-157 OU SIMILAR</t>
  </si>
  <si>
    <t>I1549</t>
  </si>
  <si>
    <t>OLHAL PARA PARAFUSO DE 5/8''</t>
  </si>
  <si>
    <t>I8448</t>
  </si>
  <si>
    <t>I6197</t>
  </si>
  <si>
    <t>PAINEL DE CORRENTE CONTÍNUA 125VCC</t>
  </si>
  <si>
    <t>I1563</t>
  </si>
  <si>
    <t>PARA-RAIOS TIPO CRISTAL VALVER</t>
  </si>
  <si>
    <t>I1564</t>
  </si>
  <si>
    <t>PARA-RAIOS TIPO VALVULA - 15KV</t>
  </si>
  <si>
    <t>I7411</t>
  </si>
  <si>
    <t>PARAFUSO DE AJUSTE 16A</t>
  </si>
  <si>
    <t>I7395</t>
  </si>
  <si>
    <t>PARAFUSO EM AÇO INOX 3/8" x 3/4" ROSCA 16NC-2</t>
  </si>
  <si>
    <t>I8361</t>
  </si>
  <si>
    <t>PATCH CABLE EXTRA-FLEXÍVEL RJ-45/RJ-45 - 2,50m</t>
  </si>
  <si>
    <t>I6834</t>
  </si>
  <si>
    <t>I8367</t>
  </si>
  <si>
    <t>I6832</t>
  </si>
  <si>
    <t>I1638</t>
  </si>
  <si>
    <t>PETROLET ALUMÍNIO DE  1/2", TIPO T- X - L</t>
  </si>
  <si>
    <t>I1642</t>
  </si>
  <si>
    <t>PETROLET ALUMÍNIO DE  3/4", TIPO T- X - L</t>
  </si>
  <si>
    <t>I1635</t>
  </si>
  <si>
    <t>PETROLET ALUMÍNIO DE 1 1/2", TIPO T- X - L</t>
  </si>
  <si>
    <t>I1636</t>
  </si>
  <si>
    <t>PETROLET ALUMÍNIO DE 1 1/4", TIPO T- X- L</t>
  </si>
  <si>
    <t>I1637</t>
  </si>
  <si>
    <t>PETROLET ALUMÍNIO DE 1", TIPO T- X- L</t>
  </si>
  <si>
    <t>I1639</t>
  </si>
  <si>
    <t>PETROLET ALUMÍNIO DE 2 1/2", TIPO T- X - L</t>
  </si>
  <si>
    <t>I1634</t>
  </si>
  <si>
    <t>PETROLET ALUMÍNIO DE 2", TIPO T- X - L</t>
  </si>
  <si>
    <t>I1640</t>
  </si>
  <si>
    <t>PETROLET ALUMÍNIO DE 3 1/2", TIPO T- X - L</t>
  </si>
  <si>
    <t>I1641</t>
  </si>
  <si>
    <t>PETROLET ALUMÍNIO DE 3", TIPO T- X - L</t>
  </si>
  <si>
    <t>I1643</t>
  </si>
  <si>
    <t>PETROLET ALUMÍNIO DE 4", TIPO T- X - L</t>
  </si>
  <si>
    <t>I1664</t>
  </si>
  <si>
    <t>PLACA 30X20CM 'NÃO MANOBRAR CHAVE EM CARGA'</t>
  </si>
  <si>
    <t>I1665</t>
  </si>
  <si>
    <t>PLACA 30X20CM 'PERIGO DE MORTE - AT'</t>
  </si>
  <si>
    <t>I6699</t>
  </si>
  <si>
    <t>PLACA EM CHAPA GALV. C/ESTRUT. INT. METALON, PINT.ESMALTE SINT. E IMPRESSÃO EM VINIL 02 FACES</t>
  </si>
  <si>
    <t>I7393</t>
  </si>
  <si>
    <t>I9413</t>
  </si>
  <si>
    <t xml:space="preserve">PLACA/TAMPA PARA 2 TOMADAS DE PISO 4"X4" EM INOX OU LATÃO
</t>
  </si>
  <si>
    <t>I9412</t>
  </si>
  <si>
    <t>PLACA/TAMPA PARA TOMADA DE PISO 4"X2" EM INOX OU LATÃO</t>
  </si>
  <si>
    <t>I1674</t>
  </si>
  <si>
    <t>PLAFONIER COM GLOBO LEITOSO 9'X4' TIPO BRASIL</t>
  </si>
  <si>
    <t>I7413</t>
  </si>
  <si>
    <t>PLAQUETA DE IDENTIFICAÇÀO ALUM. 2,5x5,0</t>
  </si>
  <si>
    <t>I1683</t>
  </si>
  <si>
    <t>PLUG TRIPOLAR ( 3P+T ) - 32A / 380V</t>
  </si>
  <si>
    <t>I1688</t>
  </si>
  <si>
    <t>PONTA PLÁSTICA</t>
  </si>
  <si>
    <t>I1692</t>
  </si>
  <si>
    <t>PONTE DE CRUZAMENTO EM CAIXAS DERIVAÇÃO/LIGACÃO</t>
  </si>
  <si>
    <t>I1718</t>
  </si>
  <si>
    <t>POSTE DE ACO - 6MX4 1/2'</t>
  </si>
  <si>
    <t>I1721</t>
  </si>
  <si>
    <t>POSTE DE FERRO, H= 2,80M C/GLOBO DE VIDRO</t>
  </si>
  <si>
    <t>I6694</t>
  </si>
  <si>
    <t>POSTE METALICO CONICO RETO H=10.0m,  MOD. LP-531.B/100.GJ  - FAB.TROPICO OU SIMILAR</t>
  </si>
  <si>
    <t>I6696</t>
  </si>
  <si>
    <t>POSTE METALICO DECORATIVO H=4.0m , MOD. LP-588.B/140.GJ - FAB.TROPICO OU SIMILAR</t>
  </si>
  <si>
    <t>I7504</t>
  </si>
  <si>
    <t>POWER SUPLLY RACK MOUNT, 5 AMP FOR MODULAR PLC MOD. 1746 - P4 AB</t>
  </si>
  <si>
    <t>I7936</t>
  </si>
  <si>
    <t>PROJETOR EM ALUMÍNIO POLIDO COM REFLETOR EM ALUMÍNIO ANODIZADO E DIFUSOR EM VIDRO PLANO TEMPERADO TRANSPARENTE DIÂMETRO= 40CM PARA LÂMPADA VAPOR METÁLICO 400W MAIS REATOR E IGNITOR</t>
  </si>
  <si>
    <t>I9486</t>
  </si>
  <si>
    <t>PROJETOR EM ALUMÍNIO, LONGO ALCANCE, P/LÂMPADA ATÉ 125W</t>
  </si>
  <si>
    <t>I9487</t>
  </si>
  <si>
    <t>PROJETOR EM ALUMÍNIO, LONGO ALCANCE, P/LÂMPADA DE 150W ATÉ 400W</t>
  </si>
  <si>
    <t>I9485</t>
  </si>
  <si>
    <t>PROJETOR EM ALUMÍNIO, LONGO ALCANCE, P/LÂMPADA DE 500W ATÉ 1.000W</t>
  </si>
  <si>
    <t>I7933</t>
  </si>
  <si>
    <t>PROJETOR EMBUTIDO NO FORRO EM CHAPA DE AÇO PINTADA COM REFLETOR DE ALUMÍNIO ANODIZADO ALTO BRILHO E DIFUSOR EM VIDRO TRANSPARENTE TEMPERADO PARA LÂMPADA VAPOR METÁLICO 400W MAIS REATOR E IGNITOR</t>
  </si>
  <si>
    <t>I1738</t>
  </si>
  <si>
    <t>PROJETOR EXTERNO COM ÂNGULO ELEV REGULÁVEL P/LÂMPADA ATÉ 400W</t>
  </si>
  <si>
    <t>I9484</t>
  </si>
  <si>
    <t>PROJETOR EXTERNO COM ÂNGULO ELEV REGULÁVEL P/LÂMPADA DE 500W ATÉ 1.000W</t>
  </si>
  <si>
    <t>I9125</t>
  </si>
  <si>
    <t>I2412</t>
  </si>
  <si>
    <t>QUADRO DE DISTRIBUIÇÃO PARA 6 CIRCUITOS</t>
  </si>
  <si>
    <t>I1747</t>
  </si>
  <si>
    <t>QUADRO DE DISTRIBUIÇÃO SOBREPOR ATÉ 6 DIVISÕES</t>
  </si>
  <si>
    <t>I1751</t>
  </si>
  <si>
    <t>QUADRO DE FORÇA  (0,90 X 1,90 X 0,60)M</t>
  </si>
  <si>
    <t>I1752</t>
  </si>
  <si>
    <t>QUADRO DE FORÇA  (1,80 X 1,90 X 0,60)M</t>
  </si>
  <si>
    <t>I2413</t>
  </si>
  <si>
    <t>QUADRO DE MEDIÇÃO TRIFASICA EM POSTE</t>
  </si>
  <si>
    <t>I1753</t>
  </si>
  <si>
    <t>QUADRO DISTRIBUIÇÃO EMBUTIR, C/3 DIVISÕES</t>
  </si>
  <si>
    <t>I1754</t>
  </si>
  <si>
    <t>QUADRO DISTRIBUIÇÃO LUZ 207X332X95MM</t>
  </si>
  <si>
    <t>I1755</t>
  </si>
  <si>
    <t>QUADRO DISTRIBUIÇÃO LUZ 255X315X135MM</t>
  </si>
  <si>
    <t>I1756</t>
  </si>
  <si>
    <t>QUADRO DISTRIBUIÇÃO LUZ 332X332X95MM</t>
  </si>
  <si>
    <t>I1757</t>
  </si>
  <si>
    <t>QUADRO DISTRIBUIÇÃO LUZ 450X315X135MM</t>
  </si>
  <si>
    <t>I1758</t>
  </si>
  <si>
    <t>QUADRO DISTRIBUIÇÃO LUZ 457X332X95MM</t>
  </si>
  <si>
    <t>I1760</t>
  </si>
  <si>
    <t>QUADRO DISTRIBUIÇÃO LUZ 457X646X150MM</t>
  </si>
  <si>
    <t>I1759</t>
  </si>
  <si>
    <t>QUADRO DISTRIBUIÇÃO LUZ 457X646X95MM</t>
  </si>
  <si>
    <t>I1761</t>
  </si>
  <si>
    <t>QUADRO DISTRIBUIÇÃO LUZ 650X440X205MM</t>
  </si>
  <si>
    <t>I1762</t>
  </si>
  <si>
    <t>QUADRO DISTRIBUIÇÃO LUZ 650X875X205MM</t>
  </si>
  <si>
    <t>I1746</t>
  </si>
  <si>
    <t>QUADRO EM CHAPA 'TELEBRAS' 1200X1000X150MM</t>
  </si>
  <si>
    <t>I1748</t>
  </si>
  <si>
    <t>QUADRO EM CHAPA 'TELEBRAS' 1200X1200X150MM</t>
  </si>
  <si>
    <t>I1749</t>
  </si>
  <si>
    <t>QUADRO EM CHAPA 'TELEBRAS' 1200X1500X150MM</t>
  </si>
  <si>
    <t>I1750</t>
  </si>
  <si>
    <t>QUADRO EM CHAPA 'TELEBRAS' 1200X1700X150MM</t>
  </si>
  <si>
    <t>I1763</t>
  </si>
  <si>
    <t>QUADRO EM CHAPA 'TELEBRAS' 200X200X120MM</t>
  </si>
  <si>
    <t>I1764</t>
  </si>
  <si>
    <t>QUADRO EM CHAPA 'TELEBRAS' 400X400X120MM</t>
  </si>
  <si>
    <t>I1765</t>
  </si>
  <si>
    <t>QUADRO EM CHAPA 'TELEBRAS' 600X600X120MM</t>
  </si>
  <si>
    <t>I1766</t>
  </si>
  <si>
    <t>QUADRO EM CHAPA 'TELEBRAS' 800X800X120MM</t>
  </si>
  <si>
    <t>I7477</t>
  </si>
  <si>
    <t>QUADRO METÁLICO (600 x 400 x 400)mm INSTALADO</t>
  </si>
  <si>
    <t>I7383</t>
  </si>
  <si>
    <t>QUADRO METÁLICO 800x1054x360mm INSTALADO</t>
  </si>
  <si>
    <t>I1767</t>
  </si>
  <si>
    <t>QUADRO METÁLICO P/QGBT (1,90 X 0,90 X 0,60)M</t>
  </si>
  <si>
    <t>I1768</t>
  </si>
  <si>
    <t>I1769</t>
  </si>
  <si>
    <t>QUADRO P/MEDIÇÃO PRIMÁRIA 15KV HORO-SAZONAL</t>
  </si>
  <si>
    <t>I6828</t>
  </si>
  <si>
    <t>RACK FECHADO 24 U's, 670mm PROFUNDIDADE PADRÃO 19"</t>
  </si>
  <si>
    <t>I6827</t>
  </si>
  <si>
    <t>RACK FECHADO 36 U's, 670mm PROFUNDIDADE PADRÃO 19"</t>
  </si>
  <si>
    <t>I6826</t>
  </si>
  <si>
    <t>RACK FECHADO 44 U's, 670mm PROFUNDIDADE PADRÃO 19"</t>
  </si>
  <si>
    <t>I8352</t>
  </si>
  <si>
    <t>REATOR / IGNITOR</t>
  </si>
  <si>
    <t>I1779</t>
  </si>
  <si>
    <t>REATOR AFP DUPLO P/LÂMP. FLUORESCENTE</t>
  </si>
  <si>
    <t>I1780</t>
  </si>
  <si>
    <t>REATOR AFP P/ LÂMP. FLORESCENTE</t>
  </si>
  <si>
    <t>I1773</t>
  </si>
  <si>
    <t>REATOR AFP P/ LÂMP. FLUORESCENTE COMPACTA</t>
  </si>
  <si>
    <t>I1781</t>
  </si>
  <si>
    <t>REATOR AFP P/ LÂMP. V. MERCÚRIO  250 W</t>
  </si>
  <si>
    <t>I1775</t>
  </si>
  <si>
    <t>REATOR AFP P/ LÂMP. V. MERCÚRIO  400W</t>
  </si>
  <si>
    <t>I1777</t>
  </si>
  <si>
    <t>REATOR AFP P/ LÂMP. V. METÁLICO 1000W</t>
  </si>
  <si>
    <t>I1776</t>
  </si>
  <si>
    <t>REATOR AFP P/ LÂMP. V. SODIO  70W</t>
  </si>
  <si>
    <t>I1782</t>
  </si>
  <si>
    <t>REATOR AFP P/ LÂMP. V. SÓDIO 360W</t>
  </si>
  <si>
    <t>I9493</t>
  </si>
  <si>
    <t>REATOR AFP P/LÂMP. V.MERCÚRIO 1000W</t>
  </si>
  <si>
    <t>I9474</t>
  </si>
  <si>
    <t>REATOR PARA LÂMPADA VAPOR METÁLICO/VAPOR DE MERCÚRIO, COM CAPACITOR/IGNITOR DE 125 ATÉ 150W</t>
  </si>
  <si>
    <t>I9475</t>
  </si>
  <si>
    <t>REATOR PARA LÂMPADA VAPOR METÁLICO/VAPOR DE MERCÚRIO, COM CAPACITOR/IGNITOR DE 250W</t>
  </si>
  <si>
    <t>I1778</t>
  </si>
  <si>
    <t>REATOR PARA LÂMPADA VAPOR METÁLICO/VAPOR DE MERCÚRIO, COM CAPACITOR/IGNITOR DE 400W</t>
  </si>
  <si>
    <t>I7417</t>
  </si>
  <si>
    <t>RELÉ BIMETÁLICO SOBRECARGA 3UA52 P/ 3TF42/43</t>
  </si>
  <si>
    <t>I8443</t>
  </si>
  <si>
    <t>ROTEADOR AUTO-GERENCIÁVEL P/ COMUNICAÇÃO DE DADOS, PARA FIBRA ÓPTICA MONO-MODO, COM CONECTORES ST - PADRÃO RACK 19" - FORNECIMENTO E INSTALAÇÃO</t>
  </si>
  <si>
    <t>I8449</t>
  </si>
  <si>
    <t>I2419</t>
  </si>
  <si>
    <t>SAL GROSSO PARA ATERRAMENTO</t>
  </si>
  <si>
    <t>I1848</t>
  </si>
  <si>
    <t>SECCIONADOR FUSÍVEL DIAZED 1X25A</t>
  </si>
  <si>
    <t>I1849</t>
  </si>
  <si>
    <t>SECCIONADOR FUSÍVEL DIAZED 1X63A</t>
  </si>
  <si>
    <t>I1850</t>
  </si>
  <si>
    <t>SECCIONADOR FUSÍVEL NH 3X125A</t>
  </si>
  <si>
    <t>I1851</t>
  </si>
  <si>
    <t>SECCIONADOR FUSÍVEL NH 3X250A</t>
  </si>
  <si>
    <t>I1852</t>
  </si>
  <si>
    <t>SECCIONADOR FUSÍVEL NH 3X400A</t>
  </si>
  <si>
    <t>I1853</t>
  </si>
  <si>
    <t>SECCIONADOR FUSÍVEL NH 3X630A</t>
  </si>
  <si>
    <t>I7454</t>
  </si>
  <si>
    <t>SENSOR DE INTRUSÃO MICRO-PROCESSADOR, TIPO MULTIFEIXES, MONTAGEM DE PAREDE, ALIMENTAÇÃO 220 VAC, UMA</t>
  </si>
  <si>
    <t>I7535</t>
  </si>
  <si>
    <t>SENSOR INFRA-VERMELHO ATIVO/PASSIVO FEIXE DUPLO DISTÂNCIA MÁXIMA 100m</t>
  </si>
  <si>
    <t>I7531</t>
  </si>
  <si>
    <t xml:space="preserve">SERVIÇOS DE ABERTURA (DE CONTROLE DE ACESSO POR CATRACA)
</t>
  </si>
  <si>
    <t>I7534</t>
  </si>
  <si>
    <t>SERVIÇOS DE IMPLANTAÇÃO DA CAPTURA DE IMAGENS E IMPRESSORAS</t>
  </si>
  <si>
    <t>I7533</t>
  </si>
  <si>
    <t>SERVIÇOS DE IMPLANTAÇÃO DAS CATRACAS</t>
  </si>
  <si>
    <t>I7532</t>
  </si>
  <si>
    <t>SERVIÇOS DE IMPLANTAÇÃO DO SISTEMA - PORTARIA</t>
  </si>
  <si>
    <t>I1867</t>
  </si>
  <si>
    <t>SINALIZADOR AUDIO-VISUAL, SIRENE BITONAL E STROBO</t>
  </si>
  <si>
    <t>I7407</t>
  </si>
  <si>
    <t>SINALIZADOR DE COMANDO VERMELHO 220V</t>
  </si>
  <si>
    <t>I1868</t>
  </si>
  <si>
    <t>SINALIZADOR ROTATIVO PISCA-PISCA PARA VEICULOS</t>
  </si>
  <si>
    <t>I7931</t>
  </si>
  <si>
    <t>SISTEMA DE ILUMINAÇÃO COM LED BRANCO PARA FIXAÇÃO LATERAL EM LINHA COM DISPERSÃO A 90 GRAUS E SUPORTE DE ALUMÍNIO. ALIMENTAÇÃO POR DRIVER REMOTO EM CC.</t>
  </si>
  <si>
    <t>I7505</t>
  </si>
  <si>
    <t>SLC 5/04 PROGRAMABLE CONTROLLER, 32 K MEMORY, MOD. 1747 - L542 AB</t>
  </si>
  <si>
    <t>I8250</t>
  </si>
  <si>
    <t>SOFTWARE DE GERENCIAMENTO DE PESAGEM</t>
  </si>
  <si>
    <t>I7508</t>
  </si>
  <si>
    <t>SOFTWARE DE PROGRAMAÇÃO DE PLCs RSLOGIX 500, CD</t>
  </si>
  <si>
    <t>I7450</t>
  </si>
  <si>
    <t>SOFTWARE SUPERVISÓRIO RS VIEW 32 VERSÃO RUN TIME 150 WITH GERENCIADOR DE COMUNICAÇÕES RSLINX</t>
  </si>
  <si>
    <t>I2427</t>
  </si>
  <si>
    <t>SOQUETE DE RABICHO SEM CHAVE</t>
  </si>
  <si>
    <t>I7934</t>
  </si>
  <si>
    <t>I6168</t>
  </si>
  <si>
    <t>SUPORTE DE EQUIPAMENTOS</t>
  </si>
  <si>
    <t>I9107</t>
  </si>
  <si>
    <t>SUPORTE DE FIXAÇÃO PARA ESPELHO/PLACA 4"X2" P/ 3 MÓDULOS, INSTALAÇÕES DE TOMADAS E INTERRUPTORES</t>
  </si>
  <si>
    <t>I1910</t>
  </si>
  <si>
    <t>SUPORTE ISOLADOR SIMPLES COM ROLDANA PARA DESCIDA DE ATERRAMENTO DE PARA-RAIO EM EDIFICAÇÕES</t>
  </si>
  <si>
    <t>I1898</t>
  </si>
  <si>
    <t>SUPORTE ISOLADOR SIMPLES COM ROLDANA PARA MASTRO DE PARA-RAIO COM 1 DESCIDA</t>
  </si>
  <si>
    <t>I1904</t>
  </si>
  <si>
    <t>I6695</t>
  </si>
  <si>
    <t>SUPORTE METÁLICO CENTRAL P/LUMINARIA MOD.TPC.295/1" FAB.TROPICO OU SIMILAR</t>
  </si>
  <si>
    <t>I1901</t>
  </si>
  <si>
    <t>SUPORTE P/APAR. C/1 TOMADA 2POLOS E TERRA</t>
  </si>
  <si>
    <t>I1902</t>
  </si>
  <si>
    <t>SUPORTE P/APAR. C/1 TOMADA TELEF.</t>
  </si>
  <si>
    <t>I1903</t>
  </si>
  <si>
    <t>SUPORTE P/APAR. C/2 TOMADAS UNIV. E 2 TELEF.</t>
  </si>
  <si>
    <t>I6370</t>
  </si>
  <si>
    <t>SUPORTES PARA SENSORES ATIVOS C/ DUPLO FEIXE</t>
  </si>
  <si>
    <t>I1921</t>
  </si>
  <si>
    <t>TAMPA CEGA PLASTICA, SISTEMA "X"</t>
  </si>
  <si>
    <t>I1922</t>
  </si>
  <si>
    <t>TAMPA NORMAL P/ DUTO PERFURADO, ATE (100X200)MM</t>
  </si>
  <si>
    <t>I8372</t>
  </si>
  <si>
    <t>TAMPA NORMAL P/ DUTO PERFURADO, ATÉ (100 X 300)MM</t>
  </si>
  <si>
    <t>I1923</t>
  </si>
  <si>
    <t>TAMPA NORMAL P/DUTO PERFURADO,ATE (100X100)MM</t>
  </si>
  <si>
    <t>I1924</t>
  </si>
  <si>
    <t>TAMPA PADRÃO COELCE</t>
  </si>
  <si>
    <t>I7449</t>
  </si>
  <si>
    <t>TERMINAL BLOCK FOR PLC, 16 CHANNEL, MOD. 1746-NRC AB</t>
  </si>
  <si>
    <t>I6160</t>
  </si>
  <si>
    <t>TERMINAL OLHAL PARA CABO DE 1,50mm2  A  2,50mm2</t>
  </si>
  <si>
    <t>I6161</t>
  </si>
  <si>
    <t>TERMINAL OLHAL PARA CABO DE 4,00mm2  A  6,00mm2</t>
  </si>
  <si>
    <t>I2072</t>
  </si>
  <si>
    <t>TERMINAL PARA VERGALHÃO DE COBRE 3/8'</t>
  </si>
  <si>
    <t>I2074</t>
  </si>
  <si>
    <t>TERMINAL PRESSÃO P/CABO  16MM2</t>
  </si>
  <si>
    <t>I2076</t>
  </si>
  <si>
    <t>TERMINAL PRESSÃO P/CABO  35MM2</t>
  </si>
  <si>
    <t>I2073</t>
  </si>
  <si>
    <t>TERMINAL PRESSÃO P/CABO 120MM2</t>
  </si>
  <si>
    <t>I2075</t>
  </si>
  <si>
    <t>TERMINAL PRESSÃO P/CABO 240MM2</t>
  </si>
  <si>
    <t>I2071</t>
  </si>
  <si>
    <t>TERMINAL PRESSÃO P/CABO 500 MM2</t>
  </si>
  <si>
    <t>I2106</t>
  </si>
  <si>
    <t>TOMADA 2 POLOS, MAIS TERRA 20A - 250V, SISTEMA "X"</t>
  </si>
  <si>
    <t>I9108</t>
  </si>
  <si>
    <t>TOMADA 2P+T 10A, 250V (APENAS MÓDULO)</t>
  </si>
  <si>
    <t>I2107</t>
  </si>
  <si>
    <t>TOMADA 2POLOS E TERRA</t>
  </si>
  <si>
    <t>I2108</t>
  </si>
  <si>
    <t>TOMADA C/TRAVA MECÂNICA E PLUG, EMBUTIR 30A/250V</t>
  </si>
  <si>
    <t>I2109</t>
  </si>
  <si>
    <t>TOMADA C/TRAVA MECÂNICA E PLUG, SOBREPOR 30A/250V</t>
  </si>
  <si>
    <t>I6164</t>
  </si>
  <si>
    <t>TOMADA DE PISO FÊMEA PARA RJ-11(TELEFÔNICA)</t>
  </si>
  <si>
    <t>I7938</t>
  </si>
  <si>
    <t>I2111</t>
  </si>
  <si>
    <t>I2112</t>
  </si>
  <si>
    <t>TOMADA PARA COMPUTADOR, SISTEMA "X"</t>
  </si>
  <si>
    <t>I9398</t>
  </si>
  <si>
    <t>TOMADA PARA LÓGICA RJ45, 8 FIOS, CAT-5E, COMPLETA (ESPELHO 4"x2" C/ SUPORTE + 1 CONECTOR, EXCETO CAIXA 4"X2")</t>
  </si>
  <si>
    <t>I9109</t>
  </si>
  <si>
    <t>TOMADA PARA LÓGICA RJ45, 8 FIOS, CAT-5E, COMPLETA (ESPELHO 4"x2" C/ SUPORTE + 2 CONECTORES, EXCETO CAIXA 4"X2")</t>
  </si>
  <si>
    <t>I7982</t>
  </si>
  <si>
    <t>TOMADA PARA LÓGICA RJ45, 8 FIOS, CAT-5E, COMPLETA (ESPELHO 4"x4" C/ SUPORTE + 1 CONECTOR, EXCETO CAIXA 4"X4")</t>
  </si>
  <si>
    <t>I9397</t>
  </si>
  <si>
    <t>TOMADA PARA LÓGICA RJ45, 8 FIOS, CAT-5E, COMPLETA (ESPELHO 4"x4" C/ SUPORTE + 2 CONECTORES, EXCETO CAIXA 4"X4")</t>
  </si>
  <si>
    <t>I2113</t>
  </si>
  <si>
    <t>TOMADA TELEFONE 4 POLOS 'TELEBRAS'</t>
  </si>
  <si>
    <t>I2114</t>
  </si>
  <si>
    <t>TOMADA TELEFONE P/PINO JACK 1/4</t>
  </si>
  <si>
    <t>I2115</t>
  </si>
  <si>
    <t>TOMADA TRIPOLAR ( 3P+T ) - 32A / 380V</t>
  </si>
  <si>
    <t>I2116</t>
  </si>
  <si>
    <t>TOMADA TRIPOLAR, MAIS TERRA - 25A / 250V</t>
  </si>
  <si>
    <t>I2117</t>
  </si>
  <si>
    <t>TOMADA TRIPOLAR, MAIS TERRA - 30A / 250V</t>
  </si>
  <si>
    <t>I2118</t>
  </si>
  <si>
    <t>I2119</t>
  </si>
  <si>
    <t>TOMADA UNIVERSAL 2POLOS</t>
  </si>
  <si>
    <t>I2444</t>
  </si>
  <si>
    <t>TOMADA UNIVERSAL DE SOBREPOR (COMPLETA INCLUSIVE CAIXA)</t>
  </si>
  <si>
    <t>I2120</t>
  </si>
  <si>
    <t>TOMADA VOLTAMP - 30A (MACHO/FEMEA)</t>
  </si>
  <si>
    <t>I2121</t>
  </si>
  <si>
    <t>TOMADA VOLTAMP - 60A ( MACHO/FEMEA)</t>
  </si>
  <si>
    <t>I2156</t>
  </si>
  <si>
    <t>TRANSFORMADOR CORRENTE EM QD DE  0 - 100A</t>
  </si>
  <si>
    <t>I2152</t>
  </si>
  <si>
    <t>TRANSFORMADOR CORRENTE EM QD DE 100 - 250/5A</t>
  </si>
  <si>
    <t>I2153</t>
  </si>
  <si>
    <t>TRANSFORMADOR CORRENTE EM QD DE 250 - 400/5A</t>
  </si>
  <si>
    <t>I2154</t>
  </si>
  <si>
    <t>TRANSFORMADOR CORRENTE EM QD DE 400 - 500/5A</t>
  </si>
  <si>
    <t>I2155</t>
  </si>
  <si>
    <t>TRANSFORMADOR CORRENTE EM QD DE 500 - 800/5A</t>
  </si>
  <si>
    <t>I7542</t>
  </si>
  <si>
    <t>TRANSFORMADOR DE CORRENTE 15 KV</t>
  </si>
  <si>
    <t>I2471</t>
  </si>
  <si>
    <t>I7543</t>
  </si>
  <si>
    <t>TRANSFORMADOR DE POTÊNCIA 15 KV</t>
  </si>
  <si>
    <t>I2147</t>
  </si>
  <si>
    <t>TRANSFORMADOR MONOFÁSICO 2KVA, 220/110</t>
  </si>
  <si>
    <t>I7937</t>
  </si>
  <si>
    <t>I7536</t>
  </si>
  <si>
    <t>TRANSMISSOR ELETRÔNICO DE PRESSÃO TIPO INSERÇÃO, COM INDICADOR INCORPORADO, GERAÇÃO DE SINAL PROPORCIONAL 4-20 Ma, RANGE 0-12 Kgf/cm²</t>
  </si>
  <si>
    <t>I7502</t>
  </si>
  <si>
    <t>TRIAL CARD 120/240 VAC, 16 OUTPUT CHANNELS, MOD. 1746 - OA16 AB</t>
  </si>
  <si>
    <t>I7410</t>
  </si>
  <si>
    <t>TRILHO SUPORTE P/ FIXAÇÃO RÁPIDA DIN</t>
  </si>
  <si>
    <t>I2261</t>
  </si>
  <si>
    <t>VOLTÍMETRO ( 144 X 144 )MM - ESC. 0 - 500V</t>
  </si>
  <si>
    <t>I2262</t>
  </si>
  <si>
    <t>VOLTÍMETRO (72 X 72)MM - ESC. 0 - 500V</t>
  </si>
  <si>
    <t>I2263</t>
  </si>
  <si>
    <t>VOLTÍMETRO (96 X 96)MM - ESC. 0 A 500V</t>
  </si>
  <si>
    <t>JUNTAS ESTRUTURA</t>
  </si>
  <si>
    <t>I9479</t>
  </si>
  <si>
    <t>FUNGENBAND PARA JUNTA DE DILATAÇÃO, O-12, ATÉ  5MCA</t>
  </si>
  <si>
    <t>I9480</t>
  </si>
  <si>
    <t>I9481</t>
  </si>
  <si>
    <t>I9482</t>
  </si>
  <si>
    <t>I9497</t>
  </si>
  <si>
    <t>JUNTA DE MOVIMENTAÇÃO PARA ESTRUTURA DE CONCRETO DE 20 X 40 MM (TIPO JUNTA JEENE 20/30 VV OU SIMILAR)</t>
  </si>
  <si>
    <t>I9496</t>
  </si>
  <si>
    <t>I9494</t>
  </si>
  <si>
    <t xml:space="preserve">JUNTA DE MOVIMENTAÇÃO PARA ESTRUTURA DE CONCRETO DE 35 X 60 MM (TIPO JUNTA JEENE 35/50 VV OU SIMILAR)
</t>
  </si>
  <si>
    <t>I9498</t>
  </si>
  <si>
    <t>LOUÇAS, METAIS E ACESSORIOS</t>
  </si>
  <si>
    <t>I0087</t>
  </si>
  <si>
    <t>APARELHO MISTURADOR DE MESA PARA PIA</t>
  </si>
  <si>
    <t>I0088</t>
  </si>
  <si>
    <t>APARELHO MISTURADOR DE PAREDE PARA PIA</t>
  </si>
  <si>
    <t>I0089</t>
  </si>
  <si>
    <t>APARELHO MISTURADOR PARA LAVATORIO</t>
  </si>
  <si>
    <t>I0124</t>
  </si>
  <si>
    <t>ARMARIO PLASTICO DE EMBUTIR 45X60CM</t>
  </si>
  <si>
    <t>I8641</t>
  </si>
  <si>
    <t>I8636</t>
  </si>
  <si>
    <t>ASSENTO SANITÁRIO COM ABERTURA FRONTAL (PADRÃO ALTO)</t>
  </si>
  <si>
    <t>I8651</t>
  </si>
  <si>
    <t>BACIA LOUÇA BRANCA COM CAIXA ACOPLADA PARA DEFICIENTE (SEM ASSENTO)</t>
  </si>
  <si>
    <t>I0170</t>
  </si>
  <si>
    <t>BACIA LOUÇA BRANCA COM SAÍDA HORIZONTAL</t>
  </si>
  <si>
    <t>I0171</t>
  </si>
  <si>
    <t>BACIA LOUÇA BRANCA PARA CAIXA ACOPLADA</t>
  </si>
  <si>
    <t>I0174</t>
  </si>
  <si>
    <t>BACIA SIFONADA DE LOUÇA BRANCA</t>
  </si>
  <si>
    <t>I0176</t>
  </si>
  <si>
    <t>BACIA SINFONADA P/ CRIANCA</t>
  </si>
  <si>
    <t>I0177</t>
  </si>
  <si>
    <t>BACIA TURCA DE LOUÇA COM SIFÃO INTEGRADO</t>
  </si>
  <si>
    <t>I0184</t>
  </si>
  <si>
    <t>BANCADA DE GRANITO C/ L=0,60m E E=0,03m</t>
  </si>
  <si>
    <t>I0185</t>
  </si>
  <si>
    <t>BANCADA DE GRANITO PRETO C/BOLEAMENTO DUPLO</t>
  </si>
  <si>
    <t>I6738</t>
  </si>
  <si>
    <t>BANHEIRA HOSPITAL C/TAMPO E CUBA DE AÇO INOX DIMENSÃO 1800 X600MM</t>
  </si>
  <si>
    <t>I0245</t>
  </si>
  <si>
    <t>BOLSA DE BORRACHA DE 1 1/2'' PARA BACIA</t>
  </si>
  <si>
    <t>I0333</t>
  </si>
  <si>
    <t>CABIDE DE LOUÇA BRANCA COM 2 GANCHOS</t>
  </si>
  <si>
    <t>I0334</t>
  </si>
  <si>
    <t>CABIDE DE LOUÇA DE 1 GANCHO</t>
  </si>
  <si>
    <t>I0406</t>
  </si>
  <si>
    <t>CAIXA ACOPLADA DE LOUÇA BRANCA PARA BACIA</t>
  </si>
  <si>
    <t>I0415</t>
  </si>
  <si>
    <t>CAIXA DE DESCARGA FIBROC. DE EMBUTIR C/REGISTRO</t>
  </si>
  <si>
    <t>I0416</t>
  </si>
  <si>
    <t>CAIXA DE DESCARGA PLASTICA DE SOBREPOR</t>
  </si>
  <si>
    <t>I0414</t>
  </si>
  <si>
    <t>CAIXA DE DESCARGA PLÁSTICA DE SOBREPOR COMPLETA</t>
  </si>
  <si>
    <t>I6167</t>
  </si>
  <si>
    <t>CHUVEIRO COM ARTICULAÇÃO CROMADO 1/2"</t>
  </si>
  <si>
    <t>I0796</t>
  </si>
  <si>
    <t>CHUVEIRO PLASTICO</t>
  </si>
  <si>
    <t>I0797</t>
  </si>
  <si>
    <t>CHUVEIRO-DUCHA CROMADO 1/2''</t>
  </si>
  <si>
    <t>I6739</t>
  </si>
  <si>
    <t>I0848</t>
  </si>
  <si>
    <t>CONEXÃO 4''X48MM PARA BACIA C/SAÍDA HORIZONTAL</t>
  </si>
  <si>
    <t>I0851</t>
  </si>
  <si>
    <t>CONJUNTO FIXAÇÃO P/TANQUE</t>
  </si>
  <si>
    <t>I0853</t>
  </si>
  <si>
    <t>CONJUNTO VEDAÇÃO ELASTICA</t>
  </si>
  <si>
    <t>I0915</t>
  </si>
  <si>
    <t>CUBA DE AÇO INOX</t>
  </si>
  <si>
    <t>I0916</t>
  </si>
  <si>
    <t>CUBA DE LOUÇA BRANCA DE EMBUTIR</t>
  </si>
  <si>
    <t>I9073</t>
  </si>
  <si>
    <t>CUBA DE LOUÇA BRANCA DE SOBREPOR D=41CM, PROFUNDIDADE=8CM, COM VÁLVULA</t>
  </si>
  <si>
    <t>I1091</t>
  </si>
  <si>
    <t>ENGATE CROMADO</t>
  </si>
  <si>
    <t>I1092</t>
  </si>
  <si>
    <t>ENGATE DE PVC</t>
  </si>
  <si>
    <t>I1103</t>
  </si>
  <si>
    <t>ESPARGIDOR PARA MICTORIO</t>
  </si>
  <si>
    <t>I1107</t>
  </si>
  <si>
    <t>ESPELHO TIPO CRISMETAL,MOD. P/WC (INSTALADO)</t>
  </si>
  <si>
    <t>I1315</t>
  </si>
  <si>
    <t>JOGO METAIS PARA MICTORIO</t>
  </si>
  <si>
    <t>I6737</t>
  </si>
  <si>
    <t>I8637</t>
  </si>
  <si>
    <t>LAVATÓRIO COM COLUNA SUSPENSA</t>
  </si>
  <si>
    <t>I1343</t>
  </si>
  <si>
    <t>LAVATÓRIO DE LOUÇA BRANCA COM COLUNA</t>
  </si>
  <si>
    <t>I1344</t>
  </si>
  <si>
    <t>LAVATÓRIO DE LOUÇA BRANCA SEM COLUNA</t>
  </si>
  <si>
    <t>I1523</t>
  </si>
  <si>
    <t>MICTORIO COLETIVO DE AÇO INOXIDAVEL</t>
  </si>
  <si>
    <t>I1524</t>
  </si>
  <si>
    <t>MICTORIO DE LOUÇA BRANCA COM ACESSÓRIOS</t>
  </si>
  <si>
    <t>I1646</t>
  </si>
  <si>
    <t>PEÇAS DE APOIO DEFICIENTE C/TUBO INOX EM WC'S</t>
  </si>
  <si>
    <t>I2486</t>
  </si>
  <si>
    <t>PIA DE MARMORITE (1,00x0,50)m  C/CUBA (0,45x0,36x0,15)m  (PADRÃO POPULAR)</t>
  </si>
  <si>
    <t>I2491</t>
  </si>
  <si>
    <t>PIA EM INOX 3,00x0,60 C/ 1 CUBA - C18/A304</t>
  </si>
  <si>
    <t>I2487</t>
  </si>
  <si>
    <t>PIA EM INOX C/ 1 CUBA  1,20x0,60 - C18/A304</t>
  </si>
  <si>
    <t>I1649</t>
  </si>
  <si>
    <t>PIA EM INOX C/ 1 CUBA  1.50x0,58</t>
  </si>
  <si>
    <t>I2490</t>
  </si>
  <si>
    <t>PIA EM INOX C/ 1 CUBA  2,20x0,60 - C18/A304</t>
  </si>
  <si>
    <t>I1648</t>
  </si>
  <si>
    <t>PIA EM INOX C/ 2 CUBAS 2.00x0.58</t>
  </si>
  <si>
    <t>I2492</t>
  </si>
  <si>
    <t>PIA EM INOX C/ 2 CUBAS 4,20x0,60</t>
  </si>
  <si>
    <t>I1711</t>
  </si>
  <si>
    <t>PORTA PAPEL DE LOUÇA BRANCA 15X15CM</t>
  </si>
  <si>
    <t>I8670</t>
  </si>
  <si>
    <t>I1712</t>
  </si>
  <si>
    <t>PORTA SABÃO LÍQUIDO DE VIDRO</t>
  </si>
  <si>
    <t>I1716</t>
  </si>
  <si>
    <t>I1717</t>
  </si>
  <si>
    <t>PORTA TOALHA DE PAPEL - METÁLICO</t>
  </si>
  <si>
    <t>I1839</t>
  </si>
  <si>
    <t>SABONETEIRA DE LOUÇA BRANCA 7.5X15CM</t>
  </si>
  <si>
    <t>I1840</t>
  </si>
  <si>
    <t>SABONETEIRA DE LOUÇA BRANCA SEM ALÇA 15X15CM</t>
  </si>
  <si>
    <t>I8671</t>
  </si>
  <si>
    <t>I1861</t>
  </si>
  <si>
    <t>SIFÃO CROMADO 1 1/4"X1 1/2"</t>
  </si>
  <si>
    <t>I1862</t>
  </si>
  <si>
    <t>SIFÃO CROMADO 1 1/4"X2"</t>
  </si>
  <si>
    <t>I1863</t>
  </si>
  <si>
    <t>SIFÃO CROMADO 2"</t>
  </si>
  <si>
    <t>I1864</t>
  </si>
  <si>
    <t>SIFÃO METALICO TIPO COPO DN 1"X1 1/2"</t>
  </si>
  <si>
    <t>I2420</t>
  </si>
  <si>
    <t>SIFÃO PVC 1.1/2" PARA LAVATORIO</t>
  </si>
  <si>
    <t>I7603</t>
  </si>
  <si>
    <t>SIFÃO PVC MULTI-USO (PIAS/TANQUES/LAVATÓRIO)</t>
  </si>
  <si>
    <t>I1865</t>
  </si>
  <si>
    <t>SIFÃO PVC RIGIDO TIPO COPO DN 2"X2"</t>
  </si>
  <si>
    <t>I1925</t>
  </si>
  <si>
    <t>TAMPA PLASTICA PARA BACIA</t>
  </si>
  <si>
    <t>I7336</t>
  </si>
  <si>
    <t>TAMPA PLÁSTICA PARA BACIA - CRIANÇA</t>
  </si>
  <si>
    <t>I1926</t>
  </si>
  <si>
    <t>I1935</t>
  </si>
  <si>
    <t>I1936</t>
  </si>
  <si>
    <t>TANQUE DE CONCRETO 80X70CM</t>
  </si>
  <si>
    <t>I2497</t>
  </si>
  <si>
    <t>TANQUE DE LAVAR CIMENTO (1,00x0,50)m C/TANQUE (0,45x0,45x0,25)m  (PADRÃO POPULAR)</t>
  </si>
  <si>
    <t>I6236</t>
  </si>
  <si>
    <t xml:space="preserve">TANQUE DE LAVAR EM CONCRETO C/ SUPORTE DE APOIO (PADRÃO MUTIRÃO)
</t>
  </si>
  <si>
    <t>I1937</t>
  </si>
  <si>
    <t>TANQUE DE LOUÇA BRANCA COM COLUNA</t>
  </si>
  <si>
    <t>I6749</t>
  </si>
  <si>
    <t>TANQUE LAVANDERIA DE AÇO INOX C/ CUBA E ESFREGADOR DIMENSÃO 1200X600X200MM</t>
  </si>
  <si>
    <t>I9139</t>
  </si>
  <si>
    <t>TOALHEIRO PLASTICO TIPO DISPENSER PARA PAPEL TOALHA INTERFOLHADO</t>
  </si>
  <si>
    <t>I2446</t>
  </si>
  <si>
    <t>TORNEIRA BOIA EM PVC Ø 3/4"</t>
  </si>
  <si>
    <t>I2125</t>
  </si>
  <si>
    <t>TORNEIRA CIRÚRGICA</t>
  </si>
  <si>
    <t>I9100</t>
  </si>
  <si>
    <t>TORNEIRA CROMADA DE PAREDE PARA COZINHA BICA MOVEL COM AREJADOR 1/2 " OU 3/4 " (REF 1168)</t>
  </si>
  <si>
    <t>I2126</t>
  </si>
  <si>
    <t>TORNEIRA DE BOIA EM LATÃO (BOIA PLAST) DN 2'</t>
  </si>
  <si>
    <t>I2127</t>
  </si>
  <si>
    <t>TORNEIRA DE BOIA EM LATÃO (BOIA PLAST) DN 20MM (3/4)</t>
  </si>
  <si>
    <t>I2122</t>
  </si>
  <si>
    <t>TORNEIRA DE BOIA EM LATÃO (BOIA PLAST) DN 25MM (1')</t>
  </si>
  <si>
    <t>I2123</t>
  </si>
  <si>
    <t>TORNEIRA DE BOIA EM LATÃO (BOIA PLAST) DN 32MM (1 1/4')</t>
  </si>
  <si>
    <t>I2124</t>
  </si>
  <si>
    <t>TORNEIRA DE BOIA EM LATÃO (BOIA PLAST) DN 40MM (1 1/2')</t>
  </si>
  <si>
    <t>I2128</t>
  </si>
  <si>
    <t>I2129</t>
  </si>
  <si>
    <t>TORNEIRA DE FOTO SENSOR, A BATERIA</t>
  </si>
  <si>
    <t>I2501</t>
  </si>
  <si>
    <t>TORNEIRA DE METAL AMARELO 3/4", CANO LONGO (PADRÃO POPULAR)</t>
  </si>
  <si>
    <t>I2447</t>
  </si>
  <si>
    <t>TORNEIRA DE METAL AMARELO Ø 3/4" CANO CURTO (PADRÃO POPULAR)</t>
  </si>
  <si>
    <t>I2502</t>
  </si>
  <si>
    <t>TORNEIRA DE METAL BRANCO 1/2", CANO CURTO (PADRÃO POPULAR)</t>
  </si>
  <si>
    <t>I2503</t>
  </si>
  <si>
    <t>TORNEIRA DE METAL BRANCO 3/4", CANO LONGO (PADRÃO POPULAR)</t>
  </si>
  <si>
    <t>I2130</t>
  </si>
  <si>
    <t>TORNEIRA DE PRESSÃO CROMADA DE USO GERAL 1/2'</t>
  </si>
  <si>
    <t>I2131</t>
  </si>
  <si>
    <t>TORNEIRA DE PRESSÃO CROMADA LONGA P/PIA 3/4'</t>
  </si>
  <si>
    <t>I2132</t>
  </si>
  <si>
    <t>TORNEIRA DE PRESSÃO CROMADA P/LAVATORIO 1/2'</t>
  </si>
  <si>
    <t>I2133</t>
  </si>
  <si>
    <t>TORNEIRA DE PRESSÃO P/ JARDIM DE 3/4"</t>
  </si>
  <si>
    <t>I2134</t>
  </si>
  <si>
    <t>TORNEIRA ELETRICA AUOM. 220V-2500W</t>
  </si>
  <si>
    <t>I2190</t>
  </si>
  <si>
    <t>TUBO DE LIGAÇÃO CROMADO COM CANOPLA - AJUSTÁVEL</t>
  </si>
  <si>
    <t>I2191</t>
  </si>
  <si>
    <t>TUBO DE LIGAÇÃO CROMADO COM CANOPLA 1/2' P/CHUV</t>
  </si>
  <si>
    <t>I2192</t>
  </si>
  <si>
    <t>TUBO DE PVC DE 1 1/2' PARA DESCARGA</t>
  </si>
  <si>
    <t>I2265</t>
  </si>
  <si>
    <t>VÁLVULA AMERICANA P/ PIA 1 1/2"X 3/4"</t>
  </si>
  <si>
    <t>I2264</t>
  </si>
  <si>
    <t>VÁLVULA AMERICANA P/PIA 3 1/2"</t>
  </si>
  <si>
    <t>I2469</t>
  </si>
  <si>
    <t>VÁLVULA DE DERIVAÇÃO DE 1"</t>
  </si>
  <si>
    <t>I2266</t>
  </si>
  <si>
    <t>VÁLVULA DE DESCARGA COM REGISTRO 1 1/2"</t>
  </si>
  <si>
    <t>I2267</t>
  </si>
  <si>
    <t>VÁLVULA DE DESCARGA COMUM 1 1/2"</t>
  </si>
  <si>
    <t>I2268</t>
  </si>
  <si>
    <t>VÁLVULA DE DESCARGA DE PVC S/REG. 1 1/2"</t>
  </si>
  <si>
    <t>I2270</t>
  </si>
  <si>
    <t>VÁLVULA DE METAL 1 1/2"</t>
  </si>
  <si>
    <t>I2271</t>
  </si>
  <si>
    <t>VÁLVULA DE METAL 1 1/4"</t>
  </si>
  <si>
    <t>I2272</t>
  </si>
  <si>
    <t>VÁLVULA DE METAL 1"</t>
  </si>
  <si>
    <t>I2273</t>
  </si>
  <si>
    <t>VÁLVULA DE PVC 2"</t>
  </si>
  <si>
    <t>I8286</t>
  </si>
  <si>
    <t>VÁLVULA PVC P/ COZINHA</t>
  </si>
  <si>
    <t>I7981</t>
  </si>
  <si>
    <t>VÁLVULA PVC P/ TANQUE</t>
  </si>
  <si>
    <t>MADEIRA</t>
  </si>
  <si>
    <t>I8268</t>
  </si>
  <si>
    <t>ALIZAR DE MADEIRA L = 5 cm</t>
  </si>
  <si>
    <t>I6166</t>
  </si>
  <si>
    <t>ASSOALHO DE PEROBA (MADEIRA DE 1A QUALIDADE) DE 10CM</t>
  </si>
  <si>
    <t>I0196</t>
  </si>
  <si>
    <t>BARROTE DE 2 1/2"x2 1/2"</t>
  </si>
  <si>
    <t>I0197</t>
  </si>
  <si>
    <t>BARROTE DE 2"x2"</t>
  </si>
  <si>
    <t>I6520</t>
  </si>
  <si>
    <t>BARROTE DE MASSARANDUBA 2" x 2"</t>
  </si>
  <si>
    <t>I0209</t>
  </si>
  <si>
    <t>BATENTE DE PEROBA (MADEIRA DE 1A QUALIDADE) PARA PORTA 1FL.</t>
  </si>
  <si>
    <t>I0210</t>
  </si>
  <si>
    <t>BATENTE DE PEROBA (MADEIRA DE 1A QUALIDADE) PARA PORTA 2FL.</t>
  </si>
  <si>
    <t>I6522</t>
  </si>
  <si>
    <t>BEIRAL DE MASSARANDUBA 1,2 x 10 CM ( 1/2" x 4" )</t>
  </si>
  <si>
    <t>I0284</t>
  </si>
  <si>
    <t xml:space="preserve">BRUMASA, PINUS OU EQUIVALENTE DE 10MM (2,2 X 1,6M)
</t>
  </si>
  <si>
    <t>I0405</t>
  </si>
  <si>
    <t>CAIBRO DE 2"x1"</t>
  </si>
  <si>
    <t>I0491</t>
  </si>
  <si>
    <t>CAPEADO DE CEREJEIRA</t>
  </si>
  <si>
    <t>I0492</t>
  </si>
  <si>
    <t>CAPEADO DE MOGNO</t>
  </si>
  <si>
    <t>I0493</t>
  </si>
  <si>
    <t>CAPEADO DE PAU-MARFIM</t>
  </si>
  <si>
    <t>I0524</t>
  </si>
  <si>
    <t>CHAPA COMPENSADA PLASTIFICADA 18MM (1.22 X 2.44M)</t>
  </si>
  <si>
    <t>I0526</t>
  </si>
  <si>
    <t>CHAPA COMPENSADO PLASTIFICADO 12MM (1.22 X 2.44M)</t>
  </si>
  <si>
    <t>I0527</t>
  </si>
  <si>
    <t>CHAPA COMPENSADO RESINAD0 6MM (1.10 X 2.20M)</t>
  </si>
  <si>
    <t>I0528</t>
  </si>
  <si>
    <t>CHAPA COMPENSADO RESINADO 10MM (1.10 X 2.20M)</t>
  </si>
  <si>
    <t>I0529</t>
  </si>
  <si>
    <t>CHAPA COMPENSADO RESINADO 12MM (1.10 X 2.20M)</t>
  </si>
  <si>
    <t>I0541</t>
  </si>
  <si>
    <t>CHAPA MADEIRA MINERALIZADA, TIPO CELOTEX</t>
  </si>
  <si>
    <t>I0816</t>
  </si>
  <si>
    <t>COLA FORMICA</t>
  </si>
  <si>
    <t>I0862</t>
  </si>
  <si>
    <t>CORDÃO DE PEROBA (MADEIRA DE 1A QUALIDADE) P/ RODAPE</t>
  </si>
  <si>
    <t>I1094</t>
  </si>
  <si>
    <t>ESCORA DE 20CM</t>
  </si>
  <si>
    <t>I1114</t>
  </si>
  <si>
    <t>ESTACA DE MADEIRA  D=22 CM P/ 6 ATÉ 8 TON</t>
  </si>
  <si>
    <t>I1115</t>
  </si>
  <si>
    <t>ESTACA DE MADEIRA  D=25 CM P/ 8 ATÉ 10 TON</t>
  </si>
  <si>
    <t>I2330</t>
  </si>
  <si>
    <t>ESTRONCA EM MADEIRA ROLIÇA</t>
  </si>
  <si>
    <t>I1192</t>
  </si>
  <si>
    <t>FOLHA P/PORTA ARM. EMB.C/BAT. E GUARNIÇÃO</t>
  </si>
  <si>
    <t>I2345</t>
  </si>
  <si>
    <t>FORMICA LISA FOSCA</t>
  </si>
  <si>
    <t>I1193</t>
  </si>
  <si>
    <t>FORMICA P/REVESTIMENTO</t>
  </si>
  <si>
    <t>I8269</t>
  </si>
  <si>
    <t>I8270</t>
  </si>
  <si>
    <t>FORRAMENTO DE MADEIRA L= 15 cm</t>
  </si>
  <si>
    <t>I8274</t>
  </si>
  <si>
    <t>FORRAMENTO OU BATENTE DE MADEIRA, L = 15 cm</t>
  </si>
  <si>
    <t>I2478</t>
  </si>
  <si>
    <t>GRADE PINTADA P/ ARVORE DE 1,50 a 2,00m</t>
  </si>
  <si>
    <t>I1240</t>
  </si>
  <si>
    <t>GUARNIÇÃO PEROBA (MADEIRA DE 1A QUALIDADE) 5CM PARA PORTA 1FL.</t>
  </si>
  <si>
    <t>I1241</t>
  </si>
  <si>
    <t>GUARNIÇÃO PEROBA (MADEIRA DE 1A QUALIDADE) 5CM PARA PORTA 2FL.</t>
  </si>
  <si>
    <t>I1276</t>
  </si>
  <si>
    <t>JANELA VENEZIANA MOVEL</t>
  </si>
  <si>
    <t>I2367</t>
  </si>
  <si>
    <t>LINHA DE MADEIRA DE LEI DE 6"x3"</t>
  </si>
  <si>
    <t>I6519</t>
  </si>
  <si>
    <t>LINHA DE MASSARANDUBA 12 x 6 CM ( 5" x 2 1/2")</t>
  </si>
  <si>
    <t>I6509</t>
  </si>
  <si>
    <t>LINHA DE MASSARANDUBA 14 x 7 CM ( 6" x 3")</t>
  </si>
  <si>
    <t>I2369</t>
  </si>
  <si>
    <t>LINHA EM MADEIRA DE LEI DE 4"x2"</t>
  </si>
  <si>
    <t>I2370</t>
  </si>
  <si>
    <t>LINHA EM MADEIRA DE LEI DE 5"x2.1/2"</t>
  </si>
  <si>
    <t>I1495</t>
  </si>
  <si>
    <t>MADEIRA (PEROBA)</t>
  </si>
  <si>
    <t>I1496</t>
  </si>
  <si>
    <t>MADEIRA (PINHO) DE 1A.</t>
  </si>
  <si>
    <t>I1497</t>
  </si>
  <si>
    <t>MADEIRA DE SUCUPIRA</t>
  </si>
  <si>
    <t>I1498</t>
  </si>
  <si>
    <t>MADEIRA TRABALHADA P/ CORRIMÃO</t>
  </si>
  <si>
    <t>I1527</t>
  </si>
  <si>
    <t>MOLDURA 110X110MM P/CAIXA LIGAÇÃO</t>
  </si>
  <si>
    <t>I1594</t>
  </si>
  <si>
    <t>PARQUETE DE PEROBA (MADEIRA DE 1A QUALIDADE) DE 12X12CM</t>
  </si>
  <si>
    <t>I9052</t>
  </si>
  <si>
    <t>PEÇA DE MADEIRA ROLIÇA (EUCALIPTO OU REGIONAL EQUIVALENTE) D = 10CM (DE 7 ATÉ 11CM), H = 2,20M</t>
  </si>
  <si>
    <t>I9053</t>
  </si>
  <si>
    <t>PEÇA DE MADEIRA ROLIÇA (EUCALIPTO OU REGIONAL EQUIVALENTE) D = 12CM (DE 10 ATÉ 15CM), H = 2,20M</t>
  </si>
  <si>
    <t>I6617</t>
  </si>
  <si>
    <t>PILAR EM MADEIRA LIMPA DE 1A QUALIDADE  20x20cm</t>
  </si>
  <si>
    <t>I1652</t>
  </si>
  <si>
    <t>PIQUETE DE PEROBA (MADEIRA DE 1A QUALIDADE)</t>
  </si>
  <si>
    <t>I1691</t>
  </si>
  <si>
    <t>PONTALETE / BARROTE DE 3"x3"</t>
  </si>
  <si>
    <t>I0198</t>
  </si>
  <si>
    <t>PONTALETE / BARROTE DE 3"x3" - APARELHADO</t>
  </si>
  <si>
    <t>I1705</t>
  </si>
  <si>
    <t>PORTA DE FICHA EMBUTIDA</t>
  </si>
  <si>
    <t>I8577</t>
  </si>
  <si>
    <t>PORTA DE MUIRACATIARA 0,60x2,10x0,03</t>
  </si>
  <si>
    <t>I1706</t>
  </si>
  <si>
    <t>PORTA LISA DE CEDRO 0.60X2.10M</t>
  </si>
  <si>
    <t>I1707</t>
  </si>
  <si>
    <t>PORTA LISA DE CEDRO 0.70X2.10M</t>
  </si>
  <si>
    <t>I1708</t>
  </si>
  <si>
    <t>PORTA LISA DE CEDRO 0.80X2.10M</t>
  </si>
  <si>
    <t>I1709</t>
  </si>
  <si>
    <t>PORTA LISA DE CEDRO 0.90X2.10M</t>
  </si>
  <si>
    <t>I1710</t>
  </si>
  <si>
    <t>PORTA LISA DE CEDRO 1.00X2.10M</t>
  </si>
  <si>
    <t>I8271</t>
  </si>
  <si>
    <t>PORTA PARANÁ (0,60 x 2,10 m)</t>
  </si>
  <si>
    <t>I8272</t>
  </si>
  <si>
    <t>PORTA PARANÁ (0,70 x 2,10 m)</t>
  </si>
  <si>
    <t>I8273</t>
  </si>
  <si>
    <t>PORTA PARANÁ (0,80 x 2,10 m)</t>
  </si>
  <si>
    <t>I1714</t>
  </si>
  <si>
    <t>PORTA TIPO EUCATEX - PADRÃO</t>
  </si>
  <si>
    <t>I1715</t>
  </si>
  <si>
    <t>PORTA TIPO PARANÁ</t>
  </si>
  <si>
    <t>I1723</t>
  </si>
  <si>
    <t>PRANCHA 3 X 16 CM</t>
  </si>
  <si>
    <t>I1349</t>
  </si>
  <si>
    <t>PRANCHA 6 X 16 CM</t>
  </si>
  <si>
    <t>I6682</t>
  </si>
  <si>
    <t>PRANCHA DE MADEIRA MAÇARANDUBA (2,15X0,20X0,05)m</t>
  </si>
  <si>
    <t>I6681</t>
  </si>
  <si>
    <t>PRANCHA DE MADEIRA MAÇARANDUBA (2,15X0,25X0,05)m</t>
  </si>
  <si>
    <t>I2407</t>
  </si>
  <si>
    <t>PRANCHA EM MADEIRA DE LEI</t>
  </si>
  <si>
    <t>I2532</t>
  </si>
  <si>
    <t>PRANCHÃO DE 50MM X 300MM</t>
  </si>
  <si>
    <t>I6232</t>
  </si>
  <si>
    <t>REGUA DE MADEIRA  (1X10)CM</t>
  </si>
  <si>
    <t>I1824</t>
  </si>
  <si>
    <t>RIPA DE PEROBA (MADEIRA DE 1A QUALIDADE) DE 1X5CM</t>
  </si>
  <si>
    <t>I1825</t>
  </si>
  <si>
    <t>RIPA DE PEROBA (MADEIRA DE 1A QUALIDADE) DE 1X7CM</t>
  </si>
  <si>
    <t>I1826</t>
  </si>
  <si>
    <t>RIPA DE PEROBA (MADEIRA DE 1A QUALIDADE) DE 2X8CM</t>
  </si>
  <si>
    <t>I1829</t>
  </si>
  <si>
    <t>RODAPÉ DE PEROBA (MADEIRA DE 1A QUALIDADE) DE 1.5X7CM</t>
  </si>
  <si>
    <t>I1847</t>
  </si>
  <si>
    <t>SARRAFO DE 1" - L = 8cm</t>
  </si>
  <si>
    <t>I2517</t>
  </si>
  <si>
    <t>SARRAFO DE 1" x 6"</t>
  </si>
  <si>
    <t>I1846</t>
  </si>
  <si>
    <t>SARRAFO DE 1"X4"</t>
  </si>
  <si>
    <t>I1845</t>
  </si>
  <si>
    <t>SARRAFO DE 1"X4" APARELHADO</t>
  </si>
  <si>
    <t>I1917</t>
  </si>
  <si>
    <t>TABUA DE 1" - L = 12cm</t>
  </si>
  <si>
    <t>I1916</t>
  </si>
  <si>
    <t>TABUA DE 1" DE 3A. - L = 30cm</t>
  </si>
  <si>
    <t>I1912</t>
  </si>
  <si>
    <t>TABUA DE 1"X12" DE 1A.</t>
  </si>
  <si>
    <t>I1915</t>
  </si>
  <si>
    <t>TABUA DE 1"X12" DE 2A.</t>
  </si>
  <si>
    <t>I2429</t>
  </si>
  <si>
    <t>TABUA DE VIROLA DE 12"x 1"</t>
  </si>
  <si>
    <t>I2430</t>
  </si>
  <si>
    <t>TABUA EM MADEIRA TAIPA</t>
  </si>
  <si>
    <t>I1918</t>
  </si>
  <si>
    <t>TACO DE PEROBA (MADEIRA DE 1A QUALIDADE) 7X21CM</t>
  </si>
  <si>
    <t>I1919</t>
  </si>
  <si>
    <t>TACO PARA FIXAÇÃO DE BATENTE/RODAPÉ</t>
  </si>
  <si>
    <t>I2542</t>
  </si>
  <si>
    <t>TRAVESSA DE MADEIRA C/SECAO DE 3"X1 1/2"</t>
  </si>
  <si>
    <t>I2462</t>
  </si>
  <si>
    <t>TÁBUA EM MADEIRA MUIRACATIARA PLAINADA DE 32mm</t>
  </si>
  <si>
    <t>I6792</t>
  </si>
  <si>
    <t>VIGA DE MADEIRA EM MASSARANDUBA 10"x 4"</t>
  </si>
  <si>
    <t>I2260</t>
  </si>
  <si>
    <t>VIGA DE PEROBA (MADEIRA DE 1A QUALIDADE) DE 6X12CM</t>
  </si>
  <si>
    <t>MANTAS ASFÁLTICAS E AFINS</t>
  </si>
  <si>
    <t>I9510</t>
  </si>
  <si>
    <t>FILME DE POLIETILENO, 20 A 25 MICRAS (CAMADA SEPARADORA)</t>
  </si>
  <si>
    <t>I9499</t>
  </si>
  <si>
    <t>MANTA ASFÁLTICA COM POLÍMEROS E ELASTÔMEROS, CLASSE B, ESTRUTURADA COM POLIESTER NÃO TECIDO, FACE EXPOSTA EM ALUMÍNIO, TIPO II, E=3MM (NBR 9952:2014)</t>
  </si>
  <si>
    <t>I9500</t>
  </si>
  <si>
    <t>MANTA ASFÁLTICA COM POLÍMEROS E ELASTÔMEROS, CLASSE B, ESTRUTURADA COM POLIESTER NÃO TECIDO, FACE EXPOSTA EM ALUMÍNIO, TIPO II, E=4MM (NBR 9952:2014)</t>
  </si>
  <si>
    <t>I9501</t>
  </si>
  <si>
    <t>MANTA ASFÁLTICA COM POLÍMEROS E ELASTÔMEROS, CLASSE B, ESTRUTURADA COM POLIESTER NÃO TECIDO, FACE EXPOSTA EM ALUMÍNIO, TIPO III, E=3MM (NBR 9952:2014)</t>
  </si>
  <si>
    <t>I9502</t>
  </si>
  <si>
    <t>MANTA ASFÁLTICA COM POLÍMEROS E ELASTÔMEROS, CLASSE B, ESTRUTURADA COM POLIESTER NÃO TECIDO, FACE EXPOSTA EM ALUMÍNIO, TIPO III, E=4MM (NBR 9952:2014)</t>
  </si>
  <si>
    <t>I9503</t>
  </si>
  <si>
    <t>MANTA ASFÁLTICA COM POLÍMEROS E ELASTÔMEROS, CLASSE B, ESTRUTURADA COM POLIESTER NÃO TECIDO, FACES EM POLIETILENO, TIPO II, E=3MM (NBR 9952:2014)</t>
  </si>
  <si>
    <t>I9504</t>
  </si>
  <si>
    <t>MANTA ASFÁLTICA COM POLÍMEROS E ELASTÔMEROS, CLASSE B, ESTRUTURADA COM POLIESTER NÃO TECIDO, FACES EM POLIETILENO, TIPO II, E=4MM (NBR 9952:2014)</t>
  </si>
  <si>
    <t>I9505</t>
  </si>
  <si>
    <t>MANTA ASFÁLTICA COM POLÍMEROS E ELASTÔMEROS, CLASSE B, ESTRUTURADA COM POLIESTER NÃO TECIDO, FACES EM POLIETILENO, TIPO III, E=3MM (NBR 9952:2014)</t>
  </si>
  <si>
    <t>I9506</t>
  </si>
  <si>
    <t>MANTA ASFÁLTICA COM POLÍMEROS E ELASTÔMEROS, CLASSE B, ESTRUTURADA COM POLIESTER NÃO TECIDO, FACES EM POLIETILENO, TIPO III, E=4MM (NBR 9952:2014)</t>
  </si>
  <si>
    <t>I9507</t>
  </si>
  <si>
    <t>MANTA ASFÁLTICA COM POLÍMEROS E ELASTÔMEROS, CLASSE B, ESTRUTURADA COM POLIESTER NÃO TECIDO, FACES EM POLIETILENO, TIPO IV, E=3MM (NBR 9952:2014)</t>
  </si>
  <si>
    <t>I9508</t>
  </si>
  <si>
    <t>MANTA ASFÁLTICA COM POLÍMEROS E ELASTÔMEROS, CLASSE B, ESTRUTURADA COM POLIESTER NÃO TECIDO, FACES EM POLIETILENO, TIPO IV, E=4MM (NBR 9952:2014)</t>
  </si>
  <si>
    <t>I9509</t>
  </si>
  <si>
    <t>PRIMER, EMULSÃO ASFÁLTICA À BASE DE ÁGUA, PARA COLAGEM DE MANTAS E OU FITAS ASFÁLTICAS (DENSIDADE: 1KG/L)</t>
  </si>
  <si>
    <t>MAO DE OBRA (C/ ENCARGOS)</t>
  </si>
  <si>
    <t>I0037</t>
  </si>
  <si>
    <t>AJUDANTE</t>
  </si>
  <si>
    <t>I0039</t>
  </si>
  <si>
    <t>AJUDANTE DE APLICADOR DE IMPERMEABILIZAÇÃO</t>
  </si>
  <si>
    <t>I0040</t>
  </si>
  <si>
    <t>AJUDANTE DE ARMADOR/FERREIRO</t>
  </si>
  <si>
    <t>I0041</t>
  </si>
  <si>
    <t>AJUDANTE DE CARPINTEIRO</t>
  </si>
  <si>
    <t>I0042</t>
  </si>
  <si>
    <t>AJUDANTE DE ELETRICISTA</t>
  </si>
  <si>
    <t>I0043</t>
  </si>
  <si>
    <t>AJUDANTE DE ENCANADOR</t>
  </si>
  <si>
    <t>I0044</t>
  </si>
  <si>
    <t>AJUDANTE DE GRANITEIRO/MARMORISTA</t>
  </si>
  <si>
    <t>I0045</t>
  </si>
  <si>
    <t>AJUDANTE DE PINTOR</t>
  </si>
  <si>
    <t>I0046</t>
  </si>
  <si>
    <t>AJUDANTE DE SERRALHEIRO</t>
  </si>
  <si>
    <t>I0047</t>
  </si>
  <si>
    <t>AJUDANTE DE TELHADISTA</t>
  </si>
  <si>
    <t>I0048</t>
  </si>
  <si>
    <t>ALFANGISTA</t>
  </si>
  <si>
    <t>I0091</t>
  </si>
  <si>
    <t>APLICADOR IMPERMEABILIZAÇÃO</t>
  </si>
  <si>
    <t>I0092</t>
  </si>
  <si>
    <t>APLICADOR REVESTIMENTO</t>
  </si>
  <si>
    <t>I0121</t>
  </si>
  <si>
    <t>ARMADOR/FERREIRO</t>
  </si>
  <si>
    <t>I0150</t>
  </si>
  <si>
    <t>AUX. DE OPERAÇÃO INIC. CAGECE</t>
  </si>
  <si>
    <t>I0151</t>
  </si>
  <si>
    <t>AUX. TÉCNICO INICIAL CAGECE</t>
  </si>
  <si>
    <t>I0149</t>
  </si>
  <si>
    <t>I9136</t>
  </si>
  <si>
    <t>I0152</t>
  </si>
  <si>
    <t>AZULEJISTA</t>
  </si>
  <si>
    <t>I0221</t>
  </si>
  <si>
    <t>BLASTER</t>
  </si>
  <si>
    <t>I6033</t>
  </si>
  <si>
    <t>CADASTRADOR</t>
  </si>
  <si>
    <t>I0443</t>
  </si>
  <si>
    <t>CALAFETADOR</t>
  </si>
  <si>
    <t>I0445</t>
  </si>
  <si>
    <t>CALCETEIRO</t>
  </si>
  <si>
    <t>I0490</t>
  </si>
  <si>
    <t>CAPATAZ DE AR COMPRIMIDO</t>
  </si>
  <si>
    <t>I0498</t>
  </si>
  <si>
    <t>CARPINTEIRO</t>
  </si>
  <si>
    <t>I0500</t>
  </si>
  <si>
    <t>CAVOUQUEIRO</t>
  </si>
  <si>
    <t>I0855</t>
  </si>
  <si>
    <t>CONSULTOR DE ENGENHARIA</t>
  </si>
  <si>
    <t>I2299</t>
  </si>
  <si>
    <t>DESENHISTA (EM CAD /CAGECE)</t>
  </si>
  <si>
    <t>I2300</t>
  </si>
  <si>
    <t>DESENHISTA COPISTA</t>
  </si>
  <si>
    <t>I6034</t>
  </si>
  <si>
    <t>DIGITADOR</t>
  </si>
  <si>
    <t>I2312</t>
  </si>
  <si>
    <t>ELETRICISTA</t>
  </si>
  <si>
    <t>I1088</t>
  </si>
  <si>
    <t>ELETROTECNICO MONTADOR</t>
  </si>
  <si>
    <t>I2320</t>
  </si>
  <si>
    <t>ENCANADOR</t>
  </si>
  <si>
    <t>I2510</t>
  </si>
  <si>
    <t>ENCARREGADO DE SERVIÇOS</t>
  </si>
  <si>
    <t>I6815</t>
  </si>
  <si>
    <t>I2322</t>
  </si>
  <si>
    <t>ENGENHEIRO</t>
  </si>
  <si>
    <t>I2325</t>
  </si>
  <si>
    <t>ESMERILHADOR</t>
  </si>
  <si>
    <t>I1142</t>
  </si>
  <si>
    <t>ESTUCADOR</t>
  </si>
  <si>
    <t>I1220</t>
  </si>
  <si>
    <t>GESSEIRO</t>
  </si>
  <si>
    <t>I1227</t>
  </si>
  <si>
    <t>GRANITEIRO/MAMORISTA</t>
  </si>
  <si>
    <t>G0467</t>
  </si>
  <si>
    <t>INSPETOR DE LÍQUIDO PENETRANTE N LP-N2-G-SNQC/END (CEGÁS)</t>
  </si>
  <si>
    <t>G0405</t>
  </si>
  <si>
    <t>INSPETOR DE SOLDA N1/EV-N2-S-SNQC (CEGÁS)</t>
  </si>
  <si>
    <t>G0407</t>
  </si>
  <si>
    <t>INSPETOR DE ULTRA-SOM US-N2-S2.1-SNQC/END (CEGÁS)</t>
  </si>
  <si>
    <t>I1277</t>
  </si>
  <si>
    <t>JARDINEIRO</t>
  </si>
  <si>
    <t>I1278</t>
  </si>
  <si>
    <t>JATISTA</t>
  </si>
  <si>
    <t>I1328</t>
  </si>
  <si>
    <t>LADRILHISTA</t>
  </si>
  <si>
    <t>I1508</t>
  </si>
  <si>
    <t>MAQUINISTA ELEVADOR</t>
  </si>
  <si>
    <t>I2378</t>
  </si>
  <si>
    <t>MECANICO HIDROMETRO INIC. CAGE</t>
  </si>
  <si>
    <t>I7961</t>
  </si>
  <si>
    <t>MERGULHADOR (30% DE PERICULOSIDADE INCLUSO)</t>
  </si>
  <si>
    <t>I7989</t>
  </si>
  <si>
    <t>MESTRE DE LINHA</t>
  </si>
  <si>
    <t>I1530</t>
  </si>
  <si>
    <t>MONTADOR</t>
  </si>
  <si>
    <t>I8978</t>
  </si>
  <si>
    <t>MOTOQUEIRO/ENCANADOR (30% DE PERICULOSIDADE INCLUSO)</t>
  </si>
  <si>
    <t>I2380</t>
  </si>
  <si>
    <t>I2545</t>
  </si>
  <si>
    <t>MOTORISTA DE CAMINHÃO</t>
  </si>
  <si>
    <t>G0408</t>
  </si>
  <si>
    <t>NAVEGADOR DE FURO DIRECIONAL (CEGÁS)</t>
  </si>
  <si>
    <t>I2382</t>
  </si>
  <si>
    <t>I2546</t>
  </si>
  <si>
    <t>OPERADOR DE AQUECEDOR DE FLUIDO TERMICO</t>
  </si>
  <si>
    <t>I2547</t>
  </si>
  <si>
    <t>OPERADOR DE BATE ESTACA</t>
  </si>
  <si>
    <t>I2548</t>
  </si>
  <si>
    <t>OPERADOR DE BETONEIRA</t>
  </si>
  <si>
    <t>I1551</t>
  </si>
  <si>
    <t>OPERADOR DE BOMBA A JATO</t>
  </si>
  <si>
    <t>I1550</t>
  </si>
  <si>
    <t>OPERADOR DE BOMBA DE CONCRETO</t>
  </si>
  <si>
    <t>I2549</t>
  </si>
  <si>
    <t>OPERADOR DE CALDEIRA ESPARGIDORA DE ASFALTO</t>
  </si>
  <si>
    <t>I2550</t>
  </si>
  <si>
    <t>OPERADOR DE CARREGADEIRA</t>
  </si>
  <si>
    <t>I2551</t>
  </si>
  <si>
    <t>OPERADOR DE COMPACTADOR AUTO PROPELIDO</t>
  </si>
  <si>
    <t>I2552</t>
  </si>
  <si>
    <t>OPERADOR DE COMPACTADOR DE PLACA VIBRATORIA</t>
  </si>
  <si>
    <t>I2553</t>
  </si>
  <si>
    <t>OPERADOR DE COMPRESSOR DE AR</t>
  </si>
  <si>
    <t>I2384</t>
  </si>
  <si>
    <t>OPERADOR DE COMPUTADOR</t>
  </si>
  <si>
    <t>I2554</t>
  </si>
  <si>
    <t>OPERADOR DE CONJUNTO DE BRITAGEM</t>
  </si>
  <si>
    <t>I1009</t>
  </si>
  <si>
    <t>OPERADOR DE EQUIPAMENTO LEVE</t>
  </si>
  <si>
    <t>I9137</t>
  </si>
  <si>
    <t>OPERADOR DE ESTAÇÃO TOTAL</t>
  </si>
  <si>
    <t>I2555</t>
  </si>
  <si>
    <t>OPERADOR DE GRUPO GERADOR</t>
  </si>
  <si>
    <t>I1552</t>
  </si>
  <si>
    <t>OPERADOR DE GUINCHO</t>
  </si>
  <si>
    <t>I2556</t>
  </si>
  <si>
    <t>OPERADOR DE MAQUINA DE CONCRETO PROJETADO</t>
  </si>
  <si>
    <t>I2557</t>
  </si>
  <si>
    <t>OPERADOR DE MAQUINA DE PINTAR FAIXAS</t>
  </si>
  <si>
    <t>I2559</t>
  </si>
  <si>
    <t>OPERADOR DE MOTO ESCAVO TRASPORTADOR</t>
  </si>
  <si>
    <t>I2560</t>
  </si>
  <si>
    <t>OPERADOR DE MOTONIVELADORA</t>
  </si>
  <si>
    <t>G0411</t>
  </si>
  <si>
    <t>OPERADOR DE MÁQUINA DE FURO DIRECIONAL (CEGÁS)</t>
  </si>
  <si>
    <t>I2523</t>
  </si>
  <si>
    <t>OPERADOR DE PERFURATRIZ/ROMPEDOR PNEUMATICO</t>
  </si>
  <si>
    <t>I7422</t>
  </si>
  <si>
    <t>OPERADOR DE RECICLADORA E FREZADORA</t>
  </si>
  <si>
    <t>I2561</t>
  </si>
  <si>
    <t>OPERADOR DE RETRO ESCAVADEIRA</t>
  </si>
  <si>
    <t>I2562</t>
  </si>
  <si>
    <t>OPERADOR DE TRATOR DE ESTEIRAS</t>
  </si>
  <si>
    <t>I2563</t>
  </si>
  <si>
    <t>OPERADOR DE TRATOR DE PNEUS</t>
  </si>
  <si>
    <t>I2564</t>
  </si>
  <si>
    <t>OPERADOR DE USINA DE MISTURA BETUMINOSA</t>
  </si>
  <si>
    <t>I2524</t>
  </si>
  <si>
    <t>OPERADOR DE USINA MISTURADORA DE SOLOS E AGREGADOS</t>
  </si>
  <si>
    <t>I2565</t>
  </si>
  <si>
    <t>OPERADOR DE VIBRADOR DE IMERSAO</t>
  </si>
  <si>
    <t>I2566</t>
  </si>
  <si>
    <t>OPERADOR DE VIBRO ACABADORA DE MISTURAS BETUMINOSAS</t>
  </si>
  <si>
    <t>I1599</t>
  </si>
  <si>
    <t>PASTILHEIRO</t>
  </si>
  <si>
    <t>I2391</t>
  </si>
  <si>
    <t>PEDREIRO</t>
  </si>
  <si>
    <t>I2395</t>
  </si>
  <si>
    <t>PINTOR</t>
  </si>
  <si>
    <t>I1685</t>
  </si>
  <si>
    <t>POCEIRO</t>
  </si>
  <si>
    <t>I1772</t>
  </si>
  <si>
    <t>RASPADOR</t>
  </si>
  <si>
    <t>I8409</t>
  </si>
  <si>
    <t>RASTELEIRO</t>
  </si>
  <si>
    <t>I1858</t>
  </si>
  <si>
    <t>SERRALHEIRO</t>
  </si>
  <si>
    <t>I2543</t>
  </si>
  <si>
    <t>I2578</t>
  </si>
  <si>
    <t>SINALEIRO</t>
  </si>
  <si>
    <t>I1879</t>
  </si>
  <si>
    <t>SOLDADOR</t>
  </si>
  <si>
    <t>G0412</t>
  </si>
  <si>
    <t>SOLDADOR DE PEAD (CEGÁS)</t>
  </si>
  <si>
    <t>G0466</t>
  </si>
  <si>
    <t>SOLDADOR DE PEAD C/ 30% DE PERICULOSIDADE INCLUSO (CEGÁS)</t>
  </si>
  <si>
    <t>I2424</t>
  </si>
  <si>
    <t>SOLDADOR RAIO X</t>
  </si>
  <si>
    <t>I6035</t>
  </si>
  <si>
    <t>SUPERVISOR DE CADASTRO</t>
  </si>
  <si>
    <t>G0410</t>
  </si>
  <si>
    <t>SUPERVISOR PEAD (CEGÁS)</t>
  </si>
  <si>
    <t>G0465</t>
  </si>
  <si>
    <t>SUPERVISOR PEAD C/ 30% DE PERICULOSIDADE INCLUSO (CEGÁS)</t>
  </si>
  <si>
    <t>I1940</t>
  </si>
  <si>
    <t>TAQUEIRO</t>
  </si>
  <si>
    <t>I8679</t>
  </si>
  <si>
    <t>TECNICO DE SONDAGEM</t>
  </si>
  <si>
    <t>I2434</t>
  </si>
  <si>
    <t>TECNICO INDUSTRIAL</t>
  </si>
  <si>
    <t>I2435</t>
  </si>
  <si>
    <t>TECNICO INDUSTRIAL INIC. CAGECE</t>
  </si>
  <si>
    <t>I2567</t>
  </si>
  <si>
    <t>TECNICO PRE MARCADOR</t>
  </si>
  <si>
    <t>I2070</t>
  </si>
  <si>
    <t>TELHADISTA</t>
  </si>
  <si>
    <t>I2445</t>
  </si>
  <si>
    <t>TOPOGRAFO</t>
  </si>
  <si>
    <t>I2136</t>
  </si>
  <si>
    <t>TRABALHADOR AR COMPRIMIDO</t>
  </si>
  <si>
    <t>I2140</t>
  </si>
  <si>
    <t>TRABALHO PROFISSIONAL</t>
  </si>
  <si>
    <t>I6238</t>
  </si>
  <si>
    <t>TRABALHO PROFISSIONAL ENG. CALCULISTA (RESERV. APOIADO, ELEVATÓRIA E CAIXA DE AREIA)</t>
  </si>
  <si>
    <t>I6237</t>
  </si>
  <si>
    <t>TRABALHO PROFISSIONAL ENG. CALCULISTA (RESERVATÓRIO ELEVADO)</t>
  </si>
  <si>
    <t>I2466</t>
  </si>
  <si>
    <t>MATERIAIS FERROVIÁRIOS</t>
  </si>
  <si>
    <t>I8087</t>
  </si>
  <si>
    <t>APARELHO DE MUDANÇA DE VIA TR 45, TIPO 1:10, COMPLETO, INCLUINDO TODAS AS FIXAÇÕES E A DORMENTAÇÃO ESPECIAL (MADEIRA)</t>
  </si>
  <si>
    <t>I8088</t>
  </si>
  <si>
    <t>APARELHO DE MUDANÇA DE VIA TR 45, TIPO 1:12, COMPLETO, INCLUINDO TODAS AS FIXAÇÕES E A DORMENTAÇÃO ESPECIAL (MADEIRA)</t>
  </si>
  <si>
    <t>I8089</t>
  </si>
  <si>
    <t>APARELHO DE MUDANÇA DE VIA TR 45, TIPO 1:14, COMPLETO, INCLUINDO TODAS AS FIXAÇÕES E A DORMENTAÇÃO ESPECIAL (MADEIRA)</t>
  </si>
  <si>
    <t>I8086</t>
  </si>
  <si>
    <t>APARELHO DE MUDANÇA DE VIA TR 45, TIPO 1:8, COMPLETO, INCLUINDO TODAS AS FIXAÇÕES E A DORMENTAÇÃO ESPECIAL (MADEIRA)</t>
  </si>
  <si>
    <t>I8095</t>
  </si>
  <si>
    <t>BLOCO VBV - LVT</t>
  </si>
  <si>
    <t>I8107</t>
  </si>
  <si>
    <t>BUJÃO AUTOMÁTICO</t>
  </si>
  <si>
    <t>I8106</t>
  </si>
  <si>
    <t>CADINHO LONGA VIDA</t>
  </si>
  <si>
    <t>I8093</t>
  </si>
  <si>
    <t>DORMENTE DE CONCRETO BIBLOCO PARA BITOLA MÉTRICA</t>
  </si>
  <si>
    <t>I8092</t>
  </si>
  <si>
    <t>DORMENTE DE CONCRETO MONOBLOCO PARA BITOLA MÉTRICA</t>
  </si>
  <si>
    <t>I8091</t>
  </si>
  <si>
    <t>DORMENTE DE MADEIRA 2,00 x 0,22 x 0,16 m PARA BITOLA MÉTRICA</t>
  </si>
  <si>
    <t>I8105</t>
  </si>
  <si>
    <t>FITA ADESIVA INELÁSTICA PARA FIXAÇÃO DAS GALOCHAS E PALMILHAS AO BLOCO LBV (54,8m x 48mm)</t>
  </si>
  <si>
    <t>I8104</t>
  </si>
  <si>
    <t>FIXAÇÃO PARA BLOCO LVT</t>
  </si>
  <si>
    <t>I8097</t>
  </si>
  <si>
    <t>FIXAÇÃO PARA DORMENTE DE CONCRETO BIBLOCO (S-75)</t>
  </si>
  <si>
    <t>I8096</t>
  </si>
  <si>
    <t>FIXAÇÃO PARA DORMENTE DE CONCRETO MONOBLOCO, PLACA AMORTECEDORA E PINO ISOLANTE</t>
  </si>
  <si>
    <t>I8102</t>
  </si>
  <si>
    <t>FIXAÇÃO RÍGIDA (DORMENTE DE MADEIRA) - TIREFOND</t>
  </si>
  <si>
    <t>I8111</t>
  </si>
  <si>
    <t>FORMA SOWOS TR 37</t>
  </si>
  <si>
    <t>I8109</t>
  </si>
  <si>
    <t>FORMA SOWOS TR 45</t>
  </si>
  <si>
    <t>I8103</t>
  </si>
  <si>
    <t>GALOCHA DE BORRACHA E PALMILHA MICROCELULAR (02 UN. DE CADA), COMPONENTES ELASTÔMEROS PARA O PAR DE BLOCOS VBV</t>
  </si>
  <si>
    <t>I8090</t>
  </si>
  <si>
    <t>GLIFOSATO NA</t>
  </si>
  <si>
    <t>I8684</t>
  </si>
  <si>
    <t>JOGO DE DORMENTE ESPECIAL DE MADEIRA PARA AMV TRATADOS COM CCA</t>
  </si>
  <si>
    <t>I6397</t>
  </si>
  <si>
    <t>PARAFUSO C/ PORCA E ARRUELA P/ TALA DE JUNÇÃO DE TRILHO TR 37</t>
  </si>
  <si>
    <t>I8100</t>
  </si>
  <si>
    <t>PARAFUSO COM PORCA E ARRUELA TR 45</t>
  </si>
  <si>
    <t>I8112</t>
  </si>
  <si>
    <t>PASTA VEDAÇÃO THERMIT - 1,5 Kg</t>
  </si>
  <si>
    <t>I10252</t>
  </si>
  <si>
    <t>PLACA DE APOIO EM AÇO LAMINADO PARA TR 37, FIXAÇÃO RÍGIDA</t>
  </si>
  <si>
    <t>I8101</t>
  </si>
  <si>
    <t>PLACA DE APOIO EM AÇO LAMINADO PARA TR 45, FIXAÇÃO RÍGIDA</t>
  </si>
  <si>
    <t>I8110</t>
  </si>
  <si>
    <t>PORÇÃO DE SOLDA THERMIT TR 37 SOWOS 80</t>
  </si>
  <si>
    <t>I8108</t>
  </si>
  <si>
    <t>PORÇÃO DE SOLDA THERMIT TR 45 SOWOS 80</t>
  </si>
  <si>
    <t>I8113</t>
  </si>
  <si>
    <t>REBOLO DE ESMERIL</t>
  </si>
  <si>
    <t>I6396</t>
  </si>
  <si>
    <t>TALA DE JUNÇÃO P/ TRILHO TR 37 NÃO ISOLADA COM 4 FUROS</t>
  </si>
  <si>
    <t>I10253</t>
  </si>
  <si>
    <t>TALA DE JUNÇÃO TR 45 NÃO ISOLADA COM 6 FUROS</t>
  </si>
  <si>
    <t>I6247</t>
  </si>
  <si>
    <t xml:space="preserve">TRILHO TR 37 DE AÇO CARBONO, COMPRIMENTO ATÉ 24M
</t>
  </si>
  <si>
    <t>I8098</t>
  </si>
  <si>
    <t xml:space="preserve">TRILHO TR 45 DE AÇO CARBONO, COMPRIMENTO ATÉ 24M
</t>
  </si>
  <si>
    <t>MATERIAIS FORNECIDOS</t>
  </si>
  <si>
    <t>I9544</t>
  </si>
  <si>
    <t>ABRAÇADEIRA DE NYLON 50 CM</t>
  </si>
  <si>
    <t>I9546</t>
  </si>
  <si>
    <t>ABRAÇADEIRA DE NYLON PRETO -  REF 200X2,5MM (TAMANHO DE 20CM)</t>
  </si>
  <si>
    <t>I9545</t>
  </si>
  <si>
    <t>ABRAÇADEIRA DE PLÁSTICO REF 200X4,8MM, PRETA</t>
  </si>
  <si>
    <t>I9547</t>
  </si>
  <si>
    <t>ABRAÇADEIRA P/ ELETRODUTO 1" TIPO "D" EM PVC</t>
  </si>
  <si>
    <t>I9548</t>
  </si>
  <si>
    <t>ABRAÇADEIRA P/ ELETRODUTO 3/4" TIPO "D" EM PVC</t>
  </si>
  <si>
    <t>I6472</t>
  </si>
  <si>
    <t>ABRAÇADEIRA PARA POSTE DE CONCRETO DUPLO "T"</t>
  </si>
  <si>
    <t>I9549</t>
  </si>
  <si>
    <t>ABRAÇADEIRA TIPO "D" 1/2" AÇO CARBONO</t>
  </si>
  <si>
    <t>I9550</t>
  </si>
  <si>
    <t>ADAPTADOR BOLSA ROSCA MACHO DN 50 X 2"</t>
  </si>
  <si>
    <t>I2898</t>
  </si>
  <si>
    <t>ADAPTADOR PARA POLIETILENO 20 x 1/2"</t>
  </si>
  <si>
    <t>I2899</t>
  </si>
  <si>
    <t>ADAPTADOR PARA POLIETILENO 20 x 3/4"</t>
  </si>
  <si>
    <t>I2900</t>
  </si>
  <si>
    <t>ADAPTADOR PARA POLIETILENO 32 x 1"</t>
  </si>
  <si>
    <t>I9551</t>
  </si>
  <si>
    <t>ADAPTADOR PB FOFO X PVC DN 200</t>
  </si>
  <si>
    <t>I3078</t>
  </si>
  <si>
    <t xml:space="preserve">ADAPTADOR PBA BOLSA/ROSCA DN   50
</t>
  </si>
  <si>
    <t>I3079</t>
  </si>
  <si>
    <t xml:space="preserve">ADAPTADOR PBA BOLSA/ROSCA DN   75
</t>
  </si>
  <si>
    <t>I3080</t>
  </si>
  <si>
    <t xml:space="preserve">ADAPTADOR PBA BOLSA/ROSCA DN 100
</t>
  </si>
  <si>
    <t>I3081</t>
  </si>
  <si>
    <t>ADAPTADOR PBA PONTA / ROSCA DN 50</t>
  </si>
  <si>
    <t>I3082</t>
  </si>
  <si>
    <t>ADAPTADOR PBA PONTA / ROSCA DN 75</t>
  </si>
  <si>
    <t>I3083</t>
  </si>
  <si>
    <t xml:space="preserve">ADAPTADOR PBA/BOLSA DEFoFo JE DN   50
</t>
  </si>
  <si>
    <t>I3084</t>
  </si>
  <si>
    <t xml:space="preserve">ADAPTADOR PBA/BOLSA DEFoFo JE DN   75
</t>
  </si>
  <si>
    <t>I3085</t>
  </si>
  <si>
    <t xml:space="preserve">ADAPTADOR PBA/BOLSA DEFoFo JE DN 100
</t>
  </si>
  <si>
    <t>I3086</t>
  </si>
  <si>
    <t xml:space="preserve">ADAPTADOR PBA/LUVA DE FIBROCIMENTO DN   50
</t>
  </si>
  <si>
    <t>I3087</t>
  </si>
  <si>
    <t xml:space="preserve">ADAPTADOR PBA/LUVA DE FIBROCIMENTO DN   75
</t>
  </si>
  <si>
    <t>I3088</t>
  </si>
  <si>
    <t xml:space="preserve">ADAPTADOR PBA/LUVA DE FIBROCIMENTO DN 100
</t>
  </si>
  <si>
    <t>I6846</t>
  </si>
  <si>
    <t>ADAPTADOR PBS BOLSA ROSCA 150mm x 6'</t>
  </si>
  <si>
    <t>I9552</t>
  </si>
  <si>
    <t>ADAPTADOR PONTA X FLANGE DN 80 PN 10</t>
  </si>
  <si>
    <t>I9553</t>
  </si>
  <si>
    <t>ADAPTADOR PVC SOLDAVEL CURTO LR P/REG. 50X1"</t>
  </si>
  <si>
    <t>I6267</t>
  </si>
  <si>
    <t>ADAPTADOR SOLDÁVEL BOLSA/ROSCA DN 60mmX2"</t>
  </si>
  <si>
    <t>I9556</t>
  </si>
  <si>
    <t>ADAPTADOR TUBO FLEXIVEL 25MM X TUBO PVC RIGIDO 25MM</t>
  </si>
  <si>
    <t>I9554</t>
  </si>
  <si>
    <t>ADAPTADORPVC SOLD. COM ANEL P/CX. D'ÁGUA 32MM (1")</t>
  </si>
  <si>
    <t>I9555</t>
  </si>
  <si>
    <t>ADAPTADORPVC SOLD. COM ANEL P/CX. D'ÁGUA 40MM (1 1/4")</t>
  </si>
  <si>
    <t>I9799</t>
  </si>
  <si>
    <t>ADITIVO DE IMPERMEABILIZAÇÃO E PROTEÇÃO DE CONCRETO (DOSAGEM DE 1% DO CONSUMO DE CIMENTO DO TRAÇO DE CONCRETO)</t>
  </si>
  <si>
    <t>I6310</t>
  </si>
  <si>
    <t>AERADOR DE BANDEJAS EM FYBERGLASS CAPACIDADE DE 11,1 à 19,0 l/s</t>
  </si>
  <si>
    <t>I6311</t>
  </si>
  <si>
    <t>AERADOR DE BANDEJAS EM FYBERGLASS CAPACIDADE DE 19,1 à 32,0 l/s</t>
  </si>
  <si>
    <t>I6312</t>
  </si>
  <si>
    <t>AERADOR DE BANDEJAS EM FYBERGLASS CAPACIDADE DE 32,1 à 50,0 l/s</t>
  </si>
  <si>
    <t>I6309</t>
  </si>
  <si>
    <t>AERADOR DE BANDEJAS EM FYBERGLASS CAPACIDADE DE 5,1 à 11,0 l/s</t>
  </si>
  <si>
    <t>I6313</t>
  </si>
  <si>
    <t>AERADOR DE BANDEJAS EM FYBERGLASS CAPACIDADE DE 50,10 à 72,0 l/s</t>
  </si>
  <si>
    <t>I6308</t>
  </si>
  <si>
    <t>AERADOR DE BANDEJAS EM FYBERGLASS CAPACIDADE DE ATÉ 5,0 l/s</t>
  </si>
  <si>
    <t>I8973</t>
  </si>
  <si>
    <t>ALUGUEL DE EQUIPAMENTO PARA COLETA DE DADOS, DO TIPO "TABLET", COM SISTEMA OPERACIONAL ANDROID 4.2 OU VERSÃO SUPERIOR</t>
  </si>
  <si>
    <t>I8212</t>
  </si>
  <si>
    <t>ALÇA PREFORMADA DE DISTRIBUIÇÃO PARA CONDUTOR DE ALUMÍNIO 2,0 AWG</t>
  </si>
  <si>
    <t>I8213</t>
  </si>
  <si>
    <t>ALÇA PREFORMADA DE DISTRIBUIÇÃO PARA CONDUTOR DE COBRE 2,0 AWG</t>
  </si>
  <si>
    <t>I4159</t>
  </si>
  <si>
    <t>ANEL BORRACHA P/ FoFo JUNTA ELÁSTICA DN 100 P/ ESGOTO</t>
  </si>
  <si>
    <t>I8216</t>
  </si>
  <si>
    <t>ANEL BORRACHA P/ FoFo JUNTA ELÁSTICA DN 100 P/ ÁGUA</t>
  </si>
  <si>
    <t>I4172</t>
  </si>
  <si>
    <t>ANEL BORRACHA P/ FoFo JUNTA ELÁSTICA DN 1000 P/ ESGOTO</t>
  </si>
  <si>
    <t>I6409</t>
  </si>
  <si>
    <t>ANEL BORRACHA P/ FoFo JUNTA ELÁSTICA DN 1000 P/ ÁGUA</t>
  </si>
  <si>
    <t>I4173</t>
  </si>
  <si>
    <t>ANEL BORRACHA P/ FoFo JUNTA ELÁSTICA DN 1200 P/ ESGOTO</t>
  </si>
  <si>
    <t>I6417</t>
  </si>
  <si>
    <t>ANEL BORRACHA P/ FoFo JUNTA ELÁSTICA DN 1200 P/ ÁGUA</t>
  </si>
  <si>
    <t>I4160</t>
  </si>
  <si>
    <t>ANEL BORRACHA P/ FoFo JUNTA ELÁSTICA DN 150 P/ ESGOTO</t>
  </si>
  <si>
    <t>I8217</t>
  </si>
  <si>
    <t>ANEL BORRACHA P/ FoFo JUNTA ELÁSTICA DN 150 P/ ÁGUA</t>
  </si>
  <si>
    <t>I4161</t>
  </si>
  <si>
    <t>ANEL BORRACHA P/ FoFo JUNTA ELÁSTICA DN 200 P/ ESGOTO</t>
  </si>
  <si>
    <t>I8218</t>
  </si>
  <si>
    <t>ANEL BORRACHA P/ FoFo JUNTA ELÁSTICA DN 200 P/ ÁGUA</t>
  </si>
  <si>
    <t>I4162</t>
  </si>
  <si>
    <t>ANEL BORRACHA P/ FoFo JUNTA ELÁSTICA DN 250 P/ ESGOTO</t>
  </si>
  <si>
    <t>I8219</t>
  </si>
  <si>
    <t>ANEL BORRACHA P/ FoFo JUNTA ELÁSTICA DN 250 P/ ÁGUA</t>
  </si>
  <si>
    <t>I4163</t>
  </si>
  <si>
    <t>ANEL BORRACHA P/ FoFo JUNTA ELÁSTICA DN 300 P/ ESGOTO</t>
  </si>
  <si>
    <t>I8220</t>
  </si>
  <si>
    <t>ANEL BORRACHA P/ FoFo JUNTA ELÁSTICA DN 300 P/ ÁGUA</t>
  </si>
  <si>
    <t>I4164</t>
  </si>
  <si>
    <t>ANEL BORRACHA P/ FoFo JUNTA ELÁSTICA DN 350 P/ ESGOTO</t>
  </si>
  <si>
    <t>I8221</t>
  </si>
  <si>
    <t>ANEL BORRACHA P/ FoFo JUNTA ELÁSTICA DN 350 P/ ÁGUA</t>
  </si>
  <si>
    <t>I4165</t>
  </si>
  <si>
    <t>ANEL BORRACHA P/ FoFo JUNTA ELÁSTICA DN 400 P/ ESGOTO</t>
  </si>
  <si>
    <t>I6400</t>
  </si>
  <si>
    <t>ANEL BORRACHA P/ FoFo JUNTA ELÁSTICA DN 400 P/ ÁGUA</t>
  </si>
  <si>
    <t>I4166</t>
  </si>
  <si>
    <t>ANEL BORRACHA P/ FoFo JUNTA ELÁSTICA DN 450 P/ ESGOTO</t>
  </si>
  <si>
    <t>I6402</t>
  </si>
  <si>
    <t>ANEL BORRACHA P/ FoFo JUNTA ELÁSTICA DN 450 P/ ÁGUA</t>
  </si>
  <si>
    <t>I4157</t>
  </si>
  <si>
    <t>ANEL BORRACHA P/ FoFo JUNTA ELÁSTICA DN 50 P/ ESGOTO</t>
  </si>
  <si>
    <t>I4167</t>
  </si>
  <si>
    <t>ANEL BORRACHA P/ FoFo JUNTA ELÁSTICA DN 500 P/ ESGOTO</t>
  </si>
  <si>
    <t>I6403</t>
  </si>
  <si>
    <t>ANEL BORRACHA P/ FoFo JUNTA ELÁSTICA DN 500 P/ ÁGUA</t>
  </si>
  <si>
    <t>I4168</t>
  </si>
  <si>
    <t>ANEL BORRACHA P/ FoFo JUNTA ELÁSTICA DN 600 P/ ESGOTO</t>
  </si>
  <si>
    <t>I6404</t>
  </si>
  <si>
    <t>ANEL BORRACHA P/ FoFo JUNTA ELÁSTICA DN 600 P/ ÁGUA</t>
  </si>
  <si>
    <t>I4169</t>
  </si>
  <si>
    <t>ANEL BORRACHA P/ FoFo JUNTA ELÁSTICA DN 700 P/ ESGOTO</t>
  </si>
  <si>
    <t>I6405</t>
  </si>
  <si>
    <t>ANEL BORRACHA P/ FoFo JUNTA ELÁSTICA DN 700 P/ ÁGUA</t>
  </si>
  <si>
    <t>I7095</t>
  </si>
  <si>
    <t>ANEL BORRACHA P/ FoFo JUNTA ELÁSTICA DN 80 P/ ESGOTO</t>
  </si>
  <si>
    <t>I8215</t>
  </si>
  <si>
    <t>ANEL BORRACHA P/ FoFo JUNTA ELÁSTICA DN 80 P/ ÁGUA</t>
  </si>
  <si>
    <t>I4170</t>
  </si>
  <si>
    <t>ANEL BORRACHA P/ FoFo JUNTA ELÁSTICA DN 800 P/ ESGOTO</t>
  </si>
  <si>
    <t>I6406</t>
  </si>
  <si>
    <t>ANEL BORRACHA P/ FoFo JUNTA ELÁSTICA DN 800 P/ ÁGUA</t>
  </si>
  <si>
    <t>I4171</t>
  </si>
  <si>
    <t>ANEL BORRACHA P/ FoFo JUNTA ELÁSTICA DN 900 P/ ESGOTO</t>
  </si>
  <si>
    <t>I6407</t>
  </si>
  <si>
    <t>ANEL BORRACHA P/ FoFo JUNTA ELÁSTICA DN 900 P/ ÁGUA</t>
  </si>
  <si>
    <t>I2965</t>
  </si>
  <si>
    <t>ANEL DE BORRACHA OCRE DN 100</t>
  </si>
  <si>
    <t>I2966</t>
  </si>
  <si>
    <t>ANEL DE BORRACHA OCRE DN 125</t>
  </si>
  <si>
    <t>I2967</t>
  </si>
  <si>
    <t>ANEL DE BORRACHA OCRE DN 150</t>
  </si>
  <si>
    <t>I2968</t>
  </si>
  <si>
    <t>ANEL DE BORRACHA OCRE DN 200</t>
  </si>
  <si>
    <t>I2969</t>
  </si>
  <si>
    <t>ANEL DE BORRACHA OCRE DN 250</t>
  </si>
  <si>
    <t>I2970</t>
  </si>
  <si>
    <t>ANEL DE BORRACHA OCRE DN 300</t>
  </si>
  <si>
    <t>I2971</t>
  </si>
  <si>
    <t>ANEL DE BORRACHA OCRE DN 350</t>
  </si>
  <si>
    <t>I2972</t>
  </si>
  <si>
    <t>ANEL DE BORRACHA OCRE DN 400</t>
  </si>
  <si>
    <t>I3094</t>
  </si>
  <si>
    <t>ANEL DE BORRACHA P/ TUBO DE FoFo 1MPa DN 100</t>
  </si>
  <si>
    <t>I3095</t>
  </si>
  <si>
    <t>ANEL DE BORRACHA P/ TUBO DE FoFo 1MPa DN 150</t>
  </si>
  <si>
    <t>I3096</t>
  </si>
  <si>
    <t>ANEL DE BORRACHA P/ TUBO DE FoFo 1MPa DN 200</t>
  </si>
  <si>
    <t>I3097</t>
  </si>
  <si>
    <t>ANEL DE BORRACHA P/ TUBO DE FoFo 1MPa DN 250</t>
  </si>
  <si>
    <t>I3098</t>
  </si>
  <si>
    <t>ANEL DE BORRACHA P/ TUBO DE FoFo 1MPa DN 300</t>
  </si>
  <si>
    <t>I3091</t>
  </si>
  <si>
    <t>ANEL DE BORRACHA P/ TUBO PBA DN 100</t>
  </si>
  <si>
    <t>I3089</t>
  </si>
  <si>
    <t>ANEL DE BORRACHA P/ TUBO PBA DN 50</t>
  </si>
  <si>
    <t>I3090</t>
  </si>
  <si>
    <t>ANEL DE BORRACHA P/ TUBO PBA DN 75</t>
  </si>
  <si>
    <t>I2964</t>
  </si>
  <si>
    <t>ANEL DE BORRACHA P/TUBO VFORT.PAREDE DUPLA DN 150</t>
  </si>
  <si>
    <t>I6847</t>
  </si>
  <si>
    <t>ANEL DE BORRACHA TIL REDE 150</t>
  </si>
  <si>
    <t>I6848</t>
  </si>
  <si>
    <t>ANEL DE BORRACHA TIL REDE 300</t>
  </si>
  <si>
    <t>I9557</t>
  </si>
  <si>
    <t>ANEL DE VEDAÇÃO CHULA DN 16</t>
  </si>
  <si>
    <t>I9558</t>
  </si>
  <si>
    <t>ANEL DE VEDAÇÃO CHULA DN 25</t>
  </si>
  <si>
    <t>I5803</t>
  </si>
  <si>
    <t>ANEL EDUTOR O-RING DN 40</t>
  </si>
  <si>
    <t>I5804</t>
  </si>
  <si>
    <t>ANEL EDUTOR O-RING DN 50</t>
  </si>
  <si>
    <t>I5805</t>
  </si>
  <si>
    <t>ANEL EDUTOR O-RING DN 65</t>
  </si>
  <si>
    <t>I6063</t>
  </si>
  <si>
    <t>ANEL PRE-MOLDADO DE CONCRETO, D = 0,60M (LIGA. PREDIAL)</t>
  </si>
  <si>
    <t>I6061</t>
  </si>
  <si>
    <t>ANEL PRE-MOLDADO DE CONCRETO, D = 0,60M, H = 0,50M</t>
  </si>
  <si>
    <t>I6062</t>
  </si>
  <si>
    <t>ANEL PRE-MOLDADO DE CONCRETO, D = 0,60M, H = 0,70M</t>
  </si>
  <si>
    <t>I6064</t>
  </si>
  <si>
    <t>ANEL PRE-MOLDADO DE CONCRETO, D = 0,60M, H = 1,00M</t>
  </si>
  <si>
    <t>I6065</t>
  </si>
  <si>
    <t>ANEL PRE-MOLDADO DE CONCRETO, D = 1,00M, H = 0,50M</t>
  </si>
  <si>
    <t>I6244</t>
  </si>
  <si>
    <t>ANEL PRE-MOLDADO DE CONCRETO, D = 1,50M, H = 0,50M</t>
  </si>
  <si>
    <t>I6066</t>
  </si>
  <si>
    <t>ANEL PRE-MOLDADO DE CONCRETO, D = 2,00M, H = 0,50M</t>
  </si>
  <si>
    <t>I6067</t>
  </si>
  <si>
    <t>ANEL PRE-MOLDADO DE CONCRETO, D = 2,50M, H = 0,50M</t>
  </si>
  <si>
    <t>I6068</t>
  </si>
  <si>
    <t>ANEL PRE-MOLDADO DE CONCRETO, D = 3,00M, H = 0,50M</t>
  </si>
  <si>
    <t>I6069</t>
  </si>
  <si>
    <t>ANEL PRE-MOLDADO DE CONCRETO, D = 3,50M, H = 0,50M</t>
  </si>
  <si>
    <t>I6410</t>
  </si>
  <si>
    <t>ANEL PRE-MOLDADO DE CONCRETO, D = 4,00M, ESP=12CM</t>
  </si>
  <si>
    <t>I6411</t>
  </si>
  <si>
    <t>ANEL PRE-MOLDADO DE CONCRETO, D = 5,00M, ESP=15CM</t>
  </si>
  <si>
    <t>I9559</t>
  </si>
  <si>
    <t>ANILHAS PARA IDENTIFICAÇÃO (KIT COM 100 UNID)</t>
  </si>
  <si>
    <t>I9560</t>
  </si>
  <si>
    <t>ANTENA OMNI 8 DBI - 902-928 MHZ</t>
  </si>
  <si>
    <t>I9561</t>
  </si>
  <si>
    <t>ANTENA OMNI 9 DBI - 902-928 MHZ</t>
  </si>
  <si>
    <t>I9562</t>
  </si>
  <si>
    <t>ANTENA YAGI 10,3 DBI - 902 A 928 MHZ</t>
  </si>
  <si>
    <t>I9563</t>
  </si>
  <si>
    <t>ANTENA YAGI 17 DBI - 902 A 928 MHZ</t>
  </si>
  <si>
    <t>I6049</t>
  </si>
  <si>
    <t>AREIA SILTOSA, GRANULAÇÃO ESPECÍFICA, PARA LEITO FILTRANTE, T.E. = 0,45 A 0,50; C.U. = 1,4 a 1,6</t>
  </si>
  <si>
    <t>I8980</t>
  </si>
  <si>
    <t>ARGAMASSA POLIMÉRICA</t>
  </si>
  <si>
    <t>I6470</t>
  </si>
  <si>
    <t>ARMAÇÃO SECUNDÁRIA COM ISOLADOR TIPO ROLDANA</t>
  </si>
  <si>
    <t>I4142</t>
  </si>
  <si>
    <t>ARRUELA BORRACHA P/ FLANGES DN 100 PN10 P/ ESGOTO</t>
  </si>
  <si>
    <t>I6428</t>
  </si>
  <si>
    <t>ARRUELA BORRACHA P/ FLANGES DN 100 PN10 P/ ÁGUA</t>
  </si>
  <si>
    <t>I4155</t>
  </si>
  <si>
    <t>ARRUELA BORRACHA P/ FLANGES DN 1000 PN10 P/ ESGOTO</t>
  </si>
  <si>
    <t>I6446</t>
  </si>
  <si>
    <t>ARRUELA BORRACHA P/ FLANGES DN 1000 PN10 P/ ÁGUA</t>
  </si>
  <si>
    <t>I4156</t>
  </si>
  <si>
    <t>ARRUELA BORRACHA P/ FLANGES DN 1200 PN10 P/ ESGOTO</t>
  </si>
  <si>
    <t>I6447</t>
  </si>
  <si>
    <t>ARRUELA BORRACHA P/ FLANGES DN 1200 PN10 P/ ÁGUA</t>
  </si>
  <si>
    <t>I4143</t>
  </si>
  <si>
    <t>ARRUELA BORRACHA P/ FLANGES DN 150 PN10 P/ ESGOTO</t>
  </si>
  <si>
    <t>I6429</t>
  </si>
  <si>
    <t>ARRUELA BORRACHA P/ FLANGES DN 150 PN10 P/ ÁGUA</t>
  </si>
  <si>
    <t>I4144</t>
  </si>
  <si>
    <t>ARRUELA BORRACHA P/ FLANGES DN 200 PN10 P/ ESGOTO</t>
  </si>
  <si>
    <t>I6430</t>
  </si>
  <si>
    <t>ARRUELA BORRACHA P/ FLANGES DN 200 PN10 P/ ÁGUA</t>
  </si>
  <si>
    <t>I4145</t>
  </si>
  <si>
    <t>ARRUELA BORRACHA P/ FLANGES DN 250 PN10 P/ ESGOTO</t>
  </si>
  <si>
    <t>I6436</t>
  </si>
  <si>
    <t>ARRUELA BORRACHA P/ FLANGES DN 250 PN10 P/ ÁGUA</t>
  </si>
  <si>
    <t>I4146</t>
  </si>
  <si>
    <t>ARRUELA BORRACHA P/ FLANGES DN 300 PN10 P/ ESGOTO</t>
  </si>
  <si>
    <t>I6437</t>
  </si>
  <si>
    <t>ARRUELA BORRACHA P/ FLANGES DN 300 PN10 P/ ÁGUA</t>
  </si>
  <si>
    <t>I4147</t>
  </si>
  <si>
    <t>ARRUELA BORRACHA P/ FLANGES DN 350 PN10 P/ ESGOTO</t>
  </si>
  <si>
    <t>I6438</t>
  </si>
  <si>
    <t>ARRUELA BORRACHA P/ FLANGES DN 350 PN10 P/ ÁGUA</t>
  </si>
  <si>
    <t>I4148</t>
  </si>
  <si>
    <t>ARRUELA BORRACHA P/ FLANGES DN 400 PN10 P/ ESGOTO</t>
  </si>
  <si>
    <t>I6439</t>
  </si>
  <si>
    <t>ARRUELA BORRACHA P/ FLANGES DN 400 PN10 P/ ÁGUA</t>
  </si>
  <si>
    <t>I9564</t>
  </si>
  <si>
    <t>ARRUELA BORRACHA P/ FLANGES DN 400 PN16 P/ ÁGUA</t>
  </si>
  <si>
    <t>I4149</t>
  </si>
  <si>
    <t>ARRUELA BORRACHA P/ FLANGES DN 450 PN10 P/ ESGOTO</t>
  </si>
  <si>
    <t>I6440</t>
  </si>
  <si>
    <t>ARRUELA BORRACHA P/ FLANGES DN 450 PN10 P/ ÁGUA</t>
  </si>
  <si>
    <t>I4140</t>
  </si>
  <si>
    <t>ARRUELA BORRACHA P/ FLANGES DN 50 PN10 P/ ESGOTO</t>
  </si>
  <si>
    <t>I6418</t>
  </si>
  <si>
    <t>ARRUELA BORRACHA P/ FLANGES DN 50 PN10 P/ ÁGUA</t>
  </si>
  <si>
    <t>I4150</t>
  </si>
  <si>
    <t>ARRUELA BORRACHA P/ FLANGES DN 500 PN10 P/ ESGOTO</t>
  </si>
  <si>
    <t>I6441</t>
  </si>
  <si>
    <t>ARRUELA BORRACHA P/ FLANGES DN 500 PN10 P/ ÁGUA</t>
  </si>
  <si>
    <t>I4151</t>
  </si>
  <si>
    <t>ARRUELA BORRACHA P/ FLANGES DN 600 PN10 P/ ESGOTO</t>
  </si>
  <si>
    <t>I6442</t>
  </si>
  <si>
    <t>ARRUELA BORRACHA P/ FLANGES DN 600 PN10 P/ ÁGUA</t>
  </si>
  <si>
    <t>I4152</t>
  </si>
  <si>
    <t>ARRUELA BORRACHA P/ FLANGES DN 700 PN10 P/ ESGOTO</t>
  </si>
  <si>
    <t>I6443</t>
  </si>
  <si>
    <t>ARRUELA BORRACHA P/ FLANGES DN 700 PN10 P/ ÁGUA</t>
  </si>
  <si>
    <t>I4141</t>
  </si>
  <si>
    <t>ARRUELA BORRACHA P/ FLANGES DN 75 PN10 P/ ESGOTO</t>
  </si>
  <si>
    <t>I6419</t>
  </si>
  <si>
    <t>ARRUELA BORRACHA P/ FLANGES DN 75 PN10 P/ ÁGUA</t>
  </si>
  <si>
    <t>I7096</t>
  </si>
  <si>
    <t>ARRUELA BORRACHA P/ FLANGES DN 80 PN10 P/ ESGOTO</t>
  </si>
  <si>
    <t>I6420</t>
  </si>
  <si>
    <t>ARRUELA BORRACHA P/ FLANGES DN 80 PN10 P/ ÁGUA</t>
  </si>
  <si>
    <t>I4153</t>
  </si>
  <si>
    <t>ARRUELA BORRACHA P/ FLANGES DN 800 PN10 P/ ESGOTO</t>
  </si>
  <si>
    <t>I6444</t>
  </si>
  <si>
    <t>ARRUELA BORRACHA P/ FLANGES DN 800 PN10 P/ ÁGUA</t>
  </si>
  <si>
    <t>I4154</t>
  </si>
  <si>
    <t>ARRUELA BORRACHA P/ FLANGES DN 900 PN10 P/ ESGOTO</t>
  </si>
  <si>
    <t>I6445</t>
  </si>
  <si>
    <t>ARRUELA BORRACHA P/ FLANGES DN 900 PN10 P/ ÁGUA</t>
  </si>
  <si>
    <t>I9565</t>
  </si>
  <si>
    <t>ARRUELA BORRACHA P/ FLANGES DN 900 PN16 P/ ÁGUA</t>
  </si>
  <si>
    <t>I6467</t>
  </si>
  <si>
    <t>ARRUELA DE ALUMÍNIO PARA ELETRODUTO DN 1  1/2"</t>
  </si>
  <si>
    <t>I9566</t>
  </si>
  <si>
    <t>ARRUELA DE PRESSÃO 3/8" AÇO CARBONO</t>
  </si>
  <si>
    <t>I9567</t>
  </si>
  <si>
    <t>ARRUELA LISA 3/8" AÇO CARBONO</t>
  </si>
  <si>
    <t>I8070</t>
  </si>
  <si>
    <t>ARRUELA QUADRADA 50 x 3mm COM FURO DE 15mm</t>
  </si>
  <si>
    <t>I8071</t>
  </si>
  <si>
    <t>ARRUELA REDONDA 32 x 3mm COM FURO DE 18mm</t>
  </si>
  <si>
    <t>I7556</t>
  </si>
  <si>
    <t>ASFALTO OXIDADO (PESO ESPECÍFICO 1,02 g/cm3)</t>
  </si>
  <si>
    <t>I9568</t>
  </si>
  <si>
    <t>ASPERSOR ESCAMOTEÁVEL</t>
  </si>
  <si>
    <t>I9569</t>
  </si>
  <si>
    <t>BANCADA DE AÇO INOX (2,20X0.75)M</t>
  </si>
  <si>
    <t>I9570</t>
  </si>
  <si>
    <t>BANCADA DE AÇO INOX (2,85X0.75)M C/ 2 CUBAS E ACESSÓRIOS</t>
  </si>
  <si>
    <t>I9571</t>
  </si>
  <si>
    <t>BANCADA DE AÇO INOX (4,35X0.75)M</t>
  </si>
  <si>
    <t>I9572</t>
  </si>
  <si>
    <t>BANCADA DE AÇO INOX (5,15X0.75)M C/ 2 CUBAS E ACESSÓRIOS</t>
  </si>
  <si>
    <t>I9574</t>
  </si>
  <si>
    <t>BANCO DE CAPACITOR AUTOMÁTICO 120KVAR 440V</t>
  </si>
  <si>
    <t>I9573</t>
  </si>
  <si>
    <t>BANCO DE CAPACITOR AUTOMÁTICO 40KVAR 440V</t>
  </si>
  <si>
    <t>I7551</t>
  </si>
  <si>
    <t>BARRA CHATA ALUM. 1" ESP. 1/4 COM 6m</t>
  </si>
  <si>
    <t>I9575</t>
  </si>
  <si>
    <t>BASE SECCIONADORA 10 X 38 PARA FUSIVEL CARTUCHO E PORCELANA</t>
  </si>
  <si>
    <t>I9576</t>
  </si>
  <si>
    <t>BATERIA 40 AH</t>
  </si>
  <si>
    <t>I9346</t>
  </si>
  <si>
    <t>BOBINA DE PAPEL P/ IMPRESSORA PORTÁTIL</t>
  </si>
  <si>
    <t>I9347</t>
  </si>
  <si>
    <t>BOMBAS PERISTÁLTICAS P/ PAC, POLÍMERO, HIDRÓXIDO DE SÓDIO OU ÁCIDO FLUOSSILICICO, Q = 0,1 a  500 ml/min (0,006 a  30 l/h)</t>
  </si>
  <si>
    <t>I9348</t>
  </si>
  <si>
    <t>BOMBAS PERISTÁLTICAS P/ PAC, POLÍMERO, HIDRÓXIDO DE SÓDIO OU ÁCIDO FLUOSSILICICO, Q = 0,1 a 1000ml/min (0,006 a  60 l/h)</t>
  </si>
  <si>
    <t>I9349</t>
  </si>
  <si>
    <t>BOMBAS PERISTÁLTICAS P/ PAC, POLÍMERO, HIDRÓXIDO DE SÓDIO OU ÁCIDO FLUOSSILICICO, Q = 0,1 a 2000 ml/min (0,006 a 120 l/h)</t>
  </si>
  <si>
    <t>I9577</t>
  </si>
  <si>
    <t>BORNE 2,5MM²</t>
  </si>
  <si>
    <t>I9578</t>
  </si>
  <si>
    <t>BORNE 4 MM²</t>
  </si>
  <si>
    <t>I9579</t>
  </si>
  <si>
    <t>BORNE SACK FUSIVEL 1-6,3A 8WA1 011-1SF12</t>
  </si>
  <si>
    <t>I9580</t>
  </si>
  <si>
    <t>BORNE TERRA 2,5MM²</t>
  </si>
  <si>
    <t>I9581</t>
  </si>
  <si>
    <t>BORNE TERRA 4MM²</t>
  </si>
  <si>
    <t>I7554</t>
  </si>
  <si>
    <t>BORRACHA LENÇOL SINTÉTICO 4,8mm (8,10/m)</t>
  </si>
  <si>
    <t>I9582</t>
  </si>
  <si>
    <t>BOTÃO DE COMANDO VERDE 1NA</t>
  </si>
  <si>
    <t>I9583</t>
  </si>
  <si>
    <t>BOTÃO DE COMANDO VERMELHO 1NF</t>
  </si>
  <si>
    <t>I9584</t>
  </si>
  <si>
    <t>BOTÃO DE EMERGÊNCIA - COGUMELO</t>
  </si>
  <si>
    <t>I6425</t>
  </si>
  <si>
    <t>BOX RETO DE  D=1 1/2"</t>
  </si>
  <si>
    <t>I6426</t>
  </si>
  <si>
    <t>BOX RETO DE  D=1"</t>
  </si>
  <si>
    <t>I6427</t>
  </si>
  <si>
    <t>BOX RETO DE  D=3/4"</t>
  </si>
  <si>
    <t>I9585</t>
  </si>
  <si>
    <t>BUCHA COM REDUÇÃO EM FºGº 1 1/4”X 2 1/2”</t>
  </si>
  <si>
    <t>I6466</t>
  </si>
  <si>
    <t>BUCHA DE ALUMÍNIO PARA ELETRODUTO DN 1 1/2"</t>
  </si>
  <si>
    <t>I9586</t>
  </si>
  <si>
    <t>BUCHA REDUÇÃO DE AÇO GALVANIZADO 6"X 4"</t>
  </si>
  <si>
    <t>I9590</t>
  </si>
  <si>
    <t>BUCHA REDUÇÃO LONGA PVC SOLDÁVEL DN 50X32MM</t>
  </si>
  <si>
    <t>I9587</t>
  </si>
  <si>
    <t>BUCHA REDUÇÃO PVC SOLD. D=1 1/2"X1" (50X32MM)</t>
  </si>
  <si>
    <t>I9588</t>
  </si>
  <si>
    <t>BUCHA REDUÇÃO PVC SOLD. D=1 1/4"X1" (40X32MM)</t>
  </si>
  <si>
    <t>I9589</t>
  </si>
  <si>
    <t>BUCHA REDUÇÃO PVC SOLD. D=1"X3/4" (32X25MM)</t>
  </si>
  <si>
    <t>I6496</t>
  </si>
  <si>
    <t>BÓIA DE NÍVEL PÊRA C/ CONTRAPESO - 10 METROS DE CABO</t>
  </si>
  <si>
    <t>I6493</t>
  </si>
  <si>
    <t>BÓIA DE NÍVEL PÊRA C/ CONTRAPESO - 5 METROS DE CABO</t>
  </si>
  <si>
    <t>I8500</t>
  </si>
  <si>
    <t>CABO BLINDADO FLEXÍVEL TETRAPOLAR 3 x 10,0 mm² + 10,0 mm²</t>
  </si>
  <si>
    <t>I8507</t>
  </si>
  <si>
    <t>CABO BLINDADO FLEXÍVEL TETRAPOLAR 3 x 120,0 mm² + 70,0 mm²</t>
  </si>
  <si>
    <t>I8508</t>
  </si>
  <si>
    <t>CABO BLINDADO FLEXÍVEL TETRAPOLAR 3 x 150,0 mm² + 95,0 mm²</t>
  </si>
  <si>
    <t>I8501</t>
  </si>
  <si>
    <t>CABO BLINDADO FLEXÍVEL TETRAPOLAR 3 x 16,0 mm² + 16,0 mm²</t>
  </si>
  <si>
    <t>I8509</t>
  </si>
  <si>
    <t>CABO BLINDADO FLEXÍVEL TETRAPOLAR 3 x 185,0 mm² + 95,0 mm²</t>
  </si>
  <si>
    <t>I8497</t>
  </si>
  <si>
    <t>CABO BLINDADO FLEXÍVEL TETRAPOLAR 3 x 2,5 mm² + 2,5 mm²</t>
  </si>
  <si>
    <t>I8510</t>
  </si>
  <si>
    <t>CABO BLINDADO FLEXÍVEL TETRAPOLAR 3 x 240,0 mm² + 120,0 mm²</t>
  </si>
  <si>
    <t>I8502</t>
  </si>
  <si>
    <t>CABO BLINDADO FLEXÍVEL TETRAPOLAR 3 x 25,0 mm² + 25,0 mm²</t>
  </si>
  <si>
    <t>I8503</t>
  </si>
  <si>
    <t>CABO BLINDADO FLEXÍVEL TETRAPOLAR 3 x 35,0 mm² + 16,0 mm²</t>
  </si>
  <si>
    <t>I8498</t>
  </si>
  <si>
    <t>CABO BLINDADO FLEXÍVEL TETRAPOLAR 3 x 4,0 mm² + 4,0 mm²</t>
  </si>
  <si>
    <t>I8504</t>
  </si>
  <si>
    <t>CABO BLINDADO FLEXÍVEL TETRAPOLAR 3 x 50,0 mm² + 25,0 mm²</t>
  </si>
  <si>
    <t>I8499</t>
  </si>
  <si>
    <t>CABO BLINDADO FLEXÍVEL TETRAPOLAR 3 x 6,0 mm² + 6,0 mm²</t>
  </si>
  <si>
    <t>I8505</t>
  </si>
  <si>
    <t>CABO BLINDADO FLEXÍVEL TETRAPOLAR 3 x 70,0 mm² + 35,0 mm²</t>
  </si>
  <si>
    <t>I8506</t>
  </si>
  <si>
    <t>CABO BLINDADO FLEXÍVEL TETRAPOLAR 3 x 95,0 mm² + 50,0 mm²</t>
  </si>
  <si>
    <t>I6139</t>
  </si>
  <si>
    <t>CABO CLASSE 1KV 2 X 1,5MM2</t>
  </si>
  <si>
    <t>I6138</t>
  </si>
  <si>
    <t>CABO CLASSE 1KV 3 X 1,5MM2</t>
  </si>
  <si>
    <t>I6141</t>
  </si>
  <si>
    <t>CABO CLASSE 1KV 3 X 2,5MM2</t>
  </si>
  <si>
    <t>I6143</t>
  </si>
  <si>
    <t>CABO CLASSE 1KV 4 X 10MM2</t>
  </si>
  <si>
    <t>I6144</t>
  </si>
  <si>
    <t>CABO CLASSE 1KV 4 X 16MM2</t>
  </si>
  <si>
    <t>I6140</t>
  </si>
  <si>
    <t>CABO CLASSE 1KV 4 X 2,5MM2</t>
  </si>
  <si>
    <t>I6145</t>
  </si>
  <si>
    <t>CABO CLASSE 1KV 4 X 25MM2</t>
  </si>
  <si>
    <t>I6146</t>
  </si>
  <si>
    <t>CABO CLASSE 1KV 4 X 35MM2</t>
  </si>
  <si>
    <t>I6142</t>
  </si>
  <si>
    <t>CABO CLASSE 1KV 4 X 6MM2</t>
  </si>
  <si>
    <t>I6147</t>
  </si>
  <si>
    <t>CABO CLASSE 1KV 4 X 70MM2</t>
  </si>
  <si>
    <t>I6148</t>
  </si>
  <si>
    <t>CABO CLASSE 1KV 4 X 95MM2</t>
  </si>
  <si>
    <t>I9591</t>
  </si>
  <si>
    <t>CABO COAXIAL RGC 213</t>
  </si>
  <si>
    <t>I9592</t>
  </si>
  <si>
    <t>CABO COBRE FLEXÍVEL, ISOLADO, 1,0MM2 - 450/750V / 70º</t>
  </si>
  <si>
    <t>I8815</t>
  </si>
  <si>
    <t>CABO DE ALUMÍNIO ISOLADO XLPE 06/1KV 10MM2</t>
  </si>
  <si>
    <t>I8822</t>
  </si>
  <si>
    <t>CABO DE ALUMÍNIO ISOLADO XLPE 06/1KV 120MM2</t>
  </si>
  <si>
    <t>I8823</t>
  </si>
  <si>
    <t>CABO DE ALUMÍNIO ISOLADO XLPE 06/1KV 150MM2</t>
  </si>
  <si>
    <t>I8816</t>
  </si>
  <si>
    <t>CABO DE ALUMÍNIO ISOLADO XLPE 06/1KV 16MM2</t>
  </si>
  <si>
    <t>I8824</t>
  </si>
  <si>
    <t>CABO DE ALUMÍNIO ISOLADO XLPE 06/1KV 185MM2</t>
  </si>
  <si>
    <t>I8825</t>
  </si>
  <si>
    <t>CABO DE ALUMÍNIO ISOLADO XLPE 06/1KV 240MM2</t>
  </si>
  <si>
    <t>I8817</t>
  </si>
  <si>
    <t>CABO DE ALUMÍNIO ISOLADO XLPE 06/1KV 25MM2</t>
  </si>
  <si>
    <t>I8826</t>
  </si>
  <si>
    <t>CABO DE ALUMÍNIO ISOLADO XLPE 06/1KV 300MM2</t>
  </si>
  <si>
    <t>I8818</t>
  </si>
  <si>
    <t>CABO DE ALUMÍNIO ISOLADO XLPE 06/1KV 35MM2</t>
  </si>
  <si>
    <t>I8819</t>
  </si>
  <si>
    <t>CABO DE ALUMÍNIO ISOLADO XLPE 06/1KV 50MM2</t>
  </si>
  <si>
    <t>I8820</t>
  </si>
  <si>
    <t>CABO DE ALUMÍNIO ISOLADO XLPE 06/1KV 70MM2</t>
  </si>
  <si>
    <t>I8821</t>
  </si>
  <si>
    <t>CABO DE ALUMÍNIO ISOLADO XLPE 06/1KV 95MM2</t>
  </si>
  <si>
    <t>I8842</t>
  </si>
  <si>
    <t>CABO DE ALUMÍNIO MULTIPLEX XLPE 06/1KV 1X1X10+10MM2</t>
  </si>
  <si>
    <t>I8843</t>
  </si>
  <si>
    <t>CABO DE ALUMÍNIO MULTIPLEX XLPE 06/1KV 1X1X16+16MM2</t>
  </si>
  <si>
    <t>I8844</t>
  </si>
  <si>
    <t>CABO DE ALUMÍNIO MULTIPLEX XLPE 06/1KV 1X1X25+25MM2</t>
  </si>
  <si>
    <t>I8845</t>
  </si>
  <si>
    <t>CABO DE ALUMÍNIO MULTIPLEX XLPE 06/1KV 1X1X35+35MM2</t>
  </si>
  <si>
    <t>I8846</t>
  </si>
  <si>
    <t>CABO DE ALUMÍNIO MULTIPLEX XLPE 06/1KV 2X1X10+10MM2</t>
  </si>
  <si>
    <t>I8847</t>
  </si>
  <si>
    <t>CABO DE ALUMÍNIO MULTIPLEX XLPE 06/1KV 2X1X16+16MM2</t>
  </si>
  <si>
    <t>I8848</t>
  </si>
  <si>
    <t>CABO DE ALUMÍNIO MULTIPLEX XLPE 06/1KV 2X1X25+25MM2</t>
  </si>
  <si>
    <t>I8849</t>
  </si>
  <si>
    <t>CABO DE ALUMÍNIO MULTIPLEX XLPE 06/1KV 2X1X35+35MM2</t>
  </si>
  <si>
    <t>I8850</t>
  </si>
  <si>
    <t>CABO DE ALUMÍNIO MULTIPLEX XLPE 06/1KV 2X1X50+50MM2</t>
  </si>
  <si>
    <t>I8851</t>
  </si>
  <si>
    <t>CABO DE ALUMÍNIO MULTIPLEX XLPE 06/1KV 2X1X70+70MM2</t>
  </si>
  <si>
    <t>I8852</t>
  </si>
  <si>
    <t>CABO DE ALUMÍNIO MULTIPLEX XLPE 06/1KV 3X1X10+10MM2</t>
  </si>
  <si>
    <t>I8859</t>
  </si>
  <si>
    <t>CABO DE ALUMÍNIO MULTIPLEX XLPE 06/1KV 3X1X120+70MM2</t>
  </si>
  <si>
    <t>I8853</t>
  </si>
  <si>
    <t>CABO DE ALUMÍNIO MULTIPLEX XLPE 06/1KV 3X1X16+16MM2</t>
  </si>
  <si>
    <t>I8854</t>
  </si>
  <si>
    <t>CABO DE ALUMÍNIO MULTIPLEX XLPE 06/1KV 3X1X25+25MM2</t>
  </si>
  <si>
    <t>I8855</t>
  </si>
  <si>
    <t>CABO DE ALUMÍNIO MULTIPLEX XLPE 06/1KV 3X1X35+35MM2</t>
  </si>
  <si>
    <t>I8856</t>
  </si>
  <si>
    <t>CABO DE ALUMÍNIO MULTIPLEX XLPE 06/1KV 3X1X50+50MM2</t>
  </si>
  <si>
    <t>I8857</t>
  </si>
  <si>
    <t>CABO DE ALUMÍNIO MULTIPLEX XLPE 06/1KV 3X1X70+70MM2</t>
  </si>
  <si>
    <t>I8858</t>
  </si>
  <si>
    <t>CABO DE ALUMÍNIO MULTIPLEX XLPE 06/1KV 3X1X95+70MM2</t>
  </si>
  <si>
    <t>I8827</t>
  </si>
  <si>
    <t>CABO DE ALUMÍNIO PROTEGIDO 15KV  35MM2</t>
  </si>
  <si>
    <t>I8828</t>
  </si>
  <si>
    <t>CABO DE ALUMÍNIO PROTEGIDO 15KV  50MM2</t>
  </si>
  <si>
    <t>I8831</t>
  </si>
  <si>
    <t>CABO DE ALUMÍNIO PROTEGIDO 15KV 120MM2</t>
  </si>
  <si>
    <t>I8832</t>
  </si>
  <si>
    <t>CABO DE ALUMÍNIO PROTEGIDO 15KV 150MM2</t>
  </si>
  <si>
    <t>I8833</t>
  </si>
  <si>
    <t>CABO DE ALUMÍNIO PROTEGIDO 15KV 185MM2</t>
  </si>
  <si>
    <t>I8834</t>
  </si>
  <si>
    <t>CABO DE ALUMÍNIO PROTEGIDO 15KV 240MM2</t>
  </si>
  <si>
    <t>I8835</t>
  </si>
  <si>
    <t>CABO DE ALUMÍNIO PROTEGIDO 15KV 300MM2</t>
  </si>
  <si>
    <t>I8829</t>
  </si>
  <si>
    <t>CABO DE ALUMÍNIO PROTEGIDO 15KV 70MM2</t>
  </si>
  <si>
    <t>I8830</t>
  </si>
  <si>
    <t>CABO DE ALUMÍNIO PROTEGIDO 15KV 95MM2</t>
  </si>
  <si>
    <t>I8840</t>
  </si>
  <si>
    <t>CABO DE ALUMÍNIO PROTEGIDO 25KV 150MM2</t>
  </si>
  <si>
    <t>I8841</t>
  </si>
  <si>
    <t>CABO DE ALUMÍNIO PROTEGIDO 25KV 185MM2</t>
  </si>
  <si>
    <t>I8836</t>
  </si>
  <si>
    <t>CABO DE ALUMÍNIO PROTEGIDO 25KV 35MM2</t>
  </si>
  <si>
    <t>I8837</t>
  </si>
  <si>
    <t>CABO DE ALUMÍNIO PROTEGIDO 25KV 50MM2</t>
  </si>
  <si>
    <t>I8838</t>
  </si>
  <si>
    <t>CABO DE ALUMÍNIO PROTEGIDO 25KV 70MM2</t>
  </si>
  <si>
    <t>I8839</t>
  </si>
  <si>
    <t>CABO DE ALUMÍNIO PROTEGIDO 25KV 95MM2</t>
  </si>
  <si>
    <t>I6276</t>
  </si>
  <si>
    <t>CABO DE COBRE ISOLADO 4x4mm2 / 1KV</t>
  </si>
  <si>
    <t>I6149</t>
  </si>
  <si>
    <t>CABO DE COBRE ISOLADO 750V MULTIPOLAR 2 X 1,50MM2</t>
  </si>
  <si>
    <t>I8074</t>
  </si>
  <si>
    <t>CABO DE COBRE NÚ 25mm²</t>
  </si>
  <si>
    <t>I6495</t>
  </si>
  <si>
    <t>CABO DE COBRE NÚ PARA ATERRAMENTO, TÊMPERA MOLE, FORMAÇÃO EM FIOS ENCORDOADOS, CONFORME ESPECIFICAÇÕES DA NBR-5111 - 10 mm2</t>
  </si>
  <si>
    <t>I6150</t>
  </si>
  <si>
    <t>CABO EPROTENAX 3 X 1.5MM2</t>
  </si>
  <si>
    <t>I6152</t>
  </si>
  <si>
    <t>CABO EPROTENAX 3 X 35MM2</t>
  </si>
  <si>
    <t>I6151</t>
  </si>
  <si>
    <t>CABO EPROTENAX 4 X 16MM2</t>
  </si>
  <si>
    <t>I8451</t>
  </si>
  <si>
    <t>CABO FLEXÍVEL TETRAPOLAR 4 x 1,5 mm²</t>
  </si>
  <si>
    <t>I8455</t>
  </si>
  <si>
    <t>CABO FLEXÍVEL TETRAPOLAR 4 x 10,0 mm²</t>
  </si>
  <si>
    <t>I8462</t>
  </si>
  <si>
    <t>CABO FLEXÍVEL TETRAPOLAR 4 x 120,0 mm²</t>
  </si>
  <si>
    <t>I8463</t>
  </si>
  <si>
    <t>CABO FLEXÍVEL TETRAPOLAR 4 x 150,0 mm²</t>
  </si>
  <si>
    <t>I8456</t>
  </si>
  <si>
    <t>CABO FLEXÍVEL TETRAPOLAR 4 x 16,0 mm²</t>
  </si>
  <si>
    <t>I8464</t>
  </si>
  <si>
    <t>CABO FLEXÍVEL TETRAPOLAR 4 x 185,0 mm²</t>
  </si>
  <si>
    <t>I8452</t>
  </si>
  <si>
    <t>CABO FLEXÍVEL TETRAPOLAR 4 x 2,5 mm²</t>
  </si>
  <si>
    <t>I8465</t>
  </si>
  <si>
    <t>CABO FLEXÍVEL TETRAPOLAR 4 x 240,0 mm²</t>
  </si>
  <si>
    <t>I8457</t>
  </si>
  <si>
    <t>CABO FLEXÍVEL TETRAPOLAR 4 x 25,0 mm²</t>
  </si>
  <si>
    <t>I8458</t>
  </si>
  <si>
    <t>CABO FLEXÍVEL TETRAPOLAR 4 x 35,0 mm²</t>
  </si>
  <si>
    <t>I8453</t>
  </si>
  <si>
    <t>CABO FLEXÍVEL TETRAPOLAR 4 x 4,0 mm²</t>
  </si>
  <si>
    <t>I8459</t>
  </si>
  <si>
    <t>CABO FLEXÍVEL TETRAPOLAR 4 x 50,0 mm²</t>
  </si>
  <si>
    <t>I8454</t>
  </si>
  <si>
    <t>CABO FLEXÍVEL TETRAPOLAR 4 x 6,0 mm²</t>
  </si>
  <si>
    <t>I8460</t>
  </si>
  <si>
    <t>CABO FLEXÍVEL TETRAPOLAR 4 x 70,0 mm²</t>
  </si>
  <si>
    <t>I8461</t>
  </si>
  <si>
    <t>CABO FLEXÍVEL TETRAPOLAR 4 x 95,0 mm²</t>
  </si>
  <si>
    <t>I8472</t>
  </si>
  <si>
    <t>CABO FLEXÍVEL TETRAPOLAR BLINDADO 12 x 1,0 mm²</t>
  </si>
  <si>
    <t>I8479</t>
  </si>
  <si>
    <t>CABO FLEXÍVEL TETRAPOLAR BLINDADO 12 x 1,5 mm²</t>
  </si>
  <si>
    <t>I8486</t>
  </si>
  <si>
    <t>CABO FLEXÍVEL TETRAPOLAR BLINDADO 12 x 2,5 mm²</t>
  </si>
  <si>
    <t>I8493</t>
  </si>
  <si>
    <t>CABO FLEXÍVEL TETRAPOLAR BLINDADO 12 x 4,0 mm²</t>
  </si>
  <si>
    <t>I8473</t>
  </si>
  <si>
    <t>CABO FLEXÍVEL TETRAPOLAR BLINDADO 15 x 1,0 mm²</t>
  </si>
  <si>
    <t>I8480</t>
  </si>
  <si>
    <t>CABO FLEXÍVEL TETRAPOLAR BLINDADO 15 x 1,5 mm²</t>
  </si>
  <si>
    <t>I8487</t>
  </si>
  <si>
    <t>CABO FLEXÍVEL TETRAPOLAR BLINDADO 15 x 2,5 mm²</t>
  </si>
  <si>
    <t>I8494</t>
  </si>
  <si>
    <t>CABO FLEXÍVEL TETRAPOLAR BLINDADO 15 x 4,0 mm²</t>
  </si>
  <si>
    <t>I8466</t>
  </si>
  <si>
    <t>CABO FLEXÍVEL TETRAPOLAR BLINDADO 2 x 1,0 mm²</t>
  </si>
  <si>
    <t>I8474</t>
  </si>
  <si>
    <t>CABO FLEXÍVEL TETRAPOLAR BLINDADO 20 x 1,0 mm²</t>
  </si>
  <si>
    <t>I8481</t>
  </si>
  <si>
    <t>CABO FLEXÍVEL TETRAPOLAR BLINDADO 20 x 1,5 mm²</t>
  </si>
  <si>
    <t>I8488</t>
  </si>
  <si>
    <t>CABO FLEXÍVEL TETRAPOLAR BLINDADO 20 x 2,5 mm²</t>
  </si>
  <si>
    <t>I8495</t>
  </si>
  <si>
    <t>CABO FLEXÍVEL TETRAPOLAR BLINDADO 20 x 4,0 mm²</t>
  </si>
  <si>
    <t>I8475</t>
  </si>
  <si>
    <t>CABO FLEXÍVEL TETRAPOLAR BLINDADO 25 x 1,0 mm²</t>
  </si>
  <si>
    <t>I8482</t>
  </si>
  <si>
    <t>CABO FLEXÍVEL TETRAPOLAR BLINDADO 25 x 1,5 mm²</t>
  </si>
  <si>
    <t>I8489</t>
  </si>
  <si>
    <t>CABO FLEXÍVEL TETRAPOLAR BLINDADO 25 x 2,5 mm²</t>
  </si>
  <si>
    <t>I8496</t>
  </si>
  <si>
    <t>CABO FLEXÍVEL TETRAPOLAR BLINDADO 25 x 4,0 mm²</t>
  </si>
  <si>
    <t>I8467</t>
  </si>
  <si>
    <t>CABO FLEXÍVEL TETRAPOLAR BLINDADO 3 x 1,0 mm²</t>
  </si>
  <si>
    <t>I8468</t>
  </si>
  <si>
    <t>CABO FLEXÍVEL TETRAPOLAR BLINDADO 4 x 1,0 mm²</t>
  </si>
  <si>
    <t>I8469</t>
  </si>
  <si>
    <t>CABO FLEXÍVEL TETRAPOLAR BLINDADO 5 x 1,0 mm²</t>
  </si>
  <si>
    <t>I8476</t>
  </si>
  <si>
    <t>CABO FLEXÍVEL TETRAPOLAR BLINDADO 5 x 1,5 mm²</t>
  </si>
  <si>
    <t>I8483</t>
  </si>
  <si>
    <t>CABO FLEXÍVEL TETRAPOLAR BLINDADO 5 x 2,5 mm²</t>
  </si>
  <si>
    <t>I8490</t>
  </si>
  <si>
    <t>CABO FLEXÍVEL TETRAPOLAR BLINDADO 5 x 4,0 mm²</t>
  </si>
  <si>
    <t>I8470</t>
  </si>
  <si>
    <t>CABO FLEXÍVEL TETRAPOLAR BLINDADO 7 x 1,0 mm²</t>
  </si>
  <si>
    <t>I8477</t>
  </si>
  <si>
    <t>CABO FLEXÍVEL TETRAPOLAR BLINDADO 7 x 1,5 mm²</t>
  </si>
  <si>
    <t>I8484</t>
  </si>
  <si>
    <t>CABO FLEXÍVEL TETRAPOLAR BLINDADO 7 x 2,5 mm²</t>
  </si>
  <si>
    <t>I8491</t>
  </si>
  <si>
    <t>CABO FLEXÍVEL TETRAPOLAR BLINDADO 7 x 4,0 mm²</t>
  </si>
  <si>
    <t>I8471</t>
  </si>
  <si>
    <t>CABO FLEXÍVEL TETRAPOLAR BLINDADO 9 x 1,0 mm²</t>
  </si>
  <si>
    <t>I8478</t>
  </si>
  <si>
    <t>CABO FLEXÍVEL TETRAPOLAR BLINDADO 9 x 1,5 mm²</t>
  </si>
  <si>
    <t>I8485</t>
  </si>
  <si>
    <t>CABO FLEXÍVEL TETRAPOLAR BLINDADO 9 x 2,5 mm²</t>
  </si>
  <si>
    <t>I8492</t>
  </si>
  <si>
    <t>CABO FLEXÍVEL TETRAPOLAR BLINDADO 9 x 4,0 mm²</t>
  </si>
  <si>
    <t>I9593</t>
  </si>
  <si>
    <t>CABO PARA IHM (3 METROS)</t>
  </si>
  <si>
    <t>I9594</t>
  </si>
  <si>
    <t>CABO PP 3X1,5MM²</t>
  </si>
  <si>
    <t>I6249</t>
  </si>
  <si>
    <t>CAIXA D'ÁGUA  EM FYBERGLASS CAP. 2000L, COM TAMPA</t>
  </si>
  <si>
    <t>I6245</t>
  </si>
  <si>
    <t>CAIXA D'ÁGUA  EM FYBERGLASS CAP. 250L, COM TAMPA</t>
  </si>
  <si>
    <t>I6250</t>
  </si>
  <si>
    <t>CAIXA D'ÁGUA  EM FYBERGLASS CAP. 5000L, COM TAMPA</t>
  </si>
  <si>
    <t>I8665</t>
  </si>
  <si>
    <t>CAIXA D'ÁGUA EM FYBERGLASS CAP. 1000L, COM TAMPA</t>
  </si>
  <si>
    <t>I9595</t>
  </si>
  <si>
    <t>CAIXA DE AREIA CIRCULAR COM RASPADOR DE FUNDO E REDUTOR ACOPLADO COM DESCARGA NA AREIA POR MEIO DE PARAFUSO CLASSIFICADOR PARA VAZÃO MÁXIMA DE  45,62 L/S  E DIÂMETRO DE  2,40 M. MATERIAL EM AÇO INOX  316</t>
  </si>
  <si>
    <t>I9597</t>
  </si>
  <si>
    <t>CAIXA DE AREIA MECANIZADA CIRCULAR (Ø 5,10M) COM FUNDO CÔNICO DO TIPO PISTA CONSTITUÍDA POR: TANQUE EM AÇO INOX 316, MISTURADOR ACOPLADO A ESTRUTURA, BOMBA CENTRÍFUGA E PAINEL DE CONTROLE ACOPLADO AO EQUIPAMENTO</t>
  </si>
  <si>
    <t>I9596</t>
  </si>
  <si>
    <t>CAIXA DE AREIA MECANIZADA COM FUNDO CÔNICO CONSTITUÍDA POR: TANQUE EM AÇO INOX 316 DIÂMETRO 3,50M, MISTURADOR ACOPLADO A ESTRUTURA, BOMBA CENTRÍFUGA E PAINEL DE CONTROLE ACOPLADO AO EQUIPAMENTO.</t>
  </si>
  <si>
    <t>I9598</t>
  </si>
  <si>
    <t>CAIXA DE AREIA MECANIZADA TIPO PISTA CONSTITUÍDA POR: TANQUE EM AÇO INOX 316 DIÂMETRO 5,30M, MISTURADOR ACOPLADO A ESTRUTURA, BOMBA CENTRÍFUGA E PAINEL DE CONTROLE ACOPLADO AO EQUIPAMENTO.</t>
  </si>
  <si>
    <t>I6431</t>
  </si>
  <si>
    <t>CAIXA DE EMBUTIR PVC - 3X3 OCTOGONAL</t>
  </si>
  <si>
    <t>I6432</t>
  </si>
  <si>
    <t>CAIXA DE EMBUTIR PVC - 4X2 RETANGULAR</t>
  </si>
  <si>
    <t>I6433</t>
  </si>
  <si>
    <t>CAIXA DE EMBUTIR PVC - 4X4 QUADRADA</t>
  </si>
  <si>
    <t>I8526</t>
  </si>
  <si>
    <t>CAIXA DE EQUALIZAÇÃO DE TERRA EMBUTIR COM 9 TERMINAIS</t>
  </si>
  <si>
    <t>I9160</t>
  </si>
  <si>
    <t>CAIXA DE EQUIPOTENCIALIZAÇÃO 40X40X15, COM BARRAMENTO PARA NEUTRO</t>
  </si>
  <si>
    <t>I9535</t>
  </si>
  <si>
    <t>I8524</t>
  </si>
  <si>
    <t>I9599</t>
  </si>
  <si>
    <t>CAIXA DE LIGAÇÃO – P.CAGECE-PPH001D</t>
  </si>
  <si>
    <t>I6620</t>
  </si>
  <si>
    <t>CAIXA DE MEDIÇÃO E PROTEÇÃO, PADRÃO COELCE, FABRICADA EM CHAPA METÁLICA, COM DIM. 340 X 640 X 210mm</t>
  </si>
  <si>
    <t>I9600</t>
  </si>
  <si>
    <t>CAIXA DE PASSAGEM METÁLICA COM TAMPA PARAFUSADA 200X200X100MM</t>
  </si>
  <si>
    <t>I6070</t>
  </si>
  <si>
    <t>CAIXA D`ÁGUA DE FIBROCIMENTO DE 250 L, COM TAMPA</t>
  </si>
  <si>
    <t>I6071</t>
  </si>
  <si>
    <t>CAIXA D`ÁGUA DE FIBROCIMENTO DE 500 L, COM TAMPA</t>
  </si>
  <si>
    <t>I2942</t>
  </si>
  <si>
    <t>CAIXA EM FIBRA OU EM POLIPROPILENO - P.CAGECE-P001</t>
  </si>
  <si>
    <t>I6275</t>
  </si>
  <si>
    <t>CAIXA MOLDADA PARA 12 DISJUNTORES COM BARRRAMENTO (PADRÃO COELCE)</t>
  </si>
  <si>
    <t>I6274</t>
  </si>
  <si>
    <t>CAIXA MOLDADA PARA 16 DISJUNTORES COM BARRRAMENTO (PADRÃO COELCE)</t>
  </si>
  <si>
    <t>I9601</t>
  </si>
  <si>
    <t>CAIXA PARA INSTRUMENTO DE DISPLAY PADRÃO COELCE</t>
  </si>
  <si>
    <t>I9602</t>
  </si>
  <si>
    <t>CAIXA REPARTIDORA DE VAZÃO EM FIBRA DE VIDRO P/ 24 TUBOS DE DISTRIBUIÇÃO  - DN 1400; H=1,00M</t>
  </si>
  <si>
    <t>I7446</t>
  </si>
  <si>
    <t>CALHA PARSHALL EM FIBRA DE VIDRO P/ ESGOTO W:12"</t>
  </si>
  <si>
    <t>I7441</t>
  </si>
  <si>
    <t>CALHA PARSHALL EM FIBRA DE VIDRO P/ ESGOTO W:3"</t>
  </si>
  <si>
    <t>I7444</t>
  </si>
  <si>
    <t>CALHA PARSHALL EM FIBRA DE VIDRO P/ ESGOTO W:6"</t>
  </si>
  <si>
    <t>I7445</t>
  </si>
  <si>
    <t>CALHA PARSHALL EM FIBRA DE VIDRO P/ ESGOTO W:9"</t>
  </si>
  <si>
    <t>I2976</t>
  </si>
  <si>
    <t>CALHA PARSHALL EM FIBRA DE VIDRO P/ ÁGUA W:12"</t>
  </si>
  <si>
    <t>I2973</t>
  </si>
  <si>
    <t>CALHA PARSHALL EM FIBRA DE VIDRO P/ ÁGUA W:3"</t>
  </si>
  <si>
    <t>I2974</t>
  </si>
  <si>
    <t>CALHA PARSHALL EM FIBRA DE VIDRO P/ ÁGUA W:6"</t>
  </si>
  <si>
    <t>I2975</t>
  </si>
  <si>
    <t>CALHA PARSHALL EM FIBRA DE VIDRO P/ ÁGUA W:9"</t>
  </si>
  <si>
    <t>I9603</t>
  </si>
  <si>
    <t>CALHA PARSHALL EM FIBRA DE VIDRO PARA ESGOTO W:18" (FORNECIMENTO E INSTALAÇÃO)</t>
  </si>
  <si>
    <t>I6415</t>
  </si>
  <si>
    <t>CALHA PRÉ-MOLDADA COM VERTEDOURO TRIANGULAR L=4,00m</t>
  </si>
  <si>
    <t>I9605</t>
  </si>
  <si>
    <t>CAP AÇO SCHEDULE 40 DN 75</t>
  </si>
  <si>
    <t>I9606</t>
  </si>
  <si>
    <t>CAP FOFO JTI DN 100</t>
  </si>
  <si>
    <t>I7694</t>
  </si>
  <si>
    <t>CAP FoFo JTE DN 300</t>
  </si>
  <si>
    <t>I7695</t>
  </si>
  <si>
    <t>CAP FoFo JTE DN 350</t>
  </si>
  <si>
    <t>I7696</t>
  </si>
  <si>
    <t>CAP FoFo JTE DN 400</t>
  </si>
  <si>
    <t>I7697</t>
  </si>
  <si>
    <t>CAP FoFo JTE DN 500</t>
  </si>
  <si>
    <t>I7698</t>
  </si>
  <si>
    <t>CAP FoFo JTE DN 600</t>
  </si>
  <si>
    <t>I7097</t>
  </si>
  <si>
    <t>CAP FoFo JUNTA ELASTICA DN 450</t>
  </si>
  <si>
    <t>I7098</t>
  </si>
  <si>
    <t>CAP FoFo JUNTA ELASTICA DN 80</t>
  </si>
  <si>
    <t>I4176</t>
  </si>
  <si>
    <t>CAP FoFo JUNTA ELÁSTICA DN 100</t>
  </si>
  <si>
    <t>I4177</t>
  </si>
  <si>
    <t>CAP FoFo JUNTA ELÁSTICA DN 150</t>
  </si>
  <si>
    <t>I4178</t>
  </si>
  <si>
    <t>CAP FoFo JUNTA ELÁSTICA DN 200</t>
  </si>
  <si>
    <t>I4179</t>
  </si>
  <si>
    <t>CAP FoFo JUNTA ELÁSTICA DN 250</t>
  </si>
  <si>
    <t>I4180</t>
  </si>
  <si>
    <t>CAP FoFo JUNTA ELÁSTICA DN 300</t>
  </si>
  <si>
    <t>I4181</t>
  </si>
  <si>
    <t>CAP FoFo JUNTA ELÁSTICA DN 350</t>
  </si>
  <si>
    <t>I4182</t>
  </si>
  <si>
    <t>CAP FoFo JUNTA ELÁSTICA DN 400</t>
  </si>
  <si>
    <t>I4183</t>
  </si>
  <si>
    <t>CAP FoFo JUNTA ELÁSTICA DN 500</t>
  </si>
  <si>
    <t>I4184</t>
  </si>
  <si>
    <t>CAP FoFo JUNTA ELÁSTICA DN 600</t>
  </si>
  <si>
    <t>I4175</t>
  </si>
  <si>
    <t>CAP FoFo JUNTA ELÁSTICA DN 75</t>
  </si>
  <si>
    <t>I3101</t>
  </si>
  <si>
    <t>CAP PBA DN 100</t>
  </si>
  <si>
    <t>I3099</t>
  </si>
  <si>
    <t>CAP PBA DN 50</t>
  </si>
  <si>
    <t>I3100</t>
  </si>
  <si>
    <t>CAP PBA DN 75</t>
  </si>
  <si>
    <t>I5782</t>
  </si>
  <si>
    <t>CAP PVC FEMEA REFORÇADO DN 115</t>
  </si>
  <si>
    <t>I5783</t>
  </si>
  <si>
    <t>CAP PVC FEMEA REFORÇADO DN 150</t>
  </si>
  <si>
    <t>I5784</t>
  </si>
  <si>
    <t>CAP PVC FEMEA REFORÇADO DN 200</t>
  </si>
  <si>
    <t>I5785</t>
  </si>
  <si>
    <t>CAP PVC FEMEA STANDARD DN 100</t>
  </si>
  <si>
    <t>I5786</t>
  </si>
  <si>
    <t>CAP PVC FEMEA STANDARD DN 154</t>
  </si>
  <si>
    <t>I5787</t>
  </si>
  <si>
    <t>CAP PVC FEMEA STANDARD DN 206</t>
  </si>
  <si>
    <t>I5788</t>
  </si>
  <si>
    <t>CAP PVC FEMEA STANDARD DN 250</t>
  </si>
  <si>
    <t>I5789</t>
  </si>
  <si>
    <t>CAP PVC FEMEA STANDARD DN 300</t>
  </si>
  <si>
    <t>I5790</t>
  </si>
  <si>
    <t>CAP PVC MACHO REFORÇADO DN 115</t>
  </si>
  <si>
    <t>I5791</t>
  </si>
  <si>
    <t>CAP PVC MACHO REFORÇADO DN 150</t>
  </si>
  <si>
    <t>I5792</t>
  </si>
  <si>
    <t>CAP PVC MACHO REFORÇADO DN 200</t>
  </si>
  <si>
    <t>I5793</t>
  </si>
  <si>
    <t>CAP PVC MACHO STANDARD DN 100</t>
  </si>
  <si>
    <t>I5794</t>
  </si>
  <si>
    <t>CAP PVC MACHO STANDARD DN 154</t>
  </si>
  <si>
    <t>I5795</t>
  </si>
  <si>
    <t>CAP PVC MACHO STANDARD DN 206</t>
  </si>
  <si>
    <t>I5796</t>
  </si>
  <si>
    <t>CAP PVC MACHO STANDARD DN 250</t>
  </si>
  <si>
    <t>I5797</t>
  </si>
  <si>
    <t>CAP PVC MACHO STANDARD DN 300</t>
  </si>
  <si>
    <t>I9607</t>
  </si>
  <si>
    <t>CAP PVC P/ TUBO CORRUGADO JUNTA ELÁSTICA DN 150</t>
  </si>
  <si>
    <t>I9608</t>
  </si>
  <si>
    <t>CAP PVC PARA ESGOTO DN 150</t>
  </si>
  <si>
    <t>I6849</t>
  </si>
  <si>
    <t>CAP PVC PBS DN 150</t>
  </si>
  <si>
    <t>I6158</t>
  </si>
  <si>
    <t>CAPACITOR DE 15KVA 380V</t>
  </si>
  <si>
    <t>I8860</t>
  </si>
  <si>
    <t>CAPACITOR DE 1KVAr 380V</t>
  </si>
  <si>
    <t>I6155</t>
  </si>
  <si>
    <t>CAPACITOR DE 2,5KVA 380V</t>
  </si>
  <si>
    <t>I6159</t>
  </si>
  <si>
    <t>CAPACITOR DE 25KVA 380V</t>
  </si>
  <si>
    <t>I6156</t>
  </si>
  <si>
    <t>CAPACITOR DE 5KVA 380V</t>
  </si>
  <si>
    <t>I6157</t>
  </si>
  <si>
    <t>CAPACITOR DE 7,5KVA 380V</t>
  </si>
  <si>
    <t>I8861</t>
  </si>
  <si>
    <t>CAPACITOR DE 9KVAr 380V</t>
  </si>
  <si>
    <t>I8862</t>
  </si>
  <si>
    <t>CAPACITOR TRIFÁSICO DE 50KVA 440V</t>
  </si>
  <si>
    <t>I4187</t>
  </si>
  <si>
    <t>CARRETEL COMPLETO DN 100 x 250 PN10</t>
  </si>
  <si>
    <t>I4199</t>
  </si>
  <si>
    <t>CARRETEL COMPLETO DN 1000 x 250 PN10</t>
  </si>
  <si>
    <t>I4200</t>
  </si>
  <si>
    <t>CARRETEL COMPLETO DN 1200 x 250 PN10</t>
  </si>
  <si>
    <t>I4188</t>
  </si>
  <si>
    <t>CARRETEL COMPLETO DN 150 x 250 PN10</t>
  </si>
  <si>
    <t>I4189</t>
  </si>
  <si>
    <t>CARRETEL COMPLETO DN 200 x 250 PN10</t>
  </si>
  <si>
    <t>I4190</t>
  </si>
  <si>
    <t>CARRETEL COMPLETO DN 250 x 250 PN10</t>
  </si>
  <si>
    <t>I4191</t>
  </si>
  <si>
    <t>CARRETEL COMPLETO DN 300 x 250 PN10</t>
  </si>
  <si>
    <t>I4192</t>
  </si>
  <si>
    <t>CARRETEL COMPLETO DN 350 x 250 PN10</t>
  </si>
  <si>
    <t>I4193</t>
  </si>
  <si>
    <t>CARRETEL COMPLETO DN 400 x 250 PN10</t>
  </si>
  <si>
    <t>I4194</t>
  </si>
  <si>
    <t>CARRETEL COMPLETO DN 500 x 250 PN10</t>
  </si>
  <si>
    <t>I4195</t>
  </si>
  <si>
    <t>CARRETEL COMPLETO DN 600 x 250 PN10</t>
  </si>
  <si>
    <t>I4196</t>
  </si>
  <si>
    <t>CARRETEL COMPLETO DN 700 x 250 PN10</t>
  </si>
  <si>
    <t>I4186</t>
  </si>
  <si>
    <t>CARRETEL COMPLETO DN 75 x 250 PN10</t>
  </si>
  <si>
    <t>I7100</t>
  </si>
  <si>
    <t>CARRETEL COMPLETO DN 80 x 250 PN10</t>
  </si>
  <si>
    <t>I4197</t>
  </si>
  <si>
    <t>CARRETEL COMPLETO DN 800 x 250 PN10</t>
  </si>
  <si>
    <t>I4198</t>
  </si>
  <si>
    <t>CARRETEL COMPLETO DN 900 x 250 PN10</t>
  </si>
  <si>
    <t>I4203</t>
  </si>
  <si>
    <t>CARRETEL SIMPLES DN 100 x 250</t>
  </si>
  <si>
    <t>I4215</t>
  </si>
  <si>
    <t>CARRETEL SIMPLES DN 1000 x 250</t>
  </si>
  <si>
    <t>I4216</t>
  </si>
  <si>
    <t>CARRETEL SIMPLES DN 1200 x 250</t>
  </si>
  <si>
    <t>I4204</t>
  </si>
  <si>
    <t>CARRETEL SIMPLES DN 150 x 250</t>
  </si>
  <si>
    <t>I4205</t>
  </si>
  <si>
    <t>CARRETEL SIMPLES DN 200 x 250</t>
  </si>
  <si>
    <t>I4206</t>
  </si>
  <si>
    <t>CARRETEL SIMPLES DN 250 x 250</t>
  </si>
  <si>
    <t>I4207</t>
  </si>
  <si>
    <t>CARRETEL SIMPLES DN 300 x 250</t>
  </si>
  <si>
    <t>I4208</t>
  </si>
  <si>
    <t>CARRETEL SIMPLES DN 350 x 250</t>
  </si>
  <si>
    <t>I4209</t>
  </si>
  <si>
    <t>CARRETEL SIMPLES DN 400 x 250</t>
  </si>
  <si>
    <t>I4210</t>
  </si>
  <si>
    <t>CARRETEL SIMPLES DN 500 x 250</t>
  </si>
  <si>
    <t>I4211</t>
  </si>
  <si>
    <t>CARRETEL SIMPLES DN 600 x 250</t>
  </si>
  <si>
    <t>I4212</t>
  </si>
  <si>
    <t>CARRETEL SIMPLES DN 700 x 250</t>
  </si>
  <si>
    <t>I4202</t>
  </si>
  <si>
    <t>CARRETEL SIMPLES DN 75 x 250</t>
  </si>
  <si>
    <t>I7102</t>
  </si>
  <si>
    <t>CARRETEL SIMPLES DN 80 x 250</t>
  </si>
  <si>
    <t>I4213</t>
  </si>
  <si>
    <t>CARRETEL SIMPLES DN 800 x 250</t>
  </si>
  <si>
    <t>I4214</t>
  </si>
  <si>
    <t>CARRETEL SIMPLES DN 900 x 250</t>
  </si>
  <si>
    <t>I6154</t>
  </si>
  <si>
    <t>CARTUCHO COM PO P/SOLDA EXOTERMICA PADRAO 115</t>
  </si>
  <si>
    <t>I6153</t>
  </si>
  <si>
    <t>CARTUCHO COM PO P/SOLDA EXOTERMICA PADRAO 90</t>
  </si>
  <si>
    <t>I9609</t>
  </si>
  <si>
    <t>CARTÃO DE EXPANSÃO - 04 SAÍDAS ANALÓGICAS</t>
  </si>
  <si>
    <t>I9610</t>
  </si>
  <si>
    <t>CARTÃO DE EXPANSÃO - 08 ENTRADAS ANALÓGICAS</t>
  </si>
  <si>
    <t>I9611</t>
  </si>
  <si>
    <t>CARTÃO DE EXPANSÃO - 08 SAIDAS DIGITAIS</t>
  </si>
  <si>
    <t>I9612</t>
  </si>
  <si>
    <t>CARTÃO DE EXPANSÃO - 16 ENTRADAS DIGITAIS</t>
  </si>
  <si>
    <t>I6050</t>
  </si>
  <si>
    <t>CARVÃO ANTRACITO MINERAL, PARA LEITO FILTRANTE, T.E. = 0,9; C.U. = 1,4 A 1,6</t>
  </si>
  <si>
    <t>I9613</t>
  </si>
  <si>
    <t>CENTELHADOR COAXIAL</t>
  </si>
  <si>
    <t>I5980</t>
  </si>
  <si>
    <t>CENTRAL DE COMAMDO DE MOTORES TIPO CPD1005</t>
  </si>
  <si>
    <t>I5981</t>
  </si>
  <si>
    <t>CENTRAL DE COMANDO DE MOTORES TIPO CPD2005</t>
  </si>
  <si>
    <t>I8864</t>
  </si>
  <si>
    <t>CENTRO DE COMANDO DE MOTORES, COMPOSTO DE 2 CHAVES TIPO SOFT STARTER, PARA MOTORES DE 100CV, TIPO CPD, CONFORME PROJETO PADRÃO CAGECE, INCLUSIVE BANCO DE CAPACITORES TRIFÁSICO 15,0KVAR</t>
  </si>
  <si>
    <t>I8863</t>
  </si>
  <si>
    <t>CENTRO DE COMANDO DE MOTORES, COMPOSTO DE 2 CHAVES TIPO SOFT STARTER, PARA MOTORES DE 25CV, TIPO CPD, CONFORME PROJETO PADRÃO CAGECE, INCLUSIVE BANCO DE CAPACITORES 5,0KVAR</t>
  </si>
  <si>
    <t>I8865</t>
  </si>
  <si>
    <t>CENTRO DE COMANDO DE MOTORES, COMPOSTO DE 3 CHAVES TIPO SOFT STARTER, PARA MOTORES DE 20CV, INCLUSIVE BANCO DE CAPACITORES TRIFÁSICO DE 3,0KVAR</t>
  </si>
  <si>
    <t>I9614</t>
  </si>
  <si>
    <t>CHAVE COMUTADORA 3 POSIÇÕES FIXA 22MM</t>
  </si>
  <si>
    <t>I9615</t>
  </si>
  <si>
    <t>CHAVE FIM DE CURSO</t>
  </si>
  <si>
    <t>I9616</t>
  </si>
  <si>
    <t>CHAVE FIM DE CURSO PARA PAINEL</t>
  </si>
  <si>
    <t>I8211</t>
  </si>
  <si>
    <t>CHAVE FUSÍVEL INDICADORA UNIPOLAR 15KV-300A CORRENTE RUPTURA 2,0 KV</t>
  </si>
  <si>
    <t>I9617</t>
  </si>
  <si>
    <t>CHAVE MAGNÉTICA COMPLETA - PADRÃO CAGECE</t>
  </si>
  <si>
    <t>I7552</t>
  </si>
  <si>
    <t>CHUMBADOR FISCHER FCB 1/4"</t>
  </si>
  <si>
    <t>I9618</t>
  </si>
  <si>
    <t>CHUMBADOR PBA INOX 3/8” X 3”</t>
  </si>
  <si>
    <t>I9619</t>
  </si>
  <si>
    <t>CLASSIFICADOR EM AÇO INOX 316 COM ROSCA TRANSPORTADORA 9"</t>
  </si>
  <si>
    <t>I8698</t>
  </si>
  <si>
    <t>CLORADOR DE PASTILHA PARA CLORO ORGÂNICO - CAPACIDADE E AUTONOMIA MÍNIMA PARA TRATAR 2.500M3 DE ÁGUA POR CARGA DE CLORO</t>
  </si>
  <si>
    <t>I6622</t>
  </si>
  <si>
    <t>CLORADOR P/ CLORO GASOSO COMPLETO, CAPACIDADE ATÉ 2 Kg/h OU 48 Kg/dia</t>
  </si>
  <si>
    <t>I6628</t>
  </si>
  <si>
    <t>CLORADOR P/CLORO GASOSO COMPLETO, CAPACIDADE 10Kg/h OU 240 Kg/dia</t>
  </si>
  <si>
    <t>I6627</t>
  </si>
  <si>
    <t>CLORADOR P/CLORO GASOSO COMPLETO,CAPACIDADE 4 Kg/h OU 96 Kg/dia</t>
  </si>
  <si>
    <t>I9620</t>
  </si>
  <si>
    <t>CLP COM 8/8 E/E INTEGRADAS</t>
  </si>
  <si>
    <t>I9621</t>
  </si>
  <si>
    <t>CLP COM 8/8 E/S INTEGRADAS</t>
  </si>
  <si>
    <t>I9622</t>
  </si>
  <si>
    <t>COBERTURA EM FILME PLÁSTICO ESTUFA 150 MICRAS</t>
  </si>
  <si>
    <t>I2911</t>
  </si>
  <si>
    <t>COLAR  DE TOMADA SAIDA ROSC. BUCHA LATÃO DN 75 x 1/2"</t>
  </si>
  <si>
    <t>I2917</t>
  </si>
  <si>
    <t>COLAR DE TOMADA FoFo P/ TUBOS DE PVC DN 100 x 1"</t>
  </si>
  <si>
    <t>I2919</t>
  </si>
  <si>
    <t>COLAR DE TOMADA FoFo P/ TUBOS DE PVC DN 150 x 1"</t>
  </si>
  <si>
    <t>I2918</t>
  </si>
  <si>
    <t>COLAR DE TOMADA FoFo P/ TUBOS DE PVC DN 150 x 3/4"</t>
  </si>
  <si>
    <t>I2921</t>
  </si>
  <si>
    <t>COLAR DE TOMADA FoFo P/ TUBOS DE PVC DN 200 x 1"</t>
  </si>
  <si>
    <t>I2920</t>
  </si>
  <si>
    <t>COLAR DE TOMADA FoFo P/ TUBOS DE PVC DN 200 x 3/4"</t>
  </si>
  <si>
    <t>I2923</t>
  </si>
  <si>
    <t>COLAR DE TOMADA FoFo P/ TUBOS DE PVC DN 250 x 1"</t>
  </si>
  <si>
    <t>I2922</t>
  </si>
  <si>
    <t>COLAR DE TOMADA FoFo P/ TUBOS DE PVC DN 250 x 3/4"</t>
  </si>
  <si>
    <t>I2925</t>
  </si>
  <si>
    <t>COLAR DE TOMADA FoFo P/ TUBOS DE PVC DN 300 x 1"</t>
  </si>
  <si>
    <t>I2924</t>
  </si>
  <si>
    <t>COLAR DE TOMADA FoFo P/ TUBOS DE PVC DN 300 x 3/4"</t>
  </si>
  <si>
    <t>I2915</t>
  </si>
  <si>
    <t>COLAR DE TOMADA FoFo P/ TUBOS DE PVC DN 50 x 1"</t>
  </si>
  <si>
    <t>I2916</t>
  </si>
  <si>
    <t>COLAR DE TOMADA FoFo P/ TUBOS DE PVC DN 75 x 1"</t>
  </si>
  <si>
    <t>I2927</t>
  </si>
  <si>
    <t>COLAR DE TOMADA FoFo P/TUBOS PVC / DEFoFo DN 100 x 1"</t>
  </si>
  <si>
    <t>I2926</t>
  </si>
  <si>
    <t>COLAR DE TOMADA FoFo P/TUBOS PVC / DEFoFo DN 100 x 3/4"</t>
  </si>
  <si>
    <t>I2929</t>
  </si>
  <si>
    <t>COLAR DE TOMADA FoFo P/TUBOS PVC / DEFoFo DN 150 x 1"</t>
  </si>
  <si>
    <t>I2928</t>
  </si>
  <si>
    <t>COLAR DE TOMADA FoFo P/TUBOS PVC / DEFoFo DN 150 x 3/4"</t>
  </si>
  <si>
    <t>I2931</t>
  </si>
  <si>
    <t>COLAR DE TOMADA FoFo P/TUBOS PVC / DEFoFo DN 200 x 1"</t>
  </si>
  <si>
    <t>I2930</t>
  </si>
  <si>
    <t>COLAR DE TOMADA FoFo P/TUBOS PVC / DEFoFo DN 200 x 3/4"</t>
  </si>
  <si>
    <t>I2933</t>
  </si>
  <si>
    <t>COLAR DE TOMADA FoFo P/TUBOS PVC / DEFoFo DN 250 x 1"</t>
  </si>
  <si>
    <t>I2932</t>
  </si>
  <si>
    <t>COLAR DE TOMADA FoFo P/TUBOS PVC / DEFoFo DN 250 x 3/4"</t>
  </si>
  <si>
    <t>I2935</t>
  </si>
  <si>
    <t>COLAR DE TOMADA FoFo P/TUBOS PVC / DEFoFo DN 300 x 1"</t>
  </si>
  <si>
    <t>I2934</t>
  </si>
  <si>
    <t>COLAR DE TOMADA FoFo P/TUBOS PVC / DEFoFo DN 300 x 3/4"</t>
  </si>
  <si>
    <t>I8392</t>
  </si>
  <si>
    <t>COLAR DE TOMADA POLIPROPILENO C/TRAVAS SAÍDA ROSC. DN 100 x 1/2"</t>
  </si>
  <si>
    <t>I8393</t>
  </si>
  <si>
    <t>COLAR DE TOMADA POLIPROPILENO C/TRAVAS SAÍDA ROSC. DN 100 x 3/4"</t>
  </si>
  <si>
    <t>I8386</t>
  </si>
  <si>
    <t>COLAR DE TOMADA POLIPROPILENO C/TRAVAS SAÍDA ROSC. DN 32 x 1/2"</t>
  </si>
  <si>
    <t>I8387</t>
  </si>
  <si>
    <t>COLAR DE TOMADA POLIPROPILENO C/TRAVAS SAÍDA ROSC. DN 32 x 3/4"</t>
  </si>
  <si>
    <t>I8388</t>
  </si>
  <si>
    <t>COLAR DE TOMADA POLIPROPILENO C/TRAVAS SAÍDA ROSC. DN 50 x 1/2"</t>
  </si>
  <si>
    <t>I8389</t>
  </si>
  <si>
    <t>COLAR DE TOMADA POLIPROPILENO C/TRAVAS SAÍDA ROSC. DN 50 x 3/4"</t>
  </si>
  <si>
    <t>I8390</t>
  </si>
  <si>
    <t>COLAR DE TOMADA POLIPROPILENO C/TRAVAS SAÍDA ROSC. DN 75 x 1/2"</t>
  </si>
  <si>
    <t>I8391</t>
  </si>
  <si>
    <t>COLAR DE TOMADA POLIPROPILENO C/TRAVAS SAÍDA ROSC. DN 75 x 3/4"</t>
  </si>
  <si>
    <t>I2907</t>
  </si>
  <si>
    <t>COLAR DE TOMADA PVC C/TRAVAS SAIDA ROSC. DN 100 x 1/2"</t>
  </si>
  <si>
    <t>I2908</t>
  </si>
  <si>
    <t>COLAR DE TOMADA PVC C/TRAVAS SAIDA ROSC. DN 100 x 3/4"</t>
  </si>
  <si>
    <t>I2901</t>
  </si>
  <si>
    <t>COLAR DE TOMADA PVC C/TRAVAS SAIDA ROSC. DN 32 x 1/2"</t>
  </si>
  <si>
    <t>I2902</t>
  </si>
  <si>
    <t>COLAR DE TOMADA PVC C/TRAVAS SAIDA ROSC. DN 32 x 3/4"</t>
  </si>
  <si>
    <t>I2903</t>
  </si>
  <si>
    <t>COLAR DE TOMADA PVC C/TRAVAS SAIDA ROSC. DN 50 x 1/2"</t>
  </si>
  <si>
    <t>I2904</t>
  </si>
  <si>
    <t>COLAR DE TOMADA PVC C/TRAVAS SAIDA ROSC. DN 50 x 3/4"</t>
  </si>
  <si>
    <t>I2905</t>
  </si>
  <si>
    <t>COLAR DE TOMADA PVC C/TRAVAS SAIDA ROSC. DN 75 x 1/2"</t>
  </si>
  <si>
    <t>I2906</t>
  </si>
  <si>
    <t>COLAR DE TOMADA PVC C/TRAVAS SAIDA ROSC. DN 75 x 3/4"</t>
  </si>
  <si>
    <t>I2913</t>
  </si>
  <si>
    <t>COLAR DE TOMADA SAIDA ROSC. BUCHA LATÃO DN 100 x 1/2"</t>
  </si>
  <si>
    <t>I2914</t>
  </si>
  <si>
    <t>COLAR DE TOMADA SAIDA ROSC. BUCHA LATÃO DN 100 x 3/4"</t>
  </si>
  <si>
    <t>I2909</t>
  </si>
  <si>
    <t>COLAR DE TOMADA SAIDA ROSC. BUCHA LATÃO DN 50 x 1/2"</t>
  </si>
  <si>
    <t>I2910</t>
  </si>
  <si>
    <t>COLAR DE TOMADA SAIDA ROSC. BUCHA LATÃO DN 50 x 3/4"</t>
  </si>
  <si>
    <t>I2912</t>
  </si>
  <si>
    <t>COLAR DE TOMADA SAIDA ROSC. BUCHA LATÃO DN 75 x 3/4"</t>
  </si>
  <si>
    <t>I9623</t>
  </si>
  <si>
    <t>COLARINHO EM AÇO CARBONO C/ESP.1/2" DN 500MM E FLANGE PN10</t>
  </si>
  <si>
    <t>I9624</t>
  </si>
  <si>
    <t>COLARINHO PARA FLANGE DN 200</t>
  </si>
  <si>
    <t>I9625</t>
  </si>
  <si>
    <t>COLARINHO PARA FLANGE DN 400</t>
  </si>
  <si>
    <t>I9626</t>
  </si>
  <si>
    <t>COLARINHO PARA FLANGE DN 800</t>
  </si>
  <si>
    <t>I6850</t>
  </si>
  <si>
    <t>COLARINHO PEAD PN 10 DN 110 mm</t>
  </si>
  <si>
    <t>I6851</t>
  </si>
  <si>
    <t>COLARINHO PEAD PN 10 DN 160 mm</t>
  </si>
  <si>
    <t>I6852</t>
  </si>
  <si>
    <t>COLARINHO PEAD PN 10 DN 75 mm</t>
  </si>
  <si>
    <t>I6853</t>
  </si>
  <si>
    <t>COLARINHO PEAD PN 10 DN 90 mm</t>
  </si>
  <si>
    <t>I9627</t>
  </si>
  <si>
    <t>COLARINHO PEAD SR21 PN 8 DN  200</t>
  </si>
  <si>
    <t>I9628</t>
  </si>
  <si>
    <t>COLARINHO PEAD SR21 PN 8 DN  400</t>
  </si>
  <si>
    <t>I9629</t>
  </si>
  <si>
    <t>COLARINHO PEAD SR21 PN 8 DN  800</t>
  </si>
  <si>
    <t>I9630</t>
  </si>
  <si>
    <t>COLARINHO PEAD SR21 PN 8 DN 1000</t>
  </si>
  <si>
    <t>I9631</t>
  </si>
  <si>
    <t>COMPORTA C/SENTIDO DUPLO DE FLUXO C/PASSAGEM QUADRADA EM AÇO INOX 316 DN 150</t>
  </si>
  <si>
    <t>I9632</t>
  </si>
  <si>
    <t>COMPORTA C/SENTIDO DUPLO DE FLUXO C/PASSAGEM QUADRADA EM AÇO INOX 316 DN 200</t>
  </si>
  <si>
    <t>I9633</t>
  </si>
  <si>
    <t>COMPORTA C/SENTIDO DUPLO DE FLUXO C/PASSAGEM QUADRADA EM AÇO INOX 316 DN 250</t>
  </si>
  <si>
    <t>I9634</t>
  </si>
  <si>
    <t>COMPORTA C/SENTIDO DUPLO DE FLUXO C/PASSAGEM QUADRADA EM AÇO INOX 316 DN 300</t>
  </si>
  <si>
    <t>I9635</t>
  </si>
  <si>
    <t>COMPORTA C/SENTIDO DUPLO DE FLUXO C/PASSAGEM QUADRADA EM AÇO INOX 316 DN 500</t>
  </si>
  <si>
    <t>I4865</t>
  </si>
  <si>
    <t>COMPORTA CIRCULAR C/DUPLO SENT. DE FLUXO DN 1000</t>
  </si>
  <si>
    <t>I4866</t>
  </si>
  <si>
    <t>COMPORTA CIRCULAR C/DUPLO SENT. DE FLUXO DN 1200</t>
  </si>
  <si>
    <t>I4867</t>
  </si>
  <si>
    <t>COMPORTA CIRCULAR C/DUPLO SENT. DE FLUXO DN 1400</t>
  </si>
  <si>
    <t>I4868</t>
  </si>
  <si>
    <t>COMPORTA CIRCULAR C/DUPLO SENT. DE FLUXO DN 1500</t>
  </si>
  <si>
    <t>I4857</t>
  </si>
  <si>
    <t>COMPORTA CIRCULAR C/DUPLO SENT. DE FLUXO DN 200</t>
  </si>
  <si>
    <t>I4858</t>
  </si>
  <si>
    <t>COMPORTA CIRCULAR C/DUPLO SENT. DE FLUXO DN 300</t>
  </si>
  <si>
    <t>I4859</t>
  </si>
  <si>
    <t>COMPORTA CIRCULAR C/DUPLO SENT. DE FLUXO DN 400</t>
  </si>
  <si>
    <t>I4860</t>
  </si>
  <si>
    <t>COMPORTA CIRCULAR C/DUPLO SENT. DE FLUXO DN 500</t>
  </si>
  <si>
    <t>I4861</t>
  </si>
  <si>
    <t>COMPORTA CIRCULAR C/DUPLO SENT. DE FLUXO DN 600</t>
  </si>
  <si>
    <t>I4862</t>
  </si>
  <si>
    <t>COMPORTA CIRCULAR C/DUPLO SENT. DE FLUXO DN 700</t>
  </si>
  <si>
    <t>I4863</t>
  </si>
  <si>
    <t>COMPORTA CIRCULAR C/DUPLO SENT. DE FLUXO DN 800</t>
  </si>
  <si>
    <t>I4864</t>
  </si>
  <si>
    <t>COMPORTA CIRCULAR C/DUPLO SENT. DE FLUXO DN 900</t>
  </si>
  <si>
    <t>I4877</t>
  </si>
  <si>
    <t>COMPORTA QUADRADA C/DUPLO SENT. DE FLUXO DN 1000</t>
  </si>
  <si>
    <t>I4878</t>
  </si>
  <si>
    <t>COMPORTA QUADRADA C/DUPLO SENT. DE FLUXO DN 1200</t>
  </si>
  <si>
    <t>I4879</t>
  </si>
  <si>
    <t>COMPORTA QUADRADA C/DUPLO SENT. DE FLUXO DN 1400</t>
  </si>
  <si>
    <t>I4880</t>
  </si>
  <si>
    <t>COMPORTA QUADRADA C/DUPLO SENT. DE FLUXO DN 1500</t>
  </si>
  <si>
    <t>I4869</t>
  </si>
  <si>
    <t>COMPORTA QUADRADA C/DUPLO SENT. DE FLUXO DN 200</t>
  </si>
  <si>
    <t>I4870</t>
  </si>
  <si>
    <t>COMPORTA QUADRADA C/DUPLO SENT. DE FLUXO DN 300</t>
  </si>
  <si>
    <t>I4871</t>
  </si>
  <si>
    <t>COMPORTA QUADRADA C/DUPLO SENT. DE FLUXO DN 400</t>
  </si>
  <si>
    <t>I4872</t>
  </si>
  <si>
    <t>COMPORTA QUADRADA C/DUPLO SENT. DE FLUXO DN 500</t>
  </si>
  <si>
    <t>I4873</t>
  </si>
  <si>
    <t>COMPORTA QUADRADA C/DUPLO SENT. DE FLUXO DN 600</t>
  </si>
  <si>
    <t>I4874</t>
  </si>
  <si>
    <t>COMPORTA QUADRADA C/DUPLO SENT. DE FLUXO DN 700</t>
  </si>
  <si>
    <t>I4875</t>
  </si>
  <si>
    <t>COMPORTA QUADRADA C/DUPLO SENT. DE FLUXO DN 800</t>
  </si>
  <si>
    <t>I4876</t>
  </si>
  <si>
    <t>COMPORTA QUADRADA C/DUPLO SENT. DE FLUXO DN 900</t>
  </si>
  <si>
    <t>I9636</t>
  </si>
  <si>
    <t>COMPORTA SENTIDO DUPLO DE FLUXO COM PASSAGEM QUADRADA EM AÇO INOX 316 COM ACIONAMENTO ELETRICO E MANUAL DN 800</t>
  </si>
  <si>
    <t>I9637</t>
  </si>
  <si>
    <t>COMPORTA SENTIDO DUPLO DE FLUXO COM PASSAGEM QUADRADA EM AÇO INOX 316 COM ACIONAMENTO ELETRICO E MANUAL DN 900</t>
  </si>
  <si>
    <t>I9638</t>
  </si>
  <si>
    <t>COMPRESSOR DE AR PARA KITS DOSADORES DE DIAFRAGMA, ACIONAMENTO DIRETO E ISENTO DE ÓLEO, C/ VAZÃO MÍN. 140L/MIN, PRESSÃO NOMINAL 80 A 120 PSI. POTÊNCIA DO MOTOR 1CV, ROTAÇÃO MÁX. 1.680RPM, QUALIDADE DO AR: AR COMPRIMIDO SEM ÓLEO</t>
  </si>
  <si>
    <t>I8866</t>
  </si>
  <si>
    <t>COMPRESSOR DE AR PARA KITS DOSADORES DE DIAFRAGMA, ACIONAMENTO DIRETO E ISENTO DE ÓLEO, C/ VAZÃO MÍN. 45L/MIN E VAZÃO MÁX. 65L/MIN, PRESSÃO MÁX. 2,8 bar. POTÊNCIA DO MOTOR 1/3 HP (250 W); TENSÃO: 220V</t>
  </si>
  <si>
    <t>I8867</t>
  </si>
  <si>
    <t>COMPRESSOR DE AR, PRESSÃO MÁX. 40 psi, POTÊNCIA 450 W, TENSÃO: 220V ROT. 1750 rpm E MANGUEIRA DE 3M</t>
  </si>
  <si>
    <t>I9639</t>
  </si>
  <si>
    <t>CONCERTINA COM DIÂMETRO DE 450 MM EM FORMATO ESPIRAL VAGALUME</t>
  </si>
  <si>
    <t>I9168</t>
  </si>
  <si>
    <t xml:space="preserve">CONCERTINA EM ESPIRAL, DIÂMETRO 450mm
</t>
  </si>
  <si>
    <t>I8518</t>
  </si>
  <si>
    <t>CONECTOR EMENDA E MEDIÇÃO PARA CABO ATÉ 50mm² 4P</t>
  </si>
  <si>
    <t>I9640</t>
  </si>
  <si>
    <t>CONECTOR INICIAL DE LINHA DN 16MM</t>
  </si>
  <si>
    <t>I8084</t>
  </si>
  <si>
    <t>CONECTOR PARA CONDUTOR DE AÇO COBREADO 7 x 10 AWG</t>
  </si>
  <si>
    <t>I9641</t>
  </si>
  <si>
    <t>CONECTOR PARA RGC-213 (TIPO N)</t>
  </si>
  <si>
    <t>I9644</t>
  </si>
  <si>
    <t>CONJ. MOTO-BOMBA CENTRÍFUGA DE EIXO HORIZONTAL - POT = 10CV - Q = 46,12 M3/h - 30,38 mca</t>
  </si>
  <si>
    <t>I9645</t>
  </si>
  <si>
    <t>CONJ. MOTO-BOMBA CENTRÍFUGA DE EIXO HORIZONTAL - POT = 15CV</t>
  </si>
  <si>
    <t>I9646</t>
  </si>
  <si>
    <t>CONJ. MOTO-BOMBA CENTRÍFUGA DE EIXO HORIZONTAL - POT = 20CV - Q = 63,80 M3/h - 15,00 mca</t>
  </si>
  <si>
    <t>I9647</t>
  </si>
  <si>
    <t>CONJ. MOTO-BOMBA CENTRÍFUGA DE EIXO HORIZONTAL - POT = 25CV</t>
  </si>
  <si>
    <t>I9648</t>
  </si>
  <si>
    <t>CONJ. MOTO-BOMBA CENTRÍFUGA DE EIXO HORIZONTAL - POT = 30CV - Q = 61,00 L/s - Q = 219,60 M3/h - Hman = 23,10 mca</t>
  </si>
  <si>
    <t>I9642</t>
  </si>
  <si>
    <t>CONJ. MOTO-BOMBA CENTRÍFUGA DE EIXO HORIZONTAL - POT = 3CV - Q = 3,00 L/s - Q = 10,80 M3/h - Hman = 26,59 mca</t>
  </si>
  <si>
    <t>I9649</t>
  </si>
  <si>
    <t>CONJ. MOTO-BOMBA CENTRÍFUGA DE EIXO HORIZONTAL - POT = 40CV - Q = 572,58 M3/h - 15,00 mca - 1.160 rpm</t>
  </si>
  <si>
    <t>I9643</t>
  </si>
  <si>
    <t>CONJ. MOTO-BOMBA CENTRÍFUGA DE EIXO HORIZONTAL - POT = 5CV - Q = 35,00 M3/h - 33,00 mca</t>
  </si>
  <si>
    <t>I9650</t>
  </si>
  <si>
    <t>CONJ. MOTO-BOMBA SUBMERSA - POT = 1,0CV - Q = 4,00 M3/h - 43,00 mca</t>
  </si>
  <si>
    <t>I9651</t>
  </si>
  <si>
    <t>CONJ. MOTO-BOMBA SUBMERSA - POT = 1,5CV - Q = 5,00 M3/h - 53,00 mca</t>
  </si>
  <si>
    <t>I9652</t>
  </si>
  <si>
    <t>CONJ. MOTO-BOMBA SUBMERSA - POT = 2,0CV - Q = 6,00 M3/h - 46,00 mca</t>
  </si>
  <si>
    <t>I9653</t>
  </si>
  <si>
    <t>CONJ. MOTO-BOMBA SUBMERSA - POT=2,5CV - Q = 7,00 M3/h - 53,00 mca</t>
  </si>
  <si>
    <t>I9654</t>
  </si>
  <si>
    <t>CONJ. MOTO-BOMBA SUBMERSA - POT=3,0CV - Q = 9,00 M3/h - 52,00 mca</t>
  </si>
  <si>
    <t>I9655</t>
  </si>
  <si>
    <t>CONJ. MOTO-BOMBA SUBMERSA - POT=3,5CV - Q = 5,70 L/s - Hman = 8,60 mca</t>
  </si>
  <si>
    <t>I9656</t>
  </si>
  <si>
    <t>CONJ. MOTO-BOMBA SUBMERSA - POT=4,0CV - Q = 5,80 L/s - Hman = 10,60 mca</t>
  </si>
  <si>
    <t>I9657</t>
  </si>
  <si>
    <t>CONJ. MOTO-BOMBA SUBMERSA - POT=4,5CV - Q = 30,00 M3/h - Hman = 28,00 mca</t>
  </si>
  <si>
    <t>I9658</t>
  </si>
  <si>
    <t>CONJ. MOTO-BOMBA SUBMERSA - POT=5,0CV - DN 97MM - Q = 1,12 M3/h - 129,21 mca - 3.500 rpm</t>
  </si>
  <si>
    <t>I9659</t>
  </si>
  <si>
    <t>CONJ. MOTO-BOMBA SUBMERSÍVEL - POT= 2,0CV</t>
  </si>
  <si>
    <t>I9660</t>
  </si>
  <si>
    <t>CONJ. MOTO-BOMBA SUBMERSÍVEL - POT= 2,5CV</t>
  </si>
  <si>
    <t>I9661</t>
  </si>
  <si>
    <t>CONJ. MOTO-BOMBA SUBMERSÍVEL - POT= 2,7 CV</t>
  </si>
  <si>
    <t>I9662</t>
  </si>
  <si>
    <t>CONJ. MOTO-BOMBA SUBMERSÍVEL - POT= 3,0CV</t>
  </si>
  <si>
    <t>I9663</t>
  </si>
  <si>
    <t>CONJ. MOTO-BOMBA SUBMERSÍVEL - POT= 3,5CV</t>
  </si>
  <si>
    <t>I9664</t>
  </si>
  <si>
    <t>CONJ. MOTO-BOMBA SUBMERSÍVEL - POT= 4,0CV</t>
  </si>
  <si>
    <t>I9665</t>
  </si>
  <si>
    <t>CONJ. MOTO-BOMBA SUBMERSÍVEL - POT= 4,5CV</t>
  </si>
  <si>
    <t>I9666</t>
  </si>
  <si>
    <t>CONJ. MOTO-BOMBA SUBMERSÍVEL - POT= 5,0CV</t>
  </si>
  <si>
    <t>I9667</t>
  </si>
  <si>
    <t>CONJ. MOTO-BOMBA SUBMERSÍVEL - POT= 5,5CV</t>
  </si>
  <si>
    <t>I9668</t>
  </si>
  <si>
    <t>CONJ. MOTO-BOMBA SUBMERSÍVEL - POT= 6,0CV</t>
  </si>
  <si>
    <t>I9669</t>
  </si>
  <si>
    <t>CONJ. MOTO-BOMBA SUBMERSÍVEL - POT= 7,0CV</t>
  </si>
  <si>
    <t>I9670</t>
  </si>
  <si>
    <t>CONJ. MOTO-BOMBA SUBMERSÍVEL - POT= 7,5CV</t>
  </si>
  <si>
    <t>I9671</t>
  </si>
  <si>
    <t>CONJ. MOTO-BOMBA SUBMERSÍVEL - POT= 8,0CV</t>
  </si>
  <si>
    <t>I9672</t>
  </si>
  <si>
    <t>CONJ. MOTO-BOMBA SUBMERSÍVEL - POT= 9,0CV</t>
  </si>
  <si>
    <t>I9673</t>
  </si>
  <si>
    <t>CONJ. MOTO-BOMBA SUBMERSÍVEL - POT=10CV</t>
  </si>
  <si>
    <t>I9674</t>
  </si>
  <si>
    <t>CONJ. MOTO-BOMBA SUBMERSÍVEL - POT=15CV</t>
  </si>
  <si>
    <t>I9675</t>
  </si>
  <si>
    <t>CONJ. MOTO-BOMBA SUBMERSÍVEL - POT=20CV</t>
  </si>
  <si>
    <t>I9676</t>
  </si>
  <si>
    <t>CONJ. MOTO-BOMBA SUBMERSÍVEL - POT=25CV</t>
  </si>
  <si>
    <t>I9677</t>
  </si>
  <si>
    <t>CONJ. MOTO-BOMBA SUBMERSÍVEL - POT=30CV</t>
  </si>
  <si>
    <t>I9678</t>
  </si>
  <si>
    <t>CONJ. MOTO-BOMBA SUBMERSÍVEL - POT=35CV</t>
  </si>
  <si>
    <t>I9679</t>
  </si>
  <si>
    <t>CONJ. MOTO-BOMBA SUBMERSÍVEL - POT=40CV</t>
  </si>
  <si>
    <t>I9680</t>
  </si>
  <si>
    <t>CONJ. MOTO-BOMBA SUBMERSÍVEL - POT=50CV</t>
  </si>
  <si>
    <t>I9681</t>
  </si>
  <si>
    <t>CONJ. MOTO-BOMBA SUBMERSÍVEL - POT=60CV</t>
  </si>
  <si>
    <t>I8516</t>
  </si>
  <si>
    <t>CONJUNTO DE CONTRAVENTAGEM COM CABO PARA MASTRO DE 2"</t>
  </si>
  <si>
    <t>I9682</t>
  </si>
  <si>
    <t>CONJUNTO PARAFUSO/PORCA INOX M16  50MM</t>
  </si>
  <si>
    <t>I9683</t>
  </si>
  <si>
    <t>CONJUNTO PARAFUSO/PORCA INOX M16 100MM</t>
  </si>
  <si>
    <t>I9684</t>
  </si>
  <si>
    <t>CONTEINER (CAÇAMBA TIPO BARCO ESTACIONÁRIO PARA ENTULHO) CAP 5M³</t>
  </si>
  <si>
    <t>I9685</t>
  </si>
  <si>
    <t>CONTEINER CAP.1M³, CONFECCIONADO EM POLIETILENO DE ALTA DENSIDADE (PEAD) INJETADO COM PROTEÇÃO CONTRA RAIOS UV, RODAS COM BORRACHA MACIÇA, TAMPA QUE EVITA O ACÚMULO DE ÁGUA E ANTIRRUIDO.</t>
  </si>
  <si>
    <t>I9686</t>
  </si>
  <si>
    <t>CONTROLADOR 8 ESTAÇÕES</t>
  </si>
  <si>
    <t>I8868</t>
  </si>
  <si>
    <t>CONTROLADOR ANALÍTICO, ENTRADA PARA 2 SENSORES DIGITAIS, 2 SAÍDAS ANALÓGICAS 4-20 MA, 1 ENTRADA ANALÓGICA 4-20 MA, PROTOCOLO DE COMUNICAÇÃO PROFIBUS-DP</t>
  </si>
  <si>
    <t>I9687</t>
  </si>
  <si>
    <t>CONTROLADOR DE FATOR DE POTÊNCIA COM 8 ESTÁGIOS</t>
  </si>
  <si>
    <t>I9688</t>
  </si>
  <si>
    <t>CONTROLADOR LÓGICO PROGRAMÁVEL, 14 ENTRADAS DIGITAIS, 10 SAÍDAS DIGITAIS, 2 ENTRADAS ANALÓGICAS, 24 VCC, SUPORTE A COMUNICAÇÃO PROFINET</t>
  </si>
  <si>
    <t>I8519</t>
  </si>
  <si>
    <t>CORDOALHA DE COBRE 300mm</t>
  </si>
  <si>
    <t>I8520</t>
  </si>
  <si>
    <t>CORDOALHA DE COBRE 500mm</t>
  </si>
  <si>
    <t>I9689</t>
  </si>
  <si>
    <t>COTOVELO 90º AÇO INOX 316 DN 50</t>
  </si>
  <si>
    <t>I9690</t>
  </si>
  <si>
    <t>COTOVELO 90º AÇO INOX 316 DN 75</t>
  </si>
  <si>
    <t>I9691</t>
  </si>
  <si>
    <t>COTOVELO 90º AÇO INOX SCHEDULE 40 DN 2"</t>
  </si>
  <si>
    <t>I9692</t>
  </si>
  <si>
    <t>COTOVELO 90º AÇO INOX SCHEDULE 40 DN 3"</t>
  </si>
  <si>
    <t>I9693</t>
  </si>
  <si>
    <t>COTOVELO 90º AÇO SCHEDULE 80 DN 3"</t>
  </si>
  <si>
    <t>I9694</t>
  </si>
  <si>
    <t>CPU 24 VCC, 14 ED 24 VCC, 10 SD 24 VCC, 2EA, 1SA, 2 PORTA COMUNICAÇÃO 16KB PROG. 10 KB DADOS</t>
  </si>
  <si>
    <t>I4882</t>
  </si>
  <si>
    <t>CRIVO COM FLANGE DN 100 PN10</t>
  </si>
  <si>
    <t>I4883</t>
  </si>
  <si>
    <t>CRIVO COM FLANGE DN 150 PN10</t>
  </si>
  <si>
    <t>I4884</t>
  </si>
  <si>
    <t>CRIVO COM FLANGE DN 200 PN10</t>
  </si>
  <si>
    <t>I4885</t>
  </si>
  <si>
    <t>CRIVO COM FLANGE DN 250 PN10</t>
  </si>
  <si>
    <t>I4886</t>
  </si>
  <si>
    <t>CRIVO COM FLANGE DN 300 PN10</t>
  </si>
  <si>
    <t>I4887</t>
  </si>
  <si>
    <t>CRIVO COM FLANGE DN 350 PN10</t>
  </si>
  <si>
    <t>I4888</t>
  </si>
  <si>
    <t>CRIVO COM FLANGE DN 400 PN10</t>
  </si>
  <si>
    <t>I4889</t>
  </si>
  <si>
    <t>CRIVO COM FLANGE DN 450 PN10</t>
  </si>
  <si>
    <t>I4890</t>
  </si>
  <si>
    <t>CRIVO COM FLANGE DN 500 PN10</t>
  </si>
  <si>
    <t>I4891</t>
  </si>
  <si>
    <t>CRIVO COM FLANGE DN 600 PN10</t>
  </si>
  <si>
    <t>I4881</t>
  </si>
  <si>
    <t>CRIVO COM FLANGE DN 75 PN10</t>
  </si>
  <si>
    <t>I9695</t>
  </si>
  <si>
    <t>CRUZETA AÇO SCHEDULE 40 DN 75</t>
  </si>
  <si>
    <t>I9696</t>
  </si>
  <si>
    <t>CRUZETA AÇO SCHEDULE 80 DN 3"</t>
  </si>
  <si>
    <t>I8073</t>
  </si>
  <si>
    <t>CRUZETA DE CONCRETO ARMADO 1.900mm TIPO NORMAL</t>
  </si>
  <si>
    <t>I3106</t>
  </si>
  <si>
    <t>CRUZETA DE REDUÇÃO PBA COM BOLSAS DN 100 x 50</t>
  </si>
  <si>
    <t>I8026</t>
  </si>
  <si>
    <t>CRUZETA DE REDUÇÃO PBA COM BOLSAS DN 100 x 75</t>
  </si>
  <si>
    <t>I3105</t>
  </si>
  <si>
    <t>CRUZETA DE REDUÇÃO PBA COM BOLSAS DN 75 x 50</t>
  </si>
  <si>
    <t>I9697</t>
  </si>
  <si>
    <t>CRUZETA FOFO C/FLANGES DN 150 X 150</t>
  </si>
  <si>
    <t>I7869</t>
  </si>
  <si>
    <t>CRUZETA FoFo JTE DN 400 x 400</t>
  </si>
  <si>
    <t>I7870</t>
  </si>
  <si>
    <t>CRUZETA FoFo JTE DN 500 x 300</t>
  </si>
  <si>
    <t>I7871</t>
  </si>
  <si>
    <t>CRUZETA FoFo JTE DN 500 x 500</t>
  </si>
  <si>
    <t>I7872</t>
  </si>
  <si>
    <t>CRUZETA FoFo JTE DN 600 x 300</t>
  </si>
  <si>
    <t>I7873</t>
  </si>
  <si>
    <t>CRUZETA FoFo JTE DN 600 x 400</t>
  </si>
  <si>
    <t>I7874</t>
  </si>
  <si>
    <t>CRUZETA FoFo JTE DN 600 x 600</t>
  </si>
  <si>
    <t>I7103</t>
  </si>
  <si>
    <t>CRUZETA FoFo JUNTA ELASTICA DN 100 x 80</t>
  </si>
  <si>
    <t>I7104</t>
  </si>
  <si>
    <t>CRUZETA FoFo JUNTA ELASTICA DN 150 x 80</t>
  </si>
  <si>
    <t>I7105</t>
  </si>
  <si>
    <t>CRUZETA FoFo JUNTA ELASTICA DN 200 x 150</t>
  </si>
  <si>
    <t>I7106</t>
  </si>
  <si>
    <t>CRUZETA FoFo JUNTA ELASTICA DN 200 x 80</t>
  </si>
  <si>
    <t>I7107</t>
  </si>
  <si>
    <t>CRUZETA FoFo JUNTA ELASTICA DN 250 x 80</t>
  </si>
  <si>
    <t>I7108</t>
  </si>
  <si>
    <t>CRUZETA FoFo JUNTA ELASTICA DN 300 x 80</t>
  </si>
  <si>
    <t>I7109</t>
  </si>
  <si>
    <t>CRUZETA FoFo JUNTA ELASTICA DN 400 x 80</t>
  </si>
  <si>
    <t>I7110</t>
  </si>
  <si>
    <t>CRUZETA FoFo JUNTA ELASTICA DN 80 x 80</t>
  </si>
  <si>
    <t>I3491</t>
  </si>
  <si>
    <t>CRUZETA FoFo JUNTA ELÁSTICA DN 100 x 100</t>
  </si>
  <si>
    <t>I3490</t>
  </si>
  <si>
    <t>CRUZETA FoFo JUNTA ELÁSTICA DN 100 x 75</t>
  </si>
  <si>
    <t>I3494</t>
  </si>
  <si>
    <t>CRUZETA FoFo JUNTA ELÁSTICA DN 150 x 100</t>
  </si>
  <si>
    <t>I3495</t>
  </si>
  <si>
    <t>CRUZETA FoFo JUNTA ELÁSTICA DN 150 x 150</t>
  </si>
  <si>
    <t>I3493</t>
  </si>
  <si>
    <t>CRUZETA FoFo JUNTA ELÁSTICA DN 150 x 75</t>
  </si>
  <si>
    <t>I3498</t>
  </si>
  <si>
    <t>CRUZETA FoFo JUNTA ELÁSTICA DN 200 x 100</t>
  </si>
  <si>
    <t>I3499</t>
  </si>
  <si>
    <t>CRUZETA FoFo JUNTA ELÁSTICA DN 200 x 200</t>
  </si>
  <si>
    <t>I3497</t>
  </si>
  <si>
    <t>CRUZETA FoFo JUNTA ELÁSTICA DN 200 x 75</t>
  </si>
  <si>
    <t>I3502</t>
  </si>
  <si>
    <t>CRUZETA FoFo JUNTA ELÁSTICA DN 250 x 100</t>
  </si>
  <si>
    <t>I3503</t>
  </si>
  <si>
    <t>CRUZETA FoFo JUNTA ELÁSTICA DN 250 x 250</t>
  </si>
  <si>
    <t>I3501</t>
  </si>
  <si>
    <t>CRUZETA FoFo JUNTA ELÁSTICA DN 250 x 75</t>
  </si>
  <si>
    <t>I3505</t>
  </si>
  <si>
    <t>CRUZETA FoFo JUNTA ELÁSTICA DN 300 x 100</t>
  </si>
  <si>
    <t>I3506</t>
  </si>
  <si>
    <t>CRUZETA FoFo JUNTA ELÁSTICA DN 300 x 200</t>
  </si>
  <si>
    <t>I3507</t>
  </si>
  <si>
    <t>CRUZETA FoFo JUNTA ELÁSTICA DN 300 x 300</t>
  </si>
  <si>
    <t>I3504</t>
  </si>
  <si>
    <t>CRUZETA FoFo JUNTA ELÁSTICA DN 300 x 75</t>
  </si>
  <si>
    <t>I7611</t>
  </si>
  <si>
    <t>CRUZETA FoFo JUNTA ELÁSTICA DN 350 x 100</t>
  </si>
  <si>
    <t>I7612</t>
  </si>
  <si>
    <t>CRUZETA FoFo JUNTA ELÁSTICA DN 350 x 200</t>
  </si>
  <si>
    <t>I7613</t>
  </si>
  <si>
    <t>CRUZETA FoFo JUNTA ELÁSTICA DN 350 x 250</t>
  </si>
  <si>
    <t>I3509</t>
  </si>
  <si>
    <t>CRUZETA FoFo JUNTA ELÁSTICA DN 400 x 100</t>
  </si>
  <si>
    <t>I3510</t>
  </si>
  <si>
    <t>CRUZETA FoFo JUNTA ELÁSTICA DN 400 x 200</t>
  </si>
  <si>
    <t>I3511</t>
  </si>
  <si>
    <t>CRUZETA FoFo JUNTA ELÁSTICA DN 400 x 300</t>
  </si>
  <si>
    <t>I3512</t>
  </si>
  <si>
    <t>CRUZETA FoFo JUNTA ELÁSTICA DN 400 x 400</t>
  </si>
  <si>
    <t>I3508</t>
  </si>
  <si>
    <t>CRUZETA FoFo JUNTA ELÁSTICA DN 400 x 75</t>
  </si>
  <si>
    <t>I3514</t>
  </si>
  <si>
    <t>CRUZETA FoFo JUNTA ELÁSTICA DN 500 x 100</t>
  </si>
  <si>
    <t>I3515</t>
  </si>
  <si>
    <t>CRUZETA FoFo JUNTA ELÁSTICA DN 500 x 200</t>
  </si>
  <si>
    <t>I3516</t>
  </si>
  <si>
    <t>CRUZETA FoFo JUNTA ELÁSTICA DN 500 x 300</t>
  </si>
  <si>
    <t>I3517</t>
  </si>
  <si>
    <t>CRUZETA FoFo JUNTA ELÁSTICA DN 500 x 500</t>
  </si>
  <si>
    <t>I7614</t>
  </si>
  <si>
    <t>CRUZETA FoFo JUNTA ELÁSTICA DN 500 x 80</t>
  </si>
  <si>
    <t>I3519</t>
  </si>
  <si>
    <t>CRUZETA FoFo JUNTA ELÁSTICA DN 600 x 100</t>
  </si>
  <si>
    <t>I3520</t>
  </si>
  <si>
    <t>CRUZETA FoFo JUNTA ELÁSTICA DN 600 x 200</t>
  </si>
  <si>
    <t>I3521</t>
  </si>
  <si>
    <t>CRUZETA FoFo JUNTA ELÁSTICA DN 600 x 300</t>
  </si>
  <si>
    <t>I3522</t>
  </si>
  <si>
    <t>CRUZETA FoFo JUNTA ELÁSTICA DN 600 x 400</t>
  </si>
  <si>
    <t>I3523</t>
  </si>
  <si>
    <t>CRUZETA FoFo JUNTA ELÁSTICA DN 600 x 600</t>
  </si>
  <si>
    <t>I3488</t>
  </si>
  <si>
    <t>CRUZETA FoFo JUNTA ELÁSTICA DN 75 x 75</t>
  </si>
  <si>
    <t>I3524</t>
  </si>
  <si>
    <t>CRUZETA JE FoFo/PVC BBBB DN 100 x 50</t>
  </si>
  <si>
    <t>I3525</t>
  </si>
  <si>
    <t>CRUZETA JE FoFo/PVC BBBB DN 100 x 75</t>
  </si>
  <si>
    <t>I3528</t>
  </si>
  <si>
    <t>CRUZETA JE FoFo/PVC BBBB DN 150 x 100</t>
  </si>
  <si>
    <t>I3526</t>
  </si>
  <si>
    <t>CRUZETA JE FoFo/PVC BBBB DN 150 x 50</t>
  </si>
  <si>
    <t>I3527</t>
  </si>
  <si>
    <t>CRUZETA JE FoFo/PVC BBBB DN 150 x 75</t>
  </si>
  <si>
    <t>I3531</t>
  </si>
  <si>
    <t>CRUZETA JE FoFo/PVC BBBB DN 200 x 100</t>
  </si>
  <si>
    <t>I3529</t>
  </si>
  <si>
    <t>CRUZETA JE FoFo/PVC BBBB DN 200 x 50</t>
  </si>
  <si>
    <t>I3530</t>
  </si>
  <si>
    <t>CRUZETA JE FoFo/PVC BBBB DN 200 x 75</t>
  </si>
  <si>
    <t>I3534</t>
  </si>
  <si>
    <t>CRUZETA JE FoFo/PVC BBBB DN 250 x 100</t>
  </si>
  <si>
    <t>I3532</t>
  </si>
  <si>
    <t>CRUZETA JE FoFo/PVC BBBB DN 250 x 50</t>
  </si>
  <si>
    <t>I3533</t>
  </si>
  <si>
    <t>CRUZETA JE FoFo/PVC BBBB DN 250 x 75</t>
  </si>
  <si>
    <t>I3104</t>
  </si>
  <si>
    <t>CRUZETA PBA COM BOLSAS DN 100</t>
  </si>
  <si>
    <t>I3102</t>
  </si>
  <si>
    <t>CRUZETA PBA COM BOLSAS DN 50</t>
  </si>
  <si>
    <t>I3103</t>
  </si>
  <si>
    <t>CRUZETA PBA COM BOLSAS DN 75</t>
  </si>
  <si>
    <t>I9698</t>
  </si>
  <si>
    <t>CRUZETA PRFV C/ BOLSAS DN 150</t>
  </si>
  <si>
    <t>I9699</t>
  </si>
  <si>
    <t>CRUZETA PRFV C/ BOLSAS DN 150X100</t>
  </si>
  <si>
    <t>I9700</t>
  </si>
  <si>
    <t>CRUZETA RPVC DE REDUÇÃO C/ BOLSAS DN 150 X 100</t>
  </si>
  <si>
    <t>I9178</t>
  </si>
  <si>
    <t>CURVA 11 15 FoFo BB JUNTA ELÁSTICA DN  450 - P/ ESGOTO</t>
  </si>
  <si>
    <t>I7599</t>
  </si>
  <si>
    <t>CURVA 11 15 FoFo BB JUNTA ELÁSTICA PARA ÁGUA DN  450</t>
  </si>
  <si>
    <t>I9170</t>
  </si>
  <si>
    <t>CURVA 11 15' FoFo BB JUNTA ELASTICA DN   80 - P/ ESGOTO</t>
  </si>
  <si>
    <t>I7111</t>
  </si>
  <si>
    <t>CURVA 11 15' FoFo BB JUNTA ELASTICA PARA ÁGUA DN   80</t>
  </si>
  <si>
    <t>I9169</t>
  </si>
  <si>
    <t>CURVA 11 15' FoFo BB JUNTA ELÁSTICA DN   75 - P/ ESGOTO</t>
  </si>
  <si>
    <t>I9171</t>
  </si>
  <si>
    <t>CURVA 11 15' FoFo BB JUNTA ELÁSTICA DN  100 - P/ ESGOTO</t>
  </si>
  <si>
    <t>I9172</t>
  </si>
  <si>
    <t>CURVA 11 15' FoFo BB JUNTA ELÁSTICA DN  150 - P/ ESGOTO</t>
  </si>
  <si>
    <t>I9173</t>
  </si>
  <si>
    <t>CURVA 11 15' FoFo BB JUNTA ELÁSTICA DN  200 - P/ ESGOTO</t>
  </si>
  <si>
    <t>I9174</t>
  </si>
  <si>
    <t>CURVA 11 15' FoFo BB JUNTA ELÁSTICA DN  250 - P/ ESGOTO</t>
  </si>
  <si>
    <t>I9175</t>
  </si>
  <si>
    <t>CURVA 11 15' FoFo BB JUNTA ELÁSTICA DN  300 - P/ ESGOTO</t>
  </si>
  <si>
    <t>I9176</t>
  </si>
  <si>
    <t>CURVA 11 15' FoFo BB JUNTA ELÁSTICA DN  350 - P/ ESGOTO</t>
  </si>
  <si>
    <t>I9177</t>
  </si>
  <si>
    <t>CURVA 11 15' FoFo BB JUNTA ELÁSTICA DN  400 - P/ ESGOTO</t>
  </si>
  <si>
    <t>I9179</t>
  </si>
  <si>
    <t>CURVA 11 15' FoFo BB JUNTA ELÁSTICA DN  500 - P/ ESGOTO</t>
  </si>
  <si>
    <t>I9180</t>
  </si>
  <si>
    <t>CURVA 11 15' FoFo BB JUNTA ELÁSTICA DN  600 - P/ ESGOTO</t>
  </si>
  <si>
    <t>I9181</t>
  </si>
  <si>
    <t>CURVA 11 15' FoFo BB JUNTA ELÁSTICA DN  700 - P/ ESGOTO</t>
  </si>
  <si>
    <t>I9182</t>
  </si>
  <si>
    <t>CURVA 11 15' FoFo BB JUNTA ELÁSTICA DN  800 - P/ ESGOTO</t>
  </si>
  <si>
    <t>I9183</t>
  </si>
  <si>
    <t>CURVA 11 15' FoFo BB JUNTA ELÁSTICA DN  900 - P/ ESGOTO</t>
  </si>
  <si>
    <t>I9184</t>
  </si>
  <si>
    <t>CURVA 11 15' FoFo BB JUNTA ELÁSTICA DN 1000 - P/ ESGOTO</t>
  </si>
  <si>
    <t>I9185</t>
  </si>
  <si>
    <t>CURVA 11 15' FoFo BB JUNTA ELÁSTICA DN 1200 - P/ ESGOTO</t>
  </si>
  <si>
    <t>I3313</t>
  </si>
  <si>
    <t>CURVA 11 15' FoFo BB JUNTA ELÁSTICA PARA ÁGUA DN   75</t>
  </si>
  <si>
    <t>I3314</t>
  </si>
  <si>
    <t>CURVA 11 15' FoFo BB JUNTA ELÁSTICA PARA ÁGUA DN  100</t>
  </si>
  <si>
    <t>I3315</t>
  </si>
  <si>
    <t>CURVA 11 15' FoFo BB JUNTA ELÁSTICA PARA ÁGUA DN  150</t>
  </si>
  <si>
    <t>I3316</t>
  </si>
  <si>
    <t>CURVA 11 15' FoFo BB JUNTA ELÁSTICA PARA ÁGUA DN  200</t>
  </si>
  <si>
    <t>I3317</t>
  </si>
  <si>
    <t>CURVA 11 15' FoFo BB JUNTA ELÁSTICA PARA ÁGUA DN  250</t>
  </si>
  <si>
    <t>I3318</t>
  </si>
  <si>
    <t>CURVA 11 15' FoFo BB JUNTA ELÁSTICA PARA ÁGUA DN  300</t>
  </si>
  <si>
    <t>I3319</t>
  </si>
  <si>
    <t>CURVA 11 15' FoFo BB JUNTA ELÁSTICA PARA ÁGUA DN  350</t>
  </si>
  <si>
    <t>I3320</t>
  </si>
  <si>
    <t>CURVA 11 15' FoFo BB JUNTA ELÁSTICA PARA ÁGUA DN  400</t>
  </si>
  <si>
    <t>I3321</t>
  </si>
  <si>
    <t>CURVA 11 15' FoFo BB JUNTA ELÁSTICA PARA ÁGUA DN  500</t>
  </si>
  <si>
    <t>I3322</t>
  </si>
  <si>
    <t>CURVA 11 15' FoFo BB JUNTA ELÁSTICA PARA ÁGUA DN  600</t>
  </si>
  <si>
    <t>I3323</t>
  </si>
  <si>
    <t>CURVA 11 15' FoFo BB JUNTA ELÁSTICA PARA ÁGUA DN  700</t>
  </si>
  <si>
    <t>I3324</t>
  </si>
  <si>
    <t>CURVA 11 15' FoFo BB JUNTA ELÁSTICA PARA ÁGUA DN  800</t>
  </si>
  <si>
    <t>I3325</t>
  </si>
  <si>
    <t>CURVA 11 15' FoFo BB JUNTA ELÁSTICA PARA ÁGUA DN  900</t>
  </si>
  <si>
    <t>I3326</t>
  </si>
  <si>
    <t>CURVA 11 15' FoFo BB JUNTA ELÁSTICA PARA ÁGUA DN 1000</t>
  </si>
  <si>
    <t>I3327</t>
  </si>
  <si>
    <t>CURVA 11 15' FoFo BB JUNTA ELÁSTICA PARA ÁGUA DN 1200</t>
  </si>
  <si>
    <t>I9187</t>
  </si>
  <si>
    <t>CURVA 22 30' FoFo BB JUNTA ELASTICA DN   80 - P/ ESGOTO</t>
  </si>
  <si>
    <t>I7112</t>
  </si>
  <si>
    <t>CURVA 22 30' FoFo BB JUNTA ELASTICA PARA ÁGUA DN   80</t>
  </si>
  <si>
    <t>I9186</t>
  </si>
  <si>
    <t>CURVA 22 30' FoFo BB JUNTA ELÁSTICA DN   75 - P/ ESGOTO</t>
  </si>
  <si>
    <t>I9188</t>
  </si>
  <si>
    <t>CURVA 22 30' FoFo BB JUNTA ELÁSTICA DN  100 - P/ ESGOTO</t>
  </si>
  <si>
    <t>I9189</t>
  </si>
  <si>
    <t>CURVA 22 30' FoFo BB JUNTA ELÁSTICA DN  150 - P/ ESGOTO</t>
  </si>
  <si>
    <t>I9190</t>
  </si>
  <si>
    <t>CURVA 22 30' FoFo BB JUNTA ELÁSTICA DN  200 - P/ ESGOTO</t>
  </si>
  <si>
    <t>I9191</t>
  </si>
  <si>
    <t>CURVA 22 30' FoFo BB JUNTA ELÁSTICA DN  250 - P/ ESGOTO</t>
  </si>
  <si>
    <t>I9192</t>
  </si>
  <si>
    <t>CURVA 22 30' FoFo BB JUNTA ELÁSTICA DN  300 - P/ ESGOTO</t>
  </si>
  <si>
    <t>I9193</t>
  </si>
  <si>
    <t>CURVA 22 30' FoFo BB JUNTA ELÁSTICA DN  350 - P/ ESGOTO</t>
  </si>
  <si>
    <t>I9194</t>
  </si>
  <si>
    <t>CURVA 22 30' FoFo BB JUNTA ELÁSTICA DN  400 - P/ ESGOTO</t>
  </si>
  <si>
    <t>I9195</t>
  </si>
  <si>
    <t>CURVA 22 30' FoFo BB JUNTA ELÁSTICA DN  450 - P/ ESGOTO</t>
  </si>
  <si>
    <t>I9196</t>
  </si>
  <si>
    <t>CURVA 22 30' FoFo BB JUNTA ELÁSTICA DN  500 - P/ ESGOTO</t>
  </si>
  <si>
    <t>I9197</t>
  </si>
  <si>
    <t>CURVA 22 30' FoFo BB JUNTA ELÁSTICA DN  600 - P/ ESGOTO</t>
  </si>
  <si>
    <t>I9198</t>
  </si>
  <si>
    <t>CURVA 22 30' FoFo BB JUNTA ELÁSTICA DN  700 - P/ ESGOTO</t>
  </si>
  <si>
    <t>I9199</t>
  </si>
  <si>
    <t>CURVA 22 30' FoFo BB JUNTA ELÁSTICA DN  800 - P/ ESGOTO</t>
  </si>
  <si>
    <t>I9200</t>
  </si>
  <si>
    <t>CURVA 22 30' FoFo BB JUNTA ELÁSTICA DN  900 - P/ ESGOTO</t>
  </si>
  <si>
    <t>I9201</t>
  </si>
  <si>
    <t>CURVA 22 30' FoFo BB JUNTA ELÁSTICA DN 1000 - P/ ESGOTO</t>
  </si>
  <si>
    <t>I9202</t>
  </si>
  <si>
    <t>CURVA 22 30' FoFo BB JUNTA ELÁSTICA DN 1200 - P/ ESGOTO</t>
  </si>
  <si>
    <t>I3329</t>
  </si>
  <si>
    <t>CURVA 22 30' FoFo BB JUNTA ELÁSTICA PARA ÁGUA DN   75</t>
  </si>
  <si>
    <t>I3330</t>
  </si>
  <si>
    <t>CURVA 22 30' FoFo BB JUNTA ELÁSTICA PARA ÁGUA DN  100</t>
  </si>
  <si>
    <t>I3331</t>
  </si>
  <si>
    <t>CURVA 22 30' FoFo BB JUNTA ELÁSTICA PARA ÁGUA DN  150</t>
  </si>
  <si>
    <t>I3332</t>
  </si>
  <si>
    <t>CURVA 22 30' FoFo BB JUNTA ELÁSTICA PARA ÁGUA DN  200</t>
  </si>
  <si>
    <t>I3333</t>
  </si>
  <si>
    <t>CURVA 22 30' FoFo BB JUNTA ELÁSTICA PARA ÁGUA DN  250</t>
  </si>
  <si>
    <t>I3334</t>
  </si>
  <si>
    <t>CURVA 22 30' FoFo BB JUNTA ELÁSTICA PARA ÁGUA DN  300</t>
  </si>
  <si>
    <t>I3335</t>
  </si>
  <si>
    <t>CURVA 22 30' FoFo BB JUNTA ELÁSTICA PARA ÁGUA DN  350</t>
  </si>
  <si>
    <t>I3336</t>
  </si>
  <si>
    <t>CURVA 22 30' FoFo BB JUNTA ELÁSTICA PARA ÁGUA DN  400</t>
  </si>
  <si>
    <t>I3337</t>
  </si>
  <si>
    <t>CURVA 22 30' FoFo BB JUNTA ELÁSTICA PARA ÁGUA DN  450</t>
  </si>
  <si>
    <t>I3338</t>
  </si>
  <si>
    <t>CURVA 22 30' FoFo BB JUNTA ELÁSTICA PARA ÁGUA DN  500</t>
  </si>
  <si>
    <t>I3339</t>
  </si>
  <si>
    <t>CURVA 22 30' FoFo BB JUNTA ELÁSTICA PARA ÁGUA DN  600</t>
  </si>
  <si>
    <t>I3340</t>
  </si>
  <si>
    <t>CURVA 22 30' FoFo BB JUNTA ELÁSTICA PARA ÁGUA DN  700</t>
  </si>
  <si>
    <t>I3341</t>
  </si>
  <si>
    <t>CURVA 22 30' FoFo BB JUNTA ELÁSTICA PARA ÁGUA DN  800</t>
  </si>
  <si>
    <t>I3342</t>
  </si>
  <si>
    <t>CURVA 22 30' FoFo BB JUNTA ELÁSTICA PARA ÁGUA DN  900</t>
  </si>
  <si>
    <t>I3343</t>
  </si>
  <si>
    <t>CURVA 22 30' FoFo BB JUNTA ELÁSTICA PARA ÁGUA DN 1000</t>
  </si>
  <si>
    <t>I3344</t>
  </si>
  <si>
    <t>CURVA 22 30' FoFo BB JUNTA ELÁSTICA PARA ÁGUA DN 1200</t>
  </si>
  <si>
    <t>I3107</t>
  </si>
  <si>
    <t>CURVA 22 30' PBA COM PONTA E BOLSA DN   50</t>
  </si>
  <si>
    <t>I3108</t>
  </si>
  <si>
    <t>CURVA 22 30' PBA COM PONTA E BOLSA DN   75</t>
  </si>
  <si>
    <t>I3109</t>
  </si>
  <si>
    <t>CURVA 22 30' PBA COM PONTA E BOLSA DN 100</t>
  </si>
  <si>
    <t>I9701</t>
  </si>
  <si>
    <t>CURVA 22º30' EM AÇO COM PONTAS DN 1200</t>
  </si>
  <si>
    <t>I9702</t>
  </si>
  <si>
    <t>CURVA 30º PEAD PN 8 DN 1000</t>
  </si>
  <si>
    <t>I9703</t>
  </si>
  <si>
    <t>CURVA 30º PEAD PN 8 SDR21 DN 800</t>
  </si>
  <si>
    <t>I9204</t>
  </si>
  <si>
    <t>CURVA 45 FoFo BB JUNTA ELASTICA DN   80 - P/ ESGOTO</t>
  </si>
  <si>
    <t>I9212</t>
  </si>
  <si>
    <t>CURVA 45 FoFo BB JUNTA ELASTICA DN  450 - P/ ESGOTO</t>
  </si>
  <si>
    <t>I7114</t>
  </si>
  <si>
    <t>CURVA 45 FoFo BB JUNTA ELASTICA PARA ÁGUA DN   80</t>
  </si>
  <si>
    <t>I7113</t>
  </si>
  <si>
    <t>CURVA 45 FoFo BB JUNTA ELASTICA PARA ÁGUA DN  450</t>
  </si>
  <si>
    <t>I9203</t>
  </si>
  <si>
    <t>CURVA 45 FoFo BB JUNTA ELÁSTICA DN   75 - P/ ESGOTO</t>
  </si>
  <si>
    <t>I9205</t>
  </si>
  <si>
    <t>CURVA 45 FoFo BB JUNTA ELÁSTICA DN  100 - P/ ESGOTO</t>
  </si>
  <si>
    <t>I9206</t>
  </si>
  <si>
    <t>CURVA 45 FoFo BB JUNTA ELÁSTICA DN  150 - P/ ESGOTO</t>
  </si>
  <si>
    <t>I9207</t>
  </si>
  <si>
    <t>CURVA 45 FoFo BB JUNTA ELÁSTICA DN  200 - P/ ESGOTO</t>
  </si>
  <si>
    <t>I9208</t>
  </si>
  <si>
    <t>CURVA 45 FoFo BB JUNTA ELÁSTICA DN  250 - P/ ESGOTO</t>
  </si>
  <si>
    <t>I9209</t>
  </si>
  <si>
    <t>CURVA 45 FoFo BB JUNTA ELÁSTICA DN  300 - P/ ESGOTO</t>
  </si>
  <si>
    <t>I9210</t>
  </si>
  <si>
    <t>CURVA 45 FoFo BB JUNTA ELÁSTICA DN  350 - P/ ESGOTO</t>
  </si>
  <si>
    <t>I9211</t>
  </si>
  <si>
    <t>CURVA 45 FoFo BB JUNTA ELÁSTICA DN  400 - P/ ESGOTO</t>
  </si>
  <si>
    <t>I9213</t>
  </si>
  <si>
    <t>CURVA 45 FoFo BB JUNTA ELÁSTICA DN  500 - P/ ESGOTO</t>
  </si>
  <si>
    <t>I9214</t>
  </si>
  <si>
    <t>CURVA 45 FoFo BB JUNTA ELÁSTICA DN  600 - P/ ESGOTO</t>
  </si>
  <si>
    <t>I9215</t>
  </si>
  <si>
    <t>CURVA 45 FoFo BB JUNTA ELÁSTICA DN  700 - P/ ESGOTO</t>
  </si>
  <si>
    <t>I9216</t>
  </si>
  <si>
    <t>CURVA 45 FoFo BB JUNTA ELÁSTICA DN  800 - P/ ESGOTO</t>
  </si>
  <si>
    <t>I9217</t>
  </si>
  <si>
    <t>CURVA 45 FoFo BB JUNTA ELÁSTICA DN  900 - P/ ESGOTO</t>
  </si>
  <si>
    <t>I9218</t>
  </si>
  <si>
    <t>CURVA 45 FoFo BB JUNTA ELÁSTICA DN 1000 - P/ ESGOTO</t>
  </si>
  <si>
    <t>I9219</t>
  </si>
  <si>
    <t>CURVA 45 FoFo BB JUNTA ELÁSTICA DN 1200 - P/ ESGOTO</t>
  </si>
  <si>
    <t>I3346</t>
  </si>
  <si>
    <t>CURVA 45 FoFo BB JUNTA ELÁSTICA PARA ÁGUA DN   75</t>
  </si>
  <si>
    <t>I3347</t>
  </si>
  <si>
    <t>CURVA 45 FoFo BB JUNTA ELÁSTICA PARA ÁGUA DN  100</t>
  </si>
  <si>
    <t>I3348</t>
  </si>
  <si>
    <t>CURVA 45 FoFo BB JUNTA ELÁSTICA PARA ÁGUA DN  150</t>
  </si>
  <si>
    <t>I3349</t>
  </si>
  <si>
    <t>CURVA 45 FoFo BB JUNTA ELÁSTICA PARA ÁGUA DN  200</t>
  </si>
  <si>
    <t>I3350</t>
  </si>
  <si>
    <t>CURVA 45 FoFo BB JUNTA ELÁSTICA PARA ÁGUA DN  250</t>
  </si>
  <si>
    <t>I3351</t>
  </si>
  <si>
    <t>CURVA 45 FoFo BB JUNTA ELÁSTICA PARA ÁGUA DN  300</t>
  </si>
  <si>
    <t>I3352</t>
  </si>
  <si>
    <t>CURVA 45 FoFo BB JUNTA ELÁSTICA PARA ÁGUA DN  350</t>
  </si>
  <si>
    <t>I3353</t>
  </si>
  <si>
    <t>CURVA 45 FoFo BB JUNTA ELÁSTICA PARA ÁGUA DN  400</t>
  </si>
  <si>
    <t>I3354</t>
  </si>
  <si>
    <t>CURVA 45 FoFo BB JUNTA ELÁSTICA PARA ÁGUA DN  500</t>
  </si>
  <si>
    <t>I3355</t>
  </si>
  <si>
    <t>CURVA 45 FoFo BB JUNTA ELÁSTICA PARA ÁGUA DN  600</t>
  </si>
  <si>
    <t>I3356</t>
  </si>
  <si>
    <t>CURVA 45 FoFo BB JUNTA ELÁSTICA PARA ÁGUA DN  700</t>
  </si>
  <si>
    <t>I3357</t>
  </si>
  <si>
    <t>CURVA 45 FoFo BB JUNTA ELÁSTICA PARA ÁGUA DN  800</t>
  </si>
  <si>
    <t>I3358</t>
  </si>
  <si>
    <t>CURVA 45 FoFo BB JUNTA ELÁSTICA PARA ÁGUA DN  900</t>
  </si>
  <si>
    <t>I3359</t>
  </si>
  <si>
    <t>CURVA 45 FoFo BB JUNTA ELÁSTICA PARA ÁGUA DN 1000</t>
  </si>
  <si>
    <t>I3360</t>
  </si>
  <si>
    <t>CURVA 45 FoFo BB JUNTA ELÁSTICA PARA ÁGUA DN 1200</t>
  </si>
  <si>
    <t>I2985</t>
  </si>
  <si>
    <t>CURVA 45 OCRE PB - JE CURTA INJETADA DN 100</t>
  </si>
  <si>
    <t>I2977</t>
  </si>
  <si>
    <t>CURVA 45 OCRE PB - JE DN 100</t>
  </si>
  <si>
    <t>I2978</t>
  </si>
  <si>
    <t>CURVA 45 OCRE PB - JE DN 125</t>
  </si>
  <si>
    <t>I2979</t>
  </si>
  <si>
    <t>CURVA 45 OCRE PB - JE DN 150</t>
  </si>
  <si>
    <t>I2980</t>
  </si>
  <si>
    <t>CURVA 45 OCRE PB - JE DN 200</t>
  </si>
  <si>
    <t>I2981</t>
  </si>
  <si>
    <t>CURVA 45 OCRE PB - JE DN 250</t>
  </si>
  <si>
    <t>I2982</t>
  </si>
  <si>
    <t>CURVA 45 OCRE PB - JE DN 300</t>
  </si>
  <si>
    <t>I2983</t>
  </si>
  <si>
    <t>CURVA 45 OCRE PB - JE DN 350</t>
  </si>
  <si>
    <t>I2984</t>
  </si>
  <si>
    <t>CURVA 45 OCRE PB - JE DN 400</t>
  </si>
  <si>
    <t>I7549</t>
  </si>
  <si>
    <t>CURVA 45 OCRE PB - JEI DN 100</t>
  </si>
  <si>
    <t>I3110</t>
  </si>
  <si>
    <t>CURVA 45 PBA COM PONTA E BOLSA DN  50</t>
  </si>
  <si>
    <t>I3111</t>
  </si>
  <si>
    <t>CURVA 45 PBA COM PONTA E BOLSA DN  75</t>
  </si>
  <si>
    <t>I3112</t>
  </si>
  <si>
    <t>CURVA 45 PBA COM PONTA E BOLSA DN 100</t>
  </si>
  <si>
    <t>I6855</t>
  </si>
  <si>
    <t>CURVA 45 PVC PBS DN 150</t>
  </si>
  <si>
    <t>I6862</t>
  </si>
  <si>
    <t>CURVA 45° OCRE PB - JEI CURTA INJETADA DN 100</t>
  </si>
  <si>
    <t>I6856</t>
  </si>
  <si>
    <t>CURVA 45° OCRE PB - JEI DN 150</t>
  </si>
  <si>
    <t>I6857</t>
  </si>
  <si>
    <t>CURVA 45° OCRE PB - JEI DN 200</t>
  </si>
  <si>
    <t>I6858</t>
  </si>
  <si>
    <t>CURVA 45° OCRE PB - JEI DN 250</t>
  </si>
  <si>
    <t>I6859</t>
  </si>
  <si>
    <t>CURVA 45° OCRE PB - JEI DN 300</t>
  </si>
  <si>
    <t>I6860</t>
  </si>
  <si>
    <t>CURVA 45° OCRE PB - JEI DN 350</t>
  </si>
  <si>
    <t>I6861</t>
  </si>
  <si>
    <t>CURVA 45° OCRE PB - JEI DN 400</t>
  </si>
  <si>
    <t>I6978</t>
  </si>
  <si>
    <t>CURVA 45° PRFV PB JE DN 150</t>
  </si>
  <si>
    <t>I6979</t>
  </si>
  <si>
    <t>CURVA 45° PRFV PB JE DN 200</t>
  </si>
  <si>
    <t>I6980</t>
  </si>
  <si>
    <t>CURVA 45° PRFV PB JE DN 250</t>
  </si>
  <si>
    <t>I6981</t>
  </si>
  <si>
    <t>CURVA 45° PRFV PB JE DN 300</t>
  </si>
  <si>
    <t>I9704</t>
  </si>
  <si>
    <t>CURVA 45º AÇO CARBONO C/PONTAS DN 400</t>
  </si>
  <si>
    <t>I9705</t>
  </si>
  <si>
    <t>CURVA 45º AÇO CARBONO SCHEDULE 40 S/COSTURA 4"</t>
  </si>
  <si>
    <t>I9706</t>
  </si>
  <si>
    <t>CURVA 45º AÇO CARBONO SCHEDULE 40 S/COSTURA 6"</t>
  </si>
  <si>
    <t>I9707</t>
  </si>
  <si>
    <t>CURVA 45º AÇO CARBONO SCHEDULE 40 S/COSTURA 8"</t>
  </si>
  <si>
    <t>I9708</t>
  </si>
  <si>
    <t>CURVA 45º AÇO DN 1500</t>
  </si>
  <si>
    <t>I9709</t>
  </si>
  <si>
    <t>CURVA 45º AÇO DN 1800</t>
  </si>
  <si>
    <t>I9710</t>
  </si>
  <si>
    <t>CURVA 45º AÇO INOX 316 DN 150</t>
  </si>
  <si>
    <t>I9713</t>
  </si>
  <si>
    <t>CURVA 45º AÇO SCHEDULE 40 S/ COSTURA DN 8"</t>
  </si>
  <si>
    <t>I9712</t>
  </si>
  <si>
    <t>CURVA 45º AÇO SCHEDULE DN 200</t>
  </si>
  <si>
    <t>I9711</t>
  </si>
  <si>
    <t>CURVA 45º AÇO SCHEDULE SOLDÁVEL DN 150</t>
  </si>
  <si>
    <t>I9714</t>
  </si>
  <si>
    <t>CURVA 45º FºGº GALV 2 1/2''</t>
  </si>
  <si>
    <t>I9715</t>
  </si>
  <si>
    <t>CURVA 45º PEAD PN 8 DN 1000</t>
  </si>
  <si>
    <t>I9716</t>
  </si>
  <si>
    <t>CURVA 45º PEAD PN 8 SDR21 DN 800</t>
  </si>
  <si>
    <t>I9717</t>
  </si>
  <si>
    <t>CURVA 45º PRFV C/BOLSAS DN 150</t>
  </si>
  <si>
    <t>I6571</t>
  </si>
  <si>
    <t>CURVA 90 EM PVC SOLDÁVEL 20</t>
  </si>
  <si>
    <t>I9221</t>
  </si>
  <si>
    <t>CURVA 90 FoFo BB JUNTA ELASTICA DN  80 - P/ ESGOTO</t>
  </si>
  <si>
    <t>I7115</t>
  </si>
  <si>
    <t>CURVA 90 FoFo BB JUNTA ELASTICA PARA ÁGUA DN   80</t>
  </si>
  <si>
    <t>I9220</t>
  </si>
  <si>
    <t>CURVA 90 FoFo BB JUNTA ELÁSTICA DN  75 - P/ ESGOTO</t>
  </si>
  <si>
    <t>I9222</t>
  </si>
  <si>
    <t>CURVA 90 FoFo BB JUNTA ELÁSTICA DN 100 - P/ ESGOTO</t>
  </si>
  <si>
    <t>I9223</t>
  </si>
  <si>
    <t>CURVA 90 FoFo BB JUNTA ELÁSTICA DN 150 - P/ ESGOTO</t>
  </si>
  <si>
    <t>I9224</t>
  </si>
  <si>
    <t>CURVA 90 FoFo BB JUNTA ELÁSTICA DN 200 - P/ ESGOTO</t>
  </si>
  <si>
    <t>I9225</t>
  </si>
  <si>
    <t>CURVA 90 FoFo BB JUNTA ELÁSTICA DN 250 - P/ ESGOTO</t>
  </si>
  <si>
    <t>I9226</t>
  </si>
  <si>
    <t>CURVA 90 FoFo BB JUNTA ELÁSTICA DN 300 - P/ ESGOTO</t>
  </si>
  <si>
    <t>I9227</t>
  </si>
  <si>
    <t>CURVA 90 FoFo BB JUNTA ELÁSTICA DN 350 - P/ ESGOTO</t>
  </si>
  <si>
    <t>I9228</t>
  </si>
  <si>
    <t>CURVA 90 FoFo BB JUNTA ELÁSTICA DN 400 - P/ ESGOTO</t>
  </si>
  <si>
    <t>I9229</t>
  </si>
  <si>
    <t>CURVA 90 FoFo BB JUNTA ELÁSTICA DN 450 - P/ ESGOTO</t>
  </si>
  <si>
    <t>I9230</t>
  </si>
  <si>
    <t>CURVA 90 FoFo BB JUNTA ELÁSTICA DN 500 - P/ ESGOTO</t>
  </si>
  <si>
    <t>I9231</t>
  </si>
  <si>
    <t>CURVA 90 FoFo BB JUNTA ELÁSTICA DN 600 - P/ ESGOTO</t>
  </si>
  <si>
    <t>I3362</t>
  </si>
  <si>
    <t>CURVA 90 FoFo BB JUNTA ELÁSTICA PARA ÁGUA DN   75</t>
  </si>
  <si>
    <t>I3363</t>
  </si>
  <si>
    <t>CURVA 90 FoFo BB JUNTA ELÁSTICA PARA ÁGUA DN 100</t>
  </si>
  <si>
    <t>I3364</t>
  </si>
  <si>
    <t>CURVA 90 FoFo BB JUNTA ELÁSTICA PARA ÁGUA DN 150</t>
  </si>
  <si>
    <t>I3365</t>
  </si>
  <si>
    <t>CURVA 90 FoFo BB JUNTA ELÁSTICA PARA ÁGUA DN 200</t>
  </si>
  <si>
    <t>I3366</t>
  </si>
  <si>
    <t>CURVA 90 FoFo BB JUNTA ELÁSTICA PARA ÁGUA DN 250</t>
  </si>
  <si>
    <t>I3367</t>
  </si>
  <si>
    <t>CURVA 90 FoFo BB JUNTA ELÁSTICA PARA ÁGUA DN 300</t>
  </si>
  <si>
    <t>I3368</t>
  </si>
  <si>
    <t>CURVA 90 FoFo BB JUNTA ELÁSTICA PARA ÁGUA DN 350</t>
  </si>
  <si>
    <t>I3369</t>
  </si>
  <si>
    <t>CURVA 90 FoFo BB JUNTA ELÁSTICA PARA ÁGUA DN 400</t>
  </si>
  <si>
    <t>I7600</t>
  </si>
  <si>
    <t>CURVA 90 FoFo BB JUNTA ELÁSTICA PARA ÁGUA DN 450</t>
  </si>
  <si>
    <t>I3370</t>
  </si>
  <si>
    <t>CURVA 90 FoFo BB JUNTA ELÁSTICA PARA ÁGUA DN 500</t>
  </si>
  <si>
    <t>I3371</t>
  </si>
  <si>
    <t>CURVA 90 FoFo BB JUNTA ELÁSTICA PARA ÁGUA DN 600</t>
  </si>
  <si>
    <t>I6264</t>
  </si>
  <si>
    <t>CURVA 90 LONGA F. GALV. COM ROSCA INT./ROSCA EXT. DN 2"</t>
  </si>
  <si>
    <t>I8660</t>
  </si>
  <si>
    <t>CURVA 90 LONGA F. GALV. COM ROSCA INT./ROSCA EXT. DN 3"</t>
  </si>
  <si>
    <t>I2994</t>
  </si>
  <si>
    <t>CURVA 90 OCRE PB - JE CURTA INJETADA DN 100</t>
  </si>
  <si>
    <t>I2986</t>
  </si>
  <si>
    <t>CURVA 90 OCRE PB - JE DN 100</t>
  </si>
  <si>
    <t>I2987</t>
  </si>
  <si>
    <t>CURVA 90 OCRE PB - JE DN 125</t>
  </si>
  <si>
    <t>I2988</t>
  </si>
  <si>
    <t>CURVA 90 OCRE PB - JE DN 150</t>
  </si>
  <si>
    <t>I2989</t>
  </si>
  <si>
    <t>CURVA 90 OCRE PB - JE DN 200</t>
  </si>
  <si>
    <t>I2990</t>
  </si>
  <si>
    <t>CURVA 90 OCRE PB - JE DN 250</t>
  </si>
  <si>
    <t>I2991</t>
  </si>
  <si>
    <t>CURVA 90 OCRE PB - JE DN 300</t>
  </si>
  <si>
    <t>I2992</t>
  </si>
  <si>
    <t>CURVA 90 OCRE PB - JE DN 350</t>
  </si>
  <si>
    <t>I2993</t>
  </si>
  <si>
    <t>CURVA 90 OCRE PB - JE DN 400</t>
  </si>
  <si>
    <t>I7550</t>
  </si>
  <si>
    <t>CURVA 90 OCRE PB - JEI DN 100</t>
  </si>
  <si>
    <t>I3113</t>
  </si>
  <si>
    <t>CURVA 90 PBA COM PONTA E BOLSA DN  50</t>
  </si>
  <si>
    <t>I3114</t>
  </si>
  <si>
    <t>CURVA 90 PBA COM PONTA E BOLSA DN  75</t>
  </si>
  <si>
    <t>I3115</t>
  </si>
  <si>
    <t>CURVA 90 PBA COM PONTA E BOLSA DN 100</t>
  </si>
  <si>
    <t>I6864</t>
  </si>
  <si>
    <t>CURVA 90° OCRE PB - JEI CURTA INJETADA DN 100</t>
  </si>
  <si>
    <t>I6865</t>
  </si>
  <si>
    <t>CURVA 90° OCRE PB - JEI DN 150</t>
  </si>
  <si>
    <t>I6866</t>
  </si>
  <si>
    <t>CURVA 90° OCRE PB - JEI DN 200</t>
  </si>
  <si>
    <t>I6867</t>
  </si>
  <si>
    <t>CURVA 90° OCRE PB - JEI DN 250</t>
  </si>
  <si>
    <t>I6868</t>
  </si>
  <si>
    <t>CURVA 90° OCRE PB - JEI DN 300</t>
  </si>
  <si>
    <t>I6869</t>
  </si>
  <si>
    <t>CURVA 90° OCRE PB - JEI DN 350</t>
  </si>
  <si>
    <t>I6870</t>
  </si>
  <si>
    <t>CURVA 90° OCRE PB - JEI DN 400</t>
  </si>
  <si>
    <t>I6982</t>
  </si>
  <si>
    <t>CURVA 90° PRFV PB JE DN 150</t>
  </si>
  <si>
    <t>I6983</t>
  </si>
  <si>
    <t>CURVA 90° PRFV PB JE DN 200</t>
  </si>
  <si>
    <t>I6984</t>
  </si>
  <si>
    <t>CURVA 90° PRFV PB JE DN 250</t>
  </si>
  <si>
    <t>I6985</t>
  </si>
  <si>
    <t>CURVA 90° PRFV PB JE DN 300</t>
  </si>
  <si>
    <t>I6863</t>
  </si>
  <si>
    <t>CURVA 90° PVC PBS DN 150</t>
  </si>
  <si>
    <t>I9718</t>
  </si>
  <si>
    <t>CURVA 90º AÇO C/PONTAS DN  500</t>
  </si>
  <si>
    <t>I9719</t>
  </si>
  <si>
    <t>CURVA 90º AÇO C/PONTAS DN 1200</t>
  </si>
  <si>
    <t>I9720</t>
  </si>
  <si>
    <t>CURVA 90º AÇO CARBONO SCHEDULE 40 S/COSTURA 4"</t>
  </si>
  <si>
    <t>I9721</t>
  </si>
  <si>
    <t>CURVA 90º AÇO CARBONO SCHEDULE 40 S/COSTURA 6"</t>
  </si>
  <si>
    <t>I9722</t>
  </si>
  <si>
    <t>CURVA 90º AÇO FLANGEADA DN 300</t>
  </si>
  <si>
    <t>I9723</t>
  </si>
  <si>
    <t>CURVA 90º AÇO INOX DN  50</t>
  </si>
  <si>
    <t>I9724</t>
  </si>
  <si>
    <t>CURVA 90º AÇO INOX DN 100</t>
  </si>
  <si>
    <t>I9725</t>
  </si>
  <si>
    <t>CURVA 90º AÇO INOX DN 150</t>
  </si>
  <si>
    <t>I9726</t>
  </si>
  <si>
    <t>CURVA 90º AÇO INOX DN 150, C/PONTA E FLANGE</t>
  </si>
  <si>
    <t>I9728</t>
  </si>
  <si>
    <t>CURVA 90º AÇO SCHEDULE 40 DN 100</t>
  </si>
  <si>
    <t>I9729</t>
  </si>
  <si>
    <t>CURVA 90º AÇO SCHEDULE 40 DN 150</t>
  </si>
  <si>
    <t>I9730</t>
  </si>
  <si>
    <t>CURVA 90º AÇO SCHEDULE 40 DN 200</t>
  </si>
  <si>
    <t>I9727</t>
  </si>
  <si>
    <t>CURVA 90º AÇO SCHEDULE 40 DN 75</t>
  </si>
  <si>
    <t>I9731</t>
  </si>
  <si>
    <t>CURVA 90º AÇO SCHEDULE 40 S/ COSTURA DN 4"</t>
  </si>
  <si>
    <t>I9732</t>
  </si>
  <si>
    <t>CURVA 90º AÇO SCHEDULE 40 S/ COSTURA DN 6"</t>
  </si>
  <si>
    <t>I9733</t>
  </si>
  <si>
    <t>CURVA 90º AÇO SCHEDULE 40 S/ COSTURA DN 8"</t>
  </si>
  <si>
    <t>I9734</t>
  </si>
  <si>
    <t>CURVA 90º AÇO SCHEDULE C/ FLANGES DN 200</t>
  </si>
  <si>
    <t>I9736</t>
  </si>
  <si>
    <t>CURVA 90º FOFO C/ BOLSAS DN 300 PN 10</t>
  </si>
  <si>
    <t>I9735</t>
  </si>
  <si>
    <t>CURVA 90º FOFO C/ BOLSAS E TRAVA INTERNA DN 100MM</t>
  </si>
  <si>
    <t>I9737</t>
  </si>
  <si>
    <t>CURVA 90º FºGº GALV 2 1/2''</t>
  </si>
  <si>
    <t>I9738</t>
  </si>
  <si>
    <t>CURVA 90º LONGA FOGO ROSCÁVEL BOLSA/BOLSA 1 ¼"</t>
  </si>
  <si>
    <t>I9739</t>
  </si>
  <si>
    <t>CURVA 90º LONGA FOGO ROSCÁVEL BOLSA/BOLSA 2"</t>
  </si>
  <si>
    <t>I9740</t>
  </si>
  <si>
    <t>CURVA 90º LONGA FOGO ROSCÁVEL ROSCA INT./BOLSA EXT.  1 ¼"</t>
  </si>
  <si>
    <t>I9741</t>
  </si>
  <si>
    <t>CURVA 90º LONGA FOGO ROSCÁVEL ROSCA INT./BOLSA EXT.  2"</t>
  </si>
  <si>
    <t>I9743</t>
  </si>
  <si>
    <t>CURVA 90º PEAD PN 8 DN 1000</t>
  </si>
  <si>
    <t>I9742</t>
  </si>
  <si>
    <t>CURVA 90º PEAD PN 8 SDR21 DN 800</t>
  </si>
  <si>
    <t>I9744</t>
  </si>
  <si>
    <t>CURVA 90º PRFV C/ BOLSAS DN 150</t>
  </si>
  <si>
    <t>I9745</t>
  </si>
  <si>
    <t>CURVA 90º PRFV FLANGE/PONTA DN 150</t>
  </si>
  <si>
    <t>I9747</t>
  </si>
  <si>
    <t>CURVA 90º PRFV PB JE DN 100</t>
  </si>
  <si>
    <t>I9746</t>
  </si>
  <si>
    <t>CURVA 90º PRFV PB JE DN 50</t>
  </si>
  <si>
    <t>I9748</t>
  </si>
  <si>
    <t>CURVA 90º PVC BB 75MM SOLDÁVEL</t>
  </si>
  <si>
    <t>I9749</t>
  </si>
  <si>
    <t>CURVA 90º RPVC P/B DN 100</t>
  </si>
  <si>
    <t>I9750</t>
  </si>
  <si>
    <t>CURVA 90º RPVC P/B DN 150</t>
  </si>
  <si>
    <t>I9232</t>
  </si>
  <si>
    <t>CURVA DE PÉ 90 FF DN  75 PN10 - P/ ESGOTO</t>
  </si>
  <si>
    <t>I9233</t>
  </si>
  <si>
    <t>CURVA DE PÉ 90 FF DN  80 PN10 - P/ ESGOTO</t>
  </si>
  <si>
    <t>I9234</t>
  </si>
  <si>
    <t>CURVA DE PÉ 90 FF DN 100 PN10 - P/ ESGOTO</t>
  </si>
  <si>
    <t>I9235</t>
  </si>
  <si>
    <t>CURVA DE PÉ 90 FF DN 150 PN10 - P/ ESGOTO</t>
  </si>
  <si>
    <t>I9236</t>
  </si>
  <si>
    <t>CURVA DE PÉ 90 FF DN 200 PN10 - P/ ESGOTO</t>
  </si>
  <si>
    <t>I9237</t>
  </si>
  <si>
    <t>CURVA DE PÉ 90 FF DN 250 PN10 - P/ ESGOTO</t>
  </si>
  <si>
    <t>I9238</t>
  </si>
  <si>
    <t>CURVA DE PÉ 90 FF DN 300 PN10 - P/ ESGOTO</t>
  </si>
  <si>
    <t>I9239</t>
  </si>
  <si>
    <t>CURVA DE PÉ 90 FF DN 350 PN10 - P/ ESGOTO</t>
  </si>
  <si>
    <t>I9240</t>
  </si>
  <si>
    <t>CURVA DE PÉ 90 FF DN 400 PN10 - P/ ESGOTO</t>
  </si>
  <si>
    <t>I9241</t>
  </si>
  <si>
    <t>CURVA DE PÉ 90 FF DN 500 PN10 - P/ ESGOTO</t>
  </si>
  <si>
    <t>I9242</t>
  </si>
  <si>
    <t>CURVA DE PÉ 90 FF DN 600 PN10 - P/ ESGOTO</t>
  </si>
  <si>
    <t>I3475</t>
  </si>
  <si>
    <t>CURVA DE PÉ 90 FF PARA ÁGUA DN  75 PN10</t>
  </si>
  <si>
    <t>I7548</t>
  </si>
  <si>
    <t>CURVA DE PÉ 90 FF PARA ÁGUA DN  80 PN10</t>
  </si>
  <si>
    <t>I3476</t>
  </si>
  <si>
    <t>CURVA DE PÉ 90 FF PARA ÁGUA DN 100 PN10</t>
  </si>
  <si>
    <t>I3477</t>
  </si>
  <si>
    <t>CURVA DE PÉ 90 FF PARA ÁGUA DN 150 PN10</t>
  </si>
  <si>
    <t>I3478</t>
  </si>
  <si>
    <t>CURVA DE PÉ 90 FF PARA ÁGUA DN 200 PN10</t>
  </si>
  <si>
    <t>I3479</t>
  </si>
  <si>
    <t>CURVA DE PÉ 90 FF PARA ÁGUA DN 250 PN10</t>
  </si>
  <si>
    <t>I3480</t>
  </si>
  <si>
    <t>CURVA DE PÉ 90 FF PARA ÁGUA DN 300 PN10</t>
  </si>
  <si>
    <t>I3481</t>
  </si>
  <si>
    <t>CURVA DE PÉ 90 FF PARA ÁGUA DN 350 PN10</t>
  </si>
  <si>
    <t>I3482</t>
  </si>
  <si>
    <t>CURVA DE PÉ 90 FF PARA ÁGUA DN 400 PN10</t>
  </si>
  <si>
    <t>I3483</t>
  </si>
  <si>
    <t>CURVA DE PÉ 90 FF PARA ÁGUA DN 450 PN10</t>
  </si>
  <si>
    <t>I3484</t>
  </si>
  <si>
    <t>CURVA DE PÉ 90 FF PARA ÁGUA DN 500 PN10</t>
  </si>
  <si>
    <t>I3485</t>
  </si>
  <si>
    <t>CURVA DE PÉ 90 FF PARA ÁGUA DN 600 PN10</t>
  </si>
  <si>
    <t>I9751</t>
  </si>
  <si>
    <t>CURVA EM AÇO CARBONO ASTM A1018 SS-36 - ESP.7/16" DN 1500 TIPO1, 3 GOMOS, C/ PONTAS BISELADAS P/ SOLDA 22º30`, REVESTIMENTO INTERNO EM COAL TAR EPOXI 400 MICRAS E REVESTIMENTO EXTERNO EM EPOXI FOSFATO DE ZINCO 150 MICRAS + TINTA POLIURETANO 60 MICRAS</t>
  </si>
  <si>
    <t>I9752</t>
  </si>
  <si>
    <t>CURVA EM AÇO CARBONO ASTM A1018 SS-36 - ESP.7/16" DN 1800 TIPO1, 3 GOMOS, C/ PONTAS BISELADAS P/ SOLDA 45º REVESTIMENTO EXTERNO E INTERNO COALTAR EPOXI 400MICRAS</t>
  </si>
  <si>
    <t>I6471</t>
  </si>
  <si>
    <t>I9259</t>
  </si>
  <si>
    <t>CURVA FoFo 11 15 JTE DN   300 - P/ ESGOTO</t>
  </si>
  <si>
    <t>I9260</t>
  </si>
  <si>
    <t>CURVA FoFo 11 15 JTE DN   350 - P/ ESGOTO</t>
  </si>
  <si>
    <t>I9261</t>
  </si>
  <si>
    <t>CURVA FoFo 11 15 JTE DN   400 - P/ ESGOTO</t>
  </si>
  <si>
    <t>I9262</t>
  </si>
  <si>
    <t>CURVA FoFo 11 15 JTE DN   500 - P/ ESGOTO</t>
  </si>
  <si>
    <t>I9263</t>
  </si>
  <si>
    <t>CURVA FoFo 11 15 JTE DN   600 - P/ ESGOTO</t>
  </si>
  <si>
    <t>I9264</t>
  </si>
  <si>
    <t>CURVA FoFo 11 15 JTE DN   700 - P/ ESGOTO</t>
  </si>
  <si>
    <t>I9265</t>
  </si>
  <si>
    <t>CURVA FoFo 11 15 JTE DN   800 - P/ ESGOTO</t>
  </si>
  <si>
    <t>I9266</t>
  </si>
  <si>
    <t>CURVA FoFo 11 15 JTE DN   900 - P/ ESGOTO</t>
  </si>
  <si>
    <t>I9267</t>
  </si>
  <si>
    <t>CURVA FoFo 11 15 JTE DN 1000 - P/ ESGOTO</t>
  </si>
  <si>
    <t>I9268</t>
  </si>
  <si>
    <t>CURVA FoFo 11 15 JTE DN 1200 - P/ ESGOTO</t>
  </si>
  <si>
    <t>I7628</t>
  </si>
  <si>
    <t>CURVA FoFo 11 15 JTE PARA ÁGUA DN  300</t>
  </si>
  <si>
    <t>I7629</t>
  </si>
  <si>
    <t>CURVA FoFo 11 15 JTE PARA ÁGUA DN  350</t>
  </si>
  <si>
    <t>I7630</t>
  </si>
  <si>
    <t>CURVA FoFo 11 15 JTE PARA ÁGUA DN  400</t>
  </si>
  <si>
    <t>I7631</t>
  </si>
  <si>
    <t>CURVA FoFo 11 15 JTE PARA ÁGUA DN  500</t>
  </si>
  <si>
    <t>I7632</t>
  </si>
  <si>
    <t>CURVA FoFo 11 15 JTE PARA ÁGUA DN  600</t>
  </si>
  <si>
    <t>I7633</t>
  </si>
  <si>
    <t>CURVA FoFo 11 15 JTE PARA ÁGUA DN  700</t>
  </si>
  <si>
    <t>I7634</t>
  </si>
  <si>
    <t>CURVA FoFo 11 15 JTE PARA ÁGUA DN  800</t>
  </si>
  <si>
    <t>I7635</t>
  </si>
  <si>
    <t>CURVA FoFo 11 15 JTE PARA ÁGUA DN  900</t>
  </si>
  <si>
    <t>I7636</t>
  </si>
  <si>
    <t>CURVA FoFo 11 15 JTE PARA ÁGUA DN 1000</t>
  </si>
  <si>
    <t>I7637</t>
  </si>
  <si>
    <t>CURVA FoFo 11 15 JTE PARA ÁGUA DN 1200</t>
  </si>
  <si>
    <t>I9243</t>
  </si>
  <si>
    <t>CURVA FoFo 11 15' FF DN   75 PN10 - P/ ESGOTO</t>
  </si>
  <si>
    <t>I9244</t>
  </si>
  <si>
    <t>CURVA FoFo 11 15' FF DN   80 PN10 - P/ ESGOTO</t>
  </si>
  <si>
    <t>I9245</t>
  </si>
  <si>
    <t>CURVA FoFo 11 15' FF DN  100 PN10 - P/ ESGOTO</t>
  </si>
  <si>
    <t>I9246</t>
  </si>
  <si>
    <t>CURVA FoFo 11 15' FF DN  150 PN10 - P/ ESGOTO</t>
  </si>
  <si>
    <t>I9247</t>
  </si>
  <si>
    <t>CURVA FoFo 11 15' FF DN  200 PN10 - P/ ESGOTO</t>
  </si>
  <si>
    <t>I9248</t>
  </si>
  <si>
    <t>CURVA FoFo 11 15' FF DN  250 PN10 - P/ ESGOTO</t>
  </si>
  <si>
    <t>I9249</t>
  </si>
  <si>
    <t>CURVA FoFo 11 15' FF DN  300 PN10 - P/ ESGOTO</t>
  </si>
  <si>
    <t>I9250</t>
  </si>
  <si>
    <t>CURVA FoFo 11 15' FF DN  400 PN10 - P/ ESGOTO</t>
  </si>
  <si>
    <t>I9251</t>
  </si>
  <si>
    <t>CURVA FoFo 11 15' FF DN  450 PN10 - P/ ESGOTO</t>
  </si>
  <si>
    <t>I9252</t>
  </si>
  <si>
    <t>CURVA FoFo 11 15' FF DN  500 PN10 - P/ ESGOTO</t>
  </si>
  <si>
    <t>I9253</t>
  </si>
  <si>
    <t>CURVA FoFo 11 15' FF DN  600 PN10 - P/ ESGOTO</t>
  </si>
  <si>
    <t>I9254</t>
  </si>
  <si>
    <t>CURVA FoFo 11 15' FF DN  700 PN10 - P/ ESGOTO</t>
  </si>
  <si>
    <t>I9255</t>
  </si>
  <si>
    <t>CURVA FoFo 11 15' FF DN  800 PN10 - P/ ESGOTO</t>
  </si>
  <si>
    <t>I9256</t>
  </si>
  <si>
    <t>CURVA FoFo 11 15' FF DN  900 PN10 - P/ ESGOTO</t>
  </si>
  <si>
    <t>I9257</t>
  </si>
  <si>
    <t>CURVA FoFo 11 15' FF DN 1000 PN10 - P/ ESGOTO</t>
  </si>
  <si>
    <t>I9258</t>
  </si>
  <si>
    <t>CURVA FoFo 11 15' FF DN 1200 PN10 - P/ ESGOTO</t>
  </si>
  <si>
    <t>I3373</t>
  </si>
  <si>
    <t>CURVA FoFo 11 15' FF PARA ÁGUA DN    75 PN10</t>
  </si>
  <si>
    <t>I7116</t>
  </si>
  <si>
    <t>CURVA FoFo 11 15' FF PARA ÁGUA DN    80 PN10</t>
  </si>
  <si>
    <t>I3375</t>
  </si>
  <si>
    <t>CURVA FoFo 11 15' FF PARA ÁGUA DN  150 PN10</t>
  </si>
  <si>
    <t>I3376</t>
  </si>
  <si>
    <t>CURVA FoFo 11 15' FF PARA ÁGUA DN  200 PN10</t>
  </si>
  <si>
    <t>I3377</t>
  </si>
  <si>
    <t>CURVA FoFo 11 15' FF PARA ÁGUA DN  250 PN10</t>
  </si>
  <si>
    <t>I3378</t>
  </si>
  <si>
    <t>CURVA FoFo 11 15' FF PARA ÁGUA DN  300 PN10</t>
  </si>
  <si>
    <t>I3379</t>
  </si>
  <si>
    <t>CURVA FoFo 11 15' FF PARA ÁGUA DN  350 PN10</t>
  </si>
  <si>
    <t>I3380</t>
  </si>
  <si>
    <t>CURVA FoFo 11 15' FF PARA ÁGUA DN  400 PN10</t>
  </si>
  <si>
    <t>I3381</t>
  </si>
  <si>
    <t>CURVA FoFo 11 15' FF PARA ÁGUA DN  450 PN10</t>
  </si>
  <si>
    <t>I3382</t>
  </si>
  <si>
    <t>CURVA FoFo 11 15' FF PARA ÁGUA DN  500 PN10</t>
  </si>
  <si>
    <t>I3383</t>
  </si>
  <si>
    <t>CURVA FoFo 11 15' FF PARA ÁGUA DN  600 PN10</t>
  </si>
  <si>
    <t>I3384</t>
  </si>
  <si>
    <t>CURVA FoFo 11 15' FF PARA ÁGUA DN  700 PN10</t>
  </si>
  <si>
    <t>I3385</t>
  </si>
  <si>
    <t>CURVA FoFo 11 15' FF PARA ÁGUA DN  800 PN10</t>
  </si>
  <si>
    <t>I3386</t>
  </si>
  <si>
    <t>CURVA FoFo 11 15' FF PARA ÁGUA DN  900 PN10</t>
  </si>
  <si>
    <t>I3387</t>
  </si>
  <si>
    <t>CURVA FoFo 11 15' FF PARA ÁGUA DN 1000 PN10</t>
  </si>
  <si>
    <t>I3388</t>
  </si>
  <si>
    <t>CURVA FoFo 11 15' FF PARA ÁGUA DN 1200 PN10</t>
  </si>
  <si>
    <t>I3374</t>
  </si>
  <si>
    <t>CURVA FoFo 11º15' FF PARA ÁGUA DN  100 PN10</t>
  </si>
  <si>
    <t>I9286</t>
  </si>
  <si>
    <t>CURVA FoFo 22 30 JTE DN  300 - P/ ESGOTO</t>
  </si>
  <si>
    <t>I9287</t>
  </si>
  <si>
    <t>CURVA FoFo 22 30 JTE DN  350 - P/ ESGOTO</t>
  </si>
  <si>
    <t>I9288</t>
  </si>
  <si>
    <t>CURVA FoFo 22 30 JTE DN  400 - P/ ESGOTO</t>
  </si>
  <si>
    <t>I9289</t>
  </si>
  <si>
    <t>CURVA FoFo 22 30 JTE DN  500 - P/ ESGOTO</t>
  </si>
  <si>
    <t>I9290</t>
  </si>
  <si>
    <t>CURVA FoFo 22 30 JTE DN  600 - P/ ESGOTO</t>
  </si>
  <si>
    <t>I9291</t>
  </si>
  <si>
    <t>CURVA FoFo 22 30 JTE DN  700 - P/ ESGOTO</t>
  </si>
  <si>
    <t>I9292</t>
  </si>
  <si>
    <t>CURVA FoFo 22 30 JTE DN  800 - P/ ESGOTO</t>
  </si>
  <si>
    <t>I9293</t>
  </si>
  <si>
    <t>CURVA FoFo 22 30 JTE DN  900 - P/ ESGOTO</t>
  </si>
  <si>
    <t>I9294</t>
  </si>
  <si>
    <t>CURVA FoFo 22 30 JTE DN 1000 - P/ ESGOTO</t>
  </si>
  <si>
    <t>I9295</t>
  </si>
  <si>
    <t>CURVA FoFo 22 30 JTE DN 1200 - P/ ESGOTO</t>
  </si>
  <si>
    <t>I7638</t>
  </si>
  <si>
    <t>CURVA FoFo 22 30 JTE PARA ÁGUA DN  300</t>
  </si>
  <si>
    <t>I7639</t>
  </si>
  <si>
    <t>CURVA FoFo 22 30 JTE PARA ÁGUA DN  350</t>
  </si>
  <si>
    <t>I7640</t>
  </si>
  <si>
    <t>CURVA FoFo 22 30 JTE PARA ÁGUA DN  400</t>
  </si>
  <si>
    <t>I7641</t>
  </si>
  <si>
    <t>CURVA FoFo 22 30 JTE PARA ÁGUA DN  500</t>
  </si>
  <si>
    <t>I7642</t>
  </si>
  <si>
    <t>CURVA FoFo 22 30 JTE PARA ÁGUA DN  600</t>
  </si>
  <si>
    <t>I7643</t>
  </si>
  <si>
    <t>CURVA FoFo 22 30 JTE PARA ÁGUA DN  700</t>
  </si>
  <si>
    <t>I7644</t>
  </si>
  <si>
    <t>CURVA FoFo 22 30 JTE PARA ÁGUA DN  800</t>
  </si>
  <si>
    <t>I7645</t>
  </si>
  <si>
    <t>CURVA FoFo 22 30 JTE PARA ÁGUA DN  900</t>
  </si>
  <si>
    <t>I7646</t>
  </si>
  <si>
    <t>CURVA FoFo 22 30 JTE PARA ÁGUA DN 1000</t>
  </si>
  <si>
    <t>I7647</t>
  </si>
  <si>
    <t>CURVA FoFo 22 30 JTE PARA ÁGUA DN 1200</t>
  </si>
  <si>
    <t>I9269</t>
  </si>
  <si>
    <t>CURVA FoFo 22 30' FF DN   75 PN10 - P/ ESGOTO</t>
  </si>
  <si>
    <t>I9270</t>
  </si>
  <si>
    <t>CURVA FoFo 22 30' FF DN   80 PN10 - P/ ESGOTO</t>
  </si>
  <si>
    <t>I9271</t>
  </si>
  <si>
    <t>CURVA FoFo 22 30' FF DN  100 PN10 - P/ ESGOTO</t>
  </si>
  <si>
    <t>I9272</t>
  </si>
  <si>
    <t>CURVA FoFo 22 30' FF DN  150 PN10 - P/ ESGOTO</t>
  </si>
  <si>
    <t>I9273</t>
  </si>
  <si>
    <t>CURVA FoFo 22 30' FF DN  200 PN10 - P/ ESGOTO</t>
  </si>
  <si>
    <t>I9274</t>
  </si>
  <si>
    <t>CURVA FoFo 22 30' FF DN  250 PN10 - P/ ESGOTO</t>
  </si>
  <si>
    <t>I9275</t>
  </si>
  <si>
    <t>CURVA FoFo 22 30' FF DN  300 PN10 - P/ ESGOTO</t>
  </si>
  <si>
    <t>I9276</t>
  </si>
  <si>
    <t>CURVA FoFo 22 30' FF DN  350 PN10 - P/ ESGOTO</t>
  </si>
  <si>
    <t>I9277</t>
  </si>
  <si>
    <t>CURVA FoFo 22 30' FF DN  400 PN10 - P/ ESGOTO</t>
  </si>
  <si>
    <t>I9278</t>
  </si>
  <si>
    <t>CURVA FoFo 22 30' FF DN  450 PN10 - P/ ESGOTO</t>
  </si>
  <si>
    <t>I9279</t>
  </si>
  <si>
    <t>CURVA FoFo 22 30' FF DN  500 PN10 - P/ ESGOTO</t>
  </si>
  <si>
    <t>I9280</t>
  </si>
  <si>
    <t>CURVA FoFo 22 30' FF DN  600 PN10 - P/ ESGOTO</t>
  </si>
  <si>
    <t>I9281</t>
  </si>
  <si>
    <t>CURVA FoFo 22 30' FF DN  700 PN10 - P/ ESGOTO</t>
  </si>
  <si>
    <t>I9282</t>
  </si>
  <si>
    <t>CURVA FoFo 22 30' FF DN  800 PN10 - P/ ESGOTO</t>
  </si>
  <si>
    <t>I9283</t>
  </si>
  <si>
    <t>CURVA FoFo 22 30' FF DN  900 PN10 - P/ ESGOTO</t>
  </si>
  <si>
    <t>I9284</t>
  </si>
  <si>
    <t>CURVA FoFo 22 30' FF DN 1000 PN10 - P/ ESGOTO</t>
  </si>
  <si>
    <t>I9285</t>
  </si>
  <si>
    <t>CURVA FoFo 22 30' FF DN 1200 PN10 - P/ ESGOTO</t>
  </si>
  <si>
    <t>I3390</t>
  </si>
  <si>
    <t>CURVA FoFo 22 30' FF PARA ÁGUA DN   75 PN10</t>
  </si>
  <si>
    <t>I7117</t>
  </si>
  <si>
    <t>CURVA FoFo 22 30' FF PARA ÁGUA DN   80 PN10</t>
  </si>
  <si>
    <t>I3391</t>
  </si>
  <si>
    <t>CURVA FoFo 22 30' FF PARA ÁGUA DN  100 PN10</t>
  </si>
  <si>
    <t>I3392</t>
  </si>
  <si>
    <t>CURVA FoFo 22 30' FF PARA ÁGUA DN  150 PN10</t>
  </si>
  <si>
    <t>I3393</t>
  </si>
  <si>
    <t>CURVA FoFo 22 30' FF PARA ÁGUA DN  200 PN10</t>
  </si>
  <si>
    <t>I3394</t>
  </si>
  <si>
    <t>CURVA FoFo 22 30' FF PARA ÁGUA DN  250 PN10</t>
  </si>
  <si>
    <t>I3395</t>
  </si>
  <si>
    <t>CURVA FoFo 22 30' FF PARA ÁGUA DN  300 PN10</t>
  </si>
  <si>
    <t>I3396</t>
  </si>
  <si>
    <t>CURVA FoFo 22 30' FF PARA ÁGUA DN  350 PN10</t>
  </si>
  <si>
    <t>I3397</t>
  </si>
  <si>
    <t>CURVA FoFo 22 30' FF PARA ÁGUA DN  400 PN10</t>
  </si>
  <si>
    <t>I3398</t>
  </si>
  <si>
    <t>CURVA FoFo 22 30' FF PARA ÁGUA DN  450 PN10</t>
  </si>
  <si>
    <t>I3399</t>
  </si>
  <si>
    <t>CURVA FoFo 22 30' FF PARA ÁGUA DN  500 PN10</t>
  </si>
  <si>
    <t>I3400</t>
  </si>
  <si>
    <t>CURVA FoFo 22 30' FF PARA ÁGUA DN  600 PN10</t>
  </si>
  <si>
    <t>I3401</t>
  </si>
  <si>
    <t>CURVA FoFo 22 30' FF PARA ÁGUA DN  700 PN10</t>
  </si>
  <si>
    <t>I3402</t>
  </si>
  <si>
    <t>CURVA FoFo 22 30' FF PARA ÁGUA DN  800 PN10</t>
  </si>
  <si>
    <t>I3403</t>
  </si>
  <si>
    <t>CURVA FoFo 22 30' FF PARA ÁGUA DN  900 PN10</t>
  </si>
  <si>
    <t>I3404</t>
  </si>
  <si>
    <t>CURVA FoFo 22 30' FF PARA ÁGUA DN 1000 PN10</t>
  </si>
  <si>
    <t>I3405</t>
  </si>
  <si>
    <t>CURVA FoFo 22 30' FF PARA ÁGUA DN 1200 PN10</t>
  </si>
  <si>
    <t>I9296</t>
  </si>
  <si>
    <t>CURVA FoFo 45 FF DN   75 PN10 - P/ ESGOTO</t>
  </si>
  <si>
    <t>I9297</t>
  </si>
  <si>
    <t>CURVA FoFo 45 FF DN   80 PN10 - P/ ESGOTO</t>
  </si>
  <si>
    <t>I9298</t>
  </si>
  <si>
    <t>CURVA FoFo 45 FF DN  100 PN10 - P/ ESGOTO</t>
  </si>
  <si>
    <t>I9299</t>
  </si>
  <si>
    <t>CURVA FoFo 45 FF DN  150 PN10 - P/ ESGOTO</t>
  </si>
  <si>
    <t>I9300</t>
  </si>
  <si>
    <t>CURVA FoFo 45 FF DN  200 PN10 - P/ ESGOTO</t>
  </si>
  <si>
    <t>I9301</t>
  </si>
  <si>
    <t>CURVA FoFo 45 FF DN  250 PN10 - P/ ESGOTO</t>
  </si>
  <si>
    <t>I9302</t>
  </si>
  <si>
    <t>CURVA FoFo 45 FF DN  300 PN10 - P/ ESGOTO</t>
  </si>
  <si>
    <t>I9303</t>
  </si>
  <si>
    <t>CURVA FoFo 45 FF DN  350 PN10 - P/ ESGOTO</t>
  </si>
  <si>
    <t>I9304</t>
  </si>
  <si>
    <t>CURVA FoFo 45 FF DN  400 PN10 - P/ ESGOTO</t>
  </si>
  <si>
    <t>I9305</t>
  </si>
  <si>
    <t>CURVA FoFo 45 FF DN  450 PN10 - P/ ESGOTO</t>
  </si>
  <si>
    <t>I9306</t>
  </si>
  <si>
    <t>CURVA FoFo 45 FF DN  500 PN10 - P/ ESGOTO</t>
  </si>
  <si>
    <t>I9307</t>
  </si>
  <si>
    <t>CURVA FoFo 45 FF DN  600 PN10 - P/ ESGOTO</t>
  </si>
  <si>
    <t>I9308</t>
  </si>
  <si>
    <t>CURVA FoFo 45 FF DN  700 PN10 - P/ ESGOTO</t>
  </si>
  <si>
    <t>I9309</t>
  </si>
  <si>
    <t>CURVA FoFo 45 FF DN  800 PN10 - P/ ESGOTO</t>
  </si>
  <si>
    <t>I9310</t>
  </si>
  <si>
    <t>CURVA FoFo 45 FF DN  900 PN10 - P/ ESGOTO</t>
  </si>
  <si>
    <t>I9311</t>
  </si>
  <si>
    <t>CURVA FoFo 45 FF DN 1000 PN10 - P/ ESGOTO</t>
  </si>
  <si>
    <t>I9312</t>
  </si>
  <si>
    <t>CURVA FoFo 45 FF DN 1200 PN10 - P/ ESGOTO</t>
  </si>
  <si>
    <t>I3407</t>
  </si>
  <si>
    <t>CURVA FoFo 45 FF PARA ÁGUA DN   75 PN10</t>
  </si>
  <si>
    <t>I7118</t>
  </si>
  <si>
    <t>CURVA FoFo 45 FF PARA ÁGUA DN   80 PN10</t>
  </si>
  <si>
    <t>I3408</t>
  </si>
  <si>
    <t>CURVA FoFo 45 FF PARA ÁGUA DN  100 PN10</t>
  </si>
  <si>
    <t>I3409</t>
  </si>
  <si>
    <t>CURVA FoFo 45 FF PARA ÁGUA DN  150 PN10</t>
  </si>
  <si>
    <t>I3410</t>
  </si>
  <si>
    <t>CURVA FoFo 45 FF PARA ÁGUA DN  200 PN10</t>
  </si>
  <si>
    <t>I3411</t>
  </si>
  <si>
    <t>CURVA FoFo 45 FF PARA ÁGUA DN  250 PN10</t>
  </si>
  <si>
    <t>I3412</t>
  </si>
  <si>
    <t>CURVA FoFo 45 FF PARA ÁGUA DN  300 PN10</t>
  </si>
  <si>
    <t>I3413</t>
  </si>
  <si>
    <t>CURVA FoFo 45 FF PARA ÁGUA DN  350 PN10</t>
  </si>
  <si>
    <t>I3414</t>
  </si>
  <si>
    <t>CURVA FoFo 45 FF PARA ÁGUA DN  400 PN10</t>
  </si>
  <si>
    <t>I3415</t>
  </si>
  <si>
    <t>CURVA FoFo 45 FF PARA ÁGUA DN  450 PN10</t>
  </si>
  <si>
    <t>I3416</t>
  </si>
  <si>
    <t>CURVA FoFo 45 FF PARA ÁGUA DN  500 PN10</t>
  </si>
  <si>
    <t>I3417</t>
  </si>
  <si>
    <t>CURVA FoFo 45 FF PARA ÁGUA DN  600 PN10</t>
  </si>
  <si>
    <t>I3418</t>
  </si>
  <si>
    <t>CURVA FoFo 45 FF PARA ÁGUA DN  700 PN10</t>
  </si>
  <si>
    <t>I3419</t>
  </si>
  <si>
    <t>CURVA FoFo 45 FF PARA ÁGUA DN  800 PN10</t>
  </si>
  <si>
    <t>I3420</t>
  </si>
  <si>
    <t>CURVA FoFo 45 FF PARA ÁGUA DN  900 PN10</t>
  </si>
  <si>
    <t>I3421</t>
  </si>
  <si>
    <t>CURVA FoFo 45 FF PARA ÁGUA DN 1000 PN10</t>
  </si>
  <si>
    <t>I3422</t>
  </si>
  <si>
    <t>CURVA FoFo 45 FF PARA ÁGUA DN 1200 PN10</t>
  </si>
  <si>
    <t>I9313</t>
  </si>
  <si>
    <t>CURVA FoFo 45 JTE DN  300 - P/ ESGOTO</t>
  </si>
  <si>
    <t>I9314</t>
  </si>
  <si>
    <t>CURVA FoFo 45 JTE DN  350 - P/ ESGOTO</t>
  </si>
  <si>
    <t>I9315</t>
  </si>
  <si>
    <t>CURVA FoFo 45 JTE DN  400 - P/ ESGOTO</t>
  </si>
  <si>
    <t>I9316</t>
  </si>
  <si>
    <t>CURVA FoFo 45 JTE DN  500 - P/ ESGOTO</t>
  </si>
  <si>
    <t>I9317</t>
  </si>
  <si>
    <t>CURVA FoFo 45 JTE DN  600 - P/ ESGOTO</t>
  </si>
  <si>
    <t>I9318</t>
  </si>
  <si>
    <t>CURVA FoFo 45 JTE DN  700 - P/ ESGOTO</t>
  </si>
  <si>
    <t>I9319</t>
  </si>
  <si>
    <t>CURVA FoFo 45 JTE DN  800 - P/ ESGOTO</t>
  </si>
  <si>
    <t>I9320</t>
  </si>
  <si>
    <t>CURVA FoFo 45 JTE DN  900 - P/ ESGOTO</t>
  </si>
  <si>
    <t>I9321</t>
  </si>
  <si>
    <t>CURVA FoFo 45 JTE DN 1000 - P/ ESGOTO</t>
  </si>
  <si>
    <t>I9322</t>
  </si>
  <si>
    <t>CURVA FoFo 45 JTE DN 1200 - P/ ESGOTO</t>
  </si>
  <si>
    <t>I7648</t>
  </si>
  <si>
    <t>CURVA FoFo 45 JTE PARA ÁGUA DN  300</t>
  </si>
  <si>
    <t>I7649</t>
  </si>
  <si>
    <t>CURVA FoFo 45 JTE PARA ÁGUA DN  350</t>
  </si>
  <si>
    <t>I7650</t>
  </si>
  <si>
    <t>CURVA FoFo 45 JTE PARA ÁGUA DN  400</t>
  </si>
  <si>
    <t>I7651</t>
  </si>
  <si>
    <t>CURVA FoFo 45 JTE PARA ÁGUA DN  500</t>
  </si>
  <si>
    <t>I7652</t>
  </si>
  <si>
    <t>CURVA FoFo 45 JTE PARA ÁGUA DN  600</t>
  </si>
  <si>
    <t>I7653</t>
  </si>
  <si>
    <t>CURVA FoFo 45 JTE PARA ÁGUA DN  700</t>
  </si>
  <si>
    <t>I7654</t>
  </si>
  <si>
    <t>CURVA FoFo 45 JTE PARA ÁGUA DN  800</t>
  </si>
  <si>
    <t>I7655</t>
  </si>
  <si>
    <t>CURVA FoFo 45 JTE PARA ÁGUA DN  900</t>
  </si>
  <si>
    <t>I7656</t>
  </si>
  <si>
    <t>CURVA FoFo 45 JTE PARA ÁGUA DN 1000</t>
  </si>
  <si>
    <t>I7657</t>
  </si>
  <si>
    <t>CURVA FoFo 45 JTE PARA ÁGUA DN 1200</t>
  </si>
  <si>
    <t>I9323</t>
  </si>
  <si>
    <t>CURVA FoFo 90 FF DN   50 PN10 - P/ ESGOTO</t>
  </si>
  <si>
    <t>I9324</t>
  </si>
  <si>
    <t>CURVA FoFo 90 FF DN   75 PN10 - P/ ESGOTO</t>
  </si>
  <si>
    <t>I9325</t>
  </si>
  <si>
    <t>CURVA FoFo 90 FF DN   80 PN10 - P/ ESGOTO</t>
  </si>
  <si>
    <t>I9326</t>
  </si>
  <si>
    <t>CURVA FoFo 90 FF DN  100 PN10 - P/ ESGOTO</t>
  </si>
  <si>
    <t>I9327</t>
  </si>
  <si>
    <t>CURVA FoFo 90 FF DN  150 PN10 - P/ ESGOTO</t>
  </si>
  <si>
    <t>I9328</t>
  </si>
  <si>
    <t>CURVA FoFo 90 FF DN  200 PN10 - P/ ESGOTO</t>
  </si>
  <si>
    <t>I9329</t>
  </si>
  <si>
    <t>CURVA FoFo 90 FF DN  250 PN10 - P/ ESGOTO</t>
  </si>
  <si>
    <t>I9330</t>
  </si>
  <si>
    <t>CURVA FoFo 90 FF DN  300 PN10 - P/ ESGOTO</t>
  </si>
  <si>
    <t>I9331</t>
  </si>
  <si>
    <t>CURVA FoFo 90 FF DN  350 PN10 - P/ ESGOTO</t>
  </si>
  <si>
    <t>I9332</t>
  </si>
  <si>
    <t>CURVA FoFo 90 FF DN  400 PN10 - P/ ESGOTO</t>
  </si>
  <si>
    <t>I9333</t>
  </si>
  <si>
    <t>CURVA FoFo 90 FF DN  450 PN10 - P/ ESGOTO</t>
  </si>
  <si>
    <t>I9334</t>
  </si>
  <si>
    <t>CURVA FoFo 90 FF DN  500 PN10 - P/ ESGOTO</t>
  </si>
  <si>
    <t>I9335</t>
  </si>
  <si>
    <t>CURVA FoFo 90 FF DN  600 PN10 - P/ ESGOTO</t>
  </si>
  <si>
    <t>I9336</t>
  </si>
  <si>
    <t>CURVA FoFo 90 FF DN  700 PN10 - P/ ESGOTO</t>
  </si>
  <si>
    <t>I9337</t>
  </si>
  <si>
    <t>CURVA FoFo 90 FF DN  800 PN10 - P/ ESGOTO</t>
  </si>
  <si>
    <t>I9338</t>
  </si>
  <si>
    <t>CURVA FoFo 90 FF DN  900 PN10 - P/ ESGOTO</t>
  </si>
  <si>
    <t>I9339</t>
  </si>
  <si>
    <t>CURVA FoFo 90 FF DN 1000 PN10 - P/ ESGOTO</t>
  </si>
  <si>
    <t>I9340</t>
  </si>
  <si>
    <t>CURVA FoFo 90 FF DN 1200 PN10 - P/ ESGOTO</t>
  </si>
  <si>
    <t>I3423</t>
  </si>
  <si>
    <t>CURVA FoFo 90 FF PARA ÁGUA DN    50 PN10</t>
  </si>
  <si>
    <t>I3424</t>
  </si>
  <si>
    <t>CURVA FoFo 90 FF PARA ÁGUA DN    75 PN10</t>
  </si>
  <si>
    <t>I7119</t>
  </si>
  <si>
    <t>CURVA FoFo 90 FF PARA ÁGUA DN    80 PN10</t>
  </si>
  <si>
    <t>I3425</t>
  </si>
  <si>
    <t>CURVA FoFo 90 FF PARA ÁGUA DN   100 PN10</t>
  </si>
  <si>
    <t>I3426</t>
  </si>
  <si>
    <t>CURVA FoFo 90 FF PARA ÁGUA DN   150 PN10</t>
  </si>
  <si>
    <t>I3427</t>
  </si>
  <si>
    <t>CURVA FoFo 90 FF PARA ÁGUA DN   200 PN10</t>
  </si>
  <si>
    <t>I3428</t>
  </si>
  <si>
    <t>CURVA FoFo 90 FF PARA ÁGUA DN   250 PN10</t>
  </si>
  <si>
    <t>I3429</t>
  </si>
  <si>
    <t>CURVA FoFo 90 FF PARA ÁGUA DN   300 PN10</t>
  </si>
  <si>
    <t>I3430</t>
  </si>
  <si>
    <t>CURVA FoFo 90 FF PARA ÁGUA DN   350 PN10</t>
  </si>
  <si>
    <t>I3431</t>
  </si>
  <si>
    <t>CURVA FoFo 90 FF PARA ÁGUA DN   400 PN10</t>
  </si>
  <si>
    <t>I3432</t>
  </si>
  <si>
    <t>CURVA FoFo 90 FF PARA ÁGUA DN   450 PN10</t>
  </si>
  <si>
    <t>I3433</t>
  </si>
  <si>
    <t>CURVA FoFo 90 FF PARA ÁGUA DN   500 PN10</t>
  </si>
  <si>
    <t>I3434</t>
  </si>
  <si>
    <t>CURVA FoFo 90 FF PARA ÁGUA DN   600 PN10</t>
  </si>
  <si>
    <t>I3435</t>
  </si>
  <si>
    <t>CURVA FoFo 90 FF PARA ÁGUA DN   700 PN10</t>
  </si>
  <si>
    <t>I3436</t>
  </si>
  <si>
    <t>CURVA FoFo 90 FF PARA ÁGUA DN  800 PN10</t>
  </si>
  <si>
    <t>I3437</t>
  </si>
  <si>
    <t>CURVA FoFo 90 FF PARA ÁGUA DN  900 PN10</t>
  </si>
  <si>
    <t>I3438</t>
  </si>
  <si>
    <t>CURVA FoFo 90 FF PARA ÁGUA DN 1000 PN10</t>
  </si>
  <si>
    <t>I3439</t>
  </si>
  <si>
    <t>CURVA FoFo 90 FF PARA ÁGUA DN 1200 PN10</t>
  </si>
  <si>
    <t>I9341</t>
  </si>
  <si>
    <t>CURVA FoFo 90 JTE DN 300 - P/ ESGOTO</t>
  </si>
  <si>
    <t>I9342</t>
  </si>
  <si>
    <t>CURVA FoFo 90 JTE DN 350 - P/ ESGOTO</t>
  </si>
  <si>
    <t>I9343</t>
  </si>
  <si>
    <t>CURVA FoFo 90 JTE DN 400 - P/ ESGOTO</t>
  </si>
  <si>
    <t>I9344</t>
  </si>
  <si>
    <t>CURVA FoFo 90 JTE DN 500 - P/ ESGOTO</t>
  </si>
  <si>
    <t>I9345</t>
  </si>
  <si>
    <t>CURVA FoFo 90 JTE DN 600 - P/ ESGOTO</t>
  </si>
  <si>
    <t>I7658</t>
  </si>
  <si>
    <t>CURVA FoFo 90 JTE PARA ÁGUA DN 300</t>
  </si>
  <si>
    <t>I7659</t>
  </si>
  <si>
    <t>CURVA FoFo 90 JTE PARA ÁGUA DN 350</t>
  </si>
  <si>
    <t>I7660</t>
  </si>
  <si>
    <t>CURVA FoFo 90 JTE PARA ÁGUA DN 400</t>
  </si>
  <si>
    <t>I7661</t>
  </si>
  <si>
    <t>CURVA FoFo 90 JTE PARA ÁGUA DN 500</t>
  </si>
  <si>
    <t>I7662</t>
  </si>
  <si>
    <t>CURVA FoFo 90 JTE PARA ÁGUA DN 600</t>
  </si>
  <si>
    <t>I9753</t>
  </si>
  <si>
    <t>CURVA PVC SOLDÁVEL 50 MM</t>
  </si>
  <si>
    <t>I7066</t>
  </si>
  <si>
    <t>CÂMARA DE CARGA PARA FILTRO DIMENSÃO 0,40 x 5,80m</t>
  </si>
  <si>
    <t>I6296</t>
  </si>
  <si>
    <t>CÂMARA DE CARGA PARA FILTRO DIMENSÃO 0,70 x 6,40m</t>
  </si>
  <si>
    <t>I6297</t>
  </si>
  <si>
    <t>CÂMARA DE CARGA PARA FILTRO DIMENSÃO 1,00 x 6,50m</t>
  </si>
  <si>
    <t>I6298</t>
  </si>
  <si>
    <t>CÂMARA DE CARGA PARA FILTRO DIMENSÃO 1,50 x 6,80m</t>
  </si>
  <si>
    <t>I6299</t>
  </si>
  <si>
    <t>CÂMARA DE CARGA PARA FILTRO DIMENSÃO 2,00 x 6,80m</t>
  </si>
  <si>
    <t>I6072</t>
  </si>
  <si>
    <t>CÂMARA DE DECANTAÇÃO P/DECANTO DIGESTOR, D = 2,00M</t>
  </si>
  <si>
    <t>I6073</t>
  </si>
  <si>
    <t>CÂMARA DE DECANTAÇÃO P/DECANTO DIGESTOR, D = 2,50M</t>
  </si>
  <si>
    <t>I6074</t>
  </si>
  <si>
    <t>CÂMARA DE DECANTAÇÃO P/DECANTO DIGESTOR, D = 3,00M</t>
  </si>
  <si>
    <t>I6075</t>
  </si>
  <si>
    <t>CÂMARA DE DECANTAÇÃO P/DECANTO DIGESTOR, D = 3,50M</t>
  </si>
  <si>
    <t>I6414</t>
  </si>
  <si>
    <t>CÂMARA DE DECANTAÇÃO P/DECANTO DIGESTOR, D=5,00m</t>
  </si>
  <si>
    <t>I9604</t>
  </si>
  <si>
    <t>CÂMARA DE QUEIMA COM COLUNA DE QUEIMA, PAINEL DE COMANDO ELETRICO, DRENAGEM MANUAL DO CONDENSADO, CORTA-CHAMAS PILOTO DO BIOGÁS E DA LINHA PRINCIPAL, VÁLVULA DE ALÍVIO REGULADORA DE PRESSÃO, VÁLVULA DE ESFERA DE BLOQUEIO DO PILOTO DO BIOGÁS</t>
  </si>
  <si>
    <t>I9167</t>
  </si>
  <si>
    <t>DESINCRUSTANTE PARA LIMPEZA QUÍMICA CAUSADA POR CABONATOS, SILICATOS E ÓXIDO DE FERRO, ELIMINANDO ALGAS E BACTÉRIAS</t>
  </si>
  <si>
    <t>I8874</t>
  </si>
  <si>
    <t>DETECTOR DE GÁS CLORO PARA EMERGÊNCIAS</t>
  </si>
  <si>
    <t>I9754</t>
  </si>
  <si>
    <t>DIFUSOR DE AR TIPO BOLHA FINA 9"</t>
  </si>
  <si>
    <t>I6489</t>
  </si>
  <si>
    <t>DISJUNTOR MONOPOLAR 2A</t>
  </si>
  <si>
    <t>I6490</t>
  </si>
  <si>
    <t>DISJUNTOR MONOPOLAR 4A</t>
  </si>
  <si>
    <t>I6491</t>
  </si>
  <si>
    <t>DISJUNTOR MONOPOLAR 6A</t>
  </si>
  <si>
    <t>I9755</t>
  </si>
  <si>
    <t>DISJUNTOR MOTOR 10-16A ( 380V) SOBRECARGA E CURTO CIRCUITO</t>
  </si>
  <si>
    <t>I9756</t>
  </si>
  <si>
    <t>DISJUNTOR MOTOR MPW40-3-U016 (10A16A)</t>
  </si>
  <si>
    <t>I9757</t>
  </si>
  <si>
    <t>DISPLAY INVERSOR</t>
  </si>
  <si>
    <t>I8875</t>
  </si>
  <si>
    <t>DISPOSITIVO DIFERENCIAL RESIDUAL TETRAPOLAR 25A, SENSIBILIDADE 300mA 380V</t>
  </si>
  <si>
    <t>I8876</t>
  </si>
  <si>
    <t>DISPOSITIVO DPS 1 FASE, REDE TN-S/TT 240VAC, CLASSES 1 E 2 INTEGRADOS</t>
  </si>
  <si>
    <t>I8877</t>
  </si>
  <si>
    <t>DISPOSITIVO DPS P/ REDE DE SINAL 4-20MA</t>
  </si>
  <si>
    <t>I8878</t>
  </si>
  <si>
    <t>DISPOSITIVO DPS P/ REDE PROFIBUS</t>
  </si>
  <si>
    <t>I8879</t>
  </si>
  <si>
    <t>DOSADOR DE CLORO GÁS MANUAL (26KG/DIA)</t>
  </si>
  <si>
    <t>I9758</t>
  </si>
  <si>
    <t>DOSADOR DE CLORO PASTILHA</t>
  </si>
  <si>
    <t>I8954</t>
  </si>
  <si>
    <t>ELETRODO DE NÍVEL EM AÇO INOX</t>
  </si>
  <si>
    <t>I6277</t>
  </si>
  <si>
    <t>ELETRODUTO FLEXÍVEL SEALTUBE DN 1"</t>
  </si>
  <si>
    <t>I6279</t>
  </si>
  <si>
    <t>ELETRODUTO FLEXÍVEL SEALTUBE DN 3/4"</t>
  </si>
  <si>
    <t>I6242</t>
  </si>
  <si>
    <t>EQUIPAMENTO P/ CLORAÇÃO, CLORADOR DE PASTILHAS, TIPO SANY-CLOR 5000 INCL. INSTALAÇÃO</t>
  </si>
  <si>
    <t>I7433</t>
  </si>
  <si>
    <t>EQUIPAMENTO P/ CLORAÇÃO, PASTILHAS TIPO CLOROPLAST 1040</t>
  </si>
  <si>
    <t>I9759</t>
  </si>
  <si>
    <t>ESCADA DE MARINHEIRO EM AÇO INOX 316</t>
  </si>
  <si>
    <t>I9061</t>
  </si>
  <si>
    <t>I9062</t>
  </si>
  <si>
    <t>I9146</t>
  </si>
  <si>
    <t>ESTAÇÃO DE TRATAMENTO DE ESGOTO (ETE), VAZÃO DE 10,00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</si>
  <si>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I9147</t>
  </si>
  <si>
    <t>ESTAÇÃO DE TRATAMENTO DE ESGOTO (ETE), VAZÃO DE 15,00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</si>
  <si>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I9148</t>
  </si>
  <si>
    <t>ESTAÇÃO DE TRATAMENTO DE ESGOTO (ETE), VAZÃO DE 20,00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</si>
  <si>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I9760</t>
  </si>
  <si>
    <t>ESTERILIZADOR DE ÁGUA UVC - Q=40M³/H, PRESSÃO MÁX=7,0KGF/CM², TENSÃO=127/220V, P=150W, CORPO REATOR EM AÇO INOX 304</t>
  </si>
  <si>
    <t>I9761</t>
  </si>
  <si>
    <t>ESTUFA AGRÍCOLA INCLUSIVE SISTEMA DE IRRIGAÇÃO POR MICROASPERSÃO</t>
  </si>
  <si>
    <t>I9762</t>
  </si>
  <si>
    <t>EXAUSTOR AXIAL AEROTEC</t>
  </si>
  <si>
    <t>I9763</t>
  </si>
  <si>
    <t>EXPANSÃO 4 ENTRADAS ANALÓGICAS +/- 10V, 0-20MA, 4-20MA+1 SAÍDA ANALÓGICA +/- 10V, 0-20MA, 4-20MA 12 BITS</t>
  </si>
  <si>
    <t>I6217</t>
  </si>
  <si>
    <t>EXTINTOR DE PO QUIMICO PRESSURIZADO DE 4KG</t>
  </si>
  <si>
    <t>I6218</t>
  </si>
  <si>
    <t>EXTINTOR DE PO QUIMICO PRESSURIZADO DE 6KG</t>
  </si>
  <si>
    <t>I3760</t>
  </si>
  <si>
    <t>EXTREMIDADE BF FLANGE JUNTA ELASTICA DN    75 PN10</t>
  </si>
  <si>
    <t>I7120</t>
  </si>
  <si>
    <t>EXTREMIDADE BF FLANGE JUNTA ELASTICA DN    80 PN10</t>
  </si>
  <si>
    <t>I3761</t>
  </si>
  <si>
    <t>EXTREMIDADE BF FLANGE JUNTA ELASTICA DN   100 PN10</t>
  </si>
  <si>
    <t>I3762</t>
  </si>
  <si>
    <t>EXTREMIDADE BF FLANGE JUNTA ELASTICA DN   150 PN10</t>
  </si>
  <si>
    <t>I3763</t>
  </si>
  <si>
    <t>EXTREMIDADE BF FLANGE JUNTA ELASTICA DN   200 PN10</t>
  </si>
  <si>
    <t>I3764</t>
  </si>
  <si>
    <t>EXTREMIDADE BF FLANGE JUNTA ELASTICA DN   250 PN10</t>
  </si>
  <si>
    <t>I3765</t>
  </si>
  <si>
    <t>EXTREMIDADE BF FLANGE JUNTA ELASTICA DN   300 PN 10</t>
  </si>
  <si>
    <t>I3766</t>
  </si>
  <si>
    <t>EXTREMIDADE BF FLANGE JUNTA ELASTICA DN   350 PN10</t>
  </si>
  <si>
    <t>I3767</t>
  </si>
  <si>
    <t>EXTREMIDADE BF FLANGE JUNTA ELASTICA DN   400 PN10</t>
  </si>
  <si>
    <t>I3768</t>
  </si>
  <si>
    <t>EXTREMIDADE BF FLANGE JUNTA ELASTICA DN   450 PN10</t>
  </si>
  <si>
    <t>I3769</t>
  </si>
  <si>
    <t>EXTREMIDADE BF FLANGE JUNTA ELASTICA DN   500 PN10</t>
  </si>
  <si>
    <t>I3770</t>
  </si>
  <si>
    <t>EXTREMIDADE BF FLANGE JUNTA ELASTICA DN   600 PN10</t>
  </si>
  <si>
    <t>I3771</t>
  </si>
  <si>
    <t>EXTREMIDADE BF FLANGE JUNTA ELASTICA DN   700 PN10</t>
  </si>
  <si>
    <t>I3772</t>
  </si>
  <si>
    <t>EXTREMIDADE BF FLANGE JUNTA ELASTICA DN   800 PN10</t>
  </si>
  <si>
    <t>I3773</t>
  </si>
  <si>
    <t>EXTREMIDADE BF FLANGE JUNTA ELASTICA DN   900 PN10</t>
  </si>
  <si>
    <t>I3774</t>
  </si>
  <si>
    <t>EXTREMIDADE BF FLANGE JUNTA ELASTICA DN 1000 PN10</t>
  </si>
  <si>
    <t>I3776</t>
  </si>
  <si>
    <t>EXTREMIDADE BF FLANGE JUNTA ELASTICA DN 1200 PN10</t>
  </si>
  <si>
    <t>I7663</t>
  </si>
  <si>
    <t>EXTREMIDADE FJTE DN  300 PN10</t>
  </si>
  <si>
    <t>I7674</t>
  </si>
  <si>
    <t>EXTREMIDADE FJTE DN  300 PN16</t>
  </si>
  <si>
    <t>I7684</t>
  </si>
  <si>
    <t>EXTREMIDADE FJTE DN  300 PN25</t>
  </si>
  <si>
    <t>I7664</t>
  </si>
  <si>
    <t>EXTREMIDADE FJTE DN  350 PN10</t>
  </si>
  <si>
    <t>I7675</t>
  </si>
  <si>
    <t>EXTREMIDADE FJTE DN  350 PN16</t>
  </si>
  <si>
    <t>I7685</t>
  </si>
  <si>
    <t>EXTREMIDADE FJTE DN  350 PN25</t>
  </si>
  <si>
    <t>I7665</t>
  </si>
  <si>
    <t>EXTREMIDADE FJTE DN  400 PN10</t>
  </si>
  <si>
    <t>I7676</t>
  </si>
  <si>
    <t>EXTREMIDADE FJTE DN  400 PN16</t>
  </si>
  <si>
    <t>I7686</t>
  </si>
  <si>
    <t>EXTREMIDADE FJTE DN  400 PN25</t>
  </si>
  <si>
    <t>I7666</t>
  </si>
  <si>
    <t>EXTREMIDADE FJTE DN  450 PN10</t>
  </si>
  <si>
    <t>I7667</t>
  </si>
  <si>
    <t>EXTREMIDADE FJTE DN  500 PN10</t>
  </si>
  <si>
    <t>I7677</t>
  </si>
  <si>
    <t>EXTREMIDADE FJTE DN  500 PN16</t>
  </si>
  <si>
    <t>I7687</t>
  </si>
  <si>
    <t>EXTREMIDADE FJTE DN  500 PN25</t>
  </si>
  <si>
    <t>I7668</t>
  </si>
  <si>
    <t>EXTREMIDADE FJTE DN  600 PN10</t>
  </si>
  <si>
    <t>I7678</t>
  </si>
  <si>
    <t>EXTREMIDADE FJTE DN  600 PN16</t>
  </si>
  <si>
    <t>I7688</t>
  </si>
  <si>
    <t>EXTREMIDADE FJTE DN  600 PN25</t>
  </si>
  <si>
    <t>I7669</t>
  </si>
  <si>
    <t>EXTREMIDADE FJTE DN  700 PN10</t>
  </si>
  <si>
    <t>I7679</t>
  </si>
  <si>
    <t>EXTREMIDADE FJTE DN  700 PN16</t>
  </si>
  <si>
    <t>I7689</t>
  </si>
  <si>
    <t>EXTREMIDADE FJTE DN  700 PN25</t>
  </si>
  <si>
    <t>I7670</t>
  </si>
  <si>
    <t>EXTREMIDADE FJTE DN  800 PN10</t>
  </si>
  <si>
    <t>I7680</t>
  </si>
  <si>
    <t>EXTREMIDADE FJTE DN  800 PN16</t>
  </si>
  <si>
    <t>I7690</t>
  </si>
  <si>
    <t>EXTREMIDADE FJTE DN  800 PN25</t>
  </si>
  <si>
    <t>I7671</t>
  </si>
  <si>
    <t>EXTREMIDADE FJTE DN  900 PN10</t>
  </si>
  <si>
    <t>I7681</t>
  </si>
  <si>
    <t>EXTREMIDADE FJTE DN  900 PN16</t>
  </si>
  <si>
    <t>I7691</t>
  </si>
  <si>
    <t>EXTREMIDADE FJTE DN  900 PN25</t>
  </si>
  <si>
    <t>I7672</t>
  </si>
  <si>
    <t>EXTREMIDADE FJTE DN 1000 PN10</t>
  </si>
  <si>
    <t>I7682</t>
  </si>
  <si>
    <t>EXTREMIDADE FJTE DN 1000 PN16</t>
  </si>
  <si>
    <t>I7692</t>
  </si>
  <si>
    <t>EXTREMIDADE FJTE DN 1000 PN25</t>
  </si>
  <si>
    <t>I7673</t>
  </si>
  <si>
    <t>EXTREMIDADE FJTE DN 1200 PN10</t>
  </si>
  <si>
    <t>I7683</t>
  </si>
  <si>
    <t>EXTREMIDADE FJTE DN 1200 PN16</t>
  </si>
  <si>
    <t>I7693</t>
  </si>
  <si>
    <t>EXTREMIDADE FJTE DN 1200 PN25</t>
  </si>
  <si>
    <t>I3826</t>
  </si>
  <si>
    <t>EXTREMIDADE FLANGE E JUNTA MECÂNICA DN  300 PN10</t>
  </si>
  <si>
    <t>I3827</t>
  </si>
  <si>
    <t>EXTREMIDADE FLANGE E JUNTA MECÂNICA DN  350 PN10</t>
  </si>
  <si>
    <t>I3828</t>
  </si>
  <si>
    <t>EXTREMIDADE FLANGE E JUNTA MECÂNICA DN  400 PN10</t>
  </si>
  <si>
    <t>I3829</t>
  </si>
  <si>
    <t>EXTREMIDADE FLANGE E JUNTA MECÂNICA DN  450 PN10</t>
  </si>
  <si>
    <t>I3830</t>
  </si>
  <si>
    <t>EXTREMIDADE FLANGE E JUNTA MECÂNICA DN  500 PN10</t>
  </si>
  <si>
    <t>I3831</t>
  </si>
  <si>
    <t>EXTREMIDADE FLANGE E JUNTA MECÂNICA DN  600 PN10</t>
  </si>
  <si>
    <t>I3832</t>
  </si>
  <si>
    <t>EXTREMIDADE FLANGE E JUNTA MECÂNICA DN  700 PN10</t>
  </si>
  <si>
    <t>I3833</t>
  </si>
  <si>
    <t>EXTREMIDADE FLANGE E JUNTA MECÂNICA DN  800 PN10</t>
  </si>
  <si>
    <t>I3834</t>
  </si>
  <si>
    <t>EXTREMIDADE FLANGE E JUNTA MECÂNICA DN  900 PN10</t>
  </si>
  <si>
    <t>I3835</t>
  </si>
  <si>
    <t>EXTREMIDADE FLANGE E JUNTA MECÂNICA DN 1000 PN10</t>
  </si>
  <si>
    <t>I3836</t>
  </si>
  <si>
    <t>EXTREMIDADE FLANGE E JUNTA MECÂNICA DN 1200 PN10</t>
  </si>
  <si>
    <t>I3794</t>
  </si>
  <si>
    <t>EXTREMIDADE FLANGE E PONTA DN    75 PN10</t>
  </si>
  <si>
    <t>I7121</t>
  </si>
  <si>
    <t>EXTREMIDADE FLANGE E PONTA DN    80 PN10</t>
  </si>
  <si>
    <t>I3793</t>
  </si>
  <si>
    <t>EXTREMIDADE FLANGE E PONTA DN   50 PN10</t>
  </si>
  <si>
    <t>I3795</t>
  </si>
  <si>
    <t>EXTREMIDADE FLANGE E PONTA DN  100 PN10</t>
  </si>
  <si>
    <t>I3796</t>
  </si>
  <si>
    <t>EXTREMIDADE FLANGE E PONTA DN  150 PN10</t>
  </si>
  <si>
    <t>I3797</t>
  </si>
  <si>
    <t>EXTREMIDADE FLANGE E PONTA DN  200 PN10</t>
  </si>
  <si>
    <t>I3798</t>
  </si>
  <si>
    <t>EXTREMIDADE FLANGE E PONTA DN  250 PN10</t>
  </si>
  <si>
    <t>I3799</t>
  </si>
  <si>
    <t>EXTREMIDADE FLANGE E PONTA DN  300 PN10</t>
  </si>
  <si>
    <t>I3800</t>
  </si>
  <si>
    <t>EXTREMIDADE FLANGE E PONTA DN  350 PN10</t>
  </si>
  <si>
    <t>I3801</t>
  </si>
  <si>
    <t>EXTREMIDADE FLANGE E PONTA DN  400 PN10</t>
  </si>
  <si>
    <t>I3802</t>
  </si>
  <si>
    <t>EXTREMIDADE FLANGE E PONTA DN  450 PN10</t>
  </si>
  <si>
    <t>I3803</t>
  </si>
  <si>
    <t>EXTREMIDADE FLANGE E PONTA DN  500 PN10</t>
  </si>
  <si>
    <t>I3804</t>
  </si>
  <si>
    <t>EXTREMIDADE FLANGE E PONTA DN  600 PN10</t>
  </si>
  <si>
    <t>I3805</t>
  </si>
  <si>
    <t>EXTREMIDADE FLANGE E PONTA DN  700 PN10</t>
  </si>
  <si>
    <t>I3806</t>
  </si>
  <si>
    <t>EXTREMIDADE FLANGE E PONTA DN  800 PN10</t>
  </si>
  <si>
    <t>I3807</t>
  </si>
  <si>
    <t>EXTREMIDADE FLANGE E PONTA DN  900 PN10</t>
  </si>
  <si>
    <t>I3808</t>
  </si>
  <si>
    <t>EXTREMIDADE FLANGE E PONTA DN 1000 PN10</t>
  </si>
  <si>
    <t>I3809</t>
  </si>
  <si>
    <t>EXTREMIDADE FLANGE E PONTA DN 1200 PN10</t>
  </si>
  <si>
    <t>I3116</t>
  </si>
  <si>
    <t>EXTREMIDADE PBA BOLSA / FLANGE DN   50</t>
  </si>
  <si>
    <t>I3117</t>
  </si>
  <si>
    <t>EXTREMIDADE PBA BOLSA / FLANGE DN   75</t>
  </si>
  <si>
    <t>I3118</t>
  </si>
  <si>
    <t>EXTREMIDADE PBA BOLSA / FLANGE DN 100</t>
  </si>
  <si>
    <t>I3119</t>
  </si>
  <si>
    <t>EXTREMIDADE PBA PONTA / FLANGE DN   50</t>
  </si>
  <si>
    <t>I3120</t>
  </si>
  <si>
    <t>EXTREMIDADE PBA PONTA / FLANGE DN   75</t>
  </si>
  <si>
    <t>I3121</t>
  </si>
  <si>
    <t>EXTREMIDADE PBA PONTA / FLANGE DN 100</t>
  </si>
  <si>
    <t>I3811</t>
  </si>
  <si>
    <t>EXTREMIDADE PF C/ ABA DE VEDAÇÃO DN    75 PN10</t>
  </si>
  <si>
    <t>I7123</t>
  </si>
  <si>
    <t>EXTREMIDADE PF C/ ABA DE VEDAÇÃO DN    80 PN10</t>
  </si>
  <si>
    <t>I3812</t>
  </si>
  <si>
    <t>EXTREMIDADE PF C/ ABA DE VEDAÇÃO DN   100 PN10</t>
  </si>
  <si>
    <t>I3813</t>
  </si>
  <si>
    <t>EXTREMIDADE PF C/ ABA DE VEDAÇÃO DN   150 PN10</t>
  </si>
  <si>
    <t>I3814</t>
  </si>
  <si>
    <t>EXTREMIDADE PF C/ ABA DE VEDAÇÃO DN   200 PN10</t>
  </si>
  <si>
    <t>I3815</t>
  </si>
  <si>
    <t>EXTREMIDADE PF C/ ABA DE VEDAÇÃO DN   250 PN10</t>
  </si>
  <si>
    <t>I3816</t>
  </si>
  <si>
    <t>EXTREMIDADE PF C/ ABA DE VEDAÇÃO DN   300 PN10</t>
  </si>
  <si>
    <t>I3817</t>
  </si>
  <si>
    <t>EXTREMIDADE PF C/ ABA DE VEDAÇÃO DN   350 PN10</t>
  </si>
  <si>
    <t>I3818</t>
  </si>
  <si>
    <t>EXTREMIDADE PF C/ ABA DE VEDAÇÃO DN   400 PN10</t>
  </si>
  <si>
    <t>I7122</t>
  </si>
  <si>
    <t>EXTREMIDADE PF C/ ABA DE VEDAÇÃO DN   450 PN10</t>
  </si>
  <si>
    <t>I3819</t>
  </si>
  <si>
    <t>EXTREMIDADE PF C/ ABA DE VEDAÇÃO DN   500 PN10</t>
  </si>
  <si>
    <t>I3820</t>
  </si>
  <si>
    <t>EXTREMIDADE PF C/ ABA DE VEDAÇÃO DN   600 PN10</t>
  </si>
  <si>
    <t>I3821</t>
  </si>
  <si>
    <t>EXTREMIDADE PF C/ ABA DE VEDAÇÃO DN   700 PN10</t>
  </si>
  <si>
    <t>I3822</t>
  </si>
  <si>
    <t>EXTREMIDADE PF C/ ABA DE VEDAÇÃO DN   800 PN10</t>
  </si>
  <si>
    <t>I3823</t>
  </si>
  <si>
    <t>EXTREMIDADE PF C/ ABA DE VEDAÇÃO DN   900 PN10</t>
  </si>
  <si>
    <t>I3824</t>
  </si>
  <si>
    <t>EXTREMIDADE PF C/ ABA DE VEDAÇÃO DN 1000 PN10</t>
  </si>
  <si>
    <t>I3825</t>
  </si>
  <si>
    <t>EXTREMIDADE PF C/ ABA DE VEDAÇÃO DN 1200 PN10</t>
  </si>
  <si>
    <t>I9764</t>
  </si>
  <si>
    <t>EXTREMIDADE PP C/ ABA DE VEDAÇÃO DN 500 PN10 L=450</t>
  </si>
  <si>
    <t>I9765</t>
  </si>
  <si>
    <t>FECHAMENTO LATERAL EM FILME PLÁSTICO ESTUFA 150 MICRAS DO TIPO ENROLAR</t>
  </si>
  <si>
    <t>I2937</t>
  </si>
  <si>
    <t>FERRULE DE BRONZE 1"</t>
  </si>
  <si>
    <t>I2936</t>
  </si>
  <si>
    <t>FERRULE DE BRONZE 3/4"</t>
  </si>
  <si>
    <t>I8948</t>
  </si>
  <si>
    <t>FILTRO ASCENDENTE EM FIBRA D=2,00M E H=4,00M</t>
  </si>
  <si>
    <t>I8952</t>
  </si>
  <si>
    <t>FILTRO ASCENDENTE EM FIBRA D=2,50M E H=3,6M, Q=30M3/H</t>
  </si>
  <si>
    <t>I8947</t>
  </si>
  <si>
    <t>FILTRO ASCENDENTE EM FIBRA D=3,50M E H=3,78M</t>
  </si>
  <si>
    <t>I9766</t>
  </si>
  <si>
    <t>FILTRO DE AR 1/4" C/ COPO DE PROTEÇÃO</t>
  </si>
  <si>
    <t>I9767</t>
  </si>
  <si>
    <t>FILTRO DE DISCO 2"</t>
  </si>
  <si>
    <t>I7076</t>
  </si>
  <si>
    <t>FILTRO DE FLUXO ASCENDENTE EM FIBRA COMPLETO COM TAMPA, BARRILETE, ESCADA E MATERIAL FILTRANTE, CAPACIDADE 119,26 m³/h A 178,20 m³/h</t>
  </si>
  <si>
    <t>I7070</t>
  </si>
  <si>
    <t>FILTRO DE FLUXO ASCENDENTE EM FIBRA COMPLETO COM TAMPA, BARRILETE, ESCADA E MATERIAL FILTRANTE, CAPACIDADE 13,29 m³/h A 23,55 m³/h</t>
  </si>
  <si>
    <t>I7071</t>
  </si>
  <si>
    <t>FILTRO DE FLUXO ASCENDENTE EM FIBRA COMPLETO COM TAMPA, BARRILETE, ESCADA E MATERIAL FILTRANTE, CAPACIDADE 23,56 m³/h A 36,83 m³/h</t>
  </si>
  <si>
    <t>I7067</t>
  </si>
  <si>
    <t>FILTRO DE FLUXO ASCENDENTE EM FIBRA COMPLETO COM TAMPA, BARRILETE, ESCADA E MATERIAL FILTRANTE, CAPACIDADE 3,75 m³/h</t>
  </si>
  <si>
    <t>I7068</t>
  </si>
  <si>
    <t>FILTRO DE FLUXO ASCENDENTE EM FIBRA COMPLETO COM TAMPA, BARRILETE, ESCADA E MATERIAL FILTRANTE, CAPACIDADE 3,76 m³/h A 5,93 m³/h</t>
  </si>
  <si>
    <t>I7072</t>
  </si>
  <si>
    <t>FILTRO DE FLUXO ASCENDENTE EM FIBRA COMPLETO COM TAMPA, BARRILETE, ESCADA E MATERIAL FILTRANTE, CAPACIDADE 36,84 m³/h A 53,03 m³/h</t>
  </si>
  <si>
    <t>I7069</t>
  </si>
  <si>
    <t>FILTRO DE FLUXO ASCENDENTE EM FIBRA COMPLETO COM TAMPA, BARRILETE, ESCADA E MATERIAL FILTRANTE, CAPACIDADE 5,94 m³/h A 13,28 m³/h</t>
  </si>
  <si>
    <t>I7073</t>
  </si>
  <si>
    <t>FILTRO DE FLUXO ASCENDENTE EM FIBRA COMPLETO COM TAMPA, BARRILETE, ESCADA E MATERIAL FILTRANTE, CAPACIDADE 53,04 m³/h A 72,15 m³/h</t>
  </si>
  <si>
    <t>I7074</t>
  </si>
  <si>
    <t>FILTRO DE FLUXO ASCENDENTE EM FIBRA COMPLETO COM TAMPA, BARRILETE, ESCADA E MATERIAL FILTRANTE, CAPACIDADE 72,16 m³/h A 94,28 m³/h</t>
  </si>
  <si>
    <t>I7075</t>
  </si>
  <si>
    <t>FILTRO DE FLUXO ASCENDENTE EM FIBRA COMPLETO COM TAMPA, BARRILETE, ESCADA E MATERIAL FILTRANTE, CAPACIDADE 94,29 m³/h A 119,25 m³/h</t>
  </si>
  <si>
    <t>I8950</t>
  </si>
  <si>
    <t>FILTRO DESCENDENTE EM FIBRA D=1,20M E H=4,00M</t>
  </si>
  <si>
    <t>I8949</t>
  </si>
  <si>
    <t>FILTRO DESCENDENTE EM FIBRA D=3,00M E H=3,78M</t>
  </si>
  <si>
    <t>I8951</t>
  </si>
  <si>
    <t>FILTRO DESCENDENTE EM FIBRA DE VIDRO D=1,00M E Q=6,38M3/H</t>
  </si>
  <si>
    <t>I7582</t>
  </si>
  <si>
    <t>FILTRO PVC NERV. REFORÇADO DN 200x2mx0,50mm</t>
  </si>
  <si>
    <t>I7583</t>
  </si>
  <si>
    <t>FILTRO PVC NERV. REFORÇADO DN 200x2mx0,75mm</t>
  </si>
  <si>
    <t>I7584</t>
  </si>
  <si>
    <t>FILTRO PVC NERV. REFORÇADO DN 200x2mx1,00mm</t>
  </si>
  <si>
    <t>I7585</t>
  </si>
  <si>
    <t>FILTRO PVC NERV. REFORÇADO DN 200x2mx1,50mm</t>
  </si>
  <si>
    <t>I7586</t>
  </si>
  <si>
    <t>FILTRO PVC NERV. REFORÇADO DN 200x4mx0,50mm</t>
  </si>
  <si>
    <t>I7587</t>
  </si>
  <si>
    <t>FILTRO PVC NERV. REFORÇADO DN 200x4mx0,75mm</t>
  </si>
  <si>
    <t>I7588</t>
  </si>
  <si>
    <t>FILTRO PVC NERV. REFORÇADO DN 200x4mx1,00mm</t>
  </si>
  <si>
    <t>I7589</t>
  </si>
  <si>
    <t>FILTRO PVC NERV. REFORÇADO DN 200x4mx1,50mm</t>
  </si>
  <si>
    <t>I7566</t>
  </si>
  <si>
    <t>FILTRO PVC NERV. STANDARD DN 154x2mx0,50mm</t>
  </si>
  <si>
    <t>I7567</t>
  </si>
  <si>
    <t>FILTRO PVC NERV. STANDARD DN 154x2mx0,75mm</t>
  </si>
  <si>
    <t>I7568</t>
  </si>
  <si>
    <t>FILTRO PVC NERV. STANDARD DN 154x2mx1,00mm</t>
  </si>
  <si>
    <t>I7569</t>
  </si>
  <si>
    <t>FILTRO PVC NERV. STANDARD DN 154x2mx1,50mm</t>
  </si>
  <si>
    <t>I7570</t>
  </si>
  <si>
    <t>FILTRO PVC NERV. STANDARD DN 154x4mx0,50mm</t>
  </si>
  <si>
    <t>I7571</t>
  </si>
  <si>
    <t>FILTRO PVC NERV. STANDARD DN 154x4mx0,75mm</t>
  </si>
  <si>
    <t>I7572</t>
  </si>
  <si>
    <t>FILTRO PVC NERV. STANDARD DN 154x4mx1,00mm</t>
  </si>
  <si>
    <t>I7573</t>
  </si>
  <si>
    <t>FILTRO PVC NERV. STANDARD DN 154x4mx1,50mm</t>
  </si>
  <si>
    <t>I7574</t>
  </si>
  <si>
    <t>FILTRO PVC NERV. STANDARD DN 206x2mx0,50mm</t>
  </si>
  <si>
    <t>I7575</t>
  </si>
  <si>
    <t>FILTRO PVC NERV. STANDARD DN 206x2mx0,75mm</t>
  </si>
  <si>
    <t>I7576</t>
  </si>
  <si>
    <t>FILTRO PVC NERV. STANDARD DN 206x2mx1,00mm</t>
  </si>
  <si>
    <t>I7577</t>
  </si>
  <si>
    <t>FILTRO PVC NERV. STANDARD DN 206x2mx1,50mm</t>
  </si>
  <si>
    <t>I7578</t>
  </si>
  <si>
    <t>FILTRO PVC NERV. STANDARD DN 206x4mx0,50mm</t>
  </si>
  <si>
    <t>I7579</t>
  </si>
  <si>
    <t>FILTRO PVC NERV. STANDARD DN 206x4mx0,75mm</t>
  </si>
  <si>
    <t>I9768</t>
  </si>
  <si>
    <t>FILTRO TIPO Y DN 50</t>
  </si>
  <si>
    <t>I9769</t>
  </si>
  <si>
    <t>FILTRO TIPO Y DN 75</t>
  </si>
  <si>
    <t>I9770</t>
  </si>
  <si>
    <t>FILTRO TIPO Y FºFº FF DN 100</t>
  </si>
  <si>
    <t>I9771</t>
  </si>
  <si>
    <t>FILTRO TIPO Y FºFº FF DN 150</t>
  </si>
  <si>
    <t>I9772</t>
  </si>
  <si>
    <t>FILTRO TIPO Y FºFº FF DN 200</t>
  </si>
  <si>
    <t>I9773</t>
  </si>
  <si>
    <t>FILTRO TIPO Y FºFº FF DN 250</t>
  </si>
  <si>
    <t>I9774</t>
  </si>
  <si>
    <t>FILTRO TIPO Y FºFº FF DN 300</t>
  </si>
  <si>
    <t>I9775</t>
  </si>
  <si>
    <t>FINAL DE LINHA PARA MANGUEIRA GOTEJADORA DN16</t>
  </si>
  <si>
    <t>I9776</t>
  </si>
  <si>
    <t>FINAL DE LINHA PARA TUBO PELBD DN16</t>
  </si>
  <si>
    <t>I9777</t>
  </si>
  <si>
    <t>FINAL DE LINHA PARA TUBO PELBD DN25</t>
  </si>
  <si>
    <t>I8075</t>
  </si>
  <si>
    <t>FIO DE COBRE NÚ 25mm²</t>
  </si>
  <si>
    <t>I6278</t>
  </si>
  <si>
    <t>FITA AUTO FUSÃO DE 1A QUALIDADE</t>
  </si>
  <si>
    <t>I6422</t>
  </si>
  <si>
    <t>FITA DE INOX P/ FIXAÇÃO DO ELETRODUTO NO POSTE</t>
  </si>
  <si>
    <t>I9778</t>
  </si>
  <si>
    <t>FITA GOTEJADORA DN 16</t>
  </si>
  <si>
    <t>I9779</t>
  </si>
  <si>
    <t>FLANGE AVULSO AÇO CARBONO ATM A36 DN 1600</t>
  </si>
  <si>
    <t>I9780</t>
  </si>
  <si>
    <t>FLANGE AVULSO AÇO CARBONO ATM A36 DN 1800</t>
  </si>
  <si>
    <t>I9781</t>
  </si>
  <si>
    <t>FLANGE AVULSO AÇO INOX 304 3"</t>
  </si>
  <si>
    <t>I9782</t>
  </si>
  <si>
    <t>FLANGE AVULSO AÇO SCHEDULE 40 4"</t>
  </si>
  <si>
    <t>I3856</t>
  </si>
  <si>
    <t>FLANGE AVULSO DN 100 PN10</t>
  </si>
  <si>
    <t>I3869</t>
  </si>
  <si>
    <t>FLANGE AVULSO DN 1000 PN10</t>
  </si>
  <si>
    <t>I3871</t>
  </si>
  <si>
    <t>FLANGE AVULSO DN 1200 PN10</t>
  </si>
  <si>
    <t>I3857</t>
  </si>
  <si>
    <t>FLANGE AVULSO DN 150 PN10</t>
  </si>
  <si>
    <t>I3858</t>
  </si>
  <si>
    <t>FLANGE AVULSO DN 200 PN10</t>
  </si>
  <si>
    <t>I3859</t>
  </si>
  <si>
    <t>FLANGE AVULSO DN 250 PN10</t>
  </si>
  <si>
    <t>I3860</t>
  </si>
  <si>
    <t>FLANGE AVULSO DN 300 PN10</t>
  </si>
  <si>
    <t>I3861</t>
  </si>
  <si>
    <t>FLANGE AVULSO DN 350 PN10</t>
  </si>
  <si>
    <t>I3862</t>
  </si>
  <si>
    <t>FLANGE AVULSO DN 400 PN10</t>
  </si>
  <si>
    <t>I3863</t>
  </si>
  <si>
    <t>FLANGE AVULSO DN 450 PN10</t>
  </si>
  <si>
    <t>I3864</t>
  </si>
  <si>
    <t>FLANGE AVULSO DN 500 PN10</t>
  </si>
  <si>
    <t>I3865</t>
  </si>
  <si>
    <t>FLANGE AVULSO DN 600 PN10</t>
  </si>
  <si>
    <t>I3866</t>
  </si>
  <si>
    <t>FLANGE AVULSO DN 700 PN10</t>
  </si>
  <si>
    <t>I3855</t>
  </si>
  <si>
    <t>FLANGE AVULSO DN 75 PN10</t>
  </si>
  <si>
    <t>I7124</t>
  </si>
  <si>
    <t>FLANGE AVULSO DN 80 PN10</t>
  </si>
  <si>
    <t>I3867</t>
  </si>
  <si>
    <t>FLANGE AVULSO DN 800 PN10</t>
  </si>
  <si>
    <t>I3868</t>
  </si>
  <si>
    <t>FLANGE AVULSO DN 900 PN10</t>
  </si>
  <si>
    <t>I9783</t>
  </si>
  <si>
    <t>FLANGE AVULSO FIBRA ADAPTADA C/PONTA P/PRFV DN 100 PN10</t>
  </si>
  <si>
    <t>I9785</t>
  </si>
  <si>
    <t>FLANGE AVULSO FIBRA ADAPTADA C/PONTA P/PRFV DN 1000</t>
  </si>
  <si>
    <t>I9784</t>
  </si>
  <si>
    <t>FLANGE AVULSO FIBRA ADAPTADA C/PONTA P/PRFV DN 150 PN10</t>
  </si>
  <si>
    <t>I9786</t>
  </si>
  <si>
    <t>FLANGE AVULSO PRFV DN 600 PN10</t>
  </si>
  <si>
    <t>I9787</t>
  </si>
  <si>
    <t>FLANGE CEGO AÇO CARBONO ASTM ESP.7/16" DN 1000</t>
  </si>
  <si>
    <t>I9788</t>
  </si>
  <si>
    <t>FLANGE CEGO AÇO CARBONO ASTM ESP.7/16" DN 1200</t>
  </si>
  <si>
    <t>I9789</t>
  </si>
  <si>
    <t>FLANGE CEGO AÇO CARBONO ASTM ESP.7/16" DN 1500</t>
  </si>
  <si>
    <t>I9790</t>
  </si>
  <si>
    <t>FLANGE CEGO AÇO CARBONO ASTM ESP.7/16" DN 1800</t>
  </si>
  <si>
    <t>I9791</t>
  </si>
  <si>
    <t>FLANGE CEGO AÇO CARBONO PN 10 DN 300MM</t>
  </si>
  <si>
    <t>I9792</t>
  </si>
  <si>
    <t>FLANGE CEGO AÇO CARBONO PN 10 DN 400MM</t>
  </si>
  <si>
    <t>I9793</t>
  </si>
  <si>
    <t>FLANGE CEGO AÇO SCHEDULE 40 S/ COSTURA  DN 200</t>
  </si>
  <si>
    <t>I7125</t>
  </si>
  <si>
    <t>FLANGE CEGO DN 80 PN10</t>
  </si>
  <si>
    <t>I9794</t>
  </si>
  <si>
    <t>FLANGE CEGO FIBRA DE VIDRO DN  600 PN10</t>
  </si>
  <si>
    <t>I9795</t>
  </si>
  <si>
    <t>FLANGE CEGO FIBRA DE VIDRO DN 1000 PN10</t>
  </si>
  <si>
    <t>I3839</t>
  </si>
  <si>
    <t>FLANGE CEGO FoFo C/ FUROS DN 100 PN10</t>
  </si>
  <si>
    <t>I3852</t>
  </si>
  <si>
    <t>FLANGE CEGO FoFo C/ FUROS DN 1000 PN10</t>
  </si>
  <si>
    <t>I3853</t>
  </si>
  <si>
    <t>FLANGE CEGO FoFo C/ FUROS DN 1200 PN10</t>
  </si>
  <si>
    <t>I3840</t>
  </si>
  <si>
    <t>FLANGE CEGO FoFo C/ FUROS DN 150 PN10</t>
  </si>
  <si>
    <t>I3841</t>
  </si>
  <si>
    <t>FLANGE CEGO FoFo C/ FUROS DN 200 PN10</t>
  </si>
  <si>
    <t>I3842</t>
  </si>
  <si>
    <t>FLANGE CEGO FoFo C/ FUROS DN 250 PN10</t>
  </si>
  <si>
    <t>I3843</t>
  </si>
  <si>
    <t>FLANGE CEGO FoFo C/ FUROS DN 300 PN10</t>
  </si>
  <si>
    <t>I3844</t>
  </si>
  <si>
    <t>FLANGE CEGO FoFo C/ FUROS DN 350 PN10</t>
  </si>
  <si>
    <t>I3845</t>
  </si>
  <si>
    <t>FLANGE CEGO FoFo C/ FUROS DN 400 PN10</t>
  </si>
  <si>
    <t>I3846</t>
  </si>
  <si>
    <t>FLANGE CEGO FoFo C/ FUROS DN 450 PN10</t>
  </si>
  <si>
    <t>I3837</t>
  </si>
  <si>
    <t>FLANGE CEGO FoFo C/ FUROS DN 50 PN10</t>
  </si>
  <si>
    <t>I3847</t>
  </si>
  <si>
    <t>FLANGE CEGO FoFo C/ FUROS DN 500 PN10</t>
  </si>
  <si>
    <t>I3848</t>
  </si>
  <si>
    <t>FLANGE CEGO FoFo C/ FUROS DN 600 PN10</t>
  </si>
  <si>
    <t>I3849</t>
  </si>
  <si>
    <t>FLANGE CEGO FoFo C/ FUROS DN 700 PN10</t>
  </si>
  <si>
    <t>I3838</t>
  </si>
  <si>
    <t>FLANGE CEGO FoFo C/ FUROS DN 75 PN10</t>
  </si>
  <si>
    <t>I3850</t>
  </si>
  <si>
    <t>FLANGE CEGO FoFo C/ FUROS DN 800 PN10</t>
  </si>
  <si>
    <t>I3851</t>
  </si>
  <si>
    <t>FLANGE CEGO FoFo C/ FUROS DN 900 PN10</t>
  </si>
  <si>
    <t>I6871</t>
  </si>
  <si>
    <t>FLANGE LIVRE C/F P/ CONEX. PVC PBS DN 100</t>
  </si>
  <si>
    <t>I6872</t>
  </si>
  <si>
    <t>FLANGE LIVRE C/F P/ CONEX. PVC PBS DN 50</t>
  </si>
  <si>
    <t>I6873</t>
  </si>
  <si>
    <t>FLANGE LIVRE C/F P/ CONEX. PVC PBS DN 75</t>
  </si>
  <si>
    <t>I6874</t>
  </si>
  <si>
    <t>FLANGE LIVRE C/F P/ TUBOS PVC PBS DN 100</t>
  </si>
  <si>
    <t>I6875</t>
  </si>
  <si>
    <t>FLANGE LIVRE C/F P/ TUBOS PVC PBS DN 150</t>
  </si>
  <si>
    <t>I6876</t>
  </si>
  <si>
    <t>FLANGE LIVRE C/F P/ TUBOS PVC PBS DN 50</t>
  </si>
  <si>
    <t>I6877</t>
  </si>
  <si>
    <t>FLANGE LIVRE C/F P/ TUBOS PVC PBS DN 75</t>
  </si>
  <si>
    <t>I6878</t>
  </si>
  <si>
    <t>FLANGE LIVRE S/F P/ CONEX. PVC PBS DN 100</t>
  </si>
  <si>
    <t>I6879</t>
  </si>
  <si>
    <t>FLANGE LIVRE S/F P/ CONEX. PVC PBS DN 75</t>
  </si>
  <si>
    <t>I6880</t>
  </si>
  <si>
    <t>FLANGE LIVRE S/F P/ TUBOS PVC PBS DN 100</t>
  </si>
  <si>
    <t>I6881</t>
  </si>
  <si>
    <t>FLANGE LIVRE S/F P/ TUBOS PVC PBS DN 50</t>
  </si>
  <si>
    <t>I6882</t>
  </si>
  <si>
    <t>FLANGE LIVRE S/F P/ TUBOS PVC PBS DN 75</t>
  </si>
  <si>
    <t>I9796</t>
  </si>
  <si>
    <t>FLANGE PARA TUBO DE AÇO INOX DE 3”</t>
  </si>
  <si>
    <t>I7333</t>
  </si>
  <si>
    <t>FLUTUADOR PARA TUBO PEAD EM FIBRA DN 250 mm</t>
  </si>
  <si>
    <t>I7470</t>
  </si>
  <si>
    <t>FLUTUANTE EM PRFV COM CAP. ATÉ 1.000Kg</t>
  </si>
  <si>
    <t>I9797</t>
  </si>
  <si>
    <t>FONTE DE ALIMENTAÇÃO CHAVEADA 220VCA/24VCC  5A</t>
  </si>
  <si>
    <t>I9798</t>
  </si>
  <si>
    <t>FONTE DE ALIMENTAÇÃO CHAVEADA 220VCA/24VCC 10A</t>
  </si>
  <si>
    <t>I9800</t>
  </si>
  <si>
    <t>FORNECIMENTO E MONTAGEM DE DEFLETOR EM FIBRA DE VIDRO, ESP. 10MM</t>
  </si>
  <si>
    <t>I9801</t>
  </si>
  <si>
    <t>FORNECIMENTO E MONTAGEM DE SEPARADOR DE FASE EM FIBRA, ESP. 10MM</t>
  </si>
  <si>
    <t>I9802</t>
  </si>
  <si>
    <t>FUNIL EM FIBRA DE VIDRO COM ALTURA 30CM ABERTURA MAIOR 20CM E MENOR 3,2CM</t>
  </si>
  <si>
    <t>I9803</t>
  </si>
  <si>
    <t>FUSÍVEL CARTUCHO 20A</t>
  </si>
  <si>
    <t>I6393</t>
  </si>
  <si>
    <t>FÁBRICA DE CLORO MODELO HIDROGEROX HG 3000 COM CAPACIDADE DE 3.000g/dia/CLORO, CONSUMO DE SAL DE 9 kg/dia, COMPOSTA DE 01 (UM) REATOR, 01 (UMA) FONTE DE TENSÃO 220V, VAZÃO DE 35 m3/h E DOSAGEM DE 3,7 ppm, INCLUINDO FORNECIMENTO E MONTAGEM</t>
  </si>
  <si>
    <t>I6392</t>
  </si>
  <si>
    <t>FÁBRICA DE CLORO MODELO HIDROGEROX HG plus 12 COM CAPACIDADE DE 12.000g/dia/CLORO, CONSUMO DE SAL DE 36 kg/dia, COMPOSTA DE 01 (UM) REATOR, 01 (UMA) FONTE DE TENSÃO 220V, VAZÃO DE 75 m3/h E DOSAGEM DE 3,7 ppm, INCLUINDO FORNECIMENTO E MONTAGEM</t>
  </si>
  <si>
    <t>I6583</t>
  </si>
  <si>
    <t>FÁBRICA PARA GERAÇÃO E DOSAGEM DE CLORO COM DOSAGEM DE APLICAÇÃO DE 2 ppm E DOSAG</t>
  </si>
  <si>
    <t>I6585</t>
  </si>
  <si>
    <t>I8076</t>
  </si>
  <si>
    <t>I9804</t>
  </si>
  <si>
    <t>GOTEJADOR TIPO BOTÃO KATIF 3-4 L/H</t>
  </si>
  <si>
    <t>I9805</t>
  </si>
  <si>
    <t>GRADE EM FIBRA DE VIDRO PULTRUDADA E = 4 MM PERFIS GPS 25</t>
  </si>
  <si>
    <t>I6423</t>
  </si>
  <si>
    <t>GRAMPO DE INOX P/ PRENDER FITA DE FIXAÇÃO</t>
  </si>
  <si>
    <t>I7003</t>
  </si>
  <si>
    <t>GRUPO GERADOR PARA MOTOR DE 100 CV PARTIDA SOFT START, AUTOMÁTICO C/ QUADRO DE REVERSÃO, COMPLETO, CONFORME TR-04</t>
  </si>
  <si>
    <t>I6997</t>
  </si>
  <si>
    <t>GRUPO GERADOR PARA MOTOR DE 12,5 A 15 CV PARTIDA SOFT START, AUTOMÁTICO C/ QUADRO DE REVERSÃO, COMPLETO, CONFORME TR-04</t>
  </si>
  <si>
    <t>I6994</t>
  </si>
  <si>
    <t>GRUPO GERADOR PARA MOTOR DE 2 CV PARTIDA DIRETA, AUTOMÁTICO C/ QUADRO DE REVERSÃO, COMPLETO, CONFORME TR-04</t>
  </si>
  <si>
    <t>I6998</t>
  </si>
  <si>
    <t>GRUPO GERADOR PARA MOTOR DE 20 A 25 CV PARTIDA SOFT START, AUTOMÁTICO C/ QUADRO DE REVERSÃO, COMPLETO, CONFORME TR-04</t>
  </si>
  <si>
    <t>I6999</t>
  </si>
  <si>
    <t>GRUPO GERADOR PARA MOTOR DE 25 A 30 CV PARTIDA SOFT START, AUTOMÁTICO C/ QUADRO DE REVERSÃO, COMPLETO, CONFORME TR-04</t>
  </si>
  <si>
    <t>I6995</t>
  </si>
  <si>
    <t>GRUPO GERADOR PARA MOTOR DE 3 A 5 CV PARTIDA DIRETA, AUTOMÁTICO C/ QUADRO DE REVERSÃO, COMPLETO, CONFORME TR-04</t>
  </si>
  <si>
    <t>I7000</t>
  </si>
  <si>
    <t>GRUPO GERADOR PARA MOTOR DE 40 A 50 CV PARTIDA SOFT START, AUTOMÁTICO C/ QUADRO DE REVERSÃO, COMPLETO, CONFORME TR-04</t>
  </si>
  <si>
    <t>I7001</t>
  </si>
  <si>
    <t>GRUPO GERADOR PARA MOTOR DE 60 CV PARTIDA SOFT START, AUTOMÁTICO C/ QUADRO DE REVERSÃO, COMPLETO, CONFORME TR-04</t>
  </si>
  <si>
    <t>I6996</t>
  </si>
  <si>
    <t>GRUPO GERADOR PARA MOTOR DE 7,5 A 10 CV PARTIDA SOFT START, AUTOMÁTICO C/ QUADRO DE REVERSÃO, COMPLETO, CONFORME TR-04</t>
  </si>
  <si>
    <t>I7002</t>
  </si>
  <si>
    <t>GRUPO GERADOR PARA MOTOR DE 75 CV PARTIDA SOFT START, AUTOMÁTICO C/ QUADRO DE REVERSÃO, COMPLETO, CONFORME TR-04</t>
  </si>
  <si>
    <t>I9060</t>
  </si>
  <si>
    <t>I9374</t>
  </si>
  <si>
    <t>GUARNIÇÃO DN 20 MM P/ TUBETE</t>
  </si>
  <si>
    <t>I9806</t>
  </si>
  <si>
    <t>HASTE DE PROLONGAMENTO C/ QUADRO E BOCA DE CHAVE 1 1/8"</t>
  </si>
  <si>
    <t>I8083</t>
  </si>
  <si>
    <t>HASTE DE TERRA EM AÇO COBREADO, COM SEÇÃO CIRCULAR MÍNIMA DE 13 x 2000mm</t>
  </si>
  <si>
    <t>I4900</t>
  </si>
  <si>
    <t>HASTE PROLONG. C/ ROSCA/ROSCA DN 1.1/8 L=1,00m</t>
  </si>
  <si>
    <t>I4901</t>
  </si>
  <si>
    <t>HASTE PROLONG. C/ ROSCA/ROSCA DN 1.3/4 L=1,00m</t>
  </si>
  <si>
    <t>I4902</t>
  </si>
  <si>
    <t>HASTE PROLONG. C/ ROSCA/ROSCA DN 2 x 1 L=1,00m</t>
  </si>
  <si>
    <t>I4903</t>
  </si>
  <si>
    <t>HASTE PROLONG. C/ ROSCA/ROSCA DN 2.1/2 L=1,00m</t>
  </si>
  <si>
    <t>I4896</t>
  </si>
  <si>
    <t>HASTE PROLONG.C/ROSCA BOCA CHAVE DN 1.1/8 L=1,00m</t>
  </si>
  <si>
    <t>I4897</t>
  </si>
  <si>
    <t>HASTE PROLONG.C/ROSCA BOCA CHAVE DN 1.3/4 L=1,00m</t>
  </si>
  <si>
    <t>I4898</t>
  </si>
  <si>
    <t>HASTE PROLONG.C/ROSCA BOCA CHAVE DN 2 x 1 L=1,00m</t>
  </si>
  <si>
    <t>I4899</t>
  </si>
  <si>
    <t>HASTE PROLONG.C/ROSCA BOCA CHAVE DN 2.1/2 L=1,00m</t>
  </si>
  <si>
    <t>I4892</t>
  </si>
  <si>
    <t>HASTE PROLONG.QUADRADO BOCA/CHAVE DN 1.1/8 L=1,00m</t>
  </si>
  <si>
    <t>I4893</t>
  </si>
  <si>
    <t>HASTE PROLONG.QUADRADO BOCA/CHAVE DN 1.3/4 L=1,00m</t>
  </si>
  <si>
    <t>I4894</t>
  </si>
  <si>
    <t>HASTE PROLONG.QUADRADO BOCA/CHAVE DN 2 x 1 L=1,00m</t>
  </si>
  <si>
    <t>I4895</t>
  </si>
  <si>
    <t>HASTE PROLONG.QUADRADO BOCA/CHAVE DN 2.1/2 L=1,00m</t>
  </si>
  <si>
    <t>I4905</t>
  </si>
  <si>
    <t>HIDRANTE DE COLUNA COM CURVA DN 100</t>
  </si>
  <si>
    <t>I4904</t>
  </si>
  <si>
    <t>HIDRANTE DE COLUNA COM CURVA DN 75</t>
  </si>
  <si>
    <t>I7127</t>
  </si>
  <si>
    <t>HIDRANTE DE COLUNA COM CURVA DN 80</t>
  </si>
  <si>
    <t>I4907</t>
  </si>
  <si>
    <t>HIDRANTE DE COLUNA COMPL.C/CURVA DISSIMETRICA DN 100</t>
  </si>
  <si>
    <t>I4906</t>
  </si>
  <si>
    <t>HIDRANTE DE COLUNA COMPL.C/CURVA DISSIMETRICA DN 75</t>
  </si>
  <si>
    <t>I7126</t>
  </si>
  <si>
    <t>HIDRANTE DE COLUNA COMPL.C/CURVA DISSIMETRICA DN 80</t>
  </si>
  <si>
    <t>I4908</t>
  </si>
  <si>
    <t>HIDRANTE DE COLUNA SIMPLES DN 100</t>
  </si>
  <si>
    <t>I4909</t>
  </si>
  <si>
    <t>HIDRANTE SUBTERRÂNEO C/ CURVA CURTA DN 75 x 60</t>
  </si>
  <si>
    <t>I4910</t>
  </si>
  <si>
    <t>HIDRANTE SUBTERRÂNEO C/ CURVA LONGA DN 75 x 60</t>
  </si>
  <si>
    <t>I4911</t>
  </si>
  <si>
    <t>HIDRANTE SUBTERRÂNEO C/CURVA CURTA E CAIXA DN 75 x 60</t>
  </si>
  <si>
    <t>I4912</t>
  </si>
  <si>
    <t>HIDRANTE SUBTERRÂNEO C/CURVA LONGA E CAIXA DN 75 x 60</t>
  </si>
  <si>
    <t>I2948</t>
  </si>
  <si>
    <t>HIDROM  TIPO TAQUIMÉTRICO  30 m3/h, 2" -  COMPLETO</t>
  </si>
  <si>
    <t>I2946</t>
  </si>
  <si>
    <t>HIDROM  TIPO TAQUIMÉTRICO 10 m3/h, 1"- COMPLETO</t>
  </si>
  <si>
    <t>I2947</t>
  </si>
  <si>
    <t>HIDROM TIPO TAQUIMÉTRICO  20 m3/h, 1 1/2" -  COMPLETO</t>
  </si>
  <si>
    <t>I2945</t>
  </si>
  <si>
    <t>HIDROM TIPO TAQUIMÉTRICO  7 m3/h, 1" - COMPLETO</t>
  </si>
  <si>
    <t>I2943</t>
  </si>
  <si>
    <t>HIDROM TIPO TAQUIMÉTRICO 3 m3/h, 3/4"- COMPLETO</t>
  </si>
  <si>
    <t>I2944</t>
  </si>
  <si>
    <t>HIDROM TIPO TAQUIMÉTRICO 5 m3/h, 3/4"- COMPLETO</t>
  </si>
  <si>
    <t>I8668</t>
  </si>
  <si>
    <t>HIDRÔMETRO TIPO WOLTMANN HORIZONTAL Qn=150m³/h, Dn 150mm - COMPLETO</t>
  </si>
  <si>
    <t>I8666</t>
  </si>
  <si>
    <t>HIDRÔMETRO TIPO WOLTMANN HORIZONTAL Qn=40m³/h, Dn 80mm - COMPLETO</t>
  </si>
  <si>
    <t>I8667</t>
  </si>
  <si>
    <t>HIDRÔMETRO TIPO WOLTMANN HORIZONTAL Qn=60m³/h, Dn 100mm - COMPLETO</t>
  </si>
  <si>
    <t>I9807</t>
  </si>
  <si>
    <t>IHM TOUCH SCREEN COLORIDA  5.7"</t>
  </si>
  <si>
    <t>I9808</t>
  </si>
  <si>
    <t>IHM TOUCH SCREEN COLORIDA  7"</t>
  </si>
  <si>
    <t>I9809</t>
  </si>
  <si>
    <t>IHM TOUCH SCREEN COLORIDA 10.1"</t>
  </si>
  <si>
    <t>I9810</t>
  </si>
  <si>
    <t>INDICADORES PARA PAINEL DE SINAL ANALÓGICO 4-20MA, COM REPETIÇÃO ANALÓGICA E COMUNICAÇÃO MODBUS, ALIMENTAÇÃO 24VCC.</t>
  </si>
  <si>
    <t>I9813</t>
  </si>
  <si>
    <t>INJETOR DE ADUBO TIPO VENTURI 3/4"</t>
  </si>
  <si>
    <t>I9814</t>
  </si>
  <si>
    <t>INSTALAÇÃO E FORNECIMENTO DE GUINDASTE GIRATÓRIO ( 0 À 360º) COM COLUNA, LANÇA 1,50 M. TALHA CAP. 250 KG</t>
  </si>
  <si>
    <t>I9815</t>
  </si>
  <si>
    <t>INSTALAÇÃO E FORNECIMENTO DE GUINDASTE GIRATÓRIO ( 0 À 360º) COM COLUNA, LANÇA 3,00 M. TALHA CAP. 250 KG</t>
  </si>
  <si>
    <t>I9816</t>
  </si>
  <si>
    <t>INSTALAÇÃO E FORNECIMENTO DE GUINDASTE GIRATÓRIO ( 0 À 360º) COM COLUNA, LANÇA 3,00 M. TALHA CAP. 500 KG</t>
  </si>
  <si>
    <t>I9817</t>
  </si>
  <si>
    <t>INSTALAÇÃO E FORNECIMENTO DE PONTE ROLANTE COM TALHA/TROLLEY ELETRICO COM CAPACIDADE DE 2,0 T</t>
  </si>
  <si>
    <t>I9818</t>
  </si>
  <si>
    <t>INVERSOR DE FREQUÊNCIA 7,5CV/380V COM FILTRO INCLUSO</t>
  </si>
  <si>
    <t>I9811</t>
  </si>
  <si>
    <t>INÍCIO DE LINHA PARA TUBO PEBD E MANGUEIRA GOTEJADORA DN16</t>
  </si>
  <si>
    <t>I9812</t>
  </si>
  <si>
    <t>INÍCIO DE LINHA PARA TUBO PELBD DN25</t>
  </si>
  <si>
    <t>I8958</t>
  </si>
  <si>
    <t>ISOLADOR DE SUSPENSÃO POLIMÉRICO, 15KV</t>
  </si>
  <si>
    <t>I8081</t>
  </si>
  <si>
    <t>ISOLADOR DE SUSPENSÃO, VIDRO OU PORCELANA, 15 kV</t>
  </si>
  <si>
    <t>I8515</t>
  </si>
  <si>
    <t>ISOLADOR REFORÇADO 200mm FIXAÇÃO HORIZONTAL</t>
  </si>
  <si>
    <t>I8514</t>
  </si>
  <si>
    <t>ISOLADOR SIMPLES DE USO GERAL 200mm ROSCA MECÂNICA</t>
  </si>
  <si>
    <t>I8522</t>
  </si>
  <si>
    <t>ISOLADOR SIMPLES PARA MASTRO 2" COM 1 DESCIDA</t>
  </si>
  <si>
    <t>I8523</t>
  </si>
  <si>
    <t>ISOLADOR SIMPLES PARA MASTRO 2" COM 2 DESCIDAS</t>
  </si>
  <si>
    <t>I9819</t>
  </si>
  <si>
    <t>JOELHO 45 PVC SOLDÁVEL DE 50MM</t>
  </si>
  <si>
    <t>I6883</t>
  </si>
  <si>
    <t>JOELHO 45° PVC PBS DN 150</t>
  </si>
  <si>
    <t>I9820</t>
  </si>
  <si>
    <t>JOELHO 90 PRFV DN 150</t>
  </si>
  <si>
    <t>I9821</t>
  </si>
  <si>
    <t>JOELHO 90 PVC SOLDÁVEL DE 50MM</t>
  </si>
  <si>
    <t>I9822</t>
  </si>
  <si>
    <t>JOELHO 90 PVC SOLDÁVEL DE 75MM</t>
  </si>
  <si>
    <t>I6884</t>
  </si>
  <si>
    <t>JOELHO 90° PVC PBS DN 150</t>
  </si>
  <si>
    <t>I7885</t>
  </si>
  <si>
    <t>JOELHO ADAPTADOR EM POLIPROPILENO 20x3/4</t>
  </si>
  <si>
    <t>I9823</t>
  </si>
  <si>
    <t>JOELHO AÇO INOX 90º 2”</t>
  </si>
  <si>
    <t>I9824</t>
  </si>
  <si>
    <t>JUNTA ANTIVIBRATÓRIA FLANGE/FLANGE DN 100</t>
  </si>
  <si>
    <t>I9825</t>
  </si>
  <si>
    <t>JUNTA ANTIVIBRATÓRIA FLANGE/FLANGE DN 150</t>
  </si>
  <si>
    <t>I9826</t>
  </si>
  <si>
    <t>JUNTA DE DESMONTAGEM TRAVADA AXIALMENTE PN10 DN 100</t>
  </si>
  <si>
    <t>I9827</t>
  </si>
  <si>
    <t>JUNTA DE DESMONTAGEM TRAVADA AXIALMENTE PN10 DN 150</t>
  </si>
  <si>
    <t>I9828</t>
  </si>
  <si>
    <t>JUNTA DE DESMONTAGEM TRAVADA AXIALMENTE PN10 DN 350</t>
  </si>
  <si>
    <t>I4006</t>
  </si>
  <si>
    <t>JUNTA DE DESMONTAGEM TRAVADA AXIALMENTE PN10 DN200</t>
  </si>
  <si>
    <t>I7616</t>
  </si>
  <si>
    <t>JUNTA DE DESMONTAGEM TRAVADA AXIALMENTE PN10 DN250</t>
  </si>
  <si>
    <t>I4007</t>
  </si>
  <si>
    <t>JUNTA DE DESMONTAGEM TRAVADA AXIALMENTE PN10 DN300</t>
  </si>
  <si>
    <t>I4008</t>
  </si>
  <si>
    <t>JUNTA DE DESMONTAGEM TRAVADA AXIALMENTE PN10 DN400</t>
  </si>
  <si>
    <t>I4009</t>
  </si>
  <si>
    <t>JUNTA DE DESMONTAGEM TRAVADA AXIALMENTE PN10 DN500</t>
  </si>
  <si>
    <t>I9829</t>
  </si>
  <si>
    <t>JUNTA DE DESMONTAGEM TRAVADA AXIALMENTE PN16 DN 600</t>
  </si>
  <si>
    <t>I9830</t>
  </si>
  <si>
    <t>JUNTA DE DESMONTAGEM TRAVADA AXIALMENTE PN16 DN 800</t>
  </si>
  <si>
    <t>I4010</t>
  </si>
  <si>
    <t>JUNTA DE DESMONTAGEM TRAVADA AXIALMENTE PN16 DN100</t>
  </si>
  <si>
    <t>I7617</t>
  </si>
  <si>
    <t>JUNTA DE DESMONTAGEM TRAVADA AXIALMENTE PN16 DN150</t>
  </si>
  <si>
    <t>I4011</t>
  </si>
  <si>
    <t>JUNTA DE DESMONTAGEM TRAVADA AXIALMENTE PN16 DN200</t>
  </si>
  <si>
    <t>I7618</t>
  </si>
  <si>
    <t>JUNTA DE DESMONTAGEM TRAVADA AXIALMENTE PN16 DN250</t>
  </si>
  <si>
    <t>I4012</t>
  </si>
  <si>
    <t>JUNTA DE DESMONTAGEM TRAVADA AXIALMENTE PN16 DN300</t>
  </si>
  <si>
    <t>I4013</t>
  </si>
  <si>
    <t>JUNTA DE DESMONTAGEM TRAVADA AXIALMENTE PN16 DN400</t>
  </si>
  <si>
    <t>I4014</t>
  </si>
  <si>
    <t>JUNTA DE DESMONTAGEM TRAVADA AXIALMENTE PN16 DN500</t>
  </si>
  <si>
    <t>I9831</t>
  </si>
  <si>
    <t>JUNTA DE DILATAÇÃO COM FLANGES 4"</t>
  </si>
  <si>
    <t>I9832</t>
  </si>
  <si>
    <t>JUNTA DE EXPANSÃO ANTIVIBRATÓRIA DN 100</t>
  </si>
  <si>
    <t>I9833</t>
  </si>
  <si>
    <t>JUNTA DE EXPANSÃO SANFONADA ANTIVIBRATÓRIA PN10 COM ABA PARA FLANGE DN 100</t>
  </si>
  <si>
    <t>I9834</t>
  </si>
  <si>
    <t>JUNTA DE EXPANSÃO SANFONADA ANTIVIBRATÓRIA PN10 COM ABA PARA FLANGE DN 150</t>
  </si>
  <si>
    <t>I9835</t>
  </si>
  <si>
    <t>JUNTA DE EXPANSÃO SANFONADA ANTIVIBRATÓRIA PN10 COM ABA PARA FLANGE DN 200</t>
  </si>
  <si>
    <t>I9836</t>
  </si>
  <si>
    <t>JUNTA DE EXPANSÃO SANFONADA ANTIVIBRATÓRIA PN10 COM ABA PARA FLANGE DN 250</t>
  </si>
  <si>
    <t>I9837</t>
  </si>
  <si>
    <t>JUNTA DE EXPANSÃO SANFONADA ANTIVIBRATÓRIA PN15 COM ABA PARA FLANGE DN 250</t>
  </si>
  <si>
    <t>I6448</t>
  </si>
  <si>
    <t>JUNTA DRESSERCOM HARNESS, FABRICADA EM AÇO CARBONO ASTM A 36, DN 100mm, DIMENSÕES CONFORME AWWA M 11, REVESTIMENTO INTERNO CONFORME AWWA C - 210 E EXTERNO CONFORME AWWA C - 204</t>
  </si>
  <si>
    <t>I6449</t>
  </si>
  <si>
    <t>JUNTA DRESSERCOM HARNESS, FABRICADA EM AÇO CARBONO ASTM A 36, DN 150mm, DIMENSÕES CONFORME AWWA M 11, REVESTIMENTO INTERNO CONFORME AWWA C - 210 E EXTERNO CONFORME AWWA C - 204</t>
  </si>
  <si>
    <t>I6463</t>
  </si>
  <si>
    <t>JUNTA DRESSERCOM HARNESS, FABRICADA EM AÇO CARBONO ASTM A 36, DN 200mm, DIMENSÕES CONFORME AWWA M 11, REVESTIMENTO INTERNO CONFORME AWWA C - 210 E EXTERNO CONFORME AWWA C - 204</t>
  </si>
  <si>
    <t>I6484</t>
  </si>
  <si>
    <t>JUNTA DRESSERCOM HARNESS, FABRICADA EM AÇO CARBONO ASTM A 36, DN 250mm, DIMENSÕES CONFORME AWWA M 11, REVESTIMENTO INTERNO CONFORME AWWA C - 210 E EXTERNO CONFORME AWWA C - 204</t>
  </si>
  <si>
    <t>I6485</t>
  </si>
  <si>
    <t>JUNTA DRESSERCOM HARNESS, FABRICADA EM AÇO CARBONO ASTM A 36, DN 300mm, DIMENSÕES CONFORME AWWA M 11, REVESTIMENTO INTERNO CONFORME AWWA C - 210 E EXTERNO CONFORME AWWA C - 204</t>
  </si>
  <si>
    <t>I6486</t>
  </si>
  <si>
    <t>JUNTA DRESSERCOM HARNESS, FABRICADA EM AÇO CARBONO ASTM A 36, DN 400mm, DIMENSÕES CONFORME AWWA M 11, REVESTIMENTO INTERNO CONFORME AWWA C - 210 E EXTERNO CONFORME AWWA C - 204</t>
  </si>
  <si>
    <t>I6487</t>
  </si>
  <si>
    <t>JUNTA DRESSERCOM HARNESS, FABRICADA EM AÇO CARBONO ASTM A 36, DN 500mm, DIMENSÕES CONFORME AWWA M 11, REVESTIMENTO INTERNO CONFORME AWWA C - 210 E EXTERNO CONFORME AWWA C - 204</t>
  </si>
  <si>
    <t>I6488</t>
  </si>
  <si>
    <t>JUNTA DRESSERCOM HARNESS, FABRICADA EM AÇO CARBONO ASTM A 36, DN 600mm, DIMENSÕES CONFORME AWWA M 11, REVESTIMENTO INTERNO CONFORME AWWA C - 210 E EXTERNO CONFORME AWWA C - 204</t>
  </si>
  <si>
    <t>I3892</t>
  </si>
  <si>
    <t>JUNTA GIBAULT DN 100</t>
  </si>
  <si>
    <t>I3893</t>
  </si>
  <si>
    <t>JUNTA GIBAULT DN 150</t>
  </si>
  <si>
    <t>I3894</t>
  </si>
  <si>
    <t>JUNTA GIBAULT DN 200</t>
  </si>
  <si>
    <t>I3895</t>
  </si>
  <si>
    <t>JUNTA GIBAULT DN 250</t>
  </si>
  <si>
    <t>I3896</t>
  </si>
  <si>
    <t>JUNTA GIBAULT DN 300</t>
  </si>
  <si>
    <t>I3897</t>
  </si>
  <si>
    <t>JUNTA GIBAULT DN 350</t>
  </si>
  <si>
    <t>I3898</t>
  </si>
  <si>
    <t>JUNTA GIBAULT DN 400</t>
  </si>
  <si>
    <t>I3899</t>
  </si>
  <si>
    <t>JUNTA GIBAULT DN 450</t>
  </si>
  <si>
    <t>I3890</t>
  </si>
  <si>
    <t>JUNTA GIBAULT DN 50</t>
  </si>
  <si>
    <t>I3900</t>
  </si>
  <si>
    <t>JUNTA GIBAULT DN 500</t>
  </si>
  <si>
    <t>I3901</t>
  </si>
  <si>
    <t>JUNTA GIBAULT DN 600</t>
  </si>
  <si>
    <t>I3891</t>
  </si>
  <si>
    <t>JUNTA GIBAULT DN 75</t>
  </si>
  <si>
    <t>I7131</t>
  </si>
  <si>
    <t>JUNTA GIBAULT DN 80</t>
  </si>
  <si>
    <t>I9838</t>
  </si>
  <si>
    <t>JUNTA TIPO DRESSER DN 1500 MODELO 38/T</t>
  </si>
  <si>
    <t>I9839</t>
  </si>
  <si>
    <t>JUNTA TIPO DRESSER TELESCÓPICA DN 1500 - MODELO 63, PROJETADA PARA PERMITIR ATÉ 200MM DE MOVIMENTO AXIAL</t>
  </si>
  <si>
    <t>I9840</t>
  </si>
  <si>
    <t>JUNTA TIPO DRESSER TELESCÓPICA DN 1600 - MODELO 63, PROJETADA PARA PERMITIR ATÉ 200MM DE MOVIMENTO AXIAL</t>
  </si>
  <si>
    <t>I9841</t>
  </si>
  <si>
    <t>JUNTA TIPO DRESSER TELESCÓPICA DN 1800 - MODELO 63, PROJETADA PARA PERMITIR ATÉ 200MM DE MOVIMENTO AXIAL</t>
  </si>
  <si>
    <t>I3875</t>
  </si>
  <si>
    <t>JUNÇÃO 45 FoFo FFF DN 100 x 100 PN10</t>
  </si>
  <si>
    <t>I3874</t>
  </si>
  <si>
    <t>JUNÇÃO 45 FoFo FFF DN 100 x 75 PN10</t>
  </si>
  <si>
    <t>I7128</t>
  </si>
  <si>
    <t>JUNÇÃO 45 FoFo FFF DN 100 x 80 PN10</t>
  </si>
  <si>
    <t>I3876</t>
  </si>
  <si>
    <t>JUNÇÃO 45 FoFo FFF DN 150 x 100 PN10</t>
  </si>
  <si>
    <t>I3877</t>
  </si>
  <si>
    <t>JUNÇÃO 45 FoFo FFF DN 150 x 150 PN10</t>
  </si>
  <si>
    <t>I3878</t>
  </si>
  <si>
    <t>JUNÇÃO 45 FoFo FFF DN 200 x 100 PN10</t>
  </si>
  <si>
    <t>I3879</t>
  </si>
  <si>
    <t>JUNÇÃO 45 FoFo FFF DN 200 x 150 PN10</t>
  </si>
  <si>
    <t>I3880</t>
  </si>
  <si>
    <t>JUNÇÃO 45 FoFo FFF DN 200 x 200 PN10</t>
  </si>
  <si>
    <t>I3881</t>
  </si>
  <si>
    <t>JUNÇÃO 45 FoFo FFF DN 250 x 150 PN10</t>
  </si>
  <si>
    <t>I3882</t>
  </si>
  <si>
    <t>JUNÇÃO 45 FoFo FFF DN 250 x 200 PN10</t>
  </si>
  <si>
    <t>I3883</t>
  </si>
  <si>
    <t>JUNÇÃO 45 FoFo FFF DN 250 x 250 PN10</t>
  </si>
  <si>
    <t>I3884</t>
  </si>
  <si>
    <t>JUNÇÃO 45 FoFo FFF DN 300 x 200 PN10</t>
  </si>
  <si>
    <t>I3885</t>
  </si>
  <si>
    <t>JUNÇÃO 45 FoFo FFF DN 300 x 250 PN10</t>
  </si>
  <si>
    <t>I3886</t>
  </si>
  <si>
    <t>JUNÇÃO 45 FoFo FFF DN 300 x 300 PN10</t>
  </si>
  <si>
    <t>I3887</t>
  </si>
  <si>
    <t>JUNÇÃO 45 FoFo FFF DN 400 x 300 PN10</t>
  </si>
  <si>
    <t>I3888</t>
  </si>
  <si>
    <t>JUNÇÃO 45 FoFo FFF DN 400 x 350 PN10</t>
  </si>
  <si>
    <t>I3889</t>
  </si>
  <si>
    <t>JUNÇÃO 45 FoFo FFF DN 400 x 400 PN10</t>
  </si>
  <si>
    <t>I3873</t>
  </si>
  <si>
    <t>JUNÇÃO 45 FoFo FFF DN 75 x 75 PN10</t>
  </si>
  <si>
    <t>I7130</t>
  </si>
  <si>
    <t>JUNÇÃO 45 FoFo FFF DN 80 x 80 PN10</t>
  </si>
  <si>
    <t>I2995</t>
  </si>
  <si>
    <t>JUNÇÃO 45 OCRE BBB - JE DN 100</t>
  </si>
  <si>
    <t>I2996</t>
  </si>
  <si>
    <t>JUNÇÃO 45 OCRE BBB - JE DN 150</t>
  </si>
  <si>
    <t>I2997</t>
  </si>
  <si>
    <t>JUNÇÃO 45 OCRE BBB - JE DN 200</t>
  </si>
  <si>
    <t>I2998</t>
  </si>
  <si>
    <t>JUNÇÃO 45 OCRE BBB - JE DN 250</t>
  </si>
  <si>
    <t>I2999</t>
  </si>
  <si>
    <t>JUNÇÃO 45 OCRE BBB - JE DN 300</t>
  </si>
  <si>
    <t>I3000</t>
  </si>
  <si>
    <t>JUNÇÃO 45 OCRE BBB - JE DN 350</t>
  </si>
  <si>
    <t>I3001</t>
  </si>
  <si>
    <t>JUNÇÃO 45 OCRE BBB - JE DN 400</t>
  </si>
  <si>
    <t>I3122</t>
  </si>
  <si>
    <t>JUNÇÃO 45 PBA COM BOLSAS DN 50</t>
  </si>
  <si>
    <t>I6885</t>
  </si>
  <si>
    <t>JUNÇÃO 45° OCRE BBB - JEI DN 100</t>
  </si>
  <si>
    <t>I6886</t>
  </si>
  <si>
    <t>JUNÇÃO 45° OCRE BBB - JEI DN 150</t>
  </si>
  <si>
    <t>I6887</t>
  </si>
  <si>
    <t>JUNÇÃO 45° OCRE BBB - JEI DN 200</t>
  </si>
  <si>
    <t>I6888</t>
  </si>
  <si>
    <t>JUNÇÃO 45° OCRE BBB - JEI DN 250</t>
  </si>
  <si>
    <t>I6889</t>
  </si>
  <si>
    <t>JUNÇÃO 45° OCRE BBB - JEI DN 300</t>
  </si>
  <si>
    <t>I6890</t>
  </si>
  <si>
    <t>JUNÇÃO 45° OCRE BBB - JEI DN 350</t>
  </si>
  <si>
    <t>I6891</t>
  </si>
  <si>
    <t>JUNÇÃO 45° OCRE BBB - JEI DN 400</t>
  </si>
  <si>
    <t>I8915</t>
  </si>
  <si>
    <t>KIT ACÚSTICO ATENUADOR DE RUÍDOS P/ ENTRADA AR FRIO E SAÍDA AR QUENTE C/ PORTA ACÚSTICA 1,20X2,10M</t>
  </si>
  <si>
    <t>I9842</t>
  </si>
  <si>
    <t>KIT ACÚSTICO ATENUADOR DE RUÍDOS P/ ENTRADA AR FRIO E SAÍDA AR QUENTE C/ PORTA ACÚSTICA 1,50 X 2,10M</t>
  </si>
  <si>
    <t>I9843</t>
  </si>
  <si>
    <t>KIT ACÚSTICO ATENUADOR DE RUÍDOS P/ ENTRADA AR FRIO E SAÍDA AR QUENTE C/ PORTA ACÚSTICA 2,00 X 2,10M</t>
  </si>
  <si>
    <t>I8383</t>
  </si>
  <si>
    <t>KIT CAVALETE POLIPROPILENO 3/4" - P002 (CONEXÕES C/REFORÇO BLIN)</t>
  </si>
  <si>
    <t>I8384</t>
  </si>
  <si>
    <t>KIT CAVALETE POLIPROPILENO 3/4" - P003 (CONEXÕES C/REFORÇO BLIN)</t>
  </si>
  <si>
    <t>I8385</t>
  </si>
  <si>
    <t>KIT CAVALETE POLIPROPILENO 3/4" - P005 (CONEXÕES C/REFORÇO BLIN)</t>
  </si>
  <si>
    <t>I2938</t>
  </si>
  <si>
    <t>KIT CAVALETE PVC 3/4"-P002(CONEXÕES C/REFORÇO BLIN)</t>
  </si>
  <si>
    <t>I2939</t>
  </si>
  <si>
    <t>KIT CAVALETE PVC 3/4"-P003(CONEXÕES C/REFORÇO BLIN)</t>
  </si>
  <si>
    <t>I2940</t>
  </si>
  <si>
    <t>KIT CAVALETE PVC 3/4"-P005(CONEXÕES C/REFORÇO BLIN)</t>
  </si>
  <si>
    <t>I7995</t>
  </si>
  <si>
    <t>KIT DE DOSAGEM CLORO COM TANQUE DE 500L, BOMBA DOSADORA E AGITADOR, COMPLETO</t>
  </si>
  <si>
    <t>I7997</t>
  </si>
  <si>
    <t>KIT DE DOSAGEM DE CLORO COM TANQUE DE 1000L, BOMBA DOSADORA E AGITADOR, COMPLETO</t>
  </si>
  <si>
    <t>I7998</t>
  </si>
  <si>
    <t>KIT DE DOSAGEM DE CLORO COM TANQUE DE 1500L, BOMBA DOSADORA E AGITADOR, COMPLETO</t>
  </si>
  <si>
    <t>I7993</t>
  </si>
  <si>
    <t>KIT DE DOSAGEM DE CLORO COM TANQUE DE 150L, BOMBA DOSADORA E AGITADOR, COMPLETO</t>
  </si>
  <si>
    <t>I7999</t>
  </si>
  <si>
    <t>KIT DE DOSAGEM DE CLORO COM TANQUE DE 2000L, BOMBA DOSADORA E AGITADOR, COMPLETO</t>
  </si>
  <si>
    <t>I7994</t>
  </si>
  <si>
    <t>KIT DE DOSAGEM DE CLORO COM TANQUE DE 250L, BOMBA DOSADORA E AGITADOR, COMPLETO</t>
  </si>
  <si>
    <t>I8000</t>
  </si>
  <si>
    <t>KIT DE DOSAGEM DE CLORO COM TANQUE DE 5000L, BOMBA DOSADORA E AGITADOR, COMPLETO</t>
  </si>
  <si>
    <t>I7992</t>
  </si>
  <si>
    <t>KIT DE DOSAGEM DE CLORO COM TANQUE DE 70L, BOMBA DOSADORA E AGITADOR, COMPLETO</t>
  </si>
  <si>
    <t>I7996</t>
  </si>
  <si>
    <t>KIT DE DOSAGEM DE CLORO COM TANQUE DE 750L, BOMBA DOSADORA E AGITADOR, COMPLETO</t>
  </si>
  <si>
    <t>I6302</t>
  </si>
  <si>
    <t>KIT DE DOSAGEM DE SULFATO DE ALUMÍNIO OU CAL  COM TANQUE DE 500L, BOMBA DOSADORA E AGITADOR, COMPLETO</t>
  </si>
  <si>
    <t>I6304</t>
  </si>
  <si>
    <t>KIT DE DOSAGEM DE SULFATO DE ALUMÍNIO OU CAL COM TANQUE DE 1000L, BOMBA DOSADORA E AGITADOR, COMPLETO</t>
  </si>
  <si>
    <t>I6305</t>
  </si>
  <si>
    <t>KIT DE DOSAGEM DE SULFATO DE ALUMÍNIO OU CAL COM TANQUE DE 1500L, BOMBA DOSADORA E AGITADOR, COMPLETO</t>
  </si>
  <si>
    <t>I7991</t>
  </si>
  <si>
    <t>KIT DE DOSAGEM DE SULFATO DE ALUMÍNIO OU CAL COM TANQUE DE 150L, BOMBA DOSADORA E AGITADOR, COMPLETO</t>
  </si>
  <si>
    <t>I6306</t>
  </si>
  <si>
    <t>KIT DE DOSAGEM DE SULFATO DE ALUMÍNIO OU CAL COM TANQUE DE 2000L, BOMBA DOSADORA E AGITADOR, COMPLETO</t>
  </si>
  <si>
    <t>I6301</t>
  </si>
  <si>
    <t>KIT DE DOSAGEM DE SULFATO DE ALUMÍNIO OU CAL COM TANQUE DE 250L, BOMBA DOSADORA E AGITADOR, COMPLETO</t>
  </si>
  <si>
    <t>I6307</t>
  </si>
  <si>
    <t>KIT DE DOSAGEM DE SULFATO DE ALUMÍNIO OU CAL COM TANQUE DE 5000L, BOMBA DOSADORA E AGITADOR, COMPLETO</t>
  </si>
  <si>
    <t>I7990</t>
  </si>
  <si>
    <t>KIT DE DOSAGEM DE SULFATO DE ALUMÍNIO OU CAL COM TANQUE DE 70L, BOMBA DOSADORA E AGITADOR, COMPLETO</t>
  </si>
  <si>
    <t>I6303</t>
  </si>
  <si>
    <t>KIT DE DOSAGEM DE SULFATO DE ALUMÍNIO OU CAL COM TANQUE DE 750L, BOMBA DOSADORA E AGITADOR, COMPLETO</t>
  </si>
  <si>
    <t>I9844</t>
  </si>
  <si>
    <t>KIT DE MONTAGEM DO DISPLAY EM PORTA</t>
  </si>
  <si>
    <t>I8578</t>
  </si>
  <si>
    <t>KIT DE RELIGAÇÃO DE ÁGUA</t>
  </si>
  <si>
    <t>I6042</t>
  </si>
  <si>
    <t>KIT DE VEDAÇÃO P/ CORTE DE LIGAÇÃO D'ÁGUA</t>
  </si>
  <si>
    <t>I8959</t>
  </si>
  <si>
    <t>KIT MEDIÇÃO COMPARADOR DE CLORO E PH</t>
  </si>
  <si>
    <t>I9845</t>
  </si>
  <si>
    <t>KIT P002 PADRÃO NOVO CAGECE</t>
  </si>
  <si>
    <t>I2953</t>
  </si>
  <si>
    <t>LACRE DE SEGURANÇA TERMOPLÁSTICO C/ARAME, P.CAGECE</t>
  </si>
  <si>
    <t>MIL</t>
  </si>
  <si>
    <t>I9846</t>
  </si>
  <si>
    <t>LOCAÇÃO DE BANHEIRO QUÍMICO</t>
  </si>
  <si>
    <t>I9847</t>
  </si>
  <si>
    <t>LUMINÁRIA BLINDADA, A PROVA DE EXPLOSÃO, C/ LÂMPADA PL 20W</t>
  </si>
  <si>
    <t>I9848</t>
  </si>
  <si>
    <t>LUVA  CORRER EM PRFV DN  500</t>
  </si>
  <si>
    <t>I9849</t>
  </si>
  <si>
    <t>LUVA  CORRER EM PRFV DN  600</t>
  </si>
  <si>
    <t>I9850</t>
  </si>
  <si>
    <t>LUVA  CORRER EM PRFV DN  700</t>
  </si>
  <si>
    <t>I9851</t>
  </si>
  <si>
    <t>LUVA  CORRER EM PRFV DN  800</t>
  </si>
  <si>
    <t>I9852</t>
  </si>
  <si>
    <t>LUVA  CORRER EM PRFV DN  900</t>
  </si>
  <si>
    <t>I9853</t>
  </si>
  <si>
    <t>LUVA  CORRER EM PRFV DN 1000</t>
  </si>
  <si>
    <t>I3921</t>
  </si>
  <si>
    <t>LUVA  CORRER JUNTA MECÂNICA DN 100</t>
  </si>
  <si>
    <t>I3934</t>
  </si>
  <si>
    <t>LUVA  CORRER JUNTA MECÂNICA DN 1000</t>
  </si>
  <si>
    <t>I3935</t>
  </si>
  <si>
    <t>LUVA  CORRER JUNTA MECÂNICA DN 1200</t>
  </si>
  <si>
    <t>I3922</t>
  </si>
  <si>
    <t>LUVA  CORRER JUNTA MECÂNICA DN 150</t>
  </si>
  <si>
    <t>I3923</t>
  </si>
  <si>
    <t>LUVA  CORRER JUNTA MECÂNICA DN 200</t>
  </si>
  <si>
    <t>I3924</t>
  </si>
  <si>
    <t>LUVA  CORRER JUNTA MECÂNICA DN 250</t>
  </si>
  <si>
    <t>I3925</t>
  </si>
  <si>
    <t>LUVA  CORRER JUNTA MECÂNICA DN 300</t>
  </si>
  <si>
    <t>I3926</t>
  </si>
  <si>
    <t>LUVA  CORRER JUNTA MECÂNICA DN 350</t>
  </si>
  <si>
    <t>I3927</t>
  </si>
  <si>
    <t>LUVA  CORRER JUNTA MECÂNICA DN 400</t>
  </si>
  <si>
    <t>I3928</t>
  </si>
  <si>
    <t>LUVA  CORRER JUNTA MECÂNICA DN 450</t>
  </si>
  <si>
    <t>I3919</t>
  </si>
  <si>
    <t>LUVA  CORRER JUNTA MECÂNICA DN 50</t>
  </si>
  <si>
    <t>I3929</t>
  </si>
  <si>
    <t>LUVA  CORRER JUNTA MECÂNICA DN 500</t>
  </si>
  <si>
    <t>I3930</t>
  </si>
  <si>
    <t>LUVA  CORRER JUNTA MECÂNICA DN 600</t>
  </si>
  <si>
    <t>I3931</t>
  </si>
  <si>
    <t>LUVA  CORRER JUNTA MECÂNICA DN 700</t>
  </si>
  <si>
    <t>I3920</t>
  </si>
  <si>
    <t>LUVA  CORRER JUNTA MECÂNICA DN 75</t>
  </si>
  <si>
    <t>I7132</t>
  </si>
  <si>
    <t>LUVA  CORRER JUNTA MECÂNICA DN 80</t>
  </si>
  <si>
    <t>I3932</t>
  </si>
  <si>
    <t>LUVA  CORRER JUNTA MECÂNICA DN 800</t>
  </si>
  <si>
    <t>I3933</t>
  </si>
  <si>
    <t>LUVA  CORRER JUNTA MECÂNICA DN 900</t>
  </si>
  <si>
    <t>I4938</t>
  </si>
  <si>
    <t>LUVA  HASTE DN 1</t>
  </si>
  <si>
    <t>I4939</t>
  </si>
  <si>
    <t>LUVA  HASTE DN 2</t>
  </si>
  <si>
    <t>I4940</t>
  </si>
  <si>
    <t>LUVA  HASTE DN 3</t>
  </si>
  <si>
    <t>I4941</t>
  </si>
  <si>
    <t>LUVA  HASTE DN 4</t>
  </si>
  <si>
    <t>I8661</t>
  </si>
  <si>
    <t>LUVA AÇO GALVANIZADO DE 3"</t>
  </si>
  <si>
    <t>I7620</t>
  </si>
  <si>
    <t>LUVA BIPARTIDA P/BOLSAS DN 200</t>
  </si>
  <si>
    <t>I7621</t>
  </si>
  <si>
    <t>LUVA BIPARTIDA P/BOLSAS DN 250</t>
  </si>
  <si>
    <t>I7622</t>
  </si>
  <si>
    <t>LUVA BIPARTIDA P/BOLSAS DN 300</t>
  </si>
  <si>
    <t>I7623</t>
  </si>
  <si>
    <t>LUVA BIPARTIDA P/BOLSAS DN 350</t>
  </si>
  <si>
    <t>I7624</t>
  </si>
  <si>
    <t>LUVA BIPARTIDA P/BOLSAS DN 400</t>
  </si>
  <si>
    <t>I7625</t>
  </si>
  <si>
    <t>LUVA BIPARTIDA P/BOLSAS DN 450</t>
  </si>
  <si>
    <t>I7626</t>
  </si>
  <si>
    <t>LUVA BIPARTIDA P/BOLSAS DN 500</t>
  </si>
  <si>
    <t>I7627</t>
  </si>
  <si>
    <t>LUVA BIPARTIDA P/BOLSAS DN 600</t>
  </si>
  <si>
    <t>I9854</t>
  </si>
  <si>
    <t>LUVA DE CORRER FOFO COM BOLSAS DN 250</t>
  </si>
  <si>
    <t>I3002</t>
  </si>
  <si>
    <t>LUVA DE CORRER OCRE DN 100</t>
  </si>
  <si>
    <t>I3003</t>
  </si>
  <si>
    <t>LUVA DE CORRER OCRE DN 125</t>
  </si>
  <si>
    <t>I3004</t>
  </si>
  <si>
    <t>LUVA DE CORRER OCRE DN 150</t>
  </si>
  <si>
    <t>I3005</t>
  </si>
  <si>
    <t>LUVA DE CORRER OCRE DN 200</t>
  </si>
  <si>
    <t>I3006</t>
  </si>
  <si>
    <t>LUVA DE CORRER OCRE DN 250</t>
  </si>
  <si>
    <t>I3007</t>
  </si>
  <si>
    <t>LUVA DE CORRER OCRE DN 300</t>
  </si>
  <si>
    <t>I3008</t>
  </si>
  <si>
    <t>LUVA DE CORRER OCRE DN 350</t>
  </si>
  <si>
    <t>I3009</t>
  </si>
  <si>
    <t>LUVA DE CORRER OCRE DN 400</t>
  </si>
  <si>
    <t>I6892</t>
  </si>
  <si>
    <t>LUVA DE CORRER OCRE JEI DN 100</t>
  </si>
  <si>
    <t>I6893</t>
  </si>
  <si>
    <t>LUVA DE CORRER OCRE JEI DN 150</t>
  </si>
  <si>
    <t>I6894</t>
  </si>
  <si>
    <t>LUVA DE CORRER OCRE JEI DN 200</t>
  </si>
  <si>
    <t>I6895</t>
  </si>
  <si>
    <t>LUVA DE CORRER OCRE JEI DN 250</t>
  </si>
  <si>
    <t>I6896</t>
  </si>
  <si>
    <t>LUVA DE CORRER OCRE JEI DN 300</t>
  </si>
  <si>
    <t>I6897</t>
  </si>
  <si>
    <t>LUVA DE CORRER OCRE JEI DN 350</t>
  </si>
  <si>
    <t>I6898</t>
  </si>
  <si>
    <t>LUVA DE CORRER OCRE JEI DN 400</t>
  </si>
  <si>
    <t>I3125</t>
  </si>
  <si>
    <t>LUVA DE CORRER PBA DN 100</t>
  </si>
  <si>
    <t>I3123</t>
  </si>
  <si>
    <t>LUVA DE CORRER PBA DN 50</t>
  </si>
  <si>
    <t>I3124</t>
  </si>
  <si>
    <t>LUVA DE CORRER PBA DN 75</t>
  </si>
  <si>
    <t>I3127</t>
  </si>
  <si>
    <t>LUVA DE CORRER PVC DEFoFo DN 100</t>
  </si>
  <si>
    <t>I3128</t>
  </si>
  <si>
    <t>LUVA DE CORRER PVC DEFoFo DN 150</t>
  </si>
  <si>
    <t>I3129</t>
  </si>
  <si>
    <t>LUVA DE CORRER PVC DEFoFo DN 200</t>
  </si>
  <si>
    <t>I3130</t>
  </si>
  <si>
    <t>LUVA DE CORRER PVC DEFoFo DN 250</t>
  </si>
  <si>
    <t>I3131</t>
  </si>
  <si>
    <t>LUVA DE CORRER PVC DEFoFo DN 300</t>
  </si>
  <si>
    <t>I9856</t>
  </si>
  <si>
    <t>LUVA DE EMENDA P/ CABO DE  2,5MM A 6MM</t>
  </si>
  <si>
    <t>I9855</t>
  </si>
  <si>
    <t>LUVA DE EMENDA P/ CABO DE 10MM A 16MM</t>
  </si>
  <si>
    <t>I9857</t>
  </si>
  <si>
    <t>LUVA DE EMENDA P/ CABO DE 35MM</t>
  </si>
  <si>
    <t>I6357</t>
  </si>
  <si>
    <t>LUVA DE REDUÇÃO AÇO GALVANIZADO COM ROSCA DN 3x2"</t>
  </si>
  <si>
    <t>I8664</t>
  </si>
  <si>
    <t>LUVA DE REDUÇÃO DE AÇO GALV. 2"x1/2"</t>
  </si>
  <si>
    <t>I6265</t>
  </si>
  <si>
    <t>LUVA DE UNIÃO F. GALV. COM ROSCA DN 2"</t>
  </si>
  <si>
    <t>I7384</t>
  </si>
  <si>
    <t>LUVA DE UNIÃO FG DN 2"</t>
  </si>
  <si>
    <t>I9858</t>
  </si>
  <si>
    <t>LUVA DE UNIÃO FOGO ROSCÁVEL 1 1/4"</t>
  </si>
  <si>
    <t>I9859</t>
  </si>
  <si>
    <t>LUVA DE UNIÃO FOGO ROSCÁVEL 2 1/2”</t>
  </si>
  <si>
    <t>I9860</t>
  </si>
  <si>
    <t>LUVA DE UNIÃO ROSCÁVEL AÇO INOX 3”</t>
  </si>
  <si>
    <t>I5806</t>
  </si>
  <si>
    <t>LUVA EDUTOR PVC DN 40</t>
  </si>
  <si>
    <t>I5807</t>
  </si>
  <si>
    <t>LUVA EDUTOR PVC DN 50</t>
  </si>
  <si>
    <t>I6899</t>
  </si>
  <si>
    <t>LUVA PVC PBS DN 160</t>
  </si>
  <si>
    <t>I6900</t>
  </si>
  <si>
    <t>LUVA REDUÇÃO PVC PBS C/ BOLSAS DN 150 x 100 mm</t>
  </si>
  <si>
    <t>I6469</t>
  </si>
  <si>
    <t>LUVA RETA PARA EMENDA DE ELETRODUTO DE AÇO ZINCADO DN 1 1/2"</t>
  </si>
  <si>
    <t>I6468</t>
  </si>
  <si>
    <t>LUVA RETA PARA EMENDA DE ELETRODUTO DE AÇO ZINCADO DN 1/2"</t>
  </si>
  <si>
    <t>I7706</t>
  </si>
  <si>
    <t>LUVA SIMPLES FoFo JTE DN 1000</t>
  </si>
  <si>
    <t>I7707</t>
  </si>
  <si>
    <t>LUVA SIMPLES FoFo JTE DN 1200</t>
  </si>
  <si>
    <t>I7699</t>
  </si>
  <si>
    <t>LUVA SIMPLES FoFo JTE DN 300</t>
  </si>
  <si>
    <t>I7700</t>
  </si>
  <si>
    <t>LUVA SIMPLES FoFo JTE DN 350</t>
  </si>
  <si>
    <t>I7701</t>
  </si>
  <si>
    <t>LUVA SIMPLES FoFo JTE DN 400</t>
  </si>
  <si>
    <t>I7702</t>
  </si>
  <si>
    <t>LUVA SIMPLES FoFo JTE DN 500</t>
  </si>
  <si>
    <t>I7703</t>
  </si>
  <si>
    <t>LUVA SIMPLES FoFo JTE DN 600</t>
  </si>
  <si>
    <t>I7704</t>
  </si>
  <si>
    <t>LUVA SIMPLES FoFo JTE DN 700</t>
  </si>
  <si>
    <t>I7705</t>
  </si>
  <si>
    <t>LUVA SIMPLES FoFo JTE DN 800</t>
  </si>
  <si>
    <t>I3904</t>
  </si>
  <si>
    <t>LUVA SIMPLES FoFo JUNTA ELASTICA DN 100</t>
  </si>
  <si>
    <t>I3916</t>
  </si>
  <si>
    <t>LUVA SIMPLES FoFo JUNTA ELASTICA DN 1000</t>
  </si>
  <si>
    <t>I3918</t>
  </si>
  <si>
    <t>LUVA SIMPLES FoFo JUNTA ELASTICA DN 1200</t>
  </si>
  <si>
    <t>I3905</t>
  </si>
  <si>
    <t>LUVA SIMPLES FoFo JUNTA ELASTICA DN 150</t>
  </si>
  <si>
    <t>I3906</t>
  </si>
  <si>
    <t>LUVA SIMPLES FoFo JUNTA ELASTICA DN 200</t>
  </si>
  <si>
    <t>I3907</t>
  </si>
  <si>
    <t>LUVA SIMPLES FoFo JUNTA ELASTICA DN 250</t>
  </si>
  <si>
    <t>I3908</t>
  </si>
  <si>
    <t>LUVA SIMPLES FoFo JUNTA ELASTICA DN 300</t>
  </si>
  <si>
    <t>I3909</t>
  </si>
  <si>
    <t>LUVA SIMPLES FoFo JUNTA ELASTICA DN 350</t>
  </si>
  <si>
    <t>I3910</t>
  </si>
  <si>
    <t>LUVA SIMPLES FoFo JUNTA ELASTICA DN 400</t>
  </si>
  <si>
    <t>I3902</t>
  </si>
  <si>
    <t>LUVA SIMPLES FoFo JUNTA ELASTICA DN 50</t>
  </si>
  <si>
    <t>I3911</t>
  </si>
  <si>
    <t>LUVA SIMPLES FoFo JUNTA ELASTICA DN 500</t>
  </si>
  <si>
    <t>I3912</t>
  </si>
  <si>
    <t>LUVA SIMPLES FoFo JUNTA ELASTICA DN 600</t>
  </si>
  <si>
    <t>I3913</t>
  </si>
  <si>
    <t>LUVA SIMPLES FoFo JUNTA ELASTICA DN 700</t>
  </si>
  <si>
    <t>I3903</t>
  </si>
  <si>
    <t>LUVA SIMPLES FoFo JUNTA ELASTICA DN 75</t>
  </si>
  <si>
    <t>I7133</t>
  </si>
  <si>
    <t>LUVA SIMPLES FoFo JUNTA ELASTICA DN 80</t>
  </si>
  <si>
    <t>I3914</t>
  </si>
  <si>
    <t>LUVA SIMPLES FoFo JUNTA ELASTICA DN 800</t>
  </si>
  <si>
    <t>I3915</t>
  </si>
  <si>
    <t>LUVA SIMPLES FoFo JUNTA ELASTICA DN 900</t>
  </si>
  <si>
    <t>I7604</t>
  </si>
  <si>
    <t>LUVA SIMPLES FoFo JUNTA ELÁSTICA DN 450</t>
  </si>
  <si>
    <t>I3134</t>
  </si>
  <si>
    <t>LUVA SIMPLES PVC PBA DN 100</t>
  </si>
  <si>
    <t>I3132</t>
  </si>
  <si>
    <t>LUVA SIMPLES PVC PBA DN 50</t>
  </si>
  <si>
    <t>I3133</t>
  </si>
  <si>
    <t>LUVA SIMPLES PVC PBA DN 75</t>
  </si>
  <si>
    <t>I8916</t>
  </si>
  <si>
    <t>LUVAS DE PROTEÇÃO EM PVC DE CANO LONGO</t>
  </si>
  <si>
    <t>I4942</t>
  </si>
  <si>
    <t>MANCAL INTERMEDIÁRIO DN 1</t>
  </si>
  <si>
    <t>I4943</t>
  </si>
  <si>
    <t>MANCAL INTERMEDIÁRIO DN 2</t>
  </si>
  <si>
    <t>I4944</t>
  </si>
  <si>
    <t>MANCAL INTERMEDIÁRIO DN 3</t>
  </si>
  <si>
    <t>I4945</t>
  </si>
  <si>
    <t>MANCAL INTERMEDIÁRIO DN 4</t>
  </si>
  <si>
    <t>I9861</t>
  </si>
  <si>
    <t>MANCAL INTERMEDIÁRIO EM FOFO DN 1 1/8</t>
  </si>
  <si>
    <t>I9862</t>
  </si>
  <si>
    <t>MANGOTE FLEXÍVEL SPIRAFLEX DN 4"</t>
  </si>
  <si>
    <t>I9863</t>
  </si>
  <si>
    <t>MANIFOLD EM AÇO CARBONO, SCHEDULE 80, CONEXÕES PADRÃO 3000 PSI, DN 3/4", EXTENSAO DE 4M P/ 5 CILINDROS DE 900KG</t>
  </si>
  <si>
    <t>I8077</t>
  </si>
  <si>
    <t>MANILHA SAPATILHA PARA ALÇA PREFORMADA</t>
  </si>
  <si>
    <t>I9865</t>
  </si>
  <si>
    <t>MANTA DE POLIETILENO 2MM</t>
  </si>
  <si>
    <t>I9064</t>
  </si>
  <si>
    <t>MANTA GEOTEXTIL, TECIDA 100% POLIPROPILENO, RESISTÊNCIA A TRAÇÃO DE 55KN/M E DEFORMAÇÃO INFERIOR A 15%</t>
  </si>
  <si>
    <t>I9866</t>
  </si>
  <si>
    <t>MANTA PEAD COM ESPESSURA 1MM</t>
  </si>
  <si>
    <t>I6375</t>
  </si>
  <si>
    <t>MANÔMETRO 1/2 x 4" escala 0 -20 kg/cm2</t>
  </si>
  <si>
    <t>I8917</t>
  </si>
  <si>
    <t>MANÔMETRO GLICERINADO DN 62MM, CONEXÃO 1/4 NPT, CLASSE DE PRECISÃO ABNT, ATÉ 150PSI</t>
  </si>
  <si>
    <t>I9864</t>
  </si>
  <si>
    <t>MANÔMETRO PARA GÁS CLORO, TIPO COM SELO DIAFRAGMA EM PTFE</t>
  </si>
  <si>
    <t>I8918</t>
  </si>
  <si>
    <t>MARRETA MÉDIA OITAVADA DE 500G</t>
  </si>
  <si>
    <t>I8517</t>
  </si>
  <si>
    <t>MASTRO SIMPLES 2,0m x 2"</t>
  </si>
  <si>
    <t>I8919</t>
  </si>
  <si>
    <t>MEDIDOR DE COR, IN-LINE, FAIXA, 0 A 300UH, SAÍDA 4-20MA</t>
  </si>
  <si>
    <t>I8881</t>
  </si>
  <si>
    <t>MEDIDOR DE VAZÃO ELETROMAGNÉTICO DN 250 C/ CONV./TOTALIZAD</t>
  </si>
  <si>
    <t>I8880</t>
  </si>
  <si>
    <t>MEDIDOR DE VAZÃO ELETROMAGNÉTICO DN 300 C/ CONV./TOTALIZAD</t>
  </si>
  <si>
    <t>I8882</t>
  </si>
  <si>
    <t>MEDIDOR DE VAZÃO ELETROMAGNÉTICO DN 500 C/ CONV./TOTALIZAD</t>
  </si>
  <si>
    <t>I8883</t>
  </si>
  <si>
    <t>MEDIDOR DE VAZÃO ELETROMAGNÉTICO DN 80 C/ CONV./TOTALIZAD</t>
  </si>
  <si>
    <t>I2956</t>
  </si>
  <si>
    <t>MEDIDOR DE VAZÃO MAGNÉTICO DN 100 C/ CONV./ TOTALIZAD</t>
  </si>
  <si>
    <t>I2957</t>
  </si>
  <si>
    <t>MEDIDOR DE VAZÃO MAGNÉTICO DN 150 C/ CONV./ TOTALIZAD</t>
  </si>
  <si>
    <t>I2958</t>
  </si>
  <si>
    <t>MEDIDOR DE VAZÃO MAGNÉTICO DN 200 C/ CONV./ TOTALIZAD</t>
  </si>
  <si>
    <t>I2959</t>
  </si>
  <si>
    <t>MEDIDOR DE VAZÃO MAGNÉTICO DN 250 C/ CONV./ TOTALIZAD</t>
  </si>
  <si>
    <t>I2960</t>
  </si>
  <si>
    <t>MEDIDOR DE VAZÃO MAGNÉTICO DN 350 C/ CONV./ TOTALIZAD</t>
  </si>
  <si>
    <t>I2954</t>
  </si>
  <si>
    <t>MEDIDOR DE VAZÃO MAGNÉTICO DN 50 C/ CONV./ TOTALIZAD</t>
  </si>
  <si>
    <t>I2955</t>
  </si>
  <si>
    <t>MEDIDOR DE VAZÃO MAGNÉTICO DN 75 C/ CONV./ TOTALIZAD</t>
  </si>
  <si>
    <t>I9867</t>
  </si>
  <si>
    <t>MEDIDOR DE VAZÃO ULTRASSÔNICO PARA CANAIS ABERTOS</t>
  </si>
  <si>
    <t>I9868</t>
  </si>
  <si>
    <t>MEDIDOR ELETROMAGNÉTICO DE VAZÃO DN 200</t>
  </si>
  <si>
    <t>I9869</t>
  </si>
  <si>
    <t>MEDIDOR ELETROMAGNÉTICO DE VAZÃO DN 400</t>
  </si>
  <si>
    <t>I9870</t>
  </si>
  <si>
    <t>MEDIDOR ELETROMAGNÉTICO DE VAZÃO DN 800</t>
  </si>
  <si>
    <t>I9871</t>
  </si>
  <si>
    <t>MEDIDOR PIEZOELETRICO BLINDADO IP68</t>
  </si>
  <si>
    <t>I9872</t>
  </si>
  <si>
    <t>MEIO SUPORTE MSS-265</t>
  </si>
  <si>
    <t>I9873</t>
  </si>
  <si>
    <t>MEIO SUPORTE MSS-365</t>
  </si>
  <si>
    <t>I8920</t>
  </si>
  <si>
    <t>MESA DE COMANDO PARA VÁLVULAS LAVAGEM FILTROS (8X3/4CV - 380V - 60HZ</t>
  </si>
  <si>
    <t>I8921</t>
  </si>
  <si>
    <t>MESA DE PLÁSTICO QUADRADA</t>
  </si>
  <si>
    <t>I9874</t>
  </si>
  <si>
    <t>MICROASPERSOR COM MICROTUBO E HASTE</t>
  </si>
  <si>
    <t>I9875</t>
  </si>
  <si>
    <t>MICROASPERSOR COM MICROTUBO E HASTE (BAILARINA INVERTIDA)</t>
  </si>
  <si>
    <t>I8922</t>
  </si>
  <si>
    <t>MISTURADOR SUBMERSÍVEL TRIFÁSICO PARA LÍQUIDOS CORROSIVOS - P=4 CV</t>
  </si>
  <si>
    <t>I8929</t>
  </si>
  <si>
    <t>MONITOR DE COAGULAÇÃO, IN-LINE, SAÍDA 4-20 MA</t>
  </si>
  <si>
    <t>I9885</t>
  </si>
  <si>
    <t>MOTOR A DIESEL REFORÇADO POT=30HP 2200RPM</t>
  </si>
  <si>
    <t>I8886</t>
  </si>
  <si>
    <t>MOTOR ELÉTRICO P/ ACIONAMENTO DE COMPORTAS, P=1 CV</t>
  </si>
  <si>
    <t>I8887</t>
  </si>
  <si>
    <t>MOTOR ELÉTRICO P/ ACIONAMENTO DE VÁLVULAS BORBOLETAS 250 MM, P=1CV</t>
  </si>
  <si>
    <t>I8888</t>
  </si>
  <si>
    <t>MOTOR ELÉTRICO P/ ACIONAMENTO DE VÁLVULAS BORBOLETAS 400 MM, P=1CV</t>
  </si>
  <si>
    <t>I8889</t>
  </si>
  <si>
    <t>MOTOR ELÉTRICO P/ ACIONAMENTO DE VÁLVULAS BORBOLETAS 600 MM, P=1CV</t>
  </si>
  <si>
    <t>I9886</t>
  </si>
  <si>
    <t>MTS FITA GOTEJADORA PN 16MM</t>
  </si>
  <si>
    <t>I9887</t>
  </si>
  <si>
    <t>MTS TUBO GOTEJADOR DN 16MM</t>
  </si>
  <si>
    <t>I9889</t>
  </si>
  <si>
    <t>MTS TUBO PEBD DN 25MM</t>
  </si>
  <si>
    <t>I9888</t>
  </si>
  <si>
    <t>MTS TUBO PELBD DN 16MM</t>
  </si>
  <si>
    <t>I9890</t>
  </si>
  <si>
    <t>MUDA DE EUCALIPTO</t>
  </si>
  <si>
    <t>I9891</t>
  </si>
  <si>
    <t>MUDA DE PAU BRASIL OU EQUIVALENTE DA REGIÃO</t>
  </si>
  <si>
    <t>I9892</t>
  </si>
  <si>
    <t>MUDA DE SABIÁ</t>
  </si>
  <si>
    <t>I9893</t>
  </si>
  <si>
    <t>MUDAS DE BANANA</t>
  </si>
  <si>
    <t>I9894</t>
  </si>
  <si>
    <t>MUDAS DE COCO</t>
  </si>
  <si>
    <t>I9895</t>
  </si>
  <si>
    <t>MUDAS DE GOIABA</t>
  </si>
  <si>
    <t>I9896</t>
  </si>
  <si>
    <t>MUDAS DE MANGA</t>
  </si>
  <si>
    <t>I9897</t>
  </si>
  <si>
    <t>MUDAS DE MARACUJÁ</t>
  </si>
  <si>
    <t>I9898</t>
  </si>
  <si>
    <t>MUDAS DE UVA</t>
  </si>
  <si>
    <t>I8930</t>
  </si>
  <si>
    <t>MULTIMEDIDOR DE GRANDEZAS ELÉTRICAS, DIGITAL, COM MEMÓRIA DE MASSA 800KB, 4 REGISTROS DE DADOS, DISPLAY LCD, SAÍDA 485/234, OU ACOMPANHADO DE CONVERSOR, ENTRADA TRIFÁSICA ATÉ 600VCA, ENTRADA DE CORRENTE 5A</t>
  </si>
  <si>
    <t>I9876</t>
  </si>
  <si>
    <t>MÓDULO  4 SAIDAS ANALÓGICAS 4-20MA</t>
  </si>
  <si>
    <t>I9877</t>
  </si>
  <si>
    <t>MÓDULO 16 ENTRADAS DIGITAIS 24VCC</t>
  </si>
  <si>
    <t>I9879</t>
  </si>
  <si>
    <t>MÓDULO 16 ENTRADAS DIGITAIS,  DIGITAL INPUT, 16DI, 24V DC PARA O CLP MODELO S7 1200</t>
  </si>
  <si>
    <t>I9878</t>
  </si>
  <si>
    <t>MÓDULO 16 ENTRADAS E 16 SAÍDAS DIGITAIS, DIGITAL I/O, 16DI, 24V DC/16 DO, 24V DC  CLP MODELO S7 1200</t>
  </si>
  <si>
    <t>I8955</t>
  </si>
  <si>
    <t>MÓDULO ACOPLADOR DP/PA</t>
  </si>
  <si>
    <t>I8923</t>
  </si>
  <si>
    <t>MÓDULO CAPACITOR TRIFÁSICO 440V, 60HZ, EM CANECA DE ALUMÍNIO CILÍNDRICA, C/ DISPOSITIVO ANTI-EXPLOSÃO, POTÊNCIA DE 1,0KVAr</t>
  </si>
  <si>
    <t>I8924</t>
  </si>
  <si>
    <t>MÓDULO CAPACITOR TRIFÁSICO 440V, 60HZ, EM CANECA DE ALUMÍNIO CILÍNDRICA, C/ DISPOSITIVO ANTI-EXPLOSÃO, POTÊNCIA DE 10,0KVAr</t>
  </si>
  <si>
    <t>I8925</t>
  </si>
  <si>
    <t>MÓDULO CAPACITOR TRIFÁSICO 440V, 60HZ, EM CANECA DE ALUMÍNIO CILÍNDRICA, C/ DISPOSITIVO ANTI-EXPLOSÃO, POTÊNCIA DE 2,5KVAr</t>
  </si>
  <si>
    <t>I8926</t>
  </si>
  <si>
    <t>MÓDULO CAPACITOR TRIFÁSICO 440V, 60HZ, EM CANECA DE ALUMÍNIO CILÍNDRICA, C/ DISPOSITIVO ANTI-EXPLOSÃO, POTÊNCIA DE 3,0KVAr</t>
  </si>
  <si>
    <t>I8884</t>
  </si>
  <si>
    <t>MÓDULO CPU REMOTA C/ 3 PORTAS ETHERNET INDUSTRIAL TCP/IP E 1 PORTA PROFIBUS-DP INTEGRADA</t>
  </si>
  <si>
    <t>I9880</t>
  </si>
  <si>
    <t>MÓDULO DE EXPANSÃO COM 4 SAÍDAS ANALÓGICAS</t>
  </si>
  <si>
    <t>I9881</t>
  </si>
  <si>
    <t>MÓDULO DE EXPANSÃO COM 8 ENTRADAS ANALÓGICAS</t>
  </si>
  <si>
    <t>I8927</t>
  </si>
  <si>
    <t>MÓDULO DE REDUNDÂNCIA DE FONTES VDC 15A</t>
  </si>
  <si>
    <t>I8885</t>
  </si>
  <si>
    <t>MÓDULO INTERFACE PROFIBUS-DP MASTER</t>
  </si>
  <si>
    <t>I9882</t>
  </si>
  <si>
    <t>MÓDULO INTERFACE PROFIBUS-DP SLAVE</t>
  </si>
  <si>
    <t>I9883</t>
  </si>
  <si>
    <t>MÓDULO ISOLADOR PARA BOMBA PERISTÁLTICAS</t>
  </si>
  <si>
    <t>I9884</t>
  </si>
  <si>
    <t>MÓDULO UPS 15A</t>
  </si>
  <si>
    <t>I8928</t>
  </si>
  <si>
    <t>MÓDULO UPS 24 Vdc/6A</t>
  </si>
  <si>
    <t>I6358</t>
  </si>
  <si>
    <t>NIPLE DUPLO AÇO GALV. COM ROSCA DN 1"</t>
  </si>
  <si>
    <t>I6355</t>
  </si>
  <si>
    <t>NIPLE DUPLO AÇO GALV. COM ROSCA DN 2"</t>
  </si>
  <si>
    <t>I8662</t>
  </si>
  <si>
    <t>NIPLE DUPLO AÇO GALVANIZADO 3"</t>
  </si>
  <si>
    <t>I9900</t>
  </si>
  <si>
    <t>NIPLE FOGO ROSCÁVEL 1 ¼"</t>
  </si>
  <si>
    <t>I9902</t>
  </si>
  <si>
    <t>NIPLE FOGO ROSCÁVEL 2 1/2”</t>
  </si>
  <si>
    <t>I9901</t>
  </si>
  <si>
    <t>NIPLE FOGO ROSCÁVEL 2"</t>
  </si>
  <si>
    <t>I9899</t>
  </si>
  <si>
    <t>NIPLE FOGO ROSCÁVEL 3/4"</t>
  </si>
  <si>
    <t>I9903</t>
  </si>
  <si>
    <t>NIPLE PVC ROSCÁVEL 75MM</t>
  </si>
  <si>
    <t>I9904</t>
  </si>
  <si>
    <t>NOBREAK 700VA 220V</t>
  </si>
  <si>
    <t>I9905</t>
  </si>
  <si>
    <t>NOBREAK 800VA 220/220V</t>
  </si>
  <si>
    <t>I8078</t>
  </si>
  <si>
    <t>OLHAL PARA PARAFUSO</t>
  </si>
  <si>
    <t>I8934</t>
  </si>
  <si>
    <t>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t>
  </si>
  <si>
    <t>I8935</t>
  </si>
  <si>
    <t>PAINEL DO MÓDULO - CAIXA METÁLICA 1100X1800X360MM, AUTO-SUPORTADA, PARA MONTAGEM DE COMPONENTES, PORTA COM VISOR EM ACRÍLICO, COM ENTRADA DE AR LATERAL COM GRELHA E FILTRO E EXAUSTÃO INDIVIDUAL</t>
  </si>
  <si>
    <t>I9906</t>
  </si>
  <si>
    <t>PAINEL ELETRICO 1200X650X300MM IP 54</t>
  </si>
  <si>
    <t>I9907</t>
  </si>
  <si>
    <t>PAINEL ELETRICO C/ 1 INVERSOR DE FREQUÊNCIA 10 CV, 380 V / 60 HZ</t>
  </si>
  <si>
    <t>I9908</t>
  </si>
  <si>
    <t>PAINEL ELETRICO C/ 1 INVERSOR DE FREQUÊNCIA 25 CV, 380 V / 60 HZ</t>
  </si>
  <si>
    <t>I9909</t>
  </si>
  <si>
    <t>PAINEL ELETRICO C/ 2 INVERSORES DE FREQUÊNCIA   2 CV, 380 V / 60 HZ</t>
  </si>
  <si>
    <t>I9910</t>
  </si>
  <si>
    <t>PAINEL ELETRICO C/ 2 INVERSORES DE FREQUÊNCIA 100 CV, 380 V / 60 HZ</t>
  </si>
  <si>
    <t>I9911</t>
  </si>
  <si>
    <t>PAINEL ELETRICO C/ 2 INVERSORES DE FREQUÊNCIA 150 CV, 380 V / 60 HZ</t>
  </si>
  <si>
    <t>I9914</t>
  </si>
  <si>
    <t>PAINEL ELETRICO C/ 2 SOFT START 150CV,380,60HZ</t>
  </si>
  <si>
    <t>I8940</t>
  </si>
  <si>
    <t>PAINEL ELETRICO C/ 2 SOFT START 35CV,380V,60Hz</t>
  </si>
  <si>
    <t>I6004</t>
  </si>
  <si>
    <t>PAINEL ELETRICO C/ 2 SOFT START 60CV,380V,60Hz</t>
  </si>
  <si>
    <t>I9912</t>
  </si>
  <si>
    <t>PAINEL ELETRICO C/ 3 INVERSORES DE FREQUÊNCIA  40 CV, 380 V / 60 HZ</t>
  </si>
  <si>
    <t>I9913</t>
  </si>
  <si>
    <t>PAINEL ELETRICO C/ 3 INVERSORES DE FREQUÊNCIA 185 CV, 380 V / 60 HZ</t>
  </si>
  <si>
    <t>I9915</t>
  </si>
  <si>
    <t>PAINEL ELETRICO C/ 3 SOFT START 150CV,380V,60HZ</t>
  </si>
  <si>
    <t>I6010</t>
  </si>
  <si>
    <t>PAINEL ELETRICO C/1 SOFT START 10CV,380V,60Hz</t>
  </si>
  <si>
    <t>I6011</t>
  </si>
  <si>
    <t>PAINEL ELETRICO C/1 SOFT START 12.5CV,380,60Hz</t>
  </si>
  <si>
    <t>I6013</t>
  </si>
  <si>
    <t>PAINEL ELETRICO C/1 SOFT START 20CV,380V,60Hz</t>
  </si>
  <si>
    <t>I6014</t>
  </si>
  <si>
    <t>PAINEL ELETRICO C/1 SOFT START 25CV,380V,60Hz</t>
  </si>
  <si>
    <t>I6015</t>
  </si>
  <si>
    <t>PAINEL ELETRICO C/1 SOFT START 30CV,380V,60Hz</t>
  </si>
  <si>
    <t>I6016</t>
  </si>
  <si>
    <t>PAINEL ELETRICO C/1 SOFT START 40CV,380V,60Hz</t>
  </si>
  <si>
    <t>I6017</t>
  </si>
  <si>
    <t>PAINEL ELETRICO C/1 SOFT START 50CV,380V,60Hz</t>
  </si>
  <si>
    <t>I6009</t>
  </si>
  <si>
    <t>PAINEL ELETRICO C/1 SOFT START 7,5CV,380V,60Hz</t>
  </si>
  <si>
    <t>I5996</t>
  </si>
  <si>
    <t>PAINEL ELETRICO C/2 SOFT START 10CV,380V,60Hz</t>
  </si>
  <si>
    <t>I5997</t>
  </si>
  <si>
    <t>PAINEL ELETRICO C/2 SOFT START 12,5CV,380,60Hz</t>
  </si>
  <si>
    <t>I5998</t>
  </si>
  <si>
    <t>PAINEL ELETRICO C/2 SOFT START 15CV,380V,60Hz</t>
  </si>
  <si>
    <t>I5999</t>
  </si>
  <si>
    <t>PAINEL ELETRICO C/2 SOFT START 20CV,380,60Hz</t>
  </si>
  <si>
    <t>I6000</t>
  </si>
  <si>
    <t>PAINEL ELETRICO C/2 SOFT START 25CV,380V,60Hz</t>
  </si>
  <si>
    <t>I6001</t>
  </si>
  <si>
    <t>PAINEL ELETRICO C/2 SOFT START 30CV,380V,60Hz</t>
  </si>
  <si>
    <t>I6002</t>
  </si>
  <si>
    <t>PAINEL ELETRICO C/2 SOFT START 40CV,380V,60Hz</t>
  </si>
  <si>
    <t>I6003</t>
  </si>
  <si>
    <t>PAINEL ELETRICO C/2 SOFT START 50CV,380V,60Hz</t>
  </si>
  <si>
    <t>I5995</t>
  </si>
  <si>
    <t>PAINEL ELETRICO C/2 SOFT START 7,5CV,380V,60Hz</t>
  </si>
  <si>
    <t>I8936</t>
  </si>
  <si>
    <t>PAINEL ELÉTRICO C/ 2 INVERSORES DE FREQUÊNCIA 0,5 CV, 380 V / 60HZ</t>
  </si>
  <si>
    <t>I8528</t>
  </si>
  <si>
    <t>PAINEL ELÉTRICO C/ 2 INVERSORES DE FREQUÊNCIA 10 CV, 380 V / 60 Hz</t>
  </si>
  <si>
    <t>I8529</t>
  </si>
  <si>
    <t>PAINEL ELÉTRICO C/ 2 INVERSORES DE FREQUÊNCIA 15 CV, 380 V / 60 Hz</t>
  </si>
  <si>
    <t>I8530</t>
  </si>
  <si>
    <t>PAINEL ELÉTRICO C/ 2 INVERSORES DE FREQUÊNCIA 20 CV, 380 V / 60 Hz</t>
  </si>
  <si>
    <t>I8938</t>
  </si>
  <si>
    <t>PAINEL ELÉTRICO C/ 2 INVERSORES DE FREQUÊNCIA 250 CV, 380 V / 60HZ</t>
  </si>
  <si>
    <t>I8531</t>
  </si>
  <si>
    <t>PAINEL ELÉTRICO C/ 2 INVERSORES DE FREQUÊNCIA 30 CV, 380 V / 60 Hz</t>
  </si>
  <si>
    <t>I8532</t>
  </si>
  <si>
    <t>PAINEL ELÉTRICO C/ 2 INVERSORES DE FREQUÊNCIA 40 CV, 380 V / 60 Hz</t>
  </si>
  <si>
    <t>I8533</t>
  </si>
  <si>
    <t>PAINEL ELÉTRICO C/ 2 INVERSORES DE FREQUÊNCIA 50 CV, 380 V / 60 Hz</t>
  </si>
  <si>
    <t>I8534</t>
  </si>
  <si>
    <t>PAINEL ELÉTRICO C/ 2 INVERSORES DE FREQUÊNCIA 60 CV, 380 V / 60 Hz</t>
  </si>
  <si>
    <t>I8527</t>
  </si>
  <si>
    <t>PAINEL ELÉTRICO C/ 2 INVERSORES DE FREQUÊNCIA 7,5 CV, 380 V / 60 Hz</t>
  </si>
  <si>
    <t>I8535</t>
  </si>
  <si>
    <t>PAINEL ELÉTRICO C/ 2 INVERSORES DE FREQUÊNCIA 75 CV, 380 V / 60 Hz</t>
  </si>
  <si>
    <t>I8939</t>
  </si>
  <si>
    <t>PAINEL ELÉTRICO C/ 2 INVERSORES DE FREQUÊNCIA 80 CV, 380 V / 60HZ</t>
  </si>
  <si>
    <t>I8937</t>
  </si>
  <si>
    <t>PAINEL ELÉTRICO C/ 3 INVERSORES DE FREQUÊNCIA 15 CV, 380 V / 60HZ</t>
  </si>
  <si>
    <t>I9916</t>
  </si>
  <si>
    <t>PAPELÃO GRAFITADO</t>
  </si>
  <si>
    <t>I4241</t>
  </si>
  <si>
    <t>PARAFUSO C/ PORCAS PARA FLANGES DN 16 x 80</t>
  </si>
  <si>
    <t>I4242</t>
  </si>
  <si>
    <t>PARAFUSO C/ PORCAS PARA FLANGES DN 20 x 90</t>
  </si>
  <si>
    <t>I4243</t>
  </si>
  <si>
    <t>PARAFUSO C/ PORCAS PARA FLANGES DN 24 x 100</t>
  </si>
  <si>
    <t>I4244</t>
  </si>
  <si>
    <t>PARAFUSO C/ PORCAS PARA FLANGES DN 27 x 120</t>
  </si>
  <si>
    <t>I4245</t>
  </si>
  <si>
    <t>PARAFUSO C/ PORCAS PARA FLANGES DN 30 x 130</t>
  </si>
  <si>
    <t>I4246</t>
  </si>
  <si>
    <t>PARAFUSO C/ PORCAS PARA FLANGES DN 33 x 130</t>
  </si>
  <si>
    <t>I4247</t>
  </si>
  <si>
    <t>PARAFUSO C/ PORCAS PARA FLANGES DN 36 x 140</t>
  </si>
  <si>
    <t>I4248</t>
  </si>
  <si>
    <t>PARAFUSO C/ PORCAS PARA FLANGES DN 39 x 150</t>
  </si>
  <si>
    <t>I4249</t>
  </si>
  <si>
    <t>PARAFUSO C/ PORCAS PARA FLANGES DN 45 x 180</t>
  </si>
  <si>
    <t>I4250</t>
  </si>
  <si>
    <t>PARAFUSO C/ PORCAS PARA FLANGES DN 52 x 200</t>
  </si>
  <si>
    <t>I9919</t>
  </si>
  <si>
    <t>PARAFUSO CABEÇA LENTILHA AUTO TRAVANTE 1/4" X 1/2"</t>
  </si>
  <si>
    <t>I9918</t>
  </si>
  <si>
    <t>PARAFUSO CABEÇA LENTILHA AUTO TRAVANTE 1/4" X 5/8"</t>
  </si>
  <si>
    <t>I8079</t>
  </si>
  <si>
    <t>PARAFUSO CABEÇA QUADRADA M16 x 2 C-350, R-220</t>
  </si>
  <si>
    <t>I8080</t>
  </si>
  <si>
    <t>PARAFUSO CABEÇA QUADRADA M16 x 2 C-400, R-320</t>
  </si>
  <si>
    <t>I4234</t>
  </si>
  <si>
    <t>PARAFUSO P/ JUNTA MECÂNICA DN 16 x 80</t>
  </si>
  <si>
    <t>I4236</t>
  </si>
  <si>
    <t>PARAFUSO P/ JUNTA MECÂNICA DN 18 x 110</t>
  </si>
  <si>
    <t>I4237</t>
  </si>
  <si>
    <t>PARAFUSO P/ JUNTA MECÂNICA DN 18 x 120</t>
  </si>
  <si>
    <t>I4235</t>
  </si>
  <si>
    <t>PARAFUSO P/ JUNTA MECÂNICA DN 18 x 90</t>
  </si>
  <si>
    <t>I4238</t>
  </si>
  <si>
    <t>PARAFUSO P/ JUNTA MECÂNICA DN 20 x 120</t>
  </si>
  <si>
    <t>I4239</t>
  </si>
  <si>
    <t>PARAFUSO P/ JUNTA MECÂNICA DN 20 x 130</t>
  </si>
  <si>
    <t>I4240</t>
  </si>
  <si>
    <t>PARAFUSO P/ JUNTA MECÂNICA DN 24 x 160</t>
  </si>
  <si>
    <t>I7553</t>
  </si>
  <si>
    <t>PARAFUSO SEXT. UNC. GALVANIZADO 1/4"x2"</t>
  </si>
  <si>
    <t>I9917</t>
  </si>
  <si>
    <t>PASSARELA EM FIBRA DE VIDRO PULTRUDADA L=1,00M</t>
  </si>
  <si>
    <t>I7475</t>
  </si>
  <si>
    <t>PASTA LUBRIFICANTE - BISNAGA  160 g</t>
  </si>
  <si>
    <t>I7476</t>
  </si>
  <si>
    <t>PASTA LUBRIFICANTE - BISNAGA  400 g</t>
  </si>
  <si>
    <t>I7500</t>
  </si>
  <si>
    <t>PASTA LUBRIFICANTE - BISNAGA 1000 g</t>
  </si>
  <si>
    <t>I7474</t>
  </si>
  <si>
    <t>PASTA LUBRIFICANTE - POTE 2400 g</t>
  </si>
  <si>
    <t>I8699</t>
  </si>
  <si>
    <t>PASTILHA DE CLORO ORGÂNICO - TRICOLO-S-TRIAZINA-TRIONA 99%</t>
  </si>
  <si>
    <t>I4974</t>
  </si>
  <si>
    <t>PEDESTAL MANOBRA C/ ENGRENAGEM DN 06</t>
  </si>
  <si>
    <t>I4975</t>
  </si>
  <si>
    <t>PEDESTAL MANOBRA C/ ENGRENAGEM DN 07</t>
  </si>
  <si>
    <t>I4976</t>
  </si>
  <si>
    <t>PEDESTAL MANOBRA C/ENGRENAGEM E INDICADOR DN 18x62</t>
  </si>
  <si>
    <t>I4977</t>
  </si>
  <si>
    <t>PEDESTAL MANOBRA C/ENGRENAGEM E INDICADOR DN 18x63</t>
  </si>
  <si>
    <t>I4978</t>
  </si>
  <si>
    <t>PEDESTAL MANOBRA C/ENGRENAGEM E INDICADOR DN 18x65</t>
  </si>
  <si>
    <t>I4979</t>
  </si>
  <si>
    <t>PEDESTAL MANOBRA C/ENGRENAGEM E INDICADOR DN 18x78</t>
  </si>
  <si>
    <t>I4980</t>
  </si>
  <si>
    <t>PEDESTAL MANOBRA C/ENGRENAGEM E INDICADOR DN 18x79</t>
  </si>
  <si>
    <t>I4981</t>
  </si>
  <si>
    <t>PEDESTAL MANOBRA C/ENGRENAGEM E INDICADOR DN 20x65</t>
  </si>
  <si>
    <t>I4982</t>
  </si>
  <si>
    <t>PEDESTAL MANOBRA C/ENGRENAGEM E INDICADOR DN 20x66</t>
  </si>
  <si>
    <t>I4983</t>
  </si>
  <si>
    <t>PEDESTAL MANOBRA C/ENGRENAGEM E INDICADOR DN 20x67</t>
  </si>
  <si>
    <t>I4984</t>
  </si>
  <si>
    <t>PEDESTAL MANOBRA C/ENGRENAGEM E INDICADOR DN 20x80</t>
  </si>
  <si>
    <t>I4985</t>
  </si>
  <si>
    <t>PEDESTAL MANOBRA C/ENGRENAGEM E INDICADOR DN 20x98</t>
  </si>
  <si>
    <t>I4986</t>
  </si>
  <si>
    <t>PEDESTAL MANOBRA C/ENGRENAGEM E INDICADOR DN 20x99</t>
  </si>
  <si>
    <t>I4987</t>
  </si>
  <si>
    <t>PEDESTAL MANOBRA SIMPLES DN 1</t>
  </si>
  <si>
    <t>I4988</t>
  </si>
  <si>
    <t>PEDESTAL MANOBRA SIMPLES DN 2</t>
  </si>
  <si>
    <t>I4989</t>
  </si>
  <si>
    <t>PEDESTAL MANOBRA SIMPLES DN 3</t>
  </si>
  <si>
    <t>I4990</t>
  </si>
  <si>
    <t>PEDESTAL MANOBRA SIMPLES DN 4</t>
  </si>
  <si>
    <t>I4992</t>
  </si>
  <si>
    <t>PEDESTAL MANOBRA SIMPLES INDIC. ABERTURA DN 08x50</t>
  </si>
  <si>
    <t>I4993</t>
  </si>
  <si>
    <t>PEDESTAL MANOBRA SIMPLES INDIC. ABERTURA DN 08x52</t>
  </si>
  <si>
    <t>I4994</t>
  </si>
  <si>
    <t>PEDESTAL MANOBRA SIMPLES INDIC. ABERTURA DN 08x53</t>
  </si>
  <si>
    <t>I4995</t>
  </si>
  <si>
    <t>PEDESTAL MANOBRA SIMPLES INDIC. ABERTURA DN 09x55</t>
  </si>
  <si>
    <t>I4996</t>
  </si>
  <si>
    <t>PEDESTAL MANOBRA SIMPLES INDIC. ABERTURA DN 09x56</t>
  </si>
  <si>
    <t>I4997</t>
  </si>
  <si>
    <t>PEDESTAL MANOBRA SIMPLES INDIC. ABERTURA DN 09x58</t>
  </si>
  <si>
    <t>I4998</t>
  </si>
  <si>
    <t>PEDESTAL MANOBRA SIMPLES INDIC. ABERTURA DN 09x59</t>
  </si>
  <si>
    <t>I4999</t>
  </si>
  <si>
    <t>PEDESTAL MANOBRA SIMPLES INDIC. ABERTURA DN 09x60</t>
  </si>
  <si>
    <t>I5000</t>
  </si>
  <si>
    <t>PEDESTAL MANOBRA SIMPLES INDIC. ABERTURA DN 10x55</t>
  </si>
  <si>
    <t>I5001</t>
  </si>
  <si>
    <t>PEDESTAL MANOBRA SIMPLES INDIC. ABERTURA DN 10x56</t>
  </si>
  <si>
    <t>I5002</t>
  </si>
  <si>
    <t>PEDESTAL MANOBRA SIMPLES INDIC. ABERTURA DN 10x58</t>
  </si>
  <si>
    <t>I5003</t>
  </si>
  <si>
    <t>PEDESTAL MANOBRA SIMPLES INDIC. ABERTURA DN 10x60</t>
  </si>
  <si>
    <t>I5004</t>
  </si>
  <si>
    <t>PEDESTAL MANOBRA SIMPLES INDIC. ABERTURA DN 10x61</t>
  </si>
  <si>
    <t>I5005</t>
  </si>
  <si>
    <t>PEDESTAL MANOBRA SIMPLES INDIC. ABERTURA DN 10x62</t>
  </si>
  <si>
    <t>I5006</t>
  </si>
  <si>
    <t>PEDESTAL MANOBRA SIMPLES INDIC. ABERTURA DN 12x63</t>
  </si>
  <si>
    <t>I5007</t>
  </si>
  <si>
    <t>PEDESTAL MANOBRA SIMPLES INDIC. ABERTURA DN 12x65</t>
  </si>
  <si>
    <t>I5008</t>
  </si>
  <si>
    <t>PEDESTAL MANOBRA SIMPLES INDIC. ABERTURA DN 13x62</t>
  </si>
  <si>
    <t>I5009</t>
  </si>
  <si>
    <t>PEDESTAL MANOBRA SIMPLES INDIC. ABERTURA DN 13x63</t>
  </si>
  <si>
    <t>I5010</t>
  </si>
  <si>
    <t>PEDESTAL MANOBRA SIMPLES INDIC. ABERTURA DN 13x65</t>
  </si>
  <si>
    <t>I5011</t>
  </si>
  <si>
    <t>PEDESTAL MANOBRA SIMPLES INDIC. ABERTURA DN 13x77</t>
  </si>
  <si>
    <t>I5012</t>
  </si>
  <si>
    <t>PEDESTAL MANOBRA SIMPLES INDIC. ABERTURA DN 13x78</t>
  </si>
  <si>
    <t>I5013</t>
  </si>
  <si>
    <t>PEDESTAL MANOBRA SIMPLES INDIC. ABERTURA DN 13x79</t>
  </si>
  <si>
    <t>I5014</t>
  </si>
  <si>
    <t>PEDESTAL MANOBRA SIMPLES INDIC. ABERTURA DN 14x65</t>
  </si>
  <si>
    <t>I5015</t>
  </si>
  <si>
    <t>PEDESTAL MANOBRA SIMPLES INDIC. ABERTURA DN 14x66</t>
  </si>
  <si>
    <t>I5016</t>
  </si>
  <si>
    <t>PEDESTAL MANOBRA SIMPLES INDIC. ABERTURA DN 14x67</t>
  </si>
  <si>
    <t>I5017</t>
  </si>
  <si>
    <t>PEDESTAL MANOBRA SIMPLES INDIC. ABERTURA DN 14x68</t>
  </si>
  <si>
    <t>I5018</t>
  </si>
  <si>
    <t>PEDESTAL MANOBRA SIMPLES INDIC. ABERTURA DN 14x69</t>
  </si>
  <si>
    <t>I4953</t>
  </si>
  <si>
    <t>PEDESTAL SUSPENSÃO C/ ENGRENAGEM DN 46</t>
  </si>
  <si>
    <t>I4954</t>
  </si>
  <si>
    <t>PEDESTAL SUSPENSÃO C/ ENGRENAGEM DN 47</t>
  </si>
  <si>
    <t>I4955</t>
  </si>
  <si>
    <t>PEDESTAL SUSPENSÃO C/ ENGRENAGEM DN 48</t>
  </si>
  <si>
    <t>I4956</t>
  </si>
  <si>
    <t>PEDESTAL SUSPENSÃO C/ ENGRENAGEM DN 49</t>
  </si>
  <si>
    <t>I4957</t>
  </si>
  <si>
    <t>PEDESTAL SUSPENSÃO C/ ENGRENAGEM DN 50</t>
  </si>
  <si>
    <t>I4958</t>
  </si>
  <si>
    <t>PEDESTAL SUSPENSÃO C/ ENGRENAGEM DN 51</t>
  </si>
  <si>
    <t>I4959</t>
  </si>
  <si>
    <t>PEDESTAL SUSPENSÃO C/ ENGRENAGEM DN 52</t>
  </si>
  <si>
    <t>I4967</t>
  </si>
  <si>
    <t>PEDESTAL SUSPENSÃO C/ENGRENAGEM E INDICADOR DN 35x92</t>
  </si>
  <si>
    <t>I4968</t>
  </si>
  <si>
    <t>PEDESTAL SUSPENSÃO C/ENGRENAGEM E INDICADOR DN 36x93</t>
  </si>
  <si>
    <t>I4969</t>
  </si>
  <si>
    <t>PEDESTAL SUSPENSÃO C/ENGRENAGEM E INDICADOR DN 37x94</t>
  </si>
  <si>
    <t>I4970</t>
  </si>
  <si>
    <t>PEDESTAL SUSPENSÃO C/ENGRENAGEM E INDICADOR DN 38x95</t>
  </si>
  <si>
    <t>I4971</t>
  </si>
  <si>
    <t>PEDESTAL SUSPENSÃO C/ENGRENAGEM E INDICADOR DN 39x96</t>
  </si>
  <si>
    <t>I4972</t>
  </si>
  <si>
    <t>PEDESTAL SUSPENSÃO C/ENGRENAGEM E INDICADOR DN 40x97</t>
  </si>
  <si>
    <t>I4973</t>
  </si>
  <si>
    <t>PEDESTAL SUSPENSÃO C/ENGRENAGEM E INDICADOR DN 41x98</t>
  </si>
  <si>
    <t>I5045</t>
  </si>
  <si>
    <t>PEDESTAL SUSPENSÃO SIMPLES C/INDIC. ABERTURA DN 54x10</t>
  </si>
  <si>
    <t>I5046</t>
  </si>
  <si>
    <t>PEDESTAL SUSPENSÃO SIMPLES C/INDIC. ABERTURA DN 55x11</t>
  </si>
  <si>
    <t>I5047</t>
  </si>
  <si>
    <t>PEDESTAL SUSPENSÃO SIMPLES C/INDIC. ABERTURA DN 56x12</t>
  </si>
  <si>
    <t>I5026</t>
  </si>
  <si>
    <t>PEDESTAL SUSPENSÃO SIMPLES DN 01</t>
  </si>
  <si>
    <t>I6046</t>
  </si>
  <si>
    <t>PEDREGULHO 12,70 A 6,35MM</t>
  </si>
  <si>
    <t>I6045</t>
  </si>
  <si>
    <t>PEDREGULHO 19,05 A 12,70MM</t>
  </si>
  <si>
    <t>I6044</t>
  </si>
  <si>
    <t>PEDREGULHO 25,40 A 19,05MM</t>
  </si>
  <si>
    <t>I6048</t>
  </si>
  <si>
    <t>PEDREGULHO 3,20 A 2,362MM</t>
  </si>
  <si>
    <t>I6047</t>
  </si>
  <si>
    <t>PEDREGULHO 6,35 A 3,20MM</t>
  </si>
  <si>
    <t>I10261</t>
  </si>
  <si>
    <t>PERFIL "I" DE ACO LAMINADO, ABAS INCLINADAS, "I" 152 X 22</t>
  </si>
  <si>
    <t>I9422</t>
  </si>
  <si>
    <t>PERFURATRIZ PNEUMÁTICA TIPO MOLE PARA PERFURAÇÃO EM SOLO QUALQUER, EXCETO ROCHA SÃ E ARGILA ORGÂNICA, MÉTODO NÃO-DESTRUTIVO, VELOCIDADE 10M/H</t>
  </si>
  <si>
    <t>I9921</t>
  </si>
  <si>
    <t>PINTURA EXTERNA DE TUBOS DN 1.500MM X ESP=11,11MM (7/16"), CONSIDERANDO APLICAÇÃO PARA TRECHO ENTERRADO - TUBOS DE 12M</t>
  </si>
  <si>
    <t>I9922</t>
  </si>
  <si>
    <t>PISO GRAMA INTERTRAVADO VAZADO</t>
  </si>
  <si>
    <t>I4015</t>
  </si>
  <si>
    <t>PLACA  REDUÇÃO DN 100 x 50 PN10</t>
  </si>
  <si>
    <t>I4032</t>
  </si>
  <si>
    <t>PLACA  REDUÇÃO DN 1000 x 700 PN10</t>
  </si>
  <si>
    <t>I4033</t>
  </si>
  <si>
    <t>PLACA  REDUÇÃO DN 1000 x 800 PN10</t>
  </si>
  <si>
    <t>I4017</t>
  </si>
  <si>
    <t>PLACA  REDUÇÃO DN 200 x 100 PN10</t>
  </si>
  <si>
    <t>I4016</t>
  </si>
  <si>
    <t>PLACA  REDUÇÃO DN 200 x 75 PN10</t>
  </si>
  <si>
    <t>I7135</t>
  </si>
  <si>
    <t>PLACA  REDUÇÃO DN 200 x 80 PN10</t>
  </si>
  <si>
    <t>I4018</t>
  </si>
  <si>
    <t>PLACA  REDUÇÃO DN 250 x 200 PN10</t>
  </si>
  <si>
    <t>I4019</t>
  </si>
  <si>
    <t>PLACA  REDUÇÃO DN 350 x 150 PN10</t>
  </si>
  <si>
    <t>I4020</t>
  </si>
  <si>
    <t>PLACA  REDUÇÃO DN 350 x 250 PN10</t>
  </si>
  <si>
    <t>I4021</t>
  </si>
  <si>
    <t>PLACA  REDUÇÃO DN 400 x 150 PN10</t>
  </si>
  <si>
    <t>I4022</t>
  </si>
  <si>
    <t>PLACA  REDUÇÃO DN 400 x 200 PN10</t>
  </si>
  <si>
    <t>I4023</t>
  </si>
  <si>
    <t>PLACA  REDUÇÃO DN 400 x 250 PN10</t>
  </si>
  <si>
    <t>I4024</t>
  </si>
  <si>
    <t>PLACA  REDUÇÃO DN 400 x 300 PN10</t>
  </si>
  <si>
    <t>I4025</t>
  </si>
  <si>
    <t>PLACA  REDUÇÃO DN 450 x 350 PN10</t>
  </si>
  <si>
    <t>I4026</t>
  </si>
  <si>
    <t>PLACA  REDUÇÃO DN 500 x 350 PN10</t>
  </si>
  <si>
    <t>I4027</t>
  </si>
  <si>
    <t>PLACA  REDUÇÃO DN 500 x 400 PN10</t>
  </si>
  <si>
    <t>I4029</t>
  </si>
  <si>
    <t>PLACA  REDUÇÃO DN 600 x 450 PN10</t>
  </si>
  <si>
    <t>I4030</t>
  </si>
  <si>
    <t>PLACA  REDUÇÃO DN 700 x 500 PN10</t>
  </si>
  <si>
    <t>I4031</t>
  </si>
  <si>
    <t>PLACA  REDUÇÃO DN 900 x 700 PN10</t>
  </si>
  <si>
    <t>I9923</t>
  </si>
  <si>
    <t>PLACA DE EPS ESPESSURA 20MM</t>
  </si>
  <si>
    <t>I8890</t>
  </si>
  <si>
    <t>PLACA DE PVC DE 2,00MX1,00M, ESP=25MM P/ FLOCULADOR C/ FUROS CONF. PROJETO</t>
  </si>
  <si>
    <t>I8891</t>
  </si>
  <si>
    <t>PLACA DE PVC DE 2,47MX0,75M, ESP=6MM P/ FLOCULADOR</t>
  </si>
  <si>
    <t>I8892</t>
  </si>
  <si>
    <t>PLACA DE PVC DE 2,65MX0,75M, ESP=6MM P/ FLOCULADOR</t>
  </si>
  <si>
    <t>I8893</t>
  </si>
  <si>
    <t>PLACA DE PVC DE 2,80MX0,75M, ESP=6MM P/ FLOCULADOR</t>
  </si>
  <si>
    <t>I8894</t>
  </si>
  <si>
    <t>PLACA DE PVC DE 2,92MX0,75M, ESP=6MM P/ FLOCULADOR</t>
  </si>
  <si>
    <t>I8895</t>
  </si>
  <si>
    <t>PLACA DE PVC DE 5,00MX0,65M, ESP=10MM P/ FLOCULADOR C/ FUROS</t>
  </si>
  <si>
    <t>I9924</t>
  </si>
  <si>
    <t>PLACA EM FIBRA DE VIDRO  ESP. 10MM</t>
  </si>
  <si>
    <t>I9925</t>
  </si>
  <si>
    <t>PLACA EM FIBRA DE VIDRO PERFURADA ESP.  4 MM</t>
  </si>
  <si>
    <t>I9926</t>
  </si>
  <si>
    <t>PLACA EM FIBRA DE VIDRO PERFURADA ESP. 10MM</t>
  </si>
  <si>
    <t>I9927</t>
  </si>
  <si>
    <t>PLACA EM FIBRA DE VIDRO PULTRADO ESP. 4 MM</t>
  </si>
  <si>
    <t>I4028</t>
  </si>
  <si>
    <t>PLACA REDUÇÃO DN 600 x 150 PN10</t>
  </si>
  <si>
    <t>I8974</t>
  </si>
  <si>
    <t>PLANO DE SERVIÇO INTERNET PARA USO DO TABLET</t>
  </si>
  <si>
    <t>I6577</t>
  </si>
  <si>
    <t>PLUG AÇO GALVANIZADO 2"</t>
  </si>
  <si>
    <t>I9928</t>
  </si>
  <si>
    <t>PLUG FÊMEA</t>
  </si>
  <si>
    <t>I9929</t>
  </si>
  <si>
    <t>PLUG FÊMEA STEK TRIFÁSICO 16A</t>
  </si>
  <si>
    <t>I9930</t>
  </si>
  <si>
    <t>PLUG FÊMEA STEK TRIFÁSICO 32A</t>
  </si>
  <si>
    <t>I9931</t>
  </si>
  <si>
    <t>PLUG FÊMEA STEK TRIFÁSICO 3P+T 32A/250V</t>
  </si>
  <si>
    <t>I3010</t>
  </si>
  <si>
    <t>PLUG OCRE DN 100</t>
  </si>
  <si>
    <t>I3011</t>
  </si>
  <si>
    <t>PLUG OCRE DN 125</t>
  </si>
  <si>
    <t>I3012</t>
  </si>
  <si>
    <t>PLUG OCRE DN 150</t>
  </si>
  <si>
    <t>I3013</t>
  </si>
  <si>
    <t>PLUG OCRE DN 200</t>
  </si>
  <si>
    <t>I3014</t>
  </si>
  <si>
    <t>PLUG OCRE DN 250</t>
  </si>
  <si>
    <t>I3015</t>
  </si>
  <si>
    <t>PLUG OCRE DN 300</t>
  </si>
  <si>
    <t>I3016</t>
  </si>
  <si>
    <t>PLUG OCRE DN 350</t>
  </si>
  <si>
    <t>I3017</t>
  </si>
  <si>
    <t>PLUG OCRE DN 400</t>
  </si>
  <si>
    <t>I8941</t>
  </si>
  <si>
    <t>POLÍMERO CATIÔNICO</t>
  </si>
  <si>
    <t>I9934</t>
  </si>
  <si>
    <t>PONTE ROLANTE COM TALHA ELÉTRICA, CAPACIDADE DE 3 TONELADAS</t>
  </si>
  <si>
    <t>I9933</t>
  </si>
  <si>
    <t>PORCA 3/8" LOSANGULAR COM ROSCA (MAX AF.PLR)</t>
  </si>
  <si>
    <t>I8072</t>
  </si>
  <si>
    <t>PORCA QUADRADA PARA PARAFUSO M16 x 2</t>
  </si>
  <si>
    <t>I9936</t>
  </si>
  <si>
    <t>PORTA EXTERNA ESPECIAL COM REVESTIMENTO ACÚSTICO COMPLETA DUAS FOLHAS (1.60X2.10)M</t>
  </si>
  <si>
    <t>I9935</t>
  </si>
  <si>
    <t>PORTA INTERNA ESPECIAL COM REVESTIMENTO ACÚSTICO COMPLETA UMA FOLHA (0,90X 2.10)M</t>
  </si>
  <si>
    <t>I6518</t>
  </si>
  <si>
    <t>POSTE CONCRETO ARMADO CIRCULAR, H = 22 m</t>
  </si>
  <si>
    <t>I9937</t>
  </si>
  <si>
    <t>POSTE FINAL (ESBARRO PARA BORNE)</t>
  </si>
  <si>
    <t>I6097</t>
  </si>
  <si>
    <t>POÇO DE VISITA PRE-MOLDADO CONF. PROJETO CAGECE</t>
  </si>
  <si>
    <t>I9932</t>
  </si>
  <si>
    <t>POÇO PROFUNDO 8" (200MM) COMPLETAMENTE EXECUTADO</t>
  </si>
  <si>
    <t>I8956</t>
  </si>
  <si>
    <t>PRANCHETA DE MADEIRA C/ PRENDEDOR DE METAL</t>
  </si>
  <si>
    <t>I9938</t>
  </si>
  <si>
    <t>PRESSOSTATO PARA CLORO GÁS, TIPO SELO DIAFRAGMA EM TEFLON</t>
  </si>
  <si>
    <t>I8957</t>
  </si>
  <si>
    <t>PROJETOR FECHADO, CORPO EM CHAPA DE ALUMÍNIO, COM ALOJAMENTO PARA EQUIPAMENTO AUXILIAR TEMPERADO, COM SOQUETE E40 PARA LÂMPADA MULTIVAPORES METÁLICOS DE 70W, COM REATOR DE ALTO FATOR DE POTÊNCIA</t>
  </si>
  <si>
    <t>I9939</t>
  </si>
  <si>
    <t>PROTETOR 30V</t>
  </si>
  <si>
    <t>I9940</t>
  </si>
  <si>
    <t>PROTETOR DE SINAL ANALÓGICO - 4-20 MA</t>
  </si>
  <si>
    <t>I8942</t>
  </si>
  <si>
    <t>PROTETOR DE SURTOS, CLASSE I, 30KA</t>
  </si>
  <si>
    <t>I8943</t>
  </si>
  <si>
    <t>PROTETOR DE SURTOS, CLASSE II, 5KA</t>
  </si>
  <si>
    <t>I9941</t>
  </si>
  <si>
    <t>PROTETOR DPS CLAMPER SÉRIE 900 BORNE 922.B0M3.024 FASTER-24V</t>
  </si>
  <si>
    <t>I8944</t>
  </si>
  <si>
    <t>PROVETA GRADUADA 500ML</t>
  </si>
  <si>
    <t>I8933</t>
  </si>
  <si>
    <t>PÁ DE BICO</t>
  </si>
  <si>
    <t>I8082</t>
  </si>
  <si>
    <t>PÁRA-RAIO TIPO VÁLVULA PARA SISTEMA DE DISTRIBUIÇÃO DE 15 kV</t>
  </si>
  <si>
    <t>I6424</t>
  </si>
  <si>
    <t>QUADRO DE MEDIÇÃO TRIFÁSICO PADRÃO COELCE</t>
  </si>
  <si>
    <t>I6316</t>
  </si>
  <si>
    <t>REATOR ANAERÓBIO EM FIBRA CAPACIDADE 100 m3/DIA</t>
  </si>
  <si>
    <t>I6317</t>
  </si>
  <si>
    <t>REATOR ANAERÓBIO EM FIBRA CAPACIDADE 145 m3/DIA</t>
  </si>
  <si>
    <t>I6318</t>
  </si>
  <si>
    <t>REATOR ANAERÓBIO EM FIBRA CAPACIDADE 180 m3/DIA</t>
  </si>
  <si>
    <t>I6319</t>
  </si>
  <si>
    <t>REATOR ANAERÓBIO EM FIBRA CAPACIDADE 270 m3/DIA</t>
  </si>
  <si>
    <t>I6320</t>
  </si>
  <si>
    <t>REATOR ANAERÓBIO EM FIBRA CAPACIDADE 350 m3/DIA</t>
  </si>
  <si>
    <t>I6315</t>
  </si>
  <si>
    <t>REATOR ANAERÓBIO EM FIBRA CAPACIDADE 80 m3/DIA</t>
  </si>
  <si>
    <t>I9350</t>
  </si>
  <si>
    <t xml:space="preserve">REBOQUE BAU PARA MOTO
</t>
  </si>
  <si>
    <t>I10260</t>
  </si>
  <si>
    <t>RECEBIMENTO DE MATERIAL SEGREGADO</t>
  </si>
  <si>
    <t>I9943</t>
  </si>
  <si>
    <t>REDUÇÃO AÇO CARBONO SCHEDULE 40 S/COSTURA, 8"X6"</t>
  </si>
  <si>
    <t>I9944</t>
  </si>
  <si>
    <t>REDUÇÃO AÇO INOX 3”X 2”</t>
  </si>
  <si>
    <t>I9945</t>
  </si>
  <si>
    <t>REDUÇÃO AÇO INOX SCHEDULE 40 DN 75 X DN50</t>
  </si>
  <si>
    <t>I9946</t>
  </si>
  <si>
    <t>REDUÇÃO AÇO INOX, CONCÊNTRICA C/ FLANGES DN150X100</t>
  </si>
  <si>
    <t>I9947</t>
  </si>
  <si>
    <t>REDUÇÃO AÇO INOX, EXCÊNTRICA C/ FLANGES DN150X100</t>
  </si>
  <si>
    <t>I9948</t>
  </si>
  <si>
    <t>REDUÇÃO BOLSA/BOLSA JE FOFO DN  500 X 400</t>
  </si>
  <si>
    <t>I9949</t>
  </si>
  <si>
    <t>REDUÇÃO BOLSA/BOLSA JE FOFO DN  800 X 600</t>
  </si>
  <si>
    <t>I9950</t>
  </si>
  <si>
    <t>REDUÇÃO BOLSA/BOLSA JE FOFO DN 1000 X 800</t>
  </si>
  <si>
    <t>I9951</t>
  </si>
  <si>
    <t>REDUÇÃO CONCÊNTRICA AÇO SCHEDULE 40 DN 100 X 75</t>
  </si>
  <si>
    <t>I9952</t>
  </si>
  <si>
    <t>REDUÇÃO CONCÊNTRICA AÇO SCHEDULE 40 DN 150 X 100</t>
  </si>
  <si>
    <t>I9953</t>
  </si>
  <si>
    <t>REDUÇÃO CONCÊNTRICA AÇO SCHEDULE 40/S COSTURA DN 8'' X 6''</t>
  </si>
  <si>
    <t>I9954</t>
  </si>
  <si>
    <t>REDUÇÃO CONCÊNTRICA EM AÇO INOX 316 DN 150X100</t>
  </si>
  <si>
    <t>I9955</t>
  </si>
  <si>
    <t>REDUÇÃO CONCÊNTRICA EM FOFO COM BOLSAS DN 800 X 600 PN10</t>
  </si>
  <si>
    <t>I9956</t>
  </si>
  <si>
    <t>REDUÇÃO CONCÊNTRICA FOFO FLANGEADO DN 100X80 PN 10</t>
  </si>
  <si>
    <t>I9957</t>
  </si>
  <si>
    <t>REDUÇÃO CONCÊNTRICA PRFV PB DN 150X100 PN10</t>
  </si>
  <si>
    <t>I9958</t>
  </si>
  <si>
    <t>REDUÇÃO EM AÇO SCHEDULE  DN 200X150</t>
  </si>
  <si>
    <t>I7136</t>
  </si>
  <si>
    <t>REDUÇÃO EXCENTRICA C/ FLANGES DN 100 x 80 PN10</t>
  </si>
  <si>
    <t>I7137</t>
  </si>
  <si>
    <t>REDUÇÃO EXCENTRICA C/ FLANGES DN 80 x 50 PN10</t>
  </si>
  <si>
    <t>I4066</t>
  </si>
  <si>
    <t>REDUÇÃO EXCÊNTRICA C/ FLANGES DN 100 x 75 PN10</t>
  </si>
  <si>
    <t>I4068</t>
  </si>
  <si>
    <t>REDUÇÃO EXCÊNTRICA C/ FLANGES DN 150 x 100 PN10</t>
  </si>
  <si>
    <t>I4067</t>
  </si>
  <si>
    <t>REDUÇÃO EXCÊNTRICA C/ FLANGES DN 150 x 75 PN10</t>
  </si>
  <si>
    <t>I7605</t>
  </si>
  <si>
    <t>REDUÇÃO EXCÊNTRICA C/ FLANGES DN 150 x 80 PN10</t>
  </si>
  <si>
    <t>I4070</t>
  </si>
  <si>
    <t>REDUÇÃO EXCÊNTRICA C/ FLANGES DN 200 x 100 PN10</t>
  </si>
  <si>
    <t>I4071</t>
  </si>
  <si>
    <t>REDUÇÃO EXCÊNTRICA C/ FLANGES DN 200 x 150 PN10</t>
  </si>
  <si>
    <t>I9959</t>
  </si>
  <si>
    <t>REDUÇÃO EXCÊNTRICA C/ FLANGES DN 200X80 (ESPECIAL) PN 10 SAE 1020</t>
  </si>
  <si>
    <t>I9960</t>
  </si>
  <si>
    <t>REDUÇÃO EXCÊNTRICA C/ FLANGES DN 250 X 100 PN10</t>
  </si>
  <si>
    <t>I4072</t>
  </si>
  <si>
    <t>REDUÇÃO EXCÊNTRICA C/ FLANGES DN 250 x 150 PN10</t>
  </si>
  <si>
    <t>I4073</t>
  </si>
  <si>
    <t>REDUÇÃO EXCÊNTRICA C/ FLANGES DN 250 x 200 PN10</t>
  </si>
  <si>
    <t>I4074</t>
  </si>
  <si>
    <t>REDUÇÃO EXCÊNTRICA C/ FLANGES DN 300 x 150 PN10</t>
  </si>
  <si>
    <t>I4075</t>
  </si>
  <si>
    <t>REDUÇÃO EXCÊNTRICA C/ FLANGES DN 300 x 200 PN10</t>
  </si>
  <si>
    <t>I4076</t>
  </si>
  <si>
    <t>REDUÇÃO EXCÊNTRICA C/ FLANGES DN 300 x 250 PN10</t>
  </si>
  <si>
    <t>I4077</t>
  </si>
  <si>
    <t>REDUÇÃO EXCÊNTRICA C/ FLANGES DN 400 x 250 PN10</t>
  </si>
  <si>
    <t>I4078</t>
  </si>
  <si>
    <t>REDUÇÃO EXCÊNTRICA C/ FLANGES DN 400 x 300 PN10</t>
  </si>
  <si>
    <t>I4064</t>
  </si>
  <si>
    <t>REDUÇÃO EXCÊNTRICA C/ FLANGES DN 75 x 50 PN10</t>
  </si>
  <si>
    <t>I9964</t>
  </si>
  <si>
    <t>REDUÇÃO EXCÊNTRICA FLANGEADA L=1200 DN 500 X DN125 (PEÇA ESPECIAL EM AÇO)</t>
  </si>
  <si>
    <t>I9962</t>
  </si>
  <si>
    <t>REDUÇÃO EXCÊNTRICA FLANGEADA L=500 DN 300 X DN80 (PEÇA ESPECIAL EM AÇO)</t>
  </si>
  <si>
    <t>I9963</t>
  </si>
  <si>
    <t>REDUÇÃO EXCÊNTRICA FLANGEADA L=600 DN 500 X DN300 (PEÇA ESPECIAL EM AÇO)</t>
  </si>
  <si>
    <t>I9961</t>
  </si>
  <si>
    <t>REDUÇÃO EXCÊNTRICA FOFO C/ FLANGES DN 200 X 125 (ESPECIAL) PN 10 SAE 1020</t>
  </si>
  <si>
    <t>I3018</t>
  </si>
  <si>
    <t>REDUÇÃO EXCÊNTRICA OCRE PB - JE DN 125 x 100</t>
  </si>
  <si>
    <t>I3019</t>
  </si>
  <si>
    <t>REDUÇÃO EXCÊNTRICA OCRE PB - JE DN 150 x 10</t>
  </si>
  <si>
    <t>I3020</t>
  </si>
  <si>
    <t>REDUÇÃO EXCÊNTRICA OCRE PB - JE DN 150 x 125</t>
  </si>
  <si>
    <t>I3021</t>
  </si>
  <si>
    <t>REDUÇÃO EXCÊNTRICA OCRE PB - JE DN 200 x 150</t>
  </si>
  <si>
    <t>I3022</t>
  </si>
  <si>
    <t>REDUÇÃO EXCÊNTRICA OCRE PB - JE DN 250 x 200</t>
  </si>
  <si>
    <t>I8024</t>
  </si>
  <si>
    <t>REDUÇÃO EXCÊNTRICA OCRE PB - JE DN 300 X 200</t>
  </si>
  <si>
    <t>I3023</t>
  </si>
  <si>
    <t>REDUÇÃO EXCÊNTRICA OCRE PB - JE DN 300 x 250</t>
  </si>
  <si>
    <t>I3024</t>
  </si>
  <si>
    <t>REDUÇÃO EXCÊNTRICA OCRE PB - JE DN 350 x 300</t>
  </si>
  <si>
    <t>I3025</t>
  </si>
  <si>
    <t>REDUÇÃO EXCÊNTRICA OCRE PB - JE DN 400 x 300</t>
  </si>
  <si>
    <t>I3026</t>
  </si>
  <si>
    <t>REDUÇÃO EXCÊNTRICA OCRE PB - JE DN 400 x 350</t>
  </si>
  <si>
    <t>I6901</t>
  </si>
  <si>
    <t>REDUÇÃO EXCÊNTRICA OCRE PB - JEI DN 125 x 100</t>
  </si>
  <si>
    <t>I6902</t>
  </si>
  <si>
    <t>REDUÇÃO EXCÊNTRICA OCRE PB - JEI DN 150 x 100</t>
  </si>
  <si>
    <t>I6903</t>
  </si>
  <si>
    <t>REDUÇÃO EXCÊNTRICA OCRE PB - JEI DN 200 x 150</t>
  </si>
  <si>
    <t>I6904</t>
  </si>
  <si>
    <t>REDUÇÃO EXCÊNTRICA OCRE PB - JEI DN 250 x 200</t>
  </si>
  <si>
    <t>I6906</t>
  </si>
  <si>
    <t>REDUÇÃO EXCÊNTRICA OCRE PB - JEI DN 300 x 250</t>
  </si>
  <si>
    <t>I6905</t>
  </si>
  <si>
    <t>REDUÇÃO EXCÊNTRICA OCRE PB - JEI DN 300x 200</t>
  </si>
  <si>
    <t>I6907</t>
  </si>
  <si>
    <t>REDUÇÃO EXCÊNTRICA OCRE PB - JEI DN 350 x 300</t>
  </si>
  <si>
    <t>I6908</t>
  </si>
  <si>
    <t>REDUÇÃO EXCÊNTRICA OCRE PB - JEI DN 400 x 300</t>
  </si>
  <si>
    <t>I6909</t>
  </si>
  <si>
    <t>REDUÇÃO EXCÊNTRICA OCRE PB - JEI DN 400 x 350</t>
  </si>
  <si>
    <t>I9965</t>
  </si>
  <si>
    <t>REDUÇÃO EXCÊNTRICA PRFV C/BOLSAS DN 150X100</t>
  </si>
  <si>
    <t>I9966</t>
  </si>
  <si>
    <t>REDUÇÃO EXCÊNTRICA PRFV C/BOLSAS DN 200X150</t>
  </si>
  <si>
    <t>I9967</t>
  </si>
  <si>
    <t>REDUÇÃO EXCÊNTRICA PRFV C/BOLSAS DN 250X200</t>
  </si>
  <si>
    <t>I9968</t>
  </si>
  <si>
    <t>REDUÇÃO EXCÊNTRICA PRFV P/B DN 150 X 100</t>
  </si>
  <si>
    <t>I9969</t>
  </si>
  <si>
    <t>REDUÇÃO EXCÊNTRICA PRFV P/B DN 200X150</t>
  </si>
  <si>
    <t>I9970</t>
  </si>
  <si>
    <t>REDUÇÃO EXCÊNTRICA PRFV P/B DN 250 X 200</t>
  </si>
  <si>
    <t>I9971</t>
  </si>
  <si>
    <t>REDUÇÃO EXCÊNTRICA RPVC COM BOLSAS DN 150 X 100</t>
  </si>
  <si>
    <t>I9972</t>
  </si>
  <si>
    <t>REDUÇÃO FOFO FF DN 100 X 150</t>
  </si>
  <si>
    <t>I9973</t>
  </si>
  <si>
    <t>REDUÇÃO FOFO FF DN 200 X 150</t>
  </si>
  <si>
    <t>I9974</t>
  </si>
  <si>
    <t>REDUÇÃO FOFO FF DN 250 X 100</t>
  </si>
  <si>
    <t>I9976</t>
  </si>
  <si>
    <t>REDUÇÃO FOFO FF DN 250 X 65 PN10</t>
  </si>
  <si>
    <t>I9975</t>
  </si>
  <si>
    <t>REDUÇÃO FOFO FF DN 250 X 80 PN10 (PEÇA ESPECIAL)</t>
  </si>
  <si>
    <t>I9977</t>
  </si>
  <si>
    <t>REDUÇÃO FOFO FF DN 300 X 50 PN10</t>
  </si>
  <si>
    <t>I9978</t>
  </si>
  <si>
    <t>REDUÇÃO FOFO FF DN 400 X 200 PN10</t>
  </si>
  <si>
    <t>I9979</t>
  </si>
  <si>
    <t>REDUÇÃO FOGO PONTA/BOLSA  2" X 1 ¼"</t>
  </si>
  <si>
    <t>I4079</t>
  </si>
  <si>
    <t>REDUÇÃO FoFo FF DN   75 x    50 PN10</t>
  </si>
  <si>
    <t>I7140</t>
  </si>
  <si>
    <t>REDUÇÃO FoFo FF DN   80 x    50 PN10</t>
  </si>
  <si>
    <t>I7619</t>
  </si>
  <si>
    <t>REDUÇÃO FoFo FF DN   80 x    75 PN10</t>
  </si>
  <si>
    <t>I4080</t>
  </si>
  <si>
    <t>REDUÇÃO FoFo FF DN  100 x    50 PN10</t>
  </si>
  <si>
    <t>I4081</t>
  </si>
  <si>
    <t>REDUÇÃO FoFo FF DN  100 x    75 PN10</t>
  </si>
  <si>
    <t>I7138</t>
  </si>
  <si>
    <t>REDUÇÃO FoFo FF DN  100 x    80 PN10</t>
  </si>
  <si>
    <t>I4083</t>
  </si>
  <si>
    <t>REDUÇÃO FoFo FF DN  150 x   75 PN10</t>
  </si>
  <si>
    <t>I7139</t>
  </si>
  <si>
    <t>REDUÇÃO FoFo FF DN  150 x   80 PN10</t>
  </si>
  <si>
    <t>I4084</t>
  </si>
  <si>
    <t>REDUÇÃO FoFo FF DN  150 x  100 PN10</t>
  </si>
  <si>
    <t>I4086</t>
  </si>
  <si>
    <t>REDUÇÃO FoFo FF DN  200 x  100 PN10</t>
  </si>
  <si>
    <t>I4087</t>
  </si>
  <si>
    <t>REDUÇÃO FoFo FF DN  200 x  150 PN10</t>
  </si>
  <si>
    <t>I4088</t>
  </si>
  <si>
    <t>REDUÇÃO FoFo FF DN  250 x  150 PN10</t>
  </si>
  <si>
    <t>I4089</t>
  </si>
  <si>
    <t>REDUÇÃO FoFo FF DN  250 x  200 PN10</t>
  </si>
  <si>
    <t>I4090</t>
  </si>
  <si>
    <t>REDUÇÃO FoFo FF DN  300 x  150 PN10</t>
  </si>
  <si>
    <t>I4091</t>
  </si>
  <si>
    <t>REDUÇÃO FoFo FF DN  300 x  200 PN10</t>
  </si>
  <si>
    <t>I4092</t>
  </si>
  <si>
    <t>REDUÇÃO FoFo FF DN  300 x  250 PN10</t>
  </si>
  <si>
    <t>I4093</t>
  </si>
  <si>
    <t>REDUÇÃO FoFo FF DN  350 x  200 PN10</t>
  </si>
  <si>
    <t>I4094</t>
  </si>
  <si>
    <t>REDUÇÃO FoFo FF DN  350 x  250 PN10</t>
  </si>
  <si>
    <t>I4095</t>
  </si>
  <si>
    <t>REDUÇÃO FoFo FF DN  350 x  300 PN10</t>
  </si>
  <si>
    <t>I4096</t>
  </si>
  <si>
    <t>REDUÇÃO FoFo FF DN  400 x  250 PN10</t>
  </si>
  <si>
    <t>I4097</t>
  </si>
  <si>
    <t>REDUÇÃO FoFo FF DN  400 x  300 PN10</t>
  </si>
  <si>
    <t>I4098</t>
  </si>
  <si>
    <t>REDUÇÃO FoFo FF DN  400 x  350 PN10</t>
  </si>
  <si>
    <t>I4099</t>
  </si>
  <si>
    <t>REDUÇÃO FoFo FF DN  450 x  300 PN10</t>
  </si>
  <si>
    <t>I4100</t>
  </si>
  <si>
    <t>REDUÇÃO FoFo FF DN  450 x  350 PN10</t>
  </si>
  <si>
    <t>I4101</t>
  </si>
  <si>
    <t>REDUÇÃO FoFo FF DN  450 x  400 PN10</t>
  </si>
  <si>
    <t>I4102</t>
  </si>
  <si>
    <t>REDUÇÃO FoFo FF DN  500 x  350 PN10</t>
  </si>
  <si>
    <t>I4103</t>
  </si>
  <si>
    <t>REDUÇÃO FoFo FF DN  500 x  400 PN10</t>
  </si>
  <si>
    <t>I4104</t>
  </si>
  <si>
    <t>REDUÇÃO FoFo FF DN  500 x  450 PN10</t>
  </si>
  <si>
    <t>I4105</t>
  </si>
  <si>
    <t>REDUÇÃO FoFo FF DN  600 x  400 PN10</t>
  </si>
  <si>
    <t>I4106</t>
  </si>
  <si>
    <t>REDUÇÃO FoFo FF DN  600 x  450 PN10</t>
  </si>
  <si>
    <t>I4107</t>
  </si>
  <si>
    <t>REDUÇÃO FoFo FF DN  600 x  500 PN10</t>
  </si>
  <si>
    <t>I4108</t>
  </si>
  <si>
    <t>REDUÇÃO FoFo FF DN  700 x  600 PN10</t>
  </si>
  <si>
    <t>I4109</t>
  </si>
  <si>
    <t>REDUÇÃO FoFo FF DN  800 x  700 PN10</t>
  </si>
  <si>
    <t>I4110</t>
  </si>
  <si>
    <t>REDUÇÃO FoFo FF DN  900 x  800 PN10</t>
  </si>
  <si>
    <t>I4111</t>
  </si>
  <si>
    <t>REDUÇÃO FoFo FF DN 1000 x  900 PN10</t>
  </si>
  <si>
    <t>I4112</t>
  </si>
  <si>
    <t>REDUÇÃO FoFo FF DN 1200 x 1000 PN10</t>
  </si>
  <si>
    <t>I7712</t>
  </si>
  <si>
    <t>REDUÇÃO FoFo JTE DN  350 x 300</t>
  </si>
  <si>
    <t>I7713</t>
  </si>
  <si>
    <t>REDUÇÃO FoFo JTE DN  400 x 300</t>
  </si>
  <si>
    <t>I7714</t>
  </si>
  <si>
    <t>REDUÇÃO FoFo JTE DN  400 x 350</t>
  </si>
  <si>
    <t>I7715</t>
  </si>
  <si>
    <t>REDUÇÃO FoFo JTE DN  500 x 350</t>
  </si>
  <si>
    <t>I7716</t>
  </si>
  <si>
    <t>REDUÇÃO FoFo JTE DN  500 x 400</t>
  </si>
  <si>
    <t>I7717</t>
  </si>
  <si>
    <t>REDUÇÃO FoFo JTE DN  600 x 400</t>
  </si>
  <si>
    <t>I7718</t>
  </si>
  <si>
    <t>REDUÇÃO FoFo JTE DN  600 x 500</t>
  </si>
  <si>
    <t>I7719</t>
  </si>
  <si>
    <t>REDUÇÃO FoFo JTE DN  700 x 500</t>
  </si>
  <si>
    <t>I7720</t>
  </si>
  <si>
    <t>REDUÇÃO FoFo JTE DN  700 x 600</t>
  </si>
  <si>
    <t>I7721</t>
  </si>
  <si>
    <t>REDUÇÃO FoFo JTE DN  800 x 600</t>
  </si>
  <si>
    <t>I7722</t>
  </si>
  <si>
    <t>REDUÇÃO FoFo JTE DN  800 x 700</t>
  </si>
  <si>
    <t>I7723</t>
  </si>
  <si>
    <t>REDUÇÃO FoFo JTE DN  900 x 700</t>
  </si>
  <si>
    <t>I7724</t>
  </si>
  <si>
    <t>REDUÇÃO FoFo JTE DN  900 x 800</t>
  </si>
  <si>
    <t>I7725</t>
  </si>
  <si>
    <t>REDUÇÃO FoFo JTE DN 1000 x 800</t>
  </si>
  <si>
    <t>I7726</t>
  </si>
  <si>
    <t>REDUÇÃO FoFo JTE DN 1000 x 900</t>
  </si>
  <si>
    <t>I7727</t>
  </si>
  <si>
    <t>REDUÇÃO FoFo JTE DN 1200 x 1000</t>
  </si>
  <si>
    <t>I7708</t>
  </si>
  <si>
    <t>REDUÇÃO FoFo JTI DN   350 x 200</t>
  </si>
  <si>
    <t>I7709</t>
  </si>
  <si>
    <t>REDUÇÃO FoFo JTI DN   350 x 250</t>
  </si>
  <si>
    <t>I7710</t>
  </si>
  <si>
    <t>REDUÇÃO FoFo JTI DN   400 x 250</t>
  </si>
  <si>
    <t>I9980</t>
  </si>
  <si>
    <t>REDUÇÃO FºGº ROSCÁVEL DN 2" X 65MM</t>
  </si>
  <si>
    <t>I9981</t>
  </si>
  <si>
    <t>REDUÇÃO FºGº ROSCÁVEL DN 65 X 100MM</t>
  </si>
  <si>
    <t>I9982</t>
  </si>
  <si>
    <t>REDUÇÃO PB JE FOFO/PVC DN 75 X 50</t>
  </si>
  <si>
    <t>I4059</t>
  </si>
  <si>
    <t>REDUÇÃO PB JE FoFo/PVC DN 100 x 50</t>
  </si>
  <si>
    <t>I4060</t>
  </si>
  <si>
    <t>REDUÇÃO PB JE FoFo/PVC DN 100 x 75</t>
  </si>
  <si>
    <t>I4062</t>
  </si>
  <si>
    <t>REDUÇÃO PB JE FoFo/PVC DN 150 x 100</t>
  </si>
  <si>
    <t>I7141</t>
  </si>
  <si>
    <t>REDUÇÃO PB JE FoFo/PVC DN 150 x 50</t>
  </si>
  <si>
    <t>I4061</t>
  </si>
  <si>
    <t>REDUÇÃO PB JE FoFo/PVC DN 150 x 75</t>
  </si>
  <si>
    <t>I4063</t>
  </si>
  <si>
    <t>REDUÇÃO PB JE FoFo/PVC DN 200 x 100</t>
  </si>
  <si>
    <t>I7142</t>
  </si>
  <si>
    <t>REDUÇÃO PB JE FoFo/PVC DN 250 x 100</t>
  </si>
  <si>
    <t>I7728</t>
  </si>
  <si>
    <t>REDUÇÃO PJTI FoFo DN 150 x 80</t>
  </si>
  <si>
    <t>I7730</t>
  </si>
  <si>
    <t>REDUÇÃO PJTI FoFo DN 200 x 100</t>
  </si>
  <si>
    <t>I7729</t>
  </si>
  <si>
    <t>REDUÇÃO PJTI FoFo DN 200 x 80</t>
  </si>
  <si>
    <t>I7731</t>
  </si>
  <si>
    <t>REDUÇÃO PJTI FoFo DN 250 x 150</t>
  </si>
  <si>
    <t>I7732</t>
  </si>
  <si>
    <t>REDUÇÃO PJTI FoFo DN 300 x 200</t>
  </si>
  <si>
    <t>I4037</t>
  </si>
  <si>
    <t>REDUÇÃO PONTA/BOLSA JE FoFo DN 100 x 75</t>
  </si>
  <si>
    <t>I7143</t>
  </si>
  <si>
    <t>REDUÇÃO PONTA/BOLSA JE FoFo DN 100 x 80</t>
  </si>
  <si>
    <t>I4040</t>
  </si>
  <si>
    <t>REDUÇÃO PONTA/BOLSA JE FoFo DN 150 x 100</t>
  </si>
  <si>
    <t>I4039</t>
  </si>
  <si>
    <t>REDUÇÃO PONTA/BOLSA JE FoFo DN 150 x 75</t>
  </si>
  <si>
    <t>I7144</t>
  </si>
  <si>
    <t>REDUÇÃO PONTA/BOLSA JE FoFo DN 150 x 80</t>
  </si>
  <si>
    <t>I4041</t>
  </si>
  <si>
    <t>REDUÇÃO PONTA/BOLSA JE FoFo DN 200 x 100</t>
  </si>
  <si>
    <t>I4042</t>
  </si>
  <si>
    <t>REDUÇÃO PONTA/BOLSA JE FoFo DN 200 x 150</t>
  </si>
  <si>
    <t>I7145</t>
  </si>
  <si>
    <t>REDUÇÃO PONTA/BOLSA JE FoFo DN 200 x 80</t>
  </si>
  <si>
    <t>I4044</t>
  </si>
  <si>
    <t>REDUÇÃO PONTA/BOLSA JE FoFo DN 250 x 150</t>
  </si>
  <si>
    <t>I4045</t>
  </si>
  <si>
    <t>REDUÇÃO PONTA/BOLSA JE FoFo DN 250 x 200</t>
  </si>
  <si>
    <t>I4047</t>
  </si>
  <si>
    <t>REDUÇÃO PONTA/BOLSA JE FoFo DN 300 X 200</t>
  </si>
  <si>
    <t>I4046</t>
  </si>
  <si>
    <t>REDUÇÃO PONTA/BOLSA JE FoFo DN 300 x 150</t>
  </si>
  <si>
    <t>I4048</t>
  </si>
  <si>
    <t>REDUÇÃO PONTA/BOLSA JE FoFo DN 300 x 250</t>
  </si>
  <si>
    <t>I4049</t>
  </si>
  <si>
    <t>REDUÇÃO PONTA/BOLSA JE FoFo DN 350 x 200</t>
  </si>
  <si>
    <t>I4050</t>
  </si>
  <si>
    <t>REDUÇÃO PONTA/BOLSA JE FoFo DN 350 x 250</t>
  </si>
  <si>
    <t>I4051</t>
  </si>
  <si>
    <t>REDUÇÃO PONTA/BOLSA JE FoFo DN 350 x 300</t>
  </si>
  <si>
    <t>I4052</t>
  </si>
  <si>
    <t>REDUÇÃO PONTA/BOLSA JE FoFo DN 400 x 250</t>
  </si>
  <si>
    <t>I4053</t>
  </si>
  <si>
    <t>REDUÇÃO PONTA/BOLSA JE FoFo DN 400 x 300</t>
  </si>
  <si>
    <t>I4054</t>
  </si>
  <si>
    <t>REDUÇÃO PONTA/BOLSA JE FoFo DN 400 x 350</t>
  </si>
  <si>
    <t>I4055</t>
  </si>
  <si>
    <t>REDUÇÃO PONTA/BOLSA JE FoFo DN 500 x 350</t>
  </si>
  <si>
    <t>I4056</t>
  </si>
  <si>
    <t>REDUÇÃO PONTA/BOLSA JE FoFo DN 500 x 400</t>
  </si>
  <si>
    <t>I4057</t>
  </si>
  <si>
    <t>REDUÇÃO PONTA/BOLSA JE FoFo DN 600 x 400</t>
  </si>
  <si>
    <t>I4058</t>
  </si>
  <si>
    <t>REDUÇÃO PONTA/BOLSA JE FoFo DN 600 x 500</t>
  </si>
  <si>
    <t>I7146</t>
  </si>
  <si>
    <t>REDUÇÃO PONTA/BOLSA JE FoFo DN 80 x 50</t>
  </si>
  <si>
    <t>I3138</t>
  </si>
  <si>
    <t>REDUÇÃO PVC PBA BOLSA / BOLSA DN 75 x 50</t>
  </si>
  <si>
    <t>I3140</t>
  </si>
  <si>
    <t>REDUÇÃO PVC PBA PONTA / BOLSA DN 100 x 50</t>
  </si>
  <si>
    <t>I3141</t>
  </si>
  <si>
    <t>REDUÇÃO PVC PBA PONTA / BOLSA DN 100 x 75</t>
  </si>
  <si>
    <t>I3139</t>
  </si>
  <si>
    <t>REDUÇÃO PVC PBA PONTA / BOLSA DN 75 x 50</t>
  </si>
  <si>
    <t>I5798</t>
  </si>
  <si>
    <t>REDUÇÃO PVC REFORÇADO DN 154 x 115</t>
  </si>
  <si>
    <t>I5799</t>
  </si>
  <si>
    <t>REDUÇÃO PVC REFORÇADO DN 200 x 150</t>
  </si>
  <si>
    <t>I5800</t>
  </si>
  <si>
    <t>REDUÇÃO PVC REFORÇADO DN 206 x 150</t>
  </si>
  <si>
    <t>I5801</t>
  </si>
  <si>
    <t>REDUÇÃO PVC REFORÇADO DN 250 x 200</t>
  </si>
  <si>
    <t>I9983</t>
  </si>
  <si>
    <t>REDUÇÃO SOLDÁVEL PVC 32X50</t>
  </si>
  <si>
    <t>I6182</t>
  </si>
  <si>
    <t>REGISTO ESFERA PVC ROSCA EXTERNA 2"</t>
  </si>
  <si>
    <t>I5094</t>
  </si>
  <si>
    <t>REGISTRO C/ VOLANTE E FLANGE DN 200 PN10</t>
  </si>
  <si>
    <t>I5095</t>
  </si>
  <si>
    <t>REGISTRO C/ VOLANTE E FLANGE DN 250 PN10</t>
  </si>
  <si>
    <t>I5096</t>
  </si>
  <si>
    <t>REGISTRO C/ VOLANTE E FLANGE DN 300 PN10</t>
  </si>
  <si>
    <t>I5097</t>
  </si>
  <si>
    <t>REGISTRO C/ VOLANTE E FLANGE DN 350 PN10</t>
  </si>
  <si>
    <t>I5098</t>
  </si>
  <si>
    <t>REGISTRO C/ VOLANTE E FLANGE DN 400 PN10</t>
  </si>
  <si>
    <t>I5099</t>
  </si>
  <si>
    <t>REGISTRO C/ VOLANTE E FLANGE DN 450 PN10</t>
  </si>
  <si>
    <t>I5100</t>
  </si>
  <si>
    <t>REGISTRO C/ VOLANTE E FLANGE DN 500 PN10</t>
  </si>
  <si>
    <t>I5101</t>
  </si>
  <si>
    <t>REGISTRO C/ VOLANTE E FLANGE DN 600 PN10</t>
  </si>
  <si>
    <t>I5315</t>
  </si>
  <si>
    <t>REGISTRO CABEÇOTE/FLANGE C/REDUTOR DN 350 PN10</t>
  </si>
  <si>
    <t>I5316</t>
  </si>
  <si>
    <t>REGISTRO CABEÇOTE/FLANGE C/REDUTOR DN 400 PN10</t>
  </si>
  <si>
    <t>I5317</t>
  </si>
  <si>
    <t>REGISTRO CABEÇOTE/FLANGE C/REDUTOR DN 450 PN10</t>
  </si>
  <si>
    <t>I5318</t>
  </si>
  <si>
    <t>REGISTRO CABEÇOTE/FLANGE C/REDUTOR DN 500 PN10</t>
  </si>
  <si>
    <t>I5319</t>
  </si>
  <si>
    <t>REGISTRO CABEÇOTE/FLANGE C/REDUTOR DN 600 PN10</t>
  </si>
  <si>
    <t>I9995</t>
  </si>
  <si>
    <t>REGISTRO CHATO FLANGEADO COM VOLANTE DN 250 PN16</t>
  </si>
  <si>
    <t>I9991</t>
  </si>
  <si>
    <t>REGISTRO COM FLANGES CUNHA DE BORRACHA E VOLANTE DN 150</t>
  </si>
  <si>
    <t>I6185</t>
  </si>
  <si>
    <t>REGISTRO DE ESFERA COM BORBOLETA 1/2"</t>
  </si>
  <si>
    <t>I6186</t>
  </si>
  <si>
    <t>I6183</t>
  </si>
  <si>
    <t>REGISTRO DE ESFERA COM CABECA QUADRADA 1/2"</t>
  </si>
  <si>
    <t>I6184</t>
  </si>
  <si>
    <t>REGISTRO DE ESFERA COM CABECA QUADRADA 3/4"</t>
  </si>
  <si>
    <t>I9985</t>
  </si>
  <si>
    <t>REGISTRO DE ESFERA DN 20 3/4</t>
  </si>
  <si>
    <t>I9984</t>
  </si>
  <si>
    <t>REGISTRO DE ESFERA PVC COM BOLSAS 1"</t>
  </si>
  <si>
    <t>I9996</t>
  </si>
  <si>
    <t>REGISTRO DE ESFERA PVC SOLDÁVEL DN 32</t>
  </si>
  <si>
    <t>I9997</t>
  </si>
  <si>
    <t>REGISTRO DE ESFERA PVC SOLDÁVEL DN 50</t>
  </si>
  <si>
    <t>I9999</t>
  </si>
  <si>
    <t>REGISTRO DE GAVETA CHATO FOFO COM FLANGES E VOLANTE PN16 DN 400MM</t>
  </si>
  <si>
    <t>I9998</t>
  </si>
  <si>
    <t>REGISTRO DE GAVETA COM CUNHA EMBORRACHADA FLANGE/ CABEÇOTE DN 300 PN16</t>
  </si>
  <si>
    <t>I9986</t>
  </si>
  <si>
    <t>REGISTRO DE GAVETA COM VOLANTE DN 3/4 EM LATÃO</t>
  </si>
  <si>
    <t>I9994</t>
  </si>
  <si>
    <t>REGISTRO DE GAVETA EM AÇO SCHEDULE 40 C/ FLANGES DN 200</t>
  </si>
  <si>
    <t>I9992</t>
  </si>
  <si>
    <t>REGISTRO DE GAVETA EM AÇO SCHEDULE 40 S/ COSTURA C/ FLANGES DN 100</t>
  </si>
  <si>
    <t>I9993</t>
  </si>
  <si>
    <t>REGISTRO DE GAVETA EM AÇO SCHEDULE 40 S/ COSTURA C/ FLANGES DN 150</t>
  </si>
  <si>
    <t>I9990</t>
  </si>
  <si>
    <t>REGISTRO DE GAVETA FOFO CUNHA EMBORRACHADA FLANGEADO C/VOLANTE DN 100 PN 10</t>
  </si>
  <si>
    <t>I9989</t>
  </si>
  <si>
    <t>REGISTRO DE GAVETA FOFO CUNHA EMBORRACHADA FLANGEADO C/VOLANTE DN 80 PN 10</t>
  </si>
  <si>
    <t>I9987</t>
  </si>
  <si>
    <t>REGISTRO DE GAVETA ROSCÁVEL BRONZE C/ VOLANTE 1 ¼"</t>
  </si>
  <si>
    <t>I9988</t>
  </si>
  <si>
    <t>REGISTRO DE GAVETA ROSCÁVEL BRONZE C/ VOLANTE 2"</t>
  </si>
  <si>
    <t>I10000</t>
  </si>
  <si>
    <t>REGISTRO DE GLOBO ANGULA 45º 2 1/2"</t>
  </si>
  <si>
    <t>I6189</t>
  </si>
  <si>
    <t>REGISTRO DE PRESSAO S-30 ROSCAVEL 1/2"</t>
  </si>
  <si>
    <t>I6190</t>
  </si>
  <si>
    <t>REGISTRO DE PRESSAO S-30 ROSCAVEL 3/4"</t>
  </si>
  <si>
    <t>I6187</t>
  </si>
  <si>
    <t>REGISTRO DE PRESSAO S-30 SOLDAVEL 20</t>
  </si>
  <si>
    <t>I6188</t>
  </si>
  <si>
    <t>REGISTRO DE PRESSAO S-30 SOLDAVEL 25</t>
  </si>
  <si>
    <t>I6057</t>
  </si>
  <si>
    <t>REGISTRO FECHO RÁPIDO 1/2" ROSCA INTERNA/EXTERNA</t>
  </si>
  <si>
    <t>I6058</t>
  </si>
  <si>
    <t>REGISTRO FECHO RÁPIDO 3/4"ROSCA INTERNA/EXTERNA</t>
  </si>
  <si>
    <t>I5310</t>
  </si>
  <si>
    <t>REGISTRO FLANGE/CABEÇOTE C/ BY-PASS DN 350 PN10</t>
  </si>
  <si>
    <t>I5311</t>
  </si>
  <si>
    <t>REGISTRO FLANGE/CABEÇOTE C/ BY-PASS DN 400 PN10</t>
  </si>
  <si>
    <t>I5312</t>
  </si>
  <si>
    <t>REGISTRO FLANGE/CABEÇOTE C/ BY-PASS DN 450 PN10</t>
  </si>
  <si>
    <t>I5313</t>
  </si>
  <si>
    <t>REGISTRO FLANGE/CABEÇOTE C/ BY-PASS DN 500 PN10</t>
  </si>
  <si>
    <t>I5314</t>
  </si>
  <si>
    <t>REGISTRO FLANGE/CABEÇOTE C/ BY-PASS DN 600 PN10</t>
  </si>
  <si>
    <t>I5320</t>
  </si>
  <si>
    <t>REGISTRO FLANGE/CABEÇOTE C/ BY-PASS E REDUTOR DN 350 PN10</t>
  </si>
  <si>
    <t>I5321</t>
  </si>
  <si>
    <t>REGISTRO FLANGE/CABEÇOTE C/ BY-PASS E REDUTOR DN 400 PN10</t>
  </si>
  <si>
    <t>I5322</t>
  </si>
  <si>
    <t>REGISTRO FLANGE/CABEÇOTE C/ BY-PASS E REDUTOR DN 450 PN10</t>
  </si>
  <si>
    <t>I5323</t>
  </si>
  <si>
    <t>REGISTRO FLANGE/CABEÇOTE C/ BY-PASS E REDUTOR DN 500 PN10</t>
  </si>
  <si>
    <t>I5324</t>
  </si>
  <si>
    <t>REGISTRO FLANGE/CABEÇOTE C/ BY-PASS E REDUTOR DN 600 PN10</t>
  </si>
  <si>
    <t>I10001</t>
  </si>
  <si>
    <t>REGISTRO FLANGE/CABEÇOTE DN  50 PN10</t>
  </si>
  <si>
    <t>I10002</t>
  </si>
  <si>
    <t>REGISTRO FLANGE/CABEÇOTE DN  75 PN10</t>
  </si>
  <si>
    <t>I10003</t>
  </si>
  <si>
    <t>REGISTRO FLANGE/CABEÇOTE DN  80 PN10</t>
  </si>
  <si>
    <t>I10004</t>
  </si>
  <si>
    <t>REGISTRO FLANGE/CABEÇOTE DN 100 PN10</t>
  </si>
  <si>
    <t>I5307</t>
  </si>
  <si>
    <t>REGISTRO FLANGE/CABEÇOTE DN 100 PN16</t>
  </si>
  <si>
    <t>I10005</t>
  </si>
  <si>
    <t>REGISTRO FLANGE/CABEÇOTE DN 150 PN10</t>
  </si>
  <si>
    <t>I5308</t>
  </si>
  <si>
    <t>REGISTRO FLANGE/CABEÇOTE DN 150 PN16</t>
  </si>
  <si>
    <t>I5297</t>
  </si>
  <si>
    <t>REGISTRO FLANGE/CABEÇOTE DN 200 PN10</t>
  </si>
  <si>
    <t>I5309</t>
  </si>
  <si>
    <t>REGISTRO FLANGE/CABEÇOTE DN 200 PN16</t>
  </si>
  <si>
    <t>I5298</t>
  </si>
  <si>
    <t>REGISTRO FLANGE/CABEÇOTE DN 250 PN10</t>
  </si>
  <si>
    <t>I5299</t>
  </si>
  <si>
    <t>REGISTRO FLANGE/CABEÇOTE DN 300 PN10</t>
  </si>
  <si>
    <t>I5300</t>
  </si>
  <si>
    <t>REGISTRO FLANGE/CABEÇOTE DN 350 PN10</t>
  </si>
  <si>
    <t>I5301</t>
  </si>
  <si>
    <t>REGISTRO FLANGE/CABEÇOTE DN 400 PN10</t>
  </si>
  <si>
    <t>I10006</t>
  </si>
  <si>
    <t>REGISTRO FLANGE/CABEÇOTE DN 400 PN16</t>
  </si>
  <si>
    <t>I5302</t>
  </si>
  <si>
    <t>REGISTRO FLANGE/CABEÇOTE DN 450 PN10</t>
  </si>
  <si>
    <t>I5305</t>
  </si>
  <si>
    <t>REGISTRO FLANGE/CABEÇOTE DN 50 PN16</t>
  </si>
  <si>
    <t>I5303</t>
  </si>
  <si>
    <t>REGISTRO FLANGE/CABEÇOTE DN 500 PN10</t>
  </si>
  <si>
    <t>I5304</t>
  </si>
  <si>
    <t>REGISTRO FLANGE/CABEÇOTE DN 600 PN10</t>
  </si>
  <si>
    <t>I5306</t>
  </si>
  <si>
    <t>REGISTRO FLANGE/CABEÇOTE DN 75 PN16</t>
  </si>
  <si>
    <t>I7147</t>
  </si>
  <si>
    <t>REGISTRO FLANGE/CABEÇOTE DN 80 PN16</t>
  </si>
  <si>
    <t>I5448</t>
  </si>
  <si>
    <t>REGISTRO GAV, OVAL C/ CABEÇOTE/FLANGE DN 700 PN25</t>
  </si>
  <si>
    <t>I5438</t>
  </si>
  <si>
    <t>REGISTRO GAV. OVAL C/ CABEÇOTE/FLANGE DN 100 PN25</t>
  </si>
  <si>
    <t>I5451</t>
  </si>
  <si>
    <t>REGISTRO GAV. OVAL C/ CABEÇOTE/FLANGE DN 1000 PN25</t>
  </si>
  <si>
    <t>I5439</t>
  </si>
  <si>
    <t>REGISTRO GAV. OVAL C/ CABEÇOTE/FLANGE DN 150 PN25</t>
  </si>
  <si>
    <t>I5440</t>
  </si>
  <si>
    <t>REGISTRO GAV. OVAL C/ CABEÇOTE/FLANGE DN 200 PN25</t>
  </si>
  <si>
    <t>I5441</t>
  </si>
  <si>
    <t>REGISTRO GAV. OVAL C/ CABEÇOTE/FLANGE DN 250 PN25</t>
  </si>
  <si>
    <t>I5442</t>
  </si>
  <si>
    <t>REGISTRO GAV. OVAL C/ CABEÇOTE/FLANGE DN 300 PN25</t>
  </si>
  <si>
    <t>I5443</t>
  </si>
  <si>
    <t>REGISTRO GAV. OVAL C/ CABEÇOTE/FLANGE DN 350 PN25</t>
  </si>
  <si>
    <t>I5444</t>
  </si>
  <si>
    <t>REGISTRO GAV. OVAL C/ CABEÇOTE/FLANGE DN 400 PN25</t>
  </si>
  <si>
    <t>I5445</t>
  </si>
  <si>
    <t>REGISTRO GAV. OVAL C/ CABEÇOTE/FLANGE DN 450 PN25</t>
  </si>
  <si>
    <t>I5436</t>
  </si>
  <si>
    <t>REGISTRO GAV. OVAL C/ CABEÇOTE/FLANGE DN 50 PN25</t>
  </si>
  <si>
    <t>I5446</t>
  </si>
  <si>
    <t>REGISTRO GAV. OVAL C/ CABEÇOTE/FLANGE DN 500 PN25</t>
  </si>
  <si>
    <t>I5447</t>
  </si>
  <si>
    <t>REGISTRO GAV. OVAL C/ CABEÇOTE/FLANGE DN 600 PN25</t>
  </si>
  <si>
    <t>I5437</t>
  </si>
  <si>
    <t>REGISTRO GAV. OVAL C/ CABEÇOTE/FLANGE DN 75 PN25</t>
  </si>
  <si>
    <t>I5449</t>
  </si>
  <si>
    <t>REGISTRO GAV. OVAL C/ CABEÇOTE/FLANGE DN 800 PN25</t>
  </si>
  <si>
    <t>I5450</t>
  </si>
  <si>
    <t>REGISTRO GAV. OVAL C/ CABEÇOTE/FLANGE DN 900 PN25</t>
  </si>
  <si>
    <t>I7148</t>
  </si>
  <si>
    <t>REGISTRO GAV. OVAL CABEÇOTE E FLANGE DN 80 PN25</t>
  </si>
  <si>
    <t>I5083</t>
  </si>
  <si>
    <t>REGISTRO GAVETA  OVAL B/C REDUTOR/BY-PASS DN 350 PN10/16</t>
  </si>
  <si>
    <t>I5054</t>
  </si>
  <si>
    <t>REGISTRO GAVETA BOLSA / CABEÇOTE DN 100 PN10/16</t>
  </si>
  <si>
    <t>I5053</t>
  </si>
  <si>
    <t>REGISTRO GAVETA BOLSA / CABEÇOTE DN 75 PN10/16</t>
  </si>
  <si>
    <t>I7149</t>
  </si>
  <si>
    <t>REGISTRO GAVETA BOLSA/CABEÇOTE DN 80 PN10/16</t>
  </si>
  <si>
    <t>I5090</t>
  </si>
  <si>
    <t>REGISTRO GAVETA BOLSA/VOLANTE DN 100 PN10/16</t>
  </si>
  <si>
    <t>I5089</t>
  </si>
  <si>
    <t>REGISTRO GAVETA BOLSA/VOLANTE DN 75 PN10/16</t>
  </si>
  <si>
    <t>I7150</t>
  </si>
  <si>
    <t>REGISTRO GAVETA BOLSA/VOLANTE DN 80 PN10/16</t>
  </si>
  <si>
    <t>I5058</t>
  </si>
  <si>
    <t>REGISTRO GAVETA C/ BOLSA E CABEÇOTE DN 150 PN10</t>
  </si>
  <si>
    <t>I5059</t>
  </si>
  <si>
    <t>REGISTRO GAVETA C/ BOLSA E CABEÇOTE DN 200 PN10</t>
  </si>
  <si>
    <t>I5060</t>
  </si>
  <si>
    <t>REGISTRO GAVETA C/ BOLSA E CABEÇOTE DN 250 PN10</t>
  </si>
  <si>
    <t>I5061</t>
  </si>
  <si>
    <t>REGISTRO GAVETA C/ BOLSA E CABEÇOTE DN 300 PN10</t>
  </si>
  <si>
    <t>I5117</t>
  </si>
  <si>
    <t>REGISTRO GAVETA C/ BOLSA E VOLANTE DN 150 PN10</t>
  </si>
  <si>
    <t>I5118</t>
  </si>
  <si>
    <t>REGISTRO GAVETA C/ BOLSA E VOLANTE DN 200 PN10</t>
  </si>
  <si>
    <t>I5119</t>
  </si>
  <si>
    <t>REGISTRO GAVETA C/ BOLSA E VOLANTE DN 250 PN10</t>
  </si>
  <si>
    <t>I5120</t>
  </si>
  <si>
    <t>REGISTRO GAVETA C/ BOLSA E VOLANTE DN 300 PN10</t>
  </si>
  <si>
    <t>I5071</t>
  </si>
  <si>
    <t>REGISTRO GAVETA OVAL B/C BY-PASS DN 350 PN10/16</t>
  </si>
  <si>
    <t>I5072</t>
  </si>
  <si>
    <t>REGISTRO GAVETA OVAL B/C BY-PASS DN 400 PN10/16</t>
  </si>
  <si>
    <t>I5073</t>
  </si>
  <si>
    <t>REGISTRO GAVETA OVAL B/C BY-PASS DN 450 PN10/16</t>
  </si>
  <si>
    <t>I5074</t>
  </si>
  <si>
    <t>REGISTRO GAVETA OVAL B/C BY-PASS DN 500 PN10/16</t>
  </si>
  <si>
    <t>I5075</t>
  </si>
  <si>
    <t>REGISTRO GAVETA OVAL B/C BY-PASS DN 600 PN10/16</t>
  </si>
  <si>
    <t>I5077</t>
  </si>
  <si>
    <t>REGISTRO GAVETA OVAL B/C REDUTOR DN 350 PN10/16</t>
  </si>
  <si>
    <t>I5078</t>
  </si>
  <si>
    <t>REGISTRO GAVETA OVAL B/C REDUTOR DN 400 PN10/16</t>
  </si>
  <si>
    <t>I5079</t>
  </si>
  <si>
    <t>REGISTRO GAVETA OVAL B/C REDUTOR DN 450 PN10/16</t>
  </si>
  <si>
    <t>I5080</t>
  </si>
  <si>
    <t>REGISTRO GAVETA OVAL B/C REDUTOR DN 500 PN10/16</t>
  </si>
  <si>
    <t>I5081</t>
  </si>
  <si>
    <t>REGISTRO GAVETA OVAL B/C REDUTOR DN 600 PN10/16</t>
  </si>
  <si>
    <t>I5084</t>
  </si>
  <si>
    <t>REGISTRO GAVETA OVAL B/C REDUTOR/BY-PASS DN 400 PN10/16</t>
  </si>
  <si>
    <t>I5085</t>
  </si>
  <si>
    <t>REGISTRO GAVETA OVAL B/C REDUTOR/BY-PASS DN 450 PN10/16</t>
  </si>
  <si>
    <t>I5086</t>
  </si>
  <si>
    <t>REGISTRO GAVETA OVAL B/C REDUTOR/BY-PASS DN 500 PN10/16</t>
  </si>
  <si>
    <t>I5087</t>
  </si>
  <si>
    <t>REGISTRO GAVETA OVAL B/C REDUTOR/BY-PASS DN 600 PN10/16</t>
  </si>
  <si>
    <t>I5278</t>
  </si>
  <si>
    <t>REGISTRO GAVETA OVAL B/V COM BY-PASS DN 250 PN10/16</t>
  </si>
  <si>
    <t>I5279</t>
  </si>
  <si>
    <t>REGISTRO GAVETA OVAL B/V COM BY-PASS DN 300 PN10/16</t>
  </si>
  <si>
    <t>I5280</t>
  </si>
  <si>
    <t>REGISTRO GAVETA OVAL B/V COM BY-PASS DN 350 PN10/16</t>
  </si>
  <si>
    <t>I5281</t>
  </si>
  <si>
    <t>REGISTRO GAVETA OVAL B/V COM BY-PASS DN 400 PN10/16</t>
  </si>
  <si>
    <t>I5282</t>
  </si>
  <si>
    <t>REGISTRO GAVETA OVAL B/V COM BY-PASS DN 450 PN10/16</t>
  </si>
  <si>
    <t>I5283</t>
  </si>
  <si>
    <t>REGISTRO GAVETA OVAL B/V COM BY-PASS DN 500 PN10/16</t>
  </si>
  <si>
    <t>I5284</t>
  </si>
  <si>
    <t>REGISTRO GAVETA OVAL B/V COM BY-PASS DN 600 PN10/16</t>
  </si>
  <si>
    <t>I5286</t>
  </si>
  <si>
    <t>REGISTRO GAVETA OVAL B/V MEC/REDUTOR DN 350 PN10/16</t>
  </si>
  <si>
    <t>I5287</t>
  </si>
  <si>
    <t>REGISTRO GAVETA OVAL B/V MEC/REDUTOR DN 400 PN10/16</t>
  </si>
  <si>
    <t>I5288</t>
  </si>
  <si>
    <t>REGISTRO GAVETA OVAL B/V MEC/REDUTOR DN 450 PN10/16</t>
  </si>
  <si>
    <t>I5289</t>
  </si>
  <si>
    <t>REGISTRO GAVETA OVAL B/V MEC/REDUTOR DN 500 PN10/16</t>
  </si>
  <si>
    <t>I5290</t>
  </si>
  <si>
    <t>REGISTRO GAVETA OVAL B/V MEC/REDUTOR DN 600 PN10/16</t>
  </si>
  <si>
    <t>I5292</t>
  </si>
  <si>
    <t>REGISTRO GAVETA OVAL B/V REDUTOR/BY-PASS DN 350 PN10/16</t>
  </si>
  <si>
    <t>I5293</t>
  </si>
  <si>
    <t>REGISTRO GAVETA OVAL B/V REDUTOR/BY-PASS DN 400 PN10/16</t>
  </si>
  <si>
    <t>I5294</t>
  </si>
  <si>
    <t>REGISTRO GAVETA OVAL B/V REDUTOR/BY-PASS DN 450 PN10/16</t>
  </si>
  <si>
    <t>I5295</t>
  </si>
  <si>
    <t>REGISTRO GAVETA OVAL B/V REDUTOR/BY-PASS DN 500 PN10/16</t>
  </si>
  <si>
    <t>I5296</t>
  </si>
  <si>
    <t>REGISTRO GAVETA OVAL B/V REDUTOR/BY-PASS DN 600 PN10/16</t>
  </si>
  <si>
    <t>I5064</t>
  </si>
  <si>
    <t>REGISTRO GAVETA OVAL BOLSA / CABEÇOTE DN 350 PN10/16</t>
  </si>
  <si>
    <t>I5066</t>
  </si>
  <si>
    <t>REGISTRO GAVETA OVAL BOLSA / CABEÇOTE DN 450 PN10/16</t>
  </si>
  <si>
    <t>I5067</t>
  </si>
  <si>
    <t>REGISTRO GAVETA OVAL BOLSA / CABEÇOTE DN 500 PN10/16</t>
  </si>
  <si>
    <t>I5068</t>
  </si>
  <si>
    <t>REGISTRO GAVETA OVAL BOLSA / CABEÇOTE DN 600 PN10/16</t>
  </si>
  <si>
    <t>I5271</t>
  </si>
  <si>
    <t>REGISTRO GAVETA OVAL BOLSA/VOLANTE DN 250 PN10/16</t>
  </si>
  <si>
    <t>I5272</t>
  </si>
  <si>
    <t>REGISTRO GAVETA OVAL BOLSA/VOLANTE DN 300 PN10/16</t>
  </si>
  <si>
    <t>I5273</t>
  </si>
  <si>
    <t>REGISTRO GAVETA OVAL BOLSA/VOLANTE DN 350 PN10/16</t>
  </si>
  <si>
    <t>I5274</t>
  </si>
  <si>
    <t>REGISTRO GAVETA OVAL BOLSA/VOLANTE DN 400 PN10/16</t>
  </si>
  <si>
    <t>I5275</t>
  </si>
  <si>
    <t>REGISTRO GAVETA OVAL BOLSA/VOLANTE DN 450 PN10/16</t>
  </si>
  <si>
    <t>I5276</t>
  </si>
  <si>
    <t>REGISTRO GAVETA OVAL BOLSA/VOLANTE DN 500 PN10/16</t>
  </si>
  <si>
    <t>I5277</t>
  </si>
  <si>
    <t>REGISTRO GAVETA OVAL BOLSA/VOLANTE DN 600 PN10/16</t>
  </si>
  <si>
    <t>I5383</t>
  </si>
  <si>
    <t>REGISTRO GAVETA OVAL C/F E BY-PASS DN 1000 PN10</t>
  </si>
  <si>
    <t>I5394</t>
  </si>
  <si>
    <t>REGISTRO GAVETA OVAL C/F E BY-PASS DN 1000 PN16</t>
  </si>
  <si>
    <t>I5405</t>
  </si>
  <si>
    <t>REGISTRO GAVETA OVAL C/F E BY-PASS DN 1000 PN25</t>
  </si>
  <si>
    <t>I5373</t>
  </si>
  <si>
    <t>REGISTRO GAVETA OVAL C/F E BY-PASS DN 250 PN10</t>
  </si>
  <si>
    <t>I5384</t>
  </si>
  <si>
    <t>REGISTRO GAVETA OVAL C/F E BY-PASS DN 250 PN16</t>
  </si>
  <si>
    <t>I5395</t>
  </si>
  <si>
    <t>REGISTRO GAVETA OVAL C/F E BY-PASS DN 250 PN25</t>
  </si>
  <si>
    <t>I5374</t>
  </si>
  <si>
    <t>REGISTRO GAVETA OVAL C/F E BY-PASS DN 300 PN10</t>
  </si>
  <si>
    <t>I5385</t>
  </si>
  <si>
    <t>REGISTRO GAVETA OVAL C/F E BY-PASS DN 300 PN16</t>
  </si>
  <si>
    <t>I5396</t>
  </si>
  <si>
    <t>REGISTRO GAVETA OVAL C/F E BY-PASS DN 300 PN25</t>
  </si>
  <si>
    <t>I5375</t>
  </si>
  <si>
    <t>REGISTRO GAVETA OVAL C/F E BY-PASS DN 350 PN10</t>
  </si>
  <si>
    <t>I5386</t>
  </si>
  <si>
    <t>REGISTRO GAVETA OVAL C/F E BY-PASS DN 350 PN16</t>
  </si>
  <si>
    <t>I5397</t>
  </si>
  <si>
    <t>REGISTRO GAVETA OVAL C/F E BY-PASS DN 350 PN25</t>
  </si>
  <si>
    <t>I5376</t>
  </si>
  <si>
    <t>REGISTRO GAVETA OVAL C/F E BY-PASS DN 400 PN10</t>
  </si>
  <si>
    <t>I5387</t>
  </si>
  <si>
    <t>REGISTRO GAVETA OVAL C/F E BY-PASS DN 400 PN16</t>
  </si>
  <si>
    <t>I5398</t>
  </si>
  <si>
    <t>REGISTRO GAVETA OVAL C/F E BY-PASS DN 400 PN25</t>
  </si>
  <si>
    <t>I5377</t>
  </si>
  <si>
    <t>REGISTRO GAVETA OVAL C/F E BY-PASS DN 450 PN10</t>
  </si>
  <si>
    <t>I5388</t>
  </si>
  <si>
    <t>REGISTRO GAVETA OVAL C/F E BY-PASS DN 450 PN16</t>
  </si>
  <si>
    <t>I5399</t>
  </si>
  <si>
    <t>REGISTRO GAVETA OVAL C/F E BY-PASS DN 450 PN25</t>
  </si>
  <si>
    <t>I5378</t>
  </si>
  <si>
    <t>REGISTRO GAVETA OVAL C/F E BY-PASS DN 500 PN10</t>
  </si>
  <si>
    <t>I5389</t>
  </si>
  <si>
    <t>REGISTRO GAVETA OVAL C/F E BY-PASS DN 500 PN16</t>
  </si>
  <si>
    <t>I5400</t>
  </si>
  <si>
    <t>REGISTRO GAVETA OVAL C/F E BY-PASS DN 500 PN25</t>
  </si>
  <si>
    <t>I5379</t>
  </si>
  <si>
    <t>REGISTRO GAVETA OVAL C/F E BY-PASS DN 600 PN10</t>
  </si>
  <si>
    <t>I5390</t>
  </si>
  <si>
    <t>REGISTRO GAVETA OVAL C/F E BY-PASS DN 600 PN16</t>
  </si>
  <si>
    <t>I5401</t>
  </si>
  <si>
    <t>REGISTRO GAVETA OVAL C/F E BY-PASS DN 600 PN25</t>
  </si>
  <si>
    <t>I5380</t>
  </si>
  <si>
    <t>REGISTRO GAVETA OVAL C/F E BY-PASS DN 700 PN10</t>
  </si>
  <si>
    <t>I5391</t>
  </si>
  <si>
    <t>REGISTRO GAVETA OVAL C/F E BY-PASS DN 700 PN16</t>
  </si>
  <si>
    <t>I5402</t>
  </si>
  <si>
    <t>REGISTRO GAVETA OVAL C/F E BY-PASS DN 700 PN25</t>
  </si>
  <si>
    <t>I5381</t>
  </si>
  <si>
    <t>REGISTRO GAVETA OVAL C/F E BY-PASS DN 800 PN10</t>
  </si>
  <si>
    <t>I5392</t>
  </si>
  <si>
    <t>REGISTRO GAVETA OVAL C/F E BY-PASS DN 800 PN16</t>
  </si>
  <si>
    <t>I5403</t>
  </si>
  <si>
    <t>REGISTRO GAVETA OVAL C/F E BY-PASS DN 800 PN25</t>
  </si>
  <si>
    <t>I5382</t>
  </si>
  <si>
    <t>REGISTRO GAVETA OVAL C/F E BY-PASS DN 900 PN10</t>
  </si>
  <si>
    <t>I5393</t>
  </si>
  <si>
    <t>REGISTRO GAVETA OVAL C/F E BY-PASS DN 900 PN16</t>
  </si>
  <si>
    <t>I5404</t>
  </si>
  <si>
    <t>REGISTRO GAVETA OVAL C/F E BY-PASS DN 900 PN25</t>
  </si>
  <si>
    <t>I5415</t>
  </si>
  <si>
    <t>REGISTRO GAVETA OVAL C/F E MEC/REDUTOR DN 1000 PN10</t>
  </si>
  <si>
    <t>I5425</t>
  </si>
  <si>
    <t>REGISTRO GAVETA OVAL C/F E MEC/REDUTOR DN 1000 PN16</t>
  </si>
  <si>
    <t>I5435</t>
  </si>
  <si>
    <t>REGISTRO GAVETA OVAL C/F E MEC/REDUTOR DN 1000 PN25</t>
  </si>
  <si>
    <t>I5407</t>
  </si>
  <si>
    <t>REGISTRO GAVETA OVAL C/F E MEC/REDUTOR DN 350 PN10</t>
  </si>
  <si>
    <t>I5417</t>
  </si>
  <si>
    <t>REGISTRO GAVETA OVAL C/F E MEC/REDUTOR DN 350 PN16</t>
  </si>
  <si>
    <t>I5427</t>
  </si>
  <si>
    <t>REGISTRO GAVETA OVAL C/F E MEC/REDUTOR DN 350 PN25</t>
  </si>
  <si>
    <t>I5408</t>
  </si>
  <si>
    <t>REGISTRO GAVETA OVAL C/F E MEC/REDUTOR DN 400 PN10</t>
  </si>
  <si>
    <t>I5418</t>
  </si>
  <si>
    <t>REGISTRO GAVETA OVAL C/F E MEC/REDUTOR DN 400 PN16</t>
  </si>
  <si>
    <t>I5428</t>
  </si>
  <si>
    <t>REGISTRO GAVETA OVAL C/F E MEC/REDUTOR DN 400 PN25</t>
  </si>
  <si>
    <t>I5409</t>
  </si>
  <si>
    <t>REGISTRO GAVETA OVAL C/F E MEC/REDUTOR DN 450 PN10</t>
  </si>
  <si>
    <t>I5419</t>
  </si>
  <si>
    <t>REGISTRO GAVETA OVAL C/F E MEC/REDUTOR DN 450 PN16</t>
  </si>
  <si>
    <t>I5429</t>
  </si>
  <si>
    <t>REGISTRO GAVETA OVAL C/F E MEC/REDUTOR DN 450 PN25</t>
  </si>
  <si>
    <t>I5410</t>
  </si>
  <si>
    <t>REGISTRO GAVETA OVAL C/F E MEC/REDUTOR DN 500 PN10</t>
  </si>
  <si>
    <t>I5420</t>
  </si>
  <si>
    <t>REGISTRO GAVETA OVAL C/F E MEC/REDUTOR DN 500 PN16</t>
  </si>
  <si>
    <t>I5430</t>
  </si>
  <si>
    <t>REGISTRO GAVETA OVAL C/F E MEC/REDUTOR DN 500 PN25</t>
  </si>
  <si>
    <t>I5411</t>
  </si>
  <si>
    <t>REGISTRO GAVETA OVAL C/F E MEC/REDUTOR DN 600 PN10</t>
  </si>
  <si>
    <t>I5421</t>
  </si>
  <si>
    <t>REGISTRO GAVETA OVAL C/F E MEC/REDUTOR DN 600 PN16</t>
  </si>
  <si>
    <t>I5431</t>
  </si>
  <si>
    <t>REGISTRO GAVETA OVAL C/F E MEC/REDUTOR DN 600 PN25</t>
  </si>
  <si>
    <t>I5412</t>
  </si>
  <si>
    <t>REGISTRO GAVETA OVAL C/F E MEC/REDUTOR DN 700 PN10</t>
  </si>
  <si>
    <t>I5422</t>
  </si>
  <si>
    <t>REGISTRO GAVETA OVAL C/F E MEC/REDUTOR DN 700 PN16</t>
  </si>
  <si>
    <t>I5432</t>
  </si>
  <si>
    <t>REGISTRO GAVETA OVAL C/F E MEC/REDUTOR DN 700 PN25</t>
  </si>
  <si>
    <t>I5413</t>
  </si>
  <si>
    <t>REGISTRO GAVETA OVAL C/F E MEC/REDUTOR DN 800 PN10</t>
  </si>
  <si>
    <t>I5423</t>
  </si>
  <si>
    <t>REGISTRO GAVETA OVAL C/F E MEC/REDUTOR DN 800 PN16</t>
  </si>
  <si>
    <t>I5433</t>
  </si>
  <si>
    <t>REGISTRO GAVETA OVAL C/F E MEC/REDUTOR DN 800 PN25</t>
  </si>
  <si>
    <t>I5414</t>
  </si>
  <si>
    <t>REGISTRO GAVETA OVAL C/F E MEC/REDUTOR DN 900 PN10</t>
  </si>
  <si>
    <t>I5424</t>
  </si>
  <si>
    <t>REGISTRO GAVETA OVAL C/F E MEC/REDUTOR DN 900 PN16</t>
  </si>
  <si>
    <t>I5434</t>
  </si>
  <si>
    <t>REGISTRO GAVETA OVAL C/F E MEC/REDUTOR DN 900 PN25</t>
  </si>
  <si>
    <t>I5343</t>
  </si>
  <si>
    <t>REGISTRO GAVETA OVAL CABEÇOTE E FLANGE DN 100 PN16</t>
  </si>
  <si>
    <t>I5341</t>
  </si>
  <si>
    <t>REGISTRO GAVETA OVAL CABEÇOTE E FLANGE DN 1000 PN10</t>
  </si>
  <si>
    <t>I5356</t>
  </si>
  <si>
    <t>REGISTRO GAVETA OVAL CABEÇOTE E FLANGE DN 1000 PN16</t>
  </si>
  <si>
    <t>I5344</t>
  </si>
  <si>
    <t>REGISTRO GAVETA OVAL CABEÇOTE E FLANGE DN 150 PN16</t>
  </si>
  <si>
    <t>I5330</t>
  </si>
  <si>
    <t>REGISTRO GAVETA OVAL CABEÇOTE E FLANGE DN 200 PN10</t>
  </si>
  <si>
    <t>I5345</t>
  </si>
  <si>
    <t>REGISTRO GAVETA OVAL CABEÇOTE E FLANGE DN 200 PN16</t>
  </si>
  <si>
    <t>I5331</t>
  </si>
  <si>
    <t>REGISTRO GAVETA OVAL CABEÇOTE E FLANGE DN 250 PN10</t>
  </si>
  <si>
    <t>I5332</t>
  </si>
  <si>
    <t>REGISTRO GAVETA OVAL CABEÇOTE E FLANGE DN 300 PN10</t>
  </si>
  <si>
    <t>I5347</t>
  </si>
  <si>
    <t>REGISTRO GAVETA OVAL CABEÇOTE E FLANGE DN 300 PN16</t>
  </si>
  <si>
    <t>I5333</t>
  </si>
  <si>
    <t>REGISTRO GAVETA OVAL CABEÇOTE E FLANGE DN 350 PN10</t>
  </si>
  <si>
    <t>I5348</t>
  </si>
  <si>
    <t>REGISTRO GAVETA OVAL CABEÇOTE E FLANGE DN 350 PN16</t>
  </si>
  <si>
    <t>I5334</t>
  </si>
  <si>
    <t>REGISTRO GAVETA OVAL CABEÇOTE E FLANGE DN 400 PN10</t>
  </si>
  <si>
    <t>I5349</t>
  </si>
  <si>
    <t>REGISTRO GAVETA OVAL CABEÇOTE E FLANGE DN 400 PN16</t>
  </si>
  <si>
    <t>I5335</t>
  </si>
  <si>
    <t>REGISTRO GAVETA OVAL CABEÇOTE E FLANGE DN 450 PN10</t>
  </si>
  <si>
    <t>I5350</t>
  </si>
  <si>
    <t>REGISTRO GAVETA OVAL CABEÇOTE E FLANGE DN 450 PN16</t>
  </si>
  <si>
    <t>I5351</t>
  </si>
  <si>
    <t>REGISTRO GAVETA OVAL CABEÇOTE E FLANGE DN 500 PN16</t>
  </si>
  <si>
    <t>I5337</t>
  </si>
  <si>
    <t>REGISTRO GAVETA OVAL CABEÇOTE E FLANGE DN 600 PN10</t>
  </si>
  <si>
    <t>I5352</t>
  </si>
  <si>
    <t>REGISTRO GAVETA OVAL CABEÇOTE E FLANGE DN 600 PN16</t>
  </si>
  <si>
    <t>I5338</t>
  </si>
  <si>
    <t>REGISTRO GAVETA OVAL CABEÇOTE E FLANGE DN 700 PN10</t>
  </si>
  <si>
    <t>I5353</t>
  </si>
  <si>
    <t>REGISTRO GAVETA OVAL CABEÇOTE E FLANGE DN 700 PN16</t>
  </si>
  <si>
    <t>I5342</t>
  </si>
  <si>
    <t>REGISTRO GAVETA OVAL CABEÇOTE E FLANGE DN 75 PN16</t>
  </si>
  <si>
    <t>I5339</t>
  </si>
  <si>
    <t>REGISTRO GAVETA OVAL CABEÇOTE E FLANGE DN 800 PN10</t>
  </si>
  <si>
    <t>I5354</t>
  </si>
  <si>
    <t>REGISTRO GAVETA OVAL CABEÇOTE E FLANGE DN 800 PN16</t>
  </si>
  <si>
    <t>I5340</t>
  </si>
  <si>
    <t>REGISTRO GAVETA OVAL CABEÇOTE E FLANGE DN 900 PN10</t>
  </si>
  <si>
    <t>I5355</t>
  </si>
  <si>
    <t>REGISTRO GAVETA OVAL CABEÇOTE E FLANGE DN 900 PN16</t>
  </si>
  <si>
    <t>I5188</t>
  </si>
  <si>
    <t>REGISTRO GAVETA OVAL V/F COM BY-PASS DN 1000 PN10</t>
  </si>
  <si>
    <t>I5199</t>
  </si>
  <si>
    <t>REGISTRO GAVETA OVAL V/F COM BY-PASS DN 1000 PN16</t>
  </si>
  <si>
    <t>I5210</t>
  </si>
  <si>
    <t>REGISTRO GAVETA OVAL V/F COM BY-PASS DN 1000 PN25</t>
  </si>
  <si>
    <t>I5178</t>
  </si>
  <si>
    <t>REGISTRO GAVETA OVAL V/F COM BY-PASS DN 250 PN10</t>
  </si>
  <si>
    <t>I5189</t>
  </si>
  <si>
    <t>REGISTRO GAVETA OVAL V/F COM BY-PASS DN 250 PN16</t>
  </si>
  <si>
    <t>I5200</t>
  </si>
  <si>
    <t>REGISTRO GAVETA OVAL V/F COM BY-PASS DN 250 PN25</t>
  </si>
  <si>
    <t>I5179</t>
  </si>
  <si>
    <t>REGISTRO GAVETA OVAL V/F COM BY-PASS DN 300 PN10</t>
  </si>
  <si>
    <t>I5190</t>
  </si>
  <si>
    <t>REGISTRO GAVETA OVAL V/F COM BY-PASS DN 300 PN16</t>
  </si>
  <si>
    <t>I5201</t>
  </si>
  <si>
    <t>REGISTRO GAVETA OVAL V/F COM BY-PASS DN 300 PN25</t>
  </si>
  <si>
    <t>I5180</t>
  </si>
  <si>
    <t>REGISTRO GAVETA OVAL V/F COM BY-PASS DN 350 PN10</t>
  </si>
  <si>
    <t>I5191</t>
  </si>
  <si>
    <t>REGISTRO GAVETA OVAL V/F COM BY-PASS DN 350 PN16</t>
  </si>
  <si>
    <t>I5202</t>
  </si>
  <si>
    <t>REGISTRO GAVETA OVAL V/F COM BY-PASS DN 350 PN25</t>
  </si>
  <si>
    <t>I5181</t>
  </si>
  <si>
    <t>REGISTRO GAVETA OVAL V/F COM BY-PASS DN 400 PN10</t>
  </si>
  <si>
    <t>I5192</t>
  </si>
  <si>
    <t>REGISTRO GAVETA OVAL V/F COM BY-PASS DN 400 PN16</t>
  </si>
  <si>
    <t>I5203</t>
  </si>
  <si>
    <t>REGISTRO GAVETA OVAL V/F COM BY-PASS DN 400 PN25</t>
  </si>
  <si>
    <t>I5182</t>
  </si>
  <si>
    <t>REGISTRO GAVETA OVAL V/F COM BY-PASS DN 450 PN10</t>
  </si>
  <si>
    <t>I5193</t>
  </si>
  <si>
    <t>REGISTRO GAVETA OVAL V/F COM BY-PASS DN 450 PN16</t>
  </si>
  <si>
    <t>I5204</t>
  </si>
  <si>
    <t>REGISTRO GAVETA OVAL V/F COM BY-PASS DN 450 PN25</t>
  </si>
  <si>
    <t>I5183</t>
  </si>
  <si>
    <t>REGISTRO GAVETA OVAL V/F COM BY-PASS DN 500 PN10</t>
  </si>
  <si>
    <t>I5194</t>
  </si>
  <si>
    <t>REGISTRO GAVETA OVAL V/F COM BY-PASS DN 500 PN16</t>
  </si>
  <si>
    <t>I5205</t>
  </si>
  <si>
    <t>REGISTRO GAVETA OVAL V/F COM BY-PASS DN 500 PN25</t>
  </si>
  <si>
    <t>I5184</t>
  </si>
  <si>
    <t>REGISTRO GAVETA OVAL V/F COM BY-PASS DN 600 PN10</t>
  </si>
  <si>
    <t>I5195</t>
  </si>
  <si>
    <t>REGISTRO GAVETA OVAL V/F COM BY-PASS DN 600 PN16</t>
  </si>
  <si>
    <t>I5206</t>
  </si>
  <si>
    <t>REGISTRO GAVETA OVAL V/F COM BY-PASS DN 600 PN25</t>
  </si>
  <si>
    <t>I5185</t>
  </si>
  <si>
    <t>REGISTRO GAVETA OVAL V/F COM BY-PASS DN 700 PN10</t>
  </si>
  <si>
    <t>I5196</t>
  </si>
  <si>
    <t>REGISTRO GAVETA OVAL V/F COM BY-PASS DN 700 PN16</t>
  </si>
  <si>
    <t>I5207</t>
  </si>
  <si>
    <t>REGISTRO GAVETA OVAL V/F COM BY-PASS DN 700 PN25</t>
  </si>
  <si>
    <t>I5186</t>
  </si>
  <si>
    <t>REGISTRO GAVETA OVAL V/F COM BY-PASS DN 800 PN10</t>
  </si>
  <si>
    <t>I5197</t>
  </si>
  <si>
    <t>REGISTRO GAVETA OVAL V/F COM BY-PASS DN 800 PN16</t>
  </si>
  <si>
    <t>I5208</t>
  </si>
  <si>
    <t>REGISTRO GAVETA OVAL V/F COM BY-PASS DN 800 PN25</t>
  </si>
  <si>
    <t>I5187</t>
  </si>
  <si>
    <t>REGISTRO GAVETA OVAL V/F COM BY-PASS DN 900 PN10</t>
  </si>
  <si>
    <t>I5198</t>
  </si>
  <si>
    <t>REGISTRO GAVETA OVAL V/F COM BY-PASS DN 900 PN16</t>
  </si>
  <si>
    <t>I5209</t>
  </si>
  <si>
    <t>REGISTRO GAVETA OVAL V/F COM BY-PASS DN 900 PN25</t>
  </si>
  <si>
    <t>I5220</t>
  </si>
  <si>
    <t>REGISTRO GAVETA OVAL V/F COM REDUTOR DN 1000 PN10</t>
  </si>
  <si>
    <t>I5230</t>
  </si>
  <si>
    <t>REGISTRO GAVETA OVAL V/F COM REDUTOR DN 1000 PN16</t>
  </si>
  <si>
    <t>I5240</t>
  </si>
  <si>
    <t>REGISTRO GAVETA OVAL V/F COM REDUTOR DN 1000 PN25</t>
  </si>
  <si>
    <t>I5212</t>
  </si>
  <si>
    <t>REGISTRO GAVETA OVAL V/F COM REDUTOR DN 350 PN10</t>
  </si>
  <si>
    <t>I5222</t>
  </si>
  <si>
    <t>REGISTRO GAVETA OVAL V/F COM REDUTOR DN 350 PN16</t>
  </si>
  <si>
    <t>I5232</t>
  </si>
  <si>
    <t>REGISTRO GAVETA OVAL V/F COM REDUTOR DN 350 PN25</t>
  </si>
  <si>
    <t>I5213</t>
  </si>
  <si>
    <t>REGISTRO GAVETA OVAL V/F COM REDUTOR DN 400 PN10</t>
  </si>
  <si>
    <t>I5223</t>
  </si>
  <si>
    <t>REGISTRO GAVETA OVAL V/F COM REDUTOR DN 400 PN16</t>
  </si>
  <si>
    <t>I5233</t>
  </si>
  <si>
    <t>REGISTRO GAVETA OVAL V/F COM REDUTOR DN 400 PN25</t>
  </si>
  <si>
    <t>I5214</t>
  </si>
  <si>
    <t>REGISTRO GAVETA OVAL V/F COM REDUTOR DN 450 PN10</t>
  </si>
  <si>
    <t>I5224</t>
  </si>
  <si>
    <t>REGISTRO GAVETA OVAL V/F COM REDUTOR DN 450 PN16</t>
  </si>
  <si>
    <t>I5234</t>
  </si>
  <si>
    <t>REGISTRO GAVETA OVAL V/F COM REDUTOR DN 450 PN25</t>
  </si>
  <si>
    <t>I5215</t>
  </si>
  <si>
    <t>REGISTRO GAVETA OVAL V/F COM REDUTOR DN 500 PN10</t>
  </si>
  <si>
    <t>I5225</t>
  </si>
  <si>
    <t>REGISTRO GAVETA OVAL V/F COM REDUTOR DN 500 PN16</t>
  </si>
  <si>
    <t>I5235</t>
  </si>
  <si>
    <t>REGISTRO GAVETA OVAL V/F COM REDUTOR DN 500 PN25</t>
  </si>
  <si>
    <t>I5216</t>
  </si>
  <si>
    <t>REGISTRO GAVETA OVAL V/F COM REDUTOR DN 600 PN10</t>
  </si>
  <si>
    <t>I5226</t>
  </si>
  <si>
    <t>REGISTRO GAVETA OVAL V/F COM REDUTOR DN 600 PN16</t>
  </si>
  <si>
    <t>I5236</t>
  </si>
  <si>
    <t>REGISTRO GAVETA OVAL V/F COM REDUTOR DN 600 PN25</t>
  </si>
  <si>
    <t>I5217</t>
  </si>
  <si>
    <t>REGISTRO GAVETA OVAL V/F COM REDUTOR DN 700 PN10</t>
  </si>
  <si>
    <t>I5227</t>
  </si>
  <si>
    <t>REGISTRO GAVETA OVAL V/F COM REDUTOR DN 700 PN16</t>
  </si>
  <si>
    <t>I5237</t>
  </si>
  <si>
    <t>REGISTRO GAVETA OVAL V/F COM REDUTOR DN 700 PN25</t>
  </si>
  <si>
    <t>I5218</t>
  </si>
  <si>
    <t>REGISTRO GAVETA OVAL V/F COM REDUTOR DN 800 PN10</t>
  </si>
  <si>
    <t>I5228</t>
  </si>
  <si>
    <t>REGISTRO GAVETA OVAL V/F COM REDUTOR DN 800 PN16</t>
  </si>
  <si>
    <t>I5238</t>
  </si>
  <si>
    <t>REGISTRO GAVETA OVAL V/F COM REDUTOR DN 800 PN25</t>
  </si>
  <si>
    <t>I5219</t>
  </si>
  <si>
    <t>REGISTRO GAVETA OVAL V/F COM REDUTOR DN 900 PN10</t>
  </si>
  <si>
    <t>I5229</t>
  </si>
  <si>
    <t>REGISTRO GAVETA OVAL V/F COM REDUTOR DN 900 PN16</t>
  </si>
  <si>
    <t>I5239</t>
  </si>
  <si>
    <t>REGISTRO GAVETA OVAL V/F COM REDUTOR DN 900 PN25</t>
  </si>
  <si>
    <t>I5250</t>
  </si>
  <si>
    <t>REGISTRO GAVETA OVAL V/F REDUTOR/BY-PASS DN 1000 PN10</t>
  </si>
  <si>
    <t>I5260</t>
  </si>
  <si>
    <t>REGISTRO GAVETA OVAL V/F REDUTOR/BY-PASS DN 1000 PN16</t>
  </si>
  <si>
    <t>I5270</t>
  </si>
  <si>
    <t>REGISTRO GAVETA OVAL V/F REDUTOR/BY-PASS DN 1000 PN25</t>
  </si>
  <si>
    <t>I5242</t>
  </si>
  <si>
    <t>REGISTRO GAVETA OVAL V/F REDUTOR/BY-PASS DN 350 PN10</t>
  </si>
  <si>
    <t>I5252</t>
  </si>
  <si>
    <t>REGISTRO GAVETA OVAL V/F REDUTOR/BY-PASS DN 350 PN16</t>
  </si>
  <si>
    <t>I5262</t>
  </si>
  <si>
    <t>REGISTRO GAVETA OVAL V/F REDUTOR/BY-PASS DN 350 PN25</t>
  </si>
  <si>
    <t>I5243</t>
  </si>
  <si>
    <t>REGISTRO GAVETA OVAL V/F REDUTOR/BY-PASS DN 400 PN10</t>
  </si>
  <si>
    <t>I5253</t>
  </si>
  <si>
    <t>REGISTRO GAVETA OVAL V/F REDUTOR/BY-PASS DN 400 PN16</t>
  </si>
  <si>
    <t>I5263</t>
  </si>
  <si>
    <t>REGISTRO GAVETA OVAL V/F REDUTOR/BY-PASS DN 400 PN25</t>
  </si>
  <si>
    <t>I5244</t>
  </si>
  <si>
    <t>REGISTRO GAVETA OVAL V/F REDUTOR/BY-PASS DN 450 PN10</t>
  </si>
  <si>
    <t>I5254</t>
  </si>
  <si>
    <t>REGISTRO GAVETA OVAL V/F REDUTOR/BY-PASS DN 450 PN16</t>
  </si>
  <si>
    <t>I5264</t>
  </si>
  <si>
    <t>REGISTRO GAVETA OVAL V/F REDUTOR/BY-PASS DN 450 PN25</t>
  </si>
  <si>
    <t>I5245</t>
  </si>
  <si>
    <t>REGISTRO GAVETA OVAL V/F REDUTOR/BY-PASS DN 500 PN10</t>
  </si>
  <si>
    <t>I5255</t>
  </si>
  <si>
    <t>REGISTRO GAVETA OVAL V/F REDUTOR/BY-PASS DN 500 PN16</t>
  </si>
  <si>
    <t>I5265</t>
  </si>
  <si>
    <t>REGISTRO GAVETA OVAL V/F REDUTOR/BY-PASS DN 500 PN25</t>
  </si>
  <si>
    <t>I5246</t>
  </si>
  <si>
    <t>REGISTRO GAVETA OVAL V/F REDUTOR/BY-PASS DN 600 PN10</t>
  </si>
  <si>
    <t>I5256</t>
  </si>
  <si>
    <t>REGISTRO GAVETA OVAL V/F REDUTOR/BY-PASS DN 600 PN16</t>
  </si>
  <si>
    <t>I5266</t>
  </si>
  <si>
    <t>REGISTRO GAVETA OVAL V/F REDUTOR/BY-PASS DN 600 PN25</t>
  </si>
  <si>
    <t>I5247</t>
  </si>
  <si>
    <t>REGISTRO GAVETA OVAL V/F REDUTOR/BY-PASS DN 700 PN10</t>
  </si>
  <si>
    <t>I5267</t>
  </si>
  <si>
    <t>REGISTRO GAVETA OVAL V/F REDUTOR/BY-PASS DN 700 PN25</t>
  </si>
  <si>
    <t>I5248</t>
  </si>
  <si>
    <t>REGISTRO GAVETA OVAL V/F REDUTOR/BY-PASS DN 800 PN10</t>
  </si>
  <si>
    <t>I5258</t>
  </si>
  <si>
    <t>REGISTRO GAVETA OVAL V/F REDUTOR/BY-PASS DN 800 PN16</t>
  </si>
  <si>
    <t>I5268</t>
  </si>
  <si>
    <t>REGISTRO GAVETA OVAL V/F REDUTOR/BY-PASS DN 800 PN25</t>
  </si>
  <si>
    <t>I5249</t>
  </si>
  <si>
    <t>REGISTRO GAVETA OVAL V/F REDUTOR/BY-PASS DN 900 PN10</t>
  </si>
  <si>
    <t>I5259</t>
  </si>
  <si>
    <t>REGISTRO GAVETA OVAL V/F REDUTOR/BY-PASS DN 900 PN16</t>
  </si>
  <si>
    <t>I5164</t>
  </si>
  <si>
    <t>REGISTRO GAVETA OVAL VOLANTE E FLANGE DN 100 PN16</t>
  </si>
  <si>
    <t>I5162</t>
  </si>
  <si>
    <t>REGISTRO GAVETA OVAL VOLANTE E FLANGE DN 1000 PN10</t>
  </si>
  <si>
    <t>I5177</t>
  </si>
  <si>
    <t>REGISTRO GAVETA OVAL VOLANTE E FLANGE DN 1000 PN16</t>
  </si>
  <si>
    <t>I5165</t>
  </si>
  <si>
    <t>REGISTRO GAVETA OVAL VOLANTE E FLANGE DN 150 PN16</t>
  </si>
  <si>
    <t>I5166</t>
  </si>
  <si>
    <t>REGISTRO GAVETA OVAL VOLANTE E FLANGE DN 200 PN16</t>
  </si>
  <si>
    <t>I5152</t>
  </si>
  <si>
    <t>REGISTRO GAVETA OVAL VOLANTE E FLANGE DN 250 PN10</t>
  </si>
  <si>
    <t>I5167</t>
  </si>
  <si>
    <t>REGISTRO GAVETA OVAL VOLANTE E FLANGE DN 250 PN16</t>
  </si>
  <si>
    <t>I5153</t>
  </si>
  <si>
    <t>REGISTRO GAVETA OVAL VOLANTE E FLANGE DN 300 PN10</t>
  </si>
  <si>
    <t>I5168</t>
  </si>
  <si>
    <t>REGISTRO GAVETA OVAL VOLANTE E FLANGE DN 300 PN16</t>
  </si>
  <si>
    <t>I5154</t>
  </si>
  <si>
    <t>REGISTRO GAVETA OVAL VOLANTE E FLANGE DN 350 PN10</t>
  </si>
  <si>
    <t>I5169</t>
  </si>
  <si>
    <t>REGISTRO GAVETA OVAL VOLANTE E FLANGE DN 350 PN16</t>
  </si>
  <si>
    <t>I5155</t>
  </si>
  <si>
    <t>REGISTRO GAVETA OVAL VOLANTE E FLANGE DN 400 PN10</t>
  </si>
  <si>
    <t>I5170</t>
  </si>
  <si>
    <t>REGISTRO GAVETA OVAL VOLANTE E FLANGE DN 400 PN16</t>
  </si>
  <si>
    <t>I5156</t>
  </si>
  <si>
    <t>REGISTRO GAVETA OVAL VOLANTE E FLANGE DN 450 PN10</t>
  </si>
  <si>
    <t>I5171</t>
  </si>
  <si>
    <t>REGISTRO GAVETA OVAL VOLANTE E FLANGE DN 450 PN16</t>
  </si>
  <si>
    <t>I5157</t>
  </si>
  <si>
    <t>REGISTRO GAVETA OVAL VOLANTE E FLANGE DN 500 PN10</t>
  </si>
  <si>
    <t>I5172</t>
  </si>
  <si>
    <t>REGISTRO GAVETA OVAL VOLANTE E FLANGE DN 500 PN16</t>
  </si>
  <si>
    <t>I5158</t>
  </si>
  <si>
    <t>REGISTRO GAVETA OVAL VOLANTE E FLANGE DN 600 PN10</t>
  </si>
  <si>
    <t>I5173</t>
  </si>
  <si>
    <t>REGISTRO GAVETA OVAL VOLANTE E FLANGE DN 600 PN16</t>
  </si>
  <si>
    <t>I5159</t>
  </si>
  <si>
    <t>REGISTRO GAVETA OVAL VOLANTE E FLANGE DN 700 PN10</t>
  </si>
  <si>
    <t>I5174</t>
  </si>
  <si>
    <t>REGISTRO GAVETA OVAL VOLANTE E FLANGE DN 700 PN16</t>
  </si>
  <si>
    <t>I5160</t>
  </si>
  <si>
    <t>REGISTRO GAVETA OVAL VOLANTE E FLANGE DN 800 PN10</t>
  </si>
  <si>
    <t>I5175</t>
  </si>
  <si>
    <t>REGISTRO GAVETA OVAL VOLANTE E FLANGE DN 800 PN16</t>
  </si>
  <si>
    <t>I5161</t>
  </si>
  <si>
    <t>REGISTRO GAVETA OVAL VOLANTE E FLANGE DN 900 PN10</t>
  </si>
  <si>
    <t>I5176</t>
  </si>
  <si>
    <t>REGISTRO GAVETA OVAL VOLANTE E FLANGE DN 900 PN16</t>
  </si>
  <si>
    <t>I5057</t>
  </si>
  <si>
    <t>REGISTRO GAVETA P/ PVC C/ CABEÇOTE DN 100 PN10</t>
  </si>
  <si>
    <t>I5055</t>
  </si>
  <si>
    <t>REGISTRO GAVETA P/ PVC C/ CABEÇOTE DN 50 PN10</t>
  </si>
  <si>
    <t>I5056</t>
  </si>
  <si>
    <t>REGISTRO GAVETA P/ PVC C/ CABEÇOTE DN 75 PN10</t>
  </si>
  <si>
    <t>I5093</t>
  </si>
  <si>
    <t>REGISTRO GAVETA P/ PVC COM VOLANTE DN 100 PN10</t>
  </si>
  <si>
    <t>I5091</t>
  </si>
  <si>
    <t>REGISTRO GAVETA P/ PVC COM VOLANTE DN 50 PN10</t>
  </si>
  <si>
    <t>I5092</t>
  </si>
  <si>
    <t>REGISTRO GAVETA P/ PVC COM VOLANTE DN 75 PN10</t>
  </si>
  <si>
    <t>I5065</t>
  </si>
  <si>
    <t>REGISTRO GAVETA. OVAL BOLSA / CABEÇOTE DN 400 PN10/16</t>
  </si>
  <si>
    <t>I5346</t>
  </si>
  <si>
    <t>REGISTRO GAVETA. OVAL CABEÇOTE E FLANGE DN 250 PN16</t>
  </si>
  <si>
    <t>I5336</t>
  </si>
  <si>
    <t>REGISTRO GAVETA. OVAL CABEÇOTE E FLANGE DN 500 PN10</t>
  </si>
  <si>
    <t>I5257</t>
  </si>
  <si>
    <t>REGISTRO GAVETA. OVAL V/F REDUTOR/BY-PASS DN 700 PN16</t>
  </si>
  <si>
    <t>I5269</t>
  </si>
  <si>
    <t>REGISTRO GAVETA. OVAL V/F REDUTOR/BY-PASS DN 900 PN25</t>
  </si>
  <si>
    <t>I8255</t>
  </si>
  <si>
    <t>REGISTRO GLOBO (FECHO RÁPIDO) DE 2 1/2"</t>
  </si>
  <si>
    <t>I5115</t>
  </si>
  <si>
    <t>REGISTRO VOLANTE E FLANGE  C/ REDUTOR E C/ BY-PASS DN 500 PN10</t>
  </si>
  <si>
    <t>I5102</t>
  </si>
  <si>
    <t>REGISTRO VOLANTE E FLANGE C/ BY-PASS DN 350 PN10</t>
  </si>
  <si>
    <t>I5103</t>
  </si>
  <si>
    <t>REGISTRO VOLANTE E FLANGE C/ BY-PASS DN 400 PN10</t>
  </si>
  <si>
    <t>I5104</t>
  </si>
  <si>
    <t>REGISTRO VOLANTE E FLANGE C/ BY-PASS DN 450 PN10</t>
  </si>
  <si>
    <t>I5105</t>
  </si>
  <si>
    <t>REGISTRO VOLANTE E FLANGE C/ BY-PASS DN 500 PN10</t>
  </si>
  <si>
    <t>I5106</t>
  </si>
  <si>
    <t>REGISTRO VOLANTE E FLANGE C/ BY-PASS DN 600 PN10</t>
  </si>
  <si>
    <t>I5107</t>
  </si>
  <si>
    <t>REGISTRO VOLANTE E FLANGE C/ REDUTOR DN 350 PN10</t>
  </si>
  <si>
    <t>I5108</t>
  </si>
  <si>
    <t>REGISTRO VOLANTE E FLANGE C/ REDUTOR DN 400 PN10</t>
  </si>
  <si>
    <t>I5109</t>
  </si>
  <si>
    <t>REGISTRO VOLANTE E FLANGE C/ REDUTOR DN 450 PN10</t>
  </si>
  <si>
    <t>I5110</t>
  </si>
  <si>
    <t>REGISTRO VOLANTE E FLANGE C/ REDUTOR DN 500 PN10</t>
  </si>
  <si>
    <t>I5111</t>
  </si>
  <si>
    <t>REGISTRO VOLANTE E FLANGE C/ REDUTOR DN 600 PN10</t>
  </si>
  <si>
    <t>I5112</t>
  </si>
  <si>
    <t>REGISTRO VOLANTE E FLANGE C/ REDUTOR E C/ BY-PASS DN 350 PN10</t>
  </si>
  <si>
    <t>I5113</t>
  </si>
  <si>
    <t>REGISTRO VOLANTE E FLANGE C/ REDUTOR E C/ BY-PASS DN 400 PN10</t>
  </si>
  <si>
    <t>I5114</t>
  </si>
  <si>
    <t>REGISTRO VOLANTE E FLANGE C/ REDUTOR E C/ BY-PASS DN 450 PN10</t>
  </si>
  <si>
    <t>I5116</t>
  </si>
  <si>
    <t>REGISTRO VOLANTE E FLANGE C/ REDUTOR E C/ BY-PASS DN 600 PN10</t>
  </si>
  <si>
    <t>I10007</t>
  </si>
  <si>
    <t>REGISTRO VOLANTE E FLANGE DN  50 PN10</t>
  </si>
  <si>
    <t>I10008</t>
  </si>
  <si>
    <t>REGISTRO VOLANTE E FLANGE DN  75 PN10</t>
  </si>
  <si>
    <t>I10009</t>
  </si>
  <si>
    <t>REGISTRO VOLANTE E FLANGE DN 100 PN10</t>
  </si>
  <si>
    <t>I5327</t>
  </si>
  <si>
    <t>REGISTRO VOLANTE E FLANGE DN 100 PN16</t>
  </si>
  <si>
    <t>I10010</t>
  </si>
  <si>
    <t>REGISTRO VOLANTE E FLANGE DN 150 PN10</t>
  </si>
  <si>
    <t>I5328</t>
  </si>
  <si>
    <t>REGISTRO VOLANTE E FLANGE DN 150 PN16</t>
  </si>
  <si>
    <t>I5329</t>
  </si>
  <si>
    <t>REGISTRO VOLANTE E FLANGE DN 200 PN16</t>
  </si>
  <si>
    <t>I5325</t>
  </si>
  <si>
    <t>REGISTRO VOLANTE E FLANGE DN 50 PN16</t>
  </si>
  <si>
    <t>I5326</t>
  </si>
  <si>
    <t>REGISTRO VOLANTE E FLANGE DN 75 PN16</t>
  </si>
  <si>
    <t>I7615</t>
  </si>
  <si>
    <t>REGISTRO VOLANTE E FLANGE DN 80 PN16</t>
  </si>
  <si>
    <t>I10011</t>
  </si>
  <si>
    <t>REGULADOR 1º ESTÁGIO</t>
  </si>
  <si>
    <t>I10012</t>
  </si>
  <si>
    <t>REGULADOR 2º ESTÁGIO</t>
  </si>
  <si>
    <t>I10013</t>
  </si>
  <si>
    <t>RELÉ DE CORRENTE MÍNIMA 220VCA</t>
  </si>
  <si>
    <t>I10014</t>
  </si>
  <si>
    <t>RELÉ DE INTERFACE 1R 220 VCA</t>
  </si>
  <si>
    <t>I10015</t>
  </si>
  <si>
    <t>RELÉ DE INTERFACE 24 VCC</t>
  </si>
  <si>
    <t>I10021</t>
  </si>
  <si>
    <t>RELÉ DE INTERFACE DE CLP 24V DC PARA ENTRADAS E SAÍDAS DIGITAIS</t>
  </si>
  <si>
    <t>I10022</t>
  </si>
  <si>
    <t>RELÉ DE INTERFACE SLIM</t>
  </si>
  <si>
    <t>I8953</t>
  </si>
  <si>
    <t>I10016</t>
  </si>
  <si>
    <t>I10017</t>
  </si>
  <si>
    <t>RELÉ DE TEMPO, 0-20S, 220VCA</t>
  </si>
  <si>
    <t>I10018</t>
  </si>
  <si>
    <t>RELÉ DE TEMPO, 0-2H, 220VCA</t>
  </si>
  <si>
    <t>I10019</t>
  </si>
  <si>
    <t>RELÉ FALTA DE FASE E SEQUÊNCIA DE FASE 220-480V</t>
  </si>
  <si>
    <t>I10020</t>
  </si>
  <si>
    <t>RELÉ MONITOR TRIFÁSICO FALTA E SEQUÊNCIA DE FASE220 A 480VAC</t>
  </si>
  <si>
    <t>I8404</t>
  </si>
  <si>
    <t>RESERVATÓRIO EM ANÉIS PRÉ-MOLDADOS DE CONCRETO, Ø 2,00m, CAP. 20m³, COM CISTERNA DE 10m³, H=11,83m, ESCADA METÁLICA COM GUARDA CORPO E ABRIGO P/ MOTOBOMBA COM PORTÃO DE FERRO - FUSTE 5,02m</t>
  </si>
  <si>
    <t>I8405</t>
  </si>
  <si>
    <t>RESERVATÓRIO EM ANÉIS PRÉ-MOLDADOS DE CONCRETO, Ø 2,00m, CAP. 20m³, COM CISTERNA DE 10m³, H=11,83m, ESCADA METÁLICA COM GUARDA CORPO E ABRIGO P/ MOTOBOMBA COM PORTÃO DE FERRO - FUSTE 6,70m</t>
  </si>
  <si>
    <t>I8406</t>
  </si>
  <si>
    <t>RESERVATÓRIO EM ANÉIS PRÉ-MOLDADOS DE CONCRETO, Ø 2,50m, CAP. 20m³, COM CISTERNA DE 10m³, H=11,43m, ESCADA METÁLICA COM GUARDA CORPO E ABRIGO P/ MOTOBOMBA COM PORTÃO DE FERRO - FUSTE 6,70m</t>
  </si>
  <si>
    <t>I8403</t>
  </si>
  <si>
    <t>RESERVATÓRIO EM ANÉIS PRÉ-MOLDADOS DE CONCRETO, Ø 2,50m, CAP. 20m³, COM CISTERNA DE 10m³, H=9,37m, ESCADA METÁLICA COM GUARDA CORPO E ABRIGO P/ MOTOBOMBA COM PORTÃO DE FERRO - FUSTE 4,65m</t>
  </si>
  <si>
    <t>I8401</t>
  </si>
  <si>
    <t>RESERVATÓRIO EM ANÉIS PRÉ-MOLDADOS DE CONCRETO, Ø 3,00m, CAP. 20m³, COM CISTERNA DE 10m³, H=7,30m, ESCADA METÁLICA COM GUARDA CORPO E ABRIGO P/ MOTOBOMBA COM PORTÃO DE FERRO - FUSTE 4,14m</t>
  </si>
  <si>
    <t>I8402</t>
  </si>
  <si>
    <t>RESERVATÓRIO EM ANÉIS PRÉ-MOLDADOS DE CONCRETO, Ø 3,00m, CAP. 20m³, COM CISTERNA DE 10m³, H=9,37m, ESCADA METÁLICA COM GUARDA CORPO E ABRIGO P/ MOTOBOMBA COM PORTÃO DE FERRO - FUSTE 6,20m</t>
  </si>
  <si>
    <t>I10024</t>
  </si>
  <si>
    <t>RESERVATÓRIO HIDROPNEUMÁTICO CAP=1.000L; PMÁX = 1,0 MPA E INSTALAÇÃO VERTICAL</t>
  </si>
  <si>
    <t>I10025</t>
  </si>
  <si>
    <t>RESERVATÓRIO HIDROPNEUMÁTICO CAP=3.500L; PMÁX = 1,5 MPA E INSTALAÇÃO VERTICAL</t>
  </si>
  <si>
    <t>I10023</t>
  </si>
  <si>
    <t>RESERVATÓRIO HIDROPNEUMÁTICO CAP=500L E INSTALAÇÃO VERTICAL</t>
  </si>
  <si>
    <t>I8981</t>
  </si>
  <si>
    <t>RESINA TERMOPLÁSTICA</t>
  </si>
  <si>
    <t>I9942</t>
  </si>
  <si>
    <t>RÁDIO MODEM FHSS 902-928 MHZ</t>
  </si>
  <si>
    <t>I8896</t>
  </si>
  <si>
    <t>SAL DE COZINHA - NaCL</t>
  </si>
  <si>
    <t>I5802</t>
  </si>
  <si>
    <t>SAPATA APOIO PVC STANDARD DN 154</t>
  </si>
  <si>
    <t>I3027</t>
  </si>
  <si>
    <t>SELIM 90 ELÁSTICO OCRE DN 125 x 100</t>
  </si>
  <si>
    <t>I3028</t>
  </si>
  <si>
    <t>SELIM 90 ELÁSTICO OCRE DN 150 x 100</t>
  </si>
  <si>
    <t>I3029</t>
  </si>
  <si>
    <t>SELIM 90 ELÁSTICO OCRE DN 200 x 100</t>
  </si>
  <si>
    <t>I3030</t>
  </si>
  <si>
    <t>SELIM 90 ELÁSTICO OCRE DN 250 x 100</t>
  </si>
  <si>
    <t>I3031</t>
  </si>
  <si>
    <t>SELIM 90 ELÁSTICO OCRE DN 300 x 100</t>
  </si>
  <si>
    <t>I3032</t>
  </si>
  <si>
    <t>SELIM 90 ELÁSTICO VFORT. PAREDE DUPLA DN 150 x 100</t>
  </si>
  <si>
    <t>I8029</t>
  </si>
  <si>
    <t>SELIM COMPACTO OCRE DN 150 x 100</t>
  </si>
  <si>
    <t>I8030</t>
  </si>
  <si>
    <t>SELIM COMPACTO OCRE DN 200 x 100</t>
  </si>
  <si>
    <t>I8031</t>
  </si>
  <si>
    <t>SELIM COMPACTO OCRE DN 250 x 100</t>
  </si>
  <si>
    <t>I8032</t>
  </si>
  <si>
    <t>SELIM COMPACTO OCRE DN 300 x 100</t>
  </si>
  <si>
    <t>I8976</t>
  </si>
  <si>
    <t>SELO DE SEGURANÇA TRAVA NIFTY - LOK-AZUL 70CM PARA CORTE DE ÁGUA</t>
  </si>
  <si>
    <t>I8975</t>
  </si>
  <si>
    <t>SELO DE SEGURANÇA TRAVA NIFTY - LOK-VERMELHO 70CM PARA CORTE DE ÁGUA</t>
  </si>
  <si>
    <t>I10026</t>
  </si>
  <si>
    <t>SENSOR DE NÍVEL ULTRASSÔNICO</t>
  </si>
  <si>
    <t>I10027</t>
  </si>
  <si>
    <t>SENSOR DE PROXIMIDADE CAPACITIVO</t>
  </si>
  <si>
    <t>I8897</t>
  </si>
  <si>
    <t>SENSOR DIGITAL DE CLORO LIVRE, ELETROQUÍMICO</t>
  </si>
  <si>
    <t>I8898</t>
  </si>
  <si>
    <t>SENSOR DIGITAL DE DIÓXIDO DE CLORO</t>
  </si>
  <si>
    <t>I8899</t>
  </si>
  <si>
    <t>SENSOR DIGITAL DE PH, FAIXA 0 - 14 PH</t>
  </si>
  <si>
    <t>I8900</t>
  </si>
  <si>
    <t>SENSOR DIGITAL DE TURBIDEZ, FAIXA 0 - 100 UT</t>
  </si>
  <si>
    <t>I10028</t>
  </si>
  <si>
    <t>SENSOR ELETRONICO DE PRESSÃO 0 A 25 BAR COM CABO 2 M E CONECTOR APROPRIADO</t>
  </si>
  <si>
    <t>I7557</t>
  </si>
  <si>
    <t>SIKA TOP 107 CX</t>
  </si>
  <si>
    <t>I10029</t>
  </si>
  <si>
    <t>SINALEIRO COM LED AZUL 24V</t>
  </si>
  <si>
    <t>I10030</t>
  </si>
  <si>
    <t>SINALEIRO COM LED VERDE 24V</t>
  </si>
  <si>
    <t>I10031</t>
  </si>
  <si>
    <t>SINALEIRO COM LED VERMELHO 220V</t>
  </si>
  <si>
    <t>I10032</t>
  </si>
  <si>
    <t>SIRENE COM ILUMINAÇÃO VERMELHA 220V</t>
  </si>
  <si>
    <t>I8513</t>
  </si>
  <si>
    <t>SUPORTE PARA TELHA CERÂMICA</t>
  </si>
  <si>
    <t>I8521</t>
  </si>
  <si>
    <t>SUPORTE PARA TUBO DE 2" FIXAÇÃO HORIZONTAL</t>
  </si>
  <si>
    <t>I10033</t>
  </si>
  <si>
    <t>TALHA ELÉTRICA COM TROLE CAPACIDADE DE 2T, CABOS DE AÇO E ALTURA DE ELEVAÇÃO DE ATÉ 7,0M, ACIONADA POR MOTORES ELÉTRICOS TRIFÁSICOS</t>
  </si>
  <si>
    <t>I10034</t>
  </si>
  <si>
    <t>TALHA ELÉTRICA COM TROLE CAPACIDADE DE 3T, CABOS DE AÇO E ALTURA DE ELEVAÇÃO DE ATÉ 7,0M, ACIONADA POR MOTORES ELÉTRICOS TRIFÁSICOS</t>
  </si>
  <si>
    <t>I6092</t>
  </si>
  <si>
    <t>TAMPA DE FECHAMENTO PRE-MOLDADA, D = 0,72X0,07</t>
  </si>
  <si>
    <t>I10035</t>
  </si>
  <si>
    <t>TAMPA EM FIBRA DE VIDRO E COBERTURA SUPERFICIAL DE CHAPA PLANA ESP. 4MM, C/ ANTI-DERRAPANTE</t>
  </si>
  <si>
    <t>I8901</t>
  </si>
  <si>
    <t>I9063</t>
  </si>
  <si>
    <t>I8525</t>
  </si>
  <si>
    <t>TAMPA PARA CAIXA DE INSPEÇÃO DE TERRA EM FERRO FUNDIDO 300mm</t>
  </si>
  <si>
    <t>I6084</t>
  </si>
  <si>
    <t>TAMPA PRE-MOLDADA COM DOIS FUROS DE 0,60M, D = 2,16M</t>
  </si>
  <si>
    <t>I6085</t>
  </si>
  <si>
    <t>TAMPA PRE-MOLDADA COM DOIS FUROS DE 0,60M, D = 2,66M</t>
  </si>
  <si>
    <t>I6086</t>
  </si>
  <si>
    <t>TAMPA PRE-MOLDADA COM DOIS FUROS DE 0,60M, D = 3,16M</t>
  </si>
  <si>
    <t>I6087</t>
  </si>
  <si>
    <t>TAMPA PRE-MOLDADA COM DOIS FUROS DE 0,60M, D = 3,66M</t>
  </si>
  <si>
    <t>I6088</t>
  </si>
  <si>
    <t>TAMPA PRE-MOLDADA COM TRES FUROS DE 0,60M, D = 2,16M</t>
  </si>
  <si>
    <t>I6089</t>
  </si>
  <si>
    <t>TAMPA PRE-MOLDADA COM TRES FUROS DE 0,60M, D = 2,66M</t>
  </si>
  <si>
    <t>I6090</t>
  </si>
  <si>
    <t>TAMPA PRE-MOLDADA COM TRES FUROS DE 0,60M, D = 3,16M</t>
  </si>
  <si>
    <t>I6091</t>
  </si>
  <si>
    <t>TAMPA PRE-MOLDADA COM TRES FUROS DE 0,60M, D = 3,66M</t>
  </si>
  <si>
    <t>I6095</t>
  </si>
  <si>
    <t>TAMPA PRE-MOLDADA DE CONCRETO, D = 0,70X0,05M</t>
  </si>
  <si>
    <t>I6094</t>
  </si>
  <si>
    <t>TAMPA PRE-MOLDADA DE CONCRETO, D = 0.60X0,05M</t>
  </si>
  <si>
    <t>I6096</t>
  </si>
  <si>
    <t>TAMPA PRE-MOLDADA DE CONCRETO, D = 1,00X0,05M</t>
  </si>
  <si>
    <t>I6093</t>
  </si>
  <si>
    <t>TAMPA PRE-MOLDADE DE CONCRETO, D = 0,50X0,05M</t>
  </si>
  <si>
    <t>I6413</t>
  </si>
  <si>
    <t>TAMPA PRÉ-MOLDADA D=4,24m h=12cm</t>
  </si>
  <si>
    <t>I6412</t>
  </si>
  <si>
    <t>TAMPA PRÉ-MOLDADA D=5,30m h=12cm</t>
  </si>
  <si>
    <t>I10036</t>
  </si>
  <si>
    <t>TAMPÃO COM CORRENTE DE 2 1/2"</t>
  </si>
  <si>
    <t>I3071</t>
  </si>
  <si>
    <t>TAMPÃO COMPLETO P/ TIL DN 100</t>
  </si>
  <si>
    <t>I3072</t>
  </si>
  <si>
    <t>TAMPÃO COMPLETO P/ TIL DN 125</t>
  </si>
  <si>
    <t>I3073</t>
  </si>
  <si>
    <t>TAMPÃO COMPLETO P/ TIL DN 150</t>
  </si>
  <si>
    <t>I3074</t>
  </si>
  <si>
    <t>TAMPÃO COMPLETO P/ TIL DN 200</t>
  </si>
  <si>
    <t>I7598</t>
  </si>
  <si>
    <t>TAMPÃO COMPLETO P/ TIL DN 250</t>
  </si>
  <si>
    <t>I10037</t>
  </si>
  <si>
    <t>TAMPÃO DE FERRO FUNDIDO COM O NOME INCÊNDIO 60 X 40 CM.</t>
  </si>
  <si>
    <t>I8450</t>
  </si>
  <si>
    <t>TAMPÃO DE FoFo DÚCTIL ARTICULADO DN 600mm CL-400 PADRÃO CAGECE</t>
  </si>
  <si>
    <t>I10038</t>
  </si>
  <si>
    <t>TAMPÃO DE FoFo DÚCTIL DN 800MM CL-400 INSPEÇÃO</t>
  </si>
  <si>
    <t>I10039</t>
  </si>
  <si>
    <t>TAMPÃO DE FoFo DÚCTIL DN 900MM</t>
  </si>
  <si>
    <t>I3077</t>
  </si>
  <si>
    <t>TAMPÃO FoFo D=200 x 200mm PARA LIGAÇÃO ESGOTO</t>
  </si>
  <si>
    <t>I3076</t>
  </si>
  <si>
    <t>TAMPÃO FoFo DÚCTIL DN 600 CL-300, DISPOS. ANTI-ROUBO</t>
  </si>
  <si>
    <t>I8375</t>
  </si>
  <si>
    <t>TANQUE DE CONTATO CAPACIDADE DE 0,77M³ DN 0,70M ALTURA 2,20, FABRICADO EM FIBRA DE VIDRO, COMPLETO</t>
  </si>
  <si>
    <t>I8376</t>
  </si>
  <si>
    <t>TANQUE DE CONTATO CAPACIDADE DE 1,81M³ DN 1,00M ALTURA 2,50, FABRICADO EM FIBRA DE VIDRO, COMPLETO</t>
  </si>
  <si>
    <t>I8380</t>
  </si>
  <si>
    <t>TANQUE DE CONTATO CAPACIDADE DE 11,29M³ DN 2,50M ALTURA 2,50, FABRICADO EM FIBRA DE VIDRO, COMPLETO</t>
  </si>
  <si>
    <t>I8381</t>
  </si>
  <si>
    <t>TANQUE DE CONTATO CAPACIDADE DE 16,26M³ DN 3,00M ALTURA 2,50, FABRICADO EM FIBRA DE VIDRO, COMPLETO</t>
  </si>
  <si>
    <t>I8377</t>
  </si>
  <si>
    <t>TANQUE DE CONTATO CAPACIDADE DE 2,60M³ DN 1,20M ALTURA 2,50, FABRICADO EM FIBRA DE VIDRO, COMPLETO</t>
  </si>
  <si>
    <t>I8382</t>
  </si>
  <si>
    <t>TANQUE DE CONTATO CAPACIDADE DE 22,13M³ DN 3,50M ALTURA 2,50, FABRICADO EM FIBRA DE VIDRO, COMPLETO</t>
  </si>
  <si>
    <t>I8378</t>
  </si>
  <si>
    <t>TANQUE DE CONTATO CAPACIDADE DE 4,06M³ DN 1,50M ALTURA 2,50, FABRICADO EM FIBRA DE VIDRO, COMPLETO</t>
  </si>
  <si>
    <t>I8379</t>
  </si>
  <si>
    <t>TANQUE DE CONTATO CAPACIDADE DE 7,23M³ DN 2,00M ALTURA 2,50, FABRICADO EM FIBRA DE VIDRO, COMPLETO</t>
  </si>
  <si>
    <t>I10040</t>
  </si>
  <si>
    <t>TANQUE EM FIBRA DE VIDRO CAPACIDADE  100L</t>
  </si>
  <si>
    <t>I10041</t>
  </si>
  <si>
    <t>TANQUE EM FIBRA DE VIDRO CAPACIDADE  500L</t>
  </si>
  <si>
    <t>I10042</t>
  </si>
  <si>
    <t>TANQUE EM FIBRA DE VIDRO CAPACIDADE 1000L</t>
  </si>
  <si>
    <t>I10043</t>
  </si>
  <si>
    <t>TANQUE EM FIBRA DE VIDRO CAPACIDADE 2000L</t>
  </si>
  <si>
    <t>I10044</t>
  </si>
  <si>
    <t>TANQUE EM FIBRA DE VIDRO COM AGITADOR CAPACIDADE 1000L</t>
  </si>
  <si>
    <t>I9036</t>
  </si>
  <si>
    <t>TANQUE HIDROPNEUMÁTICO C/ CAP. 2500L</t>
  </si>
  <si>
    <t>I9037</t>
  </si>
  <si>
    <t>TANQUE HIDROPNEUMÁTICO C/ CAP. 4000L</t>
  </si>
  <si>
    <t>I8905</t>
  </si>
  <si>
    <t>TANQUE HIDROPNEUMÁTICO C/ CAP. 4500L</t>
  </si>
  <si>
    <t>I9038</t>
  </si>
  <si>
    <t>TANQUE HIDROPNEUMÁTICO C/ CAP. 5500L</t>
  </si>
  <si>
    <t>I8902</t>
  </si>
  <si>
    <t>TANQUE HIDROPNEUMÁTICO C/CAP.   500L</t>
  </si>
  <si>
    <t>I8903</t>
  </si>
  <si>
    <t>TANQUE HIDROPNEUMÁTICO C/CAP.  1000L</t>
  </si>
  <si>
    <t>I8904</t>
  </si>
  <si>
    <t>TANQUE HIDROPNEUMÁTICO C/CAP.  3500L</t>
  </si>
  <si>
    <t>I10045</t>
  </si>
  <si>
    <t>TANQUE HIDROPNEUMÁTICO, V= 5000 L</t>
  </si>
  <si>
    <t>I10046</t>
  </si>
  <si>
    <t>TANQUE HIDROPNEUMÁTICO, V=10000L</t>
  </si>
  <si>
    <t>I3033</t>
  </si>
  <si>
    <t>TE 90 DE REDUÇÃO OCRE BBB - JE DN 200 x150</t>
  </si>
  <si>
    <t>I3034</t>
  </si>
  <si>
    <t>TE 90 DE REDUÇÃO OCRE BBB - JE DN 250 x150</t>
  </si>
  <si>
    <t>I8025</t>
  </si>
  <si>
    <t>TE 90 DE REDUÇÃO OCRE BBB - JE DN 300 x 150</t>
  </si>
  <si>
    <t>I3036</t>
  </si>
  <si>
    <t>TE 90 OCRE BBB - JE DN 100</t>
  </si>
  <si>
    <t>I3037</t>
  </si>
  <si>
    <t>TE 90 OCRE BBB - JE DN 125</t>
  </si>
  <si>
    <t>I3038</t>
  </si>
  <si>
    <t>TE 90 OCRE BBB - JE DN 150</t>
  </si>
  <si>
    <t>I3039</t>
  </si>
  <si>
    <t>TE 90 OCRE BBB - JE DN 200</t>
  </si>
  <si>
    <t>I3040</t>
  </si>
  <si>
    <t>TE 90 OCRE BBB - JE DN 250</t>
  </si>
  <si>
    <t>I3041</t>
  </si>
  <si>
    <t>TE 90 OCRE BBB - JE DN 300</t>
  </si>
  <si>
    <t>I3042</t>
  </si>
  <si>
    <t>TE 90 OCRE BBB - JE DN 400</t>
  </si>
  <si>
    <t>I3035</t>
  </si>
  <si>
    <t>TE 90 OCRE BBP INJETADO DN 100</t>
  </si>
  <si>
    <t>I6911</t>
  </si>
  <si>
    <t>TE 90° DE REDUÇÃO OCRE BBB - JEI DN 200 x 150</t>
  </si>
  <si>
    <t>I6912</t>
  </si>
  <si>
    <t>TE 90° DE REDUÇÃO OCRE BBB - JEI DN 250 x 150</t>
  </si>
  <si>
    <t>I6913</t>
  </si>
  <si>
    <t>TE 90° OCRE BBB - JEI DN 100</t>
  </si>
  <si>
    <t>I6914</t>
  </si>
  <si>
    <t>TE 90° OCRE BBB - JEI DN 150</t>
  </si>
  <si>
    <t>I6915</t>
  </si>
  <si>
    <t>TE 90° OCRE BBB - JEI DN 200</t>
  </si>
  <si>
    <t>I6916</t>
  </si>
  <si>
    <t>TE 90° OCRE BBB - JEI DN 250</t>
  </si>
  <si>
    <t>I6917</t>
  </si>
  <si>
    <t>TE 90° OCRE BBB - JEI DN 300</t>
  </si>
  <si>
    <t>I6918</t>
  </si>
  <si>
    <t>TE 90° OCRE BBB - JEI DN 400</t>
  </si>
  <si>
    <t>I6919</t>
  </si>
  <si>
    <t>TE 90° OCRE BBP JEI INJETADO DN 100</t>
  </si>
  <si>
    <t>I6910</t>
  </si>
  <si>
    <t>TE 90° PVC PBS COM BOLSAS DN 150</t>
  </si>
  <si>
    <t>I10047</t>
  </si>
  <si>
    <t>TE AÇO CARBONO COM FLANGES DN 300X300</t>
  </si>
  <si>
    <t>I6266</t>
  </si>
  <si>
    <t>TE AÇO GALVANIZADO C/ ROSCA DN 2"X1"</t>
  </si>
  <si>
    <t>I10051</t>
  </si>
  <si>
    <t>TE AÇO INOX 316 C/BOLSAS DN 75</t>
  </si>
  <si>
    <t>I10050</t>
  </si>
  <si>
    <t>TE AÇO INOX 316 DN 50</t>
  </si>
  <si>
    <t>I10052</t>
  </si>
  <si>
    <t>TE AÇO INOX C/ PONTAS DN150</t>
  </si>
  <si>
    <t>I10048</t>
  </si>
  <si>
    <t>TE AÇO INOX SCHEDULLE 40 DN 2"</t>
  </si>
  <si>
    <t>I10049</t>
  </si>
  <si>
    <t>TE AÇO INOX SCHEDULLE 40 DN 3"</t>
  </si>
  <si>
    <t>I10054</t>
  </si>
  <si>
    <t>TE AÇO SCHEDULE 40 C/ FLANGES DN 200</t>
  </si>
  <si>
    <t>I10055</t>
  </si>
  <si>
    <t>TE AÇO SCHEDULE 40 DN 200</t>
  </si>
  <si>
    <t>I10053</t>
  </si>
  <si>
    <t>TE AÇO SCHEDULE 40 DN 75</t>
  </si>
  <si>
    <t>I10056</t>
  </si>
  <si>
    <t>TE AÇO SCHEDULE 40 S/COSTURA DN  2"</t>
  </si>
  <si>
    <t>I10057</t>
  </si>
  <si>
    <t>TE AÇO SCHEDULE 40 S/COSTURA DN  4"</t>
  </si>
  <si>
    <t>I10058</t>
  </si>
  <si>
    <t>TE AÇO SCHEDULE 40 S/COSTURA DN  8"</t>
  </si>
  <si>
    <t>I10059</t>
  </si>
  <si>
    <t>TE AÇO SCHEDULE 40 S/COSTURA DN 10"</t>
  </si>
  <si>
    <t>I10060</t>
  </si>
  <si>
    <t>TE AÇO SCHEDULE 40 S/COSTURA DN 12"</t>
  </si>
  <si>
    <t>I10061</t>
  </si>
  <si>
    <t>TE AÇO SCHEDULE 80 DN 3"</t>
  </si>
  <si>
    <t>I10071</t>
  </si>
  <si>
    <t>TE DE REDUÇÃO FOFO FLANGEADO DN 300X100 PN 10</t>
  </si>
  <si>
    <t>I10062</t>
  </si>
  <si>
    <t>TE DE SELA DN200</t>
  </si>
  <si>
    <t>I10063</t>
  </si>
  <si>
    <t>TE DE SELA DN400</t>
  </si>
  <si>
    <t>I10064</t>
  </si>
  <si>
    <t>TE FOFO FF DN 250 X 150 PN10</t>
  </si>
  <si>
    <t>I7151</t>
  </si>
  <si>
    <t>TE FoFo BBB JUNTA ELASTICA DN 100 x 80</t>
  </si>
  <si>
    <t>I7152</t>
  </si>
  <si>
    <t>TE FoFo BBB JUNTA ELASTICA DN 150 x 80</t>
  </si>
  <si>
    <t>I7153</t>
  </si>
  <si>
    <t>TE FoFo BBB JUNTA ELASTICA DN 200 x 150</t>
  </si>
  <si>
    <t>I7154</t>
  </si>
  <si>
    <t>TE FoFo BBB JUNTA ELASTICA DN 200 x 80</t>
  </si>
  <si>
    <t>I7155</t>
  </si>
  <si>
    <t>TE FoFo BBB JUNTA ELASTICA DN 250 x 80</t>
  </si>
  <si>
    <t>I7156</t>
  </si>
  <si>
    <t>TE FoFo BBB JUNTA ELASTICA DN 300 x 80</t>
  </si>
  <si>
    <t>I7157</t>
  </si>
  <si>
    <t>TE FoFo BBB JUNTA ELASTICA DN 350 x 100</t>
  </si>
  <si>
    <t>I7158</t>
  </si>
  <si>
    <t>TE FoFo BBB JUNTA ELASTICA DN 350 x 250</t>
  </si>
  <si>
    <t>I7159</t>
  </si>
  <si>
    <t>TE FoFo BBB JUNTA ELASTICA DN 400 x 80</t>
  </si>
  <si>
    <t>I7162</t>
  </si>
  <si>
    <t>TE FoFo BBB JUNTA ELASTICA DN 600 x 500</t>
  </si>
  <si>
    <t>I7163</t>
  </si>
  <si>
    <t>TE FoFo BBB JUNTA ELASTICA DN 80 x 80</t>
  </si>
  <si>
    <t>I3540</t>
  </si>
  <si>
    <t>TE FoFo BBB JUNTA ELÁSTICA DN 100 x 100</t>
  </si>
  <si>
    <t>I3539</t>
  </si>
  <si>
    <t>TE FoFo BBB JUNTA ELÁSTICA DN 100 x 75</t>
  </si>
  <si>
    <t>I3543</t>
  </si>
  <si>
    <t>TE FoFo BBB JUNTA ELÁSTICA DN 150 x 100</t>
  </si>
  <si>
    <t>I3544</t>
  </si>
  <si>
    <t>TE FoFo BBB JUNTA ELÁSTICA DN 150 x 150</t>
  </si>
  <si>
    <t>I3542</t>
  </si>
  <si>
    <t>TE FoFo BBB JUNTA ELÁSTICA DN 150 x 75</t>
  </si>
  <si>
    <t>I3547</t>
  </si>
  <si>
    <t>TE FoFo BBB JUNTA ELÁSTICA DN 200 x 100</t>
  </si>
  <si>
    <t>I3548</t>
  </si>
  <si>
    <t>TE FoFo BBB JUNTA ELÁSTICA DN 200 x 200</t>
  </si>
  <si>
    <t>I3546</t>
  </si>
  <si>
    <t>TE FoFo BBB JUNTA ELÁSTICA DN 200 x 75</t>
  </si>
  <si>
    <t>I3551</t>
  </si>
  <si>
    <t>TE FoFo BBB JUNTA ELÁSTICA DN 250 x 100</t>
  </si>
  <si>
    <t>I3552</t>
  </si>
  <si>
    <t>TE FoFo BBB JUNTA ELÁSTICA DN 250 x 250</t>
  </si>
  <si>
    <t>I3550</t>
  </si>
  <si>
    <t>TE FoFo BBB JUNTA ELÁSTICA DN 250 x 75</t>
  </si>
  <si>
    <t>I3554</t>
  </si>
  <si>
    <t>TE FoFo BBB JUNTA ELÁSTICA DN 300 x 100</t>
  </si>
  <si>
    <t>I3555</t>
  </si>
  <si>
    <t>TE FoFo BBB JUNTA ELÁSTICA DN 300 x 150</t>
  </si>
  <si>
    <t>I3556</t>
  </si>
  <si>
    <t>TE FoFo BBB JUNTA ELÁSTICA DN 300 x 200</t>
  </si>
  <si>
    <t>I3557</t>
  </si>
  <si>
    <t>TE FoFo BBB JUNTA ELÁSTICA DN 300 x 250</t>
  </si>
  <si>
    <t>I3558</t>
  </si>
  <si>
    <t>TE FoFo BBB JUNTA ELÁSTICA DN 300 x 300</t>
  </si>
  <si>
    <t>I3553</t>
  </si>
  <si>
    <t>TE FoFo BBB JUNTA ELÁSTICA DN 300 x 75</t>
  </si>
  <si>
    <t>I7606</t>
  </si>
  <si>
    <t>TE FoFo BBB JUNTA ELÁSTICA DN 350 x 200</t>
  </si>
  <si>
    <t>I7607</t>
  </si>
  <si>
    <t>TE FoFo BBB JUNTA ELÁSTICA DN 350 x 350</t>
  </si>
  <si>
    <t>I3560</t>
  </si>
  <si>
    <t>TE FoFo BBB JUNTA ELÁSTICA DN 400 x 100</t>
  </si>
  <si>
    <t>I3561</t>
  </si>
  <si>
    <t>TE FoFo BBB JUNTA ELÁSTICA DN 400 x 200</t>
  </si>
  <si>
    <t>I3562</t>
  </si>
  <si>
    <t>TE FoFo BBB JUNTA ELÁSTICA DN 400 x 300</t>
  </si>
  <si>
    <t>I3563</t>
  </si>
  <si>
    <t>TE FoFo BBB JUNTA ELÁSTICA DN 400 x 400</t>
  </si>
  <si>
    <t>I3559</t>
  </si>
  <si>
    <t>TE FoFo BBB JUNTA ELÁSTICA DN 400 x 75</t>
  </si>
  <si>
    <t>I3564</t>
  </si>
  <si>
    <t>TE FoFo BBB JUNTA ELÁSTICA DN 500 x 100</t>
  </si>
  <si>
    <t>I3565</t>
  </si>
  <si>
    <t>TE FoFo BBB JUNTA ELÁSTICA DN 500 x 200</t>
  </si>
  <si>
    <t>I3566</t>
  </si>
  <si>
    <t>TE FoFo BBB JUNTA ELÁSTICA DN 500 x 300</t>
  </si>
  <si>
    <t>I3567</t>
  </si>
  <si>
    <t>TE FoFo BBB JUNTA ELÁSTICA DN 500 x 500</t>
  </si>
  <si>
    <t>I7608</t>
  </si>
  <si>
    <t>TE FoFo BBB JUNTA ELÁSTICA DN 500 x 80</t>
  </si>
  <si>
    <t>I3568</t>
  </si>
  <si>
    <t>TE FoFo BBB JUNTA ELÁSTICA DN 600 x 100</t>
  </si>
  <si>
    <t>I3569</t>
  </si>
  <si>
    <t>TE FoFo BBB JUNTA ELÁSTICA DN 600 x 200</t>
  </si>
  <si>
    <t>I3570</t>
  </si>
  <si>
    <t>TE FoFo BBB JUNTA ELÁSTICA DN 600 x 300</t>
  </si>
  <si>
    <t>I3571</t>
  </si>
  <si>
    <t>TE FoFo BBB JUNTA ELÁSTICA DN 600 x 400</t>
  </si>
  <si>
    <t>I3572</t>
  </si>
  <si>
    <t>TE FoFo BBB JUNTA ELÁSTICA DN 600 x 600</t>
  </si>
  <si>
    <t>I3537</t>
  </si>
  <si>
    <t>TE FoFo BBB JUNTA ELÁSTICA DN 75 x 75</t>
  </si>
  <si>
    <t>I3574</t>
  </si>
  <si>
    <t>TE FoFo BBF DN   75 x 50 PN10</t>
  </si>
  <si>
    <t>I3575</t>
  </si>
  <si>
    <t>TE FoFo BBF DN   75 x 75 PN10</t>
  </si>
  <si>
    <t>I7172</t>
  </si>
  <si>
    <t>TE FoFo BBF DN   80 x 50 PN10</t>
  </si>
  <si>
    <t>I7173</t>
  </si>
  <si>
    <t>TE FoFo BBF DN   80 x 80 PN10</t>
  </si>
  <si>
    <t>I7164</t>
  </si>
  <si>
    <t>TE FoFo BBF DN  100 x 100 PN10</t>
  </si>
  <si>
    <t>I3576</t>
  </si>
  <si>
    <t>TE FoFo BBF DN  100 x 50 PN10</t>
  </si>
  <si>
    <t>I7609</t>
  </si>
  <si>
    <t>TE FoFo BBF DN  100 x 80 PN10</t>
  </si>
  <si>
    <t>I7165</t>
  </si>
  <si>
    <t>TE FoFo BBF DN  150 x 100 PN10</t>
  </si>
  <si>
    <t>I7166</t>
  </si>
  <si>
    <t>TE FoFo BBF DN  150 x 150 PN10</t>
  </si>
  <si>
    <t>I3577</t>
  </si>
  <si>
    <t>TE FoFo BBF DN  150 x 50 PN10</t>
  </si>
  <si>
    <t>I3578</t>
  </si>
  <si>
    <t>TE FoFo BBF DN  150 x 75 PN10</t>
  </si>
  <si>
    <t>I7167</t>
  </si>
  <si>
    <t>TE FoFo BBF DN  150 x 80 PN10</t>
  </si>
  <si>
    <t>I3581</t>
  </si>
  <si>
    <t>TE FoFo BBF DN  200 x 100 PN 10</t>
  </si>
  <si>
    <t>I7610</t>
  </si>
  <si>
    <t>TE FoFo BBF DN  200 x 150 PN10</t>
  </si>
  <si>
    <t>I7168</t>
  </si>
  <si>
    <t>TE FoFo BBF DN  200 x 200 PN 10</t>
  </si>
  <si>
    <t>I3579</t>
  </si>
  <si>
    <t>TE FoFo BBF DN  200 x 50 PN10</t>
  </si>
  <si>
    <t>I3580</t>
  </si>
  <si>
    <t>TE FoFo BBF DN  200 x 75 PN10</t>
  </si>
  <si>
    <t>I7169</t>
  </si>
  <si>
    <t>TE FoFo BBF DN  200 x 80 PN10</t>
  </si>
  <si>
    <t>I3584</t>
  </si>
  <si>
    <t>TE FoFo BBF DN  250 x 100 PN 10</t>
  </si>
  <si>
    <t>I7170</t>
  </si>
  <si>
    <t>TE FoFo BBF DN  250 x 250 PN 10</t>
  </si>
  <si>
    <t>I3582</t>
  </si>
  <si>
    <t>TE FoFo BBF DN  250 x 50 PN10</t>
  </si>
  <si>
    <t>I3583</t>
  </si>
  <si>
    <t>TE FoFo BBF DN  250 x 75 PN10</t>
  </si>
  <si>
    <t>I7171</t>
  </si>
  <si>
    <t>TE FoFo BBF DN  250 x 80 PN10</t>
  </si>
  <si>
    <t>I3585</t>
  </si>
  <si>
    <t>TE FoFo BBF DN  300 x 100 PN10</t>
  </si>
  <si>
    <t>I3586</t>
  </si>
  <si>
    <t>TE FoFo BBF DN  300 x 200 PN 10</t>
  </si>
  <si>
    <t>I3587</t>
  </si>
  <si>
    <t>TE FoFo BBF DN  300 x 300 PN 10</t>
  </si>
  <si>
    <t>I3588</t>
  </si>
  <si>
    <t>TE FoFo BBF DN  350 x 100 PN 10</t>
  </si>
  <si>
    <t>I3589</t>
  </si>
  <si>
    <t>TE FoFo BBF DN  350 x 200 PN 10</t>
  </si>
  <si>
    <t>I3590</t>
  </si>
  <si>
    <t>TE FoFo BBF DN  350 x 350 PN 10</t>
  </si>
  <si>
    <t>I3591</t>
  </si>
  <si>
    <t>TE FoFo BBF DN  400 x 100 PN 10</t>
  </si>
  <si>
    <t>I3592</t>
  </si>
  <si>
    <t>TE FoFo BBF DN  400 x 200 PN 10</t>
  </si>
  <si>
    <t>I3593</t>
  </si>
  <si>
    <t>TE FoFo BBF DN  400 x 300 PN 10</t>
  </si>
  <si>
    <t>I3594</t>
  </si>
  <si>
    <t>TE FoFo BBF DN  400 x 400 PN 10</t>
  </si>
  <si>
    <t>I3595</t>
  </si>
  <si>
    <t>TE FoFo BBF DN  500 x 100 PN 10</t>
  </si>
  <si>
    <t>I3596</t>
  </si>
  <si>
    <t>TE FoFo BBF DN  500 x 200 PN 10</t>
  </si>
  <si>
    <t>I3597</t>
  </si>
  <si>
    <t>TE FoFo BBF DN  500 x 300 PN 10</t>
  </si>
  <si>
    <t>I3598</t>
  </si>
  <si>
    <t>TE FoFo BBF DN  500 x 400 PN 10</t>
  </si>
  <si>
    <t>I3599</t>
  </si>
  <si>
    <t>TE FoFo BBF DN  500 x 500 PN 10</t>
  </si>
  <si>
    <t>I3600</t>
  </si>
  <si>
    <t>TE FoFo BBF DN  600 x 100 PN 10</t>
  </si>
  <si>
    <t>I3601</t>
  </si>
  <si>
    <t>TE FoFo BBF DN  600 x 200 PN 10</t>
  </si>
  <si>
    <t>I3602</t>
  </si>
  <si>
    <t>TE FoFo BBF DN  600 x 300 PN 10</t>
  </si>
  <si>
    <t>I3603</t>
  </si>
  <si>
    <t>TE FoFo BBF DN  600 x 400 PN 10</t>
  </si>
  <si>
    <t>I3604</t>
  </si>
  <si>
    <t>TE FoFo BBF DN  600 x 600 PN 10</t>
  </si>
  <si>
    <t>I3605</t>
  </si>
  <si>
    <t>TE FoFo BBF DN  700 x 200 PN 10</t>
  </si>
  <si>
    <t>I3606</t>
  </si>
  <si>
    <t>TE FoFo BBF DN  700 x 400 PN 10</t>
  </si>
  <si>
    <t>I3607</t>
  </si>
  <si>
    <t>TE FoFo BBF DN  700 x 600 PN 10</t>
  </si>
  <si>
    <t>I3608</t>
  </si>
  <si>
    <t>TE FoFo BBF DN  700 x 700 PN 10</t>
  </si>
  <si>
    <t>I3609</t>
  </si>
  <si>
    <t>TE FoFo BBF DN  800 x 200 PN 10</t>
  </si>
  <si>
    <t>I3610</t>
  </si>
  <si>
    <t>TE FoFo BBF DN  800 x 400 PN 10</t>
  </si>
  <si>
    <t>I3611</t>
  </si>
  <si>
    <t>TE FoFo BBF DN  800 x 600 PN 10</t>
  </si>
  <si>
    <t>I3612</t>
  </si>
  <si>
    <t>TE FoFo BBF DN  800 x 800 PN 10</t>
  </si>
  <si>
    <t>I3613</t>
  </si>
  <si>
    <t>TE FoFo BBF DN  900 x 200 PN 10</t>
  </si>
  <si>
    <t>I3614</t>
  </si>
  <si>
    <t>TE FoFo BBF DN  900 x 400 PN 10</t>
  </si>
  <si>
    <t>I3615</t>
  </si>
  <si>
    <t>TE FoFo BBF DN  900 x 600 PN 10</t>
  </si>
  <si>
    <t>I3616</t>
  </si>
  <si>
    <t>TE FoFo BBF DN  900 x 800 PN 10</t>
  </si>
  <si>
    <t>I3617</t>
  </si>
  <si>
    <t>TE FoFo BBF DN  900 x 900 PN 10</t>
  </si>
  <si>
    <t>I3622</t>
  </si>
  <si>
    <t>TE FoFo BBF DN 1000 x 1000 PN 10</t>
  </si>
  <si>
    <t>I3618</t>
  </si>
  <si>
    <t>TE FoFo BBF DN 1000 x 200 PN 10</t>
  </si>
  <si>
    <t>I3619</t>
  </si>
  <si>
    <t>TE FoFo BBF DN 1000 x 400 PN 10</t>
  </si>
  <si>
    <t>I3620</t>
  </si>
  <si>
    <t>TE FoFo BBF DN 1000 x 600 PN 10</t>
  </si>
  <si>
    <t>I3621</t>
  </si>
  <si>
    <t>TE FoFo BBF DN 1000 x 800 PN 10</t>
  </si>
  <si>
    <t>I3627</t>
  </si>
  <si>
    <t>TE FoFo BBF DN 1200 x 1000 PN 10</t>
  </si>
  <si>
    <t>I3628</t>
  </si>
  <si>
    <t>TE FoFo BBF DN 1200 x 1200 PN 10</t>
  </si>
  <si>
    <t>I3623</t>
  </si>
  <si>
    <t>TE FoFo BBF DN 1200 x 200 PN 10</t>
  </si>
  <si>
    <t>I3624</t>
  </si>
  <si>
    <t>TE FoFo BBF DN 1200 x 400 PN10</t>
  </si>
  <si>
    <t>I3625</t>
  </si>
  <si>
    <t>TE FoFo BBF DN 1200 x 600 PN 10</t>
  </si>
  <si>
    <t>I3626</t>
  </si>
  <si>
    <t>TE FoFo BBF DN 1200 x 800 PN 10</t>
  </si>
  <si>
    <t>I3641</t>
  </si>
  <si>
    <t>TE FoFo FF DN   75 x 50 PN10</t>
  </si>
  <si>
    <t>I3642</t>
  </si>
  <si>
    <t>TE FoFo FF DN   75 x 75 PN10</t>
  </si>
  <si>
    <t>I7179</t>
  </si>
  <si>
    <t>TE FoFo FF DN   80 x 50 PN10</t>
  </si>
  <si>
    <t>I7180</t>
  </si>
  <si>
    <t>TE FoFo FF DN   80 x 80 PN10</t>
  </si>
  <si>
    <t>I3645</t>
  </si>
  <si>
    <t>TE FoFo FF DN  100 x 100 PN10</t>
  </si>
  <si>
    <t>I3643</t>
  </si>
  <si>
    <t>TE FoFo FF DN  100 x 50 PN10</t>
  </si>
  <si>
    <t>I3644</t>
  </si>
  <si>
    <t>TE FoFo FF DN  100 x 75 PN10</t>
  </si>
  <si>
    <t>I7174</t>
  </si>
  <si>
    <t>TE FoFo FF DN  100 x 80 PN10</t>
  </si>
  <si>
    <t>I3648</t>
  </si>
  <si>
    <t>TE FoFo FF DN  150 x 100 PN10</t>
  </si>
  <si>
    <t>I3649</t>
  </si>
  <si>
    <t>TE FoFo FF DN  150 x 150 PN10</t>
  </si>
  <si>
    <t>I3646</t>
  </si>
  <si>
    <t>TE FoFo FF DN  150 x 50 PN10</t>
  </si>
  <si>
    <t>I3647</t>
  </si>
  <si>
    <t>TE FoFo FF DN  150 x 75 PN10</t>
  </si>
  <si>
    <t>I7175</t>
  </si>
  <si>
    <t>TE FoFo FF DN  150 x 80 PN10</t>
  </si>
  <si>
    <t>I3652</t>
  </si>
  <si>
    <t>TE FoFo FF DN  200 x 100 PN10</t>
  </si>
  <si>
    <t>I3653</t>
  </si>
  <si>
    <t>TE FoFo FF DN  200 x 150 PN10</t>
  </si>
  <si>
    <t>I3654</t>
  </si>
  <si>
    <t>TE FoFo FF DN  200 x 200 PN10</t>
  </si>
  <si>
    <t>I3650</t>
  </si>
  <si>
    <t>TE FoFo FF DN  200 x 50 PN10</t>
  </si>
  <si>
    <t>I3651</t>
  </si>
  <si>
    <t>TE FoFo FF DN  200 x 75 PN10</t>
  </si>
  <si>
    <t>I7176</t>
  </si>
  <si>
    <t>TE FoFo FF DN  200 x 80 PN10</t>
  </si>
  <si>
    <t>I3657</t>
  </si>
  <si>
    <t>TE FoFo FF DN  250 x 100 PN10</t>
  </si>
  <si>
    <t>I3658</t>
  </si>
  <si>
    <t>TE FoFo FF DN  250 x 200 PN10</t>
  </si>
  <si>
    <t>I3659</t>
  </si>
  <si>
    <t>TE FoFo FF DN  250 x 250 PN10</t>
  </si>
  <si>
    <t>I3655</t>
  </si>
  <si>
    <t>TE FoFo FF DN  250 x 50 PN10</t>
  </si>
  <si>
    <t>I3656</t>
  </si>
  <si>
    <t>TE FoFo FF DN  250 x 75 PN10</t>
  </si>
  <si>
    <t>I7177</t>
  </si>
  <si>
    <t>TE FoFo FF DN  250 x 80 PN10</t>
  </si>
  <si>
    <t>I3660</t>
  </si>
  <si>
    <t>TE FoFo FF DN  300 x 100 PN10</t>
  </si>
  <si>
    <t>I3661</t>
  </si>
  <si>
    <t>TE FoFo FF DN  300 x 200 PN10</t>
  </si>
  <si>
    <t>I3662</t>
  </si>
  <si>
    <t>TE FoFo FF DN  300 x 300 PN10</t>
  </si>
  <si>
    <t>I3663</t>
  </si>
  <si>
    <t>TE FoFo FF DN  350 x 100 PN10</t>
  </si>
  <si>
    <t>I3664</t>
  </si>
  <si>
    <t>TE FoFo FF DN  350 x 200 PN10</t>
  </si>
  <si>
    <t>I3665</t>
  </si>
  <si>
    <t>TE FoFo FF DN  350 x 300 PN10</t>
  </si>
  <si>
    <t>I3666</t>
  </si>
  <si>
    <t>TE FoFo FF DN  350 x 350 PN10</t>
  </si>
  <si>
    <t>I3667</t>
  </si>
  <si>
    <t>TE FoFo FF DN  400 x 100 PN10</t>
  </si>
  <si>
    <t>I3668</t>
  </si>
  <si>
    <t>TE FoFo FF DN  400 x 200 PN10</t>
  </si>
  <si>
    <t>I3669</t>
  </si>
  <si>
    <t>TE FoFo FF DN  400 x 300 PN10</t>
  </si>
  <si>
    <t>I3670</t>
  </si>
  <si>
    <t>TE FoFo FF DN  400 x 400 PN10</t>
  </si>
  <si>
    <t>I3671</t>
  </si>
  <si>
    <t>TE FoFo FF DN  450 x 100 PN10</t>
  </si>
  <si>
    <t>I3672</t>
  </si>
  <si>
    <t>TE FoFo FF DN  450 x 200 PN10</t>
  </si>
  <si>
    <t>I3673</t>
  </si>
  <si>
    <t>TE FoFo FF DN  450 x 300 PN10</t>
  </si>
  <si>
    <t>I3674</t>
  </si>
  <si>
    <t>TE FoFo FF DN  450 x 400 PN10</t>
  </si>
  <si>
    <t>I3675</t>
  </si>
  <si>
    <t>TE FoFo FF DN  450 x 450 PN10</t>
  </si>
  <si>
    <t>I3676</t>
  </si>
  <si>
    <t>TE FoFo FF DN  500 x 100 PN10</t>
  </si>
  <si>
    <t>I3677</t>
  </si>
  <si>
    <t>TE FoFo FF DN  500 x 200 PN10</t>
  </si>
  <si>
    <t>I3678</t>
  </si>
  <si>
    <t>TE FoFo FF DN  500 x 300 PN10</t>
  </si>
  <si>
    <t>I3679</t>
  </si>
  <si>
    <t>TE FoFo FF DN  500 x 400 PN10</t>
  </si>
  <si>
    <t>I3680</t>
  </si>
  <si>
    <t>TE FoFo FF DN  500 x 500 PN10</t>
  </si>
  <si>
    <t>I3681</t>
  </si>
  <si>
    <t>TE FoFo FF DN  600 x 100 PN10</t>
  </si>
  <si>
    <t>I3682</t>
  </si>
  <si>
    <t>TE FoFo FF DN  600 x 200 PN10</t>
  </si>
  <si>
    <t>I3683</t>
  </si>
  <si>
    <t>TE FoFo FF DN  600 x 300 PN10</t>
  </si>
  <si>
    <t>I3684</t>
  </si>
  <si>
    <t>TE FoFo FF DN  600 x 400 PN10</t>
  </si>
  <si>
    <t>I3685</t>
  </si>
  <si>
    <t>TE FoFo FF DN  600 x 500 PN10</t>
  </si>
  <si>
    <t>I3686</t>
  </si>
  <si>
    <t>TE FoFo FF DN  600 x 600 PN10</t>
  </si>
  <si>
    <t>I3687</t>
  </si>
  <si>
    <t>TE FoFo FF DN  700 x 200 PN10</t>
  </si>
  <si>
    <t>I3688</t>
  </si>
  <si>
    <t>TE FoFo FF DN  700 x 400 PN10</t>
  </si>
  <si>
    <t>I3689</t>
  </si>
  <si>
    <t>TE FoFo FF DN  700 x 700 PN10</t>
  </si>
  <si>
    <t>I3690</t>
  </si>
  <si>
    <t>TE FoFo FF DN  800 x 200 PN10</t>
  </si>
  <si>
    <t>I3691</t>
  </si>
  <si>
    <t>TE FoFo FF DN  800 x 400 PN10</t>
  </si>
  <si>
    <t>I3692</t>
  </si>
  <si>
    <t>TE FoFo FF DN  800 x 600 PN10</t>
  </si>
  <si>
    <t>I3693</t>
  </si>
  <si>
    <t>TE FoFo FF DN  800 x 800 PN10</t>
  </si>
  <si>
    <t>I3694</t>
  </si>
  <si>
    <t>TE FoFo FF DN  900 x 200 PN10</t>
  </si>
  <si>
    <t>I3695</t>
  </si>
  <si>
    <t>TE FoFo FF DN  900 x 400 PN10</t>
  </si>
  <si>
    <t>I3696</t>
  </si>
  <si>
    <t>TE FoFo FF DN  900 x 600 PN10</t>
  </si>
  <si>
    <t>I3697</t>
  </si>
  <si>
    <t>TE FoFo FF DN  900 x 900 PN10</t>
  </si>
  <si>
    <t>I3701</t>
  </si>
  <si>
    <t>TE FoFo FF DN 1000 x 1000 PN10</t>
  </si>
  <si>
    <t>I3698</t>
  </si>
  <si>
    <t>TE FoFo FF DN 1000 x 200 PN10</t>
  </si>
  <si>
    <t>I3699</t>
  </si>
  <si>
    <t>TE FoFo FF DN 1000 x 400 PN10</t>
  </si>
  <si>
    <t>I3700</t>
  </si>
  <si>
    <t>TE FoFo FF DN 1000 x 600 PN10</t>
  </si>
  <si>
    <t>I3706</t>
  </si>
  <si>
    <t>TE FoFo FF DN 1200 x 1000 PN10</t>
  </si>
  <si>
    <t>I3707</t>
  </si>
  <si>
    <t>TE FoFo FF DN 1200 x 1200 PN10</t>
  </si>
  <si>
    <t>I3702</t>
  </si>
  <si>
    <t>TE FoFo FF DN 1200 x 200 PN10</t>
  </si>
  <si>
    <t>I3703</t>
  </si>
  <si>
    <t>TE FoFo FF DN 1200 x 400 PN10</t>
  </si>
  <si>
    <t>I3704</t>
  </si>
  <si>
    <t>TE FoFo FF DN 1200 x 600 PN10</t>
  </si>
  <si>
    <t>I3705</t>
  </si>
  <si>
    <t>TE FoFo FF DN 1200 x 800 PN10</t>
  </si>
  <si>
    <t>I7733</t>
  </si>
  <si>
    <t>TE FoFo JTE DN 300 x 300 PN10</t>
  </si>
  <si>
    <t>I7734</t>
  </si>
  <si>
    <t>TE FoFo JTE DN 400 x 300 PN10</t>
  </si>
  <si>
    <t>I7735</t>
  </si>
  <si>
    <t>TE FoFo JTE DN 400 x 400 PN10</t>
  </si>
  <si>
    <t>I7736</t>
  </si>
  <si>
    <t>TE FoFo JTE DN 500 x 300 PN10</t>
  </si>
  <si>
    <t>I7737</t>
  </si>
  <si>
    <t>TE FoFo JTE DN 500 x 500 PN10</t>
  </si>
  <si>
    <t>I7738</t>
  </si>
  <si>
    <t>TE FoFo JTE DN 600 x 300 PN10</t>
  </si>
  <si>
    <t>I7739</t>
  </si>
  <si>
    <t>TE FoFo JTE DN 600 x 400 PN10</t>
  </si>
  <si>
    <t>I7740</t>
  </si>
  <si>
    <t>TE FoFo JTE DN 600 x 600 PN10</t>
  </si>
  <si>
    <t>I7777</t>
  </si>
  <si>
    <t>TE FoFo JTEF DN 1000 x 1000 PN10</t>
  </si>
  <si>
    <t>I7819</t>
  </si>
  <si>
    <t>TE FoFo JTEF DN 1000 x 1000 PN16</t>
  </si>
  <si>
    <t>I7861</t>
  </si>
  <si>
    <t>TE FoFo JTEF DN 1000 x 1000 PN25</t>
  </si>
  <si>
    <t>I7773</t>
  </si>
  <si>
    <t>TE FoFo JTEF DN 1000 x 200 PN10</t>
  </si>
  <si>
    <t>I7815</t>
  </si>
  <si>
    <t>TE FoFo JTEF DN 1000 x 200 PN16</t>
  </si>
  <si>
    <t>I7857</t>
  </si>
  <si>
    <t>TE FoFo JTEF DN 1000 x 200 PN25</t>
  </si>
  <si>
    <t>I7774</t>
  </si>
  <si>
    <t>TE FoFo JTEF DN 1000 x 400 PN10</t>
  </si>
  <si>
    <t>I7816</t>
  </si>
  <si>
    <t>TE FoFo JTEF DN 1000 x 400 PN16</t>
  </si>
  <si>
    <t>I7858</t>
  </si>
  <si>
    <t>TE FoFo JTEF DN 1000 x 400 PN25</t>
  </si>
  <si>
    <t>I7775</t>
  </si>
  <si>
    <t>TE FoFo JTEF DN 1000 x 600 PN10</t>
  </si>
  <si>
    <t>I7817</t>
  </si>
  <si>
    <t>TE FoFo JTEF DN 1000 x 600 PN16</t>
  </si>
  <si>
    <t>I7859</t>
  </si>
  <si>
    <t>TE FoFo JTEF DN 1000 x 600 PN25</t>
  </si>
  <si>
    <t>I7776</t>
  </si>
  <si>
    <t>TE FoFo JTEF DN 1000 x 800 PN10</t>
  </si>
  <si>
    <t>I7818</t>
  </si>
  <si>
    <t>TE FoFo JTEF DN 1000 x 800 PN16</t>
  </si>
  <si>
    <t>I7860</t>
  </si>
  <si>
    <t>TE FoFo JTEF DN 1000 x 800 PN25</t>
  </si>
  <si>
    <t>I7782</t>
  </si>
  <si>
    <t>TE FoFo JTEF DN 1200 x 1000 PN10</t>
  </si>
  <si>
    <t>I7824</t>
  </si>
  <si>
    <t>TE FoFo JTEF DN 1200 x 1000 PN16</t>
  </si>
  <si>
    <t>I7866</t>
  </si>
  <si>
    <t>TE FoFo JTEF DN 1200 x 1000 PN25</t>
  </si>
  <si>
    <t>I7783</t>
  </si>
  <si>
    <t>TE FoFo JTEF DN 1200 x 1200 PN10</t>
  </si>
  <si>
    <t>I7825</t>
  </si>
  <si>
    <t>TE FoFo JTEF DN 1200 x 1200 PN16</t>
  </si>
  <si>
    <t>I7867</t>
  </si>
  <si>
    <t>TE FoFo JTEF DN 1200 x 1200 PN25</t>
  </si>
  <si>
    <t>I7778</t>
  </si>
  <si>
    <t>TE FoFo JTEF DN 1200 x 200 PN10</t>
  </si>
  <si>
    <t>I7820</t>
  </si>
  <si>
    <t>TE FoFo JTEF DN 1200 x 200 PN16</t>
  </si>
  <si>
    <t>I7862</t>
  </si>
  <si>
    <t>TE FoFo JTEF DN 1200 x 200 PN25</t>
  </si>
  <si>
    <t>I7779</t>
  </si>
  <si>
    <t>TE FoFo JTEF DN 1200 x 400 PN10</t>
  </si>
  <si>
    <t>I7821</t>
  </si>
  <si>
    <t>TE FoFo JTEF DN 1200 x 400 PN16</t>
  </si>
  <si>
    <t>I7863</t>
  </si>
  <si>
    <t>TE FoFo JTEF DN 1200 x 400 PN25</t>
  </si>
  <si>
    <t>I7780</t>
  </si>
  <si>
    <t>TE FoFo JTEF DN 1200 x 600 PN10</t>
  </si>
  <si>
    <t>I7822</t>
  </si>
  <si>
    <t>TE FoFo JTEF DN 1200 x 600 PN16</t>
  </si>
  <si>
    <t>I7864</t>
  </si>
  <si>
    <t>TE FoFo JTEF DN 1200 x 600 PN25</t>
  </si>
  <si>
    <t>I7781</t>
  </si>
  <si>
    <t>TE FoFo JTEF DN 1200 x 800 PN10</t>
  </si>
  <si>
    <t>I7823</t>
  </si>
  <si>
    <t>TE FoFo JTEF DN 1200 x 800 PN16</t>
  </si>
  <si>
    <t>I7865</t>
  </si>
  <si>
    <t>TE FoFo JTEF DN 1200 x 800 PN25</t>
  </si>
  <si>
    <t>I7741</t>
  </si>
  <si>
    <t>TE FoFo JTEF DN 300 x 100 PN10</t>
  </si>
  <si>
    <t>I7784</t>
  </si>
  <si>
    <t>TE FoFo JTEF DN 300 x 100 PN16</t>
  </si>
  <si>
    <t>I7742</t>
  </si>
  <si>
    <t>TE FoFo JTEF DN 300 x 200 PN10</t>
  </si>
  <si>
    <t>I7785</t>
  </si>
  <si>
    <t>TE FoFo JTEF DN 300 x 200 PN16</t>
  </si>
  <si>
    <t>I7827</t>
  </si>
  <si>
    <t>TE FoFo JTEF DN 300 x 200 PN25</t>
  </si>
  <si>
    <t>I7743</t>
  </si>
  <si>
    <t>TE FoFo JTEF DN 300 x 300 PN10</t>
  </si>
  <si>
    <t>I7786</t>
  </si>
  <si>
    <t>TE FoFo JTEF DN 300 x 300 PN16</t>
  </si>
  <si>
    <t>I7828</t>
  </si>
  <si>
    <t>TE FoFo JTEF DN 300 x 300 PN25</t>
  </si>
  <si>
    <t>I7744</t>
  </si>
  <si>
    <t>TE FoFo JTEF DN 350 x 100 PN10</t>
  </si>
  <si>
    <t>I7787</t>
  </si>
  <si>
    <t>TE FoFo JTEF DN 350 x 100 PN16</t>
  </si>
  <si>
    <t>I7829</t>
  </si>
  <si>
    <t>TE FoFo JTEF DN 350 x 100 PN25</t>
  </si>
  <si>
    <t>I7745</t>
  </si>
  <si>
    <t>TE FoFo JTEF DN 350 x 200 PN10</t>
  </si>
  <si>
    <t>I7788</t>
  </si>
  <si>
    <t>TE FoFo JTEF DN 350 x 200 PN16</t>
  </si>
  <si>
    <t>I7830</t>
  </si>
  <si>
    <t>TE FoFo JTEF DN 350 x 200 PN25</t>
  </si>
  <si>
    <t>I7746</t>
  </si>
  <si>
    <t>TE FoFo JTEF DN 350 x 350 PN10</t>
  </si>
  <si>
    <t>I7789</t>
  </si>
  <si>
    <t>TE FoFo JTEF DN 350 x 350 PN16</t>
  </si>
  <si>
    <t>I7831</t>
  </si>
  <si>
    <t>TE FoFo JTEF DN 350 x 350 PN25</t>
  </si>
  <si>
    <t>I7747</t>
  </si>
  <si>
    <t>TE FoFo JTEF DN 400 x 100 PN10</t>
  </si>
  <si>
    <t>I7832</t>
  </si>
  <si>
    <t>TE FoFo JTEF DN 400 x 100 PN25</t>
  </si>
  <si>
    <t>I7748</t>
  </si>
  <si>
    <t>TE FoFo JTEF DN 400 x 200 PN10</t>
  </si>
  <si>
    <t>I7790</t>
  </si>
  <si>
    <t>TE FoFo JTEF DN 400 x 200 PN16</t>
  </si>
  <si>
    <t>I7833</t>
  </si>
  <si>
    <t>TE FoFo JTEF DN 400 x 200 PN25</t>
  </si>
  <si>
    <t>I7749</t>
  </si>
  <si>
    <t>TE FoFo JTEF DN 400 x 300 PN10</t>
  </si>
  <si>
    <t>I7791</t>
  </si>
  <si>
    <t>TE FoFo JTEF DN 400 x 300 PN16</t>
  </si>
  <si>
    <t>I7750</t>
  </si>
  <si>
    <t>TE FoFo JTEF DN 400 x 400 PN10</t>
  </si>
  <si>
    <t>I7792</t>
  </si>
  <si>
    <t>TE FoFo JTEF DN 400 x 400 PN16</t>
  </si>
  <si>
    <t>I7834</t>
  </si>
  <si>
    <t>TE FoFo JTEF DN 400 x 400 PN25</t>
  </si>
  <si>
    <t>I7751</t>
  </si>
  <si>
    <t>TE FoFo JTEF DN 500 x 100 PN10</t>
  </si>
  <si>
    <t>I7793</t>
  </si>
  <si>
    <t>TE FoFo JTEF DN 500 x 100 PN16</t>
  </si>
  <si>
    <t>I7835</t>
  </si>
  <si>
    <t>TE FoFo JTEF DN 500 x 100 PN25</t>
  </si>
  <si>
    <t>I7752</t>
  </si>
  <si>
    <t>TE FoFo JTEF DN 500 x 200 PN10</t>
  </si>
  <si>
    <t>I7794</t>
  </si>
  <si>
    <t>TE FoFo JTEF DN 500 x 200 PN16</t>
  </si>
  <si>
    <t>I7836</t>
  </si>
  <si>
    <t>TE FoFo JTEF DN 500 x 200 PN25</t>
  </si>
  <si>
    <t>I7753</t>
  </si>
  <si>
    <t>TE FoFo JTEF DN 500 x 300 PN10</t>
  </si>
  <si>
    <t>I7795</t>
  </si>
  <si>
    <t>TE FoFo JTEF DN 500 x 300 PN16</t>
  </si>
  <si>
    <t>I7837</t>
  </si>
  <si>
    <t>TE FoFo JTEF DN 500 x 300 PN25</t>
  </si>
  <si>
    <t>I7754</t>
  </si>
  <si>
    <t>TE FoFo JTEF DN 500 x 400 PN10</t>
  </si>
  <si>
    <t>I7796</t>
  </si>
  <si>
    <t>TE FoFo JTEF DN 500 x 400 PN16</t>
  </si>
  <si>
    <t>I7838</t>
  </si>
  <si>
    <t>TE FoFo JTEF DN 500 x 400 PN25</t>
  </si>
  <si>
    <t>I7755</t>
  </si>
  <si>
    <t>TE FoFo JTEF DN 500 x 500 PN10</t>
  </si>
  <si>
    <t>I7797</t>
  </si>
  <si>
    <t>TE FoFo JTEF DN 500 x 500 PN16</t>
  </si>
  <si>
    <t>I7839</t>
  </si>
  <si>
    <t>TE FoFo JTEF DN 500 x 500 PN25</t>
  </si>
  <si>
    <t>I7756</t>
  </si>
  <si>
    <t>TE FoFo JTEF DN 600 x 100 PN10</t>
  </si>
  <si>
    <t>I7798</t>
  </si>
  <si>
    <t>TE FoFo JTEF DN 600 x 100 PN16</t>
  </si>
  <si>
    <t>I7840</t>
  </si>
  <si>
    <t>TE FoFo JTEF DN 600 x 100 PN25</t>
  </si>
  <si>
    <t>I7757</t>
  </si>
  <si>
    <t>TE FoFo JTEF DN 600 x 200 PN10</t>
  </si>
  <si>
    <t>I7799</t>
  </si>
  <si>
    <t>TE FoFo JTEF DN 600 x 200 PN16</t>
  </si>
  <si>
    <t>I7841</t>
  </si>
  <si>
    <t>TE FoFo JTEF DN 600 x 200 PN25</t>
  </si>
  <si>
    <t>I7758</t>
  </si>
  <si>
    <t>TE FoFo JTEF DN 600 x 300 PN10</t>
  </si>
  <si>
    <t>I7800</t>
  </si>
  <si>
    <t>TE FoFo JTEF DN 600 x 300 PN16</t>
  </si>
  <si>
    <t>I7842</t>
  </si>
  <si>
    <t>TE FoFo JTEF DN 600 x 300 PN25</t>
  </si>
  <si>
    <t>I7759</t>
  </si>
  <si>
    <t>TE FoFo JTEF DN 600 x 400 PN10</t>
  </si>
  <si>
    <t>I7801</t>
  </si>
  <si>
    <t>TE FoFo JTEF DN 600 x 400 PN16</t>
  </si>
  <si>
    <t>I7843</t>
  </si>
  <si>
    <t>TE FoFo JTEF DN 600 x 400 PN25</t>
  </si>
  <si>
    <t>I7760</t>
  </si>
  <si>
    <t>TE FoFo JTEF DN 600 x 600 PN10</t>
  </si>
  <si>
    <t>I7802</t>
  </si>
  <si>
    <t>TE FoFo JTEF DN 600 x 600 PN16</t>
  </si>
  <si>
    <t>I7844</t>
  </si>
  <si>
    <t>TE FoFo JTEF DN 600 x 600 PN25</t>
  </si>
  <si>
    <t>I7761</t>
  </si>
  <si>
    <t>TE FoFo JTEF DN 700 x 200 PN10</t>
  </si>
  <si>
    <t>I7803</t>
  </si>
  <si>
    <t>TE FoFo JTEF DN 700 x 200 PN16</t>
  </si>
  <si>
    <t>I7845</t>
  </si>
  <si>
    <t>TE FoFo JTEF DN 700 x 200 PN25</t>
  </si>
  <si>
    <t>I7762</t>
  </si>
  <si>
    <t>TE FoFo JTEF DN 700 x 600 PN10</t>
  </si>
  <si>
    <t>I7804</t>
  </si>
  <si>
    <t>TE FoFo JTEF DN 700 x 600 PN16</t>
  </si>
  <si>
    <t>I7846</t>
  </si>
  <si>
    <t>TE FoFo JTEF DN 700 x 600 PN25</t>
  </si>
  <si>
    <t>I7763</t>
  </si>
  <si>
    <t>TE FoFo JTEF DN 700 x 700 PN10</t>
  </si>
  <si>
    <t>I7805</t>
  </si>
  <si>
    <t>TE FoFo JTEF DN 700 x 700 PN16</t>
  </si>
  <si>
    <t>I7847</t>
  </si>
  <si>
    <t>TE FoFo JTEF DN 700 x 700 PN25</t>
  </si>
  <si>
    <t>I7764</t>
  </si>
  <si>
    <t>TE FoFo JTEF DN 800 x 200 PN10</t>
  </si>
  <si>
    <t>I7806</t>
  </si>
  <si>
    <t>TE FoFo JTEF DN 800 x 200 PN16</t>
  </si>
  <si>
    <t>I7848</t>
  </si>
  <si>
    <t>TE FoFo JTEF DN 800 x 200 PN25</t>
  </si>
  <si>
    <t>I7765</t>
  </si>
  <si>
    <t>TE FoFo JTEF DN 800 x 400 PN10</t>
  </si>
  <si>
    <t>I7807</t>
  </si>
  <si>
    <t>TE FoFo JTEF DN 800 x 400 PN16</t>
  </si>
  <si>
    <t>I7849</t>
  </si>
  <si>
    <t>TE FoFo JTEF DN 800 x 400 PN25</t>
  </si>
  <si>
    <t>I7766</t>
  </si>
  <si>
    <t>TE FoFo JTEF DN 800 x 600 PN10</t>
  </si>
  <si>
    <t>I7808</t>
  </si>
  <si>
    <t>TE FoFo JTEF DN 800 x 600 PN16</t>
  </si>
  <si>
    <t>I7850</t>
  </si>
  <si>
    <t>TE FoFo JTEF DN 800 x 600 PN25</t>
  </si>
  <si>
    <t>I7767</t>
  </si>
  <si>
    <t>TE FoFo JTEF DN 800 x 800 PN10</t>
  </si>
  <si>
    <t>I7809</t>
  </si>
  <si>
    <t>TE FoFo JTEF DN 800 x 800 PN16</t>
  </si>
  <si>
    <t>I7851</t>
  </si>
  <si>
    <t>TE FoFo JTEF DN 800 x 800 PN25</t>
  </si>
  <si>
    <t>I7768</t>
  </si>
  <si>
    <t>TE FoFo JTEF DN 900 x 200 PN10</t>
  </si>
  <si>
    <t>I7810</t>
  </si>
  <si>
    <t>TE FoFo JTEF DN 900 x 200 PN16</t>
  </si>
  <si>
    <t>I7852</t>
  </si>
  <si>
    <t>TE FoFo JTEF DN 900 x 200 PN25</t>
  </si>
  <si>
    <t>I7769</t>
  </si>
  <si>
    <t>TE FoFo JTEF DN 900 x 400 PN10</t>
  </si>
  <si>
    <t>I7811</t>
  </si>
  <si>
    <t>TE FoFo JTEF DN 900 x 400 PN16</t>
  </si>
  <si>
    <t>I7853</t>
  </si>
  <si>
    <t>TE FoFo JTEF DN 900 x 400 PN25</t>
  </si>
  <si>
    <t>I7770</t>
  </si>
  <si>
    <t>TE FoFo JTEF DN 900 x 600 PN10</t>
  </si>
  <si>
    <t>I7812</t>
  </si>
  <si>
    <t>TE FoFo JTEF DN 900 x 600 PN16</t>
  </si>
  <si>
    <t>I7854</t>
  </si>
  <si>
    <t>TE FoFo JTEF DN 900 x 600 PN25</t>
  </si>
  <si>
    <t>I7771</t>
  </si>
  <si>
    <t>TE FoFo JTEF DN 900 x 800 PN10</t>
  </si>
  <si>
    <t>I7813</t>
  </si>
  <si>
    <t>TE FoFo JTEF DN 900 x 800 PN16</t>
  </si>
  <si>
    <t>I7855</t>
  </si>
  <si>
    <t>TE FoFo JTEF DN 900 x 800 PN25</t>
  </si>
  <si>
    <t>I7772</t>
  </si>
  <si>
    <t>TE FoFo JTEF DN 900 x 900 PN10</t>
  </si>
  <si>
    <t>I7814</t>
  </si>
  <si>
    <t>TE FoFo JTEF DN 900 x 900 PN16</t>
  </si>
  <si>
    <t>I7856</t>
  </si>
  <si>
    <t>TE FoFo JTEF DN 900 x 900 PN25</t>
  </si>
  <si>
    <t>I3629</t>
  </si>
  <si>
    <t>TE JE FoFo/ PVC BBB DN 100 x 50</t>
  </si>
  <si>
    <t>I3630</t>
  </si>
  <si>
    <t>TE JE FoFo/ PVC BBB DN 100 x 75</t>
  </si>
  <si>
    <t>I3633</t>
  </si>
  <si>
    <t>TE JE FoFo/ PVC BBB DN 150 x 100</t>
  </si>
  <si>
    <t>I3631</t>
  </si>
  <si>
    <t>TE JE FoFo/ PVC BBB DN 150 x 50</t>
  </si>
  <si>
    <t>I3632</t>
  </si>
  <si>
    <t>TE JE FoFo/ PVC BBB DN 150 x 75</t>
  </si>
  <si>
    <t>I3636</t>
  </si>
  <si>
    <t>TE JE FoFo/ PVC BBB DN 200 x 100</t>
  </si>
  <si>
    <t>I3634</t>
  </si>
  <si>
    <t>TE JE FoFo/ PVC BBB DN 200 x 50</t>
  </si>
  <si>
    <t>I3635</t>
  </si>
  <si>
    <t>TE JE FoFo/ PVC BBB DN 200 x 75</t>
  </si>
  <si>
    <t>I3639</t>
  </si>
  <si>
    <t>TE JE FoFo/ PVC BBB DN 250 x 100</t>
  </si>
  <si>
    <t>I3637</t>
  </si>
  <si>
    <t>TE JE FoFo/ PVC BBB DN 250 x 50</t>
  </si>
  <si>
    <t>I3638</t>
  </si>
  <si>
    <t>TE JE FoFo/ PVC BBB DN 250 x 75</t>
  </si>
  <si>
    <t>I3752</t>
  </si>
  <si>
    <t>TE JUNTA MECÂNICA E FLANGE DN 1000 x 1000 PN10</t>
  </si>
  <si>
    <t>I3748</t>
  </si>
  <si>
    <t>TE JUNTA MECÂNICA E FLANGE DN 1000 x 200 PN10</t>
  </si>
  <si>
    <t>I3749</t>
  </si>
  <si>
    <t>TE JUNTA MECÂNICA E FLANGE DN 1000 x 400 PN10</t>
  </si>
  <si>
    <t>I3750</t>
  </si>
  <si>
    <t>TE JUNTA MECÂNICA E FLANGE DN 1000 x 600 PN10</t>
  </si>
  <si>
    <t>I3751</t>
  </si>
  <si>
    <t>TE JUNTA MECÂNICA E FLANGE DN 1000 x 800 PN10</t>
  </si>
  <si>
    <t>I3757</t>
  </si>
  <si>
    <t>TE JUNTA MECÂNICA E FLANGE DN 1200 x 1000 PN10</t>
  </si>
  <si>
    <t>I3758</t>
  </si>
  <si>
    <t>TE JUNTA MECÂNICA E FLANGE DN 1200 x 1200 PN10</t>
  </si>
  <si>
    <t>I3753</t>
  </si>
  <si>
    <t>TE JUNTA MECÂNICA E FLANGE DN 1200 x 200 PN10</t>
  </si>
  <si>
    <t>I3754</t>
  </si>
  <si>
    <t>TE JUNTA MECÂNICA E FLANGE DN 1200 x 400 PN10</t>
  </si>
  <si>
    <t>I3755</t>
  </si>
  <si>
    <t>TE JUNTA MECÂNICA E FLANGE DN 1200 x 600 PN10</t>
  </si>
  <si>
    <t>I3756</t>
  </si>
  <si>
    <t>TE JUNTA MECÂNICA E FLANGE DN 1200 x 800 PN10</t>
  </si>
  <si>
    <t>I3708</t>
  </si>
  <si>
    <t>TE JUNTA MECÂNICA E FLANGE DN 300 x 100 PN10</t>
  </si>
  <si>
    <t>I3709</t>
  </si>
  <si>
    <t>TE JUNTA MECÂNICA E FLANGE DN 300 x 200 PN10</t>
  </si>
  <si>
    <t>I3710</t>
  </si>
  <si>
    <t>TE JUNTA MECÂNICA E FLANGE DN 300 x 300 PN10</t>
  </si>
  <si>
    <t>I3711</t>
  </si>
  <si>
    <t>TE JUNTA MECÂNICA E FLANGE DN 350 x 100 PN10</t>
  </si>
  <si>
    <t>I3712</t>
  </si>
  <si>
    <t>TE JUNTA MECÂNICA E FLANGE DN 350 x 200 PN10</t>
  </si>
  <si>
    <t>I3713</t>
  </si>
  <si>
    <t>TE JUNTA MECÂNICA E FLANGE DN 350 x 250 PN10</t>
  </si>
  <si>
    <t>I3714</t>
  </si>
  <si>
    <t>TE JUNTA MECÂNICA E FLANGE DN 350 x 300 PN10</t>
  </si>
  <si>
    <t>I3715</t>
  </si>
  <si>
    <t>TE JUNTA MECÂNICA E FLANGE DN 350 x 350 PN10</t>
  </si>
  <si>
    <t>I3716</t>
  </si>
  <si>
    <t>TE JUNTA MECÂNICA E FLANGE DN 400 x 100 PN10</t>
  </si>
  <si>
    <t>I3717</t>
  </si>
  <si>
    <t>TE JUNTA MECÂNICA E FLANGE DN 400 x 200 PN10</t>
  </si>
  <si>
    <t>I3718</t>
  </si>
  <si>
    <t>TE JUNTA MECÂNICA E FLANGE DN 400 x 300 PN10</t>
  </si>
  <si>
    <t>I3719</t>
  </si>
  <si>
    <t>TE JUNTA MECÂNICA E FLANGE DN 400 x 400 PN10</t>
  </si>
  <si>
    <t>I3720</t>
  </si>
  <si>
    <t>TE JUNTA MECÂNICA E FLANGE DN 450 x 100 PN10</t>
  </si>
  <si>
    <t>I3721</t>
  </si>
  <si>
    <t>TE JUNTA MECÂNICA E FLANGE DN 450 x 200 PN10</t>
  </si>
  <si>
    <t>I3722</t>
  </si>
  <si>
    <t>TE JUNTA MECÂNICA E FLANGE DN 450 x 300 PN10</t>
  </si>
  <si>
    <t>I3723</t>
  </si>
  <si>
    <t>TE JUNTA MECÂNICA E FLANGE DN 450 x 400 PN10</t>
  </si>
  <si>
    <t>I3724</t>
  </si>
  <si>
    <t>TE JUNTA MECÂNICA E FLANGE DN 450 x 450 PN10</t>
  </si>
  <si>
    <t>I3725</t>
  </si>
  <si>
    <t>TE JUNTA MECÂNICA E FLANGE DN 500 x 100 PN10</t>
  </si>
  <si>
    <t>I3726</t>
  </si>
  <si>
    <t>TE JUNTA MECÂNICA E FLANGE DN 500 x 200 PN10</t>
  </si>
  <si>
    <t>I3727</t>
  </si>
  <si>
    <t>TE JUNTA MECÂNICA E FLANGE DN 500 x 300 PN10</t>
  </si>
  <si>
    <t>I3728</t>
  </si>
  <si>
    <t>TE JUNTA MECÂNICA E FLANGE DN 500 x 400 PN10</t>
  </si>
  <si>
    <t>I3729</t>
  </si>
  <si>
    <t>TE JUNTA MECÂNICA E FLANGE DN 500 x 500 PN10</t>
  </si>
  <si>
    <t>I3730</t>
  </si>
  <si>
    <t>TE JUNTA MECÂNICA E FLANGE DN 600 x 100 PN10</t>
  </si>
  <si>
    <t>I3731</t>
  </si>
  <si>
    <t>TE JUNTA MECÂNICA E FLANGE DN 600 x 200 PN10</t>
  </si>
  <si>
    <t>I3732</t>
  </si>
  <si>
    <t>TE JUNTA MECÂNICA E FLANGE DN 600 x 300 PN10</t>
  </si>
  <si>
    <t>I3733</t>
  </si>
  <si>
    <t>TE JUNTA MECÂNICA E FLANGE DN 600 x 400 PN10</t>
  </si>
  <si>
    <t>I3734</t>
  </si>
  <si>
    <t>TE JUNTA MECÂNICA E FLANGE DN 600 x 600 PN10</t>
  </si>
  <si>
    <t>I3735</t>
  </si>
  <si>
    <t>TE JUNTA MECÂNICA E FLANGE DN 700 x 200 PN10</t>
  </si>
  <si>
    <t>I3736</t>
  </si>
  <si>
    <t>TE JUNTA MECÂNICA E FLANGE DN 700 x 400 PN10</t>
  </si>
  <si>
    <t>I3737</t>
  </si>
  <si>
    <t>TE JUNTA MECÂNICA E FLANGE DN 700 x 600 PN10</t>
  </si>
  <si>
    <t>I3738</t>
  </si>
  <si>
    <t>TE JUNTA MECÂNICA E FLANGE DN 700 x 700 PN10</t>
  </si>
  <si>
    <t>I3739</t>
  </si>
  <si>
    <t>TE JUNTA MECÂNICA E FLANGE DN 800 x 200 PN10</t>
  </si>
  <si>
    <t>I3740</t>
  </si>
  <si>
    <t>TE JUNTA MECÂNICA E FLANGE DN 800 x 400 PN10</t>
  </si>
  <si>
    <t>I3741</t>
  </si>
  <si>
    <t>TE JUNTA MECÂNICA E FLANGE DN 800 x 600 PN10</t>
  </si>
  <si>
    <t>I3742</t>
  </si>
  <si>
    <t>TE JUNTA MECÂNICA E FLANGE DN 800 x 800 PN10</t>
  </si>
  <si>
    <t>I3743</t>
  </si>
  <si>
    <t>TE JUNTA MECÂNICA E FLANGE DN 900 x 200 PN10</t>
  </si>
  <si>
    <t>I3744</t>
  </si>
  <si>
    <t>TE JUNTA MECÂNICA E FLANGE DN 900 x 400 PN10</t>
  </si>
  <si>
    <t>I3745</t>
  </si>
  <si>
    <t>TE JUNTA MECÂNICA E FLANGE DN 900 x 600 PN10</t>
  </si>
  <si>
    <t>I3746</t>
  </si>
  <si>
    <t>TE JUNTA MECÂNICA E FLANGE DN 900 x 800 PN10</t>
  </si>
  <si>
    <t>I3747</t>
  </si>
  <si>
    <t>TE JUNTA MECÂNICA E FLANGE DN 900 x 900 PN10</t>
  </si>
  <si>
    <t>I10065</t>
  </si>
  <si>
    <t>TE PARA TUBO PELBD DN16</t>
  </si>
  <si>
    <t>I10066</t>
  </si>
  <si>
    <t>TE PRFV BBB JUNTA ELÁSTICA DN  75</t>
  </si>
  <si>
    <t>I10067</t>
  </si>
  <si>
    <t>TE PRFV BBB JUNTA ELÁSTICA DN 100</t>
  </si>
  <si>
    <t>I10068</t>
  </si>
  <si>
    <t>TE PRFV BBB JUNTA ELÁSTICA DN 150</t>
  </si>
  <si>
    <t>I10069</t>
  </si>
  <si>
    <t>TE PRFV BBB JUNTA ELÁSTICA DN 200</t>
  </si>
  <si>
    <t>I10070</t>
  </si>
  <si>
    <t>TE PRFV BBB JUNTA ELÁSTICA DN 250</t>
  </si>
  <si>
    <t>I6986</t>
  </si>
  <si>
    <t>TE PRFV PB JE DN 150 x 50</t>
  </si>
  <si>
    <t>I6987</t>
  </si>
  <si>
    <t>TE PRFV PB JE DN 200 x 50</t>
  </si>
  <si>
    <t>I6988</t>
  </si>
  <si>
    <t>TE PRFV PB JE DN 250 x 100</t>
  </si>
  <si>
    <t>I6989</t>
  </si>
  <si>
    <t>TE PRFV PB JE DN 300 x 100</t>
  </si>
  <si>
    <t>I3144</t>
  </si>
  <si>
    <t>TE PVC PBA 90 COM BOLSAS DN 100</t>
  </si>
  <si>
    <t>I3142</t>
  </si>
  <si>
    <t>TE PVC PBA 90 COM BOLSAS DN 50</t>
  </si>
  <si>
    <t>I3143</t>
  </si>
  <si>
    <t>TE PVC PBA 90 COM BOLSAS DN 75</t>
  </si>
  <si>
    <t>I6920</t>
  </si>
  <si>
    <t>TE RED 90° PVC PBS COM BOLSAS DN 150 x 100 mm</t>
  </si>
  <si>
    <t>I3146</t>
  </si>
  <si>
    <t>TE REDUÇÃO PVC 90 PBA COM BOLSAS DN 100 x 50</t>
  </si>
  <si>
    <t>I3147</t>
  </si>
  <si>
    <t>TE REDUÇÃO PVC 90 PBA COM BOLSAS DN 100 x 75</t>
  </si>
  <si>
    <t>I3145</t>
  </si>
  <si>
    <t>TE REDUÇÃO PVC 90 PBA COM BOLSAS DN 75 x 50</t>
  </si>
  <si>
    <t>I10072</t>
  </si>
  <si>
    <t>TE RPVC BBB JUNTA ELÁSTICA DN 100</t>
  </si>
  <si>
    <t>I10073</t>
  </si>
  <si>
    <t>TE RPVC BBB JUNTA ELÁSTICA DN 150</t>
  </si>
  <si>
    <t>I7555</t>
  </si>
  <si>
    <t>TELA DE AÇO SOLDÁVEL Q-92</t>
  </si>
  <si>
    <t>I8982</t>
  </si>
  <si>
    <t>TELA DE POLIESTER MALHA 2X2MM</t>
  </si>
  <si>
    <t>I10074</t>
  </si>
  <si>
    <t>TELA EM FIBRA COM ABERTURA DA MALHA 2,00X2,00CM, FIXADA COM PARABOLT'S</t>
  </si>
  <si>
    <t>I10075</t>
  </si>
  <si>
    <t>TELADO AGRÍCOLA COM SOMBREAMENTO DE 30%, INCLUSIVE SISTEMA DE IRRIGAÇÃO POR MICROASPERSÃO</t>
  </si>
  <si>
    <t>I10077</t>
  </si>
  <si>
    <t>TENSIOMETRO DE PUNÇÃO 20CM</t>
  </si>
  <si>
    <t>I10078</t>
  </si>
  <si>
    <t>TENSIOMETRO DE PUNÇÃO 40CM</t>
  </si>
  <si>
    <t>I10079</t>
  </si>
  <si>
    <t>TENSIOMETRO DE PUNÇÃO 60CM</t>
  </si>
  <si>
    <t>I10076</t>
  </si>
  <si>
    <t>TENSIOMETRO DIGITAL DE AGULHA</t>
  </si>
  <si>
    <t>I8512</t>
  </si>
  <si>
    <t>TERMINAL AÉREO 600mm FIXAÇÃO HORIZONTAL, C/ ABRAÇADEIRA</t>
  </si>
  <si>
    <t>I8511</t>
  </si>
  <si>
    <t>TERMINAL AÉREO 600mm FIXAÇÃO ROSCA MECÂNICA, C/ ABRAÇADEIRA</t>
  </si>
  <si>
    <t>I10081</t>
  </si>
  <si>
    <t>TERMINAL DE COMPRESSÃO OLHAL P/ CABO 1,0 MM2</t>
  </si>
  <si>
    <t>I10080</t>
  </si>
  <si>
    <t>TERMINAL DE COMPRESSÃO PRÉ ISOLADO TIPO GARFO P/ CABO 2,5 MM2</t>
  </si>
  <si>
    <t>I10082</t>
  </si>
  <si>
    <t>TERMINAL TIPO AGULHA PARA CABO 2,5MM2</t>
  </si>
  <si>
    <t>I8945</t>
  </si>
  <si>
    <t>TESTE NEON - CHAVE TESTE 250V, TAM 1/8X3"</t>
  </si>
  <si>
    <t>I6921</t>
  </si>
  <si>
    <t>TIL DE PASSAGEM REDE OCRE BBB - JEI DN 100 x 100</t>
  </si>
  <si>
    <t>I6922</t>
  </si>
  <si>
    <t>TIL DE PASSAGEM REDE OCRE BBB - JEI DN 150 x 150</t>
  </si>
  <si>
    <t>I6923</t>
  </si>
  <si>
    <t>TIL DE PASSAGEM REDE OCRE BBB - JEI DN 200 x 150</t>
  </si>
  <si>
    <t>I6924</t>
  </si>
  <si>
    <t>TIL DE PASSAGEM REDE OCRE BBB - JEI DN 250 x 150</t>
  </si>
  <si>
    <t>I6925</t>
  </si>
  <si>
    <t>TIL DE PASSAGEM REDE OCRE BBB - JEI DN 300 x 150</t>
  </si>
  <si>
    <t>I3043</t>
  </si>
  <si>
    <t>TIL DE PASSAGEM REDE OCRE BBB-JE DN 100 x100</t>
  </si>
  <si>
    <t>I3044</t>
  </si>
  <si>
    <t>TIL DE PASSAGEM REDE OCRE BBB-JE DN 125 x125</t>
  </si>
  <si>
    <t>I3045</t>
  </si>
  <si>
    <t>TIL DE PASSAGEM REDE OCRE BBB-JE DN 150 x150</t>
  </si>
  <si>
    <t>I3046</t>
  </si>
  <si>
    <t>TIL DE PASSAGEM REDE OCRE BBB-JE DN 200 x150</t>
  </si>
  <si>
    <t>I3047</t>
  </si>
  <si>
    <t>TIL DE PASSAGEM REDE OCRE BBB-JE DN 250 x150</t>
  </si>
  <si>
    <t>I3048</t>
  </si>
  <si>
    <t>TIL DE PASSAGEM REDE OCRE BBB-JE DN 300 x150</t>
  </si>
  <si>
    <t>I6926</t>
  </si>
  <si>
    <t>TIL LIGAÇÃO PREDIAL OCRE BBB - JEI DN 100</t>
  </si>
  <si>
    <t>I3049</t>
  </si>
  <si>
    <t>TIL LIGAÇÃO PREDIAL OCRE BBB-JE DN 100 x100</t>
  </si>
  <si>
    <t>I6927</t>
  </si>
  <si>
    <t>TIL RADIAL CONDOMINIAL OCRE BB - JEI DN 100</t>
  </si>
  <si>
    <t>I3050</t>
  </si>
  <si>
    <t>TIL RADIAL CONDOMINIAL OCRE BB-JE DN 100x100</t>
  </si>
  <si>
    <t>I3052</t>
  </si>
  <si>
    <t>TIL RADIAL REDE OCRE BBB-JE DN 150 x 200</t>
  </si>
  <si>
    <t>I3055</t>
  </si>
  <si>
    <t>TIL RADIAL REDE OCRE BBB-JE DN 300 x 200</t>
  </si>
  <si>
    <t>I4251</t>
  </si>
  <si>
    <t>TIRANTES C/ PORCAS PARA CARRETEIS DN 16 x 360</t>
  </si>
  <si>
    <t>I4252</t>
  </si>
  <si>
    <t>TIRANTES C/ PORCAS PARA CARRETEIS DN 20 x 370</t>
  </si>
  <si>
    <t>I4253</t>
  </si>
  <si>
    <t>TIRANTES C/ PORCAS PARA CARRETEIS DN 24 x 380</t>
  </si>
  <si>
    <t>I4254</t>
  </si>
  <si>
    <t>TIRANTES C/ PORCAS PARA CARRETEIS DN 27 x 430</t>
  </si>
  <si>
    <t>I4255</t>
  </si>
  <si>
    <t>TIRANTES C/ PORCAS PARA CARRETEIS DN 30 x 450</t>
  </si>
  <si>
    <t>I4256</t>
  </si>
  <si>
    <t>TIRANTES C/ PORCAS PARA CARRETEIS DN 33 x 460</t>
  </si>
  <si>
    <t>I4257</t>
  </si>
  <si>
    <t>TIRANTES C/ PORCAS PARA CARRETEIS DN 36 x 480</t>
  </si>
  <si>
    <t>I4258</t>
  </si>
  <si>
    <t>TIRANTES C/ PORCAS PARA CARRETEIS DN 39 x 490</t>
  </si>
  <si>
    <t>I4259</t>
  </si>
  <si>
    <t>TIRANTES C/ PORCAS PARA CARRETEIS DN 45 x 520</t>
  </si>
  <si>
    <t>I4260</t>
  </si>
  <si>
    <t>TIRANTES C/ PORCAS PARA CARRETEIS DN 52 x 550</t>
  </si>
  <si>
    <t>I3992</t>
  </si>
  <si>
    <t>TOCO C/ FLANGES E ABA DE VEDAÇÃO DN 100 PN10</t>
  </si>
  <si>
    <t>I4004</t>
  </si>
  <si>
    <t>TOCO C/ FLANGES E ABA DE VEDAÇÃO DN 1000 PN10</t>
  </si>
  <si>
    <t>I4005</t>
  </si>
  <si>
    <t>TOCO C/ FLANGES E ABA DE VEDAÇÃO DN 1200 PN10</t>
  </si>
  <si>
    <t>I3993</t>
  </si>
  <si>
    <t>TOCO C/ FLANGES E ABA DE VEDAÇÃO DN 150 PN10</t>
  </si>
  <si>
    <t>I3994</t>
  </si>
  <si>
    <t>TOCO C/ FLANGES E ABA DE VEDAÇÃO DN 200 PN10</t>
  </si>
  <si>
    <t>I3995</t>
  </si>
  <si>
    <t>TOCO C/ FLANGES E ABA DE VEDAÇÃO DN 250 PN10</t>
  </si>
  <si>
    <t>I3996</t>
  </si>
  <si>
    <t>TOCO C/ FLANGES E ABA DE VEDAÇÃO DN 300 PN10</t>
  </si>
  <si>
    <t>I3997</t>
  </si>
  <si>
    <t>TOCO C/ FLANGES E ABA DE VEDAÇÃO DN 350 PN10</t>
  </si>
  <si>
    <t>I3998</t>
  </si>
  <si>
    <t>TOCO C/ FLANGES E ABA DE VEDAÇÃO DN 400 PN10</t>
  </si>
  <si>
    <t>I7181</t>
  </si>
  <si>
    <t>TOCO C/ FLANGES E ABA DE VEDAÇÃO DN 450 PN10</t>
  </si>
  <si>
    <t>I3999</t>
  </si>
  <si>
    <t>TOCO C/ FLANGES E ABA DE VEDAÇÃO DN 500 PN10</t>
  </si>
  <si>
    <t>I4000</t>
  </si>
  <si>
    <t>TOCO C/ FLANGES E ABA DE VEDAÇÃO DN 600 PN10</t>
  </si>
  <si>
    <t>I4001</t>
  </si>
  <si>
    <t>TOCO C/ FLANGES E ABA DE VEDAÇÃO DN 700 PN10</t>
  </si>
  <si>
    <t>I3991</t>
  </si>
  <si>
    <t>TOCO C/ FLANGES E ABA DE VEDAÇÃO DN 75 PN10</t>
  </si>
  <si>
    <t>I7182</t>
  </si>
  <si>
    <t>TOCO C/ FLANGES E ABA DE VEDAÇÃO DN 80 PN10</t>
  </si>
  <si>
    <t>I4002</t>
  </si>
  <si>
    <t>TOCO C/ FLANGES E ABA DE VEDAÇÃO DN 800 PN10</t>
  </si>
  <si>
    <t>I4003</t>
  </si>
  <si>
    <t>TOCO C/ FLANGES E ABA DE VEDAÇÃO DN 900 PN10</t>
  </si>
  <si>
    <t>I10083</t>
  </si>
  <si>
    <t>TOCO EM AÇO SCHEDULE S/ COSTURA C/ FLANGES L=0,25M DN 200</t>
  </si>
  <si>
    <t>I10084</t>
  </si>
  <si>
    <t>TOCO EM AÇO SCHEDULE S/ COSTURA C/ FLANGES L=0,50M DN 200</t>
  </si>
  <si>
    <t>I10085</t>
  </si>
  <si>
    <t>TOCO PRFV F/P L=0,50M DN 200</t>
  </si>
  <si>
    <t>I10086</t>
  </si>
  <si>
    <t>TOMADA TRIPOLAR (4P+T) - 32A/380V - SOPREPOR</t>
  </si>
  <si>
    <t>I10087</t>
  </si>
  <si>
    <t>TORNEIRA BICO MAMADEIRA 1/2"X3/8"</t>
  </si>
  <si>
    <t>I6354</t>
  </si>
  <si>
    <t>TORNEIRA PVC 3/4 PARA JARDIM</t>
  </si>
  <si>
    <t>I10088</t>
  </si>
  <si>
    <t>TRANSCEPTOR MDS TRANSNET900, MESTRE, REMOTO OU REPETIDOR, 1024/512 KBPS, AGENTE SNMP, SPREAD SPECTRUM 902-907,5 E 915-928 MHZ, 1W, 6 A 30VCC, COM DIAGNÓSTICO REMOTO</t>
  </si>
  <si>
    <t>I10089</t>
  </si>
  <si>
    <t>TRANSDUTOR DE NÍVEL ULTRASSÔNICO</t>
  </si>
  <si>
    <t>I10090</t>
  </si>
  <si>
    <t>TRANSDUTOR DE PRESSÃO CEL CAPACITIVA 25BAR</t>
  </si>
  <si>
    <t>I8906</t>
  </si>
  <si>
    <t>TRANSDUTOR DE PRESSÃO DIFERENCIAL 0-25BAR, PROTOCOLO DE COMUNICAÇÃO PROFIBUS-DP</t>
  </si>
  <si>
    <t>I10091</t>
  </si>
  <si>
    <t>TRANSMISSOR C/ SENSOR DE NÍVEL DE RADAR - TENSÃO DE ALIMENTAÇÃO = 18 A 32VCC, SAÍDA = 4 A 20MA, IP65, CLASS III, PRESSÃO MÁXIMA=16 BAR, TEMPERATURA MÁXIMA = 100ºC, MEDIÇÃO DE ALTURA DE ATÉ 3 METROS</t>
  </si>
  <si>
    <t>I10092</t>
  </si>
  <si>
    <t>TRANSMISSOR DE PRESSÃO - APLICAÇÃO EM TRATAMENTO DE ÁGUA, 24VCC, 4-20MA, PRESSÃO MÁX. 10 BAR</t>
  </si>
  <si>
    <t>I8946</t>
  </si>
  <si>
    <t>TRANSMISSOR DE PRESSÃO DIFERENCIAL COM FAIXA DE PRESSÃO DIFERENCIAL 0.4BAR=0004, SINAL DE SAÍDA 4.20MA 2 WIRES=44, CONEXÃO ELÉTRICA BLINDER IP67=B</t>
  </si>
  <si>
    <t>I10093</t>
  </si>
  <si>
    <t>TRAVESSIA DE REDE COLETORA MÉTODO NÃO DESTRUTIVO PARA TUBO PEAD DE 180MM</t>
  </si>
  <si>
    <t>I10095</t>
  </si>
  <si>
    <t>TRAVESSIA DE REDE COLETORA MÉTODO NÃO DESTRUTIVO PARA TUBO PEAD DE 250MM</t>
  </si>
  <si>
    <t>I10094</t>
  </si>
  <si>
    <t>TRAVESSIA DE REDE COLETORA MÉTODO NÃO DESTRUTIVO PARA TUBO PEAD DN 200MM</t>
  </si>
  <si>
    <t>I10096</t>
  </si>
  <si>
    <t>TRAVESSIA DE REDE COLETORA MÉTODO NÃO DESTRUTIVO PARA TUBO PEAD DN 350MM</t>
  </si>
  <si>
    <t>I10097</t>
  </si>
  <si>
    <t>TRILHO DE FIXAÇÃO 35MM GALVANIZADO LISO  - 2 METROS</t>
  </si>
  <si>
    <t>I8977</t>
  </si>
  <si>
    <t>TUBETE CEGO EM POLIPROPILENO 3/4" COR VERMELHA</t>
  </si>
  <si>
    <t>I10105</t>
  </si>
  <si>
    <t>TUBO AÇO CARBONO ASTM ESP 1/2" PF  DN 1600</t>
  </si>
  <si>
    <t>I10098</t>
  </si>
  <si>
    <t>TUBO AÇO CARBONO ASTM ESP 7/16" PF  DN   400</t>
  </si>
  <si>
    <t>I10099</t>
  </si>
  <si>
    <t>TUBO AÇO CARBONO ASTM ESP 7/16" PF  DN   500</t>
  </si>
  <si>
    <t>I10100</t>
  </si>
  <si>
    <t>TUBO AÇO CARBONO ASTM ESP 7/16" PF  DN   600</t>
  </si>
  <si>
    <t>I10101</t>
  </si>
  <si>
    <t>TUBO AÇO CARBONO ASTM ESP 7/16" PF  DN   700</t>
  </si>
  <si>
    <t>I10102</t>
  </si>
  <si>
    <t>TUBO AÇO CARBONO ASTM ESP 7/16" PF  DN   800</t>
  </si>
  <si>
    <t>I10103</t>
  </si>
  <si>
    <t>TUBO AÇO CARBONO ASTM ESP 7/16" PF  DN   900</t>
  </si>
  <si>
    <t>I10104</t>
  </si>
  <si>
    <t>TUBO AÇO CARBONO ASTM ESP 7/16" PF  DN 1000</t>
  </si>
  <si>
    <t>I10106</t>
  </si>
  <si>
    <t>TUBO AÇO CARBONO ASTM ESP 7/16" PP  DN  400</t>
  </si>
  <si>
    <t>I10107</t>
  </si>
  <si>
    <t>TUBO AÇO CARBONO ASTM ESP 7/16" PP  DN  500</t>
  </si>
  <si>
    <t>I10108</t>
  </si>
  <si>
    <t>TUBO AÇO CARBONO ASTM ESP 7/16" PP  DN  600</t>
  </si>
  <si>
    <t>I10109</t>
  </si>
  <si>
    <t>TUBO AÇO CARBONO ASTM ESP 7/16" PP  DN  700</t>
  </si>
  <si>
    <t>I10110</t>
  </si>
  <si>
    <t>TUBO AÇO CARBONO ASTM ESP 7/16" PP  DN  800</t>
  </si>
  <si>
    <t>I10111</t>
  </si>
  <si>
    <t>TUBO AÇO CARBONO ASTM ESP 7/16" PP  DN  900</t>
  </si>
  <si>
    <t>I10112</t>
  </si>
  <si>
    <t>TUBO AÇO CARBONO ASTM ESP 7/16" PP  DN 1000</t>
  </si>
  <si>
    <t>I10113</t>
  </si>
  <si>
    <t>TUBO AÇO CARBONO ASTM ESP 7/16" PP  DN 1200</t>
  </si>
  <si>
    <t>I10114</t>
  </si>
  <si>
    <t>TUBO AÇO CARBONO ASTM ESP 7/16" PP  DN 1500</t>
  </si>
  <si>
    <t>I10115</t>
  </si>
  <si>
    <t>TUBO AÇO CHAPA ASTM A36 E=1/2", REVESTIMENTO EXTERNO EM ALUMÍNIO FENÓLICO PP  DN 1600</t>
  </si>
  <si>
    <t>I10146</t>
  </si>
  <si>
    <t>TUBO CAMISA  AÇO INOX AISI 304, DIÂMETRO EXTERNO DE 16”</t>
  </si>
  <si>
    <t>I10266</t>
  </si>
  <si>
    <t>TUBO CAMISA  AÇO INOX AISI 304, DIÂMETRO EXTERNO DE 24”</t>
  </si>
  <si>
    <t>I10148</t>
  </si>
  <si>
    <t>TUBO CAMISA  AÇO INOX AISI 304, DIÂMETRO EXTERNO DE 28”</t>
  </si>
  <si>
    <t>I10144</t>
  </si>
  <si>
    <t>TUBO CAMISA  AÇO INOX AISI 304, DIÂMETRO EXTERNO DE 36”</t>
  </si>
  <si>
    <t>I10143</t>
  </si>
  <si>
    <t xml:space="preserve">TUBO CAMISA AÇO CARBONO ASTM A36 5/16" PP  DN 350
</t>
  </si>
  <si>
    <t>I10142</t>
  </si>
  <si>
    <t xml:space="preserve">TUBO CAMISA AÇO CARBONO ASTM A36 5/16" PP DN 250
</t>
  </si>
  <si>
    <t>I10259</t>
  </si>
  <si>
    <t>TUBO CAMISA AÇO CARBONO SEM COSTURA 6", E = 10,97MM, SCHEDULE 80, 42,56 KG/M</t>
  </si>
  <si>
    <t>I10258</t>
  </si>
  <si>
    <t>TUBO CAMISA AÇO CARBONO SEM COSTURA 8", E = 8,18MM, SCHEDULE 40, 42,55 KG/M</t>
  </si>
  <si>
    <t>I10149</t>
  </si>
  <si>
    <t>TUBO CAMISA AÇO INOX 304, DIÂMETRO EXTERNO DE 32”</t>
  </si>
  <si>
    <t>I10145</t>
  </si>
  <si>
    <t>TUBO CAMISA AÇO INOX AISI 304, DIÂMETRO EXTERNO DE 12”</t>
  </si>
  <si>
    <t>I10147</t>
  </si>
  <si>
    <t>TUBO CAMISA AÇO INOX AISI 304, DIÂMETRO EXTERNO DE 20”</t>
  </si>
  <si>
    <t>I10137</t>
  </si>
  <si>
    <t xml:space="preserve">TUBO CAMISA AÇO INOX AISI 304, DIÂMETRO EXTERNO DE 40”
</t>
  </si>
  <si>
    <t>I6059</t>
  </si>
  <si>
    <t>TUBO DE CONCRETO ARMADO CA1, D = 500MM</t>
  </si>
  <si>
    <t>I6933</t>
  </si>
  <si>
    <t>TUBO DE POLIETILENO PE 80 AZUL - 20 (NBR-8417)</t>
  </si>
  <si>
    <t>I9447</t>
  </si>
  <si>
    <t>TUBO DE POLIETILENO PE 80 AZUL - 32 (NBR-8417)</t>
  </si>
  <si>
    <t>I2961</t>
  </si>
  <si>
    <t>TUBO DE POLIETILENO PE-5 20 (NBR-8417)</t>
  </si>
  <si>
    <t>I8663</t>
  </si>
  <si>
    <t>TUBO EDUTOR EM PVC DN 75MM</t>
  </si>
  <si>
    <t>I5779</t>
  </si>
  <si>
    <t>TUBO EDUTOR PVC DN 40</t>
  </si>
  <si>
    <t>I5780</t>
  </si>
  <si>
    <t>TUBO EDUTOR PVC DN 50</t>
  </si>
  <si>
    <t>I5781</t>
  </si>
  <si>
    <t>TUBO EDUTOR PVC DN 65</t>
  </si>
  <si>
    <t>I10162</t>
  </si>
  <si>
    <t xml:space="preserve">TUBO EM AÇO CARBONO PF COM ABA DE VEDAÇÃO DN  500
</t>
  </si>
  <si>
    <t>I10163</t>
  </si>
  <si>
    <t xml:space="preserve">TUBO EM AÇO CARBONO PF COM ABA DE VEDAÇÃO DN 1200
</t>
  </si>
  <si>
    <t>I10164</t>
  </si>
  <si>
    <t xml:space="preserve">TUBO EM AÇO CARBONO PF COM ABA DE VEDAÇÃO DN 1500
</t>
  </si>
  <si>
    <t>I10150</t>
  </si>
  <si>
    <t>TUBO EM AÇO INOX DE 2", SCH 40, SEM COSTURA PF</t>
  </si>
  <si>
    <t>I10151</t>
  </si>
  <si>
    <t>TUBO EM AÇO INOX DE 2", SCH 40, SEM COSTURA PP</t>
  </si>
  <si>
    <t>I10152</t>
  </si>
  <si>
    <t>TUBO EM AÇO INOX DE 3", SCH 40, SEM COSTURA PP</t>
  </si>
  <si>
    <t>I10153</t>
  </si>
  <si>
    <t>TUBO EM AÇO INOX DE 4", SCH 40, SEM COSTURA PP</t>
  </si>
  <si>
    <t>I10154</t>
  </si>
  <si>
    <t>TUBO EM AÇO INOX DE 6", SCH 40, SEM COSTURA PP</t>
  </si>
  <si>
    <t>I10155</t>
  </si>
  <si>
    <t>TUBO EM AÇO INOX DE 8", SCH 40, SEM COSTURA PP</t>
  </si>
  <si>
    <t>I10158</t>
  </si>
  <si>
    <t>TUBO EM AÇO INOX DN   75, SCH 40, SEM COSTURA PP</t>
  </si>
  <si>
    <t>I10156</t>
  </si>
  <si>
    <t>TUBO EM AÇO INOX DN 100, SCH 40, SEM COSTURA PF</t>
  </si>
  <si>
    <t>I10159</t>
  </si>
  <si>
    <t>TUBO EM AÇO INOX DN 100, SCH 40, SEM COSTURA PP</t>
  </si>
  <si>
    <t>I10160</t>
  </si>
  <si>
    <t>TUBO EM AÇO INOX DN 150, SCH 40, SEM COSTURA PP</t>
  </si>
  <si>
    <t>I10157</t>
  </si>
  <si>
    <t>TUBO EM AÇO INOX DN 200, SCH 40, SEM COSTURA PF</t>
  </si>
  <si>
    <t>I10161</t>
  </si>
  <si>
    <t>TUBO EM AÇO INOX DN 200, SCH 40, SEM COSTURA PP</t>
  </si>
  <si>
    <t>I10165</t>
  </si>
  <si>
    <t>TUBO FLEXÍVEL  PP  DN 25MM (3/4')</t>
  </si>
  <si>
    <t>I10166</t>
  </si>
  <si>
    <t>TUBO FOGO DA LINHA MÉDIA SEM COSTURA E COM ROSCA DN 2 1/2”</t>
  </si>
  <si>
    <t>I7064</t>
  </si>
  <si>
    <t>TUBO FoFo C/ FLANGE E BOLSA JE DN 80 PN10 L=500</t>
  </si>
  <si>
    <t>I7065</t>
  </si>
  <si>
    <t>TUBO FoFo C/ FLANGE E PONTA JE DN 80 PN10 L=500</t>
  </si>
  <si>
    <t>I3956</t>
  </si>
  <si>
    <t>TUBO FoFo C/ FLANGES DN   50 PN10 - L= 250</t>
  </si>
  <si>
    <t>I3957</t>
  </si>
  <si>
    <t>TUBO FoFo C/ FLANGES DN   50 PN10 - L= 500</t>
  </si>
  <si>
    <t>I3960</t>
  </si>
  <si>
    <t>TUBO FoFo C/ FLANGES DN  100 PN10 - L= 250</t>
  </si>
  <si>
    <t>I3961</t>
  </si>
  <si>
    <t>TUBO FoFo C/ FLANGES DN  100 PN10 - L= 500</t>
  </si>
  <si>
    <t>I4458</t>
  </si>
  <si>
    <t>TUBO FoFo C/ FLANGES DN  100 PN10 - L=1000</t>
  </si>
  <si>
    <t>I4459</t>
  </si>
  <si>
    <t>TUBO FoFo C/ FLANGES DN  100 PN10 - L=1500</t>
  </si>
  <si>
    <t>I4460</t>
  </si>
  <si>
    <t>TUBO FoFo C/ FLANGES DN  100 PN10 - L=2000</t>
  </si>
  <si>
    <t>I4461</t>
  </si>
  <si>
    <t>TUBO FoFo C/ FLANGES DN  100 PN10 - L=2500</t>
  </si>
  <si>
    <t>I4462</t>
  </si>
  <si>
    <t>TUBO FoFo C/ FLANGES DN  100 PN10 - L=3000</t>
  </si>
  <si>
    <t>I4463</t>
  </si>
  <si>
    <t>TUBO FoFo C/ FLANGES DN  100 PN10 - L=3500</t>
  </si>
  <si>
    <t>I4464</t>
  </si>
  <si>
    <t>TUBO FoFo C/ FLANGES DN  100 PN10 - L=4000</t>
  </si>
  <si>
    <t>I4465</t>
  </si>
  <si>
    <t>TUBO FoFo C/ FLANGES DN  100 PN10 - L=4500</t>
  </si>
  <si>
    <t>I4466</t>
  </si>
  <si>
    <t>TUBO FoFo C/ FLANGES DN  100 PN10 - L=5000</t>
  </si>
  <si>
    <t>I4467</t>
  </si>
  <si>
    <t>TUBO FoFo C/ FLANGES DN  100 PN10 - L=5500</t>
  </si>
  <si>
    <t>I4468</t>
  </si>
  <si>
    <t>TUBO FoFo C/ FLANGES DN  100 PN10 - L=5800</t>
  </si>
  <si>
    <t>I3962</t>
  </si>
  <si>
    <t>TUBO FoFo C/ FLANGES DN  150 PN10 - L= 250</t>
  </si>
  <si>
    <t>I3963</t>
  </si>
  <si>
    <t>TUBO FoFo C/ FLANGES DN  150 PN10 - L= 500</t>
  </si>
  <si>
    <t>I4469</t>
  </si>
  <si>
    <t>TUBO FoFo C/ FLANGES DN  150 PN10 - L=1000</t>
  </si>
  <si>
    <t>I4470</t>
  </si>
  <si>
    <t>TUBO FoFo C/ FLANGES DN  150 PN10 - L=1500</t>
  </si>
  <si>
    <t>I4471</t>
  </si>
  <si>
    <t>TUBO FoFo C/ FLANGES DN  150 PN10 - L=2000</t>
  </si>
  <si>
    <t>I4472</t>
  </si>
  <si>
    <t>TUBO FoFo C/ FLANGES DN  150 PN10 - L=2500</t>
  </si>
  <si>
    <t>I4473</t>
  </si>
  <si>
    <t>TUBO FoFo C/ FLANGES DN  150 PN10 - L=3000</t>
  </si>
  <si>
    <t>I4474</t>
  </si>
  <si>
    <t>TUBO FoFo C/ FLANGES DN  150 PN10 - L=3500</t>
  </si>
  <si>
    <t>I4475</t>
  </si>
  <si>
    <t>TUBO FoFo C/ FLANGES DN  150 PN10 - L=4000</t>
  </si>
  <si>
    <t>I4476</t>
  </si>
  <si>
    <t>TUBO FoFo C/ FLANGES DN  150 PN10 - L=4500</t>
  </si>
  <si>
    <t>I4477</t>
  </si>
  <si>
    <t>TUBO FoFo C/ FLANGES DN  150 PN10 - L=5000</t>
  </si>
  <si>
    <t>I4478</t>
  </si>
  <si>
    <t>TUBO FoFo C/ FLANGES DN  150 PN10 - L=5500</t>
  </si>
  <si>
    <t>I4479</t>
  </si>
  <si>
    <t>TUBO FoFo C/ FLANGES DN  150 PN10 - L=5800</t>
  </si>
  <si>
    <t>I3964</t>
  </si>
  <si>
    <t>TUBO FoFo C/ FLANGES DN  200 PN10 - L= 250</t>
  </si>
  <si>
    <t>I3965</t>
  </si>
  <si>
    <t>TUBO FoFo C/ FLANGES DN  200 PN10 - L= 500</t>
  </si>
  <si>
    <t>I4480</t>
  </si>
  <si>
    <t>TUBO FoFo C/ FLANGES DN  200 PN10 - L=1000</t>
  </si>
  <si>
    <t>I4481</t>
  </si>
  <si>
    <t>TUBO FoFo C/ FLANGES DN  200 PN10 - L=1500</t>
  </si>
  <si>
    <t>I4482</t>
  </si>
  <si>
    <t>TUBO FoFo C/ FLANGES DN  200 PN10 - L=2000</t>
  </si>
  <si>
    <t>I4483</t>
  </si>
  <si>
    <t>TUBO FoFo C/ FLANGES DN  200 PN10 - L=2500</t>
  </si>
  <si>
    <t>I4484</t>
  </si>
  <si>
    <t>TUBO FoFo C/ FLANGES DN  200 PN10 - L=3000</t>
  </si>
  <si>
    <t>I4485</t>
  </si>
  <si>
    <t>TUBO FoFo C/ FLANGES DN  200 PN10 - L=3500</t>
  </si>
  <si>
    <t>I4486</t>
  </si>
  <si>
    <t>TUBO FoFo C/ FLANGES DN  200 PN10 - L=4000</t>
  </si>
  <si>
    <t>I4487</t>
  </si>
  <si>
    <t>TUBO FoFo C/ FLANGES DN  200 PN10 - L=4500</t>
  </si>
  <si>
    <t>I4488</t>
  </si>
  <si>
    <t>TUBO FoFo C/ FLANGES DN  200 PN10 - L=5000</t>
  </si>
  <si>
    <t>I4489</t>
  </si>
  <si>
    <t>TUBO FoFo C/ FLANGES DN  200 PN10 - L=5500</t>
  </si>
  <si>
    <t>I4490</t>
  </si>
  <si>
    <t>TUBO FoFo C/ FLANGES DN  200 PN10 - L=5800</t>
  </si>
  <si>
    <t>I3966</t>
  </si>
  <si>
    <t>TUBO FoFo C/ FLANGES DN  250 PN10 - L= 250</t>
  </si>
  <si>
    <t>I3967</t>
  </si>
  <si>
    <t>TUBO FoFo C/ FLANGES DN  250 PN10 - L= 500</t>
  </si>
  <si>
    <t>I4491</t>
  </si>
  <si>
    <t>TUBO FoFo C/ FLANGES DN  250 PN10 - L=1000</t>
  </si>
  <si>
    <t>I4492</t>
  </si>
  <si>
    <t>TUBO FoFo C/ FLANGES DN  250 PN10 - L=1500</t>
  </si>
  <si>
    <t>I4493</t>
  </si>
  <si>
    <t>TUBO FoFo C/ FLANGES DN  250 PN10 - L=2000</t>
  </si>
  <si>
    <t>I4494</t>
  </si>
  <si>
    <t>TUBO FoFo C/ FLANGES DN  250 PN10 - L=2500</t>
  </si>
  <si>
    <t>I4495</t>
  </si>
  <si>
    <t>TUBO FoFo C/ FLANGES DN  250 PN10 - L=3000</t>
  </si>
  <si>
    <t>I4496</t>
  </si>
  <si>
    <t>TUBO FoFo C/ FLANGES DN  250 PN10 - L=3500</t>
  </si>
  <si>
    <t>I4497</t>
  </si>
  <si>
    <t>TUBO FoFo C/ FLANGES DN  250 PN10 - L=4000</t>
  </si>
  <si>
    <t>I4498</t>
  </si>
  <si>
    <t>TUBO FoFo C/ FLANGES DN  250 PN10 - L=4500</t>
  </si>
  <si>
    <t>I4499</t>
  </si>
  <si>
    <t>TUBO FoFo C/ FLANGES DN  250 PN10 - L=5000</t>
  </si>
  <si>
    <t>I4500</t>
  </si>
  <si>
    <t>TUBO FoFo C/ FLANGES DN  250 PN10 - L=5500</t>
  </si>
  <si>
    <t>I4501</t>
  </si>
  <si>
    <t>TUBO FoFo C/ FLANGES DN  250 PN10 - L=5800</t>
  </si>
  <si>
    <t>I3968</t>
  </si>
  <si>
    <t>TUBO FoFo C/ FLANGES DN  300 PN10 - L= 250</t>
  </si>
  <si>
    <t>I3969</t>
  </si>
  <si>
    <t>TUBO FoFo C/ FLANGES DN  300 PN10 - L= 500</t>
  </si>
  <si>
    <t>I4502</t>
  </si>
  <si>
    <t>TUBO FoFo C/ FLANGES DN  300 PN10 - L=1000</t>
  </si>
  <si>
    <t>I4503</t>
  </si>
  <si>
    <t>TUBO FoFo C/ FLANGES DN  300 PN10 - L=1500</t>
  </si>
  <si>
    <t>I4504</t>
  </si>
  <si>
    <t>TUBO FoFo C/ FLANGES DN  300 PN10 - L=2000</t>
  </si>
  <si>
    <t>I4505</t>
  </si>
  <si>
    <t>TUBO FoFo C/ FLANGES DN  300 PN10 - L=2500</t>
  </si>
  <si>
    <t>I4506</t>
  </si>
  <si>
    <t>TUBO FoFo C/ FLANGES DN  300 PN10 - L=3000</t>
  </si>
  <si>
    <t>I4507</t>
  </si>
  <si>
    <t>TUBO FoFo C/ FLANGES DN  300 PN10 - L=3500</t>
  </si>
  <si>
    <t>I4508</t>
  </si>
  <si>
    <t>TUBO FoFo C/ FLANGES DN  300 PN10 - L=4000</t>
  </si>
  <si>
    <t>I4509</t>
  </si>
  <si>
    <t>TUBO FoFo C/ FLANGES DN  300 PN10 - L=4500</t>
  </si>
  <si>
    <t>I4510</t>
  </si>
  <si>
    <t>TUBO FoFo C/ FLANGES DN  300 PN10 - L=5000</t>
  </si>
  <si>
    <t>I4511</t>
  </si>
  <si>
    <t>TUBO FoFo C/ FLANGES DN  300 PN10 - L=5500</t>
  </si>
  <si>
    <t>I4512</t>
  </si>
  <si>
    <t>TUBO FoFo C/ FLANGES DN  300 PN10 - L=5800</t>
  </si>
  <si>
    <t>I3970</t>
  </si>
  <si>
    <t>TUBO FoFo C/ FLANGES DN  350 PN10 - L= 250</t>
  </si>
  <si>
    <t>I3971</t>
  </si>
  <si>
    <t>TUBO FoFo C/ FLANGES DN  350 PN10 - L= 500</t>
  </si>
  <si>
    <t>I4513</t>
  </si>
  <si>
    <t>TUBO FoFo C/ FLANGES DN  350 PN10 - L=1000</t>
  </si>
  <si>
    <t>I4514</t>
  </si>
  <si>
    <t>TUBO FoFo C/ FLANGES DN  350 PN10 - L=1500</t>
  </si>
  <si>
    <t>I4515</t>
  </si>
  <si>
    <t>TUBO FoFo C/ FLANGES DN  350 PN10 - L=2000</t>
  </si>
  <si>
    <t>I4516</t>
  </si>
  <si>
    <t>TUBO FoFo C/ FLANGES DN  350 PN10 - L=2500</t>
  </si>
  <si>
    <t>I4517</t>
  </si>
  <si>
    <t>TUBO FoFo C/ FLANGES DN  350 PN10 - L=3000</t>
  </si>
  <si>
    <t>I4518</t>
  </si>
  <si>
    <t>TUBO FoFo C/ FLANGES DN  350 PN10 - L=3500</t>
  </si>
  <si>
    <t>I4519</t>
  </si>
  <si>
    <t>TUBO FoFo C/ FLANGES DN  350 PN10 - L=4000</t>
  </si>
  <si>
    <t>I4520</t>
  </si>
  <si>
    <t>TUBO FoFo C/ FLANGES DN  350 PN10 - L=4500</t>
  </si>
  <si>
    <t>I4521</t>
  </si>
  <si>
    <t>TUBO FoFo C/ FLANGES DN  350 PN10 - L=5000</t>
  </si>
  <si>
    <t>I4522</t>
  </si>
  <si>
    <t>TUBO FoFo C/ FLANGES DN  350 PN10 - L=5500</t>
  </si>
  <si>
    <t>I4523</t>
  </si>
  <si>
    <t>TUBO FoFo C/ FLANGES DN  350 PN10 - L=5800</t>
  </si>
  <si>
    <t>I3972</t>
  </si>
  <si>
    <t>TUBO FoFo C/ FLANGES DN  400 PN10 - L= 250</t>
  </si>
  <si>
    <t>I4524</t>
  </si>
  <si>
    <t>TUBO FoFo C/ FLANGES DN  400 PN10 - L=1000</t>
  </si>
  <si>
    <t>I4525</t>
  </si>
  <si>
    <t>TUBO FoFo C/ FLANGES DN  400 PN10 - L=1500</t>
  </si>
  <si>
    <t>I4526</t>
  </si>
  <si>
    <t>TUBO FoFo C/ FLANGES DN  400 PN10 - L=2000</t>
  </si>
  <si>
    <t>I4527</t>
  </si>
  <si>
    <t>TUBO FoFo C/ FLANGES DN  400 PN10 - L=2500</t>
  </si>
  <si>
    <t>I4528</t>
  </si>
  <si>
    <t>TUBO FoFo C/ FLANGES DN  400 PN10 - L=3000</t>
  </si>
  <si>
    <t>I4529</t>
  </si>
  <si>
    <t>TUBO FoFo C/ FLANGES DN  400 PN10 - L=3500</t>
  </si>
  <si>
    <t>I4530</t>
  </si>
  <si>
    <t>TUBO FoFo C/ FLANGES DN  400 PN10 - L=4000</t>
  </si>
  <si>
    <t>I4531</t>
  </si>
  <si>
    <t>TUBO FoFo C/ FLANGES DN  400 PN10 - L=4500</t>
  </si>
  <si>
    <t>I4532</t>
  </si>
  <si>
    <t>TUBO FoFo C/ FLANGES DN  400 PN10 - L=5000</t>
  </si>
  <si>
    <t>I4533</t>
  </si>
  <si>
    <t>TUBO FoFo C/ FLANGES DN  400 PN10 - L=5500</t>
  </si>
  <si>
    <t>I4534</t>
  </si>
  <si>
    <t>TUBO FoFo C/ FLANGES DN  400 PN10 - L=5800</t>
  </si>
  <si>
    <t>I3974</t>
  </si>
  <si>
    <t>TUBO FoFo C/ FLANGES DN  450 PN10 - L= 250</t>
  </si>
  <si>
    <t>I3975</t>
  </si>
  <si>
    <t>TUBO FoFo C/ FLANGES DN  450 PN10 - L= 500</t>
  </si>
  <si>
    <t>I4535</t>
  </si>
  <si>
    <t>TUBO FoFo C/ FLANGES DN  450 PN10 - L=1000</t>
  </si>
  <si>
    <t>I4536</t>
  </si>
  <si>
    <t>TUBO FoFo C/ FLANGES DN  450 PN10 - L=1500</t>
  </si>
  <si>
    <t>I4537</t>
  </si>
  <si>
    <t>TUBO FoFo C/ FLANGES DN  450 PN10 - L=2000</t>
  </si>
  <si>
    <t>I4538</t>
  </si>
  <si>
    <t>TUBO FoFo C/ FLANGES DN  450 PN10 - L=2500</t>
  </si>
  <si>
    <t>I4539</t>
  </si>
  <si>
    <t>TUBO FoFo C/ FLANGES DN  450 PN10 - L=3000</t>
  </si>
  <si>
    <t>I4540</t>
  </si>
  <si>
    <t>TUBO FoFo C/ FLANGES DN  450 PN10 - L=3500</t>
  </si>
  <si>
    <t>I4541</t>
  </si>
  <si>
    <t>TUBO FoFo C/ FLANGES DN  450 PN10 - L=4000</t>
  </si>
  <si>
    <t>I4542</t>
  </si>
  <si>
    <t>TUBO FoFo C/ FLANGES DN  450 PN10 - L=4500</t>
  </si>
  <si>
    <t>I4543</t>
  </si>
  <si>
    <t>TUBO FoFo C/ FLANGES DN  450 PN10 - L=5000</t>
  </si>
  <si>
    <t>I4544</t>
  </si>
  <si>
    <t>TUBO FoFo C/ FLANGES DN  450 PN10 - L=5500</t>
  </si>
  <si>
    <t>I4545</t>
  </si>
  <si>
    <t>TUBO FoFo C/ FLANGES DN  450 PN10 - L=5800</t>
  </si>
  <si>
    <t>I3958</t>
  </si>
  <si>
    <t>TUBO FoFo C/ FLANGES DN  75  PN10 - L=250</t>
  </si>
  <si>
    <t>I3959</t>
  </si>
  <si>
    <t>TUBO FoFo C/ FLANGES DN  75  PN10 - L=500</t>
  </si>
  <si>
    <t>I4447</t>
  </si>
  <si>
    <t>TUBO FoFo C/ FLANGES DN  75 PN10 - L=1000</t>
  </si>
  <si>
    <t>I4448</t>
  </si>
  <si>
    <t>TUBO FoFo C/ FLANGES DN  75 PN10 - L=1500</t>
  </si>
  <si>
    <t>I4449</t>
  </si>
  <si>
    <t>TUBO FoFo C/ FLANGES DN  75 PN10 - L=2000</t>
  </si>
  <si>
    <t>I4450</t>
  </si>
  <si>
    <t>TUBO FoFo C/ FLANGES DN  75 PN10 - L=2500</t>
  </si>
  <si>
    <t>I4451</t>
  </si>
  <si>
    <t>TUBO FoFo C/ FLANGES DN  75 PN10 - L=3000</t>
  </si>
  <si>
    <t>I4452</t>
  </si>
  <si>
    <t>TUBO FoFo C/ FLANGES DN  75 PN10 - L=3500</t>
  </si>
  <si>
    <t>I4453</t>
  </si>
  <si>
    <t>TUBO FoFo C/ FLANGES DN  75 PN10 - L=4000</t>
  </si>
  <si>
    <t>I4454</t>
  </si>
  <si>
    <t>TUBO FoFo C/ FLANGES DN  75 PN10 - L=4500</t>
  </si>
  <si>
    <t>I4455</t>
  </si>
  <si>
    <t>TUBO FoFo C/ FLANGES DN  75 PN10 - L=5000</t>
  </si>
  <si>
    <t>I4456</t>
  </si>
  <si>
    <t>TUBO FoFo C/ FLANGES DN  75 PN10 - L=5500</t>
  </si>
  <si>
    <t>I4457</t>
  </si>
  <si>
    <t>TUBO FoFo C/ FLANGES DN  75 PN10 - L=5800</t>
  </si>
  <si>
    <t>I7183</t>
  </si>
  <si>
    <t>TUBO FoFo C/ FLANGES DN  80 PN10 - L=1000</t>
  </si>
  <si>
    <t>I7184</t>
  </si>
  <si>
    <t>TUBO FoFo C/ FLANGES DN  80 PN10 - L=1500</t>
  </si>
  <si>
    <t>I7185</t>
  </si>
  <si>
    <t>TUBO FoFo C/ FLANGES DN  80 PN10 - L=2000</t>
  </si>
  <si>
    <t>I7186</t>
  </si>
  <si>
    <t>TUBO FoFo C/ FLANGES DN  80 PN10 - L=2500</t>
  </si>
  <si>
    <t>I7187</t>
  </si>
  <si>
    <t>TUBO FoFo C/ FLANGES DN  80 PN10 - L=3000</t>
  </si>
  <si>
    <t>I7188</t>
  </si>
  <si>
    <t>TUBO FoFo C/ FLANGES DN  80 PN10 - L=3500</t>
  </si>
  <si>
    <t>I7189</t>
  </si>
  <si>
    <t>TUBO FoFo C/ FLANGES DN  80 PN10 - L=4000</t>
  </si>
  <si>
    <t>I7190</t>
  </si>
  <si>
    <t>TUBO FoFo C/ FLANGES DN  80 PN10 - L=4500</t>
  </si>
  <si>
    <t>I7191</t>
  </si>
  <si>
    <t>TUBO FoFo C/ FLANGES DN  80 PN10 - L=5000</t>
  </si>
  <si>
    <t>I7192</t>
  </si>
  <si>
    <t>TUBO FoFo C/ FLANGES DN  80 PN10 - L=5500</t>
  </si>
  <si>
    <t>I7193</t>
  </si>
  <si>
    <t>TUBO FoFo C/ FLANGES DN  80 PN10 - L=5800</t>
  </si>
  <si>
    <t>I7062</t>
  </si>
  <si>
    <t>TUBO FoFo C/ FLANGES DN  80 PN10 L=250</t>
  </si>
  <si>
    <t>I7063</t>
  </si>
  <si>
    <t>TUBO FoFo C/ FLANGES DN  80 PN10 L=500</t>
  </si>
  <si>
    <t>I3987</t>
  </si>
  <si>
    <t>TUBO FoFo C/ FLANGES DN 1000 PN10 - L= 500</t>
  </si>
  <si>
    <t>I4607</t>
  </si>
  <si>
    <t>TUBO FoFo C/ FLANGES DN 1000 PN10 - L=1000</t>
  </si>
  <si>
    <t>I4608</t>
  </si>
  <si>
    <t>TUBO FoFo C/ FLANGES DN 1000 PN10 - L=1500</t>
  </si>
  <si>
    <t>I4609</t>
  </si>
  <si>
    <t>TUBO FoFo C/ FLANGES DN 1000 PN10 - L=2000</t>
  </si>
  <si>
    <t>I4610</t>
  </si>
  <si>
    <t>TUBO FoFo C/ FLANGES DN 1000 PN10 - L=2500</t>
  </si>
  <si>
    <t>I4611</t>
  </si>
  <si>
    <t>TUBO FoFo C/ FLANGES DN 1000 PN10 - L=3000</t>
  </si>
  <si>
    <t>I4612</t>
  </si>
  <si>
    <t>TUBO FoFo C/ FLANGES DN 1000 PN10 - L=3500</t>
  </si>
  <si>
    <t>I4613</t>
  </si>
  <si>
    <t>TUBO FoFo C/ FLANGES DN 1000 PN10 - L=4000</t>
  </si>
  <si>
    <t>I4614</t>
  </si>
  <si>
    <t>TUBO FoFo C/ FLANGES DN 1000 PN10 - L=4500</t>
  </si>
  <si>
    <t>I4615</t>
  </si>
  <si>
    <t>TUBO FoFo C/ FLANGES DN 1000 PN10 - L=5000</t>
  </si>
  <si>
    <t>I4616</t>
  </si>
  <si>
    <t>TUBO FoFo C/ FLANGES DN 1000 PN10 - L=5500</t>
  </si>
  <si>
    <t>I4617</t>
  </si>
  <si>
    <t>TUBO FoFo C/ FLANGES DN 1000 PN10 - L=6000</t>
  </si>
  <si>
    <t>I4618</t>
  </si>
  <si>
    <t>TUBO FoFo C/ FLANGES DN 1000 PN10 - L=6500</t>
  </si>
  <si>
    <t>I4619</t>
  </si>
  <si>
    <t>TUBO FoFo C/ FLANGES DN 1000 PN10 - L=6800</t>
  </si>
  <si>
    <t>I3988</t>
  </si>
  <si>
    <t>TUBO FoFo C/ FLANGES DN 1200 PN10 - L= 250</t>
  </si>
  <si>
    <t>I3989</t>
  </si>
  <si>
    <t>TUBO FoFo C/ FLANGES DN 1200 PN10 - L= 500</t>
  </si>
  <si>
    <t>I4620</t>
  </si>
  <si>
    <t>TUBO FoFo C/ FLANGES DN 1200 PN10 - L=1000</t>
  </si>
  <si>
    <t>I4621</t>
  </si>
  <si>
    <t>TUBO FoFo C/ FLANGES DN 1200 PN10 - L=1500</t>
  </si>
  <si>
    <t>I4622</t>
  </si>
  <si>
    <t>TUBO FoFo C/ FLANGES DN 1200 PN10 - L=2000</t>
  </si>
  <si>
    <t>I4623</t>
  </si>
  <si>
    <t>TUBO FoFo C/ FLANGES DN 1200 PN10 - L=2500</t>
  </si>
  <si>
    <t>I4624</t>
  </si>
  <si>
    <t>TUBO FoFo C/ FLANGES DN 1200 PN10 - L=3000</t>
  </si>
  <si>
    <t>I4625</t>
  </si>
  <si>
    <t>TUBO FoFo C/ FLANGES DN 1200 PN10 - L=3500</t>
  </si>
  <si>
    <t>I4626</t>
  </si>
  <si>
    <t>TUBO FoFo C/ FLANGES DN 1200 PN10 - L=4000</t>
  </si>
  <si>
    <t>I4627</t>
  </si>
  <si>
    <t>TUBO FoFo C/ FLANGES DN 1200 PN10 - L=4500</t>
  </si>
  <si>
    <t>I4628</t>
  </si>
  <si>
    <t>TUBO FoFo C/ FLANGES DN 1200 PN10 - L=5000</t>
  </si>
  <si>
    <t>I4629</t>
  </si>
  <si>
    <t>TUBO FoFo C/ FLANGES DN 1200 PN10 - L=5500</t>
  </si>
  <si>
    <t>I4630</t>
  </si>
  <si>
    <t>TUBO FoFo C/ FLANGES DN 1200 PN10 - L=6000</t>
  </si>
  <si>
    <t>I4631</t>
  </si>
  <si>
    <t>TUBO FoFo C/ FLANGES DN 1200 PN10 - L=6500</t>
  </si>
  <si>
    <t>I4632</t>
  </si>
  <si>
    <t>TUBO FoFo C/ FLANGES DN 1200 PN10 - L=6800</t>
  </si>
  <si>
    <t>I3976</t>
  </si>
  <si>
    <t>TUBO FoFo C/ FLANGES DN 500 PN10 - L= 250</t>
  </si>
  <si>
    <t>I4546</t>
  </si>
  <si>
    <t>TUBO FoFo C/ FLANGES DN 500 PN10 - L=1000</t>
  </si>
  <si>
    <t>I4547</t>
  </si>
  <si>
    <t>TUBO FoFo C/ FLANGES DN 500 PN10 - L=1500</t>
  </si>
  <si>
    <t>I4548</t>
  </si>
  <si>
    <t>TUBO FoFo C/ FLANGES DN 500 PN10 - L=2000</t>
  </si>
  <si>
    <t>I4549</t>
  </si>
  <si>
    <t>TUBO FoFo C/ FLANGES DN 500 PN10 - L=2500</t>
  </si>
  <si>
    <t>I4550</t>
  </si>
  <si>
    <t>TUBO FoFo C/ FLANGES DN 500 PN10 - L=3000</t>
  </si>
  <si>
    <t>I4551</t>
  </si>
  <si>
    <t>TUBO FoFo C/ FLANGES DN 500 PN10 - L=3500</t>
  </si>
  <si>
    <t>I4552</t>
  </si>
  <si>
    <t>TUBO FoFo C/ FLANGES DN 500 PN10 - L=4000</t>
  </si>
  <si>
    <t>I4553</t>
  </si>
  <si>
    <t>TUBO FoFo C/ FLANGES DN 500 PN10 - L=4500</t>
  </si>
  <si>
    <t>I3977</t>
  </si>
  <si>
    <t>TUBO FoFo C/ FLANGES DN 500 PN10 - L=500</t>
  </si>
  <si>
    <t>I4554</t>
  </si>
  <si>
    <t>TUBO FoFo C/ FLANGES DN 500 PN10 - L=5000</t>
  </si>
  <si>
    <t>I4555</t>
  </si>
  <si>
    <t>TUBO FoFo C/ FLANGES DN 500 PN10 - L=5500</t>
  </si>
  <si>
    <t>I4556</t>
  </si>
  <si>
    <t>TUBO FoFo C/ FLANGES DN 500 PN10 - L=5800</t>
  </si>
  <si>
    <t>I4557</t>
  </si>
  <si>
    <t>TUBO FoFo C/ FLANGES DN 600 PN10 - L=1000</t>
  </si>
  <si>
    <t>I4558</t>
  </si>
  <si>
    <t>TUBO FoFo C/ FLANGES DN 600 PN10 - L=1500</t>
  </si>
  <si>
    <t>I4559</t>
  </si>
  <si>
    <t>TUBO FoFo C/ FLANGES DN 600 PN10 - L=2000</t>
  </si>
  <si>
    <t>I3978</t>
  </si>
  <si>
    <t>TUBO FoFo C/ FLANGES DN 600 PN10 - L=250</t>
  </si>
  <si>
    <t>I4560</t>
  </si>
  <si>
    <t>TUBO FoFo C/ FLANGES DN 600 PN10 - L=2500</t>
  </si>
  <si>
    <t>I4561</t>
  </si>
  <si>
    <t>TUBO FoFo C/ FLANGES DN 600 PN10 - L=3000</t>
  </si>
  <si>
    <t>I4562</t>
  </si>
  <si>
    <t>TUBO FoFo C/ FLANGES DN 600 PN10 - L=3500</t>
  </si>
  <si>
    <t>I4563</t>
  </si>
  <si>
    <t>TUBO FoFo C/ FLANGES DN 600 PN10 - L=4000</t>
  </si>
  <si>
    <t>I4564</t>
  </si>
  <si>
    <t>TUBO FoFo C/ FLANGES DN 600 PN10 - L=4500</t>
  </si>
  <si>
    <t>I3979</t>
  </si>
  <si>
    <t>TUBO FoFo C/ FLANGES DN 600 PN10 - L=500</t>
  </si>
  <si>
    <t>I4565</t>
  </si>
  <si>
    <t>TUBO FoFo C/ FLANGES DN 600 PN10 - L=5000</t>
  </si>
  <si>
    <t>I4566</t>
  </si>
  <si>
    <t>TUBO FoFo C/ FLANGES DN 600 PN10 - L=5500</t>
  </si>
  <si>
    <t>I4567</t>
  </si>
  <si>
    <t>TUBO FoFo C/ FLANGES DN 600 PN10 - L=5800</t>
  </si>
  <si>
    <t>I3980</t>
  </si>
  <si>
    <t>TUBO FoFo C/ FLANGES DN 700  PN10 - L=250</t>
  </si>
  <si>
    <t>I3981</t>
  </si>
  <si>
    <t>TUBO FoFo C/ FLANGES DN 700  PN10 - L=500</t>
  </si>
  <si>
    <t>I4568</t>
  </si>
  <si>
    <t>TUBO FoFo C/ FLANGES DN 700 PN10 - L=1000</t>
  </si>
  <si>
    <t>I4569</t>
  </si>
  <si>
    <t>TUBO FoFo C/ FLANGES DN 700 PN10 - L=1500</t>
  </si>
  <si>
    <t>I4570</t>
  </si>
  <si>
    <t>TUBO FoFo C/ FLANGES DN 700 PN10 - L=2000</t>
  </si>
  <si>
    <t>I4571</t>
  </si>
  <si>
    <t>TUBO FoFo C/ FLANGES DN 700 PN10 - L=2500</t>
  </si>
  <si>
    <t>I4572</t>
  </si>
  <si>
    <t>TUBO FoFo C/ FLANGES DN 700 PN10 - L=3000</t>
  </si>
  <si>
    <t>I4573</t>
  </si>
  <si>
    <t>TUBO FoFo C/ FLANGES DN 700 PN10 - L=3500</t>
  </si>
  <si>
    <t>I4574</t>
  </si>
  <si>
    <t>TUBO FoFo C/ FLANGES DN 700 PN10 - L=4000</t>
  </si>
  <si>
    <t>I4575</t>
  </si>
  <si>
    <t>TUBO FoFo C/ FLANGES DN 700 PN10 - L=4500</t>
  </si>
  <si>
    <t>I4576</t>
  </si>
  <si>
    <t>TUBO FoFo C/ FLANGES DN 700 PN10 - L=5000</t>
  </si>
  <si>
    <t>I4577</t>
  </si>
  <si>
    <t>TUBO FoFo C/ FLANGES DN 700 PN10 - L=5500</t>
  </si>
  <si>
    <t>I4578</t>
  </si>
  <si>
    <t>TUBO FoFo C/ FLANGES DN 700 PN10 - L=6000</t>
  </si>
  <si>
    <t>I4579</t>
  </si>
  <si>
    <t>TUBO FoFo C/ FLANGES DN 700 PN10 - L=6500</t>
  </si>
  <si>
    <t>I4580</t>
  </si>
  <si>
    <t>TUBO FoFo C/ FLANGES DN 700 PN10 - L=6800</t>
  </si>
  <si>
    <t>I3982</t>
  </si>
  <si>
    <t>TUBO FoFo C/ FLANGES DN 800  PN10 - L=250</t>
  </si>
  <si>
    <t>I3983</t>
  </si>
  <si>
    <t>TUBO FoFo C/ FLANGES DN 800  PN10 - L=500</t>
  </si>
  <si>
    <t>I4581</t>
  </si>
  <si>
    <t>TUBO FoFo C/ FLANGES DN 800 PN10 - L=1000</t>
  </si>
  <si>
    <t>I4582</t>
  </si>
  <si>
    <t>TUBO FoFo C/ FLANGES DN 800 PN10 - L=1500</t>
  </si>
  <si>
    <t>I4583</t>
  </si>
  <si>
    <t>TUBO FoFo C/ FLANGES DN 800 PN10 - L=2000</t>
  </si>
  <si>
    <t>I4584</t>
  </si>
  <si>
    <t>TUBO FoFo C/ FLANGES DN 800 PN10 - L=2500</t>
  </si>
  <si>
    <t>I4585</t>
  </si>
  <si>
    <t>TUBO FoFo C/ FLANGES DN 800 PN10 - L=3000</t>
  </si>
  <si>
    <t>I4586</t>
  </si>
  <si>
    <t>TUBO FoFo C/ FLANGES DN 800 PN10 - L=3500</t>
  </si>
  <si>
    <t>I4587</t>
  </si>
  <si>
    <t>TUBO FoFo C/ FLANGES DN 800 PN10 - L=4000</t>
  </si>
  <si>
    <t>I4588</t>
  </si>
  <si>
    <t>TUBO FoFo C/ FLANGES DN 800 PN10 - L=4500</t>
  </si>
  <si>
    <t>I4589</t>
  </si>
  <si>
    <t>TUBO FoFo C/ FLANGES DN 800 PN10 - L=5000</t>
  </si>
  <si>
    <t>I4590</t>
  </si>
  <si>
    <t>TUBO FoFo C/ FLANGES DN 800 PN10 - L=5500</t>
  </si>
  <si>
    <t>I4591</t>
  </si>
  <si>
    <t>TUBO FoFo C/ FLANGES DN 800 PN10 - L=6000</t>
  </si>
  <si>
    <t>I4592</t>
  </si>
  <si>
    <t>TUBO FoFo C/ FLANGES DN 800 PN10 - L=6500</t>
  </si>
  <si>
    <t>I4593</t>
  </si>
  <si>
    <t>TUBO FoFo C/ FLANGES DN 800 PN10 - L=6800</t>
  </si>
  <si>
    <t>I3984</t>
  </si>
  <si>
    <t>TUBO FoFo C/ FLANGES DN 900  PN10 - L=250</t>
  </si>
  <si>
    <t>I3985</t>
  </si>
  <si>
    <t>TUBO FoFo C/ FLANGES DN 900  PN10 - L=500</t>
  </si>
  <si>
    <t>I4594</t>
  </si>
  <si>
    <t>TUBO FoFo C/ FLANGES DN 900 PN10 - L=1000</t>
  </si>
  <si>
    <t>I4595</t>
  </si>
  <si>
    <t>TUBO FoFo C/ FLANGES DN 900 PN10 - L=1500</t>
  </si>
  <si>
    <t>I4596</t>
  </si>
  <si>
    <t>TUBO FoFo C/ FLANGES DN 900 PN10 - L=2000</t>
  </si>
  <si>
    <t>I4597</t>
  </si>
  <si>
    <t>TUBO FoFo C/ FLANGES DN 900 PN10 - L=2500</t>
  </si>
  <si>
    <t>I4598</t>
  </si>
  <si>
    <t>TUBO FoFo C/ FLANGES DN 900 PN10 - L=3000</t>
  </si>
  <si>
    <t>I4599</t>
  </si>
  <si>
    <t>TUBO FoFo C/ FLANGES DN 900 PN10 - L=3500</t>
  </si>
  <si>
    <t>I4600</t>
  </si>
  <si>
    <t>TUBO FoFo C/ FLANGES DN 900 PN10 - L=4000</t>
  </si>
  <si>
    <t>I4601</t>
  </si>
  <si>
    <t>TUBO FoFo C/ FLANGES DN 900 PN10 - L=4500</t>
  </si>
  <si>
    <t>I4602</t>
  </si>
  <si>
    <t>TUBO FoFo C/ FLANGES DN 900 PN10 - L=5000</t>
  </si>
  <si>
    <t>I4603</t>
  </si>
  <si>
    <t>TUBO FoFo C/ FLANGES DN 900 PN10 - L=5500</t>
  </si>
  <si>
    <t>I4604</t>
  </si>
  <si>
    <t>TUBO FoFo C/ FLANGES DN 900 PN10 - L=6000</t>
  </si>
  <si>
    <t>I4605</t>
  </si>
  <si>
    <t>TUBO FoFo C/ FLANGES DN 900 PN10 - L=6500</t>
  </si>
  <si>
    <t>I4606</t>
  </si>
  <si>
    <t>TUBO FoFo C/ FLANGES DN 900 PN10 - L=6800</t>
  </si>
  <si>
    <t>I6649</t>
  </si>
  <si>
    <t>TUBO FoFo C/FLANGE E BOLSA DN   75 PN10 L=500</t>
  </si>
  <si>
    <t>I6650</t>
  </si>
  <si>
    <t>TUBO FoFo C/FLANGE E BOLSA DN  100 PN10 L=500</t>
  </si>
  <si>
    <t>I6651</t>
  </si>
  <si>
    <t>TUBO FoFo C/FLANGE E BOLSA DN  150 PN10 L=500</t>
  </si>
  <si>
    <t>I6652</t>
  </si>
  <si>
    <t>TUBO FoFo C/FLANGE E BOLSA DN  200 PN10 L=500</t>
  </si>
  <si>
    <t>I6653</t>
  </si>
  <si>
    <t>TUBO FoFo C/FLANGE E BOLSA DN  250 PN10 L=500</t>
  </si>
  <si>
    <t>I6654</t>
  </si>
  <si>
    <t>TUBO FoFo C/FLANGE E BOLSA DN  300 PN10 L=500</t>
  </si>
  <si>
    <t>I6655</t>
  </si>
  <si>
    <t>TUBO FoFo C/FLANGE E BOLSA DN  350 PN10 L=500</t>
  </si>
  <si>
    <t>I6656</t>
  </si>
  <si>
    <t>TUBO FoFo C/FLANGE E BOLSA DN  400 PN10 L=500</t>
  </si>
  <si>
    <t>I6657</t>
  </si>
  <si>
    <t>TUBO FoFo C/FLANGE E BOLSA DN  450 PN10 L=500</t>
  </si>
  <si>
    <t>I6658</t>
  </si>
  <si>
    <t>TUBO FoFo C/FLANGE E BOLSA DN  500 PN10 L=500</t>
  </si>
  <si>
    <t>I6659</t>
  </si>
  <si>
    <t>TUBO FoFo C/FLANGE E BOLSA DN  600 PN10 L=500</t>
  </si>
  <si>
    <t>I6660</t>
  </si>
  <si>
    <t>TUBO FoFo C/FLANGE E BOLSA DN  700 PN10 L=500</t>
  </si>
  <si>
    <t>I6661</t>
  </si>
  <si>
    <t>TUBO FoFo C/FLANGE E BOLSA DN  800 PN10 L=500</t>
  </si>
  <si>
    <t>I6662</t>
  </si>
  <si>
    <t>TUBO FoFo C/FLANGE E BOLSA DN  900 PN10 L=500</t>
  </si>
  <si>
    <t>I6663</t>
  </si>
  <si>
    <t>TUBO FoFo C/FLANGE E BOLSA DN 1000 PN10 L=500</t>
  </si>
  <si>
    <t>I6664</t>
  </si>
  <si>
    <t>TUBO FoFo C/FLANGE E BOLSA DN 1200 PN10 L=500</t>
  </si>
  <si>
    <t>I4261</t>
  </si>
  <si>
    <t>TUBO FoFo C/FLANGE E BOLSA JE DN   75 PN10 - L=1000</t>
  </si>
  <si>
    <t>I4262</t>
  </si>
  <si>
    <t>TUBO FoFo C/FLANGE E BOLSA JE DN   75 PN10 - L=1500</t>
  </si>
  <si>
    <t>I4263</t>
  </si>
  <si>
    <t>TUBO FoFo C/FLANGE E BOLSA JE DN   75 PN10 - L=2000</t>
  </si>
  <si>
    <t>I4264</t>
  </si>
  <si>
    <t>TUBO FoFo C/FLANGE E BOLSA JE DN   75 PN10 - L=2500</t>
  </si>
  <si>
    <t>I4265</t>
  </si>
  <si>
    <t>TUBO FoFo C/FLANGE E BOLSA JE DN   75 PN10 - L=3000</t>
  </si>
  <si>
    <t>I4266</t>
  </si>
  <si>
    <t>TUBO FoFo C/FLANGE E BOLSA JE DN   75 PN10 - L=3500</t>
  </si>
  <si>
    <t>I4267</t>
  </si>
  <si>
    <t>TUBO FoFo C/FLANGE E BOLSA JE DN   75 PN10 - L=4000</t>
  </si>
  <si>
    <t>I4268</t>
  </si>
  <si>
    <t>TUBO FoFo C/FLANGE E BOLSA JE DN   75 PN10 - L=4500</t>
  </si>
  <si>
    <t>I4269</t>
  </si>
  <si>
    <t>TUBO FoFo C/FLANGE E BOLSA JE DN   75 PN10 - L=5000</t>
  </si>
  <si>
    <t>I4270</t>
  </si>
  <si>
    <t>TUBO FoFo C/FLANGE E BOLSA JE DN   75 PN10 - L=5500</t>
  </si>
  <si>
    <t>I4271</t>
  </si>
  <si>
    <t>TUBO FoFo C/FLANGE E BOLSA JE DN   75 PN10 - L=5800</t>
  </si>
  <si>
    <t>I7194</t>
  </si>
  <si>
    <t>TUBO FoFo C/FLANGE E BOLSA JE DN   80 PN10 - L=1000m</t>
  </si>
  <si>
    <t>I7195</t>
  </si>
  <si>
    <t>TUBO FoFo C/FLANGE E BOLSA JE DN   80 PN10 - L=1500m</t>
  </si>
  <si>
    <t>I7196</t>
  </si>
  <si>
    <t>TUBO FoFo C/FLANGE E BOLSA JE DN   80 PN10 - L=2000m</t>
  </si>
  <si>
    <t>I7197</t>
  </si>
  <si>
    <t>TUBO FoFo C/FLANGE E BOLSA JE DN   80 PN10 - L=2500m</t>
  </si>
  <si>
    <t>I7198</t>
  </si>
  <si>
    <t>TUBO FoFo C/FLANGE E BOLSA JE DN   80 PN10 - L=3000m</t>
  </si>
  <si>
    <t>I7199</t>
  </si>
  <si>
    <t>TUBO FoFo C/FLANGE E BOLSA JE DN   80 PN10 - L=3500m</t>
  </si>
  <si>
    <t>I7200</t>
  </si>
  <si>
    <t>TUBO FoFo C/FLANGE E BOLSA JE DN   80 PN10 - L=4000m</t>
  </si>
  <si>
    <t>I7201</t>
  </si>
  <si>
    <t>TUBO FoFo C/FLANGE E BOLSA JE DN   80 PN10 - L=4500m</t>
  </si>
  <si>
    <t>I7202</t>
  </si>
  <si>
    <t>TUBO FoFo C/FLANGE E BOLSA JE DN   80 PN10 - L=5000m</t>
  </si>
  <si>
    <t>I7203</t>
  </si>
  <si>
    <t>TUBO FoFo C/FLANGE E BOLSA JE DN   80 PN10 - L=5500m</t>
  </si>
  <si>
    <t>I7204</t>
  </si>
  <si>
    <t>TUBO FoFo C/FLANGE E BOLSA JE DN   80 PN10 - L=5800m</t>
  </si>
  <si>
    <t>I4272</t>
  </si>
  <si>
    <t>TUBO FoFo C/FLANGE E BOLSA JE DN  100 PN10 - L=1000</t>
  </si>
  <si>
    <t>I4273</t>
  </si>
  <si>
    <t>TUBO FoFo C/FLANGE E BOLSA JE DN  100 PN10 - L=1500</t>
  </si>
  <si>
    <t>I4274</t>
  </si>
  <si>
    <t>TUBO FoFo C/FLANGE E BOLSA JE DN  100 PN10 - L=2000</t>
  </si>
  <si>
    <t>I4275</t>
  </si>
  <si>
    <t>TUBO FoFo C/FLANGE E BOLSA JE DN  100 PN10 - L=2500</t>
  </si>
  <si>
    <t>I4276</t>
  </si>
  <si>
    <t>TUBO FoFo C/FLANGE E BOLSA JE DN  100 PN10 - L=3000</t>
  </si>
  <si>
    <t>I4277</t>
  </si>
  <si>
    <t>TUBO FoFo C/FLANGE E BOLSA JE DN  100 PN10 - L=3500</t>
  </si>
  <si>
    <t>I4278</t>
  </si>
  <si>
    <t>TUBO FoFo C/FLANGE E BOLSA JE DN  100 PN10 - L=4000</t>
  </si>
  <si>
    <t>I4279</t>
  </si>
  <si>
    <t>TUBO FoFo C/FLANGE E BOLSA JE DN  100 PN10 - L=4500</t>
  </si>
  <si>
    <t>I4280</t>
  </si>
  <si>
    <t>TUBO FoFo C/FLANGE E BOLSA JE DN  100 PN10 - L=5000</t>
  </si>
  <si>
    <t>I4281</t>
  </si>
  <si>
    <t>TUBO FoFo C/FLANGE E BOLSA JE DN  100 PN10 - L=5500</t>
  </si>
  <si>
    <t>I4282</t>
  </si>
  <si>
    <t>TUBO FoFo C/FLANGE E BOLSA JE DN  100 PN10 - L=5800</t>
  </si>
  <si>
    <t>I4283</t>
  </si>
  <si>
    <t>TUBO FoFo C/FLANGE E BOLSA JE DN  150 PN10 - L=1000</t>
  </si>
  <si>
    <t>I4284</t>
  </si>
  <si>
    <t>TUBO FoFo C/FLANGE E BOLSA JE DN  150 PN10 - L=1500</t>
  </si>
  <si>
    <t>I4285</t>
  </si>
  <si>
    <t>TUBO FoFo C/FLANGE E BOLSA JE DN  150 PN10 - L=2000</t>
  </si>
  <si>
    <t>I4286</t>
  </si>
  <si>
    <t>TUBO FoFo C/FLANGE E BOLSA JE DN  150 PN10 - L=2500</t>
  </si>
  <si>
    <t>I4287</t>
  </si>
  <si>
    <t>TUBO FoFo C/FLANGE E BOLSA JE DN  150 PN10 - L=3000</t>
  </si>
  <si>
    <t>I4294</t>
  </si>
  <si>
    <t>TUBO FoFo C/FLANGE E BOLSA JE DN  200 PN10 - L=1000</t>
  </si>
  <si>
    <t>I4295</t>
  </si>
  <si>
    <t>TUBO FoFo C/FLANGE E BOLSA JE DN  200 PN10 - L=1500</t>
  </si>
  <si>
    <t>I4296</t>
  </si>
  <si>
    <t>TUBO FoFo C/FLANGE E BOLSA JE DN  200 PN10 - L=2000</t>
  </si>
  <si>
    <t>I4297</t>
  </si>
  <si>
    <t>TUBO FoFo C/FLANGE E BOLSA JE DN  200 PN10 - L=2500</t>
  </si>
  <si>
    <t>I4298</t>
  </si>
  <si>
    <t>TUBO FoFo C/FLANGE E BOLSA JE DN  200 PN10 - L=3000</t>
  </si>
  <si>
    <t>I4299</t>
  </si>
  <si>
    <t>TUBO FoFo C/FLANGE E BOLSA JE DN  200 PN10 - L=3500</t>
  </si>
  <si>
    <t>I4300</t>
  </si>
  <si>
    <t>TUBO FoFo C/FLANGE E BOLSA JE DN  200 PN10 - L=4000</t>
  </si>
  <si>
    <t>I4301</t>
  </si>
  <si>
    <t>TUBO FoFo C/FLANGE E BOLSA JE DN  200 PN10 - L=4500</t>
  </si>
  <si>
    <t>I4302</t>
  </si>
  <si>
    <t>TUBO FoFo C/FLANGE E BOLSA JE DN  200 PN10 - L=5000</t>
  </si>
  <si>
    <t>I4303</t>
  </si>
  <si>
    <t>TUBO FoFo C/FLANGE E BOLSA JE DN  200 PN10 - L=5500</t>
  </si>
  <si>
    <t>I4304</t>
  </si>
  <si>
    <t>TUBO FoFo C/FLANGE E BOLSA JE DN  200 PN10 - L=5800</t>
  </si>
  <si>
    <t>I4305</t>
  </si>
  <si>
    <t>TUBO FoFo C/FLANGE E BOLSA JE DN  250 PN10 - L=1000</t>
  </si>
  <si>
    <t>I4306</t>
  </si>
  <si>
    <t>TUBO FoFo C/FLANGE E BOLSA JE DN  250 PN10 - L=1500</t>
  </si>
  <si>
    <t>I4307</t>
  </si>
  <si>
    <t>TUBO FoFo C/FLANGE E BOLSA JE DN  250 PN10 - L=2000</t>
  </si>
  <si>
    <t>I4308</t>
  </si>
  <si>
    <t>TUBO FoFo C/FLANGE E BOLSA JE DN  250 PN10 - L=2500</t>
  </si>
  <si>
    <t>I4309</t>
  </si>
  <si>
    <t>TUBO FoFo C/FLANGE E BOLSA JE DN  250 PN10 - L=3000</t>
  </si>
  <si>
    <t>I4310</t>
  </si>
  <si>
    <t>TUBO FoFo C/FLANGE E BOLSA JE DN  250 PN10 - L=3500</t>
  </si>
  <si>
    <t>I4311</t>
  </si>
  <si>
    <t>TUBO FoFo C/FLANGE E BOLSA JE DN  250 PN10 - L=4000</t>
  </si>
  <si>
    <t>I4312</t>
  </si>
  <si>
    <t>TUBO FoFo C/FLANGE E BOLSA JE DN  250 PN10 - L=4500</t>
  </si>
  <si>
    <t>I4313</t>
  </si>
  <si>
    <t>TUBO FoFo C/FLANGE E BOLSA JE DN  250 PN10 - L=5000</t>
  </si>
  <si>
    <t>I4314</t>
  </si>
  <si>
    <t>TUBO FoFo C/FLANGE E BOLSA JE DN  250 PN10 - L=5500</t>
  </si>
  <si>
    <t>I4315</t>
  </si>
  <si>
    <t>TUBO FoFo C/FLANGE E BOLSA JE DN  250 PN10 - L=5800</t>
  </si>
  <si>
    <t>I4316</t>
  </si>
  <si>
    <t>TUBO FoFo C/FLANGE E BOLSA JE DN  300 PN10 - L=1000</t>
  </si>
  <si>
    <t>I4317</t>
  </si>
  <si>
    <t>TUBO FoFo C/FLANGE E BOLSA JE DN  300 PN10 - L=1500</t>
  </si>
  <si>
    <t>I4318</t>
  </si>
  <si>
    <t>TUBO FoFo C/FLANGE E BOLSA JE DN  300 PN10 - L=2000</t>
  </si>
  <si>
    <t>I4319</t>
  </si>
  <si>
    <t>TUBO FoFo C/FLANGE E BOLSA JE DN  300 PN10 - L=2500</t>
  </si>
  <si>
    <t>I4320</t>
  </si>
  <si>
    <t>TUBO FoFo C/FLANGE E BOLSA JE DN  300 PN10 - L=3000</t>
  </si>
  <si>
    <t>I4321</t>
  </si>
  <si>
    <t>TUBO FoFo C/FLANGE E BOLSA JE DN  300 PN10 - L=3500</t>
  </si>
  <si>
    <t>I4322</t>
  </si>
  <si>
    <t>TUBO FoFo C/FLANGE E BOLSA JE DN  300 PN10 - L=4000</t>
  </si>
  <si>
    <t>I4323</t>
  </si>
  <si>
    <t>TUBO FoFo C/FLANGE E BOLSA JE DN  300 PN10 - L=4500</t>
  </si>
  <si>
    <t>I4324</t>
  </si>
  <si>
    <t>TUBO FoFo C/FLANGE E BOLSA JE DN  300 PN10 - L=5000</t>
  </si>
  <si>
    <t>I4325</t>
  </si>
  <si>
    <t>TUBO FoFo C/FLANGE E BOLSA JE DN  300 PN10 - L=5500</t>
  </si>
  <si>
    <t>I4326</t>
  </si>
  <si>
    <t>TUBO FoFo C/FLANGE E BOLSA JE DN  300 PN10 - L=5800</t>
  </si>
  <si>
    <t>I4327</t>
  </si>
  <si>
    <t>TUBO FoFo C/FLANGE E BOLSA JE DN  350 PN10 - L=1000</t>
  </si>
  <si>
    <t>I4328</t>
  </si>
  <si>
    <t>TUBO FoFo C/FLANGE E BOLSA JE DN  350 PN10 - L=1500</t>
  </si>
  <si>
    <t>I4329</t>
  </si>
  <si>
    <t>TUBO FoFo C/FLANGE E BOLSA JE DN  350 PN10 - L=2000</t>
  </si>
  <si>
    <t>I4330</t>
  </si>
  <si>
    <t>TUBO FoFo C/FLANGE E BOLSA JE DN  350 PN10 - L=2500</t>
  </si>
  <si>
    <t>I4331</t>
  </si>
  <si>
    <t>TUBO FoFo C/FLANGE E BOLSA JE DN  350 PN10 - L=3000</t>
  </si>
  <si>
    <t>I4332</t>
  </si>
  <si>
    <t>TUBO FoFo C/FLANGE E BOLSA JE DN  350 PN10 - L=3500</t>
  </si>
  <si>
    <t>I4333</t>
  </si>
  <si>
    <t>TUBO FoFo C/FLANGE E BOLSA JE DN  350 PN10 - L=4000</t>
  </si>
  <si>
    <t>I4334</t>
  </si>
  <si>
    <t>TUBO FoFo C/FLANGE E BOLSA JE DN  350 PN10 - L=4500</t>
  </si>
  <si>
    <t>I4335</t>
  </si>
  <si>
    <t>TUBO FoFo C/FLANGE E BOLSA JE DN  350 PN10 - L=5000</t>
  </si>
  <si>
    <t>I4336</t>
  </si>
  <si>
    <t>TUBO FoFo C/FLANGE E BOLSA JE DN  350 PN10 - L=5500</t>
  </si>
  <si>
    <t>I4337</t>
  </si>
  <si>
    <t>TUBO FoFo C/FLANGE E BOLSA JE DN  350 PN10 - L=5800</t>
  </si>
  <si>
    <t>I4338</t>
  </si>
  <si>
    <t>TUBO FoFo C/FLANGE E BOLSA JE DN  400 PN10 - L=1000</t>
  </si>
  <si>
    <t>I4339</t>
  </si>
  <si>
    <t>TUBO FoFo C/FLANGE E BOLSA JE DN  400 PN10 - L=1500</t>
  </si>
  <si>
    <t>I4340</t>
  </si>
  <si>
    <t>TUBO FoFo C/FLANGE E BOLSA JE DN  400 PN10 - L=2000</t>
  </si>
  <si>
    <t>I4341</t>
  </si>
  <si>
    <t>TUBO FoFo C/FLANGE E BOLSA JE DN  400 PN10 - L=2500</t>
  </si>
  <si>
    <t>I4342</t>
  </si>
  <si>
    <t>TUBO FoFo C/FLANGE E BOLSA JE DN  400 PN10 - L=3000</t>
  </si>
  <si>
    <t>I4343</t>
  </si>
  <si>
    <t>TUBO FoFo C/FLANGE E BOLSA JE DN  400 PN10 - L=3500</t>
  </si>
  <si>
    <t>I4344</t>
  </si>
  <si>
    <t>TUBO FoFo C/FLANGE E BOLSA JE DN  400 PN10 - L=4000</t>
  </si>
  <si>
    <t>I4345</t>
  </si>
  <si>
    <t>TUBO FoFo C/FLANGE E BOLSA JE DN  400 PN10 - L=4500</t>
  </si>
  <si>
    <t>I4346</t>
  </si>
  <si>
    <t>TUBO FoFo C/FLANGE E BOLSA JE DN  400 PN10 - L=5000</t>
  </si>
  <si>
    <t>I4347</t>
  </si>
  <si>
    <t>TUBO FoFo C/FLANGE E BOLSA JE DN  400 PN10 - L=5500</t>
  </si>
  <si>
    <t>I4348</t>
  </si>
  <si>
    <t>TUBO FoFo C/FLANGE E BOLSA JE DN  400 PN10 - L=5800</t>
  </si>
  <si>
    <t>I4349</t>
  </si>
  <si>
    <t>TUBO FoFo C/FLANGE E BOLSA JE DN  450 PN10 - L=1000</t>
  </si>
  <si>
    <t>I4350</t>
  </si>
  <si>
    <t>TUBO FoFo C/FLANGE E BOLSA JE DN  450 PN10 - L=1500</t>
  </si>
  <si>
    <t>I4351</t>
  </si>
  <si>
    <t>TUBO FoFo C/FLANGE E BOLSA JE DN  450 PN10 - L=2000</t>
  </si>
  <si>
    <t>I4352</t>
  </si>
  <si>
    <t>TUBO FoFo C/FLANGE E BOLSA JE DN  450 PN10 - L=2500</t>
  </si>
  <si>
    <t>I4353</t>
  </si>
  <si>
    <t>TUBO FoFo C/FLANGE E BOLSA JE DN  450 PN10 - L=3000</t>
  </si>
  <si>
    <t>I4354</t>
  </si>
  <si>
    <t>TUBO FoFo C/FLANGE E BOLSA JE DN  450 PN10 - L=3500</t>
  </si>
  <si>
    <t>I4355</t>
  </si>
  <si>
    <t>TUBO FoFo C/FLANGE E BOLSA JE DN  450 PN10 - L=4000</t>
  </si>
  <si>
    <t>I4356</t>
  </si>
  <si>
    <t>TUBO FoFo C/FLANGE E BOLSA JE DN  450 PN10 - L=4500</t>
  </si>
  <si>
    <t>I4357</t>
  </si>
  <si>
    <t>TUBO FoFo C/FLANGE E BOLSA JE DN  450 PN10 - L=5000</t>
  </si>
  <si>
    <t>I4358</t>
  </si>
  <si>
    <t>TUBO FoFo C/FLANGE E BOLSA JE DN  450 PN10 - L=5500</t>
  </si>
  <si>
    <t>I4359</t>
  </si>
  <si>
    <t>TUBO FoFo C/FLANGE E BOLSA JE DN  450 PN10 - L=5800</t>
  </si>
  <si>
    <t>I4360</t>
  </si>
  <si>
    <t>TUBO FoFo C/FLANGE E BOLSA JE DN  500 PN10 - L=1000</t>
  </si>
  <si>
    <t>I4361</t>
  </si>
  <si>
    <t>TUBO FoFo C/FLANGE E BOLSA JE DN  500 PN10 - L=1500</t>
  </si>
  <si>
    <t>I4362</t>
  </si>
  <si>
    <t>TUBO FoFo C/FLANGE E BOLSA JE DN  500 PN10 - L=2000</t>
  </si>
  <si>
    <t>I4363</t>
  </si>
  <si>
    <t>TUBO FoFo C/FLANGE E BOLSA JE DN  500 PN10 - L=2500</t>
  </si>
  <si>
    <t>I4364</t>
  </si>
  <si>
    <t>TUBO FoFo C/FLANGE E BOLSA JE DN  500 PN10 - L=3000</t>
  </si>
  <si>
    <t>I4365</t>
  </si>
  <si>
    <t>TUBO FoFo C/FLANGE E BOLSA JE DN  500 PN10 - L=3500</t>
  </si>
  <si>
    <t>I4366</t>
  </si>
  <si>
    <t>TUBO FoFo C/FLANGE E BOLSA JE DN  500 PN10 - L=4000</t>
  </si>
  <si>
    <t>I4367</t>
  </si>
  <si>
    <t>TUBO FoFo C/FLANGE E BOLSA JE DN  500 PN10 - L=4500</t>
  </si>
  <si>
    <t>I4368</t>
  </si>
  <si>
    <t>TUBO FoFo C/FLANGE E BOLSA JE DN  500 PN10 - L=5000</t>
  </si>
  <si>
    <t>I4369</t>
  </si>
  <si>
    <t>TUBO FoFo C/FLANGE E BOLSA JE DN  500 PN10 - L=5500</t>
  </si>
  <si>
    <t>I4370</t>
  </si>
  <si>
    <t>TUBO FoFo C/FLANGE E BOLSA JE DN  500 PN10 - L=5800</t>
  </si>
  <si>
    <t>I4371</t>
  </si>
  <si>
    <t>TUBO FoFo C/FLANGE E BOLSA JE DN  600 PN10 - L=1000</t>
  </si>
  <si>
    <t>I4372</t>
  </si>
  <si>
    <t>TUBO FoFo C/FLANGE E BOLSA JE DN  600 PN10 - L=1500</t>
  </si>
  <si>
    <t>I4373</t>
  </si>
  <si>
    <t>TUBO FoFo C/FLANGE E BOLSA JE DN  600 PN10 - L=2000</t>
  </si>
  <si>
    <t>I4374</t>
  </si>
  <si>
    <t>TUBO FoFo C/FLANGE E BOLSA JE DN  600 PN10 - L=2500</t>
  </si>
  <si>
    <t>I4375</t>
  </si>
  <si>
    <t>TUBO FoFo C/FLANGE E BOLSA JE DN  600 PN10 - L=3000</t>
  </si>
  <si>
    <t>I4376</t>
  </si>
  <si>
    <t>TUBO FoFo C/FLANGE E BOLSA JE DN  600 PN10 - L=3500</t>
  </si>
  <si>
    <t>I4377</t>
  </si>
  <si>
    <t>TUBO FoFo C/FLANGE E BOLSA JE DN  600 PN10 - L=4000</t>
  </si>
  <si>
    <t>I4378</t>
  </si>
  <si>
    <t>TUBO FoFo C/FLANGE E BOLSA JE DN  600 PN10 - L=4500</t>
  </si>
  <si>
    <t>I4379</t>
  </si>
  <si>
    <t>TUBO FoFo C/FLANGE E BOLSA JE DN  600 PN10 - L=5000</t>
  </si>
  <si>
    <t>I4380</t>
  </si>
  <si>
    <t>TUBO FoFo C/FLANGE E BOLSA JE DN  600 PN10 - L=5500</t>
  </si>
  <si>
    <t>I4381</t>
  </si>
  <si>
    <t>TUBO FoFo C/FLANGE E BOLSA JE DN  600 PN10 - L=5800</t>
  </si>
  <si>
    <t>I4382</t>
  </si>
  <si>
    <t>TUBO FoFo C/FLANGE E BOLSA JE DN  700 PN10 - L=1000</t>
  </si>
  <si>
    <t>I4383</t>
  </si>
  <si>
    <t>TUBO FoFo C/FLANGE E BOLSA JE DN  700 PN10 - L=1500</t>
  </si>
  <si>
    <t>I4384</t>
  </si>
  <si>
    <t>TUBO FoFo C/FLANGE E BOLSA JE DN  700 PN10 - L=2000</t>
  </si>
  <si>
    <t>I4385</t>
  </si>
  <si>
    <t>TUBO FoFo C/FLANGE E BOLSA JE DN  700 PN10 - L=2500</t>
  </si>
  <si>
    <t>I4386</t>
  </si>
  <si>
    <t>TUBO FoFo C/FLANGE E BOLSA JE DN  700 PN10 - L=3000</t>
  </si>
  <si>
    <t>I4387</t>
  </si>
  <si>
    <t>TUBO FoFo C/FLANGE E BOLSA JE DN  700 PN10 - L=3500</t>
  </si>
  <si>
    <t>I4388</t>
  </si>
  <si>
    <t>TUBO FoFo C/FLANGE E BOLSA JE DN  700 PN10 - L=4000</t>
  </si>
  <si>
    <t>I4389</t>
  </si>
  <si>
    <t>TUBO FoFo C/FLANGE E BOLSA JE DN  700 PN10 - L=4500</t>
  </si>
  <si>
    <t>I4390</t>
  </si>
  <si>
    <t>TUBO FoFo C/FLANGE E BOLSA JE DN  700 PN10 - L=5000</t>
  </si>
  <si>
    <t>I4391</t>
  </si>
  <si>
    <t>TUBO FoFo C/FLANGE E BOLSA JE DN  700 PN10 - L=5500</t>
  </si>
  <si>
    <t>I4392</t>
  </si>
  <si>
    <t>TUBO FoFo C/FLANGE E BOLSA JE DN  700 PN10 - L=6000</t>
  </si>
  <si>
    <t>I4393</t>
  </si>
  <si>
    <t>TUBO FoFo C/FLANGE E BOLSA JE DN  700 PN10 - L=6500</t>
  </si>
  <si>
    <t>I4394</t>
  </si>
  <si>
    <t>TUBO FoFo C/FLANGE E BOLSA JE DN  700 PN10 - L=6800</t>
  </si>
  <si>
    <t>I4421</t>
  </si>
  <si>
    <t>TUBO FoFo C/FLANGE E BOLSA JE DN 1000 PN10 - L=1000</t>
  </si>
  <si>
    <t>I4422</t>
  </si>
  <si>
    <t>TUBO FoFo C/FLANGE E BOLSA JE DN 1000 PN10 - L=1500</t>
  </si>
  <si>
    <t>I4423</t>
  </si>
  <si>
    <t>TUBO FoFo C/FLANGE E BOLSA JE DN 1000 PN10 - L=2000</t>
  </si>
  <si>
    <t>I4424</t>
  </si>
  <si>
    <t>TUBO FoFo C/FLANGE E BOLSA JE DN 1000 PN10 - L=2500</t>
  </si>
  <si>
    <t>I4425</t>
  </si>
  <si>
    <t>TUBO FoFo C/FLANGE E BOLSA JE DN 1000 PN10 - L=3000</t>
  </si>
  <si>
    <t>I4426</t>
  </si>
  <si>
    <t>TUBO FoFo C/FLANGE E BOLSA JE DN 1000 PN10 - L=3500</t>
  </si>
  <si>
    <t>I4427</t>
  </si>
  <si>
    <t>TUBO FoFo C/FLANGE E BOLSA JE DN 1000 PN10 - L=4000</t>
  </si>
  <si>
    <t>I4428</t>
  </si>
  <si>
    <t>TUBO FoFo C/FLANGE E BOLSA JE DN 1000 PN10 - L=4500</t>
  </si>
  <si>
    <t>I4429</t>
  </si>
  <si>
    <t>TUBO FoFo C/FLANGE E BOLSA JE DN 1000 PN10 - L=5000</t>
  </si>
  <si>
    <t>I4430</t>
  </si>
  <si>
    <t>TUBO FoFo C/FLANGE E BOLSA JE DN 1000 PN10 - L=5500</t>
  </si>
  <si>
    <t>I4431</t>
  </si>
  <si>
    <t>TUBO FoFo C/FLANGE E BOLSA JE DN 1000 PN10 - L=6000</t>
  </si>
  <si>
    <t>I4432</t>
  </si>
  <si>
    <t>TUBO FoFo C/FLANGE E BOLSA JE DN 1000 PN10 - L=6500</t>
  </si>
  <si>
    <t>I4433</t>
  </si>
  <si>
    <t>TUBO FoFo C/FLANGE E BOLSA JE DN 1000 PN10 - L=6800</t>
  </si>
  <si>
    <t>I4434</t>
  </si>
  <si>
    <t>TUBO FoFo C/FLANGE E BOLSA JE DN 1200 PN10 - L=1000</t>
  </si>
  <si>
    <t>I4435</t>
  </si>
  <si>
    <t>TUBO FoFo C/FLANGE E BOLSA JE DN 1200 PN10 - L=1500</t>
  </si>
  <si>
    <t>I4436</t>
  </si>
  <si>
    <t>TUBO FoFo C/FLANGE E BOLSA JE DN 1200 PN10 - L=2000</t>
  </si>
  <si>
    <t>I4437</t>
  </si>
  <si>
    <t>TUBO FoFo C/FLANGE E BOLSA JE DN 1200 PN10 - L=2500</t>
  </si>
  <si>
    <t>I4438</t>
  </si>
  <si>
    <t>TUBO FoFo C/FLANGE E BOLSA JE DN 1200 PN10 - L=3000</t>
  </si>
  <si>
    <t>I4439</t>
  </si>
  <si>
    <t>TUBO FoFo C/FLANGE E BOLSA JE DN 1200 PN10 - L=3500</t>
  </si>
  <si>
    <t>I4440</t>
  </si>
  <si>
    <t>TUBO FoFo C/FLANGE E BOLSA JE DN 1200 PN10 - L=4000</t>
  </si>
  <si>
    <t>I4441</t>
  </si>
  <si>
    <t>TUBO FoFo C/FLANGE E BOLSA JE DN 1200 PN10 - L=4500</t>
  </si>
  <si>
    <t>I4442</t>
  </si>
  <si>
    <t>TUBO FoFo C/FLANGE E BOLSA JE DN 1200 PN10 - L=5000</t>
  </si>
  <si>
    <t>I4443</t>
  </si>
  <si>
    <t>TUBO FoFo C/FLANGE E BOLSA JE DN 1200 PN10 - L=5500</t>
  </si>
  <si>
    <t>I4444</t>
  </si>
  <si>
    <t>TUBO FoFo C/FLANGE E BOLSA JE DN 1200 PN10 - L=6000</t>
  </si>
  <si>
    <t>I4445</t>
  </si>
  <si>
    <t>TUBO FoFo C/FLANGE E BOLSA JE DN 1200 PN10 - L=6500</t>
  </si>
  <si>
    <t>I4446</t>
  </si>
  <si>
    <t>TUBO FoFo C/FLANGE E BOLSA JE DN 1200 PN10 - L=6800</t>
  </si>
  <si>
    <t>I4288</t>
  </si>
  <si>
    <t>TUBO FoFo C/FLANGE E BOLSA JE DN 150 PN10 - L=3500</t>
  </si>
  <si>
    <t>I4289</t>
  </si>
  <si>
    <t>TUBO FoFo C/FLANGE E BOLSA JE DN 150 PN10 - L=4000</t>
  </si>
  <si>
    <t>I4290</t>
  </si>
  <si>
    <t>TUBO FoFo C/FLANGE E BOLSA JE DN 150 PN10 - L=4500</t>
  </si>
  <si>
    <t>I4291</t>
  </si>
  <si>
    <t>TUBO FoFo C/FLANGE E BOLSA JE DN 150 PN10 - L=5000</t>
  </si>
  <si>
    <t>I4292</t>
  </si>
  <si>
    <t>TUBO FoFo C/FLANGE E BOLSA JE DN 150 PN10 - L=5500</t>
  </si>
  <si>
    <t>I4293</t>
  </si>
  <si>
    <t>TUBO FoFo C/FLANGE E BOLSA JE DN 150 PN10 - L=5800</t>
  </si>
  <si>
    <t>I4395</t>
  </si>
  <si>
    <t>TUBO FoFo C/FLANGE E BOLSA JE DN 800 PN10 - L=1000</t>
  </si>
  <si>
    <t>I4396</t>
  </si>
  <si>
    <t>TUBO FoFo C/FLANGE E BOLSA JE DN 800 PN10 - L=1500</t>
  </si>
  <si>
    <t>I4397</t>
  </si>
  <si>
    <t>TUBO FoFo C/FLANGE E BOLSA JE DN 800 PN10 - L=2000</t>
  </si>
  <si>
    <t>I4398</t>
  </si>
  <si>
    <t>TUBO FoFo C/FLANGE E BOLSA JE DN 800 PN10 - L=2500</t>
  </si>
  <si>
    <t>I4399</t>
  </si>
  <si>
    <t>TUBO FoFo C/FLANGE E BOLSA JE DN 800 PN10 - L=3000</t>
  </si>
  <si>
    <t>I4400</t>
  </si>
  <si>
    <t>TUBO FoFo C/FLANGE E BOLSA JE DN 800 PN10 - L=3500</t>
  </si>
  <si>
    <t>I4401</t>
  </si>
  <si>
    <t>TUBO FoFo C/FLANGE E BOLSA JE DN 800 PN10 - L=4000</t>
  </si>
  <si>
    <t>I4402</t>
  </si>
  <si>
    <t>TUBO FoFo C/FLANGE E BOLSA JE DN 800 PN10 - L=4500</t>
  </si>
  <si>
    <t>I4403</t>
  </si>
  <si>
    <t>TUBO FoFo C/FLANGE E BOLSA JE DN 800 PN10 - L=5000</t>
  </si>
  <si>
    <t>I4404</t>
  </si>
  <si>
    <t>TUBO FoFo C/FLANGE E BOLSA JE DN 800 PN10 - L=5500</t>
  </si>
  <si>
    <t>I4405</t>
  </si>
  <si>
    <t>TUBO FoFo C/FLANGE E BOLSA JE DN 800 PN10 - L=6000</t>
  </si>
  <si>
    <t>I4406</t>
  </si>
  <si>
    <t>TUBO FoFo C/FLANGE E BOLSA JE DN 800 PN10 - L=6500</t>
  </si>
  <si>
    <t>I4407</t>
  </si>
  <si>
    <t>TUBO FoFo C/FLANGE E BOLSA JE DN 800 PN10 - L=6800</t>
  </si>
  <si>
    <t>I4408</t>
  </si>
  <si>
    <t>TUBO FoFo C/FLANGE E BOLSA JE DN 900 PN10 - L=1000</t>
  </si>
  <si>
    <t>I4409</t>
  </si>
  <si>
    <t>TUBO FoFo C/FLANGE E BOLSA JE DN 900 PN10 - L=1500</t>
  </si>
  <si>
    <t>I4410</t>
  </si>
  <si>
    <t>TUBO FoFo C/FLANGE E BOLSA JE DN 900 PN10 - L=2000</t>
  </si>
  <si>
    <t>I4411</t>
  </si>
  <si>
    <t>TUBO FoFo C/FLANGE E BOLSA JE DN 900 PN10 - L=2500</t>
  </si>
  <si>
    <t>I4412</t>
  </si>
  <si>
    <t>TUBO FoFo C/FLANGE E BOLSA JE DN 900 PN10 - L=3000</t>
  </si>
  <si>
    <t>I4413</t>
  </si>
  <si>
    <t>TUBO FoFo C/FLANGE E BOLSA JE DN 900 PN10 - L=3500</t>
  </si>
  <si>
    <t>I4414</t>
  </si>
  <si>
    <t>TUBO FoFo C/FLANGE E BOLSA JE DN 900 PN10 - L=4000</t>
  </si>
  <si>
    <t>I4415</t>
  </si>
  <si>
    <t>TUBO FoFo C/FLANGE E BOLSA JE DN 900 PN10 - L=4500</t>
  </si>
  <si>
    <t>I4416</t>
  </si>
  <si>
    <t>TUBO FoFo C/FLANGE E BOLSA JE DN 900 PN10 - L=5000</t>
  </si>
  <si>
    <t>I4417</t>
  </si>
  <si>
    <t>TUBO FoFo C/FLANGE E BOLSA JE DN 900 PN10 - L=5500</t>
  </si>
  <si>
    <t>I4418</t>
  </si>
  <si>
    <t>TUBO FoFo C/FLANGE E BOLSA JE DN 900 PN10 - L=6000</t>
  </si>
  <si>
    <t>I4419</t>
  </si>
  <si>
    <t>TUBO FoFo C/FLANGE E BOLSA JE DN 900 PN10 - L=6500</t>
  </si>
  <si>
    <t>I4420</t>
  </si>
  <si>
    <t>TUBO FoFo C/FLANGE E BOLSA JE DN 900 PN10 - L=6800</t>
  </si>
  <si>
    <t>I6665</t>
  </si>
  <si>
    <t>TUBO FoFo C/FLANGE E PONTA DN   75 PN10 - L= 500</t>
  </si>
  <si>
    <t>I4633</t>
  </si>
  <si>
    <t>TUBO FoFo C/FLANGE E PONTA DN   75 PN10 - L=1000</t>
  </si>
  <si>
    <t>I4634</t>
  </si>
  <si>
    <t>TUBO FoFo C/FLANGE E PONTA DN   75 PN10 - L=1500</t>
  </si>
  <si>
    <t>I4635</t>
  </si>
  <si>
    <t>TUBO FoFo C/FLANGE E PONTA DN   75 PN10 - L=2000</t>
  </si>
  <si>
    <t>I4636</t>
  </si>
  <si>
    <t>TUBO FoFo C/FLANGE E PONTA DN   75 PN10 - L=2500</t>
  </si>
  <si>
    <t>I4637</t>
  </si>
  <si>
    <t>TUBO FoFo C/FLANGE E PONTA DN   75 PN10 - L=3000</t>
  </si>
  <si>
    <t>I4638</t>
  </si>
  <si>
    <t>TUBO FoFo C/FLANGE E PONTA DN   75 PN10 - L=3500</t>
  </si>
  <si>
    <t>I4639</t>
  </si>
  <si>
    <t>TUBO FoFo C/FLANGE E PONTA DN   75 PN10 - L=4000</t>
  </si>
  <si>
    <t>I4640</t>
  </si>
  <si>
    <t>TUBO FoFo C/FLANGE E PONTA DN   75 PN10 - L=4500</t>
  </si>
  <si>
    <t>I4641</t>
  </si>
  <si>
    <t>TUBO FoFo C/FLANGE E PONTA DN   75 PN10 - L=5000</t>
  </si>
  <si>
    <t>I4642</t>
  </si>
  <si>
    <t>TUBO FoFo C/FLANGE E PONTA DN   75 PN10 - L=5500</t>
  </si>
  <si>
    <t>I4643</t>
  </si>
  <si>
    <t>TUBO FoFo C/FLANGE E PONTA DN   75 PN10 - L=5800</t>
  </si>
  <si>
    <t>I7205</t>
  </si>
  <si>
    <t>TUBO FoFo C/FLANGE E PONTA DN   80 PN10 - L=1000</t>
  </si>
  <si>
    <t>I7206</t>
  </si>
  <si>
    <t>TUBO FoFo C/FLANGE E PONTA DN   80 PN10 - L=1500</t>
  </si>
  <si>
    <t>I7207</t>
  </si>
  <si>
    <t>TUBO FoFo C/FLANGE E PONTA DN   80 PN10 - L=2000</t>
  </si>
  <si>
    <t>I7208</t>
  </si>
  <si>
    <t>TUBO FoFo C/FLANGE E PONTA DN   80 PN10 - L=2500</t>
  </si>
  <si>
    <t>I7209</t>
  </si>
  <si>
    <t>TUBO FoFo C/FLANGE E PONTA DN   80 PN10 - L=3000</t>
  </si>
  <si>
    <t>I7210</t>
  </si>
  <si>
    <t>TUBO FoFo C/FLANGE E PONTA DN   80 PN10 - L=3500</t>
  </si>
  <si>
    <t>I7211</t>
  </si>
  <si>
    <t>TUBO FoFo C/FLANGE E PONTA DN   80 PN10 - L=4000</t>
  </si>
  <si>
    <t>I7212</t>
  </si>
  <si>
    <t>TUBO FoFo C/FLANGE E PONTA DN   80 PN10 - L=4500</t>
  </si>
  <si>
    <t>I7213</t>
  </si>
  <si>
    <t>TUBO FoFo C/FLANGE E PONTA DN   80 PN10 - L=5000</t>
  </si>
  <si>
    <t>I7214</t>
  </si>
  <si>
    <t>TUBO FoFo C/FLANGE E PONTA DN   80 PN10 - L=5500</t>
  </si>
  <si>
    <t>I7215</t>
  </si>
  <si>
    <t>TUBO FoFo C/FLANGE E PONTA DN   80 PN10 - L=5800</t>
  </si>
  <si>
    <t>I6666</t>
  </si>
  <si>
    <t>TUBO FoFo C/FLANGE E PONTA DN  100 PN10   L= 500</t>
  </si>
  <si>
    <t>I4644</t>
  </si>
  <si>
    <t>TUBO FoFo C/FLANGE E PONTA DN  100 PN10 - L=1000</t>
  </si>
  <si>
    <t>I4645</t>
  </si>
  <si>
    <t>TUBO FoFo C/FLANGE E PONTA DN  100 PN10 - L=1500</t>
  </si>
  <si>
    <t>I4646</t>
  </si>
  <si>
    <t>TUBO FoFo C/FLANGE E PONTA DN  100 PN10 - L=2000</t>
  </si>
  <si>
    <t>I4647</t>
  </si>
  <si>
    <t>TUBO FoFo C/FLANGE E PONTA DN  100 PN10 - L=2500</t>
  </si>
  <si>
    <t>I4648</t>
  </si>
  <si>
    <t>TUBO FoFo C/FLANGE E PONTA DN  100 PN10 - L=3000</t>
  </si>
  <si>
    <t>I4649</t>
  </si>
  <si>
    <t>TUBO FoFo C/FLANGE E PONTA DN  100 PN10 - L=3500</t>
  </si>
  <si>
    <t>I4650</t>
  </si>
  <si>
    <t>TUBO FoFo C/FLANGE E PONTA DN  100 PN10 - L=4000</t>
  </si>
  <si>
    <t>I4651</t>
  </si>
  <si>
    <t>TUBO FoFo C/FLANGE E PONTA DN  100 PN10 - L=4500</t>
  </si>
  <si>
    <t>I4652</t>
  </si>
  <si>
    <t>TUBO FoFo C/FLANGE E PONTA DN  100 PN10 - L=5000</t>
  </si>
  <si>
    <t>I4653</t>
  </si>
  <si>
    <t>TUBO FoFo C/FLANGE E PONTA DN  100 PN10 - L=5500</t>
  </si>
  <si>
    <t>I4654</t>
  </si>
  <si>
    <t>TUBO FoFo C/FLANGE E PONTA DN  100 PN10 - L=5800</t>
  </si>
  <si>
    <t>I6667</t>
  </si>
  <si>
    <t>TUBO FoFo C/FLANGE E PONTA DN  150 PN10 - L= 500</t>
  </si>
  <si>
    <t>I4655</t>
  </si>
  <si>
    <t>TUBO FoFo C/FLANGE E PONTA DN  150 PN10 - L=1000</t>
  </si>
  <si>
    <t>I4656</t>
  </si>
  <si>
    <t>TUBO FoFo C/FLANGE E PONTA DN  150 PN10 - L=1500</t>
  </si>
  <si>
    <t>I4657</t>
  </si>
  <si>
    <t>TUBO FoFo C/FLANGE E PONTA DN  150 PN10 - L=2000</t>
  </si>
  <si>
    <t>I4658</t>
  </si>
  <si>
    <t>TUBO FoFo C/FLANGE E PONTA DN  150 PN10 - L=2500</t>
  </si>
  <si>
    <t>I4659</t>
  </si>
  <si>
    <t>TUBO FoFo C/FLANGE E PONTA DN  150 PN10 - L=3000</t>
  </si>
  <si>
    <t>I4660</t>
  </si>
  <si>
    <t>TUBO FoFo C/FLANGE E PONTA DN  150 PN10 - L=3500</t>
  </si>
  <si>
    <t>I4661</t>
  </si>
  <si>
    <t>TUBO FoFo C/FLANGE E PONTA DN  150 PN10 - L=4000</t>
  </si>
  <si>
    <t>I4662</t>
  </si>
  <si>
    <t>TUBO FoFo C/FLANGE E PONTA DN  150 PN10 - L=4500</t>
  </si>
  <si>
    <t>I4663</t>
  </si>
  <si>
    <t>TUBO FoFo C/FLANGE E PONTA DN  150 PN10 - L=5000</t>
  </si>
  <si>
    <t>I4664</t>
  </si>
  <si>
    <t>TUBO FoFo C/FLANGE E PONTA DN  150 PN10 - L=5500</t>
  </si>
  <si>
    <t>I4665</t>
  </si>
  <si>
    <t>TUBO FoFo C/FLANGE E PONTA DN  150 PN10 - L=5800</t>
  </si>
  <si>
    <t>I6668</t>
  </si>
  <si>
    <t>TUBO FoFo C/FLANGE E PONTA DN  200 PN10 - L= 500</t>
  </si>
  <si>
    <t>I4666</t>
  </si>
  <si>
    <t>TUBO FoFo C/FLANGE E PONTA DN  200 PN10 - L=1000</t>
  </si>
  <si>
    <t>I4667</t>
  </si>
  <si>
    <t>TUBO FoFo C/FLANGE E PONTA DN  200 PN10 - L=1500</t>
  </si>
  <si>
    <t>I4668</t>
  </si>
  <si>
    <t>TUBO FoFo C/FLANGE E PONTA DN  200 PN10 - L=2000</t>
  </si>
  <si>
    <t>I4669</t>
  </si>
  <si>
    <t>TUBO FoFo C/FLANGE E PONTA DN  200 PN10 - L=2500</t>
  </si>
  <si>
    <t>I4670</t>
  </si>
  <si>
    <t>TUBO FoFo C/FLANGE E PONTA DN  200 PN10 - L=3000</t>
  </si>
  <si>
    <t>I4671</t>
  </si>
  <si>
    <t>TUBO FoFo C/FLANGE E PONTA DN  200 PN10 - L=3500</t>
  </si>
  <si>
    <t>I4672</t>
  </si>
  <si>
    <t>TUBO FoFo C/FLANGE E PONTA DN  200 PN10 - L=4000</t>
  </si>
  <si>
    <t>I4673</t>
  </si>
  <si>
    <t>TUBO FoFo C/FLANGE E PONTA DN  200 PN10 - L=4500</t>
  </si>
  <si>
    <t>I4674</t>
  </si>
  <si>
    <t>TUBO FoFo C/FLANGE E PONTA DN  200 PN10 - L=5000</t>
  </si>
  <si>
    <t>I4675</t>
  </si>
  <si>
    <t>TUBO FoFo C/FLANGE E PONTA DN  200 PN10 - L=5500</t>
  </si>
  <si>
    <t>I4676</t>
  </si>
  <si>
    <t>TUBO FoFo C/FLANGE E PONTA DN  200 PN10 - L=5800</t>
  </si>
  <si>
    <t>I6669</t>
  </si>
  <si>
    <t>TUBO FoFo C/FLANGE E PONTA DN  250 PN10 - L= 500</t>
  </si>
  <si>
    <t>I4677</t>
  </si>
  <si>
    <t>TUBO FoFo C/FLANGE E PONTA DN  250 PN10 - L=1000</t>
  </si>
  <si>
    <t>I4678</t>
  </si>
  <si>
    <t>TUBO FoFo C/FLANGE E PONTA DN  250 PN10 - L=1500</t>
  </si>
  <si>
    <t>I4679</t>
  </si>
  <si>
    <t>TUBO FoFo C/FLANGE E PONTA DN  250 PN10 - L=2000</t>
  </si>
  <si>
    <t>I4680</t>
  </si>
  <si>
    <t>TUBO FoFo C/FLANGE E PONTA DN  250 PN10 - L=2500</t>
  </si>
  <si>
    <t>I4681</t>
  </si>
  <si>
    <t>TUBO FoFo C/FLANGE E PONTA DN  250 PN10 - L=3000</t>
  </si>
  <si>
    <t>I4682</t>
  </si>
  <si>
    <t>TUBO FoFo C/FLANGE E PONTA DN  250 PN10 - L=3500</t>
  </si>
  <si>
    <t>I4683</t>
  </si>
  <si>
    <t>TUBO FoFo C/FLANGE E PONTA DN  250 PN10 - L=4000</t>
  </si>
  <si>
    <t>I4684</t>
  </si>
  <si>
    <t>TUBO FoFo C/FLANGE E PONTA DN  250 PN10 - L=4500</t>
  </si>
  <si>
    <t>I4685</t>
  </si>
  <si>
    <t>TUBO FoFo C/FLANGE E PONTA DN  250 PN10 - L=5000</t>
  </si>
  <si>
    <t>I4686</t>
  </si>
  <si>
    <t>TUBO FoFo C/FLANGE E PONTA DN  250 PN10 - L=5500</t>
  </si>
  <si>
    <t>I4687</t>
  </si>
  <si>
    <t>TUBO FoFo C/FLANGE E PONTA DN  250 PN10 - L=5800</t>
  </si>
  <si>
    <t>I6670</t>
  </si>
  <si>
    <t>TUBO FoFo C/FLANGE E PONTA DN  300 PN10 - L= 500</t>
  </si>
  <si>
    <t>I4688</t>
  </si>
  <si>
    <t>TUBO FoFo C/FLANGE E PONTA DN  300 PN10 - L=1000</t>
  </si>
  <si>
    <t>I4689</t>
  </si>
  <si>
    <t>TUBO FoFo C/FLANGE E PONTA DN  300 PN10 - L=1500</t>
  </si>
  <si>
    <t>I4690</t>
  </si>
  <si>
    <t>TUBO FoFo C/FLANGE E PONTA DN  300 PN10 - L=2000</t>
  </si>
  <si>
    <t>I4691</t>
  </si>
  <si>
    <t>TUBO FoFo C/FLANGE E PONTA DN  300 PN10 - L=2500</t>
  </si>
  <si>
    <t>I4692</t>
  </si>
  <si>
    <t>TUBO FoFo C/FLANGE E PONTA DN  300 PN10 - L=3000</t>
  </si>
  <si>
    <t>I4693</t>
  </si>
  <si>
    <t>TUBO FoFo C/FLANGE E PONTA DN  300 PN10 - L=3500</t>
  </si>
  <si>
    <t>I4694</t>
  </si>
  <si>
    <t>TUBO FoFo C/FLANGE E PONTA DN  300 PN10 - L=4000</t>
  </si>
  <si>
    <t>I4695</t>
  </si>
  <si>
    <t>TUBO FoFo C/FLANGE E PONTA DN  300 PN10 - L=4500</t>
  </si>
  <si>
    <t>I4696</t>
  </si>
  <si>
    <t>TUBO FoFo C/FLANGE E PONTA DN  300 PN10 - L=5000</t>
  </si>
  <si>
    <t>I4697</t>
  </si>
  <si>
    <t>TUBO FoFo C/FLANGE E PONTA DN  300 PN10 - L=5500</t>
  </si>
  <si>
    <t>I4698</t>
  </si>
  <si>
    <t>TUBO FoFo C/FLANGE E PONTA DN  300 PN10 - L=5800</t>
  </si>
  <si>
    <t>I6671</t>
  </si>
  <si>
    <t>TUBO FoFo C/FLANGE E PONTA DN  350 PN10 - L= 500</t>
  </si>
  <si>
    <t>I4699</t>
  </si>
  <si>
    <t>TUBO FoFo C/FLANGE E PONTA DN  350 PN10 - L=1000</t>
  </si>
  <si>
    <t>I4700</t>
  </si>
  <si>
    <t>TUBO FoFo C/FLANGE E PONTA DN  350 PN10 - L=1500</t>
  </si>
  <si>
    <t>I4701</t>
  </si>
  <si>
    <t>TUBO FoFo C/FLANGE E PONTA DN  350 PN10 - L=2000</t>
  </si>
  <si>
    <t>I4702</t>
  </si>
  <si>
    <t>TUBO FoFo C/FLANGE E PONTA DN  350 PN10 - L=2500</t>
  </si>
  <si>
    <t>I4703</t>
  </si>
  <si>
    <t>TUBO FoFo C/FLANGE E PONTA DN  350 PN10 - L=3000</t>
  </si>
  <si>
    <t>I4704</t>
  </si>
  <si>
    <t>TUBO FoFo C/FLANGE E PONTA DN  350 PN10 - L=3500</t>
  </si>
  <si>
    <t>I4705</t>
  </si>
  <si>
    <t>TUBO FoFo C/FLANGE E PONTA DN  350 PN10 - L=4000</t>
  </si>
  <si>
    <t>I4706</t>
  </si>
  <si>
    <t>TUBO FoFo C/FLANGE E PONTA DN  350 PN10 - L=4500</t>
  </si>
  <si>
    <t>I4707</t>
  </si>
  <si>
    <t>TUBO FoFo C/FLANGE E PONTA DN  350 PN10 - L=5000</t>
  </si>
  <si>
    <t>I4708</t>
  </si>
  <si>
    <t>TUBO FoFo C/FLANGE E PONTA DN  350 PN10 - L=5500</t>
  </si>
  <si>
    <t>I4709</t>
  </si>
  <si>
    <t>TUBO FoFo C/FLANGE E PONTA DN  350 PN10 - L=5800</t>
  </si>
  <si>
    <t>I6672</t>
  </si>
  <si>
    <t>TUBO FoFo C/FLANGE E PONTA DN  400 PN10 - L= 500</t>
  </si>
  <si>
    <t>I4710</t>
  </si>
  <si>
    <t>TUBO FoFo C/FLANGE E PONTA DN  400 PN10 - L=1000</t>
  </si>
  <si>
    <t>I4711</t>
  </si>
  <si>
    <t>TUBO FoFo C/FLANGE E PONTA DN  400 PN10 - L=1500</t>
  </si>
  <si>
    <t>I4712</t>
  </si>
  <si>
    <t>TUBO FoFo C/FLANGE E PONTA DN  400 PN10 - L=2000</t>
  </si>
  <si>
    <t>I4713</t>
  </si>
  <si>
    <t>TUBO FoFo C/FLANGE E PONTA DN  400 PN10 - L=2500</t>
  </si>
  <si>
    <t>I4714</t>
  </si>
  <si>
    <t>TUBO FoFo C/FLANGE E PONTA DN  400 PN10 - L=3000</t>
  </si>
  <si>
    <t>I4715</t>
  </si>
  <si>
    <t>TUBO FoFo C/FLANGE E PONTA DN  400 PN10 - L=3500</t>
  </si>
  <si>
    <t>I4716</t>
  </si>
  <si>
    <t>TUBO FoFo C/FLANGE E PONTA DN  400 PN10 - L=4000</t>
  </si>
  <si>
    <t>I4717</t>
  </si>
  <si>
    <t>TUBO FoFo C/FLANGE E PONTA DN  400 PN10 - L=4500</t>
  </si>
  <si>
    <t>I4718</t>
  </si>
  <si>
    <t>TUBO FoFo C/FLANGE E PONTA DN  400 PN10 - L=5000</t>
  </si>
  <si>
    <t>I4719</t>
  </si>
  <si>
    <t>TUBO FoFo C/FLANGE E PONTA DN  400 PN10 - L=5500</t>
  </si>
  <si>
    <t>I4720</t>
  </si>
  <si>
    <t>TUBO FoFo C/FLANGE E PONTA DN  400 PN10 - L=5800</t>
  </si>
  <si>
    <t>I6673</t>
  </si>
  <si>
    <t>TUBO FoFo C/FLANGE E PONTA DN  450 PN10 - L= 500</t>
  </si>
  <si>
    <t>I4721</t>
  </si>
  <si>
    <t>TUBO FoFo C/FLANGE E PONTA DN  450 PN10 - L=1000</t>
  </si>
  <si>
    <t>I4722</t>
  </si>
  <si>
    <t>TUBO FoFo C/FLANGE E PONTA DN  450 PN10 - L=1500</t>
  </si>
  <si>
    <t>I4723</t>
  </si>
  <si>
    <t>TUBO FoFo C/FLANGE E PONTA DN  450 PN10 - L=2000</t>
  </si>
  <si>
    <t>I4724</t>
  </si>
  <si>
    <t>TUBO FoFo C/FLANGE E PONTA DN  450 PN10 - L=2500</t>
  </si>
  <si>
    <t>I4725</t>
  </si>
  <si>
    <t>TUBO FoFo C/FLANGE E PONTA DN  450 PN10 - L=3000</t>
  </si>
  <si>
    <t>I4726</t>
  </si>
  <si>
    <t>TUBO FoFo C/FLANGE E PONTA DN  450 PN10 - L=3500</t>
  </si>
  <si>
    <t>I4727</t>
  </si>
  <si>
    <t>TUBO FoFo C/FLANGE E PONTA DN  450 PN10 - L=4000</t>
  </si>
  <si>
    <t>I4728</t>
  </si>
  <si>
    <t>TUBO FoFo C/FLANGE E PONTA DN  450 PN10 - L=4500</t>
  </si>
  <si>
    <t>I4729</t>
  </si>
  <si>
    <t>TUBO FoFo C/FLANGE E PONTA DN  450 PN10 - L=5000</t>
  </si>
  <si>
    <t>I4730</t>
  </si>
  <si>
    <t>TUBO FoFo C/FLANGE E PONTA DN  450 PN10 - L=5500</t>
  </si>
  <si>
    <t>I4731</t>
  </si>
  <si>
    <t>TUBO FoFo C/FLANGE E PONTA DN  450 PN10 - L=5800</t>
  </si>
  <si>
    <t>I6674</t>
  </si>
  <si>
    <t>TUBO FoFo C/FLANGE E PONTA DN  500 PN10 - L= 500</t>
  </si>
  <si>
    <t>I4732</t>
  </si>
  <si>
    <t>TUBO FoFo C/FLANGE E PONTA DN  500 PN10 - L=1000</t>
  </si>
  <si>
    <t>I4733</t>
  </si>
  <si>
    <t>TUBO FoFo C/FLANGE E PONTA DN  500 PN10 - L=1500</t>
  </si>
  <si>
    <t>I4734</t>
  </si>
  <si>
    <t>TUBO FoFo C/FLANGE E PONTA DN  500 PN10 - L=2000</t>
  </si>
  <si>
    <t>I4735</t>
  </si>
  <si>
    <t>TUBO FoFo C/FLANGE E PONTA DN  500 PN10 - L=2500</t>
  </si>
  <si>
    <t>I4736</t>
  </si>
  <si>
    <t>TUBO FoFo C/FLANGE E PONTA DN  500 PN10 - L=3000</t>
  </si>
  <si>
    <t>I4737</t>
  </si>
  <si>
    <t>TUBO FoFo C/FLANGE E PONTA DN  500 PN10 - L=3500</t>
  </si>
  <si>
    <t>I4738</t>
  </si>
  <si>
    <t>TUBO FoFo C/FLANGE E PONTA DN  500 PN10 - L=4000</t>
  </si>
  <si>
    <t>I4739</t>
  </si>
  <si>
    <t>TUBO FoFo C/FLANGE E PONTA DN  500 PN10 - L=4500</t>
  </si>
  <si>
    <t>I4740</t>
  </si>
  <si>
    <t>TUBO FoFo C/FLANGE E PONTA DN  500 PN10 - L=5000</t>
  </si>
  <si>
    <t>I4741</t>
  </si>
  <si>
    <t>TUBO FoFo C/FLANGE E PONTA DN  500 PN10 - L=5500</t>
  </si>
  <si>
    <t>I4742</t>
  </si>
  <si>
    <t>TUBO FoFo C/FLANGE E PONTA DN  500 PN10 - L=5800</t>
  </si>
  <si>
    <t>I6675</t>
  </si>
  <si>
    <t>TUBO FoFo C/FLANGE E PONTA DN  600 PN10 - L= 500</t>
  </si>
  <si>
    <t>I4743</t>
  </si>
  <si>
    <t>TUBO FoFo C/FLANGE E PONTA DN  600 PN10 - L=1000</t>
  </si>
  <si>
    <t>I4744</t>
  </si>
  <si>
    <t>TUBO FoFo C/FLANGE E PONTA DN  600 PN10 - L=1500</t>
  </si>
  <si>
    <t>I4745</t>
  </si>
  <si>
    <t>TUBO FoFo C/FLANGE E PONTA DN  600 PN10 - L=2000</t>
  </si>
  <si>
    <t>I4746</t>
  </si>
  <si>
    <t>TUBO FoFo C/FLANGE E PONTA DN  600 PN10 - L=2500</t>
  </si>
  <si>
    <t>I4747</t>
  </si>
  <si>
    <t>TUBO FoFo C/FLANGE E PONTA DN  600 PN10 - L=3000</t>
  </si>
  <si>
    <t>I4748</t>
  </si>
  <si>
    <t>TUBO FoFo C/FLANGE E PONTA DN  600 PN10 - L=3500</t>
  </si>
  <si>
    <t>I4749</t>
  </si>
  <si>
    <t>TUBO FoFo C/FLANGE E PONTA DN  600 PN10 - L=4000</t>
  </si>
  <si>
    <t>I4750</t>
  </si>
  <si>
    <t>TUBO FoFo C/FLANGE E PONTA DN  600 PN10 - L=4500</t>
  </si>
  <si>
    <t>I4751</t>
  </si>
  <si>
    <t>TUBO FoFo C/FLANGE E PONTA DN  600 PN10 - L=5000</t>
  </si>
  <si>
    <t>I4752</t>
  </si>
  <si>
    <t>TUBO FoFo C/FLANGE E PONTA DN  600 PN10 - L=5500</t>
  </si>
  <si>
    <t>I4753</t>
  </si>
  <si>
    <t>TUBO FoFo C/FLANGE E PONTA DN  600 PN10 - L=5800</t>
  </si>
  <si>
    <t>I6676</t>
  </si>
  <si>
    <t>TUBO FoFo C/FLANGE E PONTA DN  700 PN10 - L= 500</t>
  </si>
  <si>
    <t>I4754</t>
  </si>
  <si>
    <t>TUBO FoFo C/FLANGE E PONTA DN  700 PN10 - L=1000</t>
  </si>
  <si>
    <t>I4755</t>
  </si>
  <si>
    <t>TUBO FoFo C/FLANGE E PONTA DN  700 PN10 - L=1500</t>
  </si>
  <si>
    <t>I4756</t>
  </si>
  <si>
    <t>TUBO FoFo C/FLANGE E PONTA DN  700 PN10 - L=2000</t>
  </si>
  <si>
    <t>I4757</t>
  </si>
  <si>
    <t>TUBO FoFo C/FLANGE E PONTA DN  700 PN10 - L=2500</t>
  </si>
  <si>
    <t>I4758</t>
  </si>
  <si>
    <t>TUBO FoFo C/FLANGE E PONTA DN  700 PN10 - L=3000</t>
  </si>
  <si>
    <t>I4759</t>
  </si>
  <si>
    <t>TUBO FoFo C/FLANGE E PONTA DN  700 PN10 - L=3500</t>
  </si>
  <si>
    <t>I4760</t>
  </si>
  <si>
    <t>TUBO FoFo C/FLANGE E PONTA DN  700 PN10 - L=4000</t>
  </si>
  <si>
    <t>I4761</t>
  </si>
  <si>
    <t>TUBO FoFo C/FLANGE E PONTA DN  700 PN10 - L=4500</t>
  </si>
  <si>
    <t>I4762</t>
  </si>
  <si>
    <t>TUBO FoFo C/FLANGE E PONTA DN  700 PN10 - L=5000</t>
  </si>
  <si>
    <t>I4763</t>
  </si>
  <si>
    <t>TUBO FoFo C/FLANGE E PONTA DN  700 PN10 - L=5500</t>
  </si>
  <si>
    <t>I4764</t>
  </si>
  <si>
    <t>TUBO FoFo C/FLANGE E PONTA DN  700 PN10 - L=6000</t>
  </si>
  <si>
    <t>I4765</t>
  </si>
  <si>
    <t>TUBO FoFo C/FLANGE E PONTA DN  700 PN10 - L=6500</t>
  </si>
  <si>
    <t>I4766</t>
  </si>
  <si>
    <t>TUBO FoFo C/FLANGE E PONTA DN  700 PN10 - L=6800</t>
  </si>
  <si>
    <t>I6677</t>
  </si>
  <si>
    <t>TUBO FoFo C/FLANGE E PONTA DN  800 PN10 - L= 500</t>
  </si>
  <si>
    <t>I4767</t>
  </si>
  <si>
    <t>TUBO FoFo C/FLANGE E PONTA DN  800 PN10 - L=1000</t>
  </si>
  <si>
    <t>I4768</t>
  </si>
  <si>
    <t>TUBO FoFo C/FLANGE E PONTA DN  800 PN10 - L=1500</t>
  </si>
  <si>
    <t>I4769</t>
  </si>
  <si>
    <t>TUBO FoFo C/FLANGE E PONTA DN  800 PN10 - L=2000</t>
  </si>
  <si>
    <t>I4770</t>
  </si>
  <si>
    <t>TUBO FoFo C/FLANGE E PONTA DN  800 PN10 - L=2500</t>
  </si>
  <si>
    <t>I4771</t>
  </si>
  <si>
    <t>TUBO FoFo C/FLANGE E PONTA DN  800 PN10 - L=3000</t>
  </si>
  <si>
    <t>I4772</t>
  </si>
  <si>
    <t>TUBO FoFo C/FLANGE E PONTA DN  800 PN10 - L=3500</t>
  </si>
  <si>
    <t>I4773</t>
  </si>
  <si>
    <t>TUBO FoFo C/FLANGE E PONTA DN  800 PN10 - L=4000</t>
  </si>
  <si>
    <t>I4774</t>
  </si>
  <si>
    <t>TUBO FoFo C/FLANGE E PONTA DN  800 PN10 - L=4500</t>
  </si>
  <si>
    <t>I4775</t>
  </si>
  <si>
    <t>TUBO FoFo C/FLANGE E PONTA DN  800 PN10 - L=5000</t>
  </si>
  <si>
    <t>I4776</t>
  </si>
  <si>
    <t>TUBO FoFo C/FLANGE E PONTA DN  800 PN10 - L=5500</t>
  </si>
  <si>
    <t>I4777</t>
  </si>
  <si>
    <t>TUBO FoFo C/FLANGE E PONTA DN  800 PN10 - L=6000</t>
  </si>
  <si>
    <t>I4778</t>
  </si>
  <si>
    <t>TUBO FoFo C/FLANGE E PONTA DN  800 PN10 - L=6500</t>
  </si>
  <si>
    <t>I4779</t>
  </si>
  <si>
    <t>TUBO FoFo C/FLANGE E PONTA DN  800 PN10 - L=6800</t>
  </si>
  <si>
    <t>I6678</t>
  </si>
  <si>
    <t>TUBO FoFo C/FLANGE E PONTA DN  900 PN10 - L= 500</t>
  </si>
  <si>
    <t>I4780</t>
  </si>
  <si>
    <t>TUBO FoFo C/FLANGE E PONTA DN  900 PN10 - L=1000</t>
  </si>
  <si>
    <t>I4781</t>
  </si>
  <si>
    <t>TUBO FoFo C/FLANGE E PONTA DN  900 PN10 - L=1500</t>
  </si>
  <si>
    <t>I4782</t>
  </si>
  <si>
    <t>TUBO FoFo C/FLANGE E PONTA DN  900 PN10 - L=2000</t>
  </si>
  <si>
    <t>I4783</t>
  </si>
  <si>
    <t>TUBO FoFo C/FLANGE E PONTA DN  900 PN10 - L=2500</t>
  </si>
  <si>
    <t>I4784</t>
  </si>
  <si>
    <t>TUBO FoFo C/FLANGE E PONTA DN  900 PN10 - L=3000</t>
  </si>
  <si>
    <t>I4785</t>
  </si>
  <si>
    <t>TUBO FoFo C/FLANGE E PONTA DN  900 PN10 - L=3500</t>
  </si>
  <si>
    <t>I4786</t>
  </si>
  <si>
    <t>TUBO FoFo C/FLANGE E PONTA DN  900 PN10 - L=4000</t>
  </si>
  <si>
    <t>I4787</t>
  </si>
  <si>
    <t>TUBO FoFo C/FLANGE E PONTA DN  900 PN10 - L=4500</t>
  </si>
  <si>
    <t>I4788</t>
  </si>
  <si>
    <t>TUBO FoFo C/FLANGE E PONTA DN  900 PN10 - L=5000</t>
  </si>
  <si>
    <t>I4789</t>
  </si>
  <si>
    <t>TUBO FoFo C/FLANGE E PONTA DN  900 PN10 - L=5500</t>
  </si>
  <si>
    <t>I4790</t>
  </si>
  <si>
    <t>TUBO FoFo C/FLANGE E PONTA DN  900 PN10 - L=6000</t>
  </si>
  <si>
    <t>I4791</t>
  </si>
  <si>
    <t>TUBO FoFo C/FLANGE E PONTA DN  900 PN10 - L=6500</t>
  </si>
  <si>
    <t>I4792</t>
  </si>
  <si>
    <t>TUBO FoFo C/FLANGE E PONTA DN  900 PN10 - L=6800</t>
  </si>
  <si>
    <t>I4793</t>
  </si>
  <si>
    <t>TUBO FoFo C/FLANGE E PONTA DN 1000 PN10 - L=1000</t>
  </si>
  <si>
    <t>I4794</t>
  </si>
  <si>
    <t>TUBO FoFo C/FLANGE E PONTA DN 1000 PN10 - L=1500</t>
  </si>
  <si>
    <t>I4795</t>
  </si>
  <si>
    <t>TUBO FoFo C/FLANGE E PONTA DN 1000 PN10 - L=2000</t>
  </si>
  <si>
    <t>I4796</t>
  </si>
  <si>
    <t>TUBO FoFo C/FLANGE E PONTA DN 1000 PN10 - L=2500</t>
  </si>
  <si>
    <t>I4797</t>
  </si>
  <si>
    <t>TUBO FoFo C/FLANGE E PONTA DN 1000 PN10 - L=3000</t>
  </si>
  <si>
    <t>I4798</t>
  </si>
  <si>
    <t>TUBO FoFo C/FLANGE E PONTA DN 1000 PN10 - L=3500</t>
  </si>
  <si>
    <t>I4799</t>
  </si>
  <si>
    <t>TUBO FoFo C/FLANGE E PONTA DN 1000 PN10 - L=4000</t>
  </si>
  <si>
    <t>I4800</t>
  </si>
  <si>
    <t>TUBO FoFo C/FLANGE E PONTA DN 1000 PN10 - L=4500</t>
  </si>
  <si>
    <t>I6679</t>
  </si>
  <si>
    <t>TUBO FoFo C/FLANGE E PONTA DN 1000 PN10 - L=500</t>
  </si>
  <si>
    <t>I4801</t>
  </si>
  <si>
    <t>TUBO FoFo C/FLANGE E PONTA DN 1000 PN10 - L=5000</t>
  </si>
  <si>
    <t>I4802</t>
  </si>
  <si>
    <t>TUBO FoFo C/FLANGE E PONTA DN 1000 PN10 - L=5500</t>
  </si>
  <si>
    <t>I4803</t>
  </si>
  <si>
    <t>TUBO FoFo C/FLANGE E PONTA DN 1000 PN10 - L=6000</t>
  </si>
  <si>
    <t>I4804</t>
  </si>
  <si>
    <t>TUBO FoFo C/FLANGE E PONTA DN 1000 PN10 - L=6500</t>
  </si>
  <si>
    <t>I4805</t>
  </si>
  <si>
    <t>TUBO FoFo C/FLANGE E PONTA DN 1000 PN10 - L=6800</t>
  </si>
  <si>
    <t>I6680</t>
  </si>
  <si>
    <t>TUBO FoFo C/FLANGE E PONTA DN 1200 PN10 - L= 500</t>
  </si>
  <si>
    <t>I4806</t>
  </si>
  <si>
    <t>TUBO FoFo C/FLANGE E PONTA DN 1200 PN10 - L=1000</t>
  </si>
  <si>
    <t>I4807</t>
  </si>
  <si>
    <t>TUBO FoFo C/FLANGE E PONTA DN 1200 PN10 - L=1500</t>
  </si>
  <si>
    <t>I4808</t>
  </si>
  <si>
    <t>TUBO FoFo C/FLANGE E PONTA DN 1200 PN10 - L=2000</t>
  </si>
  <si>
    <t>I4809</t>
  </si>
  <si>
    <t>TUBO FoFo C/FLANGE E PONTA DN 1200 PN10 - L=2500</t>
  </si>
  <si>
    <t>I4810</t>
  </si>
  <si>
    <t>TUBO FoFo C/FLANGE E PONTA DN 1200 PN10 - L=3000</t>
  </si>
  <si>
    <t>I4811</t>
  </si>
  <si>
    <t>TUBO FoFo C/FLANGE E PONTA DN 1200 PN10 - L=3500</t>
  </si>
  <si>
    <t>I4812</t>
  </si>
  <si>
    <t>TUBO FoFo C/FLANGE E PONTA DN 1200 PN10 - L=4000</t>
  </si>
  <si>
    <t>I4813</t>
  </si>
  <si>
    <t>TUBO FoFo C/FLANGE E PONTA DN 1200 PN10 - L=4500</t>
  </si>
  <si>
    <t>I4814</t>
  </si>
  <si>
    <t>TUBO FoFo C/FLANGE E PONTA DN 1200 PN10 - L=5000</t>
  </si>
  <si>
    <t>I4815</t>
  </si>
  <si>
    <t>TUBO FoFo C/FLANGE E PONTA DN 1200 PN10 - L=5500</t>
  </si>
  <si>
    <t>I4816</t>
  </si>
  <si>
    <t>TUBO FoFo C/FLANGE E PONTA DN 1200 PN10 - L=6000</t>
  </si>
  <si>
    <t>I4817</t>
  </si>
  <si>
    <t>TUBO FoFo C/FLANGE E PONTA DN 1200 PN10 - L=6500</t>
  </si>
  <si>
    <t>I4818</t>
  </si>
  <si>
    <t>TUBO FoFo C/FLANGE E PONTA DN 1200 PN10 - L=6800</t>
  </si>
  <si>
    <t>I8700</t>
  </si>
  <si>
    <t>TUBO FoFo C/FLANGES DN   400 PN10 - L= 500</t>
  </si>
  <si>
    <t>I3986</t>
  </si>
  <si>
    <t>TUBO FoFo C/FLANGES DN 1000 PN10 - L= 250</t>
  </si>
  <si>
    <t>I8054</t>
  </si>
  <si>
    <t>TUBO FoFo CILÍNDRICO P/ ESGOTO DN    80, L = 5800mm</t>
  </si>
  <si>
    <t>I8055</t>
  </si>
  <si>
    <t>TUBO FoFo CILÍNDRICO P/ ESGOTO DN  100, L = 5800mm</t>
  </si>
  <si>
    <t>I8056</t>
  </si>
  <si>
    <t>TUBO FoFo CILÍNDRICO P/ ESGOTO DN  150, L = 5800mm</t>
  </si>
  <si>
    <t>I8057</t>
  </si>
  <si>
    <t>TUBO FoFo CILÍNDRICO P/ ESGOTO DN  200, L = 5800mm</t>
  </si>
  <si>
    <t>I8058</t>
  </si>
  <si>
    <t>TUBO FoFo CILÍNDRICO P/ ESGOTO DN  250, L = 5800mm</t>
  </si>
  <si>
    <t>I8059</t>
  </si>
  <si>
    <t>TUBO FoFo CILÍNDRICO P/ ESGOTO DN  300, L = 5800mm</t>
  </si>
  <si>
    <t>I8060</t>
  </si>
  <si>
    <t>TUBO FoFo CILÍNDRICO P/ ESGOTO DN  350, L = 5800mm</t>
  </si>
  <si>
    <t>I8061</t>
  </si>
  <si>
    <t>TUBO FoFo CILÍNDRICO P/ ESGOTO DN  400, L = 5800mm</t>
  </si>
  <si>
    <t>I8062</t>
  </si>
  <si>
    <t>TUBO FoFo CILÍNDRICO P/ ESGOTO DN  450, L = 5800mm</t>
  </si>
  <si>
    <t>I8063</t>
  </si>
  <si>
    <t>TUBO FoFo CILÍNDRICO P/ ESGOTO DN  500, L = 5800mm</t>
  </si>
  <si>
    <t>I8064</t>
  </si>
  <si>
    <t>TUBO FoFo CILÍNDRICO P/ ESGOTO DN  600, L = 5800mm</t>
  </si>
  <si>
    <t>I8065</t>
  </si>
  <si>
    <t>TUBO FoFo CILÍNDRICO P/ ESGOTO DN  700, L = 6800mm</t>
  </si>
  <si>
    <t>I8066</t>
  </si>
  <si>
    <t>TUBO FoFo CILÍNDRICO P/ ESGOTO DN  800, L = 6800mm</t>
  </si>
  <si>
    <t>I8067</t>
  </si>
  <si>
    <t>TUBO FoFo CILÍNDRICO P/ ESGOTO DN  900, L = 6800mm</t>
  </si>
  <si>
    <t>I8068</t>
  </si>
  <si>
    <t>TUBO FoFo CILÍNDRICO P/ ESGOTO DN 1000, L = 6800mm</t>
  </si>
  <si>
    <t>I8069</t>
  </si>
  <si>
    <t>TUBO FoFo CILÍNDRICO P/ ESGOTO DN 1200, L = 6800mm</t>
  </si>
  <si>
    <t>I8038</t>
  </si>
  <si>
    <t>TUBO FoFo CILÍNDRICO P/ ÁGUA DN    80, L = 5800mm</t>
  </si>
  <si>
    <t>I8039</t>
  </si>
  <si>
    <t>TUBO FoFo CILÍNDRICO P/ ÁGUA DN  100, L = 5800mm</t>
  </si>
  <si>
    <t>I8040</t>
  </si>
  <si>
    <t>TUBO FoFo CILÍNDRICO P/ ÁGUA DN  150, L = 5800mm</t>
  </si>
  <si>
    <t>I8041</t>
  </si>
  <si>
    <t>TUBO FoFo CILÍNDRICO P/ ÁGUA DN  200, L = 5800mm</t>
  </si>
  <si>
    <t>I8042</t>
  </si>
  <si>
    <t>TUBO FoFo CILÍNDRICO P/ ÁGUA DN  250, L = 5800mm</t>
  </si>
  <si>
    <t>I8043</t>
  </si>
  <si>
    <t>TUBO FoFo CILÍNDRICO P/ ÁGUA DN  300, L = 5800mm</t>
  </si>
  <si>
    <t>I8044</t>
  </si>
  <si>
    <t>TUBO FoFo CILÍNDRICO P/ ÁGUA DN  350, L = 5800mm</t>
  </si>
  <si>
    <t>I8045</t>
  </si>
  <si>
    <t>TUBO FoFo CILÍNDRICO P/ ÁGUA DN  400, L = 5800mm</t>
  </si>
  <si>
    <t>I8046</t>
  </si>
  <si>
    <t>TUBO FoFo CILÍNDRICO P/ ÁGUA DN  450, L = 5800mm</t>
  </si>
  <si>
    <t>I8047</t>
  </si>
  <si>
    <t>TUBO FoFo CILÍNDRICO P/ ÁGUA DN  500, L = 5800mm</t>
  </si>
  <si>
    <t>I8048</t>
  </si>
  <si>
    <t>TUBO FoFo CILÍNDRICO P/ ÁGUA DN  600, L = 5800mm</t>
  </si>
  <si>
    <t>I8049</t>
  </si>
  <si>
    <t>TUBO FoFo CILÍNDRICO P/ ÁGUA DN  700, L = 6800mm</t>
  </si>
  <si>
    <t>I8050</t>
  </si>
  <si>
    <t>TUBO FoFo CILÍNDRICO P/ ÁGUA DN  800, L = 6800mm</t>
  </si>
  <si>
    <t>I8051</t>
  </si>
  <si>
    <t>TUBO FoFo CILÍNDRICO P/ ÁGUA DN  900, L = 6800mm</t>
  </si>
  <si>
    <t>I8052</t>
  </si>
  <si>
    <t>TUBO FoFo CILÍNDRICO P/ ÁGUA DN 1000, L = 6800mm</t>
  </si>
  <si>
    <t>I8053</t>
  </si>
  <si>
    <t>TUBO FoFo CILÍNDRICO P/ ÁGUA DN 1200, L = 6800mm</t>
  </si>
  <si>
    <t>I8536</t>
  </si>
  <si>
    <t>TUBO FoFo DÚCTIL JGS JE INTEGRAL K-7 P/ ESGOTO DN   80</t>
  </si>
  <si>
    <t>I8537</t>
  </si>
  <si>
    <t>TUBO FoFo DÚCTIL JGS JE INTEGRAL K-7 P/ ESGOTO DN  100</t>
  </si>
  <si>
    <t>I8538</t>
  </si>
  <si>
    <t>TUBO FoFo DÚCTIL JGS JE INTEGRAL K-7 P/ ESGOTO DN  150</t>
  </si>
  <si>
    <t>I8539</t>
  </si>
  <si>
    <t>TUBO FoFo DÚCTIL JGS JE INTEGRAL K-7 P/ ESGOTO DN  200</t>
  </si>
  <si>
    <t>I8540</t>
  </si>
  <si>
    <t>TUBO FoFo DÚCTIL JGS JE INTEGRAL K-7 P/ ESGOTO DN  250</t>
  </si>
  <si>
    <t>I8541</t>
  </si>
  <si>
    <t>TUBO FoFo DÚCTIL JGS JE INTEGRAL K-7 P/ ESGOTO DN  300</t>
  </si>
  <si>
    <t>I8542</t>
  </si>
  <si>
    <t>TUBO FoFo DÚCTIL JGS JE INTEGRAL K-7 P/ ESGOTO DN  350</t>
  </si>
  <si>
    <t>I8543</t>
  </si>
  <si>
    <t>TUBO FoFo DÚCTIL JGS JE INTEGRAL K-7 P/ ESGOTO DN  400</t>
  </si>
  <si>
    <t>I8544</t>
  </si>
  <si>
    <t>TUBO FoFo DÚCTIL JGS JE INTEGRAL K-7 P/ ESGOTO DN  450</t>
  </si>
  <si>
    <t>I8545</t>
  </si>
  <si>
    <t>TUBO FoFo DÚCTIL JGS JE INTEGRAL K-7 P/ ESGOTO DN  500</t>
  </si>
  <si>
    <t>I8546</t>
  </si>
  <si>
    <t>TUBO FoFo DÚCTIL JGS JE INTEGRAL K-7 P/ ESGOTO DN  600</t>
  </si>
  <si>
    <t>I8547</t>
  </si>
  <si>
    <t>TUBO FoFo DÚCTIL JGS JE INTEGRAL K-7 P/ ESGOTO DN  700</t>
  </si>
  <si>
    <t>I8548</t>
  </si>
  <si>
    <t>TUBO FoFo DÚCTIL JGS JE INTEGRAL K-7 P/ ESGOTO DN  800</t>
  </si>
  <si>
    <t>I8549</t>
  </si>
  <si>
    <t>TUBO FoFo DÚCTIL JGS JE INTEGRAL K-7 P/ ESGOTO DN  900</t>
  </si>
  <si>
    <t>I8550</t>
  </si>
  <si>
    <t>TUBO FoFo DÚCTIL JGS JE INTEGRAL K-7 P/ ESGOTO DN 1000</t>
  </si>
  <si>
    <t>I8551</t>
  </si>
  <si>
    <t>TUBO FoFo DÚCTIL JGS JE INTEGRAL K-7 P/ ESGOTO DN 1200</t>
  </si>
  <si>
    <t>I3208</t>
  </si>
  <si>
    <t>TUBO FoFo DÚCTIL JGS JE K-7 P/ ÁGUA DN  150</t>
  </si>
  <si>
    <t>I3209</t>
  </si>
  <si>
    <t>TUBO FoFo DÚCTIL JGS JE K-7 P/ ÁGUA DN  200</t>
  </si>
  <si>
    <t>I3210</t>
  </si>
  <si>
    <t>TUBO FoFo DÚCTIL JGS JE K-7 P/ ÁGUA DN  250</t>
  </si>
  <si>
    <t>I3211</t>
  </si>
  <si>
    <t>TUBO FoFo DÚCTIL JGS JE K-7 P/ ÁGUA DN  300</t>
  </si>
  <si>
    <t>I3212</t>
  </si>
  <si>
    <t>TUBO FoFo DÚCTIL JGS JE K-7 P/ ÁGUA DN  350</t>
  </si>
  <si>
    <t>I3213</t>
  </si>
  <si>
    <t>TUBO FoFo DÚCTIL JGS JE K-7 P/ ÁGUA DN  400</t>
  </si>
  <si>
    <t>I3214</t>
  </si>
  <si>
    <t>TUBO FoFo DÚCTIL JGS JE K-7 P/ ÁGUA DN  450</t>
  </si>
  <si>
    <t>I3215</t>
  </si>
  <si>
    <t>TUBO FoFo DÚCTIL JGS JE K-7 P/ ÁGUA DN  500</t>
  </si>
  <si>
    <t>I3216</t>
  </si>
  <si>
    <t>TUBO FoFo DÚCTIL JGS JE K-7 P/ ÁGUA DN  600</t>
  </si>
  <si>
    <t>I3217</t>
  </si>
  <si>
    <t>TUBO FoFo DÚCTIL JGS JE K-7 P/ ÁGUA DN  700</t>
  </si>
  <si>
    <t>I3218</t>
  </si>
  <si>
    <t>TUBO FoFo DÚCTIL JGS JE K-7 P/ ÁGUA DN  800</t>
  </si>
  <si>
    <t>I3219</t>
  </si>
  <si>
    <t>TUBO FoFo DÚCTIL JGS JE K-7 P/ ÁGUA DN  900</t>
  </si>
  <si>
    <t>I3220</t>
  </si>
  <si>
    <t>TUBO FoFo DÚCTIL JGS JE K-7 P/ ÁGUA DN 1000</t>
  </si>
  <si>
    <t>I3222</t>
  </si>
  <si>
    <t>TUBO FoFo DÚCTIL JGS JE K-7 P/ ÁGUA DN 1200</t>
  </si>
  <si>
    <t>I7087</t>
  </si>
  <si>
    <t>TUBO FoFo JTE TRAVADA K-9 DN  300</t>
  </si>
  <si>
    <t>I7088</t>
  </si>
  <si>
    <t>TUBO FoFo JTE TRAVADA K-9 DN  350</t>
  </si>
  <si>
    <t>I7089</t>
  </si>
  <si>
    <t>TUBO FoFo JTE TRAVADA K-9 DN  400</t>
  </si>
  <si>
    <t>I7886</t>
  </si>
  <si>
    <t>TUBO FoFo JTE TRAVADA K-9 DN  500</t>
  </si>
  <si>
    <t>I7887</t>
  </si>
  <si>
    <t>TUBO FoFo JTE TRAVADA K-9 DN  600</t>
  </si>
  <si>
    <t>I7090</t>
  </si>
  <si>
    <t>TUBO FoFo JTE TRAVADA K-9 DN  700</t>
  </si>
  <si>
    <t>I7091</t>
  </si>
  <si>
    <t>TUBO FoFo JTE TRAVADA K-9 DN  800</t>
  </si>
  <si>
    <t>I7092</t>
  </si>
  <si>
    <t>TUBO FoFo JTE TRAVADA K-9 DN  900</t>
  </si>
  <si>
    <t>I7093</t>
  </si>
  <si>
    <t>TUBO FoFo JTE TRAVADA K-9 DN 1000</t>
  </si>
  <si>
    <t>I7094</t>
  </si>
  <si>
    <t>TUBO FoFo JTE TRAVADA K-9 DN 1200</t>
  </si>
  <si>
    <t>I7085</t>
  </si>
  <si>
    <t>TUBO FoFo JTI  TRAVADA K-9 DN  250</t>
  </si>
  <si>
    <t>I7086</t>
  </si>
  <si>
    <t>TUBO FoFo JTI  TRAVADA K-9 DN  300</t>
  </si>
  <si>
    <t>I7266</t>
  </si>
  <si>
    <t>TUBO FoFo PB JE K-9 P/ ESGOTO DN  150</t>
  </si>
  <si>
    <t>I7267</t>
  </si>
  <si>
    <t>TUBO FoFo PB JE K-9 P/ ESGOTO DN  200</t>
  </si>
  <si>
    <t>I7268</t>
  </si>
  <si>
    <t>TUBO FoFo PB JE K-9 P/ ESGOTO DN  250</t>
  </si>
  <si>
    <t>I7269</t>
  </si>
  <si>
    <t>TUBO FoFo PB JE K-9 P/ ESGOTO DN  300</t>
  </si>
  <si>
    <t>I7270</t>
  </si>
  <si>
    <t>TUBO FoFo PB JE K-9 P/ ESGOTO DN  350</t>
  </si>
  <si>
    <t>I7271</t>
  </si>
  <si>
    <t>TUBO FoFo PB JE K-9 P/ ESGOTO DN  400</t>
  </si>
  <si>
    <t>I7272</t>
  </si>
  <si>
    <t>TUBO FoFo PB JE K-9 P/ ESGOTO DN  450</t>
  </si>
  <si>
    <t>I7273</t>
  </si>
  <si>
    <t>TUBO FoFo PB JE K-9 P/ ESGOTO DN  500</t>
  </si>
  <si>
    <t>I7274</t>
  </si>
  <si>
    <t>TUBO FoFo PB JE K-9 P/ ESGOTO DN  600</t>
  </si>
  <si>
    <t>I7275</t>
  </si>
  <si>
    <t>TUBO FoFo PB JE K-9 P/ ESGOTO DN  700</t>
  </si>
  <si>
    <t>I7279</t>
  </si>
  <si>
    <t>TUBO FoFo PB JE K-9 P/ ESGOTO DN  800</t>
  </si>
  <si>
    <t>I7278</t>
  </si>
  <si>
    <t>TUBO FoFo PB JE K-9 P/ ESGOTO DN  900</t>
  </si>
  <si>
    <t>I7264</t>
  </si>
  <si>
    <t>TUBO FoFo PB JE K-9 P/ ESGOTO DN 1000</t>
  </si>
  <si>
    <t>I7265</t>
  </si>
  <si>
    <t>TUBO FoFo PB JE K-9 P/ ESGOTO DN 1200</t>
  </si>
  <si>
    <t>I7262</t>
  </si>
  <si>
    <t>TUBO FoFo PB JE K-9 P/ ÁGUA DN   80</t>
  </si>
  <si>
    <t>I3225</t>
  </si>
  <si>
    <t>TUBO FoFo PB JE K-9 P/ ÁGUA DN  100</t>
  </si>
  <si>
    <t>I3226</t>
  </si>
  <si>
    <t>TUBO FoFo PB JE K-9 P/ ÁGUA DN  150</t>
  </si>
  <si>
    <t>I3227</t>
  </si>
  <si>
    <t>TUBO FoFo PB JE K-9 P/ ÁGUA DN  200</t>
  </si>
  <si>
    <t>I3228</t>
  </si>
  <si>
    <t>TUBO FoFo PB JE K-9 P/ ÁGUA DN  250</t>
  </si>
  <si>
    <t>I3229</t>
  </si>
  <si>
    <t>TUBO FoFo PB JE K-9 P/ ÁGUA DN  300</t>
  </si>
  <si>
    <t>I3230</t>
  </si>
  <si>
    <t>TUBO FoFo PB JE K-9 P/ ÁGUA DN  350</t>
  </si>
  <si>
    <t>I3231</t>
  </si>
  <si>
    <t>TUBO FoFo PB JE K-9 P/ ÁGUA DN  400</t>
  </si>
  <si>
    <t>I3232</t>
  </si>
  <si>
    <t>TUBO FoFo PB JE K-9 P/ ÁGUA DN  450</t>
  </si>
  <si>
    <t>I3233</t>
  </si>
  <si>
    <t>TUBO FoFo PB JE K-9 P/ ÁGUA DN  500</t>
  </si>
  <si>
    <t>I3234</t>
  </si>
  <si>
    <t>TUBO FoFo PB JE K-9 P/ ÁGUA DN  600</t>
  </si>
  <si>
    <t>I3235</t>
  </si>
  <si>
    <t>TUBO FoFo PB JE K-9 P/ ÁGUA DN  700</t>
  </si>
  <si>
    <t>I3236</t>
  </si>
  <si>
    <t>TUBO FoFo PB JE K-9 P/ ÁGUA DN  800</t>
  </si>
  <si>
    <t>I3237</t>
  </si>
  <si>
    <t>TUBO FoFo PB JE K-9 P/ ÁGUA DN  900</t>
  </si>
  <si>
    <t>I3238</t>
  </si>
  <si>
    <t>TUBO FoFo PB JE K-9 P/ ÁGUA DN 1000</t>
  </si>
  <si>
    <t>I3240</t>
  </si>
  <si>
    <t>TUBO FoFo PB JE K-9 P/ ÁGUA DN 1200</t>
  </si>
  <si>
    <t>I10242</t>
  </si>
  <si>
    <t>TUBO PEAD CORRUGADO SN 4 COM PAREDE ESTRUTURADA - DN/DI  250MM, PAREDE INTERNA LISA - ABNT NBR ISSO 21138</t>
  </si>
  <si>
    <t>I10243</t>
  </si>
  <si>
    <t>TUBO PEAD CORRUGADO SN 4 COM PAREDE ESTRUTURADA - DN/DI  300MM, PAREDE INTERNA LISA - ABNT NBR ISSO 21138</t>
  </si>
  <si>
    <t>I10244</t>
  </si>
  <si>
    <t>TUBO PEAD CORRUGADO SN 4 COM PAREDE ESTRUTURADA - DN/DI  400MM, PAREDE INTERNA LISA - ABNT NBR ISSO 21138</t>
  </si>
  <si>
    <t>I10245</t>
  </si>
  <si>
    <t>TUBO PEAD CORRUGADO SN 4 COM PAREDE ESTRUTURADA - DN/DI  500MM, PAREDE INTERNA LISA - ABNT NBR ISSO 21138</t>
  </si>
  <si>
    <t>I10246</t>
  </si>
  <si>
    <t>TUBO PEAD CORRUGADO SN 4 COM PAREDE ESTRUTURADA - DN/DI  600MM, PAREDE INTERNA LISA - ABNT NBR ISSO 21138</t>
  </si>
  <si>
    <t>I10247</t>
  </si>
  <si>
    <t>TUBO PEAD CORRUGADO SN 4 COM PAREDE ESTRUTURADA - DN/DI  800MM, PAREDE INTERNA LISA - ABNT NBR ISSO 21138</t>
  </si>
  <si>
    <t>I10248</t>
  </si>
  <si>
    <t>TUBO PEAD CORRUGADO SN 4 COM PAREDE ESTRUTURADA - DN/DI 1000MM, PAREDE INTERNA LISA - ABNT NBR ISSO 21138</t>
  </si>
  <si>
    <t>I10249</t>
  </si>
  <si>
    <t>TUBO PEAD CORRUGADO SN 4 COM PAREDE ESTRUTURADA - DN/DI 1200MM, PAREDE INTERNA LISA - ABNT NBR ISSO 21138</t>
  </si>
  <si>
    <t>I9531</t>
  </si>
  <si>
    <t xml:space="preserve">TUBO PEAD CORRUGADO SN 8 COM PAREDE ESTRUTURADA - DN/DI 250MM, PAREDE INTERNA LISA - ABNT NBR ISSO 21138
</t>
  </si>
  <si>
    <t>I9920</t>
  </si>
  <si>
    <t xml:space="preserve">TUBO PEAD CORRUGADO SN 8 COM PAREDE ESTRUTURADA - DN/DI 300MM, PAREDE INTERNA LISA - ABNT NBR ISSO 21138
</t>
  </si>
  <si>
    <t>I10135</t>
  </si>
  <si>
    <t xml:space="preserve">TUBO PEAD CORRUGADO SN 8 COM PAREDE ESTRUTURADA - DN/DI 400MM, PAREDE INTERNA LISA - ABNT NBR ISSO 21138
</t>
  </si>
  <si>
    <t>I10136</t>
  </si>
  <si>
    <t xml:space="preserve">TUBO PEAD CORRUGADO SN 8 COM PAREDE ESTRUTURADA - DN/DI 500MM, PAREDE INTERNA LISA - ABNT NBR ISSO 21138
</t>
  </si>
  <si>
    <t>I10238</t>
  </si>
  <si>
    <t xml:space="preserve">TUBO PEAD CORRUGADO SN 8 COM PAREDE ESTRUTURADA - DN/DI 600MM, PAREDE INTERNA LISA - ABNT NBR ISSO 21138
</t>
  </si>
  <si>
    <t>I10241</t>
  </si>
  <si>
    <t xml:space="preserve">TUBO PEAD CORRUGADO SN 8 COM PAREDE ESTRUTURADA - DN/DI 800MM, PAREDE INTERNA LISA - ABNT NBR ISSO 21138
</t>
  </si>
  <si>
    <t>I3300</t>
  </si>
  <si>
    <t>TUBO PEAD DE=140mm PN 10 C/FLANGES TRAMO 12m</t>
  </si>
  <si>
    <t>I3301</t>
  </si>
  <si>
    <t>TUBO PEAD DE=160mm PN 10 C/FLANGES TRAMO 12m</t>
  </si>
  <si>
    <t>I3302</t>
  </si>
  <si>
    <t>TUBO PEAD DE=180mm PN 10 C/FLANGES TRAMO 12m</t>
  </si>
  <si>
    <t>I3303</t>
  </si>
  <si>
    <t>TUBO PEAD DE=225mm PN 10 C/FLANGES TRAMO 12m</t>
  </si>
  <si>
    <t>I3304</t>
  </si>
  <si>
    <t>TUBO PEAD DE=250mm PN 10 C/FLANGES TRAMO 12m</t>
  </si>
  <si>
    <t>I3305</t>
  </si>
  <si>
    <t>TUBO PEAD DE=315mm PN 10 C/FLANGES TRAMO 12m</t>
  </si>
  <si>
    <t>I3306</t>
  </si>
  <si>
    <t>TUBO PEAD DE=355mm PN 10 C/FLANGES TRAMO 12m</t>
  </si>
  <si>
    <t>I9430</t>
  </si>
  <si>
    <t>TUBO PEAD SDR 13,6 PN 12,5 DE 110 PARA ÁGUA OU ESGOTO</t>
  </si>
  <si>
    <t>I9431</t>
  </si>
  <si>
    <t>TUBO PEAD SDR 13,6 PN 12,5 DE 160 PARA ÁGUA OU ESGOTO</t>
  </si>
  <si>
    <t>I9432</t>
  </si>
  <si>
    <t>TUBO PEAD SDR 13,6 PN 12,5 DE 180 PARA ÁGUA OU ESGOTO</t>
  </si>
  <si>
    <t>I9433</t>
  </si>
  <si>
    <t>TUBO PEAD SDR 13,6 PN 12,5 DE 200 PARA ÁGUA OU ESGOTO</t>
  </si>
  <si>
    <t>I9434</t>
  </si>
  <si>
    <t>TUBO PEAD SDR 13,6 PN 12,5 DE 225 PARA ÁGUA OU ESGOTO</t>
  </si>
  <si>
    <t>I9435</t>
  </si>
  <si>
    <t>TUBO PEAD SDR 13,6 PN 12,5 DE 250 PARA ÁGUA OU ESGOTO</t>
  </si>
  <si>
    <t>I9436</t>
  </si>
  <si>
    <t>TUBO PEAD SDR 13,6 PN 12,5 DE 280 PARA ÁGUA OU ESGOTO</t>
  </si>
  <si>
    <t>I9437</t>
  </si>
  <si>
    <t>TUBO PEAD SDR 13,6 PN 12,5 DE 315 PARA ÁGUA OU ESGOTO</t>
  </si>
  <si>
    <t>I9438</t>
  </si>
  <si>
    <t>TUBO PEAD SDR 13,6 PN 12,5 DE 355 PARA ÁGUA OU ESGOTO</t>
  </si>
  <si>
    <t>I9439</t>
  </si>
  <si>
    <t>TUBO PEAD SDR 13,6 PN 12,5 DE 400 PARA ÁGUA OU ESGOTO</t>
  </si>
  <si>
    <t>I9440</t>
  </si>
  <si>
    <t>TUBO PEAD SDR 13,6 PN 12,5 DE 450 PARA ÁGUA OU ESGOTO</t>
  </si>
  <si>
    <t>I9441</t>
  </si>
  <si>
    <t>TUBO PEAD SDR 13,6 PN 12,5 DE 500 PARA ÁGUA OU ESGOTO</t>
  </si>
  <si>
    <t>I9442</t>
  </si>
  <si>
    <t>TUBO PEAD SDR 13,6 PN 12,5 DE 560 PARA ÁGUA OU ESGOTO</t>
  </si>
  <si>
    <t>I9166</t>
  </si>
  <si>
    <t>TUBO PEAD SDR 13,6 PN 12,5 DE 63 PARA ÁGUA OU ESGOTO</t>
  </si>
  <si>
    <t>I9443</t>
  </si>
  <si>
    <t>TUBO PEAD SDR 13,6 PN 12,5 DE 630 PARA ÁGUA OU ESGOTO</t>
  </si>
  <si>
    <t>I9444</t>
  </si>
  <si>
    <t>TUBO PEAD SDR 13,6 PN 12,5 DE 710 PARA ÁGUA OU ESGOTO</t>
  </si>
  <si>
    <t>I9429</t>
  </si>
  <si>
    <t>TUBO PEAD SDR 13,6 PN 12,5 DE 90 PARA ÁGUA OU ESGOTO</t>
  </si>
  <si>
    <t>I9364</t>
  </si>
  <si>
    <t>TUBO PEAD SDR 17 PN 10 DE 110 PARA ÁGUA OU ESGOTO</t>
  </si>
  <si>
    <t>I9365</t>
  </si>
  <si>
    <t>TUBO PEAD SDR 17 PN 10 DE 160 PARA ÁGUA OU ESGOTO</t>
  </si>
  <si>
    <t>I9366</t>
  </si>
  <si>
    <t>TUBO PEAD SDR 17 PN 10 DE 180 PARA ÁGUA OU ESGOTO</t>
  </si>
  <si>
    <t>I9367</t>
  </si>
  <si>
    <t>TUBO PEAD SDR 17 PN 10 DE 200 PARA ÁGUA OU ESGOTO</t>
  </si>
  <si>
    <t>I9368</t>
  </si>
  <si>
    <t>TUBO PEAD SDR 17 PN 10 DE 225 PARA ÁGUA OU ESGOTO</t>
  </si>
  <si>
    <t>I9369</t>
  </si>
  <si>
    <t>TUBO PEAD SDR 17 PN 10 DE 250 PARA ÁGUA OU ESGOTO</t>
  </si>
  <si>
    <t>I9370</t>
  </si>
  <si>
    <t>TUBO PEAD SDR 17 PN 10 DE 280 PARA ÁGUA OU ESGOTO</t>
  </si>
  <si>
    <t>I9371</t>
  </si>
  <si>
    <t>TUBO PEAD SDR 17 PN 10 DE 315 PARA ÁGUA OU ESGOTO</t>
  </si>
  <si>
    <t>I9372</t>
  </si>
  <si>
    <t>TUBO PEAD SDR 17 PN 10 DE 355 PARA ÁGUA OU ESGOTO</t>
  </si>
  <si>
    <t>I9373</t>
  </si>
  <si>
    <t>TUBO PEAD SDR 17 PN 10 DE 400 PARA ÁGUA OU ESGOTO</t>
  </si>
  <si>
    <t>I9161</t>
  </si>
  <si>
    <t>TUBO PEAD SDR 17 PN 10 DE 450 PARA ÁGUA OU ESGOTO</t>
  </si>
  <si>
    <t>I9162</t>
  </si>
  <si>
    <t>TUBO PEAD SDR 17 PN 10 DE 500 PARA ÁGUA OU ESGOTO</t>
  </si>
  <si>
    <t>I9163</t>
  </si>
  <si>
    <t>TUBO PEAD SDR 17 PN 10 DE 560 PARA ÁGUA OU ESGOTO</t>
  </si>
  <si>
    <t>I9362</t>
  </si>
  <si>
    <t>TUBO PEAD SDR 17 PN 10 DE 63 PARA ÁGUA OU ESGOTO</t>
  </si>
  <si>
    <t>I9164</t>
  </si>
  <si>
    <t>TUBO PEAD SDR 17 PN 10 DE 630 PARA ÁGUA OU ESGOTO</t>
  </si>
  <si>
    <t>I9165</t>
  </si>
  <si>
    <t>TUBO PEAD SDR 17 PN 10 DE 710 PARA ÁGUA OU ESGOTO</t>
  </si>
  <si>
    <t>I9363</t>
  </si>
  <si>
    <t>TUBO PEAD SDR 17 PN 10 DE 90 PARA ÁGUA OU ESGOTO</t>
  </si>
  <si>
    <t>I9355</t>
  </si>
  <si>
    <t>TUBO PEAD SDR 26 PN 6 DE 355 PARA ÁGUA OU ESGOTO</t>
  </si>
  <si>
    <t>I9356</t>
  </si>
  <si>
    <t>TUBO PEAD SDR 26 PN 6 DE 400 PARA ÁGUA OU ESGOTO</t>
  </si>
  <si>
    <t>I9357</t>
  </si>
  <si>
    <t>TUBO PEAD SDR 26 PN 6 DE 450 PARA ÁGUA OU ESGOTO</t>
  </si>
  <si>
    <t>I9358</t>
  </si>
  <si>
    <t>TUBO PEAD SDR 26 PN 6 DE 500 PARA ÁGUA OU ESGOTO</t>
  </si>
  <si>
    <t>I9359</t>
  </si>
  <si>
    <t>TUBO PEAD SDR 26 PN 6 DE 560 PARA ÁGUA OU ESGOTO</t>
  </si>
  <si>
    <t>I9360</t>
  </si>
  <si>
    <t>TUBO PEAD SDR 26 PN 6 DE 630 PARA ÁGUA OU ESGOTO</t>
  </si>
  <si>
    <t>I9361</t>
  </si>
  <si>
    <t>TUBO PEAD SDR 26 PN 6 DE 710 PARA ÁGUA OU ESGOTO</t>
  </si>
  <si>
    <t>I9351</t>
  </si>
  <si>
    <t>TUBO PEAD SDR 32,25 PN 5 DE 500 PARA ÁGUA OU ESGOTO</t>
  </si>
  <si>
    <t>I9352</t>
  </si>
  <si>
    <t>TUBO PEAD SDR 32,25 PN 5 DE 560 PARA ÁGUA OU ESGOTO</t>
  </si>
  <si>
    <t>I9353</t>
  </si>
  <si>
    <t>TUBO PEAD SDR 32,25 PN 5 DE 630 PARA ÁGUA OU ESGOTO</t>
  </si>
  <si>
    <t>I9354</t>
  </si>
  <si>
    <t>TUBO PEAD SDR 32,25 PN 5 DE 710 PARA ÁGUA OU ESGOTO</t>
  </si>
  <si>
    <t>I10167</t>
  </si>
  <si>
    <t>TUBO PEAD, PN8, SDR21 PP  DN  110</t>
  </si>
  <si>
    <t>I10168</t>
  </si>
  <si>
    <t>TUBO PEAD, PN8, SDR21 PP  DN  710</t>
  </si>
  <si>
    <t>I10169</t>
  </si>
  <si>
    <t>TUBO PEAD, PN8, SDR21 PP  DN  800</t>
  </si>
  <si>
    <t>I10170</t>
  </si>
  <si>
    <t>TUBO PEAD, PN8, SDR21 PP  DN  900</t>
  </si>
  <si>
    <t>I10171</t>
  </si>
  <si>
    <t>TUBO PEAD, PN8, SDR21 PP  DN 1000</t>
  </si>
  <si>
    <t>I10172</t>
  </si>
  <si>
    <t>TUBO POLIETILENO PN  6 PP  DN 100</t>
  </si>
  <si>
    <t>I10173</t>
  </si>
  <si>
    <t>TUBO PRFV CL 10 JE FF CLASSE DE RIGIDEZ 5.000 N/M² DN 150</t>
  </si>
  <si>
    <t>I10174</t>
  </si>
  <si>
    <t>TUBO PRFV CL 10 JE FF CLASSE DE RIGIDEZ 5.000 N/M² DN 200</t>
  </si>
  <si>
    <t>I10175</t>
  </si>
  <si>
    <t>TUBO PRFV CL 10 JE FF CLASSE DE RIGIDEZ 5.000 N/M² DN 300</t>
  </si>
  <si>
    <t>I10176</t>
  </si>
  <si>
    <t>TUBO PRFV CL 10 JE FF CLASSE DE RIGIDEZ 5.000 N/M² DN 400</t>
  </si>
  <si>
    <t>I10177</t>
  </si>
  <si>
    <t>TUBO PRFV CL 10 JE FF CLASSE DE RIGIDEZ 5.000 N/M² DN 500</t>
  </si>
  <si>
    <t>I10178</t>
  </si>
  <si>
    <t>TUBO PRFV CL 10 JE PB CLASSE DE RIGIDEZ 5.000 N/M² DN  50</t>
  </si>
  <si>
    <t>I10179</t>
  </si>
  <si>
    <t>TUBO PRFV CL 10 JE PB CLASSE DE RIGIDEZ 5.000 N/M² DN 100</t>
  </si>
  <si>
    <t>I6957</t>
  </si>
  <si>
    <t>TUBO PRFV CL 10 JE PB CLASSE DE RIGIDEZ 5.000 N/m² DN 150</t>
  </si>
  <si>
    <t>I6958</t>
  </si>
  <si>
    <t>TUBO PRFV CL 10 JE PB CLASSE DE RIGIDEZ 5.000 N/m² DN 200</t>
  </si>
  <si>
    <t>I6959</t>
  </si>
  <si>
    <t>TUBO PRFV CL 10 JE PB CLASSE DE RIGIDEZ 5.000 N/m² DN 250</t>
  </si>
  <si>
    <t>I6960</t>
  </si>
  <si>
    <t>TUBO PRFV CL 10 JE PB CLASSE DE RIGIDEZ 5.000 N/m² DN 300</t>
  </si>
  <si>
    <t>I10180</t>
  </si>
  <si>
    <t>TUBO PRFV CL 10 JE PF CLASSE DE RIGIDEZ 5.000 N/M² DN 150</t>
  </si>
  <si>
    <t>I10181</t>
  </si>
  <si>
    <t>TUBO PRFV CL 10 JE PP CLASSE DE RIGIDEZ 5.000 N/M² DN 100</t>
  </si>
  <si>
    <t>I10182</t>
  </si>
  <si>
    <t>TUBO PRFV CL 10 JE PP CLASSE DE RIGIDEZ 5.000 N/M² DN 150</t>
  </si>
  <si>
    <t>I8983</t>
  </si>
  <si>
    <t>TUBO PRFV CL 12 JE PB CLASSE DE RIGIDEZ 5.000 N/M2 DN 1000</t>
  </si>
  <si>
    <t>I6961</t>
  </si>
  <si>
    <t>TUBO PRFV CL 12 JE PB CLASSE DE RIGIDEZ 5.000 N/m² DN  150</t>
  </si>
  <si>
    <t>I6962</t>
  </si>
  <si>
    <t>TUBO PRFV CL 12 JE PB CLASSE DE RIGIDEZ 5.000 N/m² DN  200</t>
  </si>
  <si>
    <t>I6963</t>
  </si>
  <si>
    <t>TUBO PRFV CL 12 JE PB CLASSE DE RIGIDEZ 5.000 N/m² DN  250</t>
  </si>
  <si>
    <t>I6964</t>
  </si>
  <si>
    <t>TUBO PRFV CL 12 JE PB CLASSE DE RIGIDEZ 5.000 N/m² DN  300</t>
  </si>
  <si>
    <t>I8992</t>
  </si>
  <si>
    <t>TUBO PRFV CL 12 JE PB CLASSE DE RIGIDEZ 5.000 N/m² DN  350</t>
  </si>
  <si>
    <t>I8993</t>
  </si>
  <si>
    <t>TUBO PRFV CL 12 JE PB CLASSE DE RIGIDEZ 5.000 N/m² DN  400</t>
  </si>
  <si>
    <t>I8994</t>
  </si>
  <si>
    <t>TUBO PRFV CL 12 JE PB CLASSE DE RIGIDEZ 5.000 N/m² DN  450</t>
  </si>
  <si>
    <t>I8995</t>
  </si>
  <si>
    <t>TUBO PRFV CL 12 JE PB CLASSE DE RIGIDEZ 5.000 N/m² DN  500</t>
  </si>
  <si>
    <t>I8996</t>
  </si>
  <si>
    <t>TUBO PRFV CL 12 JE PB CLASSE DE RIGIDEZ 5.000 N/m² DN  550</t>
  </si>
  <si>
    <t>I8997</t>
  </si>
  <si>
    <t>TUBO PRFV CL 12 JE PB CLASSE DE RIGIDEZ 5.000 N/m² DN  600</t>
  </si>
  <si>
    <t>I8998</t>
  </si>
  <si>
    <t>TUBO PRFV CL 12 JE PB CLASSE DE RIGIDEZ 5.000 N/m² DN  650</t>
  </si>
  <si>
    <t>I8999</t>
  </si>
  <si>
    <t>TUBO PRFV CL 12 JE PB CLASSE DE RIGIDEZ 5.000 N/m² DN  700</t>
  </si>
  <si>
    <t>I9000</t>
  </si>
  <si>
    <t>TUBO PRFV CL 12 JE PB CLASSE DE RIGIDEZ 5.000 N/m² DN  750</t>
  </si>
  <si>
    <t>I9001</t>
  </si>
  <si>
    <t>TUBO PRFV CL 12 JE PB CLASSE DE RIGIDEZ 5.000 N/m² DN  800</t>
  </si>
  <si>
    <t>I9002</t>
  </si>
  <si>
    <t>TUBO PRFV CL 12 JE PB CLASSE DE RIGIDEZ 5.000 N/m² DN  900</t>
  </si>
  <si>
    <t>I8984</t>
  </si>
  <si>
    <t>TUBO PRFV CL 12 JE PB CLASSE DE RIGIDEZ 5.000 N/m² DN 1050</t>
  </si>
  <si>
    <t>I8985</t>
  </si>
  <si>
    <t>TUBO PRFV CL 12 JE PB CLASSE DE RIGIDEZ 5.000 N/m² DN 1100</t>
  </si>
  <si>
    <t>I8986</t>
  </si>
  <si>
    <t>TUBO PRFV CL 12 JE PB CLASSE DE RIGIDEZ 5.000 N/m² DN 1200</t>
  </si>
  <si>
    <t>I8987</t>
  </si>
  <si>
    <t>TUBO PRFV CL 12 JE PB CLASSE DE RIGIDEZ 5.000 N/m² DN 1250</t>
  </si>
  <si>
    <t>I8988</t>
  </si>
  <si>
    <t>TUBO PRFV CL 12 JE PB CLASSE DE RIGIDEZ 5.000 N/m² DN 1300</t>
  </si>
  <si>
    <t>I8989</t>
  </si>
  <si>
    <t>TUBO PRFV CL 12 JE PB CLASSE DE RIGIDEZ 5.000 N/m² DN 1400</t>
  </si>
  <si>
    <t>I8990</t>
  </si>
  <si>
    <t>TUBO PRFV CL 12 JE PB CLASSE DE RIGIDEZ 5.000 N/m² DN 1500</t>
  </si>
  <si>
    <t>I8991</t>
  </si>
  <si>
    <t>TUBO PRFV CL 12 JE PB CLASSE DE RIGIDEZ 5.000 N/m² DN 1600</t>
  </si>
  <si>
    <t>I6965</t>
  </si>
  <si>
    <t>TUBO PRFV CL 16 JE PB CLASSE DE RIGIDEZ 5.000 N/m² DN  150</t>
  </si>
  <si>
    <t>I6966</t>
  </si>
  <si>
    <t>TUBO PRFV CL 16 JE PB CLASSE DE RIGIDEZ 5.000 N/m² DN  200</t>
  </si>
  <si>
    <t>I6967</t>
  </si>
  <si>
    <t>TUBO PRFV CL 16 JE PB CLASSE DE RIGIDEZ 5.000 N/m² DN  250</t>
  </si>
  <si>
    <t>I6968</t>
  </si>
  <si>
    <t>TUBO PRFV CL 16 JE PB CLASSE DE RIGIDEZ 5.000 N/m² DN  300</t>
  </si>
  <si>
    <t>I9012</t>
  </si>
  <si>
    <t>TUBO PRFV CL 16 JE PB CLASSE DE RIGIDEZ 5.000 N/m² DN  350</t>
  </si>
  <si>
    <t>I6969</t>
  </si>
  <si>
    <t>TUBO PRFV CL 16 JE PB CLASSE DE RIGIDEZ 5.000 N/m² DN  400</t>
  </si>
  <si>
    <t>I9013</t>
  </si>
  <si>
    <t>TUBO PRFV CL 16 JE PB CLASSE DE RIGIDEZ 5.000 N/m² DN  450</t>
  </si>
  <si>
    <t>I6970</t>
  </si>
  <si>
    <t>TUBO PRFV CL 16 JE PB CLASSE DE RIGIDEZ 5.000 N/m² DN  500</t>
  </si>
  <si>
    <t>I9014</t>
  </si>
  <si>
    <t>TUBO PRFV CL 16 JE PB CLASSE DE RIGIDEZ 5.000 N/m² DN  550</t>
  </si>
  <si>
    <t>I9015</t>
  </si>
  <si>
    <t>TUBO PRFV CL 16 JE PB CLASSE DE RIGIDEZ 5.000 N/m² DN  600</t>
  </si>
  <si>
    <t>I9016</t>
  </si>
  <si>
    <t>TUBO PRFV CL 16 JE PB CLASSE DE RIGIDEZ 5.000 N/m² DN  650</t>
  </si>
  <si>
    <t>I9017</t>
  </si>
  <si>
    <t>TUBO PRFV CL 16 JE PB CLASSE DE RIGIDEZ 5.000 N/m² DN  700</t>
  </si>
  <si>
    <t>I9018</t>
  </si>
  <si>
    <t>TUBO PRFV CL 16 JE PB CLASSE DE RIGIDEZ 5.000 N/m² DN  750</t>
  </si>
  <si>
    <t>I9019</t>
  </si>
  <si>
    <t>TUBO PRFV CL 16 JE PB CLASSE DE RIGIDEZ 5.000 N/m² DN  800</t>
  </si>
  <si>
    <t>I9020</t>
  </si>
  <si>
    <t>TUBO PRFV CL 16 JE PB CLASSE DE RIGIDEZ 5.000 N/m² DN  900</t>
  </si>
  <si>
    <t>I9003</t>
  </si>
  <si>
    <t>TUBO PRFV CL 16 JE PB CLASSE DE RIGIDEZ 5.000 N/m² DN 1000</t>
  </si>
  <si>
    <t>I9004</t>
  </si>
  <si>
    <t>TUBO PRFV CL 16 JE PB CLASSE DE RIGIDEZ 5.000 N/m² DN 1050</t>
  </si>
  <si>
    <t>I9005</t>
  </si>
  <si>
    <t>TUBO PRFV CL 16 JE PB CLASSE DE RIGIDEZ 5.000 N/m² DN 1100</t>
  </si>
  <si>
    <t>I9006</t>
  </si>
  <si>
    <t>TUBO PRFV CL 16 JE PB CLASSE DE RIGIDEZ 5.000 N/m² DN 1200</t>
  </si>
  <si>
    <t>I9007</t>
  </si>
  <si>
    <t>TUBO PRFV CL 16 JE PB CLASSE DE RIGIDEZ 5.000 N/m² DN 1250</t>
  </si>
  <si>
    <t>I9008</t>
  </si>
  <si>
    <t>TUBO PRFV CL 16 JE PB CLASSE DE RIGIDEZ 5.000 N/m² DN 1300</t>
  </si>
  <si>
    <t>I9009</t>
  </si>
  <si>
    <t>TUBO PRFV CL 16 JE PB CLASSE DE RIGIDEZ 5.000 N/m² DN 1400</t>
  </si>
  <si>
    <t>I9010</t>
  </si>
  <si>
    <t>TUBO PRFV CL 16 JE PB CLASSE DE RIGIDEZ 5.000 N/m² DN 1500</t>
  </si>
  <si>
    <t>I9011</t>
  </si>
  <si>
    <t>TUBO PRFV CL 16 JE PB CLASSE DE RIGIDEZ 5.000 N/m² DN 1600</t>
  </si>
  <si>
    <t>I6971</t>
  </si>
  <si>
    <t>TUBO PRFV CL 18 JE PB CLASSE DE RIGIDEZ 5.000 N/m² DN  150</t>
  </si>
  <si>
    <t>I6972</t>
  </si>
  <si>
    <t>TUBO PRFV CL 18 JE PB CLASSE DE RIGIDEZ 5.000 N/m² DN  200</t>
  </si>
  <si>
    <t>I6973</t>
  </si>
  <si>
    <t>TUBO PRFV CL 18 JE PB CLASSE DE RIGIDEZ 5.000 N/m² DN  250</t>
  </si>
  <si>
    <t>I6974</t>
  </si>
  <si>
    <t>TUBO PRFV CL 18 JE PB CLASSE DE RIGIDEZ 5.000 N/m² DN  300</t>
  </si>
  <si>
    <t>I6990</t>
  </si>
  <si>
    <t>TUBO PRFV CL 20 JE PB CLASSE DE RIGIDEZ 5.000 N/m² DN  600</t>
  </si>
  <si>
    <t>I6991</t>
  </si>
  <si>
    <t>TUBO PRFV CL 20 JE PB CLASSE DE RIGIDEZ 5.000 N/m² DN  700</t>
  </si>
  <si>
    <t>I6992</t>
  </si>
  <si>
    <t>TUBO PRFV CL 20 JE PB CLASSE DE RIGIDEZ 5.000 N/m² DN  800</t>
  </si>
  <si>
    <t>I6993</t>
  </si>
  <si>
    <t>TUBO PRFV CL 20 JE PB CLASSE DE RIGIDEZ 5.000 N/m² DN  900</t>
  </si>
  <si>
    <t>I9021</t>
  </si>
  <si>
    <t>TUBO PRFV CL 6 JE PB CLASSE DE RIGIDEZ 5.000 N/m² DN 300</t>
  </si>
  <si>
    <t>I9022</t>
  </si>
  <si>
    <t>TUBO PRFV CL 6 JE PB CLASSE DE RIGIDEZ 5.000 N/m² DN 350</t>
  </si>
  <si>
    <t>I6975</t>
  </si>
  <si>
    <t>TUBO PRFV CL 6 JE PB CLASSE DE RIGIDEZ 5.000 N/m² DN 400</t>
  </si>
  <si>
    <t>I9023</t>
  </si>
  <si>
    <t>TUBO PRFV CL 6 JE PB CLASSE DE RIGIDEZ 5.000 N/m² DN 450</t>
  </si>
  <si>
    <t>I6976</t>
  </si>
  <si>
    <t>TUBO PRFV CL 6 JE PB CLASSE DE RIGIDEZ 5.000 N/m² DN 500</t>
  </si>
  <si>
    <t>I9024</t>
  </si>
  <si>
    <t>TUBO PRFV CL 6 JE PB CLASSE DE RIGIDEZ 5.000 N/m² DN 550</t>
  </si>
  <si>
    <t>I6977</t>
  </si>
  <si>
    <t>TUBO PRFV CL 6 JE PB CLASSE DE RIGIDEZ 5.000 N/m² DN 600</t>
  </si>
  <si>
    <t>I3180</t>
  </si>
  <si>
    <t>TUBO PVC CORRUGADO E PERFURADO DN 100</t>
  </si>
  <si>
    <t>I3181</t>
  </si>
  <si>
    <t>TUBO PVC CORRUGADO E PERFURADO DN 150</t>
  </si>
  <si>
    <t>I6523</t>
  </si>
  <si>
    <t>TUBO PVC DEFoFo DÚCTIL JEI 1MPa DN 100 (NBR-7665-07/03/07)</t>
  </si>
  <si>
    <t>I6524</t>
  </si>
  <si>
    <t>TUBO PVC DEFoFo DÚCTIL JEI 1MPa DN 150 (NBR-7665-07/03/07)</t>
  </si>
  <si>
    <t>I6525</t>
  </si>
  <si>
    <t>TUBO PVC DEFoFo DÚCTIL JEI 1MPa DN 200 (NBR-7665-07/03/07)</t>
  </si>
  <si>
    <t>I6527</t>
  </si>
  <si>
    <t>TUBO PVC DEFoFo DÚCTIL JEI 1MPa DN 250 (NBR-7665-07/03/07)</t>
  </si>
  <si>
    <t>I6528</t>
  </si>
  <si>
    <t>TUBO PVC DEFoFo DÚCTIL JEI 1MPa DN 300 (NBR-7665-07/03/07)</t>
  </si>
  <si>
    <t>I10184</t>
  </si>
  <si>
    <t>TUBO PVC DEFoFo DÚCTIL JEI 1MPa DN 350 (NBR-7665-07/03/07)</t>
  </si>
  <si>
    <t>I8552</t>
  </si>
  <si>
    <t>TUBO PVC DEFoFo DÚCTIL JEI 1MPa DN 400 (NBR-7665-01/03/99)</t>
  </si>
  <si>
    <t>I8553</t>
  </si>
  <si>
    <t>TUBO PVC DEFoFo DÚCTIL JEI 1MPa DN 500 (NBR-7665-01/03/99)</t>
  </si>
  <si>
    <t>I10183</t>
  </si>
  <si>
    <t>TUBO PVC DEFoFo DÚCTIL JEI 1MPa DN 75 (NBR-7665-07/03/07)</t>
  </si>
  <si>
    <t>I6203</t>
  </si>
  <si>
    <t>TUBO PVC ESGOTO PRIMARIO DN  75 (NBR 5688)</t>
  </si>
  <si>
    <t>I6204</t>
  </si>
  <si>
    <t>TUBO PVC ESGOTO PRIMARIO DN 150 (NBR 5688)</t>
  </si>
  <si>
    <t>I6205</t>
  </si>
  <si>
    <t>TUBO PVC ESGOTO SERIE R JEI DN 100</t>
  </si>
  <si>
    <t>I6206</t>
  </si>
  <si>
    <t>TUBO PVC ESGOTO SERIE R JEI DN 150</t>
  </si>
  <si>
    <t>I10185</t>
  </si>
  <si>
    <t>TUBO PVC IRRIGA PN 60 DN32 X 6MT</t>
  </si>
  <si>
    <t>I10186</t>
  </si>
  <si>
    <t>TUBO PVC IRRIGA PN 60 DN50 X 6MT</t>
  </si>
  <si>
    <t>I7590</t>
  </si>
  <si>
    <t>TUBO PVC NERVURADO LEVE DN 154x2m</t>
  </si>
  <si>
    <t>I7591</t>
  </si>
  <si>
    <t>TUBO PVC NERVURADO LEVE DN 154x4m</t>
  </si>
  <si>
    <t>I7596</t>
  </si>
  <si>
    <t>TUBO PVC NERVURADO REFORÇADO DN 200x2m</t>
  </si>
  <si>
    <t>I7597</t>
  </si>
  <si>
    <t>TUBO PVC NERVURADO REFORÇADO DN 200x4m</t>
  </si>
  <si>
    <t>I7592</t>
  </si>
  <si>
    <t>TUBO PVC NERVURADO STANDARD DN 154x2m</t>
  </si>
  <si>
    <t>I7593</t>
  </si>
  <si>
    <t>TUBO PVC NERVURADO STANDARD DN 154x4m</t>
  </si>
  <si>
    <t>I7594</t>
  </si>
  <si>
    <t>TUBO PVC NERVURADO STANDARD DN 206x2m</t>
  </si>
  <si>
    <t>I7595</t>
  </si>
  <si>
    <t>TUBO PVC NERVURADO STANDARD DN 206x4m</t>
  </si>
  <si>
    <t>I3070</t>
  </si>
  <si>
    <t>TUBO PVC OCRE PAREDE DUPLA JE DN 150(NBR-7362-3)</t>
  </si>
  <si>
    <t>I3150</t>
  </si>
  <si>
    <t>TUBO PVC PBA JE CL-12 DN   50 (NBR-5647)</t>
  </si>
  <si>
    <t>I3151</t>
  </si>
  <si>
    <t>TUBO PVC PBA JE CL-12 DN   75 (NBR-5647)</t>
  </si>
  <si>
    <t>I3152</t>
  </si>
  <si>
    <t>TUBO PVC PBA JE CL-12 DN 100 (NBR-5647)</t>
  </si>
  <si>
    <t>I3153</t>
  </si>
  <si>
    <t>TUBO PVC PBA JE CL-15 DN   50 (NBR-5647)</t>
  </si>
  <si>
    <t>I3154</t>
  </si>
  <si>
    <t>TUBO PVC PBA JE CL-15 DN   75 (NBR-5647)</t>
  </si>
  <si>
    <t>I3155</t>
  </si>
  <si>
    <t>TUBO PVC PBA JE CL-15 DN 100 (NBR-5647)</t>
  </si>
  <si>
    <t>I3156</t>
  </si>
  <si>
    <t>TUBO PVC PBA JE CL-20 DN   50 (NBR-5647)</t>
  </si>
  <si>
    <t>I3157</t>
  </si>
  <si>
    <t>TUBO PVC PBA JE CL-20 DN   75 (NBR-5647)</t>
  </si>
  <si>
    <t>I3158</t>
  </si>
  <si>
    <t>TUBO PVC PBA JE CL-20 DN 100 (NBR-5647)</t>
  </si>
  <si>
    <t>I3159</t>
  </si>
  <si>
    <t>TUBO PVC PBA JEI CL-12 DN   50 (NBR-5647)</t>
  </si>
  <si>
    <t>I3160</t>
  </si>
  <si>
    <t>TUBO PVC PBA JEI CL-12 DN   75 (NBR-5647)</t>
  </si>
  <si>
    <t>I3161</t>
  </si>
  <si>
    <t>TUBO PVC PBA JEI CL-12 DN 100 (NBR-5647)</t>
  </si>
  <si>
    <t>I3162</t>
  </si>
  <si>
    <t>TUBO PVC PBA JEI CL-15 DN   50 (NBR-5647)</t>
  </si>
  <si>
    <t>I3163</t>
  </si>
  <si>
    <t>TUBO PVC PBA JEI CL-15 DN   75 (NBR-5647)</t>
  </si>
  <si>
    <t>I3164</t>
  </si>
  <si>
    <t>TUBO PVC PBA JEI CL-15 DN 100 (NBR-5647)</t>
  </si>
  <si>
    <t>I3165</t>
  </si>
  <si>
    <t>TUBO PVC PBA JEI CL-20 DN   50 (NBR-5647)</t>
  </si>
  <si>
    <t>I3166</t>
  </si>
  <si>
    <t>TUBO PVC PBA JEI CL-20 DN   75 (NBR-5647)</t>
  </si>
  <si>
    <t>I3167</t>
  </si>
  <si>
    <t>TUBO PVC PBA JEI CL-20 DN 100 (NBR-5647)</t>
  </si>
  <si>
    <t>I6941</t>
  </si>
  <si>
    <t>TUBO PVC PBS CLASSE CL-12 DN 150</t>
  </si>
  <si>
    <t>I6942</t>
  </si>
  <si>
    <t>TUBO PVC PBS CLASSE CL-12 DN 200</t>
  </si>
  <si>
    <t>I6943</t>
  </si>
  <si>
    <t>TUBO PVC PBS CLASSE CL-15 DN 150</t>
  </si>
  <si>
    <t>I6944</t>
  </si>
  <si>
    <t>TUBO PVC PBS CLASSE CL-15 DN 200</t>
  </si>
  <si>
    <t>I6948</t>
  </si>
  <si>
    <t>TUBO PVC PBS CLASSE CL-20 DN  50</t>
  </si>
  <si>
    <t>I6949</t>
  </si>
  <si>
    <t>TUBO PVC PBS CLASSE CL-20 DN  75</t>
  </si>
  <si>
    <t>I6945</t>
  </si>
  <si>
    <t>TUBO PVC PBS CLASSE CL-20 DN 100</t>
  </si>
  <si>
    <t>I6946</t>
  </si>
  <si>
    <t>TUBO PVC PBS CLASSE CL-20 DN 150</t>
  </si>
  <si>
    <t>I6947</t>
  </si>
  <si>
    <t>TUBO PVC PBS CLASSE CL-20 DN 200</t>
  </si>
  <si>
    <t>I10187</t>
  </si>
  <si>
    <t>TUBO PVC PERFURADO PP DN 75</t>
  </si>
  <si>
    <t>I6207</t>
  </si>
  <si>
    <t>TUBO PVC RIGIDO LEVES DN 125</t>
  </si>
  <si>
    <t>I6208</t>
  </si>
  <si>
    <t>TUBO PVC RIGIDO LEVES DN 150</t>
  </si>
  <si>
    <t>I6209</t>
  </si>
  <si>
    <t>TUBO PVC RIGIDO LEVES DN 200</t>
  </si>
  <si>
    <t>I6210</t>
  </si>
  <si>
    <t>TUBO PVC RIGIDO LEVES DN 250</t>
  </si>
  <si>
    <t>I6211</t>
  </si>
  <si>
    <t>TUBO PVC RIGIDO LEVES DN 300</t>
  </si>
  <si>
    <t>I6212</t>
  </si>
  <si>
    <t>TUBO PVC RIGIDO LEVES DN 400</t>
  </si>
  <si>
    <t>I6213</t>
  </si>
  <si>
    <t>TUBO PVC RIGIDO LEVES DN 450</t>
  </si>
  <si>
    <t>I3062</t>
  </si>
  <si>
    <t>TUBO PVC RIGIDO OCRE JE DN 100 (NBR-7362)</t>
  </si>
  <si>
    <t>I3063</t>
  </si>
  <si>
    <t>TUBO PVC RIGIDO OCRE JE DN 125 (NBR-7362)</t>
  </si>
  <si>
    <t>I3064</t>
  </si>
  <si>
    <t>TUBO PVC RIGIDO OCRE JE DN 150 (NBR-7362)</t>
  </si>
  <si>
    <t>I3065</t>
  </si>
  <si>
    <t>TUBO PVC RIGIDO OCRE JE DN 200 (NBR-7362)</t>
  </si>
  <si>
    <t>I3066</t>
  </si>
  <si>
    <t>TUBO PVC RIGIDO OCRE JE DN 250 (NBR-7362)</t>
  </si>
  <si>
    <t>I3067</t>
  </si>
  <si>
    <t>TUBO PVC RIGIDO OCRE JE DN 300 (NBR-7362)</t>
  </si>
  <si>
    <t>I3068</t>
  </si>
  <si>
    <t>TUBO PVC RIGIDO OCRE JE DN 350 (NBR-7362)</t>
  </si>
  <si>
    <t>I3069</t>
  </si>
  <si>
    <t>TUBO PVC RIGIDO OCRE JE DN 400 (NBR-7362)</t>
  </si>
  <si>
    <t>I6950</t>
  </si>
  <si>
    <t>TUBO PVC RÍGIDO OCRE JEI DN 100 (NBR-7362)</t>
  </si>
  <si>
    <t>I6951</t>
  </si>
  <si>
    <t>TUBO PVC RÍGIDO OCRE JEI DN 150 (NBR-7362)</t>
  </si>
  <si>
    <t>I6952</t>
  </si>
  <si>
    <t>TUBO PVC RÍGIDO OCRE JEI DN 200 (NBR-7362)</t>
  </si>
  <si>
    <t>I6953</t>
  </si>
  <si>
    <t>TUBO PVC RÍGIDO OCRE JEI DN 250 (NBR-7362)</t>
  </si>
  <si>
    <t>I6954</t>
  </si>
  <si>
    <t>TUBO PVC RÍGIDO OCRE JEI DN 300 (NBR-7362)</t>
  </si>
  <si>
    <t>I6955</t>
  </si>
  <si>
    <t>TUBO PVC RÍGIDO OCRE JEI DN 350 (NBR-7362)</t>
  </si>
  <si>
    <t>I6956</t>
  </si>
  <si>
    <t>TUBO PVC RÍGIDO OCRE JEI DN 400 (NBR-7362)</t>
  </si>
  <si>
    <t>I10188</t>
  </si>
  <si>
    <t>TUBO PVC-O  PP  DN 200</t>
  </si>
  <si>
    <t>I10189</t>
  </si>
  <si>
    <t>TUBO RPVC CL10 PB DN  75</t>
  </si>
  <si>
    <t>I10190</t>
  </si>
  <si>
    <t>TUBO RPVC CL10 PB DN 100</t>
  </si>
  <si>
    <t>I10191</t>
  </si>
  <si>
    <t>TUBO RPVC CL10 PB DN 150</t>
  </si>
  <si>
    <t>I10192</t>
  </si>
  <si>
    <t>TUBO RPVC CL10 PF DN  75</t>
  </si>
  <si>
    <t>I10193</t>
  </si>
  <si>
    <t>TUBO RPVC CL10 PF DN 100</t>
  </si>
  <si>
    <t>I10194</t>
  </si>
  <si>
    <t>TUBO RPVC CL10 PF DN 150</t>
  </si>
  <si>
    <t>I10195</t>
  </si>
  <si>
    <t>TUBO RPVC CL10 PP DN  25</t>
  </si>
  <si>
    <t>I10196</t>
  </si>
  <si>
    <t>TUBO RPVC CL10 PP DN  50</t>
  </si>
  <si>
    <t>I10197</t>
  </si>
  <si>
    <t>TUBO RPVC CL10 PP DN  75</t>
  </si>
  <si>
    <t>I10198</t>
  </si>
  <si>
    <t>TUBO RPVC CL10 PP DN 100</t>
  </si>
  <si>
    <t>I6321</t>
  </si>
  <si>
    <t>UNIDADE DE PRÉ-TRATAMENTO EM FIBRA E ELEVATÓRIA SEM CONJUNTO MOTOBOMBA CAPACIDADE  24  a 36 m3/DIA</t>
  </si>
  <si>
    <t>I6322</t>
  </si>
  <si>
    <t>UNIDADE DE PRÉ-TRATAMENTO EM FIBRA E ELEVATÓRIA SEM CONJUNTO MOTOBOMBA CAPACIDADE  37  a 65 m3/DIA</t>
  </si>
  <si>
    <t>I6323</t>
  </si>
  <si>
    <t>UNIDADE DE PRÉ-TRATAMENTO EM FIBRA E ELEVATÓRIA SEM CONJUNTO MOTOBOMBA CAPACIDADE  66  a 96 m3/DIA</t>
  </si>
  <si>
    <t>I6324</t>
  </si>
  <si>
    <t>UNIDADE DE PRÉ-TRATAMENTO EM FIBRA E ELEVATÓRIA SEM CONJUNTO MOTOBOMBA CAPACIDADE  97  a 137 m3/DIA</t>
  </si>
  <si>
    <t>I6325</t>
  </si>
  <si>
    <t>UNIDADE DE PRÉ-TRATAMENTO EM FIBRA E ELEVATÓRIA SEM CONJUNTO MOTOBOMBA CAPACIDADE 138  a 204 m3/DIA</t>
  </si>
  <si>
    <t>I6326</t>
  </si>
  <si>
    <t>UNIDADE DE PRÉ-TRATAMENTO EM FIBRA E ELEVATÓRIA SEM CONJUNTO MOTOBOMBA CAPACIDADE 205  a 360 m3/DIA</t>
  </si>
  <si>
    <t>I6327</t>
  </si>
  <si>
    <t>UNIDADE DE PRÉ-TRATAMENTO EM FIBRA E ELEVATÓRIA SEM CONJUNTO MOTOBOMBA CAPACIDADE 361  a 451 m3/DIA</t>
  </si>
  <si>
    <t>I6328</t>
  </si>
  <si>
    <t>UNIDADE DE PRÉ-TRATAMENTO EM FIBRA E ELEVATÓRIA SEM CONJUNTO MOTOBOMBA CAPACIDADE 452  a 569 m3/DIA</t>
  </si>
  <si>
    <t>I6329</t>
  </si>
  <si>
    <t>UNIDADE DE PRÉ-TRATAMENTO EM FIBRA E ELEVATÓRIA SEM CONJUNTO MOTOBOMBA CAPACIDADE 570  a 852 m3/DIA</t>
  </si>
  <si>
    <t>I7061</t>
  </si>
  <si>
    <t>UNIDADE DE PRÉ-TRATAMENTO EM FIBRA E ELEVATÓRIA SEM CONJUNTO MOTOBOMBA CAPACIDADE 852 A 1428 m³/DIA</t>
  </si>
  <si>
    <t>I2963</t>
  </si>
  <si>
    <t>UNIÃO P/ POLIETILENO 20</t>
  </si>
  <si>
    <t>I5599</t>
  </si>
  <si>
    <t>VALV. BORB. AWWA MEC/V PORCA VIAJ. DN 600 PN16</t>
  </si>
  <si>
    <t>I5687</t>
  </si>
  <si>
    <t>VALV.RET. PORT. UNICA FLANGE C/BY-PASS DN  50 PN16</t>
  </si>
  <si>
    <t>I5688</t>
  </si>
  <si>
    <t>VALV.RET. PORT. UNICA FLANGE C/BY-PASS DN  75 PN16</t>
  </si>
  <si>
    <t>I5689</t>
  </si>
  <si>
    <t>VALV.RET. PORT. UNICA FLANGE C/BY-PASS DN 100 PN16</t>
  </si>
  <si>
    <t>I5690</t>
  </si>
  <si>
    <t>VALV.RET. PORT. UNICA FLANGE C/BY-PASS DN 150 PN16</t>
  </si>
  <si>
    <t>I5679</t>
  </si>
  <si>
    <t>VALV.RET. PORT. UNICA FLANGE C/BY-PASS DN 200 PN10</t>
  </si>
  <si>
    <t>I5691</t>
  </si>
  <si>
    <t>VALV.RET. PORT. UNICA FLANGE C/BY-PASS DN 200 PN16</t>
  </si>
  <si>
    <t>I5680</t>
  </si>
  <si>
    <t>VALV.RET. PORT. UNICA FLANGE C/BY-PASS DN 250 PN10</t>
  </si>
  <si>
    <t>I5692</t>
  </si>
  <si>
    <t>VALV.RET. PORT. UNICA FLANGE C/BY-PASS DN 250 PN16</t>
  </si>
  <si>
    <t>I5681</t>
  </si>
  <si>
    <t>VALV.RET. PORT. UNICA FLANGE C/BY-PASS DN 300 PN10</t>
  </si>
  <si>
    <t>I5693</t>
  </si>
  <si>
    <t>VALV.RET. PORT. UNICA FLANGE C/BY-PASS DN 300 PN16</t>
  </si>
  <si>
    <t>I5683</t>
  </si>
  <si>
    <t>VALV.RET. PORT. UNICA FLANGE C/BY-PASS DN 400 PN10</t>
  </si>
  <si>
    <t>I5695</t>
  </si>
  <si>
    <t>VALV.RET. PORT. UNICA FLANGE C/BY-PASS DN 400 PN16</t>
  </si>
  <si>
    <t>I5707</t>
  </si>
  <si>
    <t>VALV.RET.PORT. UNICA SIMPLES EXTREM.FF DN  50 PN16</t>
  </si>
  <si>
    <t>I5708</t>
  </si>
  <si>
    <t>VALV.RET.PORT. UNICA SIMPLES EXTREM.FF DN  75 PN16</t>
  </si>
  <si>
    <t>I5709</t>
  </si>
  <si>
    <t>VALV.RET.PORT. UNICA SIMPLES EXTREM.FF DN 100 PN16</t>
  </si>
  <si>
    <t>I5710</t>
  </si>
  <si>
    <t>VALV.RET.PORT. UNICA SIMPLES EXTREM.FF DN 150 PN16</t>
  </si>
  <si>
    <t>I5699</t>
  </si>
  <si>
    <t>VALV.RET.PORT. UNICA SIMPLES EXTREM.FF DN 200 PN10</t>
  </si>
  <si>
    <t>I5711</t>
  </si>
  <si>
    <t>VALV.RET.PORT. UNICA SIMPLES EXTREM.FF DN 200 PN16</t>
  </si>
  <si>
    <t>I5700</t>
  </si>
  <si>
    <t>VALV.RET.PORT. UNICA SIMPLES EXTREM.FF DN 250 PN10</t>
  </si>
  <si>
    <t>I5712</t>
  </si>
  <si>
    <t>VALV.RET.PORT. UNICA SIMPLES EXTREM.FF DN 250 PN16</t>
  </si>
  <si>
    <t>I5701</t>
  </si>
  <si>
    <t>VALV.RET.PORT. UNICA SIMPLES EXTREM.FF DN 300 PN10</t>
  </si>
  <si>
    <t>I5713</t>
  </si>
  <si>
    <t>VALV.RET.PORT. UNICA SIMPLES EXTREM.FF DN 300 PN16</t>
  </si>
  <si>
    <t>I5703</t>
  </si>
  <si>
    <t>VALV.RET.PORT. UNICA SIMPLES EXTREM.FF DN 400 PN10</t>
  </si>
  <si>
    <t>I5715</t>
  </si>
  <si>
    <t>VALV.RET.PORT. UNICA SIMPLES EXTREM.FF DN 400 PN16</t>
  </si>
  <si>
    <t>I5734</t>
  </si>
  <si>
    <t>VALVULA ANTECIPADORA DE ONDAS PN16 2" - COMPLETA</t>
  </si>
  <si>
    <t>I5735</t>
  </si>
  <si>
    <t>VALVULA ANTECIPADORA DE ONDAS PN16 3" - COMPLETA</t>
  </si>
  <si>
    <t>I5736</t>
  </si>
  <si>
    <t>VALVULA ANTECIPADORA DE ONDAS PN16 4" - COMPLETA</t>
  </si>
  <si>
    <t>I5737</t>
  </si>
  <si>
    <t>VALVULA ANTECIPADORA DE ONDAS PN16 6" - COMPLETA</t>
  </si>
  <si>
    <t>I10199</t>
  </si>
  <si>
    <t>VALVULA BORBOLETA BI-EXCENTRICA COM FLANGES DN 50</t>
  </si>
  <si>
    <t>I10200</t>
  </si>
  <si>
    <t>VALVULA BORBOLETA BI-EXCENTRICA COM FLANGES DN 75</t>
  </si>
  <si>
    <t>I10203</t>
  </si>
  <si>
    <t>VALVULA BORBOLETA BI-EXCENTRICA FLANGEADA COM ATUADOR ELETRICO DN 800</t>
  </si>
  <si>
    <t>I10201</t>
  </si>
  <si>
    <t>VALVULA BORBOLETA BI-EXCÊNTRICA FLANGEADA COM ATUADOR ELETRICO DN 300</t>
  </si>
  <si>
    <t>I10202</t>
  </si>
  <si>
    <t>VALVULA BORBOLETA BI-EXCÊNTRICA FLANGEADA COM ATUADOR ELETRICO DN 500</t>
  </si>
  <si>
    <t>I8701</t>
  </si>
  <si>
    <t>VALVULA BORBOLETA COM BOIA DN  50</t>
  </si>
  <si>
    <t>I8702</t>
  </si>
  <si>
    <t>VALVULA BORBOLETA COM BOIA DN 100</t>
  </si>
  <si>
    <t>I5608</t>
  </si>
  <si>
    <t>VALVULA BORBOLETA COM BOIA DN 200</t>
  </si>
  <si>
    <t>I5609</t>
  </si>
  <si>
    <t>VALVULA BORBOLETA COM BOIA DN 250</t>
  </si>
  <si>
    <t>I5610</t>
  </si>
  <si>
    <t>VALVULA BORBOLETA COM BOIA DN 300</t>
  </si>
  <si>
    <t>I8703</t>
  </si>
  <si>
    <t>VALVULA BORBOLETA COM BOIA DN 400</t>
  </si>
  <si>
    <t>I8711</t>
  </si>
  <si>
    <t>VALVULA BORBOLETA FLANGEADA C VOLANTE DN 200</t>
  </si>
  <si>
    <t>I8712</t>
  </si>
  <si>
    <t>VALVULA BORBOLETA FLANGEADA C VOLANTE DN 250</t>
  </si>
  <si>
    <t>I8713</t>
  </si>
  <si>
    <t>VALVULA BORBOLETA FLANGEADA C VOLANTE DN 300</t>
  </si>
  <si>
    <t>I8714</t>
  </si>
  <si>
    <t>VALVULA BORBOLETA FLANGEADA C VOLANTE DN 350</t>
  </si>
  <si>
    <t>I10207</t>
  </si>
  <si>
    <t>VALVULA BORBOLETA FLANGEADA COM ACIONADOR ELETRICO DN 100</t>
  </si>
  <si>
    <t>I10208</t>
  </si>
  <si>
    <t>VALVULA BORBOLETA FLANGEADA COM ACIONADOR ELETRICO DN 400</t>
  </si>
  <si>
    <t>I8715</t>
  </si>
  <si>
    <t>VALVULA BORBOLETA FLANGEADA COM ACIONADOR ELETRICO F F  DN 200</t>
  </si>
  <si>
    <t>I8716</t>
  </si>
  <si>
    <t>VALVULA BORBOLETA FLANGEADA COM ACIONADOR ELETRICO F F  DN 250</t>
  </si>
  <si>
    <t>I8717</t>
  </si>
  <si>
    <t>VALVULA BORBOLETA FLANGEADA COM ACIONADOR ELETRICO FoFo DN 300</t>
  </si>
  <si>
    <t>I10205</t>
  </si>
  <si>
    <t>VALVULA BORBOLETA FLANGEADA DN 100</t>
  </si>
  <si>
    <t>I8704</t>
  </si>
  <si>
    <t>VALVULA BORBOLETA FLANGEADA DN 200</t>
  </si>
  <si>
    <t>I8705</t>
  </si>
  <si>
    <t>VALVULA BORBOLETA FLANGEADA DN 250</t>
  </si>
  <si>
    <t>I8706</t>
  </si>
  <si>
    <t>VALVULA BORBOLETA FLANGEADA DN 300</t>
  </si>
  <si>
    <t>I8707</t>
  </si>
  <si>
    <t>VALVULA BORBOLETA FLANGEADA DN 350</t>
  </si>
  <si>
    <t>I8708</t>
  </si>
  <si>
    <t>VALVULA BORBOLETA FLANGEADA DN 400</t>
  </si>
  <si>
    <t>I8709</t>
  </si>
  <si>
    <t>VALVULA BORBOLETA FLANGEADA DN 500</t>
  </si>
  <si>
    <t>I10206</t>
  </si>
  <si>
    <t>VALVULA BORBOLETA FLANGEADA DN 500MM</t>
  </si>
  <si>
    <t>I8710</t>
  </si>
  <si>
    <t>VALVULA BORBOLETA FLANGEADA DN 600</t>
  </si>
  <si>
    <t>I10204</t>
  </si>
  <si>
    <t>VALVULA BORBOLETA FLANGEADA DN 80</t>
  </si>
  <si>
    <t>I10209</t>
  </si>
  <si>
    <t>VALVULA BORBOLETA TIPO LUG COM FLANGES E ALAVANCA DN 100</t>
  </si>
  <si>
    <t>I10210</t>
  </si>
  <si>
    <t>VALVULA COM CONTROLE PROPORCIONAL - APLICAÇÃO ÁGUA OU AR COMPRIMIDO</t>
  </si>
  <si>
    <t>I5759</t>
  </si>
  <si>
    <t>VALVULA CONTROLADORA NÍVEL MÁX. C/ FLUTUADOR DN 200</t>
  </si>
  <si>
    <t>I5760</t>
  </si>
  <si>
    <t>VALVULA CONTROLADORA NÍVEL MÁX. C/ FLUTUADOR DN 250</t>
  </si>
  <si>
    <t>I5761</t>
  </si>
  <si>
    <t>VALVULA CONTROLADORA NÍVEL MÁX. C/ FLUTUADOR DN 300</t>
  </si>
  <si>
    <t>I10213</t>
  </si>
  <si>
    <t>VALVULA CORTA CHAMAS C/ QUEIMADOR C/FLANGE DN 50</t>
  </si>
  <si>
    <t>I10214</t>
  </si>
  <si>
    <t>VALVULA CORTA CHAMAS DE FINAL DE LINHA C/FLANGE  2"</t>
  </si>
  <si>
    <t>I10215</t>
  </si>
  <si>
    <t>VALVULA CORTA CHAMAS DE FINAL DE LINHA C/FLANGE  3"</t>
  </si>
  <si>
    <t>I5738</t>
  </si>
  <si>
    <t>VALVULA DE ALÍVIO DN 2" COMPLETA</t>
  </si>
  <si>
    <t>I5739</t>
  </si>
  <si>
    <t>VALVULA DE ALÍVIO DN 3" COMPLETA</t>
  </si>
  <si>
    <t>I10216</t>
  </si>
  <si>
    <t>VALVULA DE BLOQUEIO MANUAL TIPO BORBOLETA WAFER 3” DISCO EM INOX E CORPO EM FOFO</t>
  </si>
  <si>
    <t>I10219</t>
  </si>
  <si>
    <t>VALVULA DE ESFERA EXCENTRICA COM ATUADOR ELETRO-MECÂNICO DN 500 PN10</t>
  </si>
  <si>
    <t>I10217</t>
  </si>
  <si>
    <t>VALVULA DE ESFERA EXCÊNTRICA COM ATUADOR ELETRO-MECÂNICO DN 350 PN10</t>
  </si>
  <si>
    <t>I10218</t>
  </si>
  <si>
    <t>VALVULA DE ESFERA EXCÊNTRICA COM ATUADOR ELETRO-MECÂNICO DN 400 PN10</t>
  </si>
  <si>
    <t>I10220</t>
  </si>
  <si>
    <t>VALVULA DE GAVETA AÇO INOX 304 C/ FLANGES DN 50</t>
  </si>
  <si>
    <t>I5619</t>
  </si>
  <si>
    <t>VALVULA DE PE C/ CRIVO COM FLANGE DN  75  PN16</t>
  </si>
  <si>
    <t>I5620</t>
  </si>
  <si>
    <t>VALVULA DE PE C/ CRIVO COM FLANGE DN 100 PN16</t>
  </si>
  <si>
    <t>I5621</t>
  </si>
  <si>
    <t>VALVULA DE PE C/ CRIVO COM FLANGE DN 150 PN16</t>
  </si>
  <si>
    <t>I5611</t>
  </si>
  <si>
    <t>VALVULA DE PE C/ CRIVO COM FLANGE DN 200 PN10</t>
  </si>
  <si>
    <t>I5622</t>
  </si>
  <si>
    <t>VALVULA DE PE C/ CRIVO COM FLANGE DN 200 PN16</t>
  </si>
  <si>
    <t>I5612</t>
  </si>
  <si>
    <t>VALVULA DE PE C/ CRIVO COM FLANGE DN 250 PN10</t>
  </si>
  <si>
    <t>I5623</t>
  </si>
  <si>
    <t>VALVULA DE PE C/ CRIVO COM FLANGE DN 250 PN16</t>
  </si>
  <si>
    <t>I5613</t>
  </si>
  <si>
    <t>VALVULA DE PE C/ CRIVO COM FLANGE DN 300 PN10</t>
  </si>
  <si>
    <t>I5624</t>
  </si>
  <si>
    <t>VALVULA DE PE C/ CRIVO COM FLANGE DN 300 PN16</t>
  </si>
  <si>
    <t>I5614</t>
  </si>
  <si>
    <t>VALVULA DE PE C/ CRIVO COM FLANGE DN 350 PN10</t>
  </si>
  <si>
    <t>I5625</t>
  </si>
  <si>
    <t>VALVULA DE PE C/ CRIVO COM FLANGE DN 350 PN16</t>
  </si>
  <si>
    <t>I5615</t>
  </si>
  <si>
    <t>VALVULA DE PE C/ CRIVO COM FLANGE DN 400 PN10</t>
  </si>
  <si>
    <t>I5626</t>
  </si>
  <si>
    <t>VALVULA DE PE C/ CRIVO COM FLANGE DN 400 PN16</t>
  </si>
  <si>
    <t>I5616</t>
  </si>
  <si>
    <t>VALVULA DE PE C/ CRIVO COM FLANGE DN 450 PN10</t>
  </si>
  <si>
    <t>I5627</t>
  </si>
  <si>
    <t>VALVULA DE PE C/ CRIVO COM FLANGE DN 450 PN16</t>
  </si>
  <si>
    <t>I5617</t>
  </si>
  <si>
    <t>VALVULA DE PE C/ CRIVO COM FLANGE DN 500 PN10</t>
  </si>
  <si>
    <t>I5628</t>
  </si>
  <si>
    <t>VALVULA DE PE C/ CRIVO COM FLANGE DN 500 PN16</t>
  </si>
  <si>
    <t>I5618</t>
  </si>
  <si>
    <t>VALVULA DE PE C/ CRIVO COM FLANGE DN 600 PN10</t>
  </si>
  <si>
    <t>I5629</t>
  </si>
  <si>
    <t>VALVULA DE PE C/ CRIVO COM FLANGE DN 600 PN16</t>
  </si>
  <si>
    <t>I5638</t>
  </si>
  <si>
    <t>VALVULA DE PE C/CRIVO PORT. DUPLA FLANGE DN   75 PN16</t>
  </si>
  <si>
    <t>I5639</t>
  </si>
  <si>
    <t>VALVULA DE PE C/CRIVO PORT. DUPLA FLANGE DN 100 PN16</t>
  </si>
  <si>
    <t>I5640</t>
  </si>
  <si>
    <t>VALVULA DE PE C/CRIVO PORT. DUPLA FLANGE DN 150 PN16</t>
  </si>
  <si>
    <t>I5630</t>
  </si>
  <si>
    <t>VALVULA DE PE C/CRIVO PORT. DUPLA FLANGE DN 200 PN10</t>
  </si>
  <si>
    <t>I5641</t>
  </si>
  <si>
    <t>VALVULA DE PE C/CRIVO PORT. DUPLA FLANGE DN 200 PN16</t>
  </si>
  <si>
    <t>I5631</t>
  </si>
  <si>
    <t>VALVULA DE PE C/CRIVO PORT. DUPLA FLANGE DN 250 PN10</t>
  </si>
  <si>
    <t>I5642</t>
  </si>
  <si>
    <t>VALVULA DE PE C/CRIVO PORT. DUPLA FLANGE DN 250 PN16</t>
  </si>
  <si>
    <t>I5632</t>
  </si>
  <si>
    <t>VALVULA DE PE C/CRIVO PORT. DUPLA FLANGE DN 300 PN10</t>
  </si>
  <si>
    <t>I5643</t>
  </si>
  <si>
    <t>VALVULA DE PE C/CRIVO PORT. DUPLA FLANGE DN 300 PN16</t>
  </si>
  <si>
    <t>I5633</t>
  </si>
  <si>
    <t>VALVULA DE PE C/CRIVO PORT. DUPLA FLANGE DN 350 PN10</t>
  </si>
  <si>
    <t>I5644</t>
  </si>
  <si>
    <t>VALVULA DE PE C/CRIVO PORT. DUPLA FLANGE DN 350 PN16</t>
  </si>
  <si>
    <t>I5634</t>
  </si>
  <si>
    <t>VALVULA DE PE C/CRIVO PORT. DUPLA FLANGE DN 400 PN10</t>
  </si>
  <si>
    <t>I5645</t>
  </si>
  <si>
    <t>VALVULA DE PE C/CRIVO PORT. DUPLA FLANGE DN 400 PN16</t>
  </si>
  <si>
    <t>I5635</t>
  </si>
  <si>
    <t>VALVULA DE PE C/CRIVO PORT. DUPLA FLANGE DN 450 PN10</t>
  </si>
  <si>
    <t>I5646</t>
  </si>
  <si>
    <t>VALVULA DE PE C/CRIVO PORT. DUPLA FLANGE DN 450 PN16</t>
  </si>
  <si>
    <t>I5636</t>
  </si>
  <si>
    <t>VALVULA DE PE C/CRIVO PORT. DUPLA FLANGE DN 500 PN10</t>
  </si>
  <si>
    <t>I5647</t>
  </si>
  <si>
    <t>VALVULA DE PE C/CRIVO PORT. DUPLA FLANGE DN 500 PN16</t>
  </si>
  <si>
    <t>I5637</t>
  </si>
  <si>
    <t>VALVULA DE PE C/CRIVO PORT. DUPLA FLANGE DN 600 PN10</t>
  </si>
  <si>
    <t>I5648</t>
  </si>
  <si>
    <t>VALVULA DE PE C/CRIVO PORT. DUPLA FLANGE DN 600 PN16</t>
  </si>
  <si>
    <t>I5649</t>
  </si>
  <si>
    <t>VALVULA DE PÉ COM CRIVO EM BRONZE 2"</t>
  </si>
  <si>
    <t>I5650</t>
  </si>
  <si>
    <t>VALVULA DE PÉ COM CRIVO EM BRONZE 3"</t>
  </si>
  <si>
    <t>I6055</t>
  </si>
  <si>
    <t>VALVULA DE RETENÇÃO HORIZONTAL EM BRONZE 2"</t>
  </si>
  <si>
    <t>I6056</t>
  </si>
  <si>
    <t>VALVULA DE RETENÇÃO HORIZONTAL EM BRONZE 3"</t>
  </si>
  <si>
    <t>I5755</t>
  </si>
  <si>
    <t>VALVULA LIMITADORA DE VAZÃO PN10  4", COMPLETA</t>
  </si>
  <si>
    <t>I5756</t>
  </si>
  <si>
    <t>VALVULA LIMITADORA DE VAZÃO PN10  6", COMPLETA</t>
  </si>
  <si>
    <t>I5757</t>
  </si>
  <si>
    <t>VALVULA LIMITADORA DE VAZÃO PN10  8", COMPLETA</t>
  </si>
  <si>
    <t>I5758</t>
  </si>
  <si>
    <t>VALVULA LIMITADORA DE VAZÃO PN10 10", COMPLETA</t>
  </si>
  <si>
    <t>I10225</t>
  </si>
  <si>
    <t>VALVULA REGULADORA DE PRESSÃO DE GÁS C/FLANGES 2"</t>
  </si>
  <si>
    <t>I10224</t>
  </si>
  <si>
    <t>VALVULA REGULADORA DE PRESSÃO DE GÁS C/FLANGES DN 50</t>
  </si>
  <si>
    <t>I5749</t>
  </si>
  <si>
    <t>VALVULA RETENÇÃO DN 100 PN16 FECH. RÁPIDO (CLASAR)</t>
  </si>
  <si>
    <t>I5750</t>
  </si>
  <si>
    <t>VALVULA RETENÇÃO DN 150 PN16 FECH. RÁPIDO (CLASAR)</t>
  </si>
  <si>
    <t>I5751</t>
  </si>
  <si>
    <t>VALVULA RETENÇÃO DN 200 PN16 FECH. RÁPIDO (CLASAR)</t>
  </si>
  <si>
    <t>I5752</t>
  </si>
  <si>
    <t>VALVULA RETENÇÃO DN 250 PN16 FECH. RÁPIDO (CLASAR)</t>
  </si>
  <si>
    <t>I5753</t>
  </si>
  <si>
    <t>VALVULA RETENÇÃO DN 300 PN16 FECH. RÁPIDO (CLASAR)</t>
  </si>
  <si>
    <t>I5754</t>
  </si>
  <si>
    <t>VALVULA RETENÇÃO DN 400 PN16 FECH. RÁPIDO (CLASAR)</t>
  </si>
  <si>
    <t>I10227</t>
  </si>
  <si>
    <t>VALVULA RETENÇÃO FOFO PORT. DUPLA C/FLANGES DN 100 PN10</t>
  </si>
  <si>
    <t>I10228</t>
  </si>
  <si>
    <t>VALVULA RETENÇÃO FOFO PORT. DUPLA C/FLANGES DN 400 PN10</t>
  </si>
  <si>
    <t>I10229</t>
  </si>
  <si>
    <t>VALVULA RETENÇÃO FOFO PORT. UNICA SIMPLES EXTREM. FF DN 350 PN10</t>
  </si>
  <si>
    <t>I10230</t>
  </si>
  <si>
    <t>VALVULA RETENÇÃO FOFO PORT. UNICA SIMPLES EXTREM. FF DN 500 PN10</t>
  </si>
  <si>
    <t>I10231</t>
  </si>
  <si>
    <t>VALVULA RETENÇÃO TIPO BOLA DN 150</t>
  </si>
  <si>
    <t>I10222</t>
  </si>
  <si>
    <t>VALVULA SOLENOIDE DE 1/2"</t>
  </si>
  <si>
    <t>I10223</t>
  </si>
  <si>
    <t>VALVULA SOLENÓIDE DE 2"</t>
  </si>
  <si>
    <t>I10232</t>
  </si>
  <si>
    <t>VENTOSA DE 3/4" DUPLA FUNCAO</t>
  </si>
  <si>
    <t>I5719</t>
  </si>
  <si>
    <t>VENTOSA SIMPLES C/ FLANGES DN 50 PN25</t>
  </si>
  <si>
    <t>I5720</t>
  </si>
  <si>
    <t>VENTOSA SIMPLES C/ ROSCA DN   3/4</t>
  </si>
  <si>
    <t>I5721</t>
  </si>
  <si>
    <t>VENTOSA SIMPLES C/ ROSCA DN 1</t>
  </si>
  <si>
    <t>I5722</t>
  </si>
  <si>
    <t>VENTOSA SIMPLES C/ ROSCA DN 1 1/2</t>
  </si>
  <si>
    <t>I5723</t>
  </si>
  <si>
    <t>VENTOSA SIMPLES C/ ROSCA DN 1 1/4</t>
  </si>
  <si>
    <t>I5724</t>
  </si>
  <si>
    <t>VENTOSA SIMPLES C/ ROSCA DN 2</t>
  </si>
  <si>
    <t>I5729</t>
  </si>
  <si>
    <t>VENTOSA TRIPLICE FUNÇÃO/FLANGE DN   50 PN25</t>
  </si>
  <si>
    <t>I7329</t>
  </si>
  <si>
    <t>VENTOSA TRIPLICE FUNÇÃO/FLANGE DN   80 PN25</t>
  </si>
  <si>
    <t>I7328</t>
  </si>
  <si>
    <t>VENTOSA TRIPLICE FUNÇÃO/FLANGE DN  80 PN10/16</t>
  </si>
  <si>
    <t>I5726</t>
  </si>
  <si>
    <t>VENTOSA TRIPLICE FUNÇÃO/FLANGE DN 100 PN16</t>
  </si>
  <si>
    <t>I5730</t>
  </si>
  <si>
    <t>VENTOSA TRIPLICE FUNÇÃO/FLANGE DN 100 PN25</t>
  </si>
  <si>
    <t>I5727</t>
  </si>
  <si>
    <t>VENTOSA TRIPLICE FUNÇÃO/FLANGE DN 150 PN16</t>
  </si>
  <si>
    <t>I5731</t>
  </si>
  <si>
    <t>VENTOSA TRIPLICE FUNÇÃO/FLANGE DN 150 PN25</t>
  </si>
  <si>
    <t>I5725</t>
  </si>
  <si>
    <t>VENTOSA TRIPLICE FUNÇÃO/FLANGE DN 200 PN10</t>
  </si>
  <si>
    <t>I5728</t>
  </si>
  <si>
    <t>VENTOSA TRIPLICE FUNÇÃO/FLANGE DN 200 PN16</t>
  </si>
  <si>
    <t>I5732</t>
  </si>
  <si>
    <t>VENTOSA TRIPLICE FUNÇÃO/FLANGE DN 200 PN25</t>
  </si>
  <si>
    <t>I10233</t>
  </si>
  <si>
    <t>VENTOSA TRÍPLICE FUNÇÃO DE ALTO DESEMPENHO FOFO DN  50</t>
  </si>
  <si>
    <t>I10234</t>
  </si>
  <si>
    <t>VENTOSA TRÍPLICE FUNÇÃO DE ALTO DESEMPENHO FOFO DN 100</t>
  </si>
  <si>
    <t>I10235</t>
  </si>
  <si>
    <t>VENTOSA TRÍPLICE FUNÇÃO DE ALTO DESEMPENHO FOFO DN 200</t>
  </si>
  <si>
    <t>I7471</t>
  </si>
  <si>
    <t>VOLANTE EM FERRO DÚCTIL COM CUNHA METÁLICA 18</t>
  </si>
  <si>
    <t>I7472</t>
  </si>
  <si>
    <t>VOLANTE EM FERRO DÚCTIL COM CUNHA METÁLICA 21</t>
  </si>
  <si>
    <t>I7473</t>
  </si>
  <si>
    <t>VOLANTE EM FERRO DÚCTIL COM CUNHA METÁLICA 23</t>
  </si>
  <si>
    <t>I7077</t>
  </si>
  <si>
    <t>VÁLVULA BORBOLETA COM BÓIA DN 150</t>
  </si>
  <si>
    <t>I7304</t>
  </si>
  <si>
    <t>VÁLVULA BORBOLETA FLANGEADA C/ MECANISMO C+CABEÇOTE DN   75 N16</t>
  </si>
  <si>
    <t>I7280</t>
  </si>
  <si>
    <t>VÁLVULA BORBOLETA FLANGEADA C/ MECANISMO C+CABEÇOTE DN  100 N16</t>
  </si>
  <si>
    <t>I7285</t>
  </si>
  <si>
    <t>VÁLVULA BORBOLETA FLANGEADA C/ MECANISMO C+CABEÇOTE DN  150 N16</t>
  </si>
  <si>
    <t>I7286</t>
  </si>
  <si>
    <t>VÁLVULA BORBOLETA FLANGEADA C/ MECANISMO C+CABEÇOTE DN  200 N10</t>
  </si>
  <si>
    <t>I7287</t>
  </si>
  <si>
    <t>VÁLVULA BORBOLETA FLANGEADA C/ MECANISMO C+CABEÇOTE DN  200 N16</t>
  </si>
  <si>
    <t>I7288</t>
  </si>
  <si>
    <t>VÁLVULA BORBOLETA FLANGEADA C/ MECANISMO C+CABEÇOTE DN  250 N10</t>
  </si>
  <si>
    <t>I7289</t>
  </si>
  <si>
    <t>VÁLVULA BORBOLETA FLANGEADA C/ MECANISMO C+CABEÇOTE DN  250 N16</t>
  </si>
  <si>
    <t>I7290</t>
  </si>
  <si>
    <t>VÁLVULA BORBOLETA FLANGEADA C/ MECANISMO C+CABEÇOTE DN  300 N10</t>
  </si>
  <si>
    <t>I7291</t>
  </si>
  <si>
    <t>VÁLVULA BORBOLETA FLANGEADA C/ MECANISMO C+CABEÇOTE DN  300 N16</t>
  </si>
  <si>
    <t>I7292</t>
  </si>
  <si>
    <t>VÁLVULA BORBOLETA FLANGEADA C/ MECANISMO C+CABEÇOTE DN  350 N10</t>
  </si>
  <si>
    <t>I7293</t>
  </si>
  <si>
    <t>VÁLVULA BORBOLETA FLANGEADA C/ MECANISMO C+CABEÇOTE DN  350 N16</t>
  </si>
  <si>
    <t>I7294</t>
  </si>
  <si>
    <t>VÁLVULA BORBOLETA FLANGEADA C/ MECANISMO C+CABEÇOTE DN  400 N10</t>
  </si>
  <si>
    <t>I7295</t>
  </si>
  <si>
    <t>VÁLVULA BORBOLETA FLANGEADA C/ MECANISMO C+CABEÇOTE DN  400 N16</t>
  </si>
  <si>
    <t>I7296</t>
  </si>
  <si>
    <t>VÁLVULA BORBOLETA FLANGEADA C/ MECANISMO C+CABEÇOTE DN  450 N10</t>
  </si>
  <si>
    <t>I7297</t>
  </si>
  <si>
    <t>VÁLVULA BORBOLETA FLANGEADA C/ MECANISMO C+CABEÇOTE DN  450 N16</t>
  </si>
  <si>
    <t>I7298</t>
  </si>
  <si>
    <t>VÁLVULA BORBOLETA FLANGEADA C/ MECANISMO C+CABEÇOTE DN  500 N10</t>
  </si>
  <si>
    <t>I7299</t>
  </si>
  <si>
    <t>VÁLVULA BORBOLETA FLANGEADA C/ MECANISMO C+CABEÇOTE DN  500 N16</t>
  </si>
  <si>
    <t>I7300</t>
  </si>
  <si>
    <t>VÁLVULA BORBOLETA FLANGEADA C/ MECANISMO C+CABEÇOTE DN  600 N10</t>
  </si>
  <si>
    <t>I7301</t>
  </si>
  <si>
    <t>VÁLVULA BORBOLETA FLANGEADA C/ MECANISMO C+CABEÇOTE DN  600 N16</t>
  </si>
  <si>
    <t>I7302</t>
  </si>
  <si>
    <t>VÁLVULA BORBOLETA FLANGEADA C/ MECANISMO C+CABEÇOTE DN  700 N10</t>
  </si>
  <si>
    <t>I7303</t>
  </si>
  <si>
    <t>VÁLVULA BORBOLETA FLANGEADA C/ MECANISMO C+CABEÇOTE DN  700 N16</t>
  </si>
  <si>
    <t>I7305</t>
  </si>
  <si>
    <t>VÁLVULA BORBOLETA FLANGEADA C/ MECANISMO C+CABEÇOTE DN  750 N10</t>
  </si>
  <si>
    <t>I7306</t>
  </si>
  <si>
    <t>VÁLVULA BORBOLETA FLANGEADA C/ MECANISMO C+CABEÇOTE DN  750 N16</t>
  </si>
  <si>
    <t>I7307</t>
  </si>
  <si>
    <t>VÁLVULA BORBOLETA FLANGEADA C/ MECANISMO C+CABEÇOTE DN  800 N10</t>
  </si>
  <si>
    <t>I7308</t>
  </si>
  <si>
    <t>VÁLVULA BORBOLETA FLANGEADA C/ MECANISMO C+CABEÇOTE DN  800 N16</t>
  </si>
  <si>
    <t>I7309</t>
  </si>
  <si>
    <t>VÁLVULA BORBOLETA FLANGEADA C/ MECANISMO C+CABEÇOTE DN  900 N10</t>
  </si>
  <si>
    <t>I7310</t>
  </si>
  <si>
    <t>VÁLVULA BORBOLETA FLANGEADA C/ MECANISMO C+CABEÇOTE DN  900 N16</t>
  </si>
  <si>
    <t>I7281</t>
  </si>
  <si>
    <t>VÁLVULA BORBOLETA FLANGEADA C/ MECANISMO C+CABEÇOTE DN 1000 N10</t>
  </si>
  <si>
    <t>I7282</t>
  </si>
  <si>
    <t>VÁLVULA BORBOLETA FLANGEADA C/ MECANISMO C+CABEÇOTE DN 1000 N16</t>
  </si>
  <si>
    <t>I7283</t>
  </si>
  <si>
    <t>VÁLVULA BORBOLETA FLANGEADA C/ MECANISMO C+CABEÇOTE DN 1200 N10</t>
  </si>
  <si>
    <t>I7284</t>
  </si>
  <si>
    <t>VÁLVULA BORBOLETA FLANGEADA C/ MECANISMO C+CABEÇOTE DN 1200 N16</t>
  </si>
  <si>
    <t>I8001</t>
  </si>
  <si>
    <t>VÁLVULA BORBOLETA FLANGEADA C/ MECANISMO C+VOLANTE DN  200 N10</t>
  </si>
  <si>
    <t>I8002</t>
  </si>
  <si>
    <t>VÁLVULA BORBOLETA FLANGEADA C/ MECANISMO C+VOLANTE DN  250 N10</t>
  </si>
  <si>
    <t>I8003</t>
  </si>
  <si>
    <t>VÁLVULA BORBOLETA FLANGEADA C/ MECANISMO C+VOLANTE DN  300 N10</t>
  </si>
  <si>
    <t>I8004</t>
  </si>
  <si>
    <t>VÁLVULA BORBOLETA FLANGEADA C/ MECANISMO C+VOLANTE DN  350 N10</t>
  </si>
  <si>
    <t>I8005</t>
  </si>
  <si>
    <t>VÁLVULA BORBOLETA FLANGEADA C/ MECANISMO C+VOLANTE DN  400 N10</t>
  </si>
  <si>
    <t>I8006</t>
  </si>
  <si>
    <t>VÁLVULA BORBOLETA FLANGEADA C/ MECANISMO C+VOLANTE DN  450 N10</t>
  </si>
  <si>
    <t>I8007</t>
  </si>
  <si>
    <t>VÁLVULA BORBOLETA FLANGEADA C/ MECANISMO C+VOLANTE DN  500 N10</t>
  </si>
  <si>
    <t>I8008</t>
  </si>
  <si>
    <t>VÁLVULA BORBOLETA FLANGEADA C/ MECANISMO C+VOLANTE DN  600 N10</t>
  </si>
  <si>
    <t>I8009</t>
  </si>
  <si>
    <t>VÁLVULA BORBOLETA FLANGEADA C/ MECANISMO C+VOLANTE DN  700 N10</t>
  </si>
  <si>
    <t>I8010</t>
  </si>
  <si>
    <t>VÁLVULA BORBOLETA FLANGEADA C/ MECANISMO C+VOLANTE DN  750 N10</t>
  </si>
  <si>
    <t>I8011</t>
  </si>
  <si>
    <t>VÁLVULA BORBOLETA FLANGEADA C/ MECANISMO C+VOLANTE DN  800 N10</t>
  </si>
  <si>
    <t>I8012</t>
  </si>
  <si>
    <t>VÁLVULA BORBOLETA FLANGEADA C/ MECANISMO C+VOLANTE DN  900 N10</t>
  </si>
  <si>
    <t>I8013</t>
  </si>
  <si>
    <t>VÁLVULA BORBOLETA FLANGEADA C/ MECANISMO C+VOLANTE DN 1000 N10</t>
  </si>
  <si>
    <t>I8014</t>
  </si>
  <si>
    <t>VÁLVULA BORBOLETA FLANGEADA C/ MECANISMO C+VOLANTE DN 1200 N10</t>
  </si>
  <si>
    <t>I7327</t>
  </si>
  <si>
    <t>VÁLVULA BORBOLETA FLANGEADA C/ MECANISMO K+CABEÇOTE DN  75 N16</t>
  </si>
  <si>
    <t>I7311</t>
  </si>
  <si>
    <t>VÁLVULA BORBOLETA FLANGEADA C/ MECANISMO K+CABEÇOTE DN 100 N16</t>
  </si>
  <si>
    <t>I7312</t>
  </si>
  <si>
    <t>VÁLVULA BORBOLETA FLANGEADA C/ MECANISMO K+CABEÇOTE DN 150 N16</t>
  </si>
  <si>
    <t>I7313</t>
  </si>
  <si>
    <t>VÁLVULA BORBOLETA FLANGEADA C/ MECANISMO K+CABEÇOTE DN 200 N10</t>
  </si>
  <si>
    <t>I7314</t>
  </si>
  <si>
    <t>VÁLVULA BORBOLETA FLANGEADA C/ MECANISMO K+CABEÇOTE DN 200 N16</t>
  </si>
  <si>
    <t>I7315</t>
  </si>
  <si>
    <t>VÁLVULA BORBOLETA FLANGEADA C/ MECANISMO K+CABEÇOTE DN 250 N10</t>
  </si>
  <si>
    <t>I7316</t>
  </si>
  <si>
    <t>VÁLVULA BORBOLETA FLANGEADA C/ MECANISMO K+CABEÇOTE DN 250 N16</t>
  </si>
  <si>
    <t>I7317</t>
  </si>
  <si>
    <t>VÁLVULA BORBOLETA FLANGEADA C/ MECANISMO K+CABEÇOTE DN 300 N10</t>
  </si>
  <si>
    <t>I7318</t>
  </si>
  <si>
    <t>VÁLVULA BORBOLETA FLANGEADA C/ MECANISMO K+CABEÇOTE DN 300 N16</t>
  </si>
  <si>
    <t>I7319</t>
  </si>
  <si>
    <t>VÁLVULA BORBOLETA FLANGEADA C/ MECANISMO K+CABEÇOTE DN 350 N10</t>
  </si>
  <si>
    <t>I7320</t>
  </si>
  <si>
    <t>VÁLVULA BORBOLETA FLANGEADA C/ MECANISMO K+CABEÇOTE DN 350 N16</t>
  </si>
  <si>
    <t>I7321</t>
  </si>
  <si>
    <t>VÁLVULA BORBOLETA FLANGEADA C/ MECANISMO K+CABEÇOTE DN 400 N10</t>
  </si>
  <si>
    <t>I7322</t>
  </si>
  <si>
    <t>VÁLVULA BORBOLETA FLANGEADA C/ MECANISMO K+CABEÇOTE DN 400 N16</t>
  </si>
  <si>
    <t>I7323</t>
  </si>
  <si>
    <t>VÁLVULA BORBOLETA FLANGEADA C/ MECANISMO K+CABEÇOTE DN 450 N10</t>
  </si>
  <si>
    <t>I7324</t>
  </si>
  <si>
    <t>VÁLVULA BORBOLETA FLANGEADA C/ MECANISMO K+CABEÇOTE DN 450 N16</t>
  </si>
  <si>
    <t>I7325</t>
  </si>
  <si>
    <t>VÁLVULA BORBOLETA FLANGEADA C/ MECANISMO K+CABEÇOTE DN 500 N10</t>
  </si>
  <si>
    <t>I7326</t>
  </si>
  <si>
    <t>VÁLVULA BORBOLETA FLANGEADA C/ MECANISMO K+CABEÇOTE DN 600 N10</t>
  </si>
  <si>
    <t>I8015</t>
  </si>
  <si>
    <t>VÁLVULA BORBOLETA FLANGEADA C/ MECANISMO K+VOLANTE DN  75 N16</t>
  </si>
  <si>
    <t>I8016</t>
  </si>
  <si>
    <t>VÁLVULA BORBOLETA FLANGEADA C/ MECANISMO K+VOLANTE DN 100 N16</t>
  </si>
  <si>
    <t>I8017</t>
  </si>
  <si>
    <t>VÁLVULA BORBOLETA FLANGEADA C/ MECANISMO K+VOLANTE DN 150 N16</t>
  </si>
  <si>
    <t>I8018</t>
  </si>
  <si>
    <t>VÁLVULA BORBOLETA FLANGEADA C/ MECANISMO K+VOLANTE DN 200 N16</t>
  </si>
  <si>
    <t>I8019</t>
  </si>
  <si>
    <t>VÁLVULA BORBOLETA FLANGEADA C/ MECANISMO K+VOLANTE DN 250 N16</t>
  </si>
  <si>
    <t>I8020</t>
  </si>
  <si>
    <t>VÁLVULA BORBOLETA FLANGEADA C/ MECANISMO K+VOLANTE DN 300 N16</t>
  </si>
  <si>
    <t>I8021</t>
  </si>
  <si>
    <t>VÁLVULA BORBOLETA FLANGEADA C/ MECANISMO K+VOLANTE DN 350 N16</t>
  </si>
  <si>
    <t>I8022</t>
  </si>
  <si>
    <t>VÁLVULA BORBOLETA FLANGEADA C/ MECANISMO K+VOLANTE DN 400 N16</t>
  </si>
  <si>
    <t>I8023</t>
  </si>
  <si>
    <t>VÁLVULA BORBOLETA FLANGEADA C/ MECANISMO K+VOLANTE DN 450 N16</t>
  </si>
  <si>
    <t>I8718</t>
  </si>
  <si>
    <t>VÁLVULA BORBOLETA FLANGEADA COM ACIONADOR ELÉTRICO FoFo DN 350</t>
  </si>
  <si>
    <t>I8719</t>
  </si>
  <si>
    <t>VÁLVULA BORBOLETA FLANGEADA COM ACIONADOR ELÉTRICO FoFo DN 400</t>
  </si>
  <si>
    <t>I8731</t>
  </si>
  <si>
    <t>VÁLVULA BORBOLETA FLANGEADA, BI-EXCÊNTRICA, EM CORPO DE FERRO NODULAR, ACIONAMENTO MANUAL POR REDUTOR DN 700 PN10</t>
  </si>
  <si>
    <t>I8724</t>
  </si>
  <si>
    <t>VÁLVULA BORBOLETA WAFER C/ ALAVANCA DN 100MM</t>
  </si>
  <si>
    <t>I8725</t>
  </si>
  <si>
    <t>VÁLVULA BORBOLETA WAFER C/ ALAVANCA DN 150MM</t>
  </si>
  <si>
    <t>I8726</t>
  </si>
  <si>
    <t>VÁLVULA BORBOLETA WAFER C/ ALAVANCA DN 200MM</t>
  </si>
  <si>
    <t>I8720</t>
  </si>
  <si>
    <t>VÁLVULA BORBOLETA WAFER DN 100</t>
  </si>
  <si>
    <t>I8721</t>
  </si>
  <si>
    <t>VÁLVULA BORBOLETA WAFER DN 150</t>
  </si>
  <si>
    <t>I8722</t>
  </si>
  <si>
    <t>VÁLVULA BORBOLETA WAFER DN 200</t>
  </si>
  <si>
    <t>I8723</t>
  </si>
  <si>
    <t>VÁLVULA BORBOLETA WAFER DN 250</t>
  </si>
  <si>
    <t>I8728</t>
  </si>
  <si>
    <t>VÁLVULA BORBOLETA WAFER, BI-EXCÊNTRICA, EM CORPO DE FERRO NODULAR ACIONAMENTO MANUAL POR REDUTOR DN 400 PN10</t>
  </si>
  <si>
    <t>I8729</t>
  </si>
  <si>
    <t>VÁLVULA BORBOLETA WAFER, BI-EXCÊNTRICA, EM CORPO DE FERRO NODULAR ACIONAMENTO MANUAL POR REDUTOR DN 500 PN10</t>
  </si>
  <si>
    <t>I8730</t>
  </si>
  <si>
    <t>VÁLVULA BORBOLETA WAFER, BI-EXCÊNTRICA, EM CORPO DE FERRO NODULAR ACIONAMENTO MANUAL POR REDUTOR DN 600 PN10</t>
  </si>
  <si>
    <t>I8727</t>
  </si>
  <si>
    <t>VÁLVULA BORBOLETA WAFER, DUPLO EXCÊNTRICO, EM CORPO DE FERRO NODULAR, ACIONAMENTO POR ATUADOR ELÉTRICO/MECÂNICO DN 500 PN10</t>
  </si>
  <si>
    <t>I8732</t>
  </si>
  <si>
    <t>VÁLVULA CONTROLADORA DE NÍVEL E DE VAZÃO DE RESERVATÓRIO DN 75</t>
  </si>
  <si>
    <t>I8733</t>
  </si>
  <si>
    <t>VÁLVULA CONTROLADORA DE NÍVEL MÁXIMO DN  75</t>
  </si>
  <si>
    <t>I8734</t>
  </si>
  <si>
    <t>VÁLVULA CONTROLADORA DE NÍVEL MÁXIMO DN 100</t>
  </si>
  <si>
    <t>I8735</t>
  </si>
  <si>
    <t>VÁLVULA CONTROLADORA DE NÍVEL MÁXIMO DN 150</t>
  </si>
  <si>
    <t>I8736</t>
  </si>
  <si>
    <t>VÁLVULA CONTROLADORA DE NÍVEL MÁXIMO DN 200</t>
  </si>
  <si>
    <t>I8737</t>
  </si>
  <si>
    <t>VÁLVULA CONTROLADORA DE NÍVEL MÁXIMO DN 250</t>
  </si>
  <si>
    <t>I8738</t>
  </si>
  <si>
    <t>VÁLVULA CONTROLADORA DE NÍVEL MÁXIMO DN 300</t>
  </si>
  <si>
    <t>I8739</t>
  </si>
  <si>
    <t>VÁLVULA CONTROLADORA DE NÍVEL MÁXIMO DN 350</t>
  </si>
  <si>
    <t>I10211</t>
  </si>
  <si>
    <t>VÁLVULA CONTROLADORA DE VAZÃO DN 50</t>
  </si>
  <si>
    <t>I10212</t>
  </si>
  <si>
    <t>VÁLVULA CONTROLADORA DE VAZÃO DN 75</t>
  </si>
  <si>
    <t>I8740</t>
  </si>
  <si>
    <t>VÁLVULA DE ALTITUDE CONTROLADORA DE NÍVEL DN  50</t>
  </si>
  <si>
    <t>I8741</t>
  </si>
  <si>
    <t>VÁLVULA DE ALTITUDE CONTROLADORA DE NÍVEL DN  75</t>
  </si>
  <si>
    <t>I8742</t>
  </si>
  <si>
    <t>VÁLVULA DE ALTITUDE CONTROLADORA DE NÍVEL DN 100</t>
  </si>
  <si>
    <t>I10221</t>
  </si>
  <si>
    <t>VÁLVULA DE GAVETA FOFO FLANGEADA DN 150</t>
  </si>
  <si>
    <t>I8771</t>
  </si>
  <si>
    <t>VÁLVULA DE LINHA  3/4"</t>
  </si>
  <si>
    <t>I8753</t>
  </si>
  <si>
    <t>VÁLVULA FLAP DN 075</t>
  </si>
  <si>
    <t>I8754</t>
  </si>
  <si>
    <t>VÁLVULA FLAP DN 100</t>
  </si>
  <si>
    <t>I8755</t>
  </si>
  <si>
    <t>VÁLVULA FLAP DN 150</t>
  </si>
  <si>
    <t>I8756</t>
  </si>
  <si>
    <t>VÁLVULA FLAP DN 200</t>
  </si>
  <si>
    <t>I8757</t>
  </si>
  <si>
    <t>VÁLVULA FLAP DN 250</t>
  </si>
  <si>
    <t>I8758</t>
  </si>
  <si>
    <t>VÁLVULA FLAP DN 300</t>
  </si>
  <si>
    <t>I8759</t>
  </si>
  <si>
    <t>VÁLVULA FLAP DN 400</t>
  </si>
  <si>
    <t>I8760</t>
  </si>
  <si>
    <t>VÁLVULA FLAP DN 700</t>
  </si>
  <si>
    <t>I8761</t>
  </si>
  <si>
    <t>VÁLVULA REDUTORA DE PRESSÃO DN  75</t>
  </si>
  <si>
    <t>I8762</t>
  </si>
  <si>
    <t>VÁLVULA REDUTORA DE PRESSÃO DN 100</t>
  </si>
  <si>
    <t>I8763</t>
  </si>
  <si>
    <t>VÁLVULA REDUTORA DE PRESSÃO DN 150</t>
  </si>
  <si>
    <t>I8764</t>
  </si>
  <si>
    <t>VÁLVULA REDUTORA DE PRESSÃO DN 200</t>
  </si>
  <si>
    <t>I8765</t>
  </si>
  <si>
    <t>VÁLVULA REDUTORA DE PRESSÃO DN 250</t>
  </si>
  <si>
    <t>I8766</t>
  </si>
  <si>
    <t>VÁLVULA REDUTORA DE PRESSÃO DN 300</t>
  </si>
  <si>
    <t>I8767</t>
  </si>
  <si>
    <t>VÁLVULA REDUTORA DE PRESSÃO DN 350</t>
  </si>
  <si>
    <t>I8772</t>
  </si>
  <si>
    <t>VÁLVULA REDUTORA DE VÁCUO C/ CAPACIDADE P/500 Lb/Dia 3/4"</t>
  </si>
  <si>
    <t>I10226</t>
  </si>
  <si>
    <t>VÁLVULA REGULADORA DE PRESSÃO DE GÁS C/FLANGES 3"</t>
  </si>
  <si>
    <t>I8752</t>
  </si>
  <si>
    <t>VÁLVULA RETENÇÃO DN 80 PN16 FECH. RÁPIDO (CLASAR)</t>
  </si>
  <si>
    <t>I5667</t>
  </si>
  <si>
    <t>VÁLVULA RETENÇÃO PORT. DUPLA DN    50 PN25</t>
  </si>
  <si>
    <t>I5668</t>
  </si>
  <si>
    <t>VÁLVULA RETENÇÃO PORT. DUPLA DN    75 PN25</t>
  </si>
  <si>
    <t>I5669</t>
  </si>
  <si>
    <t>VÁLVULA RETENÇÃO PORT. DUPLA DN  100 PN25</t>
  </si>
  <si>
    <t>I5670</t>
  </si>
  <si>
    <t>VÁLVULA RETENÇÃO PORT. DUPLA DN  150 PN25</t>
  </si>
  <si>
    <t>I5654</t>
  </si>
  <si>
    <t>VÁLVULA RETENÇÃO PORT. DUPLA DN  200 PN16</t>
  </si>
  <si>
    <t>I5671</t>
  </si>
  <si>
    <t>VÁLVULA RETENÇÃO PORT. DUPLA DN  200 PN25</t>
  </si>
  <si>
    <t>I5655</t>
  </si>
  <si>
    <t>VÁLVULA RETENÇÃO PORT. DUPLA DN  250 PN16</t>
  </si>
  <si>
    <t>I5672</t>
  </si>
  <si>
    <t>VÁLVULA RETENÇÃO PORT. DUPLA DN  250 PN25</t>
  </si>
  <si>
    <t>I5656</t>
  </si>
  <si>
    <t>VÁLVULA RETENÇÃO PORT. DUPLA DN  300 PN16</t>
  </si>
  <si>
    <t>I5673</t>
  </si>
  <si>
    <t>VÁLVULA RETENÇÃO PORT. DUPLA DN  300 PN25</t>
  </si>
  <si>
    <t>I5657</t>
  </si>
  <si>
    <t>VÁLVULA RETENÇÃO PORT. DUPLA DN  350 PN16</t>
  </si>
  <si>
    <t>I5674</t>
  </si>
  <si>
    <t>VÁLVULA RETENÇÃO PORT. DUPLA DN  350 PN25</t>
  </si>
  <si>
    <t>I5658</t>
  </si>
  <si>
    <t>VÁLVULA RETENÇÃO PORT. DUPLA DN  400 PN16</t>
  </si>
  <si>
    <t>I5675</t>
  </si>
  <si>
    <t>VÁLVULA RETENÇÃO PORT. DUPLA DN  400 PN25</t>
  </si>
  <si>
    <t>I5651</t>
  </si>
  <si>
    <t>VÁLVULA RETENÇÃO PORT. DUPLA DN  450 PN10</t>
  </si>
  <si>
    <t>I5659</t>
  </si>
  <si>
    <t>VÁLVULA RETENÇÃO PORT. DUPLA DN  450 PN16</t>
  </si>
  <si>
    <t>I5652</t>
  </si>
  <si>
    <t>VÁLVULA RETENÇÃO PORT. DUPLA DN  500 PN10</t>
  </si>
  <si>
    <t>I5660</t>
  </si>
  <si>
    <t>VÁLVULA RETENÇÃO PORT. DUPLA DN  500 PN16</t>
  </si>
  <si>
    <t>I5677</t>
  </si>
  <si>
    <t>VÁLVULA RETENÇÃO PORT. DUPLA DN  500 PN25</t>
  </si>
  <si>
    <t>I5653</t>
  </si>
  <si>
    <t>VÁLVULA RETENÇÃO PORT. DUPLA DN  600 PN10</t>
  </si>
  <si>
    <t>I5661</t>
  </si>
  <si>
    <t>VÁLVULA RETENÇÃO PORT. DUPLA DN  600 PN16</t>
  </si>
  <si>
    <t>I5678</t>
  </si>
  <si>
    <t>VÁLVULA RETENÇÃO PORT. DUPLA DN  600 PN25</t>
  </si>
  <si>
    <t>I5662</t>
  </si>
  <si>
    <t>VÁLVULA RETENÇÃO PORT. DUPLA DN  700 PN16</t>
  </si>
  <si>
    <t>I5663</t>
  </si>
  <si>
    <t>VÁLVULA RETENÇÃO PORT. DUPLA DN  800 PN16</t>
  </si>
  <si>
    <t>I5664</t>
  </si>
  <si>
    <t>VÁLVULA RETENÇÃO PORT. DUPLA DN  900 PN16</t>
  </si>
  <si>
    <t>I5665</t>
  </si>
  <si>
    <t>VÁLVULA RETENÇÃO PORT. DUPLA DN 1000 PN16</t>
  </si>
  <si>
    <t>I5666</t>
  </si>
  <si>
    <t>VÁLVULA RETENÇÃO PORT. DUPLA DN 1200 PN16</t>
  </si>
  <si>
    <t>I5676</t>
  </si>
  <si>
    <t>VÁLVULA RETENÇÃO PORT. DUPLA DN 450 PN25</t>
  </si>
  <si>
    <t>I8750</t>
  </si>
  <si>
    <t>VÁLVULA RETENÇÃO PORTA ÚNICA ANTI-GOLPE FLANGE DN 100 PN16</t>
  </si>
  <si>
    <t>I8751</t>
  </si>
  <si>
    <t>VÁLVULA RETENÇÃO PORTA ÚNICA ANTI-GOLPE FLANGE DN 200 PN16</t>
  </si>
  <si>
    <t>I8743</t>
  </si>
  <si>
    <t>VÁLVULA RETENÇÃO PORTA ÚNICA C/FLANGES DN  75 P/ESGOTO</t>
  </si>
  <si>
    <t>I8744</t>
  </si>
  <si>
    <t>VÁLVULA RETENÇÃO PORTA ÚNICA C/FLANGES DN 100 P/ESGOTO</t>
  </si>
  <si>
    <t>I8745</t>
  </si>
  <si>
    <t>VÁLVULA RETENÇÃO PORTA ÚNICA C/FLANGES DN 150 P/ESGOTO</t>
  </si>
  <si>
    <t>I8746</t>
  </si>
  <si>
    <t>VÁLVULA RETENÇÃO PORTA ÚNICA C/FLANGES DN 200 P/ESGOTO</t>
  </si>
  <si>
    <t>I8747</t>
  </si>
  <si>
    <t>VÁLVULA RETENÇÃO PORTA ÚNICA C/FLANGES DN 250 P/ESGOTO</t>
  </si>
  <si>
    <t>I8748</t>
  </si>
  <si>
    <t>VÁLVULA RETENÇÃO PORTA ÚNICA C/FLANGES DN 300 P/ESGOTO</t>
  </si>
  <si>
    <t>I8749</t>
  </si>
  <si>
    <t>VÁLVULA RETENÇÃO PORTA ÚNICA C/FLANGES DN 350 P/ESGOTO</t>
  </si>
  <si>
    <t>I8768</t>
  </si>
  <si>
    <t>VÁLVULA TIPO LUG COM ALAVANCA DN 150</t>
  </si>
  <si>
    <t>I8769</t>
  </si>
  <si>
    <t>VÁLVULA TIPO LUG COM ALAVANCA DN 200</t>
  </si>
  <si>
    <t>I8770</t>
  </si>
  <si>
    <t>VÁLVULA TIPO LUG COM ALAVANCA DN 250</t>
  </si>
  <si>
    <t>I6499</t>
  </si>
  <si>
    <t>VÁLVULA VENTOSA TRÍPLICE FUNÇÃO P/ ÁGUAS RESIDUAIS/ESGOTO DN  50 mm</t>
  </si>
  <si>
    <t>I6514</t>
  </si>
  <si>
    <t>VÁLVULA VENTOSA TRÍPLICE FUNÇÃO P/ ÁGUAS RESIDUAIS/ESGOTO DN  75 mm</t>
  </si>
  <si>
    <t>I6515</t>
  </si>
  <si>
    <t>VÁLVULA VENTOSA TRÍPLICE FUNÇÃO P/ ÁGUAS RESIDUAIS/ESGOTO DN 100 mm</t>
  </si>
  <si>
    <t>I6516</t>
  </si>
  <si>
    <t>VÁLVULA VENTOSA TRÍPLICE FUNÇÃO P/ ÁGUAS RESIDUAIS/ESGOTO DN 150 mm</t>
  </si>
  <si>
    <t>I6517</t>
  </si>
  <si>
    <t>VÁLVULA VENTOSA TRÍPLICE FUNÇÃO P/ ÁGUAS RESIDUAIS/ESGOTO DN 200 mm</t>
  </si>
  <si>
    <t>I8931</t>
  </si>
  <si>
    <t>ÓCULOS DE PLÁSTICO TRANSPARENTE C/ PROTEÇÃO DE PARTÍCULAS VOLANTES</t>
  </si>
  <si>
    <t>I8932</t>
  </si>
  <si>
    <t>ÓCULOS INCOLOR ANTIEMBAÇANTE</t>
  </si>
  <si>
    <t>MATERIAIS FORNECIDOS TUBO ASTM</t>
  </si>
  <si>
    <t>I6170</t>
  </si>
  <si>
    <t>TUBO CAMISA AÇO CHAPA ASTM A36 1/4" DN 300mm</t>
  </si>
  <si>
    <t>I6171</t>
  </si>
  <si>
    <t>TUBO CAMISA AÇO CHAPA ASTM A36 1/4" DN 400mm</t>
  </si>
  <si>
    <t>I6172</t>
  </si>
  <si>
    <t>TUBO CAMISA AÇO CHAPA ASTM A36 1/4" DN 500mm</t>
  </si>
  <si>
    <t>I9157</t>
  </si>
  <si>
    <t>TUBO CAMISA AÇO CHAPA ASTM A36 5/16" DN  600mm</t>
  </si>
  <si>
    <t>I8085</t>
  </si>
  <si>
    <t>TUBO CAMISA AÇO CHAPA ASTM A36 5/16" DN  700mm</t>
  </si>
  <si>
    <t>I9158</t>
  </si>
  <si>
    <t>TUBO CAMISA AÇO CHAPA ASTM A36 5/16" DN  800mm</t>
  </si>
  <si>
    <t>I9159</t>
  </si>
  <si>
    <t>TUBO CAMISA AÇO CHAPA ASTM A36 5/16" DN  900mm</t>
  </si>
  <si>
    <t>I8579</t>
  </si>
  <si>
    <t>TUBO CAMISA AÇO CHAPA ASTM A36 5/16" DN 1000mm</t>
  </si>
  <si>
    <t>I9028</t>
  </si>
  <si>
    <t xml:space="preserve">TUBO CAMISA AÇO CHAPA ASTM A36 5/16" DN 1200mm
</t>
  </si>
  <si>
    <t>I8580</t>
  </si>
  <si>
    <t>TUBO CAMISA AÇO CHAPA ASTM A36 5/16" DN 1500mm</t>
  </si>
  <si>
    <t>I8581</t>
  </si>
  <si>
    <t>TUBO CAMISA AÇO CHAPA ASTM A36 5/16" DN 2000mm</t>
  </si>
  <si>
    <t>I9034</t>
  </si>
  <si>
    <t>TUBO DE ACO CHAPA ASTM A36 1/2" DN 1000mm</t>
  </si>
  <si>
    <t>I9035</t>
  </si>
  <si>
    <t>TUBO DE ACO CHAPA ASTM A36 1/2" DN 1200mm</t>
  </si>
  <si>
    <t>I7883</t>
  </si>
  <si>
    <t>TUBO DE ACO CHAPA ASTM A36 1/2" DN 1400mm COM PONTAS</t>
  </si>
  <si>
    <t>I7884</t>
  </si>
  <si>
    <t>TUBO DE ACO CHAPA ASTM A36 1/2" DN 1600mm COM PONTAS</t>
  </si>
  <si>
    <t>I7877</t>
  </si>
  <si>
    <t>TUBO DE ACO CHAPA ASTM A36 1/4" DN  600mm COM PONTAS</t>
  </si>
  <si>
    <t>I7878</t>
  </si>
  <si>
    <t>TUBO DE ACO CHAPA ASTM A36 1/4" DN  700mm COM PONTAS</t>
  </si>
  <si>
    <t>I7879</t>
  </si>
  <si>
    <t>TUBO DE ACO CHAPA ASTM A36 1/4" DN  800mm COM PONTAS</t>
  </si>
  <si>
    <t>I9025</t>
  </si>
  <si>
    <t>TUBO DE ACO CHAPA ASTM A36 3/16" DN  300mm</t>
  </si>
  <si>
    <t>I7875</t>
  </si>
  <si>
    <t>TUBO DE ACO CHAPA ASTM A36 3/16" DN  400mm COM PONTAS</t>
  </si>
  <si>
    <t>I7876</t>
  </si>
  <si>
    <t>TUBO DE ACO CHAPA ASTM A36 3/16" DN  500mm COM PONTAS</t>
  </si>
  <si>
    <t>I9029</t>
  </si>
  <si>
    <t>TUBO DE ACO CHAPA ASTM A36 3/8" DN  600mm</t>
  </si>
  <si>
    <t>I9030</t>
  </si>
  <si>
    <t>TUBO DE ACO CHAPA ASTM A36 3/8" DN  700mm</t>
  </si>
  <si>
    <t>I9031</t>
  </si>
  <si>
    <t>TUBO DE ACO CHAPA ASTM A36 3/8" DN  800mm</t>
  </si>
  <si>
    <t>I9032</t>
  </si>
  <si>
    <t>TUBO DE ACO CHAPA ASTM A36 3/8" DN  900mm</t>
  </si>
  <si>
    <t>I9033</t>
  </si>
  <si>
    <t>TUBO DE ACO CHAPA ASTM A36 3/8" DN 1000mm</t>
  </si>
  <si>
    <t>I7882</t>
  </si>
  <si>
    <t>TUBO DE ACO CHAPA ASTM A36 3/8" DN 1200mm COM PONTAS</t>
  </si>
  <si>
    <t>I9026</t>
  </si>
  <si>
    <t>TUBO DE ACO CHAPA ASTM A36 5/16" DN  600mm</t>
  </si>
  <si>
    <t>I9027</t>
  </si>
  <si>
    <t>TUBO DE ACO CHAPA ASTM A36 5/16" DN  800mm</t>
  </si>
  <si>
    <t>I7880</t>
  </si>
  <si>
    <t>TUBO DE ACO CHAPA ASTM A36 5/16" DN  900mm COM PONTAS</t>
  </si>
  <si>
    <t>I7881</t>
  </si>
  <si>
    <t>TUBO DE ACO CHAPA ASTM A36 5/16" DN 1000mm COM PONTAS</t>
  </si>
  <si>
    <t>I9154</t>
  </si>
  <si>
    <t>TUBO DE AÇO CHAPA ASTM A36 1/4" DN  300mm COM PONTAS</t>
  </si>
  <si>
    <t>I9155</t>
  </si>
  <si>
    <t>TUBO DE AÇO CHAPA ASTM A36 1/4" DN  400mm COM PONTAS</t>
  </si>
  <si>
    <t>I9156</t>
  </si>
  <si>
    <t>TUBO DE AÇO CHAPA ASTM A36 1/4" DN  500mm COM PONTAS</t>
  </si>
  <si>
    <t>MATERIAIS GÁS</t>
  </si>
  <si>
    <t>G0001</t>
  </si>
  <si>
    <t>ACOPLADEIRA EXTERNA EM AÇO PARA SOLDA EM TUBOS EM AÇO CARBONO DN  2"</t>
  </si>
  <si>
    <t>G0002</t>
  </si>
  <si>
    <t>ACOPLADEIRA EXTERNA EM AÇO PARA SOLDA EM TUBOS EM AÇO CARBONO DN  3"</t>
  </si>
  <si>
    <t>G0003</t>
  </si>
  <si>
    <t>ACOPLADEIRA EXTERNA EM AÇO PARA SOLDA EM TUBOS EM AÇO CARBONO DN  4"</t>
  </si>
  <si>
    <t>G0004</t>
  </si>
  <si>
    <t>ACOPLADEIRA EXTERNA EM AÇO PARA SOLDA EM TUBOS EM AÇO CARBONO DN  6"</t>
  </si>
  <si>
    <t>G0005</t>
  </si>
  <si>
    <t>ACOPLADEIRA EXTERNA EM AÇO PARA SOLDA EM TUBOS EM AÇO CARBONO DN  8"</t>
  </si>
  <si>
    <t>G0006</t>
  </si>
  <si>
    <t>ACOPLADEIRA EXTERNA EM AÇO PARA SOLDA EM TUBOS EM AÇO CARBONO DN 10"</t>
  </si>
  <si>
    <t>G0007</t>
  </si>
  <si>
    <t>ACOPLADEIRA EXTERNA EM AÇO PARA SOLDA EM TUBOS EM AÇO CARBONO DN 12"</t>
  </si>
  <si>
    <t>G0008</t>
  </si>
  <si>
    <t>ALARGADOR FLUTED  4,5" PARA FURO DIRECIONAL</t>
  </si>
  <si>
    <t>G0009</t>
  </si>
  <si>
    <t>ALARGADOR FLUTED  6" PARA FURO DIRECIONAL</t>
  </si>
  <si>
    <t>G0010</t>
  </si>
  <si>
    <t>ALARGADOR FLUTED  8" PARA FURO DIRECIONAL</t>
  </si>
  <si>
    <t>G0011</t>
  </si>
  <si>
    <t>ALARGADOR FLUTED 10" PARA FURO DIRECIONAL</t>
  </si>
  <si>
    <t>G0012</t>
  </si>
  <si>
    <t>ALARGADOR FLUTED 12" PARA FURO DIRECIONAL</t>
  </si>
  <si>
    <t>G0013</t>
  </si>
  <si>
    <t>ALARGADOR FLUTED 14" PARA FURO DIRECIONAL</t>
  </si>
  <si>
    <t>G0014</t>
  </si>
  <si>
    <t>ALARGADOR FLUTED 16" PARA FURO DIRECIONAL</t>
  </si>
  <si>
    <t>G0015</t>
  </si>
  <si>
    <t>ALARGADOR FLUTED 18" PARA FURO DIRECIONAL</t>
  </si>
  <si>
    <t>G0016</t>
  </si>
  <si>
    <t>ALARGADOR FLUTED 20" PARA FURO DIRECIONAL</t>
  </si>
  <si>
    <t>G0018</t>
  </si>
  <si>
    <t>ALARGADOR SPIRAL  4,5" PARA FURO DIRECIONAL</t>
  </si>
  <si>
    <t>G0019</t>
  </si>
  <si>
    <t>ALARGADOR SPIRAL  6" PARA FURO DIRECIONAL</t>
  </si>
  <si>
    <t>G0020</t>
  </si>
  <si>
    <t>ALARGADOR SPIRAL  8" PARA FURO DIRECIONAL</t>
  </si>
  <si>
    <t>G0017</t>
  </si>
  <si>
    <t>ALARGADOR SPIRAL 10" PARA FURO DIRECIONAL</t>
  </si>
  <si>
    <t>G0021</t>
  </si>
  <si>
    <t>ALARGADOR SPIRAL 12" PARA FURO DIRECIONAL</t>
  </si>
  <si>
    <t>G0022</t>
  </si>
  <si>
    <t>ALARGADOR SPIRAL 14" PARA FURO DIRECIONAL</t>
  </si>
  <si>
    <t>G0023</t>
  </si>
  <si>
    <t>ALARGADOR SPIRAL 16" PARA FURO DIRECIONAL</t>
  </si>
  <si>
    <t>G0024</t>
  </si>
  <si>
    <t>ALARGADOR SPIRAL 18" PARA FURO DIRECIONAL</t>
  </si>
  <si>
    <t>G0025</t>
  </si>
  <si>
    <t>ALARGADOR SPIRAL 20" PARA FURO DIRECIONAL</t>
  </si>
  <si>
    <t>G0031</t>
  </si>
  <si>
    <t>ALARGADOR WING CUTTER OU SIMILAR 36 000 LIBRAS 18" PARA FURO DIRECIONAL COM DESTORCEDOR E ADAPTADOR</t>
  </si>
  <si>
    <t>G0026</t>
  </si>
  <si>
    <t>ALARGADOR WING CUTTER OU SIMILAR 36.000 LIBRAS  8" PARA FURO DIRECIONAL COM DESTORCEDOR E ADAPTADOR</t>
  </si>
  <si>
    <t>G0027</t>
  </si>
  <si>
    <t>ALARGADOR WING CUTTER OU SIMILAR 36.000 LIBRAS 10" PARA FURO DIRECIONAL COM DESTORCEDOR E ADAPTADOR</t>
  </si>
  <si>
    <t>G0028</t>
  </si>
  <si>
    <t>ALARGADOR WING CUTTER OU SIMILAR 36.000 LIBRAS 12" PARA FURO DIRECIONAL COM DESTORCEDOR E ADAPTADOR</t>
  </si>
  <si>
    <t>G0029</t>
  </si>
  <si>
    <t>ALARGADOR WING CUTTER OU SIMILAR 36.000 LIBRAS 14" PARA FURO DIRECIONAL  COM DESTORCEDOR E ADAPTADOR</t>
  </si>
  <si>
    <t>G0030</t>
  </si>
  <si>
    <t>ALARGADOR WING CUTTER OU SIMILAR 36.000 LIBRAS 16" PARA FURO DIRECIONAL COM DESTORCEDOR E ADAPTADOR</t>
  </si>
  <si>
    <t>G0032</t>
  </si>
  <si>
    <t>ANEL ESPAÇADOR PARA FLANGE DE DIÂMETRO  2”; MATERIAL: ASTM A516 GR. 60; EXTREMIDADE: FR (FLANGE DE RESSALTO); PADRÃO DIMENSIONAL: N-120</t>
  </si>
  <si>
    <t>G0033</t>
  </si>
  <si>
    <t>ANEL ESPAÇADOR PARA FLANGE DE DIÂMETRO  3”; MATERIAL: ASTM A516 GR. 60; EXTREMIDADE: FR (FLANGE DE RESSALTO); PADRÃO DIMENSIONAL: N-120</t>
  </si>
  <si>
    <t>G0034</t>
  </si>
  <si>
    <t>ANEL ESPAÇADOR PARA FLANGE DE DIÂMETRO  4”; MATERIAL: ASTM A516 GR. 60; EXTREMIDADE: FR (FLANGE DE RESSALTO); PADRÃO DIMENSIONAL: N-120</t>
  </si>
  <si>
    <t>G0035</t>
  </si>
  <si>
    <t>ANEL ESPAÇADOR PARA FLANGE DE DIÂMETRO  6”; MATERIAL: ASTM A516 GR. 60; EXTREMIDADE: FR (FLANGE DE RESSALTO); PADRÃO DIMENSIONAL: N-120</t>
  </si>
  <si>
    <t>G0036</t>
  </si>
  <si>
    <t>ANEL ESPAÇADOR PARA FLANGE DE DIÂMETRO  8”; MATERIAL: ASTM A516 GR. 60; EXTREMIDADE: FR (FLANGE DE RESSALTO); PADRÃO DIMENSIONAL: N-120</t>
  </si>
  <si>
    <t>G0037</t>
  </si>
  <si>
    <t>ANEL ESPAÇADOR PARA FLANGE DE DIÂMETRO 10”; MATERIAL: ASTM A516 GR. 60; EXTREMIDADE: FR (FLANGE DE RESSALTO); PADRÃO DIMENSIONAL: N-120</t>
  </si>
  <si>
    <t>G0038</t>
  </si>
  <si>
    <t>ANEL ESPAÇADOR PARA FLANGE DE DIÂMETRO 12”; MATERIAL: ASTM A516 GR. 60; EXTREMIDADE: FR (FLANGE DE RESSALTO); PADRÃO DIMENSIONAL: N-120</t>
  </si>
  <si>
    <t>G0039</t>
  </si>
  <si>
    <t>ARGÔNIO</t>
  </si>
  <si>
    <t>G0040</t>
  </si>
  <si>
    <t>BARRA DE POLIETILENO (BASTÃO-MELT STICK) PREENCHIMENTO PARA RECUPERAÇÃO REVESTIMENTO 3LP3, 300MM DE COMPRIMENTO, N-2911, COMPATÍVEL PARA FURO DIRECIONAL E VALA A CÉU ABERTO</t>
  </si>
  <si>
    <t>G0041</t>
  </si>
  <si>
    <t>BARRILHA LEVE</t>
  </si>
  <si>
    <t>G0042</t>
  </si>
  <si>
    <t>BETONITA ATIVADA E DE ALTO DESEMPENHO PARA FURO DIRECIONAL HDD</t>
  </si>
  <si>
    <t>G0043</t>
  </si>
  <si>
    <t>BIOPOLIMERO GAMA XANTANA PARA FURO DIRECIONAL</t>
  </si>
  <si>
    <t>G0044</t>
  </si>
  <si>
    <t>BUJÃO CABEÇA SEXTAVADA     1", 3000#, RO, AFO, NPT,ASTM A105, ANSI B16.11</t>
  </si>
  <si>
    <t>G0045</t>
  </si>
  <si>
    <t>BUJÃO CABEÇA SEXTAVADA 1/2", 3000#, RO, AFO, NPT,ASTM A105, ANSI B16.11</t>
  </si>
  <si>
    <t>G0046</t>
  </si>
  <si>
    <t>BUJÃO CABEÇA SEXTAVADA 3/4", 3000#, RO, AFO, NPT,ASTM A105, ANSI B16.11</t>
  </si>
  <si>
    <t>G0047</t>
  </si>
  <si>
    <t>BUJÃO EM AÇO INOX DE 1" CABEÇA QUADRADA, ANSI 316, NPT, PARA TUBO SCH 40</t>
  </si>
  <si>
    <t>G0470</t>
  </si>
  <si>
    <t>CANTONEIRA EM AÇO ABAS IGUAIS " L" 1 1/2" x 1 1/2" ESPESSURA DE 3/16" PESO NOMINAL 2,68KG/M</t>
  </si>
  <si>
    <t>G0048</t>
  </si>
  <si>
    <t>CAP    1", 3000#, RO, NPT, Gr. WPB, ASTM A105, ANSI B16.11</t>
  </si>
  <si>
    <t>G0049</t>
  </si>
  <si>
    <t>CAP 1/2", 3000#, RO, AFO, NPT, ASTM A105, ANSI B16.11</t>
  </si>
  <si>
    <t>G0050</t>
  </si>
  <si>
    <t>CAP 3/4", 3000#, RO, AFO, NPT,ASTM A105, ANSI B16.11</t>
  </si>
  <si>
    <t>G0051</t>
  </si>
  <si>
    <t>CAP EM PEAD, DN  32mm, ELETROFUSÃO, PE 100, SDR 11, conf. ABNT NBR 14462, EN 1555, ISO 4437</t>
  </si>
  <si>
    <t>G0052</t>
  </si>
  <si>
    <t>CAP EM PEAD, DN  63MM, ELETROFUSÃO, PE 100, SDR 11, conf. ABNT NBR 14462, EN 1555, ISO 4437</t>
  </si>
  <si>
    <t>G0053</t>
  </si>
  <si>
    <t>CAP EM PEAD, DN  90mm, ELETROFUSÃO, PE 100, SDR 11, conf. ABNT NBR 14462, EN 1555, ISO 4437</t>
  </si>
  <si>
    <t>G0054</t>
  </si>
  <si>
    <t>CAP EM PEAD, DN 110mm, ELETROFUSÃO, PE 100, SDR 11, conf. ABNT NBR 14462, EN 1555, ISO 4437</t>
  </si>
  <si>
    <t>G0473</t>
  </si>
  <si>
    <t>COLA POLIESTER</t>
  </si>
  <si>
    <t>G0055</t>
  </si>
  <si>
    <t>COLAR DE DERIVAÇÃO, DE  63mm x 32mm, PEAD, ELETROFUSÃO, PE 100, SDR 11, conf. ABNT NBR 14462, EN 1555, ISO 4437</t>
  </si>
  <si>
    <t>G0056</t>
  </si>
  <si>
    <t>COLAR DE DERIVAÇÃO, DE  63mm x 63mm, PEAD, ELETROFUSÃO, PE 100, SDR 11, conf. ABNT NBR 14462, EN 1555, ISO 4437</t>
  </si>
  <si>
    <t>G0057</t>
  </si>
  <si>
    <t>COLAR DE DERIVAÇÃO, DE  90mm x 32mm, PEAD, ELETROFUSÃO, PE 100, SDR 11, conf. ABNT NBR 14462, EN 1555, ISO 4437</t>
  </si>
  <si>
    <t>G0058</t>
  </si>
  <si>
    <t>COLAR DE DERIVAÇÃO, DE  90mm x 63mm, PEAD, ELETROFUSÃO, PE 100, SDR 11, conf. ABNT NBR 14462, EN 1555, ISO 4437</t>
  </si>
  <si>
    <t>G0059</t>
  </si>
  <si>
    <t>COLAR DE DERIVAÇÃO, DE 110mm x 32mm, PEAD, ELETROFUSÃO, PE 100, SDR 11, conf. ABNT NBR 14462, EN 1555, ISO 4437</t>
  </si>
  <si>
    <t>G0060</t>
  </si>
  <si>
    <t>COLAR DE DERIVAÇÃO, DE 110mm x 63mm, PEAD, ELETROFUSÃO, PE 100, SDR 11, conf. ABNT NBR 14462, EN 1555, ISO 4437</t>
  </si>
  <si>
    <t>G0061</t>
  </si>
  <si>
    <t>COLAR DE DERIVAÇÃO, DE 110mm x 90mm, PEAD, ELETROFUSÃO, PE 100, SDR 11, conf. ABNT NBR 14462, EN 1555, ISO 4437</t>
  </si>
  <si>
    <t>G0062</t>
  </si>
  <si>
    <t>COLAR DE REPARO/SELA DE REPARO, DE  63mm, PEAD, ELETROFUSÃO, PE 100, SDR 11, conf. ABNT NBR 14462, EN 1555, ISO 4437</t>
  </si>
  <si>
    <t>G0063</t>
  </si>
  <si>
    <t>COLAR DE REPARO/SELA DE REPARO, DE  90mm, PEAD, ELETROFUSÃO, PE 100, SDR 11, conf. ABNT NBR 14462, EN 1555, ISO 4437</t>
  </si>
  <si>
    <t>G0064</t>
  </si>
  <si>
    <t>COLAR DE REPARO/SELA DE REPARO, DE 110mm, PEAD, ELETROFUSÃO, PE 100, SDR 11, conf. ABNT NBR 14462, EN 1555, ISO 4437</t>
  </si>
  <si>
    <t>G0068</t>
  </si>
  <si>
    <t>COTOVELO 45º PEAD PE 100 DN 110MM, ELETROFUSÃO, SDR 11, ABNT NBR 14462, EN 1555, ISO 4437</t>
  </si>
  <si>
    <t>G0065</t>
  </si>
  <si>
    <t>COTOVELO 45º PEAD PE 100 DN 32MM, ELETROFUSÃO, SDR 11, ABNT NBR 14462, EN 1555, ISO 4437</t>
  </si>
  <si>
    <t>G0066</t>
  </si>
  <si>
    <t>COTOVELO 45º PEAD PE 100 DN 63MM, ELETROFUSÃO, SDR 11, ABNT NBR 14462, EN 1555, ISO 4437</t>
  </si>
  <si>
    <t>G0067</t>
  </si>
  <si>
    <t>COTOVELO 45º PEAD PE 100 DN 90MM, ELETROFUSÃO, SDR 11, ABNT NBR 14462, EN 1555, ISO 4437</t>
  </si>
  <si>
    <t>G0072</t>
  </si>
  <si>
    <t>COTOVELO 90º PEAD PE 100 DN 110MM, ELETROFUSÃO, SDR 11, ABNT NBR 14462, EN 1555, ISO 4437</t>
  </si>
  <si>
    <t>G0069</t>
  </si>
  <si>
    <t>COTOVELO 90º PEAD PE 100 DN 32MM, ELETROFUSÃO, SDR 11, ABNT NBR 14462, EN 1555, ISO 4437</t>
  </si>
  <si>
    <t>G0070</t>
  </si>
  <si>
    <t>COTOVELO 90º PEAD PE 100 DN 63MM, ELETROFUSÃO, SDR 11, ABNT NBR 14462, EN 1555, ISO 4437</t>
  </si>
  <si>
    <t>G0071</t>
  </si>
  <si>
    <t>COTOVELO 90º PEAD PE 100 DN 90MM, ELETROFUSÃO, SDR 11, ABNT NBR 14462, EN 1555, ISO 4437</t>
  </si>
  <si>
    <t>G0073</t>
  </si>
  <si>
    <t>CURVA 45° RAIO 3D, DN  2”, AC, ASTM A234 Gr.WPB, ANSI B 16.9, PC, SCH 40, SC</t>
  </si>
  <si>
    <t>G0074</t>
  </si>
  <si>
    <t>CURVA 45° RAIO 3D, DN  3”, AC, ASTM A234 Gr.WPB, ANSI B 16.9, PC, SCH 40, SC</t>
  </si>
  <si>
    <t>G0075</t>
  </si>
  <si>
    <t>CURVA 45° RAIO 3D, DN  4”, AC, ASTM A234 Gr.WPB, ANSI B 16.9, PC, SCH 40, SC</t>
  </si>
  <si>
    <t>G0076</t>
  </si>
  <si>
    <t>CURVA 45° RAIO 3D, DN  6”, AC, ASTM A234 Gr.WPB, ANSI B 16.9, PC, SCH 40, SC</t>
  </si>
  <si>
    <t>G0077</t>
  </si>
  <si>
    <t>CURVA 45° RAIO 3D, DN  8”, AC, ASTM A234 Gr.WPB, ANSI B 16.9, PC, SCH 40, SC</t>
  </si>
  <si>
    <t>G0078</t>
  </si>
  <si>
    <t>CURVA 45° RAIO 3D, DN 10”, AC, ASTM A234 Gr.WPB, ANSI B 16.9, PC, SCH 40, SC</t>
  </si>
  <si>
    <t>G0079</t>
  </si>
  <si>
    <t>CURVA 45° RAIO 3D, DN 12”, AC, ASTM A234 Gr.WPB, ANSI B 16.9, PC, SCH 40, SC</t>
  </si>
  <si>
    <t>G0080</t>
  </si>
  <si>
    <t>CURVA 45° RAIO 5D, DN  8”, AC, ASTM A234 Gr.WPB, ANSI B 16.9, PC, SCH 40, SC</t>
  </si>
  <si>
    <t>G0081</t>
  </si>
  <si>
    <t>CURVA 45° RAIO 5D, DN 10”, AC, ASTM A234 Gr.WPB, ANSI B 16.9, PC, SCH 40, SC</t>
  </si>
  <si>
    <t>G0082</t>
  </si>
  <si>
    <t>CURVA 45° RAIO 5D, DN 12”, AC, ASTM A234 Gr.WPB, ANSI B 16.9, PC, SCH 40, SC</t>
  </si>
  <si>
    <t>G0084</t>
  </si>
  <si>
    <t>CURVA 45° RAIO CURTO, DN  3”, AC, ASTM A234 Gr.WPB, ANSI B 16.9, PC, SCH 40, SC</t>
  </si>
  <si>
    <t>G0085</t>
  </si>
  <si>
    <t>CURVA 45° RAIO CURTO, DN  4”, AC, ASTM A234 Gr.WPB, ANSI B 16.9, PC, SCH 40, SC</t>
  </si>
  <si>
    <t>G0086</t>
  </si>
  <si>
    <t>CURVA 45° RAIO CURTO, DN  6”, AC, ASTM A234 Gr.WPB, ANSI B 16.9, PC, SCH 40, SC</t>
  </si>
  <si>
    <t>G0087</t>
  </si>
  <si>
    <t>CURVA 45° RAIO CURTO, DN  8”, AC, ASTM A234 Gr.WPB, ANSI B 16.9, PC, SCH 40, SC</t>
  </si>
  <si>
    <t>G0088</t>
  </si>
  <si>
    <t>CURVA 45° RAIO CURTO, DN 10”, AC, ASTM A234 Gr.WPB, ANSI B 16.9, PC, SCH 40, SC</t>
  </si>
  <si>
    <t>G0089</t>
  </si>
  <si>
    <t>CURVA 45° RAIO CURTO, DN 12”, AC, ASTM A234 Gr.WPB, ANSI B 16.9, PC, SCH 40, SC</t>
  </si>
  <si>
    <t>G0090</t>
  </si>
  <si>
    <t>CURVA 45° RAIO LONGO, DN  2”, AC, ASTM A234 Gr.WPB, ANSI B 16.9, PC, SCH 40, SC</t>
  </si>
  <si>
    <t>G0091</t>
  </si>
  <si>
    <t>CURVA 45° RAIO LONGO, DN  3”, AC, ASTM A234 Gr.WPB, ANSI B 16.9, PC, SCH 40, SC</t>
  </si>
  <si>
    <t>G0092</t>
  </si>
  <si>
    <t>CURVA 45° RAIO LONGO, DN  4”, AC, ASTM A234 Gr.WPB, ANSI B 16.9, PC, SCH 40, SC</t>
  </si>
  <si>
    <t>G0093</t>
  </si>
  <si>
    <t>CURVA 45° RAIO LONGO, DN  6”, AC, ASTM A234 Gr.WPB, ANSI B 16.9, PC, SCH 40, SC</t>
  </si>
  <si>
    <t>G0094</t>
  </si>
  <si>
    <t>CURVA 45° RAIO LONGO, DN  8”, AC, ASTM A234 Gr.WPB, ANSI B 16.9, PC, SCH 40, SC</t>
  </si>
  <si>
    <t>G0095</t>
  </si>
  <si>
    <t>CURVA 45° RAIO LONGO, DN 10”, AC, ASTM A234 Gr.WPB, ANSI B 16.9, PC, SCH 40, SC</t>
  </si>
  <si>
    <t>G0096</t>
  </si>
  <si>
    <t>CURVA 45° RAIO LONGO, DN 12”, AC, ASTM A234 Gr.WPB, ANSI B 16.9, PC, SCH 40, SC</t>
  </si>
  <si>
    <t>G0098</t>
  </si>
  <si>
    <t>CURVA 90° RAIO 3D, DN  2”, AC, ASTM A234 Gr.WPB, ANSI B 16.9, PC, SCH 40, SC</t>
  </si>
  <si>
    <t>G0099</t>
  </si>
  <si>
    <t>CURVA 90° RAIO 3D, DN  3”, AC, ASTM A234 Gr.WPB, ANSI B 16.9, PC, SCH 40, SC</t>
  </si>
  <si>
    <t>G0100</t>
  </si>
  <si>
    <t>CURVA 90° RAIO 3D, DN  4”, AC, ASTM A234 Gr.WPB, ANSI B 16.9, PC, SCH 40, SC</t>
  </si>
  <si>
    <t>G0101</t>
  </si>
  <si>
    <t>CURVA 90° RAIO 3D, DN  6”, AC, ASTM A234 Gr.WPB, ANSI B 16.9, PC, SCH 40, SC</t>
  </si>
  <si>
    <t>G0102</t>
  </si>
  <si>
    <t>CURVA 90° RAIO 3D, DN  8”, AC, ASTM A234 Gr.WPB, ANSI B 16.9, PC, SCH 40, SC</t>
  </si>
  <si>
    <t>G0103</t>
  </si>
  <si>
    <t>CURVA 90° RAIO 3D, DN 10”, AC, ASTM A234 Gr.WPB, ANSI B 16.9, PC, SCH 40, SC</t>
  </si>
  <si>
    <t>G0104</t>
  </si>
  <si>
    <t>CURVA 90° RAIO 3D, DN 12”, AC, ASTM A234 Gr.WPB, ANSI B 16.9, PC, SCH 40, SC</t>
  </si>
  <si>
    <t>G0097</t>
  </si>
  <si>
    <t xml:space="preserve">CURVA 90° RAIO 5D, DN  8", AC, ASTM A234 Gr.WPB, ANSI B 16.9, PC, SCH 40, SC
</t>
  </si>
  <si>
    <t>G0105</t>
  </si>
  <si>
    <t>CURVA 90° RAIO CURTO, DN  1", AC, ASTM A234 Gr.WPB, ANSI B 16.9, PL, SCH 40, SC</t>
  </si>
  <si>
    <t>G0107</t>
  </si>
  <si>
    <t>CURVA 90° RAIO CURTO, DN  2”, AC, ASTM A234 Gr.WPB, ANSI B 16.9, PC, SCH 40, SC</t>
  </si>
  <si>
    <t>G0108</t>
  </si>
  <si>
    <t>CURVA 90° RAIO CURTO, DN  3”, AC, ASTM A234 Gr.WPB, ANSI B 16.9, PC, SCH 40, SC</t>
  </si>
  <si>
    <t>G0109</t>
  </si>
  <si>
    <t>CURVA 90° RAIO CURTO, DN  4”, AC, ASTM A234 Gr.WPB, ANSI B 16.9, PC, SCH 40, SC</t>
  </si>
  <si>
    <t>G0110</t>
  </si>
  <si>
    <t>CURVA 90° RAIO CURTO, DN  6”, AC, ASTM A234 Gr.WPB, ANSI B 16.9, PC, SCH 40, SC</t>
  </si>
  <si>
    <t>G0111</t>
  </si>
  <si>
    <t>CURVA 90° RAIO CURTO, DN  8”, AC, ASTM A234 Gr.WPB, ANSI B 16.9, PC, SCH 40, SC</t>
  </si>
  <si>
    <t>G0106</t>
  </si>
  <si>
    <t>CURVA 90° RAIO CURTO, DN 1.1/2", AC, ASTM A234 Gr.WPB, ANSI B 16.9, PL, SCH 40, SC</t>
  </si>
  <si>
    <t>G0112</t>
  </si>
  <si>
    <t>CURVA 90° RAIO CURTO, DN 10”, AC, ASTM A234 Gr.WPB, ANSI B 16.9, PC, SCH 40, SC</t>
  </si>
  <si>
    <t>G0113</t>
  </si>
  <si>
    <t>CURVA 90° RAIO CURTO, DN 12”, AC, ASTM A234 Gr.WPB, ANSI B 16.9, PC, SCH 40, SC</t>
  </si>
  <si>
    <t>G0114</t>
  </si>
  <si>
    <t>CURVA 90° RAIO LONGO, DN  1", AC, ASTM A234 Gr.WPB, ANSI B 16.9, PL,  SCH 40, SC</t>
  </si>
  <si>
    <t>G0116</t>
  </si>
  <si>
    <t>CURVA 90° RAIO LONGO, DN  2”, AC, ASTM A234 Gr.WPB, ANSI B 16.9, PC, SCH 40, SC</t>
  </si>
  <si>
    <t>G0117</t>
  </si>
  <si>
    <t>CURVA 90° RAIO LONGO, DN  3”, AC, ASTM A234 Gr.WPB, ANSI B 16.9, PC, SCH 40, SC</t>
  </si>
  <si>
    <t>G0118</t>
  </si>
  <si>
    <t>CURVA 90° RAIO LONGO, DN  4”, AC, ASTM A234 Gr.WPB, ANSI B 16.9, PC, SCH 40, SC</t>
  </si>
  <si>
    <t>G0119</t>
  </si>
  <si>
    <t>CURVA 90° RAIO LONGO, DN  6”, AC, ASTM A234 Gr.WPB, ANSI B 16.9, PC, SCH 40, SC</t>
  </si>
  <si>
    <t>G0120</t>
  </si>
  <si>
    <t>CURVA 90° RAIO LONGO, DN  8”, AC, ASTM A234 Gr.WPB, ANSI B 16.9, PC, SCH 40, SC</t>
  </si>
  <si>
    <t>G0121</t>
  </si>
  <si>
    <t>CURVA 90° RAIO LONGO, DN 10”, AC, ASTM A234 Gr.WPB, ANSI B 16.9, PC, SCH 40, SC</t>
  </si>
  <si>
    <t>G0122</t>
  </si>
  <si>
    <t>CURVA 90° RAIO LONGO, DN 12”, AC, ASTM A234 Gr.WPB, ANSI B 16.9, PC, SCH 40, SC</t>
  </si>
  <si>
    <t>G0123</t>
  </si>
  <si>
    <t xml:space="preserve">CURVA 90º RAIO 5D, DN 10", AC, ASTM A234 Gr.WPB, ANSI B 16.9, PC, SCH 40, SC
</t>
  </si>
  <si>
    <t>G0124</t>
  </si>
  <si>
    <t xml:space="preserve">CURVA 90º RAIO 5D, DN 12", AC, ASTM A234 Gr.WPB, ANSI B 16.9, PC, SCH 40, SC
</t>
  </si>
  <si>
    <t>G0115</t>
  </si>
  <si>
    <t>CURVA 90º RAIO LONGO, DN    1.1/2", AC, ASTM A234 Gr.WPB, ANSI B 16.9, PL ,SCH 40, SC</t>
  </si>
  <si>
    <t>G0125</t>
  </si>
  <si>
    <t>DILUENTE PARA TINTA EPOXI</t>
  </si>
  <si>
    <t>G0126</t>
  </si>
  <si>
    <t>DISCO DE CORTE  DE 7" PARA TUDOS DE AÇO CARBONO</t>
  </si>
  <si>
    <t>G0127</t>
  </si>
  <si>
    <t>DISPERSANTE A BASE DE POLIFOSFATO TENSOATIVADO (TENSOATIVO NÃO-IÔNICO) DESTINADO A REMOÇÃO DE DISPERSÃO DE BENTONITA E ARGILAS NATURAIS E TAMBÉM PARA USO NA PUXADA EM PERFURAÇÃO DIRECIONAL HDD EM SOLOS ARGILOSOS</t>
  </si>
  <si>
    <t>G0128</t>
  </si>
  <si>
    <t>ESCOVA DE AÇO COPO TRANÇADA 4 1/2"</t>
  </si>
  <si>
    <t>G0129</t>
  </si>
  <si>
    <t>ESCOVA DE BRONZE COM CABO DE MADEIRA, PVC OU SIMILAR, COM TRÊS CARREIRAS DE TUFOS, COM CABO CURTO MEDINDO APROXIMADAMENTE  ENTRE 10CM A 15CM.</t>
  </si>
  <si>
    <t>G0130</t>
  </si>
  <si>
    <t>ESCOVA MANUAL DE ARAME DE AÇO, COM QUATRO CARREIRAS DE TUFOS, COM CABO CURTO, DE MADEIRA, PVC OU SIMILAR, MEDINDO APROXIMADAMENTE ENTRE 10CM E 15CM, COR NATURAL, AÇO NA COR DOURADA, COM FORMATO RETANGULAR, IDEAL PARA METAIS, UTILIZADA NA PREPARAÇÃO DE SUPERFÍCIES; RASPAGEM. DIMENSÕES: 30CM X 300MM.</t>
  </si>
  <si>
    <t>G0131</t>
  </si>
  <si>
    <t>ESPATULA E MASSADEIRA COM FOLHA DE 5CM A 6CM DE LARGURA COM 1,5MM DE ESPESSURA, COM CABO DE MADEIRA.</t>
  </si>
  <si>
    <t>G0133</t>
  </si>
  <si>
    <t>FIGURA 8 PARA FLANGE DE DIÂMETRO  2”; MATERIAL: ASTM A516 GR. 60; EXTREMIDADE: FR (FLANGE DE RESSALTO); PADRÃO DIMENSIONAL: N-120</t>
  </si>
  <si>
    <t>G0134</t>
  </si>
  <si>
    <t>FIGURA 8 PARA FLANGE DE DIÂMETRO  3”; MATERIAL: ASTM A516 GR. 60; EXTREMIDADE: FR (FLANGE DE RESSALTO); PADRÃO DIMENSIONAL: N-120</t>
  </si>
  <si>
    <t>G0135</t>
  </si>
  <si>
    <t>FIGURA 8 PARA FLANGE DE DIÂMETRO  4”; MATERIAL: ASTM A516 GR. 60; EXTREMIDADE: FR (FLANGE DE RESSALTO); PADRÃO DIMENSIONAL: N-120</t>
  </si>
  <si>
    <t>G0136</t>
  </si>
  <si>
    <t>FIGURA 8 PARA FLANGE DE DIÂMETRO  6”; MATERIAL: ASTM A516 GR. 60; EXTREMIDADE: FR (FLANGE DE RESSALTO); PADRÃO DIMENSIONAL: N-120</t>
  </si>
  <si>
    <t>G0137</t>
  </si>
  <si>
    <t>FIGURA 8 PARA FLANGE DE DIÂMETRO  8”; MATERIAL: ASTM A516 GR. 60; EXTREMIDADE: FR (FLANGE DE RESSALTO); PADRÃO DIMENSIONAL: N-120</t>
  </si>
  <si>
    <t>G0132</t>
  </si>
  <si>
    <t>FIGURA 8 PARA FLANGE DE DIÂMETRO 10”; MATERIAL: ASTM A516 GR. 60; EXTREMIDADE: FR (FLANGE DE RESSALTO); PADRÃO DIMENSIONAL: N-120</t>
  </si>
  <si>
    <t>G0138</t>
  </si>
  <si>
    <t>FIGURA 8 PARA FLANGE DE DIÂMETRO 12”; MATERIAL: ASTM A516 GR. 60; EXTREMIDADE: FR (FLANGE DE RESSALTO); PADRÃO DIMENSIONAL: N-120</t>
  </si>
  <si>
    <t>G0139</t>
  </si>
  <si>
    <t>FITA DE SINALIZAÇÃO COM TELA</t>
  </si>
  <si>
    <t>G0140</t>
  </si>
  <si>
    <t>FLANGE CEGO DE DIÂMETRO  2”,  150#; PADRÃO: ASME B16.5; MATERIAL: ASTM A105; FACE COM RESSALTO (FR); ACABAMENTO DA FACE: RANHURADO CONCÊNTRICO OU ESPIRALADO 125 µIN – 250 µIN; SCH 40</t>
  </si>
  <si>
    <t>G0141</t>
  </si>
  <si>
    <t>FLANGE CEGO DE DIÂMETRO  3”, 150#; PADRÃO: ASME B16.5; MATERIAL: ASTM A105; FACE COM RESSALTO (FR); ACABAMENTO DA FACE: RANHURADO CONCÊNTRICO OU ESPIRALADO 125 µIN – 250 µIN; SCH 40</t>
  </si>
  <si>
    <t>G0142</t>
  </si>
  <si>
    <t>FLANGE CEGO DE DIÂMETRO  4”, 150#; PADRÃO: ASME B16.5; MATERIAL: ASTM A105; FACE COM RESSALTO (FR); ACABAMENTO DA FACE: RANHURADO CONCÊNTRICO OU ESPIRALADO 125 µIN – 250 µIN; SCH 40</t>
  </si>
  <si>
    <t>G0143</t>
  </si>
  <si>
    <t>FLANGE CEGO DE DIÂMETRO  6”, 150#; PADRÃO: ASME B16.5; MATERIAL: ASTM A105; FACE COM RESSALTO (FR); ACABAMENTO DA FACE: RANHURADO CONCÊNTRICO OU ESPIRALADO 125 µIN – 250 µIN; SCH 40</t>
  </si>
  <si>
    <t>G0144</t>
  </si>
  <si>
    <t>FLANGE CEGO DE DIÂMETRO  8”, 150#; PADRÃO: ASME B16.5; MATERIAL: ASTM A105; FACE COM RESSALTO (FR); ACABAMENTO DA FACE: RANHURADO CONCÊNTRICO OU ESPIRALADO 125 µIN – 250 µIN; SCH 40</t>
  </si>
  <si>
    <t>G0145</t>
  </si>
  <si>
    <t>FLANGE CEGO DE DIÂMETRO 10”, 150#; PADRÃO: ASME B16.5; MATERIAL: ASTM A105; FACE COM RESSALTO (FR); ACABAMENTO DA FACE: RANHURADO CONCÊNTRICO OU ESPIRALADO 125 µIN – 250 µIN; SCH 40</t>
  </si>
  <si>
    <t>G0146</t>
  </si>
  <si>
    <t>FLANGE CEGO DE DIÂMETRO 12”, 150#; PADRÃO: ASME B16.5; MATERIAL: ASTM A105; FACE COM RESSALTO (FR); ACABAMENTO DA FACE: RANHURADO CONCÊNTRICO OU ESPIRALADO 125 µIN – 250 µIN; SCH 40</t>
  </si>
  <si>
    <t>G0147</t>
  </si>
  <si>
    <t>FLANGE CEGO, AÇO CARBONO FORJADO DE  1", RF, ASTM A 105, ASME/ANSI B 16.5,150#, FACE COM ACABAMENTO COM RANHURAS CONCÊNTRICO OU ESPIRALADO 125 µIN – 250 µIN</t>
  </si>
  <si>
    <t>G0149</t>
  </si>
  <si>
    <t>FLANGE CEGO, AÇO CARBONO FORJADO DE  1", RF, ASTM A 105, ASME/ANSI B 16.5,300#, FACE COM ACABAMENTO COM RANHURAS CONCÊNTRICO OU ESPIRALADO 125 µIN – 250 µIN</t>
  </si>
  <si>
    <t>G0148</t>
  </si>
  <si>
    <t>FLANGE CEGO, AÇO CARBONO FORJADO DE  1.1/2", RF, ASTM A 105, ASME/ANSI B 16.5,150#, FACE COM ACABAMENTO COM RANHURAS CONCÊNTRICO OU ESPIRALADO 125 µIN – 250 µIN</t>
  </si>
  <si>
    <t>G0150</t>
  </si>
  <si>
    <t>FLANGE CEGO, AÇO CARBONO FORJADO DE  1.1/2", RF, ASTM A 105, ASME/ANSI B 16.5,300#, FACE COM ACABAMENTO COM RANHURAS CONCÊNTRICO OU ESPIRALADO 125 µIN – 250 µIN</t>
  </si>
  <si>
    <t>G0151</t>
  </si>
  <si>
    <t>FLANGE DE ENCAIXE PARA SOLDA, AÇO CARBONO FORJADO, DN 1", SCH 40, RF, ASTM A 105, ASME/ANSI B 16.5, 150#, FACE COM ACABAMENTO RANHURADO, RANHURAS CONCÊNTRICO OU ESPIRALADO 125 µIN – 250 µIN</t>
  </si>
  <si>
    <t>G0153</t>
  </si>
  <si>
    <t>FLANGE DE ENCAIXE PARA SOLDA, AÇO CARBONO FORJADO, DN 1", SCH 40, RF, ASTM A 105, ASME/ANSI B 16.5, 300#, FACE COM ACABAMENTO RANHURADO, RANHURAS CONCÊNTRICO OU ESPIRALADO 125 µIN – 250 µIN</t>
  </si>
  <si>
    <t>G0152</t>
  </si>
  <si>
    <t>FLANGE DE ENCAIXE PARA SOLDA, AÇO CARBONO FORJADO, DN 1.1/2", SCH 40, RF, ASTM A 105, ASME/ANSI B 16.5, 150#, FACE COM ACABAMENTO RANHURADO, RANHURAS CONCÊNTRICO OU ESPIRALADO 125 µIN – 250 µIN</t>
  </si>
  <si>
    <t>G0154</t>
  </si>
  <si>
    <t>FLANGE DE ENCAIXE PARA SOLDA, AÇO CARBONO FORJADO, DN 1.1/2", SCH 40, RF, ASTM A 105, ASME/ANSI B 16.5, 300#, FACE COM ACABAMENTO RANHURADO, RANHURAS CONCÊNTRICO OU ESPIRALADO 125 µIN – 250 µIN</t>
  </si>
  <si>
    <t>G0155</t>
  </si>
  <si>
    <t>FLANGE DE PESCOÇO (PE) DE DIÂMETRO  2”, 150#; PADRÃO: ASME B16.5; MATERIAL: ASTM A105; FACE COM RESSALTO (FR); ACABAMENTO DA FACE: RANHURADO CONCÊNTRICO OU ESPIRALADO 125 µIN – 250 µIN; SCH 40</t>
  </si>
  <si>
    <t>G0156</t>
  </si>
  <si>
    <t>FLANGE DE PESCOÇO (PE) DE DIÂMETRO  3”, 150#; PADRÃO: ASME B16.5; MATERIAL: ASTM A105; FACE COM RESSALTO (FR); ACABAMENTO DA FACE: RANHURADO CONCÊNTRICO OU ESPIRALADO 125 µIN – 250 µIN; SCH 40</t>
  </si>
  <si>
    <t>G0157</t>
  </si>
  <si>
    <t>FLANGE DE PESCOÇO (PE) DE DIÂMETRO  4”, 150#; PADRÃO: ASME B16.5; MATERIAL: ASTM A105; FACE COM RESSALTO (FR); ACABAMENTO DA FACE: RANHURADO CONCÊNTRICO OU ESPIRALADO 125 µIN – 250 µIN; SCH 40</t>
  </si>
  <si>
    <t>G0158</t>
  </si>
  <si>
    <t>FLANGE DE PESCOÇO (PE) DE DIÂMETRO  6”, 150#; PADRÃO: ASME B16.5; MATERIAL: ASTM A105; FACE COM RESSALTO (FR); ACABAMENTO DA FACE: RANHURADO CONCÊNTRICO OU ESPIRALADO 125 µIN – 250 µIN; SCH 40</t>
  </si>
  <si>
    <t>G0159</t>
  </si>
  <si>
    <t>FLANGE DE PESCOÇO (PE) DE DIÂMETRO  8”, 150#; PADRÃO: ASME B16.5; MATERIAL: ASTM A105; FACE COM RESSALTO (FR); ACABAMENTO DA FACE: RANHURADO CONCÊNTRICO OU ESPIRALADO 125 µIN – 250 µIN; SCH 40</t>
  </si>
  <si>
    <t>G0160</t>
  </si>
  <si>
    <t>FLANGE DE PESCOÇO (PE) DE DIÂMETRO 10”, 150#; PADRÃO: ASME B16.5; MATERIAL: ASTM A105; FACE COM RESSALTO (FR); ACABAMENTO DA FACE: RANHURADO CONCÊNTRICO OU ESPIRALADO 125 µIN – 250 µIN; SCH 40</t>
  </si>
  <si>
    <t>G0161</t>
  </si>
  <si>
    <t>FLANGE DE PESCOÇO (PE) DE DIÂMETRO 12”, 150#; PADRÃO: ASME B16.5; MATERIAL: ASTM A105; FACE COM RESSALTO (FR); ACABAMENTO DA FACE: RANHURADO CONCÊNTRICO OU ESPIRALADO 125 µIN – 250 µIN; SCH 40</t>
  </si>
  <si>
    <t>G0162</t>
  </si>
  <si>
    <t>HOLIDAY DETECTOR DE FALHA DE REVESTIMENTO EM MANTA TERMOCONTRATIL - VOLTAGEM DE 12 KV  A 20 KV, DE CORRENTE PULSANTE, VIA SECA, CONFORME NORMA NACE STANDARD RP-0274</t>
  </si>
  <si>
    <t>G0164</t>
  </si>
  <si>
    <t>JOELHO 90o  1/2", 3000#, NPT, AFO, ASTM A105, ANSI B16.11</t>
  </si>
  <si>
    <t>G0165</t>
  </si>
  <si>
    <t>JOELHO 90o  3/4", 3000#, NPT, AFO, ASTM A105, ANSI B16.11</t>
  </si>
  <si>
    <t>G0166</t>
  </si>
  <si>
    <t>JOELHO 90o 1", 3000#, NPT, AFO, ASTM A105, ANSI B16.11</t>
  </si>
  <si>
    <t>G0163</t>
  </si>
  <si>
    <t>JOELHO 90º  DN 1/2", CLASSE 3000#, AC, ASTM A105,  ANSI B 16.11, ES (SOLDA DE ENCAIXE)</t>
  </si>
  <si>
    <t>G0167</t>
  </si>
  <si>
    <t>JOELHO 90º DN   3/4", CLASSE 3000#, AC, ASTM A105,  ANSI B 16.11, ES (SOLDA DE ENCAIXE)</t>
  </si>
  <si>
    <t>G0168</t>
  </si>
  <si>
    <t>JOELHO 90º DN  1 1/2", CLASSE 3000#, AC, ASTM A105 , ANSI B 16.11, ES (SOLDA DE ENCAIXE)</t>
  </si>
  <si>
    <t>G0169</t>
  </si>
  <si>
    <t>JOELHO 90º DN 1", CLASSE 3000#, AC, ASTM A105 , ANSI B 16.11, ES  SOLDA DE ENCAIXE)</t>
  </si>
  <si>
    <t>G0170</t>
  </si>
  <si>
    <t>JUNTA TIPO ESPIRALADA DE  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</si>
  <si>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G0171</t>
  </si>
  <si>
    <t>JUNTA TIPO ESPIRALADA DE  3",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</si>
  <si>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G0172</t>
  </si>
  <si>
    <t>JUNTA TIPO ESPIRALADA DE  4",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</si>
  <si>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G0173</t>
  </si>
  <si>
    <t>JUNTA TIPO ESPIRALADA DE  6",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</si>
  <si>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G0174</t>
  </si>
  <si>
    <t>JUNTA TIPO ESPIRALADA DE  8",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</si>
  <si>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G0175</t>
  </si>
  <si>
    <t>JUNTA TIPO ESPIRALADA DE 10",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</si>
  <si>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G0176</t>
  </si>
  <si>
    <t>JUNTA TIPO ESPIRALADA DE 12",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</si>
  <si>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G0177</t>
  </si>
  <si>
    <t>LUBRIFICANTES  BIODEGRADAVEL PARA SOLOS   PARA FURO DIRECIONAL HDD</t>
  </si>
  <si>
    <t>G0178</t>
  </si>
  <si>
    <t>LUVA DE REDUÇÃO , DE  63mm x 32mm, PEAD, ELETROFUSÃO, PE 100, SDR 11, conf. ABNT NBR 14462, EN 1555, ISO 4437</t>
  </si>
  <si>
    <t>G0179</t>
  </si>
  <si>
    <t>LUVA DE REDUÇÃO , DE 110mm x 63mm, PEAD, ELETROFUSÃO, PE 100, SDR 11, conf. ABNT NBR 14462, EN 1555, ISO 4437</t>
  </si>
  <si>
    <t>G0180</t>
  </si>
  <si>
    <t>LUVA DE REDUÇÃO , DE 110mm x 90mm, PEAD, ELETROFUSÃO, PE 100, SDR 11, conf. ABNT NBR 14462, EN 1555, ISO 4437</t>
  </si>
  <si>
    <t>G0181</t>
  </si>
  <si>
    <t>LUVA DE REDUÇÃO, DE  90mm x 63mm, PEAD, ELETROFUSÃO, PE 100, SDR 11, conf. ABNT NBR 14462, EN 1555, ISO 4437</t>
  </si>
  <si>
    <t>G0182</t>
  </si>
  <si>
    <t>LUVA DE TRANSIÇÃO PEAD × AÇO PONTA SOLDA - DE X DN 32mm x 1” (PEAD, ELETROFUSÃO, PE 100, SDR 11, MOP 10 BAR (GÁS),conf. ABNT NBR 14462, EN 1555, ISO 4437 x  ACO CARBONO,  API 5L Gr B, SCH 40).</t>
  </si>
  <si>
    <t>G0183</t>
  </si>
  <si>
    <t>LUVA DE TRANSIÇÃO PEAD × AÇO PONTA SOLDA - DE X DN 32mm x 3/4” (PEAD, ELETROFUSÃO, PE 100, SDR 11,MOP 10 BAR (GÁS), conf. ABNT NBR 14462, EN 1555, ISO 4437 x  ACO CARBONO,  API 5L Gr B,SCH 40).</t>
  </si>
  <si>
    <t>G0184</t>
  </si>
  <si>
    <t>LUVA DE TRANSIÇÃO PEAD × AÇO PONTA SOLDA - DE X DN 63mm x 1 1/2” (PEAD, ELETROFUSÃO, PE 100, SDR 11,MOP 10 BAR (GÁS), conf. ABNT NBR 14462, EN 1555, ISO 4437 x  ACO CARBONO,  API 5L Gr B, SCH 40).</t>
  </si>
  <si>
    <t>G0185</t>
  </si>
  <si>
    <t>LUVA DE TRANSIÇÃO PEAD × AÇO PONTA SOLDA - DE X DN 63mm x 2” (PEAD, ELETROFUSÃO, PE 100, SDR 11,MOP 10 BAR (GÁS), conf. ABNT NBR 14462, EN 1555, ISO 4437 x  ACO CARBONO,  API 5L Gr B,  SCH 40).</t>
  </si>
  <si>
    <t>G0186</t>
  </si>
  <si>
    <t>LUVA DE TRANSIÇÃO PEAD × AÇO ROSCA  - DE X DN 32mm x 1” (PEAD, ELETROFUSÃO, PE 100, SDR 11 X  FÊMIA NPT, MOP 10 BAR (GÁS) .</t>
  </si>
  <si>
    <t>G0187</t>
  </si>
  <si>
    <t>LUVA DE TRANSIÇÃO PEAD × AÇO ROSCA  - DE X DN 63mm x 1” (PEAD, ELETROFUSÃO, PE 100, SDR 11 X  FÊMIA NPT, MOP 10 BAR (GÁS) .</t>
  </si>
  <si>
    <t>G0188</t>
  </si>
  <si>
    <t>LUVA EM AÇO INOX DE 1" CABEÇA QUADRADA, ANSI 316, NPT, PARA TUBO SCH 40</t>
  </si>
  <si>
    <t>G0189</t>
  </si>
  <si>
    <t>LUVA SIMPLES  1/2", 3000#, NPT, AFO,ASTM A105, ANSI B16.11</t>
  </si>
  <si>
    <t>G0190</t>
  </si>
  <si>
    <t>LUVA SIMPLES 1", 3000#, NPT, AFO, NPT, ASTM A105, ANSI B16.11</t>
  </si>
  <si>
    <t>G0191</t>
  </si>
  <si>
    <t>LUVA SIMPLES 3/4", 3000#, NPT, AFO, NPT, ASTM A105, ANSI B16.11</t>
  </si>
  <si>
    <t>G0192</t>
  </si>
  <si>
    <t>LUVA SIMPLES, DE  32mm, PEAD, ELETROFUSÃO, PE 100, SDR 11, conf. ABNT NBR 14462, EN 1555, ISO 4437</t>
  </si>
  <si>
    <t>G0193</t>
  </si>
  <si>
    <t>LUVA SIMPLES, DE  63mm, PEAD, ELETROFUSÃO, PE 100, SDR 11, conf. ABNT NBR 14462, EN 1555, ISO 4437</t>
  </si>
  <si>
    <t>G0194</t>
  </si>
  <si>
    <t>LUVA SIMPLES, DE  90mm, PEAD, ELETROFUSÃO, PE 100, SDR 11, conf. ABNT NBR 14462, EN 1555, ISO 4437</t>
  </si>
  <si>
    <t>G0195</t>
  </si>
  <si>
    <t>LUVA SIMPLES, DE 110mm, PEAD, ELETROFUSÃO, PE 100, SDR 11, conf. ABNT NBR 14462, EN 1555, ISO 4437</t>
  </si>
  <si>
    <t>G0196</t>
  </si>
  <si>
    <t>MANCHÃO (LAMINADO DE POLIETILENO IRRADIADO COM HOT MELT) DE REPARO PARA 3LP3 COM ESPESSURA MÍNIMA DE 1,00MM, LARGURA MÍNIMA DE 300MM  N 2911,COMPATÍVEL PARA FURO DIRECIONAL E VALA A CÉU ABERTO</t>
  </si>
  <si>
    <t>G0204</t>
  </si>
  <si>
    <t>MANTA TERMOCONTRATIL, PARA DUTOS  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60°,  KIT COM PRIMER EPÓXI LÍQUIDO COM  100% SÓLIDOS ESPESSURA MÍNIMA 100 µm PELÍCULA SECA, CONSTRUÇÃO EM VALA A CÉU ABERTO DE ACORDO COM NORMA PETROBRAS N-2328</t>
  </si>
  <si>
    <t>G0208</t>
  </si>
  <si>
    <t>MANTA TERMOCONTRATIL, PARA DUTOS  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</si>
  <si>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G0209</t>
  </si>
  <si>
    <t>MANTA TERMOCONTRATIL, PARA DUTOS  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</si>
  <si>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G0197</t>
  </si>
  <si>
    <t>MANTA TERMOCONTRATIL, PARA DUTOS  3"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</si>
  <si>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G0210</t>
  </si>
  <si>
    <t>MANTA TERMOCONTRATIL, PARA DUTOS  3"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</si>
  <si>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G0211</t>
  </si>
  <si>
    <t>MANTA TERMOCONTRATIL, PARA DUTOS  3"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</si>
  <si>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G0198</t>
  </si>
  <si>
    <t>MANTA TERMOCONTRATIL, PARA DUTOS  4"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 2328</t>
  </si>
  <si>
    <t>G0212</t>
  </si>
  <si>
    <t>MANTA TERMOCONTRATIL, PARA DUTOS  4"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COMNORMA PETROBRAS N 2328</t>
  </si>
  <si>
    <t>G0199</t>
  </si>
  <si>
    <t>MANTA TERMOCONTRATIL, PARA DUTOS  6"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</si>
  <si>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G0214</t>
  </si>
  <si>
    <t>MANTA TERMOCONTRATIL, PARA DUTOS  6"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</si>
  <si>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G0200</t>
  </si>
  <si>
    <t>MANTA TERMOCONTRATIL, PARA DUTOS  8"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</si>
  <si>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G0216</t>
  </si>
  <si>
    <t>MANTA TERMOCONTRATIL, PARA DUTOS  8"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</si>
  <si>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G0201</t>
  </si>
  <si>
    <t>MANTA TERMOCONTRATIL, PARA DUTOS 10"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SÓLIDOS ESPESSURA MÍNIMA 100 µm PELICULA SECA, CONSTRUÇÃO EM VALA A CÉU ABERTO DE ACORDO COM NORMA PETROBRAS N-2328</t>
  </si>
  <si>
    <t>G0205</t>
  </si>
  <si>
    <t>MANTA TERMOCONTRATIL, PARA DUTOS 10"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</si>
  <si>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G0206</t>
  </si>
  <si>
    <t>MANTA TERMOCONTRATIL, PARA DUTOS 10"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</si>
  <si>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G0202</t>
  </si>
  <si>
    <t>MANTA TERMOCONTRATIL, PARA DUTOS 12"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65º,  KIT COM PRIMER EPÓXI LÍQUIDO COM  100 % SOLIDOS ESPESSURA MÍNIMA 100 µm PELICULA SECA, CONSTRUÇÃO EM VALA A CÉU ABERTO DE ACORDO COM NORMA PETROBRAS N 2328</t>
  </si>
  <si>
    <t>G0207</t>
  </si>
  <si>
    <t>MANTA TERMOCONTRATIL, PARA DUTOS 12"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</si>
  <si>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G0203</t>
  </si>
  <si>
    <t>MANTA TERMOCONTRATIL, PARA DUTOS 12"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</si>
  <si>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G0213</t>
  </si>
  <si>
    <t>MANTA TERMOCONTRATIL, PARA DUTOS DE  4"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</si>
  <si>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G0215</t>
  </si>
  <si>
    <t>MANTA TERMOCONTRATIL, PARA DUTOS DE  6"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</si>
  <si>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G0217</t>
  </si>
  <si>
    <t>MANTA TERMOCONTRATIL, PARA DUTOS DE  8"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</si>
  <si>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G0218</t>
  </si>
  <si>
    <t>MASTIQUE (ELASTOMÉRICO) DE PREENCHIMENTO PARA 3LP3 DE ESPESSURA DE 3,00MM LARGURA  50MM, N2911, COMPATÍVEL PARA FURO DIRECIONAL E VALA A CÉU ABERTO</t>
  </si>
  <si>
    <t>G0219</t>
  </si>
  <si>
    <t>MEIA LUVA  1/2", 3000#, ES (ENCAIXE DE SOLDA), AFO, ASTM A105, ANSI B16.11</t>
  </si>
  <si>
    <t>G0222</t>
  </si>
  <si>
    <t>MEIA LUVA  1/2", 3000#, NPT, AFO, ASTM A105, ANSI B16.11</t>
  </si>
  <si>
    <t>G0220</t>
  </si>
  <si>
    <t>MEIA LUVA  3/4", 3000#, ES (ENCAIXE DE SOLDA), AFO, ASTM A105, ANSI B16.11</t>
  </si>
  <si>
    <t>G0223</t>
  </si>
  <si>
    <t>MEIA LUVA  3/4", 3000#, NPT, AFO, ASTM A105, ANSI B16.11</t>
  </si>
  <si>
    <t>G0221</t>
  </si>
  <si>
    <t>MEIA LUVA 1", 3000#, ES (ENCAIXE DE SOLDA) AFO, ASTM A105, ANSI B16.11</t>
  </si>
  <si>
    <t>G0224</t>
  </si>
  <si>
    <t>MEIA LUVA 1", 3000#, NPT, AFO,ASTM A105, ANSI B16.11</t>
  </si>
  <si>
    <t>G0225</t>
  </si>
  <si>
    <t>NIPLE DUPLO CÔNICO SEXTAVADO  1/2", 3000#, RO, AFO, NPT, ASTM A105, ANSI B16.11</t>
  </si>
  <si>
    <t>G0226</t>
  </si>
  <si>
    <t>NIPLE DUPLO CÔNICO SEXTAVADO  3/4", 3000#, RO, AFO, NPT, ASTM A105, ANSI B16.11</t>
  </si>
  <si>
    <t>G0227</t>
  </si>
  <si>
    <t>NIPLE DUPLO CÔNICO SEXTAVADO 1", 3000#, RO, AFO, NPT, ASTM A105, ANSI B16.11</t>
  </si>
  <si>
    <t>G0228</t>
  </si>
  <si>
    <t>NITROGÊNIO</t>
  </si>
  <si>
    <t>G0230</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</si>
  <si>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3 ½”; PARA USO EM FLANGES DE 2”</t>
  </si>
  <si>
    <t>G0231</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</si>
  <si>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3”</t>
  </si>
  <si>
    <t>G0232</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</si>
  <si>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4”</t>
  </si>
  <si>
    <t>G0235</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</si>
  <si>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10”</t>
  </si>
  <si>
    <t>G0236</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</si>
  <si>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12”</t>
  </si>
  <si>
    <t>G0234</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</si>
  <si>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½”; PARA USO EM FLANGES DE 8”</t>
  </si>
  <si>
    <t>G0233</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</si>
  <si>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PARA USO EM FLANGES DE 6”</t>
  </si>
  <si>
    <t>G0237</t>
  </si>
  <si>
    <t>PIG ESPUMA LIMPEZA LEVE, INVESTIGAÇÃO E SECAGEM PARA TUBO DE  63 MM EM ESPUMA DE POLIURETANO DE CELULAS ABERTAS, ALTA RESISTÊNCIA, BAIXA DENSIDADE , FORMADO PRÓJETIL,DIÂMETRO EFETIVO DE 60 MM X 120 MM, TOLERÂNCIA DE 2%</t>
  </si>
  <si>
    <t>G0238</t>
  </si>
  <si>
    <t>PIG ESPUMA LIMPEZA LEVE, INVESTIGAÇÃO E SECAGEM PARA TUBO DE  90 MMEM ESPUMA DE POLIURETANO DE CELULAS ABERTAS, ALTA RESISTÊNCIA, BAIXA DENSIDADE , FORMADO PRÓJETIL,DIÂMETRO EFETIVO DE 81 MM X 160 MM, TOLERÂNCIA DE 2%</t>
  </si>
  <si>
    <t>G0239</t>
  </si>
  <si>
    <t>PIG ESPUMA LIMPEZA LEVE, INVESTIGAÇÃO E SECAGEM PARA TUBO DE 110 MMEM ESPUMA DE POLIURETANO DE CELULAS ABERTAS, ALTA RESISTÊNCIA, BAIXA DENSIDADE , FORMADO PRÓJETIL,DIÂMETRO EFETIVO DE 106 MM X 210 MM, TOLERÂNCIA DE 2%</t>
  </si>
  <si>
    <t>G0240</t>
  </si>
  <si>
    <t>PIG ESPUMA LIMPEZA, REMOÇÃO DE LÍQUIDOS E DESLOCAMENTO DE PRODUTOS PARA TUBO DE  63MMEM ESPUMA DE POLIURETANO DE CELULAS ABERTAS, ALTA RESISTÊNCIA, BAIXA DENSIDADE, REVESTIDO COM PRÉ-POLÍMEROS FORMADO PRÓJETIL, DIÂMETRO EFETIVO DE 60MM X 120MM, TOLERÂNCIA DE 2%</t>
  </si>
  <si>
    <t>G0241</t>
  </si>
  <si>
    <t>PIG ESPUMA LIMPEZA, REMOÇÃO DE LÍQUIDOS E DESLOCAMENTO DE PRODUTOS PARA TUBO DE  90MMEM ESPUMA DE POLIURETANO DE CELULAS ABERTAS, ALTA RESISTÊNCIA, BAIXA DENSIDADE, REVESTIDO COM PRÉ-POLÍMEROS FORMADO PRÓJETIL, DIÂMETRO EFETIVO DE 78MM X150MM, TOLERÂNCIA DE 2%</t>
  </si>
  <si>
    <t>G0242</t>
  </si>
  <si>
    <t>PIG ESPUMA LIMPEZA, REMOÇÃO DE LÍQUIDOS E DESLOCAMENTO DE PRODUTOS PARA TUBO DE 110MMEM ESPUMA DE POLIURETANO DE CELULAS ABERTAS, ALTA RESISTÊNCIA, BAIXA DENSIDADE, REVESTIDO COM PRÉ-POLÍMEROS FORMADO PRÓJETIL, DIÂMETRO EFETIVO DE 106MM X200MM, TOLERÂNCIA DE 2%</t>
  </si>
  <si>
    <t>G0245</t>
  </si>
  <si>
    <t>PINCEL PARA METAIS, COM CABO CURTO, NA COR AMARELO, CERDAS NA COR PRETA, FORMATO BÁSICO, IDEAL PA METAIS, MATERIAL DO CABO; PLÁSTICO, TAMANHO EM POLEGADAS; 1",PODENDO SER UTILIZADO EM TINTA ESMALTE E TINTA A ÓLEO, COM VIROLA ESTANHADA.</t>
  </si>
  <si>
    <t>G0246</t>
  </si>
  <si>
    <t>PINCEL PARA METAIS, COM CABO CURTO, NA COR AMARELO, CERDAS NA COR PRETA, FORMATO BÁSICO, IDEAL PARA  METAIS, MATERIAL DO CABO; PLÁSTICO, TAMANHO EM POLEGADAS;1.1/2",PODENDO SER UTILIZADO EM TINTA ESMALTE E TINTA A ÓLEO, COM VIROLA ESTANHADA.</t>
  </si>
  <si>
    <t>G0247</t>
  </si>
  <si>
    <t>PINCEL PARA METAIS, COM CABO CURTO,NA COR AMARELO, CERDAS NA COR PRETA, FORMATO BÁSICO, IDEAL PA METAIS, MATERIAL DO CABO; PLÁSTICO, TAMANHO EM POLEGADAS;1/2",PODENDO SER UTILIZADO EM TINTA ESMALTE E TINTA A ÓLEO, COM VIROLA ESTANHADA.</t>
  </si>
  <si>
    <t>G0243</t>
  </si>
  <si>
    <t>PINÇADOR HIDRÁULICO PARA TUBOS DE PEAD, BITOLAS MÍNIMAS 90mm a 200mm DE ACORDO COM NORMA  NBR 14473</t>
  </si>
  <si>
    <t>G0244</t>
  </si>
  <si>
    <t>PINÇADOR MECÂNICO PARA TUBOS DE PEAD, BITOLAS MÍNIMAS 32mm a 63mm DE ACORDO COM NORMA NBR 14473</t>
  </si>
  <si>
    <t>G0248</t>
  </si>
  <si>
    <t>POLIACRILAMIDA PARCIALMENTE HIDROLISADA(PHPA) EMULSÃO INIBIDOR PARA FURO DIRECIONAL HDD CONCEBIDO PARA USO COM BETONITA</t>
  </si>
  <si>
    <t>G0249</t>
  </si>
  <si>
    <t>POLIMERO DE CARBOXIMETILCELULOSE DE SODIO (CMC), CONTROLE DE FILTRAGEM PARA FURO DIRECIONAL (HDD)</t>
  </si>
  <si>
    <t>G0250</t>
  </si>
  <si>
    <t>PONTA MONTADA ABRASIVA TIPO A-21</t>
  </si>
  <si>
    <t>G0251</t>
  </si>
  <si>
    <t>PRIMER EPÓXI LÍQUIDO COM 100 % SOLIDOS AGENTE DE  BASE DE ACORDO COM NORMA PETROBRAS N 2911 PARA MASTIQUE,COMPATÍVEL PARA FURO DIRECIONAL E VALA A CÉU ABERTO</t>
  </si>
  <si>
    <t>G0229</t>
  </si>
  <si>
    <t>PÁ DE CORTE 4.5" PARA FURO DIRECIONAL</t>
  </si>
  <si>
    <t>G0252</t>
  </si>
  <si>
    <t>RAQUETE PARA FLANGE DE DIÂMETRO  2”; MATERIAL: ASTM A516 GR. 60; EXTREMIDADE: FR (FLANGE DE RESSALTO); PADRÃO DIMENSIONAL: N-120</t>
  </si>
  <si>
    <t>G0253</t>
  </si>
  <si>
    <t>RAQUETE PARA FLANGE DE DIÂMETRO  3”; MATERIAL: ASTM A516 GR. 60; EXTREMIDADE: FR (FLANGE DE RESSALTO); PADRÃO DIMENSIONAL: N-120</t>
  </si>
  <si>
    <t>G0254</t>
  </si>
  <si>
    <t>RAQUETE PARA FLANGE DE DIÂMETRO  4”; MATERIAL: ASTM A516 GR. 60; EXTREMIDADE: FR (FLANGE DE RESSALTO); PADRÃO DIMENSIONAL: N-120</t>
  </si>
  <si>
    <t>G0255</t>
  </si>
  <si>
    <t>RAQUETE PARA FLANGE DE DIÂMETRO  6”; MATERIAL: ASTM A516 GR. 60; EXTREMIDADE: FR (FLANGE DE RESSALTO); PADRÃO DIMENSIONAL: N-120</t>
  </si>
  <si>
    <t>G0256</t>
  </si>
  <si>
    <t>RAQUETE PARA FLANGE DE DIÂMETRO  8”; MATERIAL: ASTM A516 GR. 60; EXTREMIDADE: FR (FLANGE DE RESSALTO); PADRÃO DIMENSIONAL: N-120</t>
  </si>
  <si>
    <t>G0257</t>
  </si>
  <si>
    <t>RAQUETE PARA FLANGE DE DIÂMETRO 10”; MATERIAL: ASTM A516 GR. 60; EXTREMIDADE: FR (FLANGE DE RESSALTO); PADRÃO DIMENSIONAL: N-120</t>
  </si>
  <si>
    <t>G0258</t>
  </si>
  <si>
    <t>RAQUETE PARA FLANGE DE DIÂMETRO 12”; MATERIAL: ASTM A516 GR. 60; EXTREMIDADE: FR (FLANGE DE RESSALTO); PADRÃO DIMENSIONAL: N-120</t>
  </si>
  <si>
    <t>G0259</t>
  </si>
  <si>
    <t>RASPADOR GIRATÓRIO PARA TUBOS DE PEAD, BITOLA 25MM a 110MM</t>
  </si>
  <si>
    <t>G0260</t>
  </si>
  <si>
    <t>RASPADOR MANUAL PARA TUBOS DE PEAD, BITOLA 2.1/2”</t>
  </si>
  <si>
    <t>G0276</t>
  </si>
  <si>
    <t>REDUÇÃO CONCÊNTRICA, DN  1.1/2" x 1”, AC, ASTM A234 Gr.WPB, ANSI B 16.9, PL, SCH 40, SC</t>
  </si>
  <si>
    <t>G0261</t>
  </si>
  <si>
    <t>REDUÇÃO CONCÊNTRICA, DN  2" x  1.1/2”, AC, ASTM A234 Gr.WPB, ANSI B 16.9, PC, SCH 40, SC</t>
  </si>
  <si>
    <t>G0262</t>
  </si>
  <si>
    <t>REDUÇÃO CONCÊNTRICA, DN  2" x 1”, AC, ASTM A234 Gr.WPB, ANSI B 16.9, PC, SCH 40, SC</t>
  </si>
  <si>
    <t>G0263</t>
  </si>
  <si>
    <t>REDUÇÃO CONCÊNTRICA, DN  3" x  1.1/2”, AC, ASTM A234 Gr.WPB, ANSI B 16.9, PC, SCH 40, SC</t>
  </si>
  <si>
    <t>G0264</t>
  </si>
  <si>
    <t>REDUÇÃO CONCÊNTRICA, DN  3" x 1”, AC, ASTM A234 Gr.WPB, ANSI B 16.9, PC, SCH 40, SC</t>
  </si>
  <si>
    <t>G0265</t>
  </si>
  <si>
    <t>REDUÇÃO CONCÊNTRICA, DN  3" x 2”, AC, ASTM A234 Gr.WPB, ANSI B 16.9, PC, SCH 40, SC</t>
  </si>
  <si>
    <t>G0266</t>
  </si>
  <si>
    <t>REDUÇÃO CONCÊNTRICA, DN  4" x  1.1/2”, AC, ASTM A234 Gr.WPB, ANSI B 16.9, PC, SCH 40, SC</t>
  </si>
  <si>
    <t>G0267</t>
  </si>
  <si>
    <t>REDUÇÃO CONCÊNTRICA, DN  4" x 1”, AC, ASTM A234 Gr.WPB, ANSI B 16.9, PC, SCH 40, SC</t>
  </si>
  <si>
    <t>G0268</t>
  </si>
  <si>
    <t>REDUÇÃO CONCÊNTRICA, DN  4" x 2”, AC, ASTM A234 Gr.WPB, ANSI B 16.9, PC, SCH 40, SC</t>
  </si>
  <si>
    <t>G0269</t>
  </si>
  <si>
    <t>REDUÇÃO CONCÊNTRICA, DN  4" x 3”, AC, ASTM A234 Gr.WPB, ANSI B 16.9, PC, SCH 40, SC</t>
  </si>
  <si>
    <t>G0270</t>
  </si>
  <si>
    <t>REDUÇÃO CONCÊNTRICA, DN  6" x 2”, AC, ASTM A234 Gr.WPB, ANSI B 16.9, PC, SCH 40, SC</t>
  </si>
  <si>
    <t>G0271</t>
  </si>
  <si>
    <t>REDUÇÃO CONCÊNTRICA, DN  6" x 3”, AC, ASTM A234 Gr.WPB, ANSI B 16.9, PC, SCH 40, SC</t>
  </si>
  <si>
    <t>G0272</t>
  </si>
  <si>
    <t>REDUÇÃO CONCÊNTRICA, DN  6" x 4”, AC, ASTM A234 Gr.WPB, ANSI B 16.9, PC, SCH 40, SC</t>
  </si>
  <si>
    <t>G0273</t>
  </si>
  <si>
    <t>REDUÇÃO CONCÊNTRICA, DN  8" x 3”, AC, ASTM A234 Gr.WPB, ANSI B 16.9, PC, SCH 40, SC</t>
  </si>
  <si>
    <t>G0274</t>
  </si>
  <si>
    <t>REDUÇÃO CONCÊNTRICA, DN  8" x 4”, AC, ASTM A234 Gr.WPB, ANSI B 16.9, PC, SCH 40, SC</t>
  </si>
  <si>
    <t>G0275</t>
  </si>
  <si>
    <t>REDUÇÃO CONCÊNTRICA, DN  8" x 6”, AC, ASTM A234 Gr.WPB, ANSI B 16.9, PC, SCH 40, SC</t>
  </si>
  <si>
    <t>G0277</t>
  </si>
  <si>
    <t>REDUÇÃO CONCÊNTRICA, DN 10" x  4”, AC, ASTM A234 Gr.WPB, ANSI B 16.9, PC, SCH 40, SC</t>
  </si>
  <si>
    <t>G0278</t>
  </si>
  <si>
    <t>REDUÇÃO CONCÊNTRICA, DN 10" x  6”, AC, ASTM A234 Gr.WPB, ANSI B 16.9, PC, SCH 40, SC</t>
  </si>
  <si>
    <t>G0279</t>
  </si>
  <si>
    <t>REDUÇÃO CONCÊNTRICA, DN 10" x  8”, AC, ASTM A234 Gr.WPB, ANSI B 16.9, PC, SCH 40, SC</t>
  </si>
  <si>
    <t>G0280</t>
  </si>
  <si>
    <t>REDUÇÃO CONCÊNTRICA, DN 12" x  6”, AC, ASTM A234 Gr.WPB, ANSI B 16.9, PC, SCH 40, SC</t>
  </si>
  <si>
    <t>G0281</t>
  </si>
  <si>
    <t>REDUÇÃO CONCÊNTRICA, DN 12" x  8”, AC, ASTM A234 Gr.WPB, ANSI B 16.9, PC, SCH 40, SC</t>
  </si>
  <si>
    <t>G0282</t>
  </si>
  <si>
    <t>REDUÇÃO CONCÊNTRICA, DN 12" x 10”, AC, ASTM A234 Gr.WPB, ANSI B 16.9, PC, SCH 40, SC</t>
  </si>
  <si>
    <t>G0283</t>
  </si>
  <si>
    <t>ROLO DE LA DE CARNEIRO DE 15CM</t>
  </si>
  <si>
    <t>G0284</t>
  </si>
  <si>
    <t>ROLO DE LA DE CARNEIRO DE 9CM</t>
  </si>
  <si>
    <t>G0285</t>
  </si>
  <si>
    <t>ROLO PARA UTILIZAÇÃO NA PINTURA DE METAIS, COMPOSTO EM POLIESTER, NA COR AMARELO, NO FORMATO DE ROLO, INDICADO PARA SUPERFÍCIES LISAS, COM DIMENSÃO DE 150MM.</t>
  </si>
  <si>
    <t>G0286</t>
  </si>
  <si>
    <t>ROLO PARA UTILIZAÇÃO NA PINTURA DE METAIS, COMPOSTO EM POLIESTER, NA COR AMARELO, NO FORMATO DE ROLO, INDICADO PARA SUPERFÍCIES LISAS, COM DIMENSÃO DE 90MM.</t>
  </si>
  <si>
    <t>G0337</t>
  </si>
  <si>
    <t>SERVIÇO DE TESTE DA VÁLVULA    1/2" TRIPARTIDA NIPLE ESTENDIDO, HIDROSTÁTICO DO CORPO E VEDAÇÃO E PNEUMÁTICO DA VEDAÇÃO COM EMISSÃO DE RELATÓRIO</t>
  </si>
  <si>
    <t>G0338</t>
  </si>
  <si>
    <t>SERVIÇO DE TESTE DA VÁLVULA    1/2" TRIPARTIDA ROSCA, HIDROSTÁTICO DO CORPO E VEDAÇÃO E PNEUMÁTICO DA VEDAÇÃO COM EMISSÃO DE RELATÓRIO</t>
  </si>
  <si>
    <t>G0339</t>
  </si>
  <si>
    <t>SERVIÇO DE TESTE DA VÁLVULA    3/4" TRIPARTIDA NIPLE ESTENDIDO, HIDROSTÁTICO DO CORPO E VEDAÇÃO E PNEUMÁTICO DA VEDAÇÃO COM EMISSÃO DE RELATÓRIO</t>
  </si>
  <si>
    <t>G0340</t>
  </si>
  <si>
    <t>SERVIÇO DE TESTE DA VÁLVULA    3/4" TRIPARTIDA ROSCA, HIDROSTÁTICO DO CORPO E VEDAÇÃO E PNEUMÁTICO DA VEDAÇÃO COM EMISSÃO DE RELATÓRIO</t>
  </si>
  <si>
    <t>G0341</t>
  </si>
  <si>
    <t>SERVIÇO DE TESTE DA VÁLVULA  1 1/2" TRIPARTIDA NIPLE ESTENDIDO, HIDROSTÁTICO DO CORPO E VEDAÇÃO E PNEUMÁTICO DA VEDAÇÃO COM EMISSÃO DE RELATÓRIO</t>
  </si>
  <si>
    <t>G0342</t>
  </si>
  <si>
    <t>SERVIÇO DE TESTE DA VÁLVULA  1 1/2" TRIPARTIDA ROSCA, HIDROSTÁTICO DO CORPO E VEDAÇÃO E PNEUMÁTICO DA VEDAÇÃO COM EMISSÃO DE RELATÓRIO</t>
  </si>
  <si>
    <t>G0343</t>
  </si>
  <si>
    <t>SERVIÇO DE TESTE DA VÁLVULA 1" TRIPARTIDA NIPLE ESTENDIDO, HIDROSTÁTICO DO CORPO E VEDAÇÃO E PNEUMÁTICO DA VEDAÇÃO COM EMISSÃO DE RELATÓRIO</t>
  </si>
  <si>
    <t>G0344</t>
  </si>
  <si>
    <t>SERVIÇO DE TESTE DA VÁLVULA 1" TRIPARTIDA ROSCA, HIDROSTÁTICO DO CORPO E VEDAÇÃO E PNEUMÁTICO DA VEDAÇÃO COM EMISSÃO DE RELATÓRIO</t>
  </si>
  <si>
    <t>G0345</t>
  </si>
  <si>
    <t>SERVIÇO DE TESTE DA VÁLVULA BIPARTIDA FLANGEADA  2", HIDROSTÁTICO DO CORPO E VEDAÇÃO E PNEUMÁTICO DA VEDAÇÃO COM EMISSÃO DE RELATÓRIO</t>
  </si>
  <si>
    <t>G0346</t>
  </si>
  <si>
    <t>SERVIÇO DE TESTE DA VÁLVULA BIPARTIDA FLANGEADA  3", HIDROSTÁTICO DO CORPO E VEDAÇÃO E PNEUMÁTICO DA VEDAÇÃO COM EMISSÃO DE RELATÓRIO</t>
  </si>
  <si>
    <t>G0347</t>
  </si>
  <si>
    <t>SERVIÇO DE TESTE DA VÁLVULA BIPARTIDA FLANGEADA  4", HIDROSTÁTICO DO CORPO E VEDAÇÃO E PNEUMÁTICO DA VEDAÇÃO COM EMISSÃO DE RELATÓRIO</t>
  </si>
  <si>
    <t>G0348</t>
  </si>
  <si>
    <t>SERVIÇO DE TESTE DA VÁLVULA BIPARTIDA FLANGEADA  6", HIDROSTÁTICO DO CORPO E VEDAÇÃO E PNEUMÁTICO DA VEDAÇÃO COM EMISSÃO DE RELATÓRIO</t>
  </si>
  <si>
    <t>G0349</t>
  </si>
  <si>
    <t>SERVIÇO DE TESTE DA VÁLVULA BIPARTIDA FLANGEADA  8", HIDROSTÁTICO DO CORPO E VEDAÇÃO E PNEUMÁTICO DA VEDAÇÃO COM EMISSÃO DE RELATÓRIO</t>
  </si>
  <si>
    <t>G0350</t>
  </si>
  <si>
    <t>SERVIÇO DE TESTE DA VÁLVULA BIPARTIDA FLANGEADA 10", HIDROSTÁTICO DO CORPO E VEDAÇÃO E PNEUMÁTICO DA VEDAÇÃO COM EMISSÃO DE RELATÓRIO</t>
  </si>
  <si>
    <t>G0351</t>
  </si>
  <si>
    <t>SERVIÇO DE TESTE DA VÁLVULA BIPARTIDA FLANGEADA 12", HIDROSTÁTICO DO CORPO E VEDAÇÃO E PNEUMÁTICO DA VEDAÇÃO COM EMISSÃO DE RELATÓRIO</t>
  </si>
  <si>
    <t>G0287</t>
  </si>
  <si>
    <t>SOFTWARE PARA PLANEJAMENTO DE FURO DIRECIONAL</t>
  </si>
  <si>
    <t>G0289</t>
  </si>
  <si>
    <t>SOLVENTE P/ TINTA EPOXI EMBALAGEM 5 LITROS</t>
  </si>
  <si>
    <t>G0290</t>
  </si>
  <si>
    <t>TACHA DE SINALIZAÇÃO PADRÃO CEGÁS</t>
  </si>
  <si>
    <t>G0352</t>
  </si>
  <si>
    <t>TINTA AMARELO-SEGURANCA ESMALTE SINTÉTICO BRILHANTE NORMA PETROBRAS Nº2492 COM RESINA ALQUIDICA, SOLIDOS POR VOLUME 38% MÍNIMO TEMPO DE SECAGEM AO TOQUE 4 HORAS. ACOMPANHAR CERTIFICADO DE ANALISE E QUALIDADE, BOLETIM TÉCNICO, VALIDADE SUPERIOR A 9 MESES - GALÃO DE 3,6 LITROS.</t>
  </si>
  <si>
    <t>G0353</t>
  </si>
  <si>
    <t>TINTA AZUL-SEGURANÇA ESMALTE SINTÉTICO BRILHANTE NR PETROBRAS Nº2492/1198-TP COM RESINA ALQUIDICA, SÓLIDOS POR VOLUME 38% MÍNIMO TEMPO DE SECAGEM AO TOQUE 4 HORAS. ACOMPANHAR CERTIFICADO DE ANALISE E QUALIDADE, BOLETIM TÉCNICO - VALIDADE SUPERIOR A 9 MESES - GALAO DE 3,6 L</t>
  </si>
  <si>
    <t>G0355</t>
  </si>
  <si>
    <t>TINTA DE FUNDO EPOXI PIGMENTADA COM ALUMÍNIO PARA SUPERFÍCIES NÃO JATEADAS, FORMADA PELO COMPOSTO A:01 GALÃO DE OXIBAR ALUMÍNIO E DO COMPOSTO B:01 GALÃO DE REAGENTE, TOTALIZANDO UM CONJUNTO DE 02 GALOES, OU 7,20 LITROS. ATENDENDO A NORMA DA PETROBRAS Nº-2288 E AS SEGUINTES CARACTERISTICAS: SÓLIDOS POR VOLUME 70% MÍNIMO, TEMPO DE SECAGEM PARA REPINTURA 16 HORAS MÍNIMO, APRESENTAR BOLETIM TECNICO - VALIDADE SUPERIOR A 9 MESES (CBMS - 143081)</t>
  </si>
  <si>
    <t>G0469</t>
  </si>
  <si>
    <t>TINTA DE ZINCO ETIL SILICATO (PETROBRAS N-1661)</t>
  </si>
  <si>
    <t>G0356</t>
  </si>
  <si>
    <t>TINTA EPOXI POLIAMIDA DE ALTA ESPESSURA (PETROBRAS N-2628)</t>
  </si>
  <si>
    <t>G0357</t>
  </si>
  <si>
    <t>TINTA EPÓXI FOSFATO DE ZINCO DE ALTA ESPESSURA (PETROBRAS N-2630)</t>
  </si>
  <si>
    <t>G0471</t>
  </si>
  <si>
    <t>TINTA EPÓXI ZINCO POLIAMIDA (PETROBRAS N-1277)</t>
  </si>
  <si>
    <t>G0468</t>
  </si>
  <si>
    <t>TINTA EPÓXI ÓXIDO DE FERRO (PETROBRAS N-1202)</t>
  </si>
  <si>
    <t>G0472</t>
  </si>
  <si>
    <t>TINTA POLIURETANO ACRÍLICO (PETROBRAS N-2677)</t>
  </si>
  <si>
    <t>G0358</t>
  </si>
  <si>
    <t>TINTA PRETA ESMALTE SINTÉTICO BRILHANTE NORMA PETROBRAS N-2492 CÓDIGO 0010COM RESINA ALQUIDICA, SÓLIDOS POR VOLUME 38% MÍNIMO TEMPO DE SECAGEM AO TOQUE 4 HORAS. ACOMPANHAR CERTIFICADO DE ANALISE E QUALIDADE, BOLETIM TÉCNICO -VALIDADE SUPERIOR A 9 MESES - GALÃO DE 3,6 L</t>
  </si>
  <si>
    <t>G0359</t>
  </si>
  <si>
    <t>TINTA VERMELHO-SEGURANÇA ESMALTE SINTÉTICO BRILHANTE NORMA PETROBRAS Nº2492 COM RESINA ALQUIDICA,SÓLIDOS POR VOLUME 38% MÍNIMO TEMPO DE SECAGEM AO TOQUE 4 HORAS. ACOMPANHAR CERTIFICADO DE ANALISE E QUALIDADE, BOLETIM TECNICO - VALIDADE SUPERIOR A 9 MESES - GALÃO DE 3,6L</t>
  </si>
  <si>
    <t>G0360</t>
  </si>
  <si>
    <t>TUBO EM AÇO INOX DE 1", ANSI 316, SCH 40S</t>
  </si>
  <si>
    <t>G0304</t>
  </si>
  <si>
    <t>TÊ DE REDUÇÃO DN  2" x  1.1/2”, AC, ASTM A234 Gr.WPB, ANSI B 16.9, PC, SCH 40, SC</t>
  </si>
  <si>
    <t>G0305</t>
  </si>
  <si>
    <t xml:space="preserve">TÊ DE REDUÇÃO DN  2" x 1”, AC, ASTM A234 Gr.WPB, ANSI B 16.9, PC, SCH 40, SC
</t>
  </si>
  <si>
    <t>G0306</t>
  </si>
  <si>
    <t xml:space="preserve">TÊ DE REDUÇÃO DN  3" x  1.1/2”, AC, ASTM A234 Gr.WPB, ANSI B 16.9, PC, SCH 40, SC
</t>
  </si>
  <si>
    <t>G0307</t>
  </si>
  <si>
    <t xml:space="preserve">TÊ DE REDUÇÃO DN  3" x 2”, AC, ASTM A234 Gr.WPB, ANSI B 16.9, PC, SCH 40, SC
</t>
  </si>
  <si>
    <t>G0308</t>
  </si>
  <si>
    <t xml:space="preserve">TÊ DE REDUÇÃO DN  4" x  1.1/2”, AC, ASTM A234 Gr.WPB, ANSI B 16.9, PC, SCH 40, SC
</t>
  </si>
  <si>
    <t>G0309</t>
  </si>
  <si>
    <t xml:space="preserve">TÊ DE REDUÇÃO DN  4" x 2”, AC, ASTM A234 Gr.WPB, ANSI B 16.9, PC, SCH 40, SC
</t>
  </si>
  <si>
    <t>G0310</t>
  </si>
  <si>
    <t xml:space="preserve">TÊ DE REDUÇÃO DN  4" x 3”, AC, ASTM A234 Gr.WPB, ANSI B 16.9, PC, SCH 40, SC
</t>
  </si>
  <si>
    <t>G0312</t>
  </si>
  <si>
    <t xml:space="preserve">TÊ DE REDUÇÃO DN  8" x 6”, AC, ASTM A234 Gr.WPB, ANSI B 16.9, PC, SCH 40, SC
</t>
  </si>
  <si>
    <t>G0301</t>
  </si>
  <si>
    <t xml:space="preserve">TÊ DE REDUÇÃO DN 1 x  1/2”, AC, ASTM A234 Gr.WPB, ANSI B 16.9, PC, SCH 40, SC
</t>
  </si>
  <si>
    <t>G0298</t>
  </si>
  <si>
    <t xml:space="preserve">TÊ DE REDUÇÃO DN 1 x  1/2”, CLASSE 3000#, AC, ASTM A105, ANSI B 16.11, ES (SOLDA DE ENCAIXE)
</t>
  </si>
  <si>
    <t>G0302</t>
  </si>
  <si>
    <t>TÊ DE REDUÇÃO DN 1.1/2" x  1/2”, CLASSE 3000#, AC, ASTM A105, ANSI B 16.11, ES (SOLDA DE ENCAIXE)</t>
  </si>
  <si>
    <t>G0303</t>
  </si>
  <si>
    <t>TÊ DE REDUÇÃO DN 1.1/2" x 1”, AC, ASTM A234 Gr.WPB, ANSI B 16.9, PC, SCH 40, SC</t>
  </si>
  <si>
    <t>G0299</t>
  </si>
  <si>
    <t>TÊ DE REDUÇÃO DN 1.1/2" x 1”, CLASSE 3000#, AC, ASTM A105, ANSI B 16.11, ES (SOLDA DE ENCAIXE)</t>
  </si>
  <si>
    <t>G0315</t>
  </si>
  <si>
    <t xml:space="preserve">TÊ DE REDUÇÃO DN 10" x 4”, AC, ASTM A234 Gr.WPB, ANSI B 16.9, PC, SCH 40, SC
</t>
  </si>
  <si>
    <t>G0318</t>
  </si>
  <si>
    <t xml:space="preserve">TÊ DE REDUÇÃO DN 12" x 6”, AC, ASTM A234 Gr.WPB, ANSI B 16.9, PC, SCH 40, SC
</t>
  </si>
  <si>
    <t>G0319</t>
  </si>
  <si>
    <t xml:space="preserve">TÊ DE REDUÇÃO DN 12" x 8”, AC, ASTM A234 Gr.WPB, ANSI B 16.9, PC, SCH 40, SC
</t>
  </si>
  <si>
    <t>G0295</t>
  </si>
  <si>
    <t xml:space="preserve">TÊ DE REDUÇÃO PEAD PE 100, DE  90mm x 63mm x 90mm, ELETROFUSÃO, SDR 11, ABNT NBR 14462, EN 1555, ISO 4437
</t>
  </si>
  <si>
    <t>G0296</t>
  </si>
  <si>
    <t>TÊ DE REDUÇÃO PEAD PE 100, DE 110mm x 63mm x 110mm, ELETROFUSÃO, SDR 11, ABNT NBR 14462, EN 1555, ISO 4437</t>
  </si>
  <si>
    <t>G0297</t>
  </si>
  <si>
    <t xml:space="preserve">TÊ DE REDUÇÃO PEAD PE 100, DE 110mm x 90mm x 110mm, ELETROFUSÃO, SDR 11, ABNT NBR 14462, EN 1555, ISO 4437
</t>
  </si>
  <si>
    <t>G0300</t>
  </si>
  <si>
    <t>TÊ DE REDUÇÃO, DN 1.1/2" x 1/2”, AC, ASTM A234 Gr.WPB, ANSI B 16.9, PC, SCH 40, SC</t>
  </si>
  <si>
    <t>G0292</t>
  </si>
  <si>
    <t>TÊ RETO, DN  1.1/2", AC, ASTM A234 Gr.WPB, ANSI B 16.9, PL, SCH 40, SC</t>
  </si>
  <si>
    <t>G0294</t>
  </si>
  <si>
    <t>TÊ RETO, DN  1.1/2", CLASSE 3000#, AC, ASTM A105 , ANSI B 16.11, ES (SOLDA DE ENCAIXE).</t>
  </si>
  <si>
    <t>G0291</t>
  </si>
  <si>
    <t>TÊ RETO, DN 1", AC, ASTM A234 Gr.WPB, ANSI B 16.9, PL, SCH 40, SC</t>
  </si>
  <si>
    <t>G0293</t>
  </si>
  <si>
    <t>TÊ RETO, DN 1", CLASSE 3000#, AC, ASTM A105 , ANSI B 16.11, ES (SOLDA DE ENCAIXE).</t>
  </si>
  <si>
    <t>G0320</t>
  </si>
  <si>
    <t>TÊE DE SERVIÇO, DE  63mm x 32mm, PEAD, ELETROFUSÃO, PE 100, SDR 11, conf. ABNT NBR 14462, EN 1555, ISO 4437</t>
  </si>
  <si>
    <t>G0321</t>
  </si>
  <si>
    <t>TÊE DE SERVIÇO, DE  63mm x 63mm, PEAD, ELETROFUSÃO, PE 100, SDR 11, conf. ABNT NBR 14462, EN 1555, ISO 4437</t>
  </si>
  <si>
    <t>G0322</t>
  </si>
  <si>
    <t>TÊE DE SERVIÇO, DE  90mm x 32mm, PEAD, ELETROFUSÃO, PE 100, SDR 11, conf. ABNT NBR 14462, EN 1555, ISO 4437</t>
  </si>
  <si>
    <t>G0323</t>
  </si>
  <si>
    <t>TÊE DE SERVIÇO, DE  90mm x 63mm, PEAD, ELETROFUSÃO, PE 100, SDR 11, conf. ABNT NBR 14462, EN 1555, ISO 4437</t>
  </si>
  <si>
    <t>G0324</t>
  </si>
  <si>
    <t>TÊE DE SERVIÇO, DE 110mm x 32mm, PEAD, ELETROFUSÃO, PE 100, SDR 11, conf. ABNT NBR 14462, EN 1555, ISO 4437</t>
  </si>
  <si>
    <t>G0325</t>
  </si>
  <si>
    <t>TÊE DE SERVIÇO, DE 110mm x 63mm, PEAD, ELETROFUSÃO, PE 100, SDR 11, conf. ABNT NBR 14462, EN 1555, ISO 4437</t>
  </si>
  <si>
    <t>G0326</t>
  </si>
  <si>
    <t>TÊE RETO, DN   2”, AC, ASTM A234 Gr.WPB, ANSI B 16.9, PC, SCH 40, SC</t>
  </si>
  <si>
    <t>G0327</t>
  </si>
  <si>
    <t>TÊE RETO, DN   3”, AC, ASTM A234 Gr.WPB, ANSI B 16.9, PC, SCH 40, SC</t>
  </si>
  <si>
    <t>G0328</t>
  </si>
  <si>
    <t>TÊE RETO, DN   4”, AC, ASTM A234 Gr.WPB, ANSI B 16.9, PC, SCH 40, SC</t>
  </si>
  <si>
    <t>G0329</t>
  </si>
  <si>
    <t>TÊE RETO, DN   6”, AC, ASTM A234 Gr.WPB, ANSI B 16.9, PC, SCH 40, SC</t>
  </si>
  <si>
    <t>G0330</t>
  </si>
  <si>
    <t>TÊE RETO, DN   8”, AC, ASTM A234 Gr.WPB, ANSI B 16.9, PC, SCH 40, SC</t>
  </si>
  <si>
    <t>G0331</t>
  </si>
  <si>
    <t>TÊE RETO, DN  10”, AC, ASTM A234 Gr.WPB, ANSI B 16.9, PC, SCH 40, SC</t>
  </si>
  <si>
    <t>G0332</t>
  </si>
  <si>
    <t>TÊE RETO, DN  12”, AC, ASTM A234 Gr.WPB, ANSI B 16.9, PC, SCH 40, SC</t>
  </si>
  <si>
    <t>G0333</t>
  </si>
  <si>
    <t>TÊE RETO, DN  32MM, PEAD, ELETROFUSÃO, PE 100, SDR 11, conf. ABNT NBR 14462, EN 1555, ISO 4437</t>
  </si>
  <si>
    <t>G0334</t>
  </si>
  <si>
    <t>TÊE RETO, DN  63MM, PEAD, ELETROFUSÃO, PE 100, SDR 11, conf. ABNT NBR 14462, EN 1555, ISO 4437</t>
  </si>
  <si>
    <t>G0335</t>
  </si>
  <si>
    <t>TÊE RETO, DN  90MM, PEAD, ELETROFUSÃO, PE 100, SDR 11, conf. ABNT NBR 14462, EN 1555, ISO 4437</t>
  </si>
  <si>
    <t>G0336</t>
  </si>
  <si>
    <t>TÊE RETO, DN 110MM, PEAD, ELETROFUSÃO, PE 100, SDR 11, conf. ABNT NBR 14462, EN 1555, ISO 4437</t>
  </si>
  <si>
    <t>G0404</t>
  </si>
  <si>
    <t>VARETA PARA SOLDA TIG ER70-S3</t>
  </si>
  <si>
    <t>G0361</t>
  </si>
  <si>
    <t>VÁLVULA ESFERA DO TIPO BIPARTIDA DE DIÂMETRO  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</si>
  <si>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G0362</t>
  </si>
  <si>
    <t>VÁLVULA ESFERA DO TIPO BIPARTIDA DE DIÂMETRO  3”;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</si>
  <si>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G0363</t>
  </si>
  <si>
    <t>VÁLVULA ESFERA DO TIPO BIPARTIDA DE DIÂMETRO  4”;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</si>
  <si>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G0364</t>
  </si>
  <si>
    <t>VÁLVULA ESFERA DO TIPO BIPARTIDA DE DIÂMETRO  6”;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</si>
  <si>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G0365</t>
  </si>
  <si>
    <t>VÁLVULA ESFERA DO TIPO BIPARTIDA DE DIÂMETRO  8”;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</si>
  <si>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G0366</t>
  </si>
  <si>
    <t>VÁLVULA ESFERA DO TIPO BIPARTIDA DE DIÂMETRO 10”;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</si>
  <si>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G0367</t>
  </si>
  <si>
    <t>VÁLVULA ESFERA DO TIPO BIPARTIDA DE DIÂMETRO 12”;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</si>
  <si>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G0371</t>
  </si>
  <si>
    <t>VÁLVULA ESFERA DO TIPO TRIPARTIDA DE DIÂMETRO   1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</si>
  <si>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G0368</t>
  </si>
  <si>
    <t>VÁLVULA ESFERA DO TIPO TRIPARTIDA DE DIÂMETRO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</si>
  <si>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G0369</t>
  </si>
  <si>
    <t>VÁLVULA ESFERA DO TIPO TRIPARTIDA DE DIÂMETRO   3/4”,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</si>
  <si>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G0370</t>
  </si>
  <si>
    <t>VÁLVULA ESFERA DO TIPO TRIPARTIDA DE DIÂMETRO  1”,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</si>
  <si>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G0372</t>
  </si>
  <si>
    <t>VÁLVULA ESFERA, DN  32MM, PASSAGEM PLENA, FECHAMENTO A 90°, PEAD, ELETROFUSÃO, PE 100, SDR 11, MOP 10 BAR (GÁS), conf. ABNT NBR 14462, EN 1555, ISO 4437</t>
  </si>
  <si>
    <t>G0373</t>
  </si>
  <si>
    <t>VÁLVULA ESFERA, DN  63MM, PASSAGEM PLENA, FECHAMENTO A 90°, PEAD, ELETROFUSÃO, PE 100, SDR 11, MOP 10 BAR (GÁS), conf. ABNT NBR 14462, EN 1555, ISO 4437</t>
  </si>
  <si>
    <t>G0374</t>
  </si>
  <si>
    <t>VÁLVULA ESFERA, DN  90MM, PASSAGEM PLENA, FECHAMENTO A 90°, PEAD, ELETROFUSÃO, PE 100, SDR 11, MOP 10 BAR (GÁS), conf. ABNT NBR 14462, EN 1555, ISO 4437</t>
  </si>
  <si>
    <t>G0375</t>
  </si>
  <si>
    <t>VÁLVULA ESFERA, DN 110MM, PASSAGEM PLENA, FECHAMENTO A 90°, PEAD, ELETROFUSÃO, PE 100, SDR 11, MOP 10 BAR (GÁS), conf. ABNT NBR 14462, EN 1555, ISO 4437</t>
  </si>
  <si>
    <t>G0402</t>
  </si>
  <si>
    <t>WELDOLET 10" - AC ASTM A 105, MSS SP-97, ANSI B 16.9, PC, SCH 40</t>
  </si>
  <si>
    <t>G0377</t>
  </si>
  <si>
    <t>WELDOLET 10" - AC ASTM A 105,MSS SP-97, ANSI B 16.9 ,PC, SCH 40 ,COM DERIVAÇÃO 3"</t>
  </si>
  <si>
    <t>G0378</t>
  </si>
  <si>
    <t>WELDOLET 10" - AC ASTM A 105,MSS SP-97, ANSI B 16.9 ,PC, SCH 40 ,COM DERIVAÇÃO 8"</t>
  </si>
  <si>
    <t>G0376</t>
  </si>
  <si>
    <t>WELDOLET 10" - AC ASTM A 105,MSS SP-97, ANSI B 16.9 ,PC, SCH 40, COM DERIVAÇÃO 2"</t>
  </si>
  <si>
    <t>G0379</t>
  </si>
  <si>
    <t>WELDOLET 10" - AC ASTM A 105,MSS SP-97, ANSI B 16.9, PC ,SCH 40 ,COM DERIVAÇÃO 4"</t>
  </si>
  <si>
    <t>G0380</t>
  </si>
  <si>
    <t>WELDOLET 10" - AC ASTM A 105,MSS SP-97, ANSI B 16.9, PC, SCH 40 ,COM DERIVAÇÃO 6"</t>
  </si>
  <si>
    <t>G0403</t>
  </si>
  <si>
    <t xml:space="preserve">WELDOLET 12" - AC ASTM A 105, MSS SP-97, ANSI B 16.9, PC ,SCH 40
</t>
  </si>
  <si>
    <t>G0381</t>
  </si>
  <si>
    <t>WELDOLET 12" - AC ASTM A 105,MSS SP-97, ANSI B 16.9 ,PC ,SCH 40 ,COM DERIVAÇÃO  2"</t>
  </si>
  <si>
    <t>G0382</t>
  </si>
  <si>
    <t>WELDOLET 12" - AC ASTM A 105,MSS SP-97, ANSI B 16.9 ,PC ,SCH 40 ,COM DERIVAÇÃO 10"</t>
  </si>
  <si>
    <t>G0383</t>
  </si>
  <si>
    <t>WELDOLET 12" - AC ASTM A 105,MSS SP-97, ANSI B 16.9 ,PC, SCH 40, COM DERIVAÇÃO  6"</t>
  </si>
  <si>
    <t>G0384</t>
  </si>
  <si>
    <t>WELDOLET 12" - AC ASTM A 105,MSS SP-97, ANSI B 16.9, PC ,SCH 40, COM DERIVAÇÃO  8"</t>
  </si>
  <si>
    <t>G0385</t>
  </si>
  <si>
    <t>WELDOLET 12" - AC ASTM A 105,MSS SP-97, ANSI B 16.9, PC, SCH 40, COM DERIVAÇÃO  3"</t>
  </si>
  <si>
    <t>G0386</t>
  </si>
  <si>
    <t>WELDOLET 12" - AC ASTM A 105,MSS SP-97, ANSI B 16.9, PC, SCH 40, COM DERIVAÇÃO  4"</t>
  </si>
  <si>
    <t>G0387</t>
  </si>
  <si>
    <t>WELDOLET 2" - AC ASTM A 105,MSS SP-97, ANSI B 16.9, PC, SCH 40</t>
  </si>
  <si>
    <t>G0388</t>
  </si>
  <si>
    <t>WELDOLET 3" - AC ASTM A 105,MSS SP-97, ANSI B 16.9 ,PC, SCH 40</t>
  </si>
  <si>
    <t>G0389</t>
  </si>
  <si>
    <t>WELDOLET 3" - AC ASTM A 105,MSS SP-97, ANSI B 16.9, PC, SCH 40, COM DERIVAÇÃO 2"</t>
  </si>
  <si>
    <t>G0390</t>
  </si>
  <si>
    <t>WELDOLET 4" - AC ASTM A 105,MSS SP-97, ANSI B 16.9 ,PC, SCH 40, COM DERIVAÇÃO 2"</t>
  </si>
  <si>
    <t>G0391</t>
  </si>
  <si>
    <t>WELDOLET 4" - AC ASTM A 105,MSS SP-97, ANSI B 16.9, PC, SCH 40</t>
  </si>
  <si>
    <t>G0392</t>
  </si>
  <si>
    <t>WELDOLET 4" - AC ASTM A 105,MSS SP-97, ANSI B 16.9, PC, SCH 40,COM DERIVAÇÃO 3"</t>
  </si>
  <si>
    <t>G0393</t>
  </si>
  <si>
    <t>WELDOLET 6" - AC ASTM A 105,MSS SP-97, ANSI B 16.9, PC ,SCH 40 ,COM DERIVAÇÃO 2"</t>
  </si>
  <si>
    <t>G0394</t>
  </si>
  <si>
    <t>WELDOLET 6" - AC ASTM A 105,MSS SP-97, ANSI B 16.9, PC ,SCH 40, COM DERIVAÇÃO 3"</t>
  </si>
  <si>
    <t>G0395</t>
  </si>
  <si>
    <t>WELDOLET 6" - AC ASTM A 105,MSS SP-97, ANSI B 16.9, PC, SCH 40</t>
  </si>
  <si>
    <t>G0396</t>
  </si>
  <si>
    <t>WELDOLET 6" - AC ASTM A 105,MSS SP-97, ANSI B 16.9, PC, SCH 40, COM DERIVAÇÃO 4"</t>
  </si>
  <si>
    <t>G0397</t>
  </si>
  <si>
    <t>WELDOLET 8" - AC ASTM A 105,MSS SP-97, ANSI B 16.9, PC ,SCH 40</t>
  </si>
  <si>
    <t>G0398</t>
  </si>
  <si>
    <t>WELDOLET 8" - AC ASTM A 105,MSS SP-97, ANSI B 16.9, PC ,SCH 40, COM DERIVAÇÃO 6"</t>
  </si>
  <si>
    <t>G0399</t>
  </si>
  <si>
    <t>WELDOLET 8" - AC ASTM A 105,MSS SP-97, ANSI B 16.9, PC, SCH 40 ,COM DERIVAÇÃO 3"</t>
  </si>
  <si>
    <t>G0400</t>
  </si>
  <si>
    <t>WELDOLET 8" - AC ASTM A 105,MSS SP-97, ANSI B 16.9, PC, SCH 40, COM DERIVAÇÃO 2"</t>
  </si>
  <si>
    <t>G0401</t>
  </si>
  <si>
    <t>WELDOLET 8" - AC ASTM A 105,MSS SP-97, ANSI B 16.9, PC, SCH 40, COM DERIVAÇÃO 4"</t>
  </si>
  <si>
    <t>MATERIAIS PADRÃO MUTIRÃO</t>
  </si>
  <si>
    <t>I6118</t>
  </si>
  <si>
    <t>ARMADOR RABO DE ANDORINHA F.G. (PADRÃO MUTIRÃO)</t>
  </si>
  <si>
    <t>I6108</t>
  </si>
  <si>
    <t>BATEDOR DE MADEIRA MISTA 2 X 2 CM (PADRÃO MUTIRÃO)</t>
  </si>
  <si>
    <t>I6123</t>
  </si>
  <si>
    <t>CAIXA DE GORDURA PRÉ-MOLDADA DE CIMENTO (PADRÃO MUTIRÃO)</t>
  </si>
  <si>
    <t>I6124</t>
  </si>
  <si>
    <t>CAIXA DE PLÁSTICO 4" X 2" (PADRÃO MUTIRÃO)</t>
  </si>
  <si>
    <t>I6114</t>
  </si>
  <si>
    <t>DOBRADIÇA DE FERRO TIPO CRUZ (PADRÃO MUTIRÃO)</t>
  </si>
  <si>
    <t>I6125</t>
  </si>
  <si>
    <t>ELETROD. FLEXÍVEL DE 1/2" (PADRÃO MUTIRÃO)</t>
  </si>
  <si>
    <t>I6115</t>
  </si>
  <si>
    <t>FERROLHO DE FERRO CHATO DE 3" (PADRÃO MUTIRÃO)</t>
  </si>
  <si>
    <t>I6126</t>
  </si>
  <si>
    <t>FIO RETORCIDO DE 2 X 0,75 MM2 (PADRÃO MUTIRÃO)</t>
  </si>
  <si>
    <t>I6109</t>
  </si>
  <si>
    <t>FORRAMENTO LISO 10 X 3 CM MADEIRA MISTA (PADRÃO MUTIRÃO)</t>
  </si>
  <si>
    <t>I6127</t>
  </si>
  <si>
    <t>HASTE DE FERRO GALVANIZADO 1,20 M PARA ATERRAMENTO (PADRÃO MUTIRÃO)</t>
  </si>
  <si>
    <t>I6110</t>
  </si>
  <si>
    <t>JANELA TIPO FICHA 1,40 X 1,00 M MADEIRA MISTA (PADRÃO MUTIRÃO)</t>
  </si>
  <si>
    <t>I6111</t>
  </si>
  <si>
    <t>MATA JUNTA (PADRÃO MUTIRÃO)</t>
  </si>
  <si>
    <t>I6128</t>
  </si>
  <si>
    <t>MINI POSTE 1,50 M, REX MONO E ROLD. (PADRÃO MUTIRÃO)</t>
  </si>
  <si>
    <t>I6119</t>
  </si>
  <si>
    <t>PIA DE COZINHA DE CIMENTO - 1,20 M (PADRÃO MUTIRÃO)</t>
  </si>
  <si>
    <t>I6131</t>
  </si>
  <si>
    <t>PINCEL DE TUCUM PARA CAIAÇÃO (PADRÃO MUTIRÃO)</t>
  </si>
  <si>
    <t>I6112</t>
  </si>
  <si>
    <t>PORTA TIPO FICHA 0,60 X 2,10 M MADEIRA MISTA (PADRÃO MUTIRÃO)</t>
  </si>
  <si>
    <t>I6113</t>
  </si>
  <si>
    <t>PORTA TIPO FICHA 0,80 X 2,10 M ROLADA MADEIRA MISTA (PADRÃO MUTIRÃO)</t>
  </si>
  <si>
    <t>I6129</t>
  </si>
  <si>
    <t>QUADRO MEDIÇÃO PADRÃO COELCE (PADRÃO MUTIRÃO)</t>
  </si>
  <si>
    <t>I6121</t>
  </si>
  <si>
    <t>REGISTRO DE PRESSÃO SIMPLES 3/4" (PADRÃO MUTIRÃO)</t>
  </si>
  <si>
    <t>I6116</t>
  </si>
  <si>
    <t>RIPA 2" X 1/2" (PADRÃO MUTIRÃO)</t>
  </si>
  <si>
    <t>I6130</t>
  </si>
  <si>
    <t>SOQUETE DE BAQUELITE (PADRÃO MUTIRÃO)</t>
  </si>
  <si>
    <t>I6117</t>
  </si>
  <si>
    <t>TELHA TRANSLÚCIDA PLÁSTICA (PADRÃO MUTIRÃO)</t>
  </si>
  <si>
    <t>I6120</t>
  </si>
  <si>
    <t>TORNEIRA DE PLÁSTICO 3/4" (PADRÃO MUTIRÃO)</t>
  </si>
  <si>
    <t>I6122</t>
  </si>
  <si>
    <t>TORNEIRA DE PLÁSTICO CURTA DE 1/2" (PADRÃO MUTIRÃO)</t>
  </si>
  <si>
    <t>I6105</t>
  </si>
  <si>
    <t>VERGAS DE CONCRETO (0,10 X 0,10 X 1,00)M (PADRÃO MUTIRÃO)</t>
  </si>
  <si>
    <t>I6106</t>
  </si>
  <si>
    <t>VERGAS DE CONCRETO (0,10 X 0,10 X 1,20) M (PADRÃO MUTIRÃO)</t>
  </si>
  <si>
    <t>I6107</t>
  </si>
  <si>
    <t>VERGAS DE CONCRETO (0,10 X 0,10 X 1,70)M (PADRÃO MUTIRÃO)</t>
  </si>
  <si>
    <t>MATERIAL BETUMINOSO - ADITIVOS</t>
  </si>
  <si>
    <t>I8423</t>
  </si>
  <si>
    <t>ADITIVO LÍQUIDO CONTROLADOR DE RUPTURA</t>
  </si>
  <si>
    <t>I8425</t>
  </si>
  <si>
    <t>DOPE</t>
  </si>
  <si>
    <t>I8411</t>
  </si>
  <si>
    <t>REJUVENESCEDOR DE PENETRAÇÃO DIRETA</t>
  </si>
  <si>
    <t>MISTURAS USINADAS</t>
  </si>
  <si>
    <t>I0106</t>
  </si>
  <si>
    <t>AREIA ASFÁLTICA USINADA A QUENTE - AAUQ</t>
  </si>
  <si>
    <t>I0826</t>
  </si>
  <si>
    <t>CONCRETO BETUMINOSO USINADO A QUENTE - CBUQ</t>
  </si>
  <si>
    <t>I0827</t>
  </si>
  <si>
    <t>CONCRETO USINADO FCK=10 MPA</t>
  </si>
  <si>
    <t>I0834</t>
  </si>
  <si>
    <t>CONCRETO USINADO FCK=15 MPA</t>
  </si>
  <si>
    <t>I0835</t>
  </si>
  <si>
    <t>CONCRETO USINADO FCK=18 MPA</t>
  </si>
  <si>
    <t>I0836</t>
  </si>
  <si>
    <t>CONCRETO USINADO FCK=20 MPA</t>
  </si>
  <si>
    <t>I0828</t>
  </si>
  <si>
    <t>CONCRETO USINADO FCK=25 MPA</t>
  </si>
  <si>
    <t>I0829</t>
  </si>
  <si>
    <t>CONCRETO USINADO FCK=30 MPA</t>
  </si>
  <si>
    <t>I0830</t>
  </si>
  <si>
    <t>CONCRETO USINADO FCK=35 MPA</t>
  </si>
  <si>
    <t>I0831</t>
  </si>
  <si>
    <t>CONCRETO USINADO FCK=40MPA</t>
  </si>
  <si>
    <t>I7971</t>
  </si>
  <si>
    <t>CONCRETO USINADO FCK=50 MPA</t>
  </si>
  <si>
    <t>I7972</t>
  </si>
  <si>
    <t>CONCRETO USINADO FCK=50 MPA - ALTO DESEMPENHO</t>
  </si>
  <si>
    <t>I7973</t>
  </si>
  <si>
    <t>CONCRETO USINADO FCK=50 MPA - BOMBEAMENTO SUBMERSO</t>
  </si>
  <si>
    <t>I0030</t>
  </si>
  <si>
    <t>ADUBO MINERAL (10-10-10NPK)</t>
  </si>
  <si>
    <t>I0031</t>
  </si>
  <si>
    <t>ADUBO ORGANICO CURTIDO (ESTERCO)</t>
  </si>
  <si>
    <t>I0105</t>
  </si>
  <si>
    <t>ARBUSTO ORNAMENTAL</t>
  </si>
  <si>
    <t>I0142</t>
  </si>
  <si>
    <t>ARVORE DE 1,50 a 2,00m C/ADUBO, TUTOR, COVA</t>
  </si>
  <si>
    <t>I0143</t>
  </si>
  <si>
    <t>ARVORE ORNAMENTAL</t>
  </si>
  <si>
    <t>I0444</t>
  </si>
  <si>
    <t>CALCARIO DOLOMITICO</t>
  </si>
  <si>
    <t>I2479</t>
  </si>
  <si>
    <t>GRAMA C/ARBUSTO</t>
  </si>
  <si>
    <t>I6228</t>
  </si>
  <si>
    <t>GRAMA CAPIM DE BURRO/PAPUAN C/ADUBO VEGETAL</t>
  </si>
  <si>
    <t>I9149</t>
  </si>
  <si>
    <t>GRAMA SINTÉTICA ESPORTIVA PARA FUTEBOL EM POLIETILENO, COM ALTURA MINIMA DE 50MM, INCLUSO FORNECIMENTO E MONTAGEM, FRETE, GRANULO DE PNEU MAIS AREIA PARA AMORTECIMENTO, DEMARCAÇÃO EM GRAMA SINTETICA NA COR BRANCA, PROTEÇÃO UV E GARANTIA DE 5 ANOS</t>
  </si>
  <si>
    <t>I1225</t>
  </si>
  <si>
    <t>GRAMA TIPO BATATAIS EM PLACA</t>
  </si>
  <si>
    <t>I1245</t>
  </si>
  <si>
    <t>HERBACEA ORNAMENTAL-EXTERNA</t>
  </si>
  <si>
    <t>I1859</t>
  </si>
  <si>
    <t>SERVIÇOS DE HIDROSSEMEADURA</t>
  </si>
  <si>
    <t>I1887</t>
  </si>
  <si>
    <t>SOLUÇÃO HERBICIDA</t>
  </si>
  <si>
    <t>I2077</t>
  </si>
  <si>
    <t>TERRA VEGETAL</t>
  </si>
  <si>
    <t>I2294</t>
  </si>
  <si>
    <t>ÁGUA</t>
  </si>
  <si>
    <t>PAVIMENTAÇÃO E DRENAGEM</t>
  </si>
  <si>
    <t>I8570</t>
  </si>
  <si>
    <t>I8655</t>
  </si>
  <si>
    <t>I8656</t>
  </si>
  <si>
    <t>I8657</t>
  </si>
  <si>
    <t>I8658</t>
  </si>
  <si>
    <t>I8659</t>
  </si>
  <si>
    <t>I8652</t>
  </si>
  <si>
    <t>I8653</t>
  </si>
  <si>
    <t>I8654</t>
  </si>
  <si>
    <t>I1601</t>
  </si>
  <si>
    <t>PEDRA PORTUGUESA  BRANCA</t>
  </si>
  <si>
    <t>I1602</t>
  </si>
  <si>
    <t>PEDRA PORTUGUESA PRETA/VERMELHA</t>
  </si>
  <si>
    <t>I8677</t>
  </si>
  <si>
    <t>TUBO CORRUGADO DUPLA PAREDE PEAD D=105,0cm</t>
  </si>
  <si>
    <t>I8678</t>
  </si>
  <si>
    <t>TUBO CORRUGADO DUPLA PAREDE PEAD D=120,0cm</t>
  </si>
  <si>
    <t>I8672</t>
  </si>
  <si>
    <t>TUBO CORRUGADO DUPLA PAREDE PEAD D=37,5cm</t>
  </si>
  <si>
    <t>I9473</t>
  </si>
  <si>
    <t>TUBO CORRUGADO DUPLA PAREDE PEAD D=40,0cm</t>
  </si>
  <si>
    <t>I8673</t>
  </si>
  <si>
    <t>TUBO CORRUGADO DUPLA PAREDE PEAD D=45,0cm</t>
  </si>
  <si>
    <t>I8674</t>
  </si>
  <si>
    <t>TUBO CORRUGADO DUPLA PAREDE PEAD D=60,0cm</t>
  </si>
  <si>
    <t>I8675</t>
  </si>
  <si>
    <t>TUBO CORRUGADO DUPLA PAREDE PEAD D=75,0cm</t>
  </si>
  <si>
    <t>I8676</t>
  </si>
  <si>
    <t>TUBO CORRUGADO DUPLA PAREDE PEAD D=90,0cm</t>
  </si>
  <si>
    <t>I6706</t>
  </si>
  <si>
    <t>TUBO DE PVC HELICOIDAL "RIB LOC" D=0,40m, INCLUSIVE ADESIVO E JUNTAS</t>
  </si>
  <si>
    <t>I6707</t>
  </si>
  <si>
    <t>TUBO DE PVC HELICOIDAL "RIB LOC" D=0,50m, INCLUSIVE ADESIVO E JUNTAS</t>
  </si>
  <si>
    <t>I6708</t>
  </si>
  <si>
    <t>TUBO DE PVC HELICOIDAL "RIB LOC" D=0,60m, INCLUSIVE ADESIVO E JUNTAS</t>
  </si>
  <si>
    <t>I6709</t>
  </si>
  <si>
    <t>TUBO DE PVC HELICOIDAL "RIB LOC" D=0,70m, INCLUSIVE ADESIVO E JUNTAS</t>
  </si>
  <si>
    <t>I6710</t>
  </si>
  <si>
    <t>TUBO DE PVC HELICOIDAL "RIB LOC" D=0,80m, INCLUSIVE ADESIVO E JUNTAS</t>
  </si>
  <si>
    <t>I6711</t>
  </si>
  <si>
    <t>TUBO DE PVC HELICOIDAL "RIB LOC" D=0,90m, INCLUSIVE ADESIVO E JUNTAS</t>
  </si>
  <si>
    <t>I6712</t>
  </si>
  <si>
    <t>TUBO DE PVC HELICOIDAL "RIB LOC" D=1,00m, INCLUSIVE ADESIVO E JUNTAS</t>
  </si>
  <si>
    <t>I6713</t>
  </si>
  <si>
    <t>TUBO DE PVC HELICOIDAL "RIB LOC" D=1,20m, INCLUSIVE ADESIVO E JUNTAS</t>
  </si>
  <si>
    <t>PRODUTOS INDUSTRIALIZADOS</t>
  </si>
  <si>
    <t>I6801</t>
  </si>
  <si>
    <t>ADITIVO PLASTIFICANTE DENSIFICADOR E RETARDADOR DE PEGA</t>
  </si>
  <si>
    <t>I6802</t>
  </si>
  <si>
    <t>ADITIVO SUPERPLASTIFICANTE DENSIFICADOR E RETARDADOR DE PEGA</t>
  </si>
  <si>
    <t>I0113</t>
  </si>
  <si>
    <t>ARGAMASSA COLANTE PRE-MISTURADA</t>
  </si>
  <si>
    <t>I6508</t>
  </si>
  <si>
    <t>ARGAMASSA COLANTE PRÉ-FABRICADA P/ CERÂMICAS E PORCELANATOS</t>
  </si>
  <si>
    <t>I0114</t>
  </si>
  <si>
    <t>ARGAMASSA DE ALTA RESIST.INICIAL/FINAL P/GRAUT</t>
  </si>
  <si>
    <t>I8359</t>
  </si>
  <si>
    <t>ARGAMASSA FIXABLOCK</t>
  </si>
  <si>
    <t>I9059</t>
  </si>
  <si>
    <t>ARGAMASSA POLIMÉRICA P/ REPAROS SUPERFICIAIS DE 5MM A 25MM, RENDEROC S2</t>
  </si>
  <si>
    <t>I9058</t>
  </si>
  <si>
    <t>ARGAMASSA POLIMÉRICA RP PLUS BOTAMENT, COMPOSTO POR PONTE DE ADERÊNCIA E PINTURA PROTETORA CONTRA A CORROSÃO, P/ REPAROS SEMI-PROFUNDOS</t>
  </si>
  <si>
    <t>I0119</t>
  </si>
  <si>
    <t>ARGAMASSA PRE-FABRICADA PARA PASTILHAS</t>
  </si>
  <si>
    <t>I0117</t>
  </si>
  <si>
    <t>ARGAMASSA PRE-FABRICADA PARA REBOCO</t>
  </si>
  <si>
    <t>I0118</t>
  </si>
  <si>
    <t>ARGAMASSA PRE-FABRICADA PARA REJUNTAMENTO</t>
  </si>
  <si>
    <t>I8287</t>
  </si>
  <si>
    <t>ARGAMASSA PRÉ-FABRICADA PARA REJUNTAMENTO A BASE DE EPÓXI</t>
  </si>
  <si>
    <t>I0800</t>
  </si>
  <si>
    <t>CIMENTO COLANTE</t>
  </si>
  <si>
    <t>I0814</t>
  </si>
  <si>
    <t>COLA ESPECIAL 'PVA'</t>
  </si>
  <si>
    <t>I0815</t>
  </si>
  <si>
    <t>COLA ESPECIAL DE NEOPRENE</t>
  </si>
  <si>
    <t>I8200</t>
  </si>
  <si>
    <t>GRELHA DE FoFo (900 x 500 x 70) mm</t>
  </si>
  <si>
    <t>I9056</t>
  </si>
  <si>
    <t>INIBIDOR NITROPRIMER PARA PROTEÇÃO DE ARMADURA</t>
  </si>
  <si>
    <t>I9057</t>
  </si>
  <si>
    <t>MICROCONCRETO PARA REPAROS PROFUNDOS ATÉ 300MM</t>
  </si>
  <si>
    <t>I9055</t>
  </si>
  <si>
    <t>NITOBOND AR EMULSÃO P/APLICAÇÃO DE PONTE DE ADERÊNCIA</t>
  </si>
  <si>
    <t>I7890</t>
  </si>
  <si>
    <t>REJUNTE PARA GRANITO</t>
  </si>
  <si>
    <t>I1886</t>
  </si>
  <si>
    <t>SOLUÇÃO DE CLOROPRENE</t>
  </si>
  <si>
    <t>I1889</t>
  </si>
  <si>
    <t>SOLUÇÃO POLIETILENO CLOROSSULFONADO</t>
  </si>
  <si>
    <t>I2428</t>
  </si>
  <si>
    <t>SULFATO DE COBRE GRANULADO</t>
  </si>
  <si>
    <t>I6803</t>
  </si>
  <si>
    <t>SÍLICA ATIVA</t>
  </si>
  <si>
    <t>I2431</t>
  </si>
  <si>
    <t>TAMPA EM FoFo PARA LIGAÇÃO DE ESGOTO</t>
  </si>
  <si>
    <t>PRODUTOS MANUFATURADOS</t>
  </si>
  <si>
    <t>I0818</t>
  </si>
  <si>
    <t>COLCHÃO ARAME GALV. REVEST. PVC TIPO RENO h=0,17M</t>
  </si>
  <si>
    <t>I0819</t>
  </si>
  <si>
    <t>COLCHÃO ARAME GALV. REVEST. PVC TIPO RENO h=0,23M</t>
  </si>
  <si>
    <t>I0820</t>
  </si>
  <si>
    <t>COLCHÃO ARAME GALV. REVEST. PVC TIPO RENO h=0,30M</t>
  </si>
  <si>
    <t>I2346</t>
  </si>
  <si>
    <t>GABIÃO ARAME GALV. REVEST. PVC TIPO CAIXA, h=0,50M</t>
  </si>
  <si>
    <t>I2347</t>
  </si>
  <si>
    <t>GABIÃO ARAME GALV. REVEST. PVC TIPO CAIXA, h=1,00M</t>
  </si>
  <si>
    <t>I1211</t>
  </si>
  <si>
    <t>GABIÃO COLCHÃO MALHA HEXAGONAL 6X8CM. ESP 30CM</t>
  </si>
  <si>
    <t>I1213</t>
  </si>
  <si>
    <t>GABIÃO COM MALHA HEXAGONAL 8X10CM - ZINCADO</t>
  </si>
  <si>
    <t>I9054</t>
  </si>
  <si>
    <t>GABIÃO SACO MALHA HEXAGONAL 8 X 10 CM (ZN/AL + PVC), FIO 2,4 MM</t>
  </si>
  <si>
    <t>I0974</t>
  </si>
  <si>
    <t>LIXEIRA EM FIBRA DE VIDRO CAP.=40L E DIAM.=35cm</t>
  </si>
  <si>
    <t>I2520</t>
  </si>
  <si>
    <t>MEIO FIO DE PEDRA GRANITICA</t>
  </si>
  <si>
    <t>I2527</t>
  </si>
  <si>
    <t>PARALELEPIPEDO (11 X 18 CM)</t>
  </si>
  <si>
    <t>I2105</t>
  </si>
  <si>
    <t>TOLDO PLÁSTICO</t>
  </si>
  <si>
    <t>PRODUTOS METALICOS</t>
  </si>
  <si>
    <t>I0050</t>
  </si>
  <si>
    <t>ALUMINIO ESTRUTURAL USINADO PARA ESTRUTURA</t>
  </si>
  <si>
    <t>I0464</t>
  </si>
  <si>
    <t>CANTONEIRA DE ALUMÍNIO 1 1/4" X 1 1/4" (0,516kg/m)</t>
  </si>
  <si>
    <t>I0465</t>
  </si>
  <si>
    <t>CANTONEIRA DE ALUMÍNIO 1/2'' X1/2" (0,102kg/m)</t>
  </si>
  <si>
    <t>I0522</t>
  </si>
  <si>
    <t>CHAPA COBRE N.26 DESENV 0.33M</t>
  </si>
  <si>
    <t>I0523</t>
  </si>
  <si>
    <t>CHAPA COBRE N.26 DESENV 0.50M</t>
  </si>
  <si>
    <t>I0530</t>
  </si>
  <si>
    <t>CHAPA DE ALUMÍNIO 2.00 x 1.00m N. 14, ESP. = 2,00MM (5,40KG/M2)</t>
  </si>
  <si>
    <t>I9375</t>
  </si>
  <si>
    <t>CHAPA DE ALUMÍNIO LISA 22, DIMENSÕES 2,0X1,0M, ESP. = 0,80MM (2,16KG/M2)</t>
  </si>
  <si>
    <t>I8618</t>
  </si>
  <si>
    <t>CHAPA DE ALUMÍNIO TIPO XADREZ LAVRADA ESP. 3mm (8,10KG/M2)</t>
  </si>
  <si>
    <t>I7546</t>
  </si>
  <si>
    <t>CHAPA DE ALUMÍNIO XADREZ DE 1/4" (8,1KG/M2)</t>
  </si>
  <si>
    <t>I8624</t>
  </si>
  <si>
    <t>CHAPA EM ALUMÍNIO N.16, ESP. = 1,50MM (4,05KG/M2)</t>
  </si>
  <si>
    <t>I0824</t>
  </si>
  <si>
    <t>COMPONENTES ESTRUTURAIS DE ACO</t>
  </si>
  <si>
    <t>I6202</t>
  </si>
  <si>
    <t>GUIAS DE CRAVAÇÃO</t>
  </si>
  <si>
    <t>I6021</t>
  </si>
  <si>
    <t>MÃO FRANCESA EM AÇO GALVANIZADO A FOGO REVESTIDA EM FIBRA DE VIDRO PARA ELETROCALHA 300mm</t>
  </si>
  <si>
    <t>I6022</t>
  </si>
  <si>
    <t>MÃO FRANCESA EM AÇO GALVANIZADO A FOGO REVESTIDA EM FIBRA DE VIDRO PARA ELETROCALHA 500mm</t>
  </si>
  <si>
    <t>I1614</t>
  </si>
  <si>
    <t xml:space="preserve">PERFIL "U" EM ALUMÍNIO  1/2" (1X1 CM) P/ FACHADAS
</t>
  </si>
  <si>
    <t>I8247</t>
  </si>
  <si>
    <t>PERFIL "U" EM ALUMÍNIO 3/4" x 3/4"</t>
  </si>
  <si>
    <t>I1135</t>
  </si>
  <si>
    <t>PERFIL 'U' DE AÇO ENRIJECIDO, C/PRIMER CHAPA 10 (DIVISÓRIA)</t>
  </si>
  <si>
    <t>I1623</t>
  </si>
  <si>
    <t>PERFIL DE ALUMINIO ANODIZADO FOSCO (DIVISORIA)</t>
  </si>
  <si>
    <t>I1624</t>
  </si>
  <si>
    <t>PERFIL DE ALUMINIO TIPO ( L - T - U )</t>
  </si>
  <si>
    <t>I6809</t>
  </si>
  <si>
    <t xml:space="preserve">PERFIL DE ALUMÍNIO 2" (5X5CM)
</t>
  </si>
  <si>
    <t>I1687</t>
  </si>
  <si>
    <t>I2035</t>
  </si>
  <si>
    <t xml:space="preserve">TELA DE ARAME GALVANIZADO DE 2" (5 X 5 CM) FIO N.12 (2,77MM BWG)
</t>
  </si>
  <si>
    <t>I2036</t>
  </si>
  <si>
    <t xml:space="preserve">TELA DE ARAME GALVANIZADO DE 2" (5 X 5 CM) FIO N.14 (2,11MM BWG)
</t>
  </si>
  <si>
    <t>I8252</t>
  </si>
  <si>
    <t>TELA DE AÇO ELETROSOLDADA COM FIO 3,4mm (0,97 KG/M2), MALHA 15 x 15 CM</t>
  </si>
  <si>
    <t>I8253</t>
  </si>
  <si>
    <t>TELA DE AÇO ELETROSOLDADA COM FIO 5,0mm (2,61 KG/M2), MALHA 15 x 15 CM</t>
  </si>
  <si>
    <t>I2039</t>
  </si>
  <si>
    <t>TELA ELETROSOLDADA MALHA RETANGULAR 10X 5CM FIO N.11 (3,05MM BWG)</t>
  </si>
  <si>
    <t>I6810</t>
  </si>
  <si>
    <t>TELA EM ALUMINIO FIO 1,5MM E MALHA 4MM</t>
  </si>
  <si>
    <t>I2579</t>
  </si>
  <si>
    <t>TORRE METALICA</t>
  </si>
  <si>
    <t>I7953</t>
  </si>
  <si>
    <t>TUBO TREIMING</t>
  </si>
  <si>
    <t>RECICLADOS</t>
  </si>
  <si>
    <t>R0003</t>
  </si>
  <si>
    <t>BRITA RECICLADA (SEM TRANSPORTE)</t>
  </si>
  <si>
    <t>R0005</t>
  </si>
  <si>
    <t>MACADAME 50/50 RECICLADO (SEM TRANSPORTE)</t>
  </si>
  <si>
    <t>R0002</t>
  </si>
  <si>
    <t>PEDRA DE MÃO (RACHÃO) RECICLADO(SEM TRANSPORTE)</t>
  </si>
  <si>
    <t>R0001</t>
  </si>
  <si>
    <t>PÓ DE PEDRA RECICLADO (SEM TRANSPORTE)</t>
  </si>
  <si>
    <t>R0008</t>
  </si>
  <si>
    <t>SOLO BRITA 30/70 RECICLADO (SEM TRANSPORTE)</t>
  </si>
  <si>
    <t>R0007</t>
  </si>
  <si>
    <t>SOLO BRITA 50/50 RECICLADO (SEM TRANSPORTE)</t>
  </si>
  <si>
    <t>R0006</t>
  </si>
  <si>
    <t>SOLO BRITA 60/40 RECICLADO (SEM TRANSPORTE)</t>
  </si>
  <si>
    <t>R0004</t>
  </si>
  <si>
    <t>SUB BASE C/ AGREGADO RECICLADO (SEM TRANSPORTE)</t>
  </si>
  <si>
    <t>REVESTIMENTO</t>
  </si>
  <si>
    <t>I0153</t>
  </si>
  <si>
    <t>AZULEJO BRANCO 15X15CM</t>
  </si>
  <si>
    <t>I7893</t>
  </si>
  <si>
    <t>BANCADA DE GRANITO CINZA POLIDO E=2cm</t>
  </si>
  <si>
    <t>I7894</t>
  </si>
  <si>
    <t>BANCADA DE GRANITO OUTRAS CORES E=2cm,</t>
  </si>
  <si>
    <t>I1230</t>
  </si>
  <si>
    <t>BANCADA DE GRANITO OUTRAS CORES, E=3cm</t>
  </si>
  <si>
    <t>I9533</t>
  </si>
  <si>
    <t>BANCADA EM MARMORE BRANCO POLIDO E=3cm</t>
  </si>
  <si>
    <t>I0462</t>
  </si>
  <si>
    <t>CANTONEIRA DE AJUSTE</t>
  </si>
  <si>
    <t>I0463</t>
  </si>
  <si>
    <t>CANTONEIRA DE ALUMINIO PARA AZULEJO</t>
  </si>
  <si>
    <t>I0497</t>
  </si>
  <si>
    <t>CARPETE. ESPESSURA 4MM</t>
  </si>
  <si>
    <t>I6497</t>
  </si>
  <si>
    <t>CERÂMICA ESMALTADA DIMENSÕES ATÉ 10x10cm (100 cm²) - DECORATIVA</t>
  </si>
  <si>
    <t>I6498</t>
  </si>
  <si>
    <t xml:space="preserve">CERÂMICA ESMALTADA RETIFICADA DIMENSÕES ATÉ 30x30cm (900 cm²) - PEI-5/PEI-4
</t>
  </si>
  <si>
    <t>I6500</t>
  </si>
  <si>
    <t xml:space="preserve">CERÂMICA ESMALTADA RETIFICADA DIMENSÕES MAIORES DE 30x30cm (900 cm²) - PEI-5/PEI-4
</t>
  </si>
  <si>
    <t>I0519</t>
  </si>
  <si>
    <t>CERÂMICA VERMELHA 7.5X15CM</t>
  </si>
  <si>
    <t>I0540</t>
  </si>
  <si>
    <t>CHAPA LISA DE FIBROCIMENTO DE 6MM</t>
  </si>
  <si>
    <t>I6619</t>
  </si>
  <si>
    <t>CHAPIM DE GRANITO VERDE MERUOCA</t>
  </si>
  <si>
    <t>I0870</t>
  </si>
  <si>
    <t>CORTICA ESPESSURA 12MM</t>
  </si>
  <si>
    <t>I0962</t>
  </si>
  <si>
    <t>DEGRAU DE MARMORE</t>
  </si>
  <si>
    <t>I0963</t>
  </si>
  <si>
    <t>DEGRAU PRE-MOLDADO DE GRANILITE DE 30X100CM</t>
  </si>
  <si>
    <t>I7895</t>
  </si>
  <si>
    <t>I7917</t>
  </si>
  <si>
    <t>DIVISÓRIA DE GRANITO CINZA E=3CM</t>
  </si>
  <si>
    <t>I8634</t>
  </si>
  <si>
    <t>ESPELHO EM GRANITO OUTRAS CORES ESP. 3cm E ALTURA 10cm</t>
  </si>
  <si>
    <t>I1165</t>
  </si>
  <si>
    <t>FILETE DE GRANITO  L = 4CM</t>
  </si>
  <si>
    <t>I1645</t>
  </si>
  <si>
    <t>GRANILITE, MAMORITE POLIDO 1 FACE</t>
  </si>
  <si>
    <t>I1672</t>
  </si>
  <si>
    <t>GRANILITE, MARMORITE</t>
  </si>
  <si>
    <t>I1647</t>
  </si>
  <si>
    <t>GRANILITE, MARMORITE POLIDO 2 FACES</t>
  </si>
  <si>
    <t>I2351</t>
  </si>
  <si>
    <t>GRANITO PARA PISO INDUSTRIAL</t>
  </si>
  <si>
    <t>I7892</t>
  </si>
  <si>
    <t>GRANITO POLIDO BRANCO E=2cm</t>
  </si>
  <si>
    <t>I1659</t>
  </si>
  <si>
    <t>GRANITO POLIDO CINZA E=2cm</t>
  </si>
  <si>
    <t>I1229</t>
  </si>
  <si>
    <t>GRANITO POLIDO OUTRAS CORES E=2cm</t>
  </si>
  <si>
    <t>I1231</t>
  </si>
  <si>
    <t>GRANITO POLIDO PRETO E=2cm</t>
  </si>
  <si>
    <t>I1332</t>
  </si>
  <si>
    <t>LADRILHO HIDRAULICO DE UMA COR</t>
  </si>
  <si>
    <t>I2480</t>
  </si>
  <si>
    <t>LAMBRI 7x1cm EM ANGELIM</t>
  </si>
  <si>
    <t>I1342</t>
  </si>
  <si>
    <t>LAMINADO MELAMINICO,  ESP.=1MM</t>
  </si>
  <si>
    <t>I1506</t>
  </si>
  <si>
    <t>MANTA EM FELTRO P/ REVESTIMENTO</t>
  </si>
  <si>
    <t>I8554</t>
  </si>
  <si>
    <t>I1561</t>
  </si>
  <si>
    <t>PAPEL DE PAREDE</t>
  </si>
  <si>
    <t>I1595</t>
  </si>
  <si>
    <t>PASTA DE CIMENTO BRANCO</t>
  </si>
  <si>
    <t>I8349</t>
  </si>
  <si>
    <t>PASTILHA 5x5cm</t>
  </si>
  <si>
    <t>I1598</t>
  </si>
  <si>
    <t>PASTILHA DE PORCELANA ESMALTADA</t>
  </si>
  <si>
    <t>I1531</t>
  </si>
  <si>
    <t>PASTILHA DE VIDRO (MOSAICO VIDROSO) 2X2CM</t>
  </si>
  <si>
    <t>I2484</t>
  </si>
  <si>
    <t>I1603</t>
  </si>
  <si>
    <t>PEDRAS NATURAIS DECORATIVAS</t>
  </si>
  <si>
    <t>I1604</t>
  </si>
  <si>
    <t>PEDRAS NATURAIS DECORATIVAS POLIDAS</t>
  </si>
  <si>
    <t>I1608</t>
  </si>
  <si>
    <t>PEITORIL DE MARMORE  - 25CM</t>
  </si>
  <si>
    <t>I1607</t>
  </si>
  <si>
    <t>PEITORIL DE MARMORE - 15CM</t>
  </si>
  <si>
    <t>I2485</t>
  </si>
  <si>
    <t>I1609</t>
  </si>
  <si>
    <t>PEITORIL PRE-MOLDADO DE GRANILITE DE L= 10 cm</t>
  </si>
  <si>
    <t>I1610</t>
  </si>
  <si>
    <t>PEITORIS DE GRANITO 15CM</t>
  </si>
  <si>
    <t>I1644</t>
  </si>
  <si>
    <t>PEÇA ' L' DE ANCORAGEM</t>
  </si>
  <si>
    <t>I1653</t>
  </si>
  <si>
    <t>PISO ANTIDERR. NITROPISO TF-5000, SELADO C/FC-140</t>
  </si>
  <si>
    <t>I1655</t>
  </si>
  <si>
    <t>PISO CERÂMICO GAIL 240X115X14 MM</t>
  </si>
  <si>
    <t>I1660</t>
  </si>
  <si>
    <t>PISO DE BORRACHA (LENCOL) ANTIDERRAPANTE TIPO GRAO DE ARROZ</t>
  </si>
  <si>
    <t>I1657</t>
  </si>
  <si>
    <t>PISO DE BORRACHA 50X50CM ESPESSURA 13MM</t>
  </si>
  <si>
    <t>I1656</t>
  </si>
  <si>
    <t>PISO DE BORRACHA 50x50cm ESPESSURA 7,5mm</t>
  </si>
  <si>
    <t>I2396</t>
  </si>
  <si>
    <t>I1661</t>
  </si>
  <si>
    <t>PISO PEDRA CARIRI E=2CM</t>
  </si>
  <si>
    <t>I8623</t>
  </si>
  <si>
    <t>PISO TÁTIL ALERTA OU DIRECIONAL EM PMC (CONCRETO) ESP. 3cm</t>
  </si>
  <si>
    <t>I8622</t>
  </si>
  <si>
    <t>PISO TÁTIL ALERTA OU DIRECIONAL EMBORRACHADO COR PRETO</t>
  </si>
  <si>
    <t>I1509</t>
  </si>
  <si>
    <t xml:space="preserve">PISO/ REVESTIMENTO EM MARMORE POLIDO BRANCO, ESP.=3CM
</t>
  </si>
  <si>
    <t>I1670</t>
  </si>
  <si>
    <t>PLACA DE MÁRMORE PADRONIZADA 15X30CM</t>
  </si>
  <si>
    <t>I6632</t>
  </si>
  <si>
    <t>PLACA EM FIBRA DE VIDRO ESP=3mm</t>
  </si>
  <si>
    <t>I6503</t>
  </si>
  <si>
    <t xml:space="preserve">PORCELANATO RETIFICADO NATURAL (FOSCO ESMALTADO)
</t>
  </si>
  <si>
    <t>I6501</t>
  </si>
  <si>
    <t xml:space="preserve">PORCELANATO RETIFICADO POLIDO 
</t>
  </si>
  <si>
    <t>I9532</t>
  </si>
  <si>
    <t>PRATELEIRA EM MARMORE POLIDO NATURAL E=3cm</t>
  </si>
  <si>
    <t>I1820</t>
  </si>
  <si>
    <t>REVESTIMENTO EPÓXICO PARA PISOS</t>
  </si>
  <si>
    <t>I1821</t>
  </si>
  <si>
    <t>REVESTIMENTO METÁLICO, TIPO REYNOBOND, DUAS CHAPAS</t>
  </si>
  <si>
    <t>I1822</t>
  </si>
  <si>
    <t>REVESTIMENTO TEXTURADO PERMALIT DESEMPENADEIRA 222</t>
  </si>
  <si>
    <t>I1823</t>
  </si>
  <si>
    <t>REVESTIMENTO TEXTURADO PERMALIT-ROLO 444</t>
  </si>
  <si>
    <t>I7497</t>
  </si>
  <si>
    <t>I1828</t>
  </si>
  <si>
    <t>RODAPÉ DE MÁRMORE - 10CM</t>
  </si>
  <si>
    <t>I1830</t>
  </si>
  <si>
    <t>RODAPÉ PRE-MOLDADO DE GRANILITE DE 10CM</t>
  </si>
  <si>
    <t>I1880</t>
  </si>
  <si>
    <t>SOLEIRA DE GRANITO DE 15CM</t>
  </si>
  <si>
    <t>I1881</t>
  </si>
  <si>
    <t>SOLEIRA DE GRANITO DE 25CM</t>
  </si>
  <si>
    <t>I1882</t>
  </si>
  <si>
    <t>SOLEIRA DE MARMORE DE 15CM</t>
  </si>
  <si>
    <t>I1883</t>
  </si>
  <si>
    <t>SOLEIRA DE MARMORE DE 25CM</t>
  </si>
  <si>
    <t>I2495</t>
  </si>
  <si>
    <t>I1884</t>
  </si>
  <si>
    <t>SOLEIRA PRE-MOLDADA DE GRANILITE DE 15CM</t>
  </si>
  <si>
    <t>I1885</t>
  </si>
  <si>
    <t>SOLEIRA PRE-MOLDADA DE GRANILITE DE 25CM</t>
  </si>
  <si>
    <t>I1900</t>
  </si>
  <si>
    <t>SUPORTE MÁRMORE PARA FILTRO</t>
  </si>
  <si>
    <t>I1938</t>
  </si>
  <si>
    <t>TAPETE TIPO TABACOW, DE 6MM A 10MM (COLOCADO)</t>
  </si>
  <si>
    <t>I1939</t>
  </si>
  <si>
    <t>TAPETE TIPO TABACOW,ATE 6MM (COLOCADO)</t>
  </si>
  <si>
    <t>I2034</t>
  </si>
  <si>
    <t>TELA DE ACABAMENTO NO FORRO - E. EOLICO</t>
  </si>
  <si>
    <t>I2078</t>
  </si>
  <si>
    <t>TESTEIRA EXTRUDIDA PARA DEGRAUS</t>
  </si>
  <si>
    <t>I2157</t>
  </si>
  <si>
    <t>TRILHO DE ALUMINIO PARA FORRO DE GESSO</t>
  </si>
  <si>
    <t>SERVIÇOS EMPREITADOS</t>
  </si>
  <si>
    <t>I8224</t>
  </si>
  <si>
    <t>BALANÇA ELETRÔNICA C/ OPLATAFORMA 18x3, CAP. 80 TON. (FORN./MONTAGEM)</t>
  </si>
  <si>
    <t>I7545</t>
  </si>
  <si>
    <t>CENTRAL DE TELEFONIA C/ 50 RAMAIS E 10LINHAS TRONCO (FORN./MONTAGEM)</t>
  </si>
  <si>
    <t>I7975</t>
  </si>
  <si>
    <t>I0865</t>
  </si>
  <si>
    <t>CORTE DE PERFIL DUPLO I DE 10" X 4"X 5/8"</t>
  </si>
  <si>
    <t>I0866</t>
  </si>
  <si>
    <t>CORTE DE PERFIL DUPLO I DE 12" X 5"X 1/4"</t>
  </si>
  <si>
    <t>I0867</t>
  </si>
  <si>
    <t>CORTE DE PERFIL METALICO I DE 10"X4"X5/8"</t>
  </si>
  <si>
    <t>I0868</t>
  </si>
  <si>
    <t>CORTE DE PERFIL METALICO I DE 12"X 5"X 1/4"</t>
  </si>
  <si>
    <t>I0869</t>
  </si>
  <si>
    <t>CORTE DE SUPERFICIE C/DISCO DIAMANTADO</t>
  </si>
  <si>
    <t>I8686</t>
  </si>
  <si>
    <t>CRAVAÇÃO DE PERFIL METÁLICO "I" OU "H"</t>
  </si>
  <si>
    <t>I7976</t>
  </si>
  <si>
    <t>I7942</t>
  </si>
  <si>
    <t>I8320</t>
  </si>
  <si>
    <t>DIVISÓRIA DE GESSO ACARTONADO e=48mm, S/ REVESTIMENTO</t>
  </si>
  <si>
    <t>I8321</t>
  </si>
  <si>
    <t>DIVISÓRIA DE GESSO ACARTONADO e=70mm, S/ REVESTIMENTO</t>
  </si>
  <si>
    <t>I8314</t>
  </si>
  <si>
    <t>DIVISÓRIA PAINEL CELULAR, MONTANTE/RODAPÉ DUPLO, PERFIL EM ALUMÍNIO</t>
  </si>
  <si>
    <t>I8312</t>
  </si>
  <si>
    <t>DIVISÓRIA PAINEL CELULAR, MONTANTE/RODAPÉ DUPLO, PERFIL EM AÇO</t>
  </si>
  <si>
    <t>I8313</t>
  </si>
  <si>
    <t>DIVISÓRIA PAINEL CELULAR, MONTANTE/RODAPÉ SIMPLES, PERFIL EM ALUMÍNIO</t>
  </si>
  <si>
    <t>I8311</t>
  </si>
  <si>
    <t>DIVISÓRIA PAINEL CELULAR, MONTANTE/RODAPÉ SIMPLES, PERFIL EM AÇO</t>
  </si>
  <si>
    <t>I8325</t>
  </si>
  <si>
    <t>DIVISÓRIA PAINEL FIBRAROC, MONTANTE/RODAPÉ DUPLO, PERFIL EM ALUMÍNIO</t>
  </si>
  <si>
    <t>I8324</t>
  </si>
  <si>
    <t>DIVISÓRIA PAINEL FIBRAROC, MONTANTE/RODAPÉ DUPLO, PERFIL EM AÇO</t>
  </si>
  <si>
    <t>I8323</t>
  </si>
  <si>
    <t>DIVISÓRIA PAINEL FIBRAROC, MONTANTE/RODAPÉ SIMPLES, PERFIL EM ALUMÍNIO</t>
  </si>
  <si>
    <t>I8322</t>
  </si>
  <si>
    <t>DIVISÓRIA PAINEL FIBRAROC, MONTANTE/RODAPÉ SIMPLES, PERFIL EM AÇO</t>
  </si>
  <si>
    <t>I8319</t>
  </si>
  <si>
    <t>DIVISÓRIA PAINEL PVC, MONTANTE/RODAPÉ SIMPLES, PERFIL EM ALUMÍNIO</t>
  </si>
  <si>
    <t>I8318</t>
  </si>
  <si>
    <t>DIVISÓRIA PAINEL PVC, MONTANTE/RODAPÉ SIMPLES, PERFIL EM AÇO</t>
  </si>
  <si>
    <t>I8189</t>
  </si>
  <si>
    <t>I8235</t>
  </si>
  <si>
    <t>I8238</t>
  </si>
  <si>
    <t>ESTRUTURA PRÉ-FABRICADA EM AÇO GALVANIZADO PARA ESCADA (FORNECIMENTO E MONTAGEM)</t>
  </si>
  <si>
    <t>I8261</t>
  </si>
  <si>
    <t>I9048</t>
  </si>
  <si>
    <t>FIXADOR POLIAMIDA PARA POSTE, NAS CORES VERDE OU BRANCA</t>
  </si>
  <si>
    <t>I7456</t>
  </si>
  <si>
    <t>FORMA DE PAPELÃO RESINADO TIPO ESTRUTUBOS D=1,20 M (FORNECIMENTO/MONTAGEM/DESMONTAGEM)</t>
  </si>
  <si>
    <t>I8306</t>
  </si>
  <si>
    <t>FORRO ACÚSTICO EM PLACAS DE FIBRA MINERAL C/PERFIL "CARTOLA" EM ALUMÍNIO</t>
  </si>
  <si>
    <t>I8305</t>
  </si>
  <si>
    <t>FORRO ACÚSTICO EM PLACAS DE FIBRA MINERAL C/PERFIL "T" EM ALUMÍNIO</t>
  </si>
  <si>
    <t>I8304</t>
  </si>
  <si>
    <t>FORRO ACÚSTICO EM PLACAS DE FIBRA MINERAL C/PERFIL "T" EM AÇO</t>
  </si>
  <si>
    <t>I9105</t>
  </si>
  <si>
    <t>FORRO BOREAL MODULADO ESTRUTURADO (25X625X1250MM), COM PERFIL T LEVE EM AÇO BRANCO E TRATAMENTO TERMO-ACÚSTICO EM LÃ DE VIDRO, FECHAMENTO EM PELÍCULA DE PVC PERFURADO OU EQUIVALENTE (INSTALADO)</t>
  </si>
  <si>
    <t>I8291</t>
  </si>
  <si>
    <t>I8292</t>
  </si>
  <si>
    <t>FORRO DE GESSO ACARTONADO ESTRUTURADO</t>
  </si>
  <si>
    <t>I8288</t>
  </si>
  <si>
    <t>FORRO DE GESSO CONVENCIONAL (60x60)cm COM TIRO E ARAME GALVANIZADO ENCAPADO</t>
  </si>
  <si>
    <t>I8289</t>
  </si>
  <si>
    <t>FORRO DE GESSO CONVENCIONAL (60x60)cm SEM TIRO E ARAME GALVANIZADO ENCAPADO</t>
  </si>
  <si>
    <t>I8310</t>
  </si>
  <si>
    <t>FORRO PACOTE C/ PERFIL "CARTOLA" EM ALUMÍNIO</t>
  </si>
  <si>
    <t>I8309</t>
  </si>
  <si>
    <t>FORRO PACOTE C/ PERFIL "CARTOLA" EM AÇO</t>
  </si>
  <si>
    <t>I8308</t>
  </si>
  <si>
    <t>FORRO PACOTE C/ PERFIL "T" EM ALUMÍNIO</t>
  </si>
  <si>
    <t>I8307</t>
  </si>
  <si>
    <t>FORRO PACOTE C/ PERFIL "T" EM AÇO</t>
  </si>
  <si>
    <t>I8297</t>
  </si>
  <si>
    <t>FORRO PVC - COLMÉIA</t>
  </si>
  <si>
    <t>I8293</t>
  </si>
  <si>
    <t>FORRO PVC - LAMBRI (100x6000 OU 200x6000)mm. DE 8MM A 10MM. INCLUSIVE ESTRUTURA DE FIXAÇÃO</t>
  </si>
  <si>
    <t>I8296</t>
  </si>
  <si>
    <t>FORRO PVC - MODULADO (618x1250)mm C/ PERFIL "CARTOLA" EM ALUMÍNIO</t>
  </si>
  <si>
    <t>I8295</t>
  </si>
  <si>
    <t>FORRO PVC - MODULADO (618x1250)mm C/ PERFIL "T" EM ALUMÍNIO</t>
  </si>
  <si>
    <t>I8294</t>
  </si>
  <si>
    <t>FORRO PVC - MODULADO (618x1250)mm C/ PERFIL "T" EM AÇO</t>
  </si>
  <si>
    <t>I7540</t>
  </si>
  <si>
    <t>IMPERMEABILIZAÇÃO DE ACABAMENTO C/ HEYDICRYL PLUS, COR BRANCA,CONSUMO 3,0 KG/M2, REFORÇADO C/ TELA DE PLIESTER MALHA 2x2m</t>
  </si>
  <si>
    <t>I8339</t>
  </si>
  <si>
    <t>JANELA EM ALUMÍNIO ANODIZADO NATURAL/FOSCO, DE CORRER, COM BANDEIROLA E/OU PEITORIL, SEM VIDRO (COLOCADA)</t>
  </si>
  <si>
    <t>I8337</t>
  </si>
  <si>
    <t>JANELA EM ALUMÍNIO ANODIZADO NATURAL/FOSCO, DE CORRER, SEM BANDEIROLA E/OU PEITORIL, SEM VIDRO (COLOCADA)</t>
  </si>
  <si>
    <t>I8345</t>
  </si>
  <si>
    <t>JANELA EM ALUMÍNIO ANODIZADO PRETO, DE CORRER, COM BANDEIROLA E/OU PEITORIL, SEM VIDRO (COLOCADA)</t>
  </si>
  <si>
    <t>I8343</t>
  </si>
  <si>
    <t>JANELA EM ALUMÍNIO ANODIZADO PRETO, DE CORRER, SEM BANDEIROLA E/OU PEITORIL, SEM VIDRO (COLOCADA)</t>
  </si>
  <si>
    <t>I0175</t>
  </si>
  <si>
    <t>I0499</t>
  </si>
  <si>
    <t>I0472</t>
  </si>
  <si>
    <t>I7980</t>
  </si>
  <si>
    <t>I9151</t>
  </si>
  <si>
    <t>PAINEL NYLOFOR 1,03M x 2,5M (A X L) - MALHA 5 x 20 CM - FIO 4,30MM, REVESTIDO EM POLIESTER POR PROCESSO DE PINTURA ELETROSTÁTICA, NAS CORES VERDE OU BRANCA</t>
  </si>
  <si>
    <t>I9153</t>
  </si>
  <si>
    <t>PAINEL NYLOFOR 1,03M x 2,5M (A X L) - MALHA 5 x 20 CM - FIO 5,00MM, REVESTIDO EM POLIESTER POR PROCESSO DE PINTURA ELETROSTÁTICA, NAS CORES VERDE OU BRANCA</t>
  </si>
  <si>
    <t>I9044</t>
  </si>
  <si>
    <t>PAINEL NYLOFOR 1,53M x 2,5M (A X L) - MALHA 5 x 20 CM - FIO 4,30MM, REVESTIDO EM POLIESTER POR PROCESSO DE PINTURA ELETROSTÁTICA, NAS CORES VERDE OU BRANCA</t>
  </si>
  <si>
    <t>I9041</t>
  </si>
  <si>
    <t>PAINEL NYLOFOR 1,53M x 2,5M (A X L) - MALHA 5 x 20 CM - FIO 5,00MM, REVESTIDO EM POLIESTER POR PROCESSO DE PINTURA ELETROSTÁTICA, NAS CORES VERDE OU BRANCA</t>
  </si>
  <si>
    <t>I9043</t>
  </si>
  <si>
    <t>PAINEL NYLOFOR 2,03M x 2,5M (A X L) - MALHA 5 x 20 CM - FIO 4,30MM, REVESTIDO EM POLIESTER POR PROCESSO DE PINTURA ELETROSTÁTICA, NAS CORES VERDE OU BRANCA</t>
  </si>
  <si>
    <t>I9040</t>
  </si>
  <si>
    <t>PAINEL NYLOFOR 2,03M x 2,5M (A X L) - MALHA 5 x 20 CM - FIO 5,00MM, REVESTIDO EM POLIESTER POR PROCESSO DE PINTURA ELETROSTÁTICA, NAS CORES VERDE OU BRANCA</t>
  </si>
  <si>
    <t>I9042</t>
  </si>
  <si>
    <t>PAINEL NYLOFOR 2,43M x 2,5M (A X L) - MALHA 5 x 20 CM - FIO 4,30MM, REVESTIDO EM POLIESTER POR PROCESSO DE PINTURA ELETROSTÁTICA, NAS CORES VERDE OU BRANCA</t>
  </si>
  <si>
    <t>I9039</t>
  </si>
  <si>
    <t xml:space="preserve">PAINEL NYLOFOR 2,43M x 2,5M (A X L) - MALHA 5 x 20 CM - FIO 5MM, REVESTIDO EM POLIESTER POR PROCESSO DE PINTURA ELETROSTÁTICA, NAS CORES VERDE OU BRANCA
</t>
  </si>
  <si>
    <t>I8333</t>
  </si>
  <si>
    <t>PAREDE DE BLOCO DE GESSO HIDROFUGANTE, INCLUSIVE EMASSAMENTO</t>
  </si>
  <si>
    <t>I8332</t>
  </si>
  <si>
    <t>PAREDE DE BLOCO DE GESSO STAND, INCLUSIVE EMASSAMENTO</t>
  </si>
  <si>
    <t>I7332</t>
  </si>
  <si>
    <t xml:space="preserve">PERFURAÇÃO DE POÇO PROFUNDO D=6" COMPLETAMENTE EXECUTADO
</t>
  </si>
  <si>
    <t>I9143</t>
  </si>
  <si>
    <t>PISO EMBORRACHADO E ANTI-IMPACTO, COMPOSTO POR PARTÍCULAS DE BORRACHA RECICLADA PRENSADA, PIGMENTADA E ATÓXICA (COLOCADO)</t>
  </si>
  <si>
    <t>I7969</t>
  </si>
  <si>
    <t>PISO MONOLÍTICO DE POLIURETANO, ANTIDERRAPANTE, AUTONIVELANTE, S/ JUNTA</t>
  </si>
  <si>
    <t>I7541</t>
  </si>
  <si>
    <t>PISO TIPO MONOLÍTICO DE ALTA RESISTÊNCIA, DE BAIXA ESPESSURA, DE POLIURETANO ANTIDERRAPANTE, S/ JUNTAS, TIPO DUROCOR OU SIMILAR (FORN/MONT)</t>
  </si>
  <si>
    <t>I8328</t>
  </si>
  <si>
    <t>PISO VINÍLICO TIPO "PAVIFLEX", e=1,6mm (COLOCADO)</t>
  </si>
  <si>
    <t>I8329</t>
  </si>
  <si>
    <t>PISO VINÍLICO TIPO "PAVIFLEX", e=2,0mm (COLOCADO)</t>
  </si>
  <si>
    <t>I7920</t>
  </si>
  <si>
    <t>I8248</t>
  </si>
  <si>
    <t>PORTA DE MADEIRA TIPO VENEZIANA 0,60 x 1,80 (FORNECIMENTO E MONTAGEM)</t>
  </si>
  <si>
    <t>I8342</t>
  </si>
  <si>
    <t>PORTA EM ALUMÍNIO ANODIZADO NATURAL/FOSCO, DE ABRIR, COM BANDEIROLA E/OU PEITORIL, SEM VIDRO</t>
  </si>
  <si>
    <t>I8341</t>
  </si>
  <si>
    <t>PORTA EM ALUMÍNIO ANODIZADO NATURAL/FOSCO, DE ABRIR, SEM BANDEIROLA E/OU PEITORIL, SEM VIDRO</t>
  </si>
  <si>
    <t>I8340</t>
  </si>
  <si>
    <t>PORTA EM ALUMÍNIO ANODIZADO NATURAL/FOSCO, DE CORRER, COM BANDEIROLA E/OU PEITORIL, SEM VIDRO</t>
  </si>
  <si>
    <t>I8338</t>
  </si>
  <si>
    <t>PORTA EM ALUMÍNIO ANODIZADO NATURAL/FOSCO, DE CORRER, SEM BANDEIROLA E/OU PEITORIL, SEM VIDRO</t>
  </si>
  <si>
    <t>I8348</t>
  </si>
  <si>
    <t>PORTA EM ALUMÍNIO ANODIZADO PRETO, DE ABRIR, COM BANDEIROLA E/OU PEITORIL, SEM VIDRO</t>
  </si>
  <si>
    <t>I8347</t>
  </si>
  <si>
    <t>PORTA EM ALUMÍNIO ANODIZADO PRETO, DE ABRIR, SEM BANDEIROLA E/OU PEITORIL, SEM VIDRO</t>
  </si>
  <si>
    <t>I8346</t>
  </si>
  <si>
    <t>PORTA EM ALUMÍNIO ANODIZADO PRETO, DE CORRER, COM BANDEIROLA E/OU PEITORIL, SEM VIDRO</t>
  </si>
  <si>
    <t>I8344</t>
  </si>
  <si>
    <t>PORTA EM ALUMÍNIO ANODIZADO PRETO, DE CORRER, SEM BANDEIROLA E/OU PEITORIL, SEM VIDRO</t>
  </si>
  <si>
    <t>I8437</t>
  </si>
  <si>
    <t xml:space="preserve">PORTÃO DESLIZANTE NYLOFOR, COMPOSTO DE QUADRO, PAINÉIS E ACESSÓRIOS COM PINTURA ELETROSTÁTICA COM TINTA POLIESTER, NAS CORES VERDE OU BRANCA, COM POSTE EM AÇO REVESTIDO, COR VERDE OU BRANCA - FORNECIMENTO E MONTAGEM
</t>
  </si>
  <si>
    <t>I8249</t>
  </si>
  <si>
    <t>PORTÃO EM ALUMÍNIO EM TUBOS DE 20 mm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</si>
  <si>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</si>
  <si>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</si>
  <si>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I9046</t>
  </si>
  <si>
    <t>POSTE 40 x 60 MM, PINTURA ELETROSTÁTICA EM POLIESTER, NAS CORES VERDE OU BRANCA ( H=2,50M - COM TAMPA) CHUMBADO</t>
  </si>
  <si>
    <t>I9152</t>
  </si>
  <si>
    <t>POSTE 40 x 60 MM, PINTURA ELETROSTÁTICA EM POLIESTER, NAS CORES VERDE OU BRANCA (H=1,50M - COM TAMPA) CHUMBADO</t>
  </si>
  <si>
    <t>I9047</t>
  </si>
  <si>
    <t>POSTE 40 x 60 MM, PINTURA ELETROSTÁTICA EM POLIESTER, NAS CORES VERDE OU BRANCA (H=2,00M - COM TAMPA) CHUMBADO</t>
  </si>
  <si>
    <t>I9045</t>
  </si>
  <si>
    <t>POSTE 40 x 60 MM, PINTURA ELETROSTÁTICA EM POLIESTER, NAS CORES VERDE OU BRANCA (H=3,20M - COM TAMPA) CHUMBADO</t>
  </si>
  <si>
    <t>I9069</t>
  </si>
  <si>
    <t>POÇO TUBULAR C/ TUBO GEOMECÂNICO DE 6`` PROFUNDIDADE 100M, COMPLETAMENTE EXECUTADO, INCLUSIVE MARCAÇÃO (FORNECIMENTO E EXECUÇÃO)</t>
  </si>
  <si>
    <t>I9488</t>
  </si>
  <si>
    <t>I9489</t>
  </si>
  <si>
    <t>I8335</t>
  </si>
  <si>
    <t>REBOCO DE GESSO SOBRE BLOCO DE CONCRETO E/OU TIJOLO CERÂMICO</t>
  </si>
  <si>
    <t>I8334</t>
  </si>
  <si>
    <t>REBOCO DE GESSO SOBRE GESSO E/OU EMBOÇO</t>
  </si>
  <si>
    <t>I7509</t>
  </si>
  <si>
    <t>REDE DE GÁS P/ COZINHA</t>
  </si>
  <si>
    <t>I7944</t>
  </si>
  <si>
    <t>I7940</t>
  </si>
  <si>
    <t>I6807</t>
  </si>
  <si>
    <t>I8327</t>
  </si>
  <si>
    <t>REMANEJAMENTO DE DIVISÓRIA</t>
  </si>
  <si>
    <t>I8336</t>
  </si>
  <si>
    <t>REMANEJAMENTO DE FORROS (PACOTE / MODULADOS)</t>
  </si>
  <si>
    <t>I7368</t>
  </si>
  <si>
    <t>REMANEJAMENTO DE GRELHA DE INSUFLAMENTO/RETORNO ATÉ 0,25 M2</t>
  </si>
  <si>
    <t>I7369</t>
  </si>
  <si>
    <t>REMANEJAMENTO DE GRELHA DE INSUFLAMENTO/RETORNO DE 0,26 M2 ATÉ 0,49 M2</t>
  </si>
  <si>
    <t>I7370</t>
  </si>
  <si>
    <t>REMANEJAMENTO DE GRELHA DE INSUFLAMENTO/RETORNO DE 0,50 M2 ATÉ 0,64M2</t>
  </si>
  <si>
    <t>I7371</t>
  </si>
  <si>
    <t>REMANEJAMENTO DE GRELHA DE INSUFLAMENTO/RETORNO DE 0,65 M2 À 0,81 M2</t>
  </si>
  <si>
    <t>I7372</t>
  </si>
  <si>
    <t>REMANEJAMENTO DE GRELHA DE INSUFLAMENTO/RETORNO DE 0,81 M2 ATÉ 1,00 M2</t>
  </si>
  <si>
    <t>I8330</t>
  </si>
  <si>
    <t>RODAPÉ VINÍLICO, H=5cm (FORNECIMENTO E COLOCAÇÃO)</t>
  </si>
  <si>
    <t>I8331</t>
  </si>
  <si>
    <t>SANCA DE GESSO P/ FORRO ACARTONADO (FORNECIMENTO E COLOCAÇÃO)</t>
  </si>
  <si>
    <t>I8290</t>
  </si>
  <si>
    <t>SANCA DE GESSO P/ FORRO CONVENCIONAL (FORNECIMENTO E COLOCAÇÃO)</t>
  </si>
  <si>
    <t>I9492</t>
  </si>
  <si>
    <t>I9490</t>
  </si>
  <si>
    <t>I9491</t>
  </si>
  <si>
    <t>I9049</t>
  </si>
  <si>
    <t>SERVIÇO - COLOCAÇÃO E MONTAGEM DE CERCA/GRADIL NYLOFOR</t>
  </si>
  <si>
    <t>I7406</t>
  </si>
  <si>
    <t>SERVIÇO DE SONDAGEM  ROTATIVA</t>
  </si>
  <si>
    <t>I0454</t>
  </si>
  <si>
    <t>I0412</t>
  </si>
  <si>
    <t>I1860</t>
  </si>
  <si>
    <t>SERVIÇOS DE SONDAGEM À PERCUSSÃO</t>
  </si>
  <si>
    <t>I7979</t>
  </si>
  <si>
    <t>I7978</t>
  </si>
  <si>
    <t>I7977</t>
  </si>
  <si>
    <t>I8687</t>
  </si>
  <si>
    <t>SOLDA DE TOPO EM PERFIL METÁLICO "I" OU "H"</t>
  </si>
  <si>
    <t>I1878</t>
  </si>
  <si>
    <t>SOLDA LONGITUDINAL EM PERFIL METALICO - EMPREIT</t>
  </si>
  <si>
    <t>I7974</t>
  </si>
  <si>
    <t>I8316</t>
  </si>
  <si>
    <t>VÃO DE PORTA - PORTA COMPLETA C/ FECHADURA TIPO CILINDRO, P/ DIVISÓRIAS EM GERAL (COM REQUADRO EM ALUMÍNIO)</t>
  </si>
  <si>
    <t>I8315</t>
  </si>
  <si>
    <t>VÃO DE PORTA - PORTA COMPLETA C/ FECHADURA TIPO CILINDRO, P/ DIVISÓRIAS EM GERAL (SEM REQUADRO)</t>
  </si>
  <si>
    <t>I2505</t>
  </si>
  <si>
    <t>DEFENSAS METALICAS SIMPLES</t>
  </si>
  <si>
    <t>ML</t>
  </si>
  <si>
    <t>I2515</t>
  </si>
  <si>
    <t>FITA REFLETIVA</t>
  </si>
  <si>
    <t>I2521</t>
  </si>
  <si>
    <t>MICRO ESFERA DE VIDRO</t>
  </si>
  <si>
    <t>I8430</t>
  </si>
  <si>
    <t>PELÍCULA REFLETIVA LENTES EXPOSTAS</t>
  </si>
  <si>
    <t>I8429</t>
  </si>
  <si>
    <t>PELÍCULA REFLETIVA LENTES INCLUSAS</t>
  </si>
  <si>
    <t>I2695</t>
  </si>
  <si>
    <t>PLACA REFLETIVA DE ACO GALVANIZADO</t>
  </si>
  <si>
    <t>I2572</t>
  </si>
  <si>
    <t>PLACA REFLETIVA DE ALUMINIO C/PELICULA ANTI-PICHANTE</t>
  </si>
  <si>
    <t>I2696</t>
  </si>
  <si>
    <t>PLACA REFLETIVA DE ALUMÍNIO</t>
  </si>
  <si>
    <t>I2573</t>
  </si>
  <si>
    <t>PLACA REFLETIVA DE AÇO GALVANIZADO C/PELICULA ANTI-PICHANTE</t>
  </si>
  <si>
    <t>I2574</t>
  </si>
  <si>
    <t>PLACA REFLETIVA DE POLIESTER DE FIBRA DE VIDRO C/PELICULA ANTI-PICHANTE</t>
  </si>
  <si>
    <t>I2697</t>
  </si>
  <si>
    <t>PLACA REFLETIVA DE POLIÉSTER DE FIBRA DE VIDRO</t>
  </si>
  <si>
    <t>I2575</t>
  </si>
  <si>
    <t>PLACA SEMI REFLETIVA DE ALUMINIO C/PELICULA ANTI-PICHANTE</t>
  </si>
  <si>
    <t>I2699</t>
  </si>
  <si>
    <t>PLACA SEMI REFLETIVA DE ALUMÍNIO</t>
  </si>
  <si>
    <t>I2698</t>
  </si>
  <si>
    <t>PLACA SEMI REFLETIVA DE AÇO GALVANIZADO</t>
  </si>
  <si>
    <t>I2576</t>
  </si>
  <si>
    <t>PLACA SEMI REFLETIVA DE AÇO GALVANIZADO C/PELICULA ANTI-PICHANTE</t>
  </si>
  <si>
    <t>I2700</t>
  </si>
  <si>
    <t>PLACA SEMI REFLETIVA DE POLIÉSTER C/ FIBRA DE VIDRO</t>
  </si>
  <si>
    <t>I2577</t>
  </si>
  <si>
    <t>PLACA SEMI REFLETIVA DE POLIÉSTER C/FIBRA DE VIDRO C/PELICULA ANTI-PICHANTE</t>
  </si>
  <si>
    <t>I6685</t>
  </si>
  <si>
    <t>SEGREGADOR DE TRAFEGO TIPO JABOTI  D=25cm  E  H=15cm</t>
  </si>
  <si>
    <t>I2533</t>
  </si>
  <si>
    <t>SOLVENTE (TOLUENO)</t>
  </si>
  <si>
    <t>I8362</t>
  </si>
  <si>
    <t>TACHAS BIDIRECIONAIS</t>
  </si>
  <si>
    <t>I2536</t>
  </si>
  <si>
    <t>TACHAS MONODIRECIONAIS</t>
  </si>
  <si>
    <t>I8363</t>
  </si>
  <si>
    <t>TACHÕES BIDIRECIONAIS</t>
  </si>
  <si>
    <t>I2537</t>
  </si>
  <si>
    <t>TACHÕES MONODIRECIONAIS</t>
  </si>
  <si>
    <t>I2539</t>
  </si>
  <si>
    <t>TARTARUGAS PARA SINALIZAÇÃO</t>
  </si>
  <si>
    <t>I2540</t>
  </si>
  <si>
    <t>TINTA REFLETIVA RESINA ACRÍLICA (P/SINALIZAÇÃO)</t>
  </si>
  <si>
    <t>I2541</t>
  </si>
  <si>
    <t>TINTA REFLETIVA/RESINA ACRÍLICA A BASE D`AGUA</t>
  </si>
  <si>
    <t>I8222</t>
  </si>
  <si>
    <t>ABÓBADA DE POLICARBONATO TRANSPARENTE</t>
  </si>
  <si>
    <t>I0032</t>
  </si>
  <si>
    <t>AFASTADOR FIBROCIMENTO (CANALETE 90)</t>
  </si>
  <si>
    <t>I0136</t>
  </si>
  <si>
    <t>ARRUELA DE PVC RIGIDO</t>
  </si>
  <si>
    <t>I0139</t>
  </si>
  <si>
    <t>ARRUELA PLASTICA 4X16</t>
  </si>
  <si>
    <t>I0446</t>
  </si>
  <si>
    <t>CALCO PARA TELHA DE MADEIRA COMPENSADA</t>
  </si>
  <si>
    <t>I0470</t>
  </si>
  <si>
    <t>CANTONEIRA FIBROCIMENTO (ONDULADA)</t>
  </si>
  <si>
    <t>I0542</t>
  </si>
  <si>
    <t>CHAPA POLICARBONATO 4MM, FUME</t>
  </si>
  <si>
    <t>I0544</t>
  </si>
  <si>
    <t>CHAPA POLICARBONATO 6MM,ALVEOLAR CRISTAL</t>
  </si>
  <si>
    <t>I0545</t>
  </si>
  <si>
    <t>CHAPA POLICARBONATO 6MM,COMPACTO CRISTAL</t>
  </si>
  <si>
    <t>I0917</t>
  </si>
  <si>
    <t>CUMEEIRA FIBROCIMENTO ARTICULADA (MODULADA)</t>
  </si>
  <si>
    <t>I0918</t>
  </si>
  <si>
    <t>CUMEEIRA FIBROCIMENTO ARTICULADA (VOGATEX)</t>
  </si>
  <si>
    <t>I0919</t>
  </si>
  <si>
    <t>CUMEEIRA FIBROCIMENTO NORMAL (CANALETE 49)</t>
  </si>
  <si>
    <t>I0920</t>
  </si>
  <si>
    <t>CUMEEIRA FIBROCIMENTO NORMAL (CANALETE 90)</t>
  </si>
  <si>
    <t>I0921</t>
  </si>
  <si>
    <t>CUMEEIRA FIBROCIMENTO NORMAL (KALHETA)</t>
  </si>
  <si>
    <t>I0922</t>
  </si>
  <si>
    <t>CUMEEIRA FIBROCIMENTO NORMAL (KALHETAO)</t>
  </si>
  <si>
    <t>I0923</t>
  </si>
  <si>
    <t>CUMEEIRA FIBROCIMENTO NORMAL (MAXIPLAC)</t>
  </si>
  <si>
    <t>I0924</t>
  </si>
  <si>
    <t>CUMEEIRA FIBROCIMENTO NORMAL (ONDULADA)</t>
  </si>
  <si>
    <t>I0925</t>
  </si>
  <si>
    <t>CUMEEIRA FIBROCIMENTO UNIVERSAL (ONDULADA)</t>
  </si>
  <si>
    <t>I2296</t>
  </si>
  <si>
    <t>CUMEEIRA NORMAL P/TELHA DE 6MM, LARGURA 1.10M</t>
  </si>
  <si>
    <t>I0926</t>
  </si>
  <si>
    <t>CUMEEIRA PARA TELHA CERAMICA</t>
  </si>
  <si>
    <t>I0927</t>
  </si>
  <si>
    <t>CUMEEIRA PARA TELHA DE CONCRETO</t>
  </si>
  <si>
    <t>I0928</t>
  </si>
  <si>
    <t>CUMEEIRA PARA TELHA DE MADEIRA - NORMAL</t>
  </si>
  <si>
    <t>I0929</t>
  </si>
  <si>
    <t>CUMEEIRA TERMOACUSTICA</t>
  </si>
  <si>
    <t>I0930</t>
  </si>
  <si>
    <t>CUMEEIRA TIPO ONDULINE (0,90 X 0,50)M</t>
  </si>
  <si>
    <t>I1039</t>
  </si>
  <si>
    <t>DOMO DE ACRILICO - INDIVIDUAL</t>
  </si>
  <si>
    <t>I1040</t>
  </si>
  <si>
    <t>DOMO DE ACRILICO - MODULAR</t>
  </si>
  <si>
    <t>I1041</t>
  </si>
  <si>
    <t>DOMO DE FIBRA DE VIDRO - INDIVIDUAL</t>
  </si>
  <si>
    <t>I1042</t>
  </si>
  <si>
    <t>DOMO DE FIBRA DE VIDRO - MODULAR</t>
  </si>
  <si>
    <t>I1104</t>
  </si>
  <si>
    <t>ESPAÇADOR (MAXIPLAC)</t>
  </si>
  <si>
    <t>I1161</t>
  </si>
  <si>
    <t>FERRAGEM PARA TELHADOS</t>
  </si>
  <si>
    <t>I1182</t>
  </si>
  <si>
    <t>FIXADOR DE ABA (KALHETA DELTA)</t>
  </si>
  <si>
    <t>I1183</t>
  </si>
  <si>
    <t>FIXADOR DE ABA (KALHETAO)</t>
  </si>
  <si>
    <t>I1184</t>
  </si>
  <si>
    <t>FIXADOR DE ABAS (MAXIPLAC)</t>
  </si>
  <si>
    <t>I1185</t>
  </si>
  <si>
    <t>FIXADOR DE ABAS (MODULADA)</t>
  </si>
  <si>
    <t>I1186</t>
  </si>
  <si>
    <t>FIXADOR DE ABAS C/ ANILHA DE PVC</t>
  </si>
  <si>
    <t>I1187</t>
  </si>
  <si>
    <t>FIXADOR DE ABAS SIMPLES (CANALETE 90)</t>
  </si>
  <si>
    <t>I1214</t>
  </si>
  <si>
    <t>GANCHO CHATO DE 110MM</t>
  </si>
  <si>
    <t>I1215</t>
  </si>
  <si>
    <t>GANCHO COM PORCA E ARRUELA</t>
  </si>
  <si>
    <t>I2348</t>
  </si>
  <si>
    <t>GANCHO DE 450MM</t>
  </si>
  <si>
    <t>I2349</t>
  </si>
  <si>
    <t>GANCHO DE 500MM</t>
  </si>
  <si>
    <t>I1216</t>
  </si>
  <si>
    <t>GANCHO DE ALUMINIO</t>
  </si>
  <si>
    <t>I1514</t>
  </si>
  <si>
    <t>MASSA DE VEDAÇÃO</t>
  </si>
  <si>
    <t>I2398</t>
  </si>
  <si>
    <t>PLACA DE VENTILAÇÃO P/TELHA 49</t>
  </si>
  <si>
    <t>I2399</t>
  </si>
  <si>
    <t>PLACA DE VENTILAÇÃO P/TELHA 90</t>
  </si>
  <si>
    <t>I1834</t>
  </si>
  <si>
    <t>RUFO FIBROCIMENTO (CANALETE 49)</t>
  </si>
  <si>
    <t>I1835</t>
  </si>
  <si>
    <t>RUFO FIBROCIMENTO (CANALETE 90)</t>
  </si>
  <si>
    <t>I1836</t>
  </si>
  <si>
    <t>RUFO FIBROCIMENTO (MAXIPLAC)</t>
  </si>
  <si>
    <t>I1837</t>
  </si>
  <si>
    <t>RUFO FIBROCIMENTO (MODULADA)</t>
  </si>
  <si>
    <t>I1838</t>
  </si>
  <si>
    <t>RUFO FIBROCIMENTO (ONDULADA)</t>
  </si>
  <si>
    <t>I1895</t>
  </si>
  <si>
    <t>SUPORTE DE ABAS SIMPLES (CANELETE 90)</t>
  </si>
  <si>
    <t>I1920</t>
  </si>
  <si>
    <t>TALA DE AJUSTE</t>
  </si>
  <si>
    <t>I1932</t>
  </si>
  <si>
    <t>TAMPÃO FIBROCIMENTO (CANALETE 90)</t>
  </si>
  <si>
    <t>I1933</t>
  </si>
  <si>
    <t>TAMPÃO FIBROCIMENTO (KALHETA DELTA)</t>
  </si>
  <si>
    <t>I1934</t>
  </si>
  <si>
    <t>TAMPÃO FIBROCIMENTO (KALHETÃO)</t>
  </si>
  <si>
    <t>I9141</t>
  </si>
  <si>
    <t>TELHA ALUMINIO ONDULADA, ALTURA = *18* MM, E = 0,7 MM</t>
  </si>
  <si>
    <t>I2041</t>
  </si>
  <si>
    <t>TELHA ALUMÍNIO, MIOLO POLIURETANO, T+ L</t>
  </si>
  <si>
    <t>I2042</t>
  </si>
  <si>
    <t>TELHA ALUMÍNIO, MIOLO POLIURETANO, T+T</t>
  </si>
  <si>
    <t>I2437</t>
  </si>
  <si>
    <t>TELHA CANALETE 49 EM FIBROCIMENTO DE 4.00M</t>
  </si>
  <si>
    <t>I2438</t>
  </si>
  <si>
    <t>TELHA CANALETE 90 EM FIBROCIMENTO DE 6.00M</t>
  </si>
  <si>
    <t>I2043</t>
  </si>
  <si>
    <t>TELHA CERÂMICA , TIPO CANAL C/ ESBARRO"TIMON"</t>
  </si>
  <si>
    <t>I2045</t>
  </si>
  <si>
    <t>TELHA CERÂMICA COLONIAL</t>
  </si>
  <si>
    <t>I2044</t>
  </si>
  <si>
    <t>TELHA CERÂMICA FRANCESA</t>
  </si>
  <si>
    <t>I2046</t>
  </si>
  <si>
    <t>TELHA CERÂMICA PLAN</t>
  </si>
  <si>
    <t>I2047</t>
  </si>
  <si>
    <t>TELHA CERÂMICA,TIPO RETANGULAR C/ ESBARRO"TIMON"</t>
  </si>
  <si>
    <t>I2048</t>
  </si>
  <si>
    <t>TELHA DE ALUMÍNIO</t>
  </si>
  <si>
    <t>I8434</t>
  </si>
  <si>
    <t>I2049</t>
  </si>
  <si>
    <t>TELHA DE CONCRETO 330X419MM</t>
  </si>
  <si>
    <t>I2440</t>
  </si>
  <si>
    <t>TELHA DE FIBROCIMENTO DE 4MM (0.50 x 2.44M)</t>
  </si>
  <si>
    <t>I2050</t>
  </si>
  <si>
    <t>TELHA DE FIBROCIMENTO MAXIPLAC 6MM</t>
  </si>
  <si>
    <t>I2051</t>
  </si>
  <si>
    <t>TELHA DE FIBROCIMENTO ONDULADA - 4MM</t>
  </si>
  <si>
    <t>I2441</t>
  </si>
  <si>
    <t>TELHA DE FIBROCIMENTO ONDULADA 6MM (1.10 x 1.83M)</t>
  </si>
  <si>
    <t>I2052</t>
  </si>
  <si>
    <t>TELHA DE MADEIRA COMPENSADA - ONDULADA</t>
  </si>
  <si>
    <t>I2053</t>
  </si>
  <si>
    <t>TELHA DE POLIESTER ONDULADA</t>
  </si>
  <si>
    <t>I2054</t>
  </si>
  <si>
    <t>TELHA FIBROCIMENTO CANALETE 49</t>
  </si>
  <si>
    <t>I2055</t>
  </si>
  <si>
    <t>TELHA FIBROCIMENTO CANALETE 90</t>
  </si>
  <si>
    <t>I2056</t>
  </si>
  <si>
    <t>TELHA FIBROCIMENTO KALHETA DELTA</t>
  </si>
  <si>
    <t>I2057</t>
  </si>
  <si>
    <t>TELHA FIBROCIMENTO KALHETAO</t>
  </si>
  <si>
    <t>I2058</t>
  </si>
  <si>
    <t>TELHA FIBROCIMENTO MODULADA</t>
  </si>
  <si>
    <t>I2059</t>
  </si>
  <si>
    <t>TELHA FIBROCIMENTO ONDULADA - 6MM</t>
  </si>
  <si>
    <t>I6814</t>
  </si>
  <si>
    <t>TELHA FIBROCIMENTO ONDULADA - 8MM</t>
  </si>
  <si>
    <t>I2060</t>
  </si>
  <si>
    <t>TELHA FIBROCIMENTO VOGATEX</t>
  </si>
  <si>
    <t>I2061</t>
  </si>
  <si>
    <t>TELHA ONDULADA DE PVC RIGIDO</t>
  </si>
  <si>
    <t>I2062</t>
  </si>
  <si>
    <t>TELHA TERMOACUSTICA</t>
  </si>
  <si>
    <t>I2063</t>
  </si>
  <si>
    <t>TELHA TIPO ONDULINE</t>
  </si>
  <si>
    <t>I2064</t>
  </si>
  <si>
    <t>I2067</t>
  </si>
  <si>
    <t>TELHA ZINCADA PRE-PINTADA C/ MONTAGEM KP-120</t>
  </si>
  <si>
    <t>I2068</t>
  </si>
  <si>
    <t>TELHA ZINCADA PRE-PINTADA C/ MONTAGEM KP-135</t>
  </si>
  <si>
    <t>I2069</t>
  </si>
  <si>
    <t>TELHA ZINCADA PRE-PINTADA C/ MONTAGEM KP-150</t>
  </si>
  <si>
    <t>I2065</t>
  </si>
  <si>
    <t>TELHA ZINCADA PRE-PINTADA C/ MONTAGEM KP-90</t>
  </si>
  <si>
    <t>I2066</t>
  </si>
  <si>
    <t>TELHA ZINCADA PRE-PINTADA C/ MONTAGEM MK-90</t>
  </si>
  <si>
    <t>I2102</t>
  </si>
  <si>
    <t>TIRANTE COMPLETO (KALHETAO)</t>
  </si>
  <si>
    <t>I2103</t>
  </si>
  <si>
    <t>TIRANTE DE CONTRA VENTAMENTO P/TELHAS ESTRUT.</t>
  </si>
  <si>
    <t>TINTAS</t>
  </si>
  <si>
    <t>I0035</t>
  </si>
  <si>
    <t>AGUARRAZ MINERAL</t>
  </si>
  <si>
    <t>I0052</t>
  </si>
  <si>
    <t>AMONIA</t>
  </si>
  <si>
    <t>I0440</t>
  </si>
  <si>
    <t>CAL EM PO PARA PINTURA</t>
  </si>
  <si>
    <t>I0817</t>
  </si>
  <si>
    <t>COLA PARA PINTURA</t>
  </si>
  <si>
    <t>I0854</t>
  </si>
  <si>
    <t>CONSERVADO "P" , IMPERMEAVEL</t>
  </si>
  <si>
    <t>I1613</t>
  </si>
  <si>
    <t>CUPINICIDA (PENTOX OU SIMILAR) P/ MADEIRAS</t>
  </si>
  <si>
    <t>I1251</t>
  </si>
  <si>
    <t>CUPINICIDA TIPO "JINO CUPIM" E "PENETROL"</t>
  </si>
  <si>
    <t>I1099</t>
  </si>
  <si>
    <t>ESMALTE A BASE DE BORRACHA CLORADA</t>
  </si>
  <si>
    <t>I1100</t>
  </si>
  <si>
    <t>ESMALTE SINTETICO</t>
  </si>
  <si>
    <t>I1178</t>
  </si>
  <si>
    <t>FITA CREPE 16MM</t>
  </si>
  <si>
    <t>I1199</t>
  </si>
  <si>
    <t>FUNDO BRANCO FOSCO NIVELADOR P/ MADEIRAS</t>
  </si>
  <si>
    <t>I1200</t>
  </si>
  <si>
    <t>FUNDO OXIDO DE FERRO</t>
  </si>
  <si>
    <t>I1201</t>
  </si>
  <si>
    <t>FUNDO PRIMER PARA CONCRETO</t>
  </si>
  <si>
    <t>I2353</t>
  </si>
  <si>
    <t>HIDRACOR</t>
  </si>
  <si>
    <t>I2355</t>
  </si>
  <si>
    <t>INIBIDOR DE CORROSÃO MIGRATÓRIO MCI2020</t>
  </si>
  <si>
    <t>I6165</t>
  </si>
  <si>
    <t>LIQUIBRILHO INCOLOR</t>
  </si>
  <si>
    <t>I1345</t>
  </si>
  <si>
    <t>LIXA DE CARBURETO DE SILÍCIO DE 7''</t>
  </si>
  <si>
    <t>I1346</t>
  </si>
  <si>
    <t>LIXA PARA FERRO</t>
  </si>
  <si>
    <t>I1347</t>
  </si>
  <si>
    <t>LIXA PARA MADEIRA/MASSA</t>
  </si>
  <si>
    <t>I1488</t>
  </si>
  <si>
    <t>LÍQUIDO PREPARADOR DE SUPERFICIES</t>
  </si>
  <si>
    <t>I1489</t>
  </si>
  <si>
    <t>LÍQUIDO SELADOR IF</t>
  </si>
  <si>
    <t>I1490</t>
  </si>
  <si>
    <t>LÍQUIDO SELADOR PARA PINTURA LATEX</t>
  </si>
  <si>
    <t>I1510</t>
  </si>
  <si>
    <t>MASSA A BASE DE EPOXI</t>
  </si>
  <si>
    <t>I1511</t>
  </si>
  <si>
    <t>MASSA ACRILICA PARA PINTURA LATEX</t>
  </si>
  <si>
    <t>I1512</t>
  </si>
  <si>
    <t>MASSA CORRIDA A BASE DE OLEO</t>
  </si>
  <si>
    <t>I1513</t>
  </si>
  <si>
    <t>MASSA CORRIDA A BASE DE PVA</t>
  </si>
  <si>
    <t>I1650</t>
  </si>
  <si>
    <t>PIGMENTO PARA TINTA</t>
  </si>
  <si>
    <t>I1734</t>
  </si>
  <si>
    <t>PRIMER A BASE DE BORRACHA CLORADA</t>
  </si>
  <si>
    <t>I1735</t>
  </si>
  <si>
    <t>PRIMER A BASE DE EPOXI</t>
  </si>
  <si>
    <t>I1736</t>
  </si>
  <si>
    <t>PRIMER PARA MANTA FK</t>
  </si>
  <si>
    <t>I1737</t>
  </si>
  <si>
    <t>PRIMER SINTÉTICO</t>
  </si>
  <si>
    <t>I9394</t>
  </si>
  <si>
    <t>REMOVEDOR DE TINTA OLEO/ESMALTE VERNIZ</t>
  </si>
  <si>
    <t>I1818</t>
  </si>
  <si>
    <t>RESINA ACRÍLICA</t>
  </si>
  <si>
    <t>I1819</t>
  </si>
  <si>
    <t>RESINA DE EPÓXI</t>
  </si>
  <si>
    <t>I1856</t>
  </si>
  <si>
    <t>SELADOR ACRÍLICO</t>
  </si>
  <si>
    <t>I1857</t>
  </si>
  <si>
    <t>SELADOR ACRÍLICO P/CONCRETO</t>
  </si>
  <si>
    <t>I1869</t>
  </si>
  <si>
    <t>SINTECO P/ PISOS DE MADEIRA</t>
  </si>
  <si>
    <t>I1871</t>
  </si>
  <si>
    <t>SODA CAUSTICA</t>
  </si>
  <si>
    <t>I2425</t>
  </si>
  <si>
    <t>SOLVENTE</t>
  </si>
  <si>
    <t>I2426</t>
  </si>
  <si>
    <t>SOLVENTE P/RESINA POLIURETANA</t>
  </si>
  <si>
    <t>I1890</t>
  </si>
  <si>
    <t>SOLVENTE P/TINTA EPOXI E BORRACHA CLORADA</t>
  </si>
  <si>
    <t>I2496</t>
  </si>
  <si>
    <t>SUPERCAL</t>
  </si>
  <si>
    <t>I2079</t>
  </si>
  <si>
    <t>TEXTURA ACRÍLICA</t>
  </si>
  <si>
    <t>I2083</t>
  </si>
  <si>
    <t>TINTA 100% ACRÍLICA</t>
  </si>
  <si>
    <t>I2084</t>
  </si>
  <si>
    <t>TINTA A BASE DE EMULSÃO ACRÍLICA (PARA PISOS)</t>
  </si>
  <si>
    <t>I2085</t>
  </si>
  <si>
    <t>TINTA ACRÍLICA C/QUARTZO P/PISO</t>
  </si>
  <si>
    <t>I2086</t>
  </si>
  <si>
    <t>TINTA ALUMÍNIO DE BASE ASFÁLTICA</t>
  </si>
  <si>
    <t>I2087</t>
  </si>
  <si>
    <t>TINTA ALUMÍNIO SINTÉTICO</t>
  </si>
  <si>
    <t>I8428</t>
  </si>
  <si>
    <t>TINTA ANTI-CORROSIVA</t>
  </si>
  <si>
    <t>I2088</t>
  </si>
  <si>
    <t>TINTA ANTIFLAMA</t>
  </si>
  <si>
    <t>I2089</t>
  </si>
  <si>
    <t>TINTA ASFÁLTICA</t>
  </si>
  <si>
    <t>I2091</t>
  </si>
  <si>
    <t>TINTA BETUMINOSA</t>
  </si>
  <si>
    <t>I2093</t>
  </si>
  <si>
    <t>TINTA EPOXI PARA ACABAMENTO</t>
  </si>
  <si>
    <t>I2094</t>
  </si>
  <si>
    <t>TINTA EPOXI PARA FUNDO (PRIMER)</t>
  </si>
  <si>
    <t>I2500</t>
  </si>
  <si>
    <t>TINTA ESMALTE SINTETICO</t>
  </si>
  <si>
    <t>I2095</t>
  </si>
  <si>
    <t>TINTA GRAFITE</t>
  </si>
  <si>
    <t>I2096</t>
  </si>
  <si>
    <t>TINTA LATEX</t>
  </si>
  <si>
    <t>I2097</t>
  </si>
  <si>
    <t>TINTA LATEX ACRÍLICA</t>
  </si>
  <si>
    <t>I2098</t>
  </si>
  <si>
    <t>TINTA MINERAL IMPERMEÁVEL EM PÓ</t>
  </si>
  <si>
    <t>I2099</t>
  </si>
  <si>
    <t>TINTA PRIMARIA</t>
  </si>
  <si>
    <t>I2100</t>
  </si>
  <si>
    <t>TINTA ÓLEO</t>
  </si>
  <si>
    <t>I2158</t>
  </si>
  <si>
    <t>TRINCHA 2'</t>
  </si>
  <si>
    <t>I2248</t>
  </si>
  <si>
    <t>VERNIZ ACRÍLICO PARA CONCRETO</t>
  </si>
  <si>
    <t>I2249</t>
  </si>
  <si>
    <t>VERNIZ POLIURETANO PARA CONCRETO, ALVENARIA E ESTRUTURAS DE AÇO CARBONO</t>
  </si>
  <si>
    <t>I2250</t>
  </si>
  <si>
    <t>VERNIZ SINTÉTICO</t>
  </si>
  <si>
    <t>I2293</t>
  </si>
  <si>
    <t>ZARCÃO</t>
  </si>
  <si>
    <t>I0154</t>
  </si>
  <si>
    <t>ÁCIDO MURIÁTICO</t>
  </si>
  <si>
    <t>I2295</t>
  </si>
  <si>
    <t>ÓLEO DE LINHACA</t>
  </si>
  <si>
    <t>URBANISMO</t>
  </si>
  <si>
    <t>I6714</t>
  </si>
  <si>
    <t>BALANÇO ANDORINHA C/02 CADEIRAS, CONFEC. EM TUBO VAPOR E PINTURA ESMALTE SINTÉTICO</t>
  </si>
  <si>
    <t>I0182</t>
  </si>
  <si>
    <t>BALANÇO ANDORINHA C/03 CADEIRAS, CONFEC. EM TUBO VAPOR E PINTURA ESMALTE SINTETICO</t>
  </si>
  <si>
    <t>I0188</t>
  </si>
  <si>
    <t>BANCO DE MADEIRA C/ESTRUTURA DE FERRO - L=3,00M</t>
  </si>
  <si>
    <t>I0267</t>
  </si>
  <si>
    <t xml:space="preserve">BORBOLETA/CATRACA DE ACESSO MECÂNICA COM CONTADOR DE GIRO
</t>
  </si>
  <si>
    <t>I6715</t>
  </si>
  <si>
    <t>CARROSSEL ESPECIAL C/04 CADEIRAS, CONFEC. EM TUBO VAPOR E PINTURA ESMALTE SINTÉTICO</t>
  </si>
  <si>
    <t>I0496</t>
  </si>
  <si>
    <t>CARROSSEL TIPO OLA</t>
  </si>
  <si>
    <t>I6716</t>
  </si>
  <si>
    <t>CARROSSEL TIPO OLA, CONFEC. EM TUBO VAPOR E PINTURA ESMALTE SINTÉTICO</t>
  </si>
  <si>
    <t>I2474</t>
  </si>
  <si>
    <t>ESCADA HORIZANTAL E VERTICAL, CONFEC. EM TUBO VAPOR E PINTURA ESMALTE SINTETICO</t>
  </si>
  <si>
    <t>I2475</t>
  </si>
  <si>
    <t>ESCORREGADOR GRANDE, CONFEC. EM TUBO VAPOR E PINTURA ESMALTE SINTETICO</t>
  </si>
  <si>
    <t>I6718</t>
  </si>
  <si>
    <t>ESCORREGADOR PEQUENO,  CONFEC. EM TUBO VAPOR E PINTURA ESMALTE SINTÉTICO</t>
  </si>
  <si>
    <t>I1139</t>
  </si>
  <si>
    <t>ESTRUTURA METÁLICA P/ TABELA DE BASQUETE, EM TUBOS DE AÇO DE 4" E DE 1" PAREDE 2MM, ACABAMENTO EM MASSA PLÁSTICA, PRIMER E TINTA ESMALTE SINTÉTICO, COM REFORÇO TIPO MÃO FRANCESA, AVANÇO LIVRE DE 2,30M</t>
  </si>
  <si>
    <t>I6719</t>
  </si>
  <si>
    <t>GAIOLA ESCORREGADOR PEQUENO,  CONFEC. EM TUBO VAPOR E PINTURA ESMALTE SINTÉTICO</t>
  </si>
  <si>
    <t>I6720</t>
  </si>
  <si>
    <t>GANGORRA C/02 PRANCHAS, CONFEC. EM TUBO VAPOR E PINTURA ESMALTE SINTÉTICO</t>
  </si>
  <si>
    <t>I2477</t>
  </si>
  <si>
    <t>GANGORRA C/03 PRANCHAS, CONFEC. EM TUBO VAPOR E PINTURA ESMALTE SINTETICO</t>
  </si>
  <si>
    <t>I10254</t>
  </si>
  <si>
    <t>MASTRO SIMPLE FG DE 1 1/2''X3M</t>
  </si>
  <si>
    <t>I1518</t>
  </si>
  <si>
    <t>I9455</t>
  </si>
  <si>
    <t>POSTE DE CONCRETO CIRCULAR, RESISTÊNCIA NOMINAL 200KG, H= 7,00M, PESO APROXIMADO 470 KG</t>
  </si>
  <si>
    <t>I9514</t>
  </si>
  <si>
    <t>POSTE DE CONCRETO CIRCULAR, RESISTÊNCIA NOMINAL 200KG, H= 8,00M, PESO APROXIMADO DE 570 KG</t>
  </si>
  <si>
    <t>I9456</t>
  </si>
  <si>
    <t>I9515</t>
  </si>
  <si>
    <t>I9457</t>
  </si>
  <si>
    <t>I9458</t>
  </si>
  <si>
    <t>I9459</t>
  </si>
  <si>
    <t>I9460</t>
  </si>
  <si>
    <t>I9461</t>
  </si>
  <si>
    <t>I9462</t>
  </si>
  <si>
    <t>I9472</t>
  </si>
  <si>
    <t>POSTE DE CONCRETO CIRCULAR, RESISTÊNCIA NOMINAL 400KG, H=12,00M, PESO APROXIMADO 1130KG</t>
  </si>
  <si>
    <t>I9463</t>
  </si>
  <si>
    <t>POSTE DE CONCRETO CIRCULAR, RESISTÊNCIA NOMINAL 400KG, H=14,00M, PESO APROXIMADO 1430KG</t>
  </si>
  <si>
    <t>I1720</t>
  </si>
  <si>
    <t>POSTE DE CONCRETO DUPLO T ( 8MX300KG), RESISTÊNCIA NOMIAL 300KG, H= 8,00M, PESO APROXIMADO 708KG</t>
  </si>
  <si>
    <t>I1719</t>
  </si>
  <si>
    <t>POSTE DE CONCRETO DUPLO T (11MX400KG), RESISTÊNCIA NOMINAL 400KG, H=11,00M, PESO APROXIMADO 1158KG</t>
  </si>
  <si>
    <t>I2405</t>
  </si>
  <si>
    <t>POSTE DE CONCRETO DUPLO T (150/9), RESISTÊNCIA NOMINAL 150KG, H=9,00M, PESO APROXIMADO 470KG</t>
  </si>
  <si>
    <t>I9471</t>
  </si>
  <si>
    <t>POSTE DE CONCRETO DUPLO T, RESISTÊNCIA NOMINAL  150KG, H= 9,00M, PESO APROXIMADO 470KG</t>
  </si>
  <si>
    <t>I9464</t>
  </si>
  <si>
    <t>POSTE DE CONCRETO DUPLO T, RESISTÊNCIA NOMINAL  200KG, H= 8,00M, PESO APROXIMADO 400KG</t>
  </si>
  <si>
    <t>I9465</t>
  </si>
  <si>
    <t>POSTE DE CONCRETO DUPLO T, RESISTÊNCIA NOMINAL  200KG, H= 9,00M, PESO APROXIMADO 470KG</t>
  </si>
  <si>
    <t>I9466</t>
  </si>
  <si>
    <t>POSTE DE CONCRETO DUPLO T, RESISTÊNCIA NOMINAL  200KG, H=11,000M, PESO APROXIMADO 640KG</t>
  </si>
  <si>
    <t>I9467</t>
  </si>
  <si>
    <t>POSTE DE CONCRETO DUPLO T, RESISTÊNCIA NOMINAL  300KG, H= 9,00M, PESO APROXIMADO 845KG</t>
  </si>
  <si>
    <t>I9468</t>
  </si>
  <si>
    <t>POSTE DE CONCRETO DUPLO T, RESISTÊNCIA NOMINAL  300KG, H=10,00M, PESO APROXIMADO 993KG</t>
  </si>
  <si>
    <t>I9420</t>
  </si>
  <si>
    <t>POSTE DE CONCRETO DUPLO T, RESISTÊNCIA NOMINAL  300KG, H=12,00M, PESO APROXIMADO 1.330KG</t>
  </si>
  <si>
    <t>I9470</t>
  </si>
  <si>
    <t>POSTE DE CONCRETO DUPLO T, RESISTÊNCIA NOMINAL  400KG, H=12,00M, PESO APROXIMADO 1.3307KG</t>
  </si>
  <si>
    <t>I9421</t>
  </si>
  <si>
    <t>POSTE DE CONCRETO DUPLO T, RESISTÊNCIA NOMINAL  600KG, H=12,00M, PESO APROXIMADO 1.330KG</t>
  </si>
  <si>
    <t>I9068</t>
  </si>
  <si>
    <t>I1140</t>
  </si>
  <si>
    <t xml:space="preserve">REDE PARA PARA QUADRA DE  VOLEI COMPLETA, COM POSTES EM TUBO DE ACO GALVANIZADO 3", H = *255* CM, PINTURA EM TINTA ESMALTE SINTETICO, REDE DE NYLON COM 2 MM, MALHA 10 X 10 CM E ANTENAS OFICIAIS EM FIBRA DE VIDRO
</t>
  </si>
  <si>
    <t>I1833</t>
  </si>
  <si>
    <t>RODÍZIO GIRATÓRIO PARA TABELA DE BASQUETE</t>
  </si>
  <si>
    <t>I1911</t>
  </si>
  <si>
    <t>TABELAS DE BASQUETE, INCLUSIVE COMPENSADO NAVAL, MODELO OFICIAL, 1,05X1,80M, ESP. 18MM, SEM ESTRUTURA DE FIXAÇÃO</t>
  </si>
  <si>
    <t>I6219</t>
  </si>
  <si>
    <t>TELA DE NYLON e=3mm RETICULADA DE 5x5cm</t>
  </si>
  <si>
    <t>I1138</t>
  </si>
  <si>
    <t>TRAVES DE FUTEBOL DE CAMPO OFICIAL, EM TUBOS DE AÇO GALVANIZADO, DIMENSÕES 7,32 X 2,44 X 1,50, COM ACABAMENTO E PINTURA, INCLUSIVE REDE EM FIO 100% NYLON COM PROTEÇÃO UV, SEM COLOCAÇÃO</t>
  </si>
  <si>
    <t>I1137</t>
  </si>
  <si>
    <t>TRAVES PARA FUTSAL OFICIAL COMPLETA, DE 3,00 X 2,00 M EM TUBO DE ACO GALVANIZADO 3" COM REQUADRO EM TUBO DE 1", PINTURA EM PRIMER COM TINTA ESMALTE SINTÉTICO E REDES DE POLIETILENO FIO 4 MM</t>
  </si>
  <si>
    <t>VEDAÇÃO</t>
  </si>
  <si>
    <t>I0122</t>
  </si>
  <si>
    <t>ARMARIO DE ACO P/ UTENSILIOS (1,90X0,9X0,5)M</t>
  </si>
  <si>
    <t>I0123</t>
  </si>
  <si>
    <t>ARMARIO DE ACO TIPO ESCANINHO - MOD. 3 PORTAS</t>
  </si>
  <si>
    <t>I9527</t>
  </si>
  <si>
    <t xml:space="preserve">CHAPA MDF BRANCO LISO 2 FACES, E=25MM
</t>
  </si>
  <si>
    <t>I1557</t>
  </si>
  <si>
    <t>PAINEL FLEXIVEL DE LA DE VIDRO. ESPESSURA 50MM</t>
  </si>
  <si>
    <t>I1558</t>
  </si>
  <si>
    <t>PAINEL RIGIDO DE LA DE VIDRO. ESPESSURA 25MM</t>
  </si>
  <si>
    <t>I6743</t>
  </si>
  <si>
    <t>PORTA EM PVC P/DIVISÓRIA (0,80 X 2,10)M INCLUS. FECHADURA, DOBRADIÇA E REQUADRO ( FORNECIMENTO E MONTAGEM )</t>
  </si>
  <si>
    <t>I6742</t>
  </si>
  <si>
    <t>PORTA EM PVC SANFONADA (0,80 X 2,10)M, INCLUS. PERFIL "U",  FECHO E TRILHO ( FORNECIMENTO E MONTAGEM )</t>
  </si>
  <si>
    <t>I6747</t>
  </si>
  <si>
    <t xml:space="preserve">TELA LOSANGULAR EM PVC FIO 10 (3,40MM BWG) MALHA 2"X2"
</t>
  </si>
  <si>
    <t>I6741</t>
  </si>
  <si>
    <t>VENEZIANA INDUSTRIAL EM PVC RÍGIDO, TRANSLÚCIDO E MONTANTE EM AÇO GALVANIZADO OU ALUMÍNIO (FORNECIMENTO E MONTAGEM)</t>
  </si>
  <si>
    <t>VIDRO</t>
  </si>
  <si>
    <t>I9145</t>
  </si>
  <si>
    <t>ESPELHO CRISTAL E = 4 MM</t>
  </si>
  <si>
    <t>I1515</t>
  </si>
  <si>
    <t>MASSA IGAS PARA CAIXILHO DE ALUMINIO</t>
  </si>
  <si>
    <t>I1516</t>
  </si>
  <si>
    <t>MASSA PARA VIDRO</t>
  </si>
  <si>
    <t>I1611</t>
  </si>
  <si>
    <t>PELICULA DE INSULFILM</t>
  </si>
  <si>
    <t>I1612</t>
  </si>
  <si>
    <t>PELÍCULA DE POLIESTER , INVESTIGAÇÃO</t>
  </si>
  <si>
    <t>I1893</t>
  </si>
  <si>
    <t>SUPORTE COM MIOLO PARA 2 VIDROS (1306)</t>
  </si>
  <si>
    <t>I1894</t>
  </si>
  <si>
    <t>SUPORTE COM MIOLO PARA 3 VIDROS (1308)</t>
  </si>
  <si>
    <t>I1896</t>
  </si>
  <si>
    <t>SUPORTE DE CANTO (1302)</t>
  </si>
  <si>
    <t>I1897</t>
  </si>
  <si>
    <t>SUPORTE DE CENTRO (1329)</t>
  </si>
  <si>
    <t>I1905</t>
  </si>
  <si>
    <t>SUPORTE PARA BANDEIRA COM PONTO GIRO (1203)</t>
  </si>
  <si>
    <t>I1906</t>
  </si>
  <si>
    <t>SUPORTE PARA DOBRADIÇA BASCULANTE (1230)</t>
  </si>
  <si>
    <t>I1907</t>
  </si>
  <si>
    <t>SUPORTE PARA FIXAÇÃO DE 4 VIDROS (1317)</t>
  </si>
  <si>
    <t>I1909</t>
  </si>
  <si>
    <t>SUPORTE PARA UNIÃO DE 3 VIDROS COM BATENTE (1315)</t>
  </si>
  <si>
    <t>I2465</t>
  </si>
  <si>
    <t>VIDRO CANELADO OU MARTELADO 3MM, COLOCADO</t>
  </si>
  <si>
    <t>I2252</t>
  </si>
  <si>
    <t>VIDRO COMUM FUMÊ, E = 4MM (COLOCADO)</t>
  </si>
  <si>
    <t>I2253</t>
  </si>
  <si>
    <t>VIDRO COMUM FUMÊ, E = 5MM (COLOCADO)</t>
  </si>
  <si>
    <t>I2254</t>
  </si>
  <si>
    <t>VIDRO COMUM FUMÊ, E = 6MM (COLOCADO)</t>
  </si>
  <si>
    <t>I9140</t>
  </si>
  <si>
    <t xml:space="preserve">VIDRO COMUM LAMINADO, LISO, INCOLOR, DUPLO, ESPESSURA TOTAL 6 MM (CADA CAMADA E= 3 MM) - COLOCADO
</t>
  </si>
  <si>
    <t>I2256</t>
  </si>
  <si>
    <t>VIDRO LISO, E= 4MM(COLOCADO)</t>
  </si>
  <si>
    <t>I2257</t>
  </si>
  <si>
    <t>VIDRO LISO, E= 5MM (COLOCADO)</t>
  </si>
  <si>
    <t>I2255</t>
  </si>
  <si>
    <t>VIDRO LISO, E=6MM (COLOCADO)</t>
  </si>
  <si>
    <t>I2259</t>
  </si>
  <si>
    <t>VIDRO TEMPERADO  6MM INCOLOR SEM COLOCAÇÃO</t>
  </si>
  <si>
    <t>I9448</t>
  </si>
  <si>
    <t>VIDRO TEMPERADO  8MM INCOLOR SEM COLOCAÇÃO</t>
  </si>
  <si>
    <t>I2258</t>
  </si>
  <si>
    <t>VIDRO TEMPERADO 10MM INCOLOR SEM COLOCAÇÃO</t>
  </si>
  <si>
    <t>I8358</t>
  </si>
  <si>
    <t>VIDRO TEMPERADO DE 10mm FIXADOS COM SPIDER GLASS DE 4, 3 E 2 APOIOS, INCLUSIVE FERRAGENS PARA PORTA</t>
  </si>
  <si>
    <t>DIRETORIA DE INFRA-ESTRUTURA HÍDRICA DO DNOCS</t>
  </si>
  <si>
    <t xml:space="preserve"> </t>
  </si>
  <si>
    <r>
      <t>(I</t>
    </r>
    <r>
      <rPr>
        <b/>
        <sz val="8"/>
        <rFont val="Arial"/>
        <family val="2"/>
      </rPr>
      <t>3</t>
    </r>
    <r>
      <rPr>
        <b/>
        <sz val="10"/>
        <rFont val="Arial"/>
        <family val="2"/>
      </rPr>
      <t>)</t>
    </r>
  </si>
  <si>
    <t>(I3)</t>
  </si>
  <si>
    <r>
      <t>(I</t>
    </r>
    <r>
      <rPr>
        <b/>
        <vertAlign val="subscript"/>
        <sz val="10"/>
        <rFont val="Arial"/>
        <family val="2"/>
      </rPr>
      <t>1</t>
    </r>
    <r>
      <rPr>
        <b/>
        <sz val="10"/>
        <rFont val="Arial"/>
        <family val="2"/>
      </rPr>
      <t>)</t>
    </r>
  </si>
  <si>
    <r>
      <t>(I</t>
    </r>
    <r>
      <rPr>
        <b/>
        <vertAlign val="subscript"/>
        <sz val="10"/>
        <rFont val="Arial"/>
        <family val="2"/>
      </rPr>
      <t>0</t>
    </r>
    <r>
      <rPr>
        <b/>
        <sz val="10"/>
        <rFont val="Arial"/>
        <family val="2"/>
      </rPr>
      <t>)</t>
    </r>
  </si>
  <si>
    <t>NOV/22</t>
  </si>
  <si>
    <t>NOV/19</t>
  </si>
  <si>
    <t>NOV/2008</t>
  </si>
  <si>
    <t>NOV/2002</t>
  </si>
  <si>
    <t>K TOTAL</t>
  </si>
  <si>
    <t>02</t>
  </si>
  <si>
    <t>ÍNDICE GERAL DE PREÇOS -  IGP-DI</t>
  </si>
  <si>
    <t>32</t>
  </si>
  <si>
    <t>AÇO, FERRO E DERIVADOS</t>
  </si>
  <si>
    <t>272</t>
  </si>
  <si>
    <t>PRODUTOS SIDERÚRGICOS</t>
  </si>
  <si>
    <t>273</t>
  </si>
  <si>
    <t>TUBOS DE FERRO E AÇO</t>
  </si>
  <si>
    <t>35</t>
  </si>
  <si>
    <t>CUSTO NACIONAL DE CONSTRUÇÃO CIVIL E OBRA PÚBLICAS - EDIFICAÇÕES</t>
  </si>
  <si>
    <t>38</t>
  </si>
  <si>
    <t>CUSTO NACIONAL DE CONSTRUÇÃO CIVIL E OBRA PÚBLICAS - TERRAPLENAGEM</t>
  </si>
  <si>
    <t>40</t>
  </si>
  <si>
    <t>CUSTO NACIONAL DE CONSTRUÇÃO CIVIL E OBRA PÚBLICAS - ESTRUTURAS E OBRAS EM CONCRETO ARMADO</t>
  </si>
  <si>
    <t>INDICES DE REAJUSTAMENTO</t>
  </si>
  <si>
    <t>32 - AÇO, FERRO E DERIVADOS</t>
  </si>
  <si>
    <t>7.2.1.3</t>
  </si>
  <si>
    <t>7.2.1.4</t>
  </si>
  <si>
    <t>6.1.1.1</t>
  </si>
  <si>
    <t>DEPARTAMENTO NACIONAL DE OBRAS CONTRA AS SECAS - DNOCS</t>
  </si>
  <si>
    <t>BDI</t>
  </si>
  <si>
    <t>Serviços</t>
  </si>
  <si>
    <t>Fornecimento</t>
  </si>
  <si>
    <t>QUANTIDADE</t>
  </si>
  <si>
    <t>PREÇO (R$)</t>
  </si>
  <si>
    <t>TOTAL 2023</t>
  </si>
  <si>
    <t>RESUMO</t>
  </si>
  <si>
    <t>1.0</t>
  </si>
  <si>
    <t>FINALIZAÇÃO IMPLANTAÇÃO DAS OBRAS</t>
  </si>
  <si>
    <t>UD</t>
  </si>
  <si>
    <t>FORNECIMENTO DE EQUIPAMENTOS HIDROMECÂNICOS</t>
  </si>
  <si>
    <t>2.0</t>
  </si>
  <si>
    <t>RECUPERAÇÃO DE OBRAS IMPLANTADAS</t>
  </si>
  <si>
    <t>SIFÕES INVERTIDOS</t>
  </si>
  <si>
    <t>TOTAL FINALIZAÇÃO DA 2ª ETAPA DE IMPLANTAÇÃO E RECUPERAÇAO DE INFRAESTRUTURA</t>
  </si>
  <si>
    <t>CANAL DE APROXIMAÇÃO</t>
  </si>
  <si>
    <t>EBP 1</t>
  </si>
  <si>
    <t xml:space="preserve">FORNECIMENTO DE EQUIPAMENTOS </t>
  </si>
  <si>
    <t>ADUTORA PRINCIPAL 1</t>
  </si>
  <si>
    <t>EBP 2</t>
  </si>
  <si>
    <t>5.1.2.1</t>
  </si>
  <si>
    <t>5.1.2.2</t>
  </si>
  <si>
    <t>5.1.2.3</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</si>
  <si>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</si>
  <si>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</si>
  <si>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</si>
  <si>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</si>
  <si>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</si>
  <si>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</si>
  <si>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</si>
  <si>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</si>
  <si>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</si>
  <si>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</si>
  <si>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</si>
  <si>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</si>
  <si>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</si>
  <si>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</si>
  <si>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</si>
  <si>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</si>
  <si>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</si>
  <si>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</si>
  <si>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</si>
  <si>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</si>
  <si>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</si>
  <si>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</si>
  <si>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</si>
  <si>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5.3.1.1</t>
  </si>
  <si>
    <t>5.3.1.2</t>
  </si>
  <si>
    <t>5.3.2.1</t>
  </si>
  <si>
    <t>5.3.2.2</t>
  </si>
  <si>
    <t>5.3.2.3</t>
  </si>
  <si>
    <t>5.3.2.4</t>
  </si>
  <si>
    <t>5.3.2.5</t>
  </si>
  <si>
    <t>5.3.2.6</t>
  </si>
  <si>
    <t>5.3.2.7</t>
  </si>
  <si>
    <t>5.3.2.8</t>
  </si>
  <si>
    <t>5.3.2.9</t>
  </si>
  <si>
    <t>5.3.3.1</t>
  </si>
  <si>
    <t>5.3.3.2</t>
  </si>
  <si>
    <t>5.3.3.3</t>
  </si>
  <si>
    <t>5.3.3.4</t>
  </si>
  <si>
    <t>5.3.3.5</t>
  </si>
  <si>
    <t>5.3.3.6</t>
  </si>
  <si>
    <t>5.3.3.7</t>
  </si>
  <si>
    <t>5.3.3.8</t>
  </si>
  <si>
    <t>5.3.3.9</t>
  </si>
  <si>
    <t>5.3.3.10</t>
  </si>
  <si>
    <t>ADUTORA PRINCIPAL  2</t>
  </si>
  <si>
    <t>PROTEÇÃO CATÓDICA</t>
  </si>
  <si>
    <t>CANAIS</t>
  </si>
  <si>
    <t>1.8.1.1</t>
  </si>
  <si>
    <t>SIFÕES DE SEGURANÇA E DESCARGAS DE FUNDO</t>
  </si>
  <si>
    <t>1.8.2.1</t>
  </si>
  <si>
    <t>1.8.2.2</t>
  </si>
  <si>
    <t>1.8.3.1</t>
  </si>
  <si>
    <t>1.8.3.2</t>
  </si>
  <si>
    <t>GALERIA CONCRETO - SIFÃO ESTACA 503 A 515 - OBRAS CIVIS</t>
  </si>
  <si>
    <t>UNITÁRIO S/BDI</t>
  </si>
  <si>
    <t>1.8.4.1</t>
  </si>
  <si>
    <t>CONTROLE DE NÍVEL DE JUSANTE</t>
  </si>
  <si>
    <t>1.8.5.1</t>
  </si>
  <si>
    <t>1.8.5.2</t>
  </si>
  <si>
    <t xml:space="preserve">TOMADA DE ÁGUA P/ CANAL CT-2.4 </t>
  </si>
  <si>
    <t>1.8.6.1</t>
  </si>
  <si>
    <t>1.8.6.2</t>
  </si>
  <si>
    <t>CONTROLE DE NÍVEL MISTO</t>
  </si>
  <si>
    <t>1.8.7.1</t>
  </si>
  <si>
    <t>1.8.8.1</t>
  </si>
  <si>
    <t>9 - ESTAÇÕES DE BOMBEAMENTO (EBSs)</t>
  </si>
  <si>
    <t>ESTAÇÕES DE BOMBEAMENTO (EBSs)</t>
  </si>
  <si>
    <t>MONTAGEM DE EQUIPAMENTOS HIDROMECÂNICOS</t>
  </si>
  <si>
    <t>MONTAGEM DE EQUIPAMENTOS ELÉTRICOS</t>
  </si>
  <si>
    <t>FORNECIMENTO DE EQUIPAMENTOS/MATERIAIS ELÉTRICOS</t>
  </si>
  <si>
    <t>REDE PRESSURIZADA</t>
  </si>
  <si>
    <t>1.10</t>
  </si>
  <si>
    <t>REDE BAIXA PRESSÃO</t>
  </si>
  <si>
    <t>1.11</t>
  </si>
  <si>
    <t>1.12</t>
  </si>
  <si>
    <t>1.13</t>
  </si>
  <si>
    <t>REDE DE DRENAGEM</t>
  </si>
  <si>
    <t>1.14</t>
  </si>
  <si>
    <t>1.14.1</t>
  </si>
  <si>
    <t>1.15</t>
  </si>
  <si>
    <t>REDE VIÁRIA</t>
  </si>
  <si>
    <t xml:space="preserve"> INFRA-ESTRUTURA URBANA (AGROVILAS)</t>
  </si>
  <si>
    <t>1.16</t>
  </si>
  <si>
    <t>TERRACEAMENTO</t>
  </si>
  <si>
    <t>Manutenção E Apoio Logístico (Administração Direta)</t>
  </si>
  <si>
    <t>PREÇO UNITÁRIO S/BDI (R$)</t>
  </si>
  <si>
    <t xml:space="preserve">PREÇO SEM BDI </t>
  </si>
  <si>
    <t>S</t>
  </si>
  <si>
    <t>F</t>
  </si>
  <si>
    <t>COMP. REAJ.</t>
  </si>
  <si>
    <t>COTAÇÃO REAJ.</t>
  </si>
  <si>
    <t>5501700</t>
  </si>
  <si>
    <t>SICRO</t>
  </si>
  <si>
    <t>SINAPI</t>
  </si>
  <si>
    <t>SEINFRA/CE</t>
  </si>
  <si>
    <t>1505878</t>
  </si>
  <si>
    <t>1106165</t>
  </si>
  <si>
    <t>2003850</t>
  </si>
  <si>
    <t>4015612</t>
  </si>
  <si>
    <t>Meio-fio De Concreto Prefabricado</t>
  </si>
  <si>
    <t>2003375</t>
  </si>
  <si>
    <t>2003844</t>
  </si>
  <si>
    <t xml:space="preserve">FORNECIMENTO </t>
  </si>
  <si>
    <t>SUBESTAÇÕES EBP-I/II, EBS-1, 2, 3 E 4</t>
  </si>
  <si>
    <t>LINHA DE TRANSMISSÃO DE 34,5KV</t>
  </si>
  <si>
    <t>LINHA DE DISTRIBUIÇÃO 13,8/0,38/0,22KV (POSTOS 34,5/13,8KV, 5KM LINHA, 26 PONTOS DE ENTREGA 380/220V)</t>
  </si>
  <si>
    <t>INSTRUMENTAÇÃO, AUTOMAÇÃO E CFTV (EBPI+II, SE EBP, R. PULMÃO, 4XEBS E SES, 3X COMPORTAS)</t>
  </si>
  <si>
    <t>INFRAESTRUTURA DE SUPRIMENTO DE ENERGIA ELÉTRICA - CONCLUSÃO DAS OBRAS</t>
  </si>
  <si>
    <t>BAY DE SAÍDA E LINHA DE TRANSMISSÃO DE 69KV - SERVIÇOS</t>
  </si>
  <si>
    <t>FORNECIMENTO DE EQUIPAMENTOS</t>
  </si>
  <si>
    <t>Serviço</t>
  </si>
  <si>
    <t>Execução da Finalização das Obras Civis, fornecimento e  montagem de equipamentos do Projeto de Irrigação Tabuleiros Litorâneos de Parnaíba-PI - 2ª  Etapa, do Estado do Piauí.</t>
  </si>
  <si>
    <t>5.3.2.10</t>
  </si>
  <si>
    <t>5.3.2.10.1</t>
  </si>
  <si>
    <t>5.3.2.10.2</t>
  </si>
  <si>
    <t>5.3.2.10.3</t>
  </si>
  <si>
    <t>5.3.2.10.4</t>
  </si>
  <si>
    <t>5.3.2.11</t>
  </si>
  <si>
    <t>5.3.2.12</t>
  </si>
  <si>
    <t>5.3.2.13</t>
  </si>
  <si>
    <t>5.3.2.14</t>
  </si>
  <si>
    <t>5.3.2.15</t>
  </si>
  <si>
    <t>5.3.2.16</t>
  </si>
  <si>
    <t>5.3.2.17</t>
  </si>
  <si>
    <t>5.3.2.18</t>
  </si>
  <si>
    <t>5.3.2.18.1</t>
  </si>
  <si>
    <t>5.3.2.18.1.1</t>
  </si>
  <si>
    <t>5.3.2.18.1.2</t>
  </si>
  <si>
    <t>5.3.2.19</t>
  </si>
  <si>
    <t>5.3.2.19.1</t>
  </si>
  <si>
    <t>9.3.4.6</t>
  </si>
  <si>
    <t>9.3.4.7</t>
  </si>
  <si>
    <t>9.3.4.8</t>
  </si>
  <si>
    <t>CUSTO PARAMÉTRICO</t>
  </si>
  <si>
    <t>FORNECIMENTO EQUIPAMENTOS HIDROMECÂNICOS/ELÉTRICOS</t>
  </si>
  <si>
    <t>MONTAGEM EQUIPAMENTOS</t>
  </si>
  <si>
    <t>13 - REDE DE DRENAGEM</t>
  </si>
  <si>
    <t>13.2.7</t>
  </si>
  <si>
    <t>14 - REDE VIÁRIA</t>
  </si>
  <si>
    <t>15 - INFRA-ESTRUTURA URBANA (AGROVILAS)</t>
  </si>
  <si>
    <t>16 - TERRACEAMENTO</t>
  </si>
  <si>
    <t>17 - INFRAESTRUTURA DE SUPRIMENTO DE ENERGIA ELÉTRICA - CONCLUSÃO DAS OBRAS</t>
  </si>
  <si>
    <t>1.13.1</t>
  </si>
  <si>
    <t>CUSTO (R$)</t>
  </si>
  <si>
    <t xml:space="preserve">DESMATAMENTO DAS ÁREAS AGRÍCOLAS (SAU) </t>
  </si>
  <si>
    <t>MEIO AMBIENTE (ESTUDOS, LICENÇAS E EXECUÇÃO PROGRAMAS AMBIENTAIS)</t>
  </si>
  <si>
    <t>CONSULTORIA (PROJETO E SUPERVISÃO DE OBRAS) - 2,5% OBRAS</t>
  </si>
  <si>
    <t>TOTAL DE IMPLANTAÇÃO DO EMPREENDIMENTO</t>
  </si>
  <si>
    <t>ORÇAMENTO TOTAL PARA FINALIZAÇÃO DE IMPLANTAÇÃO DO EMPREENDIMENTO (PERÍMETRO DE IRRIGAÇÃO TABULEIROS LITORÂNEOS DE PARNAÍBA/PI) - 2ª ETAPA</t>
  </si>
  <si>
    <t>COMP. OBRAS</t>
  </si>
  <si>
    <t>Ministério da Integração e do Desenvolvimento Regional - MIDR</t>
  </si>
  <si>
    <t>Departamento Nacional de Obras Contra as Secas - DNOCS</t>
  </si>
  <si>
    <t>UNITÁRIO</t>
  </si>
  <si>
    <t>TOTAL</t>
  </si>
  <si>
    <t>Obras civis</t>
  </si>
  <si>
    <t>CANAIS DE CONDUÇÃO E DE DISTRIBUIÇÃO</t>
  </si>
  <si>
    <t>ESTRADAS</t>
  </si>
  <si>
    <t>DRENAGEM</t>
  </si>
  <si>
    <t>EXECUÇÃO DA FINALIZAÇÃO DAS OBRAS CIVIS, FORNECIMENTO E MONTAGEM DE EQUIPAMENTOS DO PROJETO DE IRRIGAÇÃO TABULEIROS LITORÂNEOS DE PARNAÍBA-PI - 2ª  ETAPA, DO ESTADO DO PIAUÍ.</t>
  </si>
  <si>
    <t>RECUPERAÇÃO/MANUTENÇÃO DAS OBRAS CIVIS E EQUIPAMENTOS DO PROJETO DE IRRIGAÇÃO TABULEIROS LITORÂNEOS DE PARNAÍBA-PI - 2ª  ETAPA, DO ESTADO DO PIAUÍ.</t>
  </si>
  <si>
    <t xml:space="preserve">Escavação Mecânica Subaquática Com Dragline Em Material De 1ª Categoria, Dmt &lt;= 100 M </t>
  </si>
  <si>
    <t>SICRO-1917641</t>
  </si>
  <si>
    <t>Enrocamento Com Pedra Arrumada Com Dmt &lt;= 100 M</t>
  </si>
  <si>
    <t>SICRO-1505878</t>
  </si>
  <si>
    <t>SINAPI-95425</t>
  </si>
  <si>
    <t>SERVIÇOS DIVERSOS PARA RECUPERAÇÃO DE OBRAS E MANUTENÇÃO EQUIPAMENTOS</t>
  </si>
  <si>
    <t>- Estimativa Custo Obra Civil EBP-I:                   Ref.: EBP-Norte Guadalupe/PI; 8,37 m³/s (R$/m³/s)</t>
  </si>
  <si>
    <t>(R$/m³/s)</t>
  </si>
  <si>
    <t>Custo Previsto Recuperação das Obras</t>
  </si>
  <si>
    <t>- Estimativa Custo Fornecimento Grupo Motor-Bomba:      Ref. Cotação Obra Executada, atualizada para julho/2023, pelo IGP-DI</t>
  </si>
  <si>
    <t>Custo Previsto Recuperação/manutenção dos grupos motor-bomba</t>
  </si>
  <si>
    <t>Recuperar/fazer manutenção em 3 GMB</t>
  </si>
  <si>
    <t>ESTAÇÃO DE BOMBEAMENTO EBP-I - FASE 1 (6,05 m³/s) - SERVIÇOS DIVERSOS PARA RECUPERAÇÃO DE OBRAS E MANUTENÇÃO EQUIPAMENTOS</t>
  </si>
  <si>
    <t>ADUTORA EBP-I - FASE 1 (2,6 M³/S)</t>
  </si>
  <si>
    <t>- Estimativa Custo Obra Civil Adutora EBP-I: 10% Fornecimento + Montagem</t>
  </si>
  <si>
    <t>RESERVATÓRIO PULMÃO E SUAS ESTRUTURAS ACESSÓRIAS</t>
  </si>
  <si>
    <t>- Estimativa Custo Obra Civil: =0,50 km CP-2 Sul:   Ref.: Projeto Platôs de Guadalupe "as built" atualizado para julho/2023 pelo IGP-DI</t>
  </si>
  <si>
    <t>Fornecimento Equipamentos + montagem   Ref.: Projeto Platôs de Guadalupe "as built" atualizado para julho/2023 pelo IGP-DI</t>
  </si>
  <si>
    <t>Limpeza manual de talude - capina, raspagem e limpeza</t>
  </si>
  <si>
    <t>Limpeza Manual Interior Do Canal</t>
  </si>
  <si>
    <t>Drenagem E Esgotamento D'Água</t>
  </si>
  <si>
    <t>hpxh</t>
  </si>
  <si>
    <t>Retirada de raízes em taludes e placas do canal de material vegetal tipo canarana com equipamento mecânico</t>
  </si>
  <si>
    <t>SEINFRA/CE-C2102</t>
  </si>
  <si>
    <t>SICRO-4915639</t>
  </si>
  <si>
    <t>SEINFRA/CE-C0702</t>
  </si>
  <si>
    <t>SINAPI-104482</t>
  </si>
  <si>
    <t>SINAPI-100574</t>
  </si>
  <si>
    <t>Itens e quantitativos previstos no Boletim de Medição da Supervisora das Obras  - jun/2023</t>
  </si>
  <si>
    <t>Canal Secundário CS-2 = 15,75km</t>
  </si>
  <si>
    <t>Canal terciário CT-2.4 = 1,36km</t>
  </si>
  <si>
    <t>Canal CP-2 = 1,55km (apresenta mureta de proteção)</t>
  </si>
  <si>
    <r>
      <t xml:space="preserve">OBRAS ESPECIAIS DOS CANAIS </t>
    </r>
    <r>
      <rPr>
        <sz val="8"/>
        <rFont val="Arial"/>
        <family val="2"/>
      </rPr>
      <t>(CONTROLES DE NÍVEL, SIFÕES DE SEGURANÇA E DESCARGAS DE FUNDO, SIFÕES INVERTIDOS, TOMADAS DE ÁGUA, CONTROLE DE NÍVEL MISTO, PONTILHÃO)</t>
    </r>
  </si>
  <si>
    <t>Controles de nível</t>
  </si>
  <si>
    <t>Sifões de segurança e descargas de fundo</t>
  </si>
  <si>
    <t>Sifões invertidos</t>
  </si>
  <si>
    <t>Controle de nível misto</t>
  </si>
  <si>
    <t>Pontilhão</t>
  </si>
  <si>
    <t>Tomada de água p/ canal CT-2.4</t>
  </si>
  <si>
    <r>
      <rPr>
        <b/>
        <sz val="8"/>
        <rFont val="Arial"/>
        <family val="2"/>
      </rPr>
      <t xml:space="preserve">SERVIÇOS PREVISTOS: </t>
    </r>
    <r>
      <rPr>
        <sz val="8"/>
        <rFont val="Arial"/>
        <family val="2"/>
      </rPr>
      <t>ACABAMENTOS DAS ESTRUTURAS, ORGANIZAÇÃO E LIMPEZA FINAL DAS OBRAS; AJUSTES E EXECUÇÃO DE CONCRETO DE SEGUNDO ESTÁGIO PARA INSTALAÇÃO DOS EQUIPAMENTOS; CONCLUSÃO DE EVENTUAIS REATERROS E EXECUÇÃO DE ACABAMENTOS; ESGOTAMENTO DA ÁGUA ACUMULADA NAS GALERIAS; EXECUÇÃO DOS SERVIÇOS DE REPAROS E DE ACABAMENTOS ESTRUTURAIS; INSPEÇÃO DA INTEGRIDADE DAS TUBULAÇÕES DE FºFº INSTALADAS E DE EVENTUAIS EQUIPAMENTOS; INSPEÇÃO DOS ASPECTOS ESTRUTURAIS DAS OBRAS, INCLUSIVE INFILTRAÇÕES, FERRAGENS EXPOSTAS, INTEGRIDADE DO CONCRETO, JUNTAS DE VEDAÇÃO, ETC; INSPEÇÃO, LIMPEZA E EVENTUAL EXECUÇÃO DE JUNTAS DE VEDAÇÃO; REMOÇÃO DA VEGETAÇÃO E LIMPEZA NO ENTORNO DAS OBRAS; REPAROS ESTRUTURAIS E/OU PINTURAS EM EQUIPAMENTOS E PEÇAS ARMAZENADOS NO CANTEIRO DE OBRAS DEVIDO À OXIDAÇÃO; REVISÃO, REPAROS E ACABAMENTOS (PINTURAS) NOS EQUIPAMENTOS MECÂNICOS;</t>
    </r>
  </si>
  <si>
    <r>
      <rPr>
        <b/>
        <sz val="8"/>
        <rFont val="Arial"/>
        <family val="2"/>
      </rPr>
      <t xml:space="preserve">SERVIÇOS PREVISTOS: </t>
    </r>
    <r>
      <rPr>
        <sz val="8"/>
        <rFont val="Arial"/>
        <family val="2"/>
      </rPr>
      <t>INSPEÇÃO DAS SEÇÕES DO CANAL COM ÊNFASE AO ESTADO DE CONSERVAÇÃO DAS PLACAS DE CONCRETO E JUNTAS DE VEDAÇÃO BEM COMO À PRESENÇA DE VEGETAÇÃO NAS JUNTAS E BORDAS DO CANAL; REMOÇÃO DA VEGETAÇÃO, LIMPEZA E REPAROS NAS PLACAS DE CONCRETO, JUNTAS DE VEDAÇÃO E BORDAS DO CANAL, CASO IDENTIFICADA A NECESSIDADE; REMOÇÃO DA VEGETAÇÃO E LIMPEZA DAS FAIXAS ENTRE AS BORDAS CANAL E AS ESTRADAS E NO ENTORNO DAS ESTRUTURAS; REMOÇÃO DA VEGETAÇÃO E RECONFIGURAÇÃO DAS SEÇÕES DOS DRENOS AO LONGO DAS ESTRADAS; VERIFICAÇÃO DA INTEGRIDADE E FINALIZAÇÃO DA FIXAÇÃO DA GEOMEMBRANA NA BORDA DO CANAL E SUA PROTEÇÃO; VISTORIAS DA INTEGRIDADE DA VEDAÇÃO JUNTO ÀS OBRAS DE ARTE DO CANAL; LIMPEZA E IMPERMEABILIZAÇÃO DE FISSURAS NAS PLACAS DE CONCRETO NOS CANAIS, RECUPERAÇÃO OU SUBSTITUIÇÃO DE PLACAS, CORREÇÃO DOS PONTOS EXPOSIÇÃO DA MANTA DE IMPERMEABILIZAÇÃO; DESOBSTRUÇÃO DE BUEIROS DE EXTRAVASORES E SOB OS CANAIS, INCLUSIVE RECUPERAÇÃO DA PROTEÇÃO DAS BOCAS.</t>
    </r>
  </si>
  <si>
    <r>
      <rPr>
        <b/>
        <sz val="8"/>
        <rFont val="Arial"/>
        <family val="2"/>
      </rPr>
      <t>SERVIÇOS PREVISTOS:</t>
    </r>
    <r>
      <rPr>
        <sz val="8"/>
        <rFont val="Arial"/>
        <family val="2"/>
      </rPr>
      <t xml:space="preserve"> ESVAZIAMENTO E REMOÇÃO DE SEDIMENTOS PARA VISUALIZAÇÃO COMPLETA DO RESERVATÓRIO; REMOÇÃO DA VEGETAÇÃO DOS TALUDES EXTERNOS, BERMAS E TALUDES INTERNOS (NAS JUNTAS); INSPEÇÃO RIGOROSA DO REVESTIMENTO INTERNO, INCLUINDO DANOS ÀS PLACAS DE CONCRETO, JUNTAS DE VEDAÇÃO, FIXAÇÃO E PROTEÇÃO DA GEOMEMBRANA NO TOPO DO TALUDE, ETC; INSPEÇÃO DE INDÍCIOS DE INFILTRAÇÃO (“PIPING”) NOS TALUDES EXTERNOS; INSPEÇÃO DAS ESTRUTURAS DE CONCRETO (FISSURAS, EXPOSIÇÃO DE FERRAGENS, ETC.); EXECUÇÃO DOS SERVIÇOS DE RECUPERAÇÃO DOS REVESTIMENTOS, BERMAS E ESTRUTURAS DE CONCRETO; AJUSTES NOS “INSERTS” E CONCRETAGEM DE SEGUNDO ESTÁGIO.</t>
    </r>
  </si>
  <si>
    <r>
      <rPr>
        <b/>
        <sz val="8"/>
        <rFont val="Arial"/>
        <family val="2"/>
      </rPr>
      <t>SERVIÇOS PREVISTOS:</t>
    </r>
    <r>
      <rPr>
        <sz val="8"/>
        <rFont val="Arial"/>
        <family val="2"/>
      </rPr>
      <t xml:space="preserve"> INSPEÇÃO RIGOROSA DAS CONDIÇÕES FÍSICAS DA TUBULAÇÃO, INCLUSIVE ABERTURAS PARA VISITAS, VÁLVULAS E ACESSÓRIOS; INSPEÇÃO DA CHAMINÉ DE EQUILÍBRIO E DO “ONE-WAY”, INCLUSIVE SUAS CONEXÕES, VÁLVULAS E ACESSÓRIOS; TESTE DOS EQUIPAMENTOS EXISTENTES E EVENTUAL SUBSTITUIÇÃO DE EQUIPAMENTOS AVARIADOS; INSPEÇÃO DAS OBRAS CIVIS DAS BASES DOS EQUIPAMENTOS, POÇOS DE VISITAS, CONEXÃO COM A CASA DE BOMBAS E COM O RESERVATÓRIO PULMÃO; RECUPERAÇÃO DA PINTURA DE PROTEÇÃO, JUNTAS DE FLANGES, PROTEÇÃO CATÓDICA, ETC.; SUPRESSÃO DE VEGETAÇÃO E LIMPEZA DA FAIXA DE ASSENTAMENTO DA TUBULAÇÃO</t>
    </r>
  </si>
  <si>
    <r>
      <rPr>
        <b/>
        <sz val="8"/>
        <rFont val="Arial"/>
        <family val="2"/>
      </rPr>
      <t>SERVIÇOS PREVISTOS:</t>
    </r>
    <r>
      <rPr>
        <sz val="8"/>
        <rFont val="Arial"/>
        <family val="2"/>
      </rPr>
      <t xml:space="preserve"> RECUPERAÇÃO COMPLETA OU SUBSTITUIÇÃO DOS DOIS GRUPOS MOTOBOMBAS ANTIGOS E HOJE DESMOBILIZADOS PARA QUE FORNEÇAM 1,20 M³/S A UMA AMT DE 50 MCA; RECUPERAÇÃO OU SUBSTITUIÇÃO DOS QUADROS DE COMANDO E EQUIPAMENTO ACESSÓRIOS PARA OS DOIS GRUPOS MOTOBOMBAS; RECUPERAÇÃO COMPLETA, INCLUSIVE SERVIÇOS DE MANUTENÇÃO PREVENTIVA E CORRETIVA DO GRUPO MOTOBOMBA HOJE EM OPERAÇÃO COM CAPACIDADE PARA 1,15 M³/S E AMT DE 50 MCA; MONTAGEM DOS QUADROS DE COMANDO E INTERLIGAÇÃO AO SISTEMA ELÉTRICO DOS DOIS GRUPOS MOTOBOMBAS INSTALADOS, PORÉM SEM UTILIZAÇÃO; SERVIÇOS DE RECUPERAÇÃO E MANUTENÇÃO DAS ALVENARIAS DO PRÉDIO, COBOGÓS E COBERTURAS.</t>
    </r>
  </si>
  <si>
    <r>
      <rPr>
        <b/>
        <sz val="8"/>
        <rFont val="Arial"/>
        <family val="2"/>
      </rPr>
      <t>SERVIÇOS PREVISTOS:</t>
    </r>
    <r>
      <rPr>
        <sz val="8"/>
        <rFont val="Arial"/>
        <family val="2"/>
      </rPr>
      <t xml:space="preserve"> DRAGAGEM EVENTUAL DO BRAÇO DO RIO PARNAÍBA (ONDE OCORRE O FLUXO INVERSO EM DIREÇÃO À ENTRADA DO CANAL) ATRAVÉS DO USO DE DRAGA FLUTUANTE; DRAGAGEM EVENTUAL DO TRECHO INICIAL DO CANAL DE APROXIMAÇÃO, EM PERÍODOS VARIÁVEIS, DE ACORDO COM AS INTENSIDADES DAS ENCHENTES; REMOÇÃO PERIÓDICA DA VEGETAÇÃO FLUTUANTE; REMOÇÃO DA VEGETAÇÃO E LIMPEZA DOS TALUDES (COM ENROCAMENTO) DO CANAL; SERVIÇOS DE MANUTENÇÃO DAS ESTRADAS DE SERVIÇO (LD E LE) E DAS VALAS DE DRENAGEM; REMOÇÃO DA ENSECADEIRA EXISTENTE (IMPLANTADA COM LATERITA COMPACTADA) COM AUXÍLIO DE DRAGA FLUTUANTE; SERVIÇOS DE CARGA, TRANSPORTE E DESCARGA DOS MATERIAIS REMOVIDOS DA ENSECADEIRA; EXECUÇÃO DA PROTEÇÃO DOS TALUDES COM RIP-RAP (NO LOCAL DA ENSECADEIRA E PROXIMIDADES); SERVIÇOS DE BATIMETRIA NO LOCAL DA ENSECADEIRA, JUNTO ÀS TOMADAS DAS ELEVATÓRIAS E AO LONGO DO CANAL DE APROXIMAÇÃO.</t>
    </r>
  </si>
  <si>
    <t>REDES DE DISTRIBUIÇÃO DA ÁGUA PRESSURIZADA</t>
  </si>
  <si>
    <t>Estimativa Custos Obras - Ref.: Boletim de Medição Supervisora da Obras - junho/2023 atualizado</t>
  </si>
  <si>
    <r>
      <rPr>
        <b/>
        <sz val="8"/>
        <rFont val="Arial"/>
        <family val="2"/>
      </rPr>
      <t>SERVIÇOS PREVISTOS:</t>
    </r>
    <r>
      <rPr>
        <sz val="8"/>
        <rFont val="Arial"/>
        <family val="2"/>
      </rPr>
      <t xml:space="preserve"> REMOÇÃO E EXPURGO DA VEGETAÇÃO NAS FAIXAS DAS ESTRADAS E DRENOS DE PROTEÇÃO ATÉ, INCLUSIVE, UMA DISTÂNCIA DE 3-5 METROS DA BORDA EXTERIOR DOS DRENOS; INSPEÇÃO DETALHADA (CADASTRAL) DAS PISTAS, DE SEUS DRENOS DE PROTEÇÃO E INTERFACE COM OS CANAIS NO QUE SE REFERE À INTEGRIDADE DAS OBRAS, NECESSIDADE REMOÇÃO DE VEGETAÇÃO, DE RECOMPOSIÇÃO DE PISTAS E DE RECONFIGURAÇÃO DE DRENOS ABERTOS E VALETAS DE DRENAGEM; RECONFIGURAÇÃO DE TRECHOS DE PISTA EXECUTADOS E QUE ESTÃO DANIFICADOS E/OU TRECHOS DE PISTAS QUE NÃO FORAM FINALIZADOS; LIMPEZA E RECONFIGURAÇÃO DAS SEÇÕES DE DRENOS ABERTOS E VALETAS DE CONCRETO, INCLUINDO COMPLEMENTAÇÕES ONDE NECESSÁRIO; AO LONGO DOS CANAIS, ONDE IDENTIFICADO, PROMOVER O DIRECIONAMENTO ADEQUADO DOS FLUXOS DE DRENAGEM DAS BERMAS E PISTAS; IMPLANTAÇÃO DE ACESSOS, ALÇAS DE CONTORNO E DRENAGEM NOS ACESSOS E ENTORNOS DOS PONTILHÕES; ORGANIZAÇÃO E LIMPEZA DAS OBRAS.</t>
    </r>
  </si>
  <si>
    <t>TOTAL SERVIÇOS DIVERSOS PARA RECUPERAÇÃO DE OBRAS E MANUTENÇÃO EQUIPAMENTOS</t>
  </si>
  <si>
    <t>Assentamento de guia (meio-fio) em trecho reto, confeccionada em concreto pré-fabricado, dimensões 100x15x13x30 cm (comprimento x base inferior x base superior x altura), para vias urbanas (uso viário).</t>
  </si>
  <si>
    <t>SINAPI-94273</t>
  </si>
  <si>
    <r>
      <rPr>
        <b/>
        <sz val="8"/>
        <rFont val="Arial"/>
        <family val="2"/>
      </rPr>
      <t>SERVIÇOS PREVISTOS:</t>
    </r>
    <r>
      <rPr>
        <sz val="8"/>
        <rFont val="Arial"/>
        <family val="2"/>
      </rPr>
      <t xml:space="preserve"> REMOÇÃO DA VEGETAÇÃO E LIMPEZA NOS LOCAIS DE DESCARGA DOS BARRILETES, JUNTO AOS TANQUES HIDROPNEUMÁTICOS E INÍCIO DA REDE PRESSURIZADA AINDA NÃO INTERCONECTADAS;  INSPEÇÃO DAS CONEXÕES EBS-TANQUES-REDE INCLUSIVE COM INVENTÁRIO DAS PENDÊNCIAS DE SERVIÇOS E/OU EQUIPAMENTOS; EXECUÇÃO DOS SERVIÇOS DE FINALIZAÇÃO DAS TUBULAÇÕES PRESSURIZADAS E SEUS EQUIPAMENTOS ACESSÓRIOS, INCLUSIVE COM EVENTUAL REMOÇÃO DE SEDIMENTOS E EXECUÇÃO DE TESTES DE ESTANQUEIDADE; ORGANIZAÇÃO E LIMPEZA GERAL.</t>
    </r>
  </si>
  <si>
    <t xml:space="preserve">ESTAÇÃO DE BOMBEAMENTO EBP-I </t>
  </si>
  <si>
    <t>ADUTORA EBP-I</t>
  </si>
  <si>
    <t>OBRAS ESPECIAIS DOS CANAIS</t>
  </si>
  <si>
    <t>2.8</t>
  </si>
  <si>
    <t>2.9</t>
  </si>
  <si>
    <t>SERVIÇOS PRELIMINARES E OBRAS CIVIS</t>
  </si>
  <si>
    <t>INSTALAÇÃO ELÉTRICA</t>
  </si>
  <si>
    <t>SUPRIMETO  ELÉTRIC0</t>
  </si>
  <si>
    <t>Obras civis + montagem</t>
  </si>
  <si>
    <t>Obras civis 1</t>
  </si>
  <si>
    <t>Obras Civis 2</t>
  </si>
  <si>
    <t>Obras Civis Total</t>
  </si>
  <si>
    <t>Montagem 1</t>
  </si>
  <si>
    <t>Montagem 2</t>
  </si>
  <si>
    <t>Montagem Total</t>
  </si>
  <si>
    <t>Fornecimento Hidro</t>
  </si>
  <si>
    <t>Instalação Elétrica</t>
  </si>
  <si>
    <t>CUSTO C/BDI (R$)</t>
  </si>
  <si>
    <t>FINALIZAÇÃO DA 2ª ETAPA DE IMPLANTAÇÃO E RECUPERAÇAO DE INFRAESTRUTURA DE IRRIGAÇÃO NO TABULEIROS LITORÂNEOS DO PIÍAUÍ</t>
  </si>
  <si>
    <t>ELEVATÓRIAS (LOTES EMPRESARIAIS) - OBRAS NOVAS</t>
  </si>
  <si>
    <t xml:space="preserve"> Escav. Manual  Em Material De  1ª Cat. Com Dmt&lt;= 100 M. (Até 1,5M)</t>
  </si>
  <si>
    <t xml:space="preserve">Reaterro Manual De Vala, Com Colchão De Areia , Com Dmt &lt; 100 M  </t>
  </si>
  <si>
    <t>Preparo, Lançamento E Adensamento De Concreto  (Ca-7 J)</t>
  </si>
  <si>
    <t>1107904</t>
  </si>
  <si>
    <t>Preparo, Lançamento E Adensamento De Concreto  (Ca-4 B)</t>
  </si>
  <si>
    <t>Formas Planas Para Concreto</t>
  </si>
  <si>
    <t>10.1.9</t>
  </si>
  <si>
    <t>Armadura Para Concreto Estrutural, Aço Ca-50B</t>
  </si>
  <si>
    <t>kg</t>
  </si>
  <si>
    <t>10.1.10</t>
  </si>
  <si>
    <t>Preparo, Lançamento E Adensamento Concreto Ciclópico (200 Kg/M3)</t>
  </si>
  <si>
    <t>10.1.11</t>
  </si>
  <si>
    <t>Alvenaria De Tijolo Cerâmico 10 X 20 X 20 Cm , Esp. 15 Cm.</t>
  </si>
  <si>
    <t>10.1.12</t>
  </si>
  <si>
    <t>Montagem De Tomada De Lote - Det. 1  (Tipo 1)</t>
  </si>
  <si>
    <t>10.1.13</t>
  </si>
  <si>
    <t>Montagem De Tomada De Lote - Det. 2  (Tipo 2)</t>
  </si>
  <si>
    <t>10.1.14</t>
  </si>
  <si>
    <t>Montagem De Tomada De Lote - Det. 2  (Tipo 3)</t>
  </si>
  <si>
    <t>10.1.14.1</t>
  </si>
  <si>
    <t>Pvc Ø 100 Mm</t>
  </si>
  <si>
    <t>10.1.14.2</t>
  </si>
  <si>
    <t>Pvc Ø 150 Mm</t>
  </si>
  <si>
    <t>10.1.14.3</t>
  </si>
  <si>
    <t>Ferro Dúctil Ø 150 Mm</t>
  </si>
  <si>
    <t>10.1.14.4</t>
  </si>
  <si>
    <t>Ferro Dúctil Ø 200 Mm</t>
  </si>
  <si>
    <t>10.1.14.5</t>
  </si>
  <si>
    <t>Ferro Dúctil Ø 250 Mm</t>
  </si>
  <si>
    <t>10.1.14.6</t>
  </si>
  <si>
    <t>Ferro Dúctil Ø 300 Mm</t>
  </si>
  <si>
    <t>10.1.14.7</t>
  </si>
  <si>
    <t>Ferro Dúctil Ø 350 Mm</t>
  </si>
  <si>
    <t>10.1.14.8</t>
  </si>
  <si>
    <t>10.1.14.9</t>
  </si>
  <si>
    <t>Ferro Dúctil Ø 450 Mm</t>
  </si>
  <si>
    <t>10.1.14.10</t>
  </si>
  <si>
    <t>Ferro Dúctil Ø 500 Mm</t>
  </si>
  <si>
    <t>10.1.14.11</t>
  </si>
  <si>
    <t>10.1.14.12</t>
  </si>
  <si>
    <t>Ferro Dúctil Ø 700 Mm</t>
  </si>
  <si>
    <t>10.1.14.13</t>
  </si>
  <si>
    <t>Ferro Dúctil Ø 900 Mm</t>
  </si>
  <si>
    <t>10.1.15</t>
  </si>
  <si>
    <t>Montagem De Caixas De Ventosa Ø 50 Mm</t>
  </si>
  <si>
    <t>10.1.16</t>
  </si>
  <si>
    <t>Montagem De Caixas De Ventosa Ø 100 Mm</t>
  </si>
  <si>
    <t>10.1.17</t>
  </si>
  <si>
    <t>Montagem De Caixas De Ventosa Ø 150 Mm</t>
  </si>
  <si>
    <t>10.1.18</t>
  </si>
  <si>
    <t>Montagem De Caixas De Ventosa Ø 200 Mm</t>
  </si>
  <si>
    <t>10.1.19</t>
  </si>
  <si>
    <t>Montagem De Caixas De Descarga Ø 150 Mm</t>
  </si>
  <si>
    <t>10.1.20</t>
  </si>
  <si>
    <t>Montagem De Caixas De Descarga Ø 200 Mm</t>
  </si>
  <si>
    <t>10.1.21</t>
  </si>
  <si>
    <t>Preparo, Lançamento E Adensamento De Concreto  (Ca-5 E)</t>
  </si>
  <si>
    <t>10.1.22</t>
  </si>
  <si>
    <t>10.1.23</t>
  </si>
  <si>
    <t>10.1.24</t>
  </si>
  <si>
    <t>Montagem De Tubulação De Pvc Dn 100, Inclusive Acessórios</t>
  </si>
  <si>
    <t>10.1.25</t>
  </si>
  <si>
    <t>10.1.26</t>
  </si>
  <si>
    <t>Momento Extraordinário De Transporte, Para Material De 1ª Categoria</t>
  </si>
  <si>
    <t>10.1.27</t>
  </si>
  <si>
    <t>10.1.28</t>
  </si>
  <si>
    <t>Escavação Mecânica Em Material De 2ª Categoria, Dmt&lt;=300 M</t>
  </si>
  <si>
    <t>10.1.29</t>
  </si>
  <si>
    <t>Montagem De Caixas De Descarga Ø100Mm</t>
  </si>
  <si>
    <t>10.1.30</t>
  </si>
  <si>
    <t>Montagem De Caixas De Descarga Ø50Mm</t>
  </si>
  <si>
    <t>10.1.31</t>
  </si>
  <si>
    <t>Espalhamento de material escavado</t>
  </si>
  <si>
    <t>10.1.32</t>
  </si>
  <si>
    <t>Transporte e colocação de placas pré-moldadas</t>
  </si>
  <si>
    <t>Tomada de lote Detalhe 1 (tipo 1)</t>
  </si>
  <si>
    <t>Tomada de lote Detalhe 2 (tipo 2)</t>
  </si>
  <si>
    <t>Tomada de lote Detalhe 2 (tipo 3)</t>
  </si>
  <si>
    <t>10.2.3.1</t>
  </si>
  <si>
    <t xml:space="preserve">Curva 90º , Com Bolsas, Junta Elástica, Ferro Dúctil, Ø200 Mm.  </t>
  </si>
  <si>
    <t>Rede Pressurizada</t>
  </si>
  <si>
    <t>10.2.4.1</t>
  </si>
  <si>
    <t xml:space="preserve">Curva 22º30' , Com Bolsas, Junta Elástica, Ferro Dúctil, Ø900 Mm.  </t>
  </si>
  <si>
    <t>10.2.4.2</t>
  </si>
  <si>
    <t xml:space="preserve">Curva 90º , Com Bolsas, Junta Elástica, Ferro Dúctil, Ø150 Mm.  </t>
  </si>
  <si>
    <t>10.2.4.3</t>
  </si>
  <si>
    <t>Registro De Gaveta , Chato, Com Bolsas, Junta Elástica, Cabeçote, Ferro Dúctil, Ø200 Mm</t>
  </si>
  <si>
    <t>10.2.4.4</t>
  </si>
  <si>
    <t>Tubo De Ferro Dúctil, Com Ponta E Bolsa, Junta Elástica, Classe 1 Mpa, Ø200 Mm.</t>
  </si>
  <si>
    <t>10.2.4.5</t>
  </si>
  <si>
    <t>Tubo De Ferro Dúctil, Com Ponta E Bolsa, Junta Elástica, Classe 1 Mpa, Ø300 Mm.</t>
  </si>
  <si>
    <t>10.2.4.6</t>
  </si>
  <si>
    <t>Tubo De Ferro Dúctil, Com Ponta E Bolsa, Junta Elástica, Classe K7, Ø350 Mm.</t>
  </si>
  <si>
    <t>10.2.4.7</t>
  </si>
  <si>
    <t>Tubo De Ferro Dúctil, Com Ponta E Bolsa, Junta Elástica, Classe K7, Ø450 Mm.</t>
  </si>
  <si>
    <t>10.2.4.8</t>
  </si>
  <si>
    <t>Tubo De Ferro Dúctil, Com Ponta E Bolsa, Junta Elástica, Classe K7, Ø600 Mm.</t>
  </si>
  <si>
    <t>10.2.4.9</t>
  </si>
  <si>
    <t>Tubo De Ferro Dúctil, Com Ponta E Bolsa, Junta Elástica, Classe K7, Ø700 Mm.</t>
  </si>
  <si>
    <t>10.2.4.10</t>
  </si>
  <si>
    <t>Tubo De Ferro Dúctil, Com Ponta E Bolsa, Junta Elástica, Classe K7, Ø800 Mm.</t>
  </si>
  <si>
    <t>10.2.4.11</t>
  </si>
  <si>
    <t>Curva De 11º 15' Com Bolsas, Junta Elástica, Ferro Ductil, Ø 700 Mm</t>
  </si>
  <si>
    <t>10.2.4.12</t>
  </si>
  <si>
    <t>Curva De 11º 15' Com Bolsas, Junta Elástica, Ferro Ductil, Ø 900 Mm.</t>
  </si>
  <si>
    <t>Caixas de ventosa e descarga</t>
  </si>
  <si>
    <t>10.2.5.1</t>
  </si>
  <si>
    <t>Tubo Fofo Com Flanges, Pn 10, Ø100 Mm, L= 1,0 M.</t>
  </si>
  <si>
    <t>10.2.5.2</t>
  </si>
  <si>
    <t>Tubo Fofo Tk 12  Com Flanges, L= 0,80 M, Ø150 Mm.</t>
  </si>
  <si>
    <t>1.10.1</t>
  </si>
  <si>
    <t>1.10.2</t>
  </si>
  <si>
    <t>OBRAS CIVIS E MONTAGENS</t>
  </si>
  <si>
    <t>8.1 - CANAIS SECUNDÁRIO E TERCIÁRIOS</t>
  </si>
  <si>
    <t xml:space="preserve">OBRAS CIVIS </t>
  </si>
  <si>
    <t>Aterro Compactado  Com Laterita</t>
  </si>
  <si>
    <t>Proteção Vegetal De Taludes</t>
  </si>
  <si>
    <t>Proteção Vegetal De Taludes Com "Grama Armada"</t>
  </si>
  <si>
    <t>Conformação E Regularização Final Dos Taludes</t>
  </si>
  <si>
    <t>Revestimento De Canal Com Concreto, Espes.= 5 Cm</t>
  </si>
  <si>
    <t>Geotextil Não Tecido - Resistência À Tração &gt;= 15 Kn/M</t>
  </si>
  <si>
    <t>8.1.1.11</t>
  </si>
  <si>
    <t>Regularização Final Dos Taludes Do Canal Com Solo  Melhorado Com Cimento (6% Peso)</t>
  </si>
  <si>
    <t>Recuperação De Placas Do Canal Em Argamasa 1:3 Com Areia</t>
  </si>
  <si>
    <t>DRENO DE FUNDO</t>
  </si>
  <si>
    <t>Escavação Manual Em Material De 1ª Categoria Com Dmt &lt;= 100 M (Até 1,5 M)</t>
  </si>
  <si>
    <t>MURETA DO CANAL PRINCIPAL</t>
  </si>
  <si>
    <t>8.1.3.1</t>
  </si>
  <si>
    <t>8.1.3.2</t>
  </si>
  <si>
    <t>8.1.3.3</t>
  </si>
  <si>
    <t>8.1.3.4</t>
  </si>
  <si>
    <t>8.1.3.5</t>
  </si>
  <si>
    <t>8.1.3.6</t>
  </si>
  <si>
    <t>Armadura Para Concreto Estrutural (Aço Ca-50)</t>
  </si>
  <si>
    <t>8.1.3.7</t>
  </si>
  <si>
    <t>Preparo, Lançamento E Adensamento De Concreto  (Ca-4 E)</t>
  </si>
  <si>
    <t>8.1.3.8</t>
  </si>
  <si>
    <t>8.1.3.9</t>
  </si>
  <si>
    <t>PARTIDOR CP-CS1 E CS2</t>
  </si>
  <si>
    <t>8.1.4.1</t>
  </si>
  <si>
    <t>Preparo, Lançamento E Adensamento De Concreto  (Ca-7J)</t>
  </si>
  <si>
    <t>8.1.4.2</t>
  </si>
  <si>
    <t>Armadura Para Concreto Estrutural Ca-50B</t>
  </si>
  <si>
    <t>8.1.4.3</t>
  </si>
  <si>
    <t>8.1.4.4</t>
  </si>
  <si>
    <t>8.1.4.5</t>
  </si>
  <si>
    <t>8.1.4.6</t>
  </si>
  <si>
    <t>Junta Fungemband - Tipo O-22</t>
  </si>
  <si>
    <t>8.1.4.7</t>
  </si>
  <si>
    <t>8.2 - SIFÕES DE SEGURANÇA E DESCARGAS DE FUNDO</t>
  </si>
  <si>
    <t>8.2.1.4</t>
  </si>
  <si>
    <t>8.2.1.5</t>
  </si>
  <si>
    <t>8.2.1.6</t>
  </si>
  <si>
    <t>8.2.1.7</t>
  </si>
  <si>
    <t>8.2.1.8</t>
  </si>
  <si>
    <t>8.2.1.9</t>
  </si>
  <si>
    <t>8.2.1.10</t>
  </si>
  <si>
    <t>8.2.2.2</t>
  </si>
  <si>
    <t>8.4.1.5</t>
  </si>
  <si>
    <t>8.6.1.4</t>
  </si>
  <si>
    <t>8.6.1.5</t>
  </si>
  <si>
    <t>8.6.1.6</t>
  </si>
  <si>
    <t>8.6.1.7</t>
  </si>
  <si>
    <t>8.6.1.8</t>
  </si>
  <si>
    <t>8.7.2.1</t>
  </si>
  <si>
    <t>8.7.2.2</t>
  </si>
  <si>
    <t>8.8.1.1</t>
  </si>
  <si>
    <t>8.8.1.2</t>
  </si>
  <si>
    <t>8.8.1.3</t>
  </si>
  <si>
    <t>8.9</t>
  </si>
  <si>
    <t>8.9.1</t>
  </si>
  <si>
    <t>8.9.2</t>
  </si>
  <si>
    <t>8.9.3</t>
  </si>
  <si>
    <t>CANAIS SECUNDÁRIO E TERCIÁRIOS</t>
  </si>
  <si>
    <t>1.8.7.2</t>
  </si>
  <si>
    <t>1.8.9.1</t>
  </si>
  <si>
    <t>Aterro Compactado, Compreendendo Escavação, Carga, Descarga E Transporte Até 300 M, Umeddecimento, Espalhamento, Homogenização E Compactação</t>
  </si>
  <si>
    <t>Aterro Com Material Granuloso Selecionado</t>
  </si>
  <si>
    <t xml:space="preserve"> kg</t>
  </si>
  <si>
    <t>Demolição E Recomposição De Revestimento Primário (Estrada)</t>
  </si>
  <si>
    <t>Execução De Revestimento Com Pedra Argamassada, Espes.=20 Cm</t>
  </si>
  <si>
    <t>Fornecimento E Instalação De Tubo De Concreto Ca-2, Ø 1000  Mm</t>
  </si>
  <si>
    <t>8.2.1.11</t>
  </si>
  <si>
    <t>8.2.1.12</t>
  </si>
  <si>
    <t>8.2.1.13</t>
  </si>
  <si>
    <t>8.2.1.14</t>
  </si>
  <si>
    <t>8.2.1.15</t>
  </si>
  <si>
    <t>8.2.1.16</t>
  </si>
  <si>
    <t>8.2.1.17</t>
  </si>
  <si>
    <t>8.2.1.18</t>
  </si>
  <si>
    <t>8.2.1.19</t>
  </si>
  <si>
    <t>8.3.1.6</t>
  </si>
  <si>
    <t>8.3.1.7</t>
  </si>
  <si>
    <t>8.3.1.8</t>
  </si>
  <si>
    <t>8.3.1.9</t>
  </si>
  <si>
    <t>8.3.1.10</t>
  </si>
  <si>
    <t>97636 / 102098</t>
  </si>
  <si>
    <t>Demolição E Recomposição De Pavimento Asfáltico   (Travessia Da Br-343)</t>
  </si>
  <si>
    <t>8.3.1.11</t>
  </si>
  <si>
    <t>Fornecimento E Instalação De Tubo De Concreto Ca-2, Ø 1,500  Mm</t>
  </si>
  <si>
    <t>8.3.1.12</t>
  </si>
  <si>
    <t>Montagem De Tubo De Aço, Ø 1,500  Mm, Com  Conexões E Peças Para Drenagem Do Sifão</t>
  </si>
  <si>
    <t>8.3.1.13</t>
  </si>
  <si>
    <t>Instalação De Guia Para Stop-Log,1,73 X 3,00 M</t>
  </si>
  <si>
    <t>8.3.1.14</t>
  </si>
  <si>
    <t>Instalação De Guia Para Stop-Log,1,73 X 2,85 M</t>
  </si>
  <si>
    <t>8.3.1.15</t>
  </si>
  <si>
    <t>Fornecimento E Instalação De Tampa Em Concreto Pré-Moldado Com Dimensões = 120 X 225 X 8 Cm</t>
  </si>
  <si>
    <t>8.3.1.16</t>
  </si>
  <si>
    <t>Instalação De Guias Para Grade De Retenção De Sólidos, Com Dimensões = 1,80 X 3,35 M</t>
  </si>
  <si>
    <t>8.3.1.17</t>
  </si>
  <si>
    <t>8.3.1.18</t>
  </si>
  <si>
    <t>Montagem, Extremidades Para Solda, Aço Carbono, Espessura 5/16", Ø 1500 Mm, Travessia Br</t>
  </si>
  <si>
    <t>8.3.1.19</t>
  </si>
  <si>
    <t>Preparo, Lançamento E Adensamento De Concreto (Ca-5E)</t>
  </si>
  <si>
    <t>8.3.1.20</t>
  </si>
  <si>
    <t>8.3.1.21</t>
  </si>
  <si>
    <t>8.3.1.22</t>
  </si>
  <si>
    <t>4011352</t>
  </si>
  <si>
    <t>Imprimação</t>
  </si>
  <si>
    <t>8.3.1.23</t>
  </si>
  <si>
    <t>4011227</t>
  </si>
  <si>
    <t>Sub-Base Estabilizada Granulometricamente Sem Mistura</t>
  </si>
  <si>
    <t>8.3.1.24</t>
  </si>
  <si>
    <t>Base Estabilizada Granulometricamente Sem Mistura</t>
  </si>
  <si>
    <t>8.3.1.25</t>
  </si>
  <si>
    <t>4011354</t>
  </si>
  <si>
    <t xml:space="preserve">Pintura De Ligação </t>
  </si>
  <si>
    <t>8.3.1.26</t>
  </si>
  <si>
    <t>4915637</t>
  </si>
  <si>
    <t>Capa Selante Com Areia E Tratamento Superficial Simples</t>
  </si>
  <si>
    <t>8.3.1.27</t>
  </si>
  <si>
    <t>4011356</t>
  </si>
  <si>
    <t>Tratamento Superficial Simples</t>
  </si>
  <si>
    <t>8.3.1.28</t>
  </si>
  <si>
    <t>8.3.1.29</t>
  </si>
  <si>
    <t>8.3.1.30</t>
  </si>
  <si>
    <t xml:space="preserve">Guia Para Stop-Log, Dimensões =1,73 X 3,00 M </t>
  </si>
  <si>
    <t xml:space="preserve">Guia Para Stop-Log, Dimensões =1,73 X 2,85 M </t>
  </si>
  <si>
    <t>Grade De Retenção De Sólidos Com Dimensões = 1.800 X 3.350 Mm</t>
  </si>
  <si>
    <t>8.3.3.1</t>
  </si>
  <si>
    <t>1.8.3.3</t>
  </si>
  <si>
    <t>8.3.3.2</t>
  </si>
  <si>
    <t>8.3.3.3</t>
  </si>
  <si>
    <t>8.3.3.4</t>
  </si>
  <si>
    <t>8.3.3.5</t>
  </si>
  <si>
    <t>8.3.3.6</t>
  </si>
  <si>
    <t>8.3.3.7</t>
  </si>
  <si>
    <t>Escoramento</t>
  </si>
  <si>
    <t>8.3.3.8</t>
  </si>
  <si>
    <t>8.5.1.9</t>
  </si>
  <si>
    <t>8.4.1.6</t>
  </si>
  <si>
    <t>8.4.1.7</t>
  </si>
  <si>
    <t>8.4.1.8</t>
  </si>
  <si>
    <t>8.4.1.9</t>
  </si>
  <si>
    <t>8.4.1.10</t>
  </si>
  <si>
    <t>8.4.1.11</t>
  </si>
  <si>
    <t>8.4.1.12</t>
  </si>
  <si>
    <t>8.4.1.13</t>
  </si>
  <si>
    <t>8.4.1.14</t>
  </si>
  <si>
    <t>8.6.1.9</t>
  </si>
  <si>
    <t>Fornecimento E Instalação De Tubo Pvc Esgoto, Ø300 Mm</t>
  </si>
  <si>
    <t>8.5.1.10</t>
  </si>
  <si>
    <t>8.5.1.11</t>
  </si>
  <si>
    <t>8.5.1.12</t>
  </si>
  <si>
    <t>8.5.1.13</t>
  </si>
  <si>
    <t>Junta Fugemband - Tipo O-22</t>
  </si>
  <si>
    <t>Fornecimento E Instalação De Tubo Pvc Rígido Soldável, Ø300 Mm</t>
  </si>
  <si>
    <t>8.6.1.10</t>
  </si>
  <si>
    <t>8.6.1.11</t>
  </si>
  <si>
    <t>8.6.1.12</t>
  </si>
  <si>
    <t>8.6.1.13</t>
  </si>
  <si>
    <t>Cercas Com Estacas De Concreto Armado, Com 9 Fios De Arame</t>
  </si>
  <si>
    <t>Porteira De Madeira Dimensões 1,60 M X 2,50 M</t>
  </si>
  <si>
    <t>5.1.1.10</t>
  </si>
  <si>
    <t>Azulejo Branco, 0,15 X 0,15 M</t>
  </si>
  <si>
    <t>5.1.1.11</t>
  </si>
  <si>
    <t>5.1.1.12</t>
  </si>
  <si>
    <t>5.1.1.13</t>
  </si>
  <si>
    <t>5.1.1.14</t>
  </si>
  <si>
    <t>Ponto De Água</t>
  </si>
  <si>
    <t>5.1.1.15</t>
  </si>
  <si>
    <t>Ponto Sanitário</t>
  </si>
  <si>
    <t>5.1.1.16</t>
  </si>
  <si>
    <t>5.1.1.17</t>
  </si>
  <si>
    <t>Janela Tipo Basculhante Com Vidro</t>
  </si>
  <si>
    <t>5.1.1.18</t>
  </si>
  <si>
    <t>Porta De Madeira Em Pintura Acrílica</t>
  </si>
  <si>
    <t>5.1.1.19</t>
  </si>
  <si>
    <t>Porta De Correr De Ferro (4,20 X 3,00) M</t>
  </si>
  <si>
    <t>5.1.1.20</t>
  </si>
  <si>
    <t>Guarda Corpo Metálico</t>
  </si>
  <si>
    <t>5.1.1.21</t>
  </si>
  <si>
    <t>Chapa Xadrez</t>
  </si>
  <si>
    <t>5.1.1.22</t>
  </si>
  <si>
    <t>Escada De Marinheiro Com Guarda-Corpo Metálico</t>
  </si>
  <si>
    <t>5.1.1.23</t>
  </si>
  <si>
    <t>5.1.1.24</t>
  </si>
  <si>
    <t>5.1.1.25</t>
  </si>
  <si>
    <t>Alvenaria De Tijolo Cerâmico (10 X 20 X 20 M) Espessura De 15 Cm</t>
  </si>
  <si>
    <t>5.1.1.27</t>
  </si>
  <si>
    <t>5.1.1.28</t>
  </si>
  <si>
    <t>5.1.1.29</t>
  </si>
  <si>
    <t>5.1.1.30</t>
  </si>
  <si>
    <t>5.1.1.31</t>
  </si>
  <si>
    <t>5.1.1.32</t>
  </si>
  <si>
    <t>Aplicação e lixamento de massa látex em parede, duas demãos</t>
  </si>
  <si>
    <t>Pintura acrílica 2 demãos sem emassamento</t>
  </si>
  <si>
    <t>Desmatamento, Destocamento E Limpeza De Terreno</t>
  </si>
  <si>
    <t>Preparo, Lançamento E Adensamento De Concreto  (Ca-7 A)</t>
  </si>
  <si>
    <t>Escoramento De Estacas, Pranchas Cravadas, Mad. Aço, Prof. Até 5,0 M</t>
  </si>
  <si>
    <t>Armadura Para Concreto Estrutural Aço Ca-50B</t>
  </si>
  <si>
    <t>Alvenaria De Tijolo Cerâmico, 10Cmx20Cmx20Cm, Espes.= De 15Cm</t>
  </si>
  <si>
    <t>9.1.286</t>
  </si>
  <si>
    <t>9.1.287</t>
  </si>
  <si>
    <t>9.1.288</t>
  </si>
  <si>
    <t>9.1.289</t>
  </si>
  <si>
    <t>9.1.290</t>
  </si>
  <si>
    <t>9.1.291</t>
  </si>
  <si>
    <t>9.1.292</t>
  </si>
  <si>
    <t>9.1.293</t>
  </si>
  <si>
    <t>9.1.294</t>
  </si>
  <si>
    <t>9.1.295</t>
  </si>
  <si>
    <t>9.1.296</t>
  </si>
  <si>
    <t>9.1.297</t>
  </si>
  <si>
    <t>5.2.27.1</t>
  </si>
  <si>
    <t>5.2.27.2</t>
  </si>
  <si>
    <t>5.2.27.3</t>
  </si>
  <si>
    <t>5.2.27.4</t>
  </si>
  <si>
    <t>5.2.27.5</t>
  </si>
  <si>
    <t>5.2.27.6</t>
  </si>
  <si>
    <t>5.2.27.7</t>
  </si>
  <si>
    <t>5.2.27.8</t>
  </si>
  <si>
    <t>5.2.27.9</t>
  </si>
  <si>
    <t>5.2.27.10</t>
  </si>
  <si>
    <t>5.2.35.1</t>
  </si>
  <si>
    <t>5.2.35.2</t>
  </si>
  <si>
    <t>5.2.35.3</t>
  </si>
  <si>
    <t>5.2.35.4</t>
  </si>
  <si>
    <t>5.2.36.1</t>
  </si>
  <si>
    <t>5.2.36.2</t>
  </si>
  <si>
    <t>5.2.36.3</t>
  </si>
  <si>
    <t>5.2.36.4</t>
  </si>
  <si>
    <t>5.2.53.1</t>
  </si>
  <si>
    <t>5.2.53.2</t>
  </si>
  <si>
    <t>5.2.53.3</t>
  </si>
  <si>
    <t>5.2.53.4</t>
  </si>
  <si>
    <t>5.2.72.1</t>
  </si>
  <si>
    <t>5.2.72.1.1</t>
  </si>
  <si>
    <t>5.2.72.1.2</t>
  </si>
  <si>
    <t>5.2.72.1.3</t>
  </si>
  <si>
    <t>5.2.72.2</t>
  </si>
  <si>
    <t>5.2.72.2.1</t>
  </si>
  <si>
    <t>5.2.72.2.2</t>
  </si>
  <si>
    <t>5.2.72.2.3</t>
  </si>
  <si>
    <t>5.2.72.2.4</t>
  </si>
  <si>
    <t>5.2.72.2.5</t>
  </si>
  <si>
    <t>5.2.72.2.6</t>
  </si>
  <si>
    <t>5.2.72.2.7</t>
  </si>
  <si>
    <t>5.2.72.3</t>
  </si>
  <si>
    <t>5.2.72.3.1</t>
  </si>
  <si>
    <t>5.2.72.3.2</t>
  </si>
  <si>
    <t>5.2.72.4</t>
  </si>
  <si>
    <t>5.2.72.4.1</t>
  </si>
  <si>
    <t>5.2.72.4.2</t>
  </si>
  <si>
    <t>5.2.72.4.3</t>
  </si>
  <si>
    <t>5.2.72.4.4</t>
  </si>
  <si>
    <t>5.2.72.4.5</t>
  </si>
  <si>
    <t>5.2.72.4.6</t>
  </si>
  <si>
    <t>5.2.72.4.7</t>
  </si>
  <si>
    <t>5.2.72.4.8</t>
  </si>
  <si>
    <t>5.2.72.4.9</t>
  </si>
  <si>
    <t>5.2.72.4.10</t>
  </si>
  <si>
    <t>5.2.72.4.11</t>
  </si>
  <si>
    <t>5.2.72.4.12</t>
  </si>
  <si>
    <t>5.2.72.5</t>
  </si>
  <si>
    <t>5.2.72.5.1</t>
  </si>
  <si>
    <t>5.2.72.5.2</t>
  </si>
  <si>
    <t>5.2.72.6</t>
  </si>
  <si>
    <t>5.2.72.6.1</t>
  </si>
  <si>
    <t>5.2.72.6.1.1</t>
  </si>
  <si>
    <t>5.2.72.6.1.2</t>
  </si>
  <si>
    <t>5.2.72.6.1.3</t>
  </si>
  <si>
    <t>5.2.72.6.1.4</t>
  </si>
  <si>
    <t>5.2.72.6.1.5</t>
  </si>
  <si>
    <t>5.2.72.6.1.6</t>
  </si>
  <si>
    <t>5.2.72.6.1.7</t>
  </si>
  <si>
    <t>5.2.72.6.1.8</t>
  </si>
  <si>
    <t>5.2.72.6.1.9</t>
  </si>
  <si>
    <t>5.2.72.6.1.10</t>
  </si>
  <si>
    <t>5.2.72.6.1.11</t>
  </si>
  <si>
    <t>5.2.72.6.1.12</t>
  </si>
  <si>
    <t>5.2.72.6.1.13</t>
  </si>
  <si>
    <t>5.2.72.6.1.14</t>
  </si>
  <si>
    <t>5.2.72.6.1.15</t>
  </si>
  <si>
    <t>5.2.72.6.1.16</t>
  </si>
  <si>
    <t>5.2.72.6.1.17</t>
  </si>
  <si>
    <t>5.2.72.6.1.18</t>
  </si>
  <si>
    <t>5.2.72.6.1.19</t>
  </si>
  <si>
    <t>5.2.72.6.1.20</t>
  </si>
  <si>
    <t>5.2.72.6.1.21</t>
  </si>
  <si>
    <t>5.2.72.6.1.22</t>
  </si>
  <si>
    <t>5.2.72.6.1.23</t>
  </si>
  <si>
    <t>5.2.72.6.2</t>
  </si>
  <si>
    <t>5.2.72.6.2.1</t>
  </si>
  <si>
    <t>5.2.72.6.2.2</t>
  </si>
  <si>
    <t>5.2.72.6.2.3</t>
  </si>
  <si>
    <t>5.2.72.6.2.4</t>
  </si>
  <si>
    <t>5.2.72.6.2.5</t>
  </si>
  <si>
    <t>5.2.72.6.2.6</t>
  </si>
  <si>
    <t>5.2.72.6.2.7</t>
  </si>
  <si>
    <t>5.2.72.6.2.8</t>
  </si>
  <si>
    <t>5.2.72.6.2.9</t>
  </si>
  <si>
    <t>5.2.72.6.2.10</t>
  </si>
  <si>
    <t>5.2.72.6.2.11</t>
  </si>
  <si>
    <t>5.2.72.6.2.12</t>
  </si>
  <si>
    <t>5.2.72.6.2.13</t>
  </si>
  <si>
    <t>5.2.72.6.2.14</t>
  </si>
  <si>
    <t>5.2.72.6.2.15</t>
  </si>
  <si>
    <t>5.2.72.6.2.16</t>
  </si>
  <si>
    <t>5.2.72.6.2.17</t>
  </si>
  <si>
    <t>5.2.72.6.2.18</t>
  </si>
  <si>
    <t>5.2.72.6.2.19</t>
  </si>
  <si>
    <t>5.2.72.6.2.20</t>
  </si>
  <si>
    <t>5.2.72.6.2.21</t>
  </si>
  <si>
    <t>5.2.72.6.2.22</t>
  </si>
  <si>
    <t>5.2.72.6.2.23</t>
  </si>
  <si>
    <t>5.2.72.6.2.24</t>
  </si>
  <si>
    <t>5.2.72.6.2.25</t>
  </si>
  <si>
    <t>5.2.72.6.2.26</t>
  </si>
  <si>
    <t>5.2.72.6.2.27</t>
  </si>
  <si>
    <t>5.2.72.6.2.28</t>
  </si>
  <si>
    <t>5.2.72.6.2.29</t>
  </si>
  <si>
    <t>5.2.72.6.2.30</t>
  </si>
  <si>
    <t>5.2.72.6.2.31</t>
  </si>
  <si>
    <t>5.2.72.6.2.32</t>
  </si>
  <si>
    <t>5.2.72.6.2.33</t>
  </si>
  <si>
    <t>5.2.72.6.2.34</t>
  </si>
  <si>
    <t>5.2.72.6.2.35</t>
  </si>
  <si>
    <t>5.2.72.6.2.36</t>
  </si>
  <si>
    <t>5.2.72.6.2.37</t>
  </si>
  <si>
    <t>5.2.72.6.2.38</t>
  </si>
  <si>
    <t>5.2.72.6.2.39</t>
  </si>
  <si>
    <t>5.2.72.6.2.40</t>
  </si>
  <si>
    <t>5.2.72.6.2.41</t>
  </si>
  <si>
    <t>5.2.72.6.2.42</t>
  </si>
  <si>
    <t>5.2.72.6.2.43</t>
  </si>
  <si>
    <t>5.2.72.6.2.44</t>
  </si>
  <si>
    <t>5.2.72.6.2.45</t>
  </si>
  <si>
    <t>6.1.2.1</t>
  </si>
  <si>
    <t>6.1.2.2</t>
  </si>
  <si>
    <t>6.1.2.3</t>
  </si>
  <si>
    <t>6.1.2.4</t>
  </si>
  <si>
    <t>6.1.2.5</t>
  </si>
  <si>
    <t>6.1.2.6</t>
  </si>
  <si>
    <t>6.1.2.7</t>
  </si>
  <si>
    <t>6.1.2.8</t>
  </si>
  <si>
    <t>8.4 - PONTILHÃO</t>
  </si>
  <si>
    <t>Fornecimento E Instalação De Aparelho De Apoio</t>
  </si>
  <si>
    <t>Cantoneira Metálica Com Dimensões = 50 X 50 X 5 Mm</t>
  </si>
  <si>
    <t>Placa Metálica 100 X 5 Mm</t>
  </si>
  <si>
    <t>Argamassa De Revestimento</t>
  </si>
  <si>
    <t>Aterro Compactado Com Laterita</t>
  </si>
  <si>
    <t>8.4.1.15</t>
  </si>
  <si>
    <t>8.4.1.16</t>
  </si>
  <si>
    <t>8.4.1.17</t>
  </si>
  <si>
    <t>8.3 - SIFÕES INVERTIDOS</t>
  </si>
  <si>
    <t>8.5- CONTROLE DE NÍVEL DE JUSANTE</t>
  </si>
  <si>
    <t>8.5.1.14</t>
  </si>
  <si>
    <t>8.5.2.3</t>
  </si>
  <si>
    <t>8.5.2.4</t>
  </si>
  <si>
    <t>8.5.2.5</t>
  </si>
  <si>
    <t xml:space="preserve">8.6- TOMADA DE ÁGUA P/ CANAL CT-2.4 </t>
  </si>
  <si>
    <t>8.7 - CONTROLE DE NÍVEL MISTO</t>
  </si>
  <si>
    <t>8.7.1.4</t>
  </si>
  <si>
    <t>8.7.1.5</t>
  </si>
  <si>
    <t>8.7.1.6</t>
  </si>
  <si>
    <t>8.7.1.7</t>
  </si>
  <si>
    <t>8.7.1.8</t>
  </si>
  <si>
    <t>8.7.1.9</t>
  </si>
  <si>
    <t>8.7.1.10</t>
  </si>
  <si>
    <t>8.7.1.11</t>
  </si>
  <si>
    <t>8.7.1.12</t>
  </si>
  <si>
    <t>8.7.1.13</t>
  </si>
  <si>
    <t>8.7.1.14</t>
  </si>
  <si>
    <t>8.7.1.15</t>
  </si>
  <si>
    <t>8.7.1.16</t>
  </si>
  <si>
    <t>8.7.2.3</t>
  </si>
  <si>
    <t>8.7.2.4</t>
  </si>
  <si>
    <t>8.7.2.5</t>
  </si>
  <si>
    <t>8.7.2.6</t>
  </si>
  <si>
    <t>8.7.2.7</t>
  </si>
  <si>
    <t>8.8 - RESERVATÓRIO PULMÃO - CANAL PRINCIPAL</t>
  </si>
  <si>
    <t>8.8.2.1</t>
  </si>
  <si>
    <t>8.8.2.2</t>
  </si>
  <si>
    <t>8.9 - ADUTORA PARA ALIMENTAÇÃO DOS LOTES EMPRESARIAIS - ÁREA INCRA - ANTIGO CANAL CT-2.2</t>
  </si>
  <si>
    <t>8.9.1.1</t>
  </si>
  <si>
    <t>8.9.1.2</t>
  </si>
  <si>
    <t>8.9.1.3</t>
  </si>
  <si>
    <t>8.9.1.4</t>
  </si>
  <si>
    <t>8.9.1.5</t>
  </si>
  <si>
    <t>8.9.1.6</t>
  </si>
  <si>
    <t>8.10</t>
  </si>
  <si>
    <t>8.10 - TOMADAS E ELEVATÓRIAS (LOTES EMPRESARIAIS) - OBRAS NOVAS</t>
  </si>
  <si>
    <t>Dragagem da embocadura do canal (50% do Custo de dragagem previsto na obra, atualizado para julho/2023)</t>
  </si>
  <si>
    <t>Ponte Rolante Mecânica, Vão De 5,7 M, Capacidade 5 Ton, Talha 8,5 M</t>
  </si>
  <si>
    <t xml:space="preserve"> Curva 90º Flange/Ponta, Em Aço Carbono, Esp. ¼", Ø500 Mm, Peso ±  158 Kg</t>
  </si>
  <si>
    <t xml:space="preserve"> Junta Dresser Ø700 Mm</t>
  </si>
  <si>
    <t xml:space="preserve"> Válvula Borboleta Ø1000 Mm</t>
  </si>
  <si>
    <t xml:space="preserve"> Junta Dresser Ø1000 Mm</t>
  </si>
  <si>
    <t>Talha Manual, Carga 2 Ton</t>
  </si>
  <si>
    <t xml:space="preserve"> Carro Troley</t>
  </si>
  <si>
    <t xml:space="preserve"> Monovia</t>
  </si>
  <si>
    <t>Forca Metálica (Turco) Para Suspensão Das Monovias</t>
  </si>
  <si>
    <t xml:space="preserve"> Guia De Deslizamento Dos Stop-Log'S, Completa, Com Peça De Ancoragem </t>
  </si>
  <si>
    <t xml:space="preserve"> Stop-Log Metálico, 0,80 X 1,50 M</t>
  </si>
  <si>
    <t>9.2.166</t>
  </si>
  <si>
    <t>9.2.167</t>
  </si>
  <si>
    <t>9.2.168</t>
  </si>
  <si>
    <t>9.2.169</t>
  </si>
  <si>
    <t>9.2.170</t>
  </si>
  <si>
    <t>9.2.171</t>
  </si>
  <si>
    <t>9.2.172</t>
  </si>
  <si>
    <t>9.2.173</t>
  </si>
  <si>
    <t>9.2.174</t>
  </si>
  <si>
    <t>9.2.175</t>
  </si>
  <si>
    <t>9.2.176</t>
  </si>
  <si>
    <t xml:space="preserve">Raspagem E Limpeza Nas Áreas Destinadas À Implantação Das Vias </t>
  </si>
  <si>
    <t xml:space="preserve"> m²</t>
  </si>
  <si>
    <t>Regularização   E   Compactação  De  Subleito  Nas Pistas De Rolamento</t>
  </si>
  <si>
    <t>15.1 - REDE VIÁRIA</t>
  </si>
  <si>
    <t>15.1.1.1</t>
  </si>
  <si>
    <t>15.1.1.2</t>
  </si>
  <si>
    <t>15.1.1.3</t>
  </si>
  <si>
    <t>PONTILHÃO</t>
  </si>
  <si>
    <t>1.8.8.2</t>
  </si>
  <si>
    <t>1.8.10.1</t>
  </si>
  <si>
    <t>1.8.10.2</t>
  </si>
  <si>
    <t>1.8.10.3</t>
  </si>
  <si>
    <t>1.12.1</t>
  </si>
  <si>
    <t>1.12.2</t>
  </si>
  <si>
    <t>12 - REDES FIXAS E "ON FARM" (PARCELAS DOS SETORES + INDIVIDUAIS)</t>
  </si>
  <si>
    <t>REDES FIXAS E "ON FARM" (PARCELAS DOS SETORES + INDIVIDUAIS)</t>
  </si>
  <si>
    <t>OBRAS E EQUIPAMENTOS "ON FARM": PARCELAS DOS SETORES E INDIVIDUAIS</t>
  </si>
  <si>
    <t>2.10</t>
  </si>
  <si>
    <t>CANAL PRINCIPAL E TOMADAS  PARA PARCELAS</t>
  </si>
  <si>
    <t>CUSTOS REAJ.</t>
  </si>
  <si>
    <t>FINALIZAÇÃO IMPLANTAÇÃO DAS OBRAS S/ ON FARM</t>
  </si>
  <si>
    <r>
      <rPr>
        <b/>
        <sz val="8"/>
        <rFont val="Arial"/>
        <family val="2"/>
      </rPr>
      <t xml:space="preserve">SERVIÇOS PREVISTOS: </t>
    </r>
    <r>
      <rPr>
        <sz val="8"/>
        <rFont val="Arial"/>
        <family val="2"/>
      </rPr>
      <t>INSPEÇÃO DAS SEÇÕES DO CANAL COM ÊNFASE AO ESTADO DE CONSERVAÇÃO DAS PLACAS DE CONCRETO E JUNTAS DE VEDAÇÃO BEM COMO À PRESENÇA DE VEGETAÇÃO NAS JUNTAS E BORDAS DO CANAL; REMOÇÃO DA VEGETAÇÃO, LIMPEZA E REPAROS NAS PLACAS DE CONCRETO, JUNTAS DE VEDAÇÃO E BORDAS DO CANAL. ACABAMENTOS DAS ESTRUTURAS.</t>
    </r>
  </si>
  <si>
    <t>Canal Principal e suas obras</t>
  </si>
  <si>
    <t>Tomadas e Elevatórias (Parcelas isoladas)</t>
  </si>
  <si>
    <t>OBRAS / MONTAGEM</t>
  </si>
  <si>
    <t>Estações de Bombeamento (EBSs)</t>
  </si>
  <si>
    <r>
      <rPr>
        <b/>
        <sz val="8"/>
        <rFont val="Arial"/>
        <family val="2"/>
      </rPr>
      <t>SERVIÇOS PREVISTOS:</t>
    </r>
    <r>
      <rPr>
        <sz val="8"/>
        <rFont val="Arial"/>
        <family val="2"/>
      </rPr>
      <t>REMOÇÃO DA VEGETAÇÃO E RESÍDUOS DE OBRAS; INSPEÇÃO DAS OBRAS DAS CASAS DE BOMBAS, SUBESTAÇÕES E TANQUES HIDROPNEUMÁTICOS, INCLUSIVE OS ASPECTOS ESTRUTURAIS (FISSURAS, EXPOSIÇÃO DE FERRAGEM, ETC.), INTEGRIDADE DAS VEDAÇÕES, ETC.; MAPEAMENTO DAS PATOLOGIAS COM ELABORAÇÃO DE RELAÇÃO DE REPAROS E FINALIZAÇÕES NECESSÁRIAS; EXECUÇÃO DOS REPAROS NOS PRÉDIOS, REPOSIÇÃO DE MATERIAIS DANIFICADOS E/OU FURTADOS E FINALIZAÇÃO DAS OBRAS, INCLUSIVE INSTALAÇÃO DAS ABERTURAS, ILUMINAÇÃO, PINTURAS, ETC.</t>
    </r>
  </si>
  <si>
    <t>2.11</t>
  </si>
  <si>
    <t>SINAPI-98566</t>
  </si>
  <si>
    <t>SEINFRA/CE-C1049</t>
  </si>
  <si>
    <t xml:space="preserve">DISCRIMINAÇÃO </t>
  </si>
  <si>
    <t>Geral</t>
  </si>
  <si>
    <t>OBS.</t>
  </si>
  <si>
    <t>Fonte de dados</t>
  </si>
  <si>
    <t>Data / Ano</t>
  </si>
  <si>
    <t>Índices de reajuste</t>
  </si>
  <si>
    <t>Custo total das infraestrut. (R$)</t>
  </si>
  <si>
    <t>Coluna</t>
  </si>
  <si>
    <t>Fator</t>
  </si>
  <si>
    <t>unid.</t>
  </si>
  <si>
    <t>R$</t>
  </si>
  <si>
    <t>p/ unid</t>
  </si>
  <si>
    <t>PDG Orç Recup - 2023</t>
  </si>
  <si>
    <t>item 1.5.5 do Orçam Recuper PLG - tomada gravit.</t>
  </si>
  <si>
    <t>Fornec Equip Mecân/Eletric</t>
  </si>
  <si>
    <t>Malves-2ª-2013</t>
  </si>
  <si>
    <t>PROD. SIDERÚRG.</t>
  </si>
  <si>
    <t>M.Alves - Orçamento - item 8.2</t>
  </si>
  <si>
    <t>Montagem mecân/eletr (20% de fornec.)</t>
  </si>
  <si>
    <t>IGP - DI</t>
  </si>
  <si>
    <t>CONTRATO - 18ºTAC</t>
  </si>
  <si>
    <t>UNITÁRIO C/BDI</t>
  </si>
  <si>
    <t>12 - DESMATAMENTO</t>
  </si>
  <si>
    <t>Lotes empresariais e Setores</t>
  </si>
  <si>
    <t>C/BDI ORIGINAL</t>
  </si>
  <si>
    <t>S/BDI</t>
  </si>
  <si>
    <t>C/BDI</t>
  </si>
  <si>
    <t>12.1.1.1</t>
  </si>
  <si>
    <t>Preço unitário contrato PI</t>
  </si>
  <si>
    <t>Preço unitário contrato Reajustado</t>
  </si>
  <si>
    <t>TOTAL C/BDI</t>
  </si>
  <si>
    <t xml:space="preserve">Fonte: Contrato DNOCS </t>
  </si>
  <si>
    <t>PREÇO COM BDI ORIGINAL</t>
  </si>
  <si>
    <t>Desmobilização De  De Pessoal</t>
  </si>
  <si>
    <t>Mobilização  De Equipamento</t>
  </si>
  <si>
    <t>Mobilização  De Pessoal</t>
  </si>
  <si>
    <t>MOBILIZAÇÃO DE EQUIPAMENTO</t>
  </si>
  <si>
    <t>MOBILIZAÇÃO DE PESSOAL</t>
  </si>
  <si>
    <t>INSTALAÇÃO DO CANTEIRO</t>
  </si>
  <si>
    <t>MANUTENÇÃO E APOIO LOGÍSTICO (ADMINISTRAÇÃO DIRETA)</t>
  </si>
  <si>
    <t>DESMOBILIZAÇÃO DE EQUIPAMENTO</t>
  </si>
  <si>
    <t>DESMOBILIZAÇÃO DE PESSOAL</t>
  </si>
  <si>
    <t>Subtotal</t>
  </si>
  <si>
    <t>Subtotal Item 2 ao 17</t>
  </si>
  <si>
    <t>1.16.1</t>
  </si>
  <si>
    <t>1.16.1.1</t>
  </si>
  <si>
    <t>1.16.1.2</t>
  </si>
  <si>
    <t>1.16.2</t>
  </si>
  <si>
    <t>1.16.2.1</t>
  </si>
  <si>
    <t>1.16.2.2</t>
  </si>
  <si>
    <t>1.16.3</t>
  </si>
  <si>
    <t>1.16.3.1</t>
  </si>
  <si>
    <t>1.16.3.2</t>
  </si>
  <si>
    <t>1.16.4</t>
  </si>
  <si>
    <t>1.16.4.1</t>
  </si>
  <si>
    <t>1.16.4.2</t>
  </si>
  <si>
    <t>1.16.5</t>
  </si>
  <si>
    <t>1.16.5.1</t>
  </si>
  <si>
    <t>1.16.5.2</t>
  </si>
  <si>
    <t>3.0</t>
  </si>
  <si>
    <t>SISTEMA "ON FARM"</t>
  </si>
  <si>
    <t>TOTAL SISTEMA "ON FARM"</t>
  </si>
  <si>
    <t>TOTAL DE IMPLANTAÇÃO DO EMPREENDIMENTO COM ON FARM</t>
  </si>
  <si>
    <t>TOTAL FINALIZAÇÃO DA 2ª ETAPA DE IMPLANTAÇÃO E RECUPERAÇAO DE INFRAESTRUTURA E SISTEMA "ON FARM"</t>
  </si>
  <si>
    <r>
      <rPr>
        <b/>
        <sz val="8"/>
        <rFont val="Arial"/>
        <family val="2"/>
      </rPr>
      <t xml:space="preserve">SERVIÇOS PREVISTOS: </t>
    </r>
    <r>
      <rPr>
        <sz val="8"/>
        <rFont val="Arial"/>
        <family val="2"/>
      </rPr>
      <t>INSPEÇÃO CADASTRAL DOS DRENOS DE PROTEÇÃO DE CANAIS E DE ESTRADAS, BUEIROS, QUEDAS E OUTRAS OBRAS DE ARTE, COM ÊNFASE À PRESENÇA DE VEGETAÇÃO, GRAU DE EXECUÇÃO E/OU DE OBSTRUÇÃO DAS SEÇÕES, NECESSIDADE DE OBRAS CONTRA A EROSÃO, ETC.; REMOÇÃO DA VEGETAÇÃO, DESOBSTRUÇÃO E LIMPEZA DAS SEÇÕES DE DRENOS IMPLANTADAS E EXPURGO DOS MATERIAIS; SERVIÇOS DE RECUPERAÇÃO E MANUTENÇÃO; REMOÇÃO DA VEGETAÇÃO, DESOBSTRUÇÃO E LIMPEZA DE BUEIROS, INCLUSIVE DAS TRANSIÇÕES A MONTANTE E A JUSANTE BEM COMO RECONFIGURAÇÃO DE PROTEÇÕES COM RIP-RAP; ORGANIZAÇÃO E LIMPEZA DAS OBRAS.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</si>
</sst>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0000_);_(* \(#,##0.0000\);_(* &quot;-&quot;??_);_(@_)"/>
    <numFmt numFmtId="166" formatCode="_(&quot;R$ &quot;* #,##0.00_);_(&quot;R$ &quot;* \(#,##0.00\);_(&quot;R$ &quot;* &quot;-&quot;??_);_(@_)"/>
    <numFmt numFmtId="167" formatCode="&quot;R$&quot;\ #,##0.00"/>
    <numFmt numFmtId="168" formatCode="#,##0.0000"/>
    <numFmt numFmtId="169" formatCode="_(&quot;R$ &quot;* #,##0.00_);_(&quot;R$ &quot;* \(#,##0.00\);_(&quot;R$ &quot;* \-??_);_(@_)"/>
    <numFmt numFmtId="170" formatCode="dd&quot; de &quot;mmmm&quot; de &quot;yyyy"/>
    <numFmt numFmtId="171" formatCode="_-* #,##0.0000_-;\-* #,##0.0000_-;_-* &quot;-&quot;????_-;_-@_-"/>
    <numFmt numFmtId="172" formatCode="#,##0.0"/>
  </numFmts>
  <fonts count="56"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sz val="12"/>
      <name val="Calibri"/>
      <family val="2"/>
      <scheme val="minor"/>
    </font>
    <font>
      <b/>
      <sz val="14"/>
      <name val="Calibri"/>
      <family val="2"/>
      <scheme val="minor"/>
    </font>
    <font>
      <b/>
      <sz val="12"/>
      <name val="Calibri"/>
      <family val="2"/>
      <scheme val="minor"/>
    </font>
    <font>
      <b/>
      <sz val="12"/>
      <color theme="1"/>
      <name val="Calibri"/>
      <family val="2"/>
      <scheme val="minor"/>
    </font>
    <font>
      <b/>
      <sz val="12"/>
      <color rgb="FFFF0000"/>
      <name val="Calibri"/>
      <family val="2"/>
      <scheme val="minor"/>
    </font>
    <font>
      <sz val="12"/>
      <color theme="1"/>
      <name val="Calibri"/>
      <family val="2"/>
      <scheme val="minor"/>
    </font>
    <font>
      <sz val="14"/>
      <name val="Calibri"/>
      <family val="2"/>
      <scheme val="minor"/>
    </font>
    <font>
      <b/>
      <sz val="13"/>
      <color theme="1"/>
      <name val="Calibri"/>
      <family val="2"/>
      <scheme val="minor"/>
    </font>
    <font>
      <sz val="8"/>
      <name val="Calibri"/>
      <family val="2"/>
      <scheme val="minor"/>
    </font>
    <font>
      <b/>
      <sz val="11"/>
      <color theme="1"/>
      <name val="Calibri"/>
      <family val="2"/>
      <scheme val="minor"/>
    </font>
    <font>
      <sz val="10"/>
      <name val="Courier New"/>
      <family val="3"/>
    </font>
    <font>
      <b/>
      <sz val="10"/>
      <name val="Arial"/>
      <family val="2"/>
    </font>
    <font>
      <b/>
      <sz val="10"/>
      <color indexed="12"/>
      <name val="Arial"/>
      <family val="2"/>
    </font>
    <font>
      <b/>
      <sz val="12"/>
      <name val="Arial"/>
      <family val="2"/>
    </font>
    <font>
      <sz val="9"/>
      <name val="Arial"/>
      <family val="2"/>
    </font>
    <font>
      <b/>
      <u/>
      <sz val="15"/>
      <name val="Arial"/>
      <family val="2"/>
    </font>
    <font>
      <b/>
      <sz val="9"/>
      <name val="Arial"/>
      <family val="2"/>
    </font>
    <font>
      <sz val="9"/>
      <color indexed="16"/>
      <name val="Arial"/>
      <family val="2"/>
    </font>
    <font>
      <b/>
      <sz val="11"/>
      <name val="Arial"/>
      <family val="2"/>
    </font>
    <font>
      <sz val="11"/>
      <name val="Arial"/>
      <family val="2"/>
    </font>
    <font>
      <sz val="11"/>
      <color indexed="9"/>
      <name val="Arial"/>
      <family val="2"/>
    </font>
    <font>
      <b/>
      <sz val="11"/>
      <color indexed="12"/>
      <name val="Arial"/>
      <family val="2"/>
    </font>
    <font>
      <i/>
      <sz val="12"/>
      <name val="Calibri"/>
      <family val="2"/>
    </font>
    <font>
      <i/>
      <u/>
      <sz val="12"/>
      <name val="Calibri"/>
      <family val="2"/>
    </font>
    <font>
      <u/>
      <sz val="10"/>
      <name val="Arial"/>
      <family val="2"/>
    </font>
    <font>
      <sz val="12"/>
      <name val="Arial"/>
      <family val="2"/>
    </font>
    <font>
      <sz val="10"/>
      <color theme="1"/>
      <name val="Arial"/>
      <family val="2"/>
    </font>
    <font>
      <sz val="10"/>
      <color indexed="8"/>
      <name val="SansSerif"/>
      <charset val="2"/>
    </font>
    <font>
      <b/>
      <sz val="18"/>
      <color indexed="8"/>
      <name val="SansSerif"/>
      <charset val="2"/>
    </font>
    <font>
      <sz val="6"/>
      <color indexed="8"/>
      <name val="Arial"/>
      <family val="2"/>
    </font>
    <font>
      <sz val="12"/>
      <color indexed="8"/>
      <name val="Arial"/>
      <family val="2"/>
    </font>
    <font>
      <b/>
      <sz val="8"/>
      <color indexed="8"/>
      <name val="Arial"/>
      <family val="2"/>
    </font>
    <font>
      <sz val="8"/>
      <color indexed="8"/>
      <name val="Arial"/>
      <family val="2"/>
    </font>
    <font>
      <b/>
      <sz val="10"/>
      <color indexed="8"/>
      <name val="SansSerif"/>
      <charset val="2"/>
    </font>
    <font>
      <sz val="12"/>
      <color indexed="8"/>
      <name val="SansSerif"/>
      <charset val="2"/>
    </font>
    <font>
      <b/>
      <sz val="8"/>
      <name val="Arial"/>
      <family val="2"/>
    </font>
    <font>
      <b/>
      <vertAlign val="subscript"/>
      <sz val="10"/>
      <name val="Arial"/>
      <family val="2"/>
    </font>
    <font>
      <sz val="11"/>
      <color indexed="8"/>
      <name val="Calibri"/>
      <family val="2"/>
    </font>
    <font>
      <b/>
      <sz val="11"/>
      <color indexed="8"/>
      <name val="Arial"/>
      <family val="2"/>
    </font>
    <font>
      <sz val="11"/>
      <color indexed="8"/>
      <name val="Arial"/>
      <family val="2"/>
    </font>
    <font>
      <b/>
      <sz val="12"/>
      <color indexed="8"/>
      <name val="Arial"/>
      <family val="2"/>
    </font>
    <font>
      <sz val="8"/>
      <color indexed="8"/>
      <name val="Calibri"/>
      <family val="2"/>
    </font>
    <font>
      <sz val="8"/>
      <name val="Arial"/>
      <family val="2"/>
    </font>
    <font>
      <sz val="11"/>
      <name val="Calibri"/>
      <family val="2"/>
    </font>
    <font>
      <b/>
      <sz val="10"/>
      <color indexed="8"/>
      <name val="Arial"/>
      <family val="2"/>
    </font>
    <font>
      <sz val="8"/>
      <color theme="1"/>
      <name val="Calibri"/>
      <family val="2"/>
      <scheme val="minor"/>
    </font>
    <font>
      <sz val="12"/>
      <color rgb="FF000000"/>
      <name val="Arial"/>
      <family val="2"/>
    </font>
    <font>
      <b/>
      <sz val="8"/>
      <color theme="1"/>
      <name val="Arial"/>
      <family val="2"/>
    </font>
    <font>
      <sz val="11"/>
      <color rgb="FFFF0000"/>
      <name val="Calibri"/>
      <family val="2"/>
      <scheme val="minor"/>
    </font>
    <font>
      <b/>
      <u/>
      <sz val="10"/>
      <color theme="1"/>
      <name val="Arial"/>
      <family val="2"/>
    </font>
    <font>
      <sz val="10"/>
      <color rgb="FFFF0000"/>
      <name val="Arial"/>
      <family val="2"/>
    </font>
    <font>
      <b/>
      <sz val="10"/>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rgb="FFF6546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3"/>
        <bgColor indexed="26"/>
      </patternFill>
    </fill>
    <fill>
      <patternFill patternType="solid">
        <fgColor indexed="9"/>
        <bgColor indexed="64"/>
      </patternFill>
    </fill>
    <fill>
      <patternFill patternType="solid">
        <fgColor indexed="22"/>
        <bgColor indexed="64"/>
      </patternFill>
    </fill>
    <fill>
      <patternFill patternType="solid">
        <fgColor indexed="22"/>
        <bgColor indexed="26"/>
      </patternFill>
    </fill>
    <fill>
      <patternFill patternType="solid">
        <fgColor theme="0" tint="-0.24994659260841701"/>
        <bgColor indexed="64"/>
      </patternFill>
    </fill>
    <fill>
      <patternFill patternType="solid">
        <fgColor rgb="FFFFFF00"/>
        <bgColor indexed="64"/>
      </patternFill>
    </fill>
    <fill>
      <patternFill patternType="solid">
        <fgColor rgb="FF66FF33"/>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style="thin">
        <color auto="1"/>
      </left>
      <right style="thin">
        <color auto="1"/>
      </right>
      <top style="thin">
        <color auto="1"/>
      </top>
      <bottom style="thin">
        <color auto="1"/>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auto="1"/>
      </left>
      <right style="thin">
        <color auto="1"/>
      </right>
      <top style="hair">
        <color auto="1"/>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medium">
        <color indexed="64"/>
      </bottom>
      <diagonal/>
    </border>
    <border>
      <left/>
      <right style="thin">
        <color indexed="64"/>
      </right>
      <top/>
      <bottom/>
      <diagonal/>
    </border>
    <border>
      <left/>
      <right style="thin">
        <color indexed="64"/>
      </right>
      <top/>
      <bottom style="medium">
        <color auto="1"/>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bottom/>
      <diagonal/>
    </border>
    <border>
      <left/>
      <right/>
      <top style="thin">
        <color indexed="8"/>
      </top>
      <bottom/>
      <diagonal/>
    </border>
    <border>
      <left/>
      <right/>
      <top/>
      <bottom style="thin">
        <color indexed="8"/>
      </bottom>
      <diagonal/>
    </border>
    <border>
      <left/>
      <right/>
      <top style="medium">
        <color indexed="8"/>
      </top>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style="medium">
        <color indexed="64"/>
      </right>
      <top style="hair">
        <color auto="1"/>
      </top>
      <bottom style="medium">
        <color indexed="64"/>
      </bottom>
      <diagonal/>
    </border>
    <border>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hair">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medium">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thin">
        <color auto="1"/>
      </bottom>
      <diagonal/>
    </border>
    <border>
      <left/>
      <right/>
      <top style="hair">
        <color indexed="64"/>
      </top>
      <bottom style="thin">
        <color indexed="64"/>
      </bottom>
      <diagonal/>
    </border>
    <border>
      <left/>
      <right style="thin">
        <color auto="1"/>
      </right>
      <top style="hair">
        <color indexed="64"/>
      </top>
      <bottom style="thin">
        <color auto="1"/>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s>
  <cellStyleXfs count="16">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18" fillId="0" borderId="0"/>
    <xf numFmtId="169" fontId="2" fillId="0" borderId="0" applyFill="0" applyBorder="0" applyAlignment="0" applyProtection="0"/>
    <xf numFmtId="166" fontId="1" fillId="0" borderId="0" applyFont="0" applyFill="0" applyBorder="0" applyAlignment="0" applyProtection="0"/>
    <xf numFmtId="0" fontId="41" fillId="0" borderId="0"/>
    <xf numFmtId="43" fontId="2"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3" fontId="1" fillId="0" borderId="0" applyFont="0" applyFill="0" applyBorder="0" applyAlignment="0" applyProtection="0"/>
    <xf numFmtId="9" fontId="1" fillId="0" borderId="0" applyFont="0" applyFill="0" applyBorder="0" applyAlignment="0" applyProtection="0"/>
  </cellStyleXfs>
  <cellXfs count="664">
    <xf numFmtId="0" fontId="0" fillId="0" borderId="0" xfId="0"/>
    <xf numFmtId="0" fontId="3" fillId="0" borderId="0" xfId="2" applyFont="1" applyAlignment="1">
      <alignment horizontal="left" vertical="center"/>
    </xf>
    <xf numFmtId="0" fontId="3" fillId="0" borderId="0" xfId="2" applyFont="1" applyAlignment="1">
      <alignment vertical="center" wrapText="1"/>
    </xf>
    <xf numFmtId="0" fontId="4" fillId="0" borderId="0" xfId="2" applyFont="1" applyAlignment="1">
      <alignment horizontal="center" vertical="center"/>
    </xf>
    <xf numFmtId="0" fontId="3" fillId="0" borderId="0" xfId="2" applyFont="1" applyAlignment="1">
      <alignment vertical="center"/>
    </xf>
    <xf numFmtId="49" fontId="3" fillId="2" borderId="2" xfId="2" applyNumberFormat="1" applyFont="1" applyFill="1" applyBorder="1" applyAlignment="1">
      <alignment vertical="center"/>
    </xf>
    <xf numFmtId="49" fontId="4" fillId="2" borderId="2" xfId="2" applyNumberFormat="1" applyFont="1" applyFill="1" applyBorder="1" applyAlignment="1">
      <alignment horizontal="center" vertical="center"/>
    </xf>
    <xf numFmtId="49" fontId="6" fillId="2" borderId="6" xfId="2" applyNumberFormat="1" applyFont="1" applyFill="1" applyBorder="1" applyAlignment="1">
      <alignment vertical="center"/>
    </xf>
    <xf numFmtId="49" fontId="6" fillId="2" borderId="6" xfId="2" applyNumberFormat="1" applyFont="1" applyFill="1" applyBorder="1" applyAlignment="1">
      <alignment horizontal="center" vertical="center"/>
    </xf>
    <xf numFmtId="0" fontId="7" fillId="2" borderId="6" xfId="0" applyFont="1" applyFill="1" applyBorder="1"/>
    <xf numFmtId="49" fontId="6" fillId="2" borderId="1" xfId="2" applyNumberFormat="1" applyFont="1" applyFill="1" applyBorder="1" applyAlignment="1">
      <alignment vertical="center"/>
    </xf>
    <xf numFmtId="49" fontId="6" fillId="2" borderId="2" xfId="2" applyNumberFormat="1" applyFont="1" applyFill="1" applyBorder="1" applyAlignment="1">
      <alignment vertical="center"/>
    </xf>
    <xf numFmtId="49" fontId="6" fillId="2" borderId="2" xfId="2" applyNumberFormat="1" applyFont="1" applyFill="1" applyBorder="1" applyAlignment="1">
      <alignment horizontal="center" vertical="center"/>
    </xf>
    <xf numFmtId="0" fontId="3" fillId="2" borderId="2" xfId="2" applyFont="1" applyFill="1" applyBorder="1" applyAlignment="1">
      <alignment vertical="center"/>
    </xf>
    <xf numFmtId="49" fontId="6" fillId="2" borderId="4" xfId="2" applyNumberFormat="1" applyFont="1" applyFill="1" applyBorder="1" applyAlignment="1">
      <alignment vertical="center"/>
    </xf>
    <xf numFmtId="167" fontId="6" fillId="2" borderId="12" xfId="2" applyNumberFormat="1" applyFont="1" applyFill="1" applyBorder="1" applyAlignment="1">
      <alignment vertical="center"/>
    </xf>
    <xf numFmtId="167" fontId="8" fillId="2" borderId="12" xfId="2" applyNumberFormat="1" applyFont="1" applyFill="1" applyBorder="1" applyAlignment="1">
      <alignment vertical="center"/>
    </xf>
    <xf numFmtId="164" fontId="6" fillId="2" borderId="5" xfId="1" applyFont="1" applyFill="1" applyBorder="1" applyAlignment="1">
      <alignment vertical="center"/>
    </xf>
    <xf numFmtId="164" fontId="6" fillId="2" borderId="6" xfId="1" applyFont="1" applyFill="1" applyBorder="1" applyAlignment="1">
      <alignment vertical="center"/>
    </xf>
    <xf numFmtId="164" fontId="6" fillId="2" borderId="6" xfId="1" applyFont="1" applyFill="1" applyBorder="1" applyAlignment="1">
      <alignment horizontal="center" vertical="center"/>
    </xf>
    <xf numFmtId="0" fontId="3" fillId="2" borderId="6" xfId="2" applyFont="1" applyFill="1" applyBorder="1" applyAlignment="1">
      <alignment vertical="center"/>
    </xf>
    <xf numFmtId="167" fontId="3" fillId="0" borderId="6" xfId="2" applyNumberFormat="1" applyFont="1" applyBorder="1" applyAlignment="1">
      <alignment horizontal="center" vertical="center"/>
    </xf>
    <xf numFmtId="49" fontId="4" fillId="0" borderId="6" xfId="2" applyNumberFormat="1" applyFont="1" applyBorder="1" applyAlignment="1">
      <alignment horizontal="center" vertical="center"/>
    </xf>
    <xf numFmtId="164" fontId="3" fillId="0" borderId="6" xfId="1" applyFont="1" applyFill="1" applyBorder="1" applyAlignment="1">
      <alignment vertical="center"/>
    </xf>
    <xf numFmtId="164" fontId="3" fillId="0" borderId="0" xfId="1" applyFont="1" applyFill="1" applyBorder="1" applyAlignment="1">
      <alignment vertical="center"/>
    </xf>
    <xf numFmtId="164" fontId="6" fillId="2" borderId="26" xfId="1" applyFont="1" applyFill="1" applyBorder="1" applyAlignment="1">
      <alignment horizontal="center" vertical="center" wrapText="1"/>
    </xf>
    <xf numFmtId="164" fontId="6" fillId="3" borderId="3" xfId="1" applyFont="1" applyFill="1" applyBorder="1" applyAlignment="1">
      <alignment horizontal="center" vertical="center" wrapText="1"/>
    </xf>
    <xf numFmtId="164" fontId="6" fillId="4" borderId="3" xfId="1" applyFont="1" applyFill="1" applyBorder="1" applyAlignment="1">
      <alignment horizontal="center" vertical="center" wrapText="1"/>
    </xf>
    <xf numFmtId="2" fontId="6" fillId="2" borderId="27" xfId="3" applyNumberFormat="1" applyFont="1" applyFill="1" applyBorder="1" applyAlignment="1">
      <alignment vertical="center" wrapText="1"/>
    </xf>
    <xf numFmtId="164" fontId="6" fillId="2" borderId="27" xfId="3" applyFont="1" applyFill="1" applyBorder="1" applyAlignment="1">
      <alignment horizontal="center" vertical="center"/>
    </xf>
    <xf numFmtId="164" fontId="6" fillId="2" borderId="27" xfId="1" applyFont="1" applyFill="1" applyBorder="1" applyAlignment="1">
      <alignment horizontal="right" vertical="center"/>
    </xf>
    <xf numFmtId="0" fontId="4" fillId="0" borderId="0" xfId="2" applyFont="1" applyAlignment="1">
      <alignment vertical="center"/>
    </xf>
    <xf numFmtId="2" fontId="4" fillId="0" borderId="28" xfId="3" applyNumberFormat="1" applyFont="1" applyFill="1" applyBorder="1" applyAlignment="1">
      <alignment vertical="center" wrapText="1"/>
    </xf>
    <xf numFmtId="49" fontId="4" fillId="0" borderId="28" xfId="3" applyNumberFormat="1" applyFont="1" applyFill="1" applyBorder="1" applyAlignment="1">
      <alignment horizontal="center" vertical="center"/>
    </xf>
    <xf numFmtId="164" fontId="4" fillId="0" borderId="28" xfId="1" quotePrefix="1" applyFont="1" applyFill="1" applyBorder="1" applyAlignment="1">
      <alignment vertical="center"/>
    </xf>
    <xf numFmtId="164" fontId="4" fillId="0" borderId="28" xfId="1" applyFont="1" applyFill="1" applyBorder="1" applyAlignment="1">
      <alignment vertical="center"/>
    </xf>
    <xf numFmtId="164" fontId="4" fillId="5" borderId="28" xfId="1" quotePrefix="1" applyFont="1" applyFill="1" applyBorder="1" applyAlignment="1">
      <alignment vertical="center"/>
    </xf>
    <xf numFmtId="164" fontId="4" fillId="2" borderId="28" xfId="1" applyFont="1" applyFill="1" applyBorder="1" applyAlignment="1">
      <alignment vertical="center"/>
    </xf>
    <xf numFmtId="0" fontId="4" fillId="0" borderId="28" xfId="3" applyNumberFormat="1" applyFont="1" applyFill="1" applyBorder="1" applyAlignment="1">
      <alignment vertical="center"/>
    </xf>
    <xf numFmtId="49" fontId="4" fillId="0" borderId="28" xfId="3" applyNumberFormat="1" applyFont="1" applyFill="1" applyBorder="1" applyAlignment="1">
      <alignment vertical="center"/>
    </xf>
    <xf numFmtId="49" fontId="4" fillId="0" borderId="28" xfId="2" applyNumberFormat="1" applyFont="1" applyBorder="1" applyAlignment="1">
      <alignment horizontal="center" vertical="center"/>
    </xf>
    <xf numFmtId="2" fontId="6" fillId="2" borderId="28" xfId="3" quotePrefix="1" applyNumberFormat="1" applyFont="1" applyFill="1" applyBorder="1" applyAlignment="1">
      <alignment vertical="center" wrapText="1"/>
    </xf>
    <xf numFmtId="49" fontId="6" fillId="2" borderId="28" xfId="3" applyNumberFormat="1" applyFont="1" applyFill="1" applyBorder="1" applyAlignment="1">
      <alignment horizontal="center" vertical="center"/>
    </xf>
    <xf numFmtId="164" fontId="6" fillId="2" borderId="28" xfId="1" applyFont="1" applyFill="1" applyBorder="1" applyAlignment="1">
      <alignment vertical="center"/>
    </xf>
    <xf numFmtId="2" fontId="6" fillId="2" borderId="28" xfId="3" applyNumberFormat="1" applyFont="1" applyFill="1" applyBorder="1" applyAlignment="1">
      <alignment vertical="center" wrapText="1"/>
    </xf>
    <xf numFmtId="2" fontId="6" fillId="6" borderId="28" xfId="3" applyNumberFormat="1" applyFont="1" applyFill="1" applyBorder="1" applyAlignment="1">
      <alignment vertical="center" wrapText="1"/>
    </xf>
    <xf numFmtId="49" fontId="4" fillId="6" borderId="28" xfId="3" applyNumberFormat="1" applyFont="1" applyFill="1" applyBorder="1" applyAlignment="1">
      <alignment horizontal="center" vertical="center"/>
    </xf>
    <xf numFmtId="164" fontId="6" fillId="6" borderId="28" xfId="1" applyFont="1" applyFill="1" applyBorder="1" applyAlignment="1">
      <alignment vertical="center"/>
    </xf>
    <xf numFmtId="49" fontId="4" fillId="6" borderId="28" xfId="3" applyNumberFormat="1" applyFont="1" applyFill="1" applyBorder="1" applyAlignment="1">
      <alignment vertical="center"/>
    </xf>
    <xf numFmtId="164" fontId="4" fillId="0" borderId="28" xfId="4" applyFont="1" applyFill="1" applyBorder="1" applyAlignment="1">
      <alignment horizontal="center" vertical="center"/>
    </xf>
    <xf numFmtId="2" fontId="6" fillId="6" borderId="28" xfId="3" quotePrefix="1" applyNumberFormat="1" applyFont="1" applyFill="1" applyBorder="1" applyAlignment="1">
      <alignment vertical="center" wrapText="1"/>
    </xf>
    <xf numFmtId="2" fontId="6" fillId="5" borderId="28" xfId="3" applyNumberFormat="1" applyFont="1" applyFill="1" applyBorder="1" applyAlignment="1">
      <alignment vertical="center" wrapText="1"/>
    </xf>
    <xf numFmtId="49" fontId="4" fillId="5" borderId="28" xfId="3" applyNumberFormat="1" applyFont="1" applyFill="1" applyBorder="1" applyAlignment="1">
      <alignment horizontal="center" vertical="center"/>
    </xf>
    <xf numFmtId="164" fontId="6" fillId="5" borderId="28" xfId="1" applyFont="1" applyFill="1" applyBorder="1" applyAlignment="1">
      <alignment vertical="center"/>
    </xf>
    <xf numFmtId="164" fontId="4" fillId="5" borderId="28" xfId="1" applyFont="1" applyFill="1" applyBorder="1" applyAlignment="1">
      <alignment vertical="center"/>
    </xf>
    <xf numFmtId="164" fontId="6" fillId="5" borderId="28" xfId="1" quotePrefix="1" applyFont="1" applyFill="1" applyBorder="1" applyAlignment="1">
      <alignment vertical="center"/>
    </xf>
    <xf numFmtId="49" fontId="4" fillId="5" borderId="28" xfId="3" applyNumberFormat="1" applyFont="1" applyFill="1" applyBorder="1" applyAlignment="1">
      <alignment vertical="center"/>
    </xf>
    <xf numFmtId="0" fontId="9" fillId="0" borderId="28" xfId="0" applyFont="1" applyBorder="1" applyAlignment="1">
      <alignment horizontal="center" vertical="center"/>
    </xf>
    <xf numFmtId="49" fontId="6" fillId="5" borderId="28" xfId="3" applyNumberFormat="1" applyFont="1" applyFill="1" applyBorder="1" applyAlignment="1">
      <alignment horizontal="center" vertical="center"/>
    </xf>
    <xf numFmtId="49" fontId="6" fillId="5" borderId="28" xfId="3" applyNumberFormat="1" applyFont="1" applyFill="1" applyBorder="1" applyAlignment="1">
      <alignment vertical="center"/>
    </xf>
    <xf numFmtId="0" fontId="6" fillId="0" borderId="0" xfId="2" applyFont="1" applyAlignment="1">
      <alignment vertical="center"/>
    </xf>
    <xf numFmtId="164" fontId="6" fillId="6" borderId="28" xfId="1" quotePrefix="1" applyFont="1" applyFill="1" applyBorder="1" applyAlignment="1">
      <alignment vertical="center"/>
    </xf>
    <xf numFmtId="49" fontId="6" fillId="6" borderId="28" xfId="3" applyNumberFormat="1" applyFont="1" applyFill="1" applyBorder="1" applyAlignment="1">
      <alignment horizontal="center" vertical="center"/>
    </xf>
    <xf numFmtId="49" fontId="6" fillId="6" borderId="28" xfId="3" applyNumberFormat="1" applyFont="1" applyFill="1" applyBorder="1" applyAlignment="1">
      <alignment vertical="center"/>
    </xf>
    <xf numFmtId="164" fontId="4" fillId="0" borderId="28" xfId="1" applyFont="1" applyFill="1" applyBorder="1" applyAlignment="1">
      <alignment horizontal="center" vertical="center"/>
    </xf>
    <xf numFmtId="49" fontId="9" fillId="0" borderId="28" xfId="0" applyNumberFormat="1" applyFont="1" applyBorder="1" applyAlignment="1">
      <alignment horizontal="center" vertical="center"/>
    </xf>
    <xf numFmtId="2" fontId="6" fillId="0" borderId="28" xfId="3" applyNumberFormat="1" applyFont="1" applyFill="1" applyBorder="1" applyAlignment="1">
      <alignment vertical="center" wrapText="1"/>
    </xf>
    <xf numFmtId="49" fontId="4" fillId="0" borderId="28" xfId="0" applyNumberFormat="1" applyFont="1" applyBorder="1" applyAlignment="1">
      <alignment horizontal="center" vertical="center"/>
    </xf>
    <xf numFmtId="0" fontId="4" fillId="0" borderId="28" xfId="0" applyFont="1" applyBorder="1" applyAlignment="1">
      <alignment horizontal="center" vertical="center"/>
    </xf>
    <xf numFmtId="2" fontId="4" fillId="0" borderId="30" xfId="3" applyNumberFormat="1" applyFont="1" applyFill="1" applyBorder="1" applyAlignment="1">
      <alignment vertical="center" wrapText="1"/>
    </xf>
    <xf numFmtId="164" fontId="4" fillId="0" borderId="28" xfId="1" quotePrefix="1" applyFont="1" applyFill="1" applyBorder="1" applyAlignment="1">
      <alignment horizontal="center" vertical="center"/>
    </xf>
    <xf numFmtId="49" fontId="4" fillId="2" borderId="28" xfId="3" applyNumberFormat="1" applyFont="1" applyFill="1" applyBorder="1" applyAlignment="1">
      <alignment vertical="center"/>
    </xf>
    <xf numFmtId="2" fontId="6" fillId="5" borderId="28" xfId="3" quotePrefix="1" applyNumberFormat="1" applyFont="1" applyFill="1" applyBorder="1" applyAlignment="1">
      <alignment vertical="center" wrapText="1"/>
    </xf>
    <xf numFmtId="49" fontId="4" fillId="5" borderId="28" xfId="3" quotePrefix="1" applyNumberFormat="1" applyFont="1" applyFill="1" applyBorder="1" applyAlignment="1">
      <alignment horizontal="center" vertical="center"/>
    </xf>
    <xf numFmtId="49" fontId="4" fillId="6" borderId="28" xfId="3" quotePrefix="1" applyNumberFormat="1" applyFont="1" applyFill="1" applyBorder="1" applyAlignment="1">
      <alignment horizontal="center" vertical="center"/>
    </xf>
    <xf numFmtId="164" fontId="4" fillId="6" borderId="28" xfId="1" quotePrefix="1" applyFont="1" applyFill="1" applyBorder="1" applyAlignment="1">
      <alignment vertical="center"/>
    </xf>
    <xf numFmtId="164" fontId="6" fillId="0" borderId="28" xfId="1" applyFont="1" applyFill="1" applyBorder="1" applyAlignment="1">
      <alignment vertical="center"/>
    </xf>
    <xf numFmtId="2" fontId="4" fillId="0" borderId="0" xfId="3" applyNumberFormat="1" applyFont="1" applyFill="1" applyBorder="1" applyAlignment="1">
      <alignment vertical="center" wrapText="1"/>
    </xf>
    <xf numFmtId="164" fontId="4" fillId="6" borderId="28" xfId="1" applyFont="1" applyFill="1" applyBorder="1" applyAlignment="1">
      <alignment vertical="center"/>
    </xf>
    <xf numFmtId="2" fontId="4" fillId="7" borderId="28" xfId="3" applyNumberFormat="1" applyFont="1" applyFill="1" applyBorder="1" applyAlignment="1">
      <alignment vertical="center" wrapText="1"/>
    </xf>
    <xf numFmtId="2" fontId="4" fillId="0" borderId="32" xfId="3" applyNumberFormat="1" applyFont="1" applyFill="1" applyBorder="1" applyAlignment="1">
      <alignment vertical="center" wrapText="1"/>
    </xf>
    <xf numFmtId="49" fontId="4" fillId="0" borderId="32" xfId="3" applyNumberFormat="1" applyFont="1" applyFill="1" applyBorder="1" applyAlignment="1">
      <alignment horizontal="center" vertical="center"/>
    </xf>
    <xf numFmtId="0" fontId="0" fillId="0" borderId="0" xfId="0" applyAlignment="1">
      <alignment vertical="center"/>
    </xf>
    <xf numFmtId="0" fontId="3" fillId="0" borderId="0" xfId="2" applyFont="1" applyAlignment="1">
      <alignment horizontal="right" vertical="center"/>
    </xf>
    <xf numFmtId="49" fontId="5" fillId="2" borderId="0" xfId="2" applyNumberFormat="1" applyFont="1" applyFill="1" applyAlignment="1">
      <alignment horizontal="center" vertical="center"/>
    </xf>
    <xf numFmtId="49" fontId="6" fillId="2" borderId="16" xfId="2" applyNumberFormat="1" applyFont="1" applyFill="1" applyBorder="1" applyAlignment="1">
      <alignment vertical="center"/>
    </xf>
    <xf numFmtId="0" fontId="7" fillId="2" borderId="40" xfId="0" applyFont="1" applyFill="1" applyBorder="1"/>
    <xf numFmtId="167" fontId="6" fillId="2" borderId="0" xfId="2" applyNumberFormat="1" applyFont="1" applyFill="1" applyAlignment="1">
      <alignment horizontal="right" vertical="center"/>
    </xf>
    <xf numFmtId="167" fontId="6" fillId="2" borderId="39" xfId="2" applyNumberFormat="1" applyFont="1" applyFill="1" applyBorder="1" applyAlignment="1">
      <alignment horizontal="right" vertical="center"/>
    </xf>
    <xf numFmtId="49" fontId="6" fillId="2" borderId="0" xfId="2" applyNumberFormat="1" applyFont="1" applyFill="1" applyAlignment="1">
      <alignment vertical="center"/>
    </xf>
    <xf numFmtId="49" fontId="6" fillId="2" borderId="0" xfId="2" applyNumberFormat="1" applyFont="1" applyFill="1" applyAlignment="1">
      <alignment horizontal="center" vertical="center"/>
    </xf>
    <xf numFmtId="49" fontId="6" fillId="2" borderId="0" xfId="2" applyNumberFormat="1" applyFont="1" applyFill="1" applyAlignment="1">
      <alignment horizontal="left" vertical="center"/>
    </xf>
    <xf numFmtId="0" fontId="3" fillId="2" borderId="0" xfId="2" applyFont="1" applyFill="1" applyAlignment="1">
      <alignment vertical="center"/>
    </xf>
    <xf numFmtId="0" fontId="3" fillId="2" borderId="40" xfId="2" applyFont="1" applyFill="1" applyBorder="1" applyAlignment="1">
      <alignment vertical="center"/>
    </xf>
    <xf numFmtId="164" fontId="3" fillId="0" borderId="40" xfId="1" applyFont="1" applyFill="1" applyBorder="1" applyAlignment="1">
      <alignment vertical="center"/>
    </xf>
    <xf numFmtId="49" fontId="6" fillId="2" borderId="27" xfId="3" applyNumberFormat="1" applyFont="1" applyFill="1" applyBorder="1" applyAlignment="1">
      <alignment vertical="center"/>
    </xf>
    <xf numFmtId="49" fontId="6" fillId="2" borderId="28" xfId="3" applyNumberFormat="1" applyFont="1" applyFill="1" applyBorder="1" applyAlignment="1">
      <alignment vertical="center"/>
    </xf>
    <xf numFmtId="49" fontId="6" fillId="0" borderId="28" xfId="3" applyNumberFormat="1" applyFont="1" applyFill="1" applyBorder="1" applyAlignment="1">
      <alignment vertical="center"/>
    </xf>
    <xf numFmtId="164" fontId="4" fillId="6" borderId="42" xfId="1" quotePrefix="1" applyFont="1" applyFill="1" applyBorder="1" applyAlignment="1">
      <alignment vertical="center"/>
    </xf>
    <xf numFmtId="49" fontId="3" fillId="0" borderId="6" xfId="2" applyNumberFormat="1" applyFont="1" applyBorder="1" applyAlignment="1">
      <alignment vertical="center"/>
    </xf>
    <xf numFmtId="0" fontId="2" fillId="0" borderId="0" xfId="5"/>
    <xf numFmtId="0" fontId="14" fillId="0" borderId="0" xfId="5" applyFont="1" applyAlignment="1">
      <alignment horizontal="left"/>
    </xf>
    <xf numFmtId="0" fontId="14" fillId="0" borderId="0" xfId="5" applyFont="1" applyAlignment="1">
      <alignment horizontal="right"/>
    </xf>
    <xf numFmtId="0" fontId="0" fillId="0" borderId="0" xfId="2" applyFont="1"/>
    <xf numFmtId="0" fontId="15" fillId="0" borderId="0" xfId="2" applyFont="1" applyAlignment="1">
      <alignment horizontal="center"/>
    </xf>
    <xf numFmtId="0" fontId="0" fillId="0" borderId="0" xfId="2" applyFont="1" applyAlignment="1">
      <alignment horizontal="center"/>
    </xf>
    <xf numFmtId="0" fontId="15" fillId="0" borderId="45" xfId="2" applyFont="1" applyBorder="1" applyAlignment="1">
      <alignment horizontal="center"/>
    </xf>
    <xf numFmtId="10" fontId="16" fillId="0" borderId="45" xfId="2" applyNumberFormat="1" applyFont="1" applyBorder="1" applyAlignment="1">
      <alignment horizontal="center"/>
    </xf>
    <xf numFmtId="0" fontId="17" fillId="0" borderId="0" xfId="2" applyFont="1" applyAlignment="1">
      <alignment horizontal="center"/>
    </xf>
    <xf numFmtId="0" fontId="19" fillId="0" borderId="0" xfId="2" applyFont="1"/>
    <xf numFmtId="0" fontId="15" fillId="0" borderId="0" xfId="2" applyFont="1"/>
    <xf numFmtId="0" fontId="15" fillId="0" borderId="45" xfId="2" applyFont="1" applyBorder="1" applyAlignment="1">
      <alignment horizontal="center" vertical="center" wrapText="1"/>
    </xf>
    <xf numFmtId="0" fontId="22" fillId="0" borderId="45" xfId="2" applyFont="1" applyBorder="1" applyAlignment="1">
      <alignment horizontal="center" vertical="center"/>
    </xf>
    <xf numFmtId="0" fontId="15" fillId="0" borderId="45" xfId="2" applyFont="1" applyBorder="1" applyAlignment="1">
      <alignment horizontal="center" vertical="center"/>
    </xf>
    <xf numFmtId="0" fontId="23" fillId="0" borderId="45" xfId="2" applyFont="1" applyBorder="1" applyAlignment="1">
      <alignment horizontal="center" vertical="center"/>
    </xf>
    <xf numFmtId="10" fontId="23" fillId="8" borderId="45" xfId="2" applyNumberFormat="1" applyFont="1" applyFill="1" applyBorder="1" applyAlignment="1" applyProtection="1">
      <alignment horizontal="center" vertical="center"/>
      <protection locked="0"/>
    </xf>
    <xf numFmtId="4" fontId="22" fillId="0" borderId="45" xfId="2" applyNumberFormat="1" applyFont="1" applyBorder="1" applyAlignment="1">
      <alignment horizontal="center" vertical="center"/>
    </xf>
    <xf numFmtId="10" fontId="23" fillId="0" borderId="45" xfId="2" applyNumberFormat="1" applyFont="1" applyBorder="1" applyAlignment="1">
      <alignment horizontal="center" vertical="center"/>
    </xf>
    <xf numFmtId="10" fontId="23" fillId="0" borderId="45" xfId="2" applyNumberFormat="1" applyFont="1" applyBorder="1" applyAlignment="1">
      <alignment horizontal="center" vertical="center" wrapText="1"/>
    </xf>
    <xf numFmtId="0" fontId="23" fillId="0" borderId="45" xfId="2" applyFont="1" applyBorder="1" applyAlignment="1">
      <alignment horizontal="center" vertical="center" wrapText="1"/>
    </xf>
    <xf numFmtId="0" fontId="24" fillId="0" borderId="0" xfId="2" applyFont="1" applyAlignment="1">
      <alignment horizontal="center" vertical="center" wrapText="1"/>
    </xf>
    <xf numFmtId="10" fontId="24" fillId="0" borderId="0" xfId="2" applyNumberFormat="1" applyFont="1" applyAlignment="1">
      <alignment horizontal="center" vertical="center"/>
    </xf>
    <xf numFmtId="4" fontId="22" fillId="0" borderId="0" xfId="2" applyNumberFormat="1" applyFont="1" applyAlignment="1">
      <alignment horizontal="center" vertical="center"/>
    </xf>
    <xf numFmtId="0" fontId="0" fillId="0" borderId="0" xfId="2" applyFont="1" applyAlignment="1">
      <alignment horizontal="center" vertical="top"/>
    </xf>
    <xf numFmtId="0" fontId="28" fillId="0" borderId="0" xfId="2" applyFont="1" applyAlignment="1">
      <alignment horizontal="center" vertical="top"/>
    </xf>
    <xf numFmtId="0" fontId="0" fillId="0" borderId="0" xfId="2" applyFont="1" applyAlignment="1">
      <alignment horizontal="right"/>
    </xf>
    <xf numFmtId="0" fontId="23" fillId="0" borderId="0" xfId="2" applyFont="1"/>
    <xf numFmtId="0" fontId="15" fillId="0" borderId="0" xfId="6" applyFont="1" applyAlignment="1">
      <alignment horizontal="left" vertical="top"/>
    </xf>
    <xf numFmtId="49" fontId="0" fillId="0" borderId="0" xfId="2" applyNumberFormat="1" applyFont="1" applyProtection="1">
      <protection locked="0"/>
    </xf>
    <xf numFmtId="0" fontId="15" fillId="0" borderId="0" xfId="6" applyFont="1" applyAlignment="1">
      <alignment vertical="top"/>
    </xf>
    <xf numFmtId="0" fontId="15" fillId="0" borderId="0" xfId="6" applyFont="1" applyAlignment="1">
      <alignment horizontal="left" vertical="center"/>
    </xf>
    <xf numFmtId="0" fontId="31" fillId="0" borderId="0" xfId="2" applyFont="1" applyAlignment="1">
      <alignment horizontal="left" vertical="top" wrapText="1"/>
    </xf>
    <xf numFmtId="0" fontId="33" fillId="9" borderId="0" xfId="2" applyFont="1" applyFill="1" applyAlignment="1">
      <alignment horizontal="right" vertical="top" wrapText="1"/>
    </xf>
    <xf numFmtId="0" fontId="2" fillId="0" borderId="0" xfId="2"/>
    <xf numFmtId="0" fontId="34" fillId="0" borderId="0" xfId="2" applyFont="1" applyAlignment="1">
      <alignment horizontal="center" vertical="center" wrapText="1"/>
    </xf>
    <xf numFmtId="0" fontId="35" fillId="10" borderId="45" xfId="2" applyFont="1" applyFill="1" applyBorder="1" applyAlignment="1">
      <alignment horizontal="center" vertical="center" wrapText="1"/>
    </xf>
    <xf numFmtId="0" fontId="35" fillId="0" borderId="45" xfId="2" applyFont="1" applyBorder="1" applyAlignment="1">
      <alignment horizontal="left" vertical="center" wrapText="1"/>
    </xf>
    <xf numFmtId="4" fontId="35" fillId="0" borderId="45" xfId="2" applyNumberFormat="1" applyFont="1" applyBorder="1" applyAlignment="1">
      <alignment horizontal="right" vertical="center" wrapText="1"/>
    </xf>
    <xf numFmtId="0" fontId="36" fillId="0" borderId="45" xfId="2" applyFont="1" applyBorder="1" applyAlignment="1">
      <alignment horizontal="left" vertical="center" wrapText="1"/>
    </xf>
    <xf numFmtId="0" fontId="36" fillId="0" borderId="45" xfId="2" applyFont="1" applyBorder="1" applyAlignment="1">
      <alignment horizontal="center" vertical="center" wrapText="1"/>
    </xf>
    <xf numFmtId="4" fontId="36" fillId="0" borderId="45" xfId="2" applyNumberFormat="1" applyFont="1" applyBorder="1" applyAlignment="1">
      <alignment horizontal="right" vertical="center" wrapText="1"/>
    </xf>
    <xf numFmtId="0" fontId="37" fillId="0" borderId="49" xfId="2" applyFont="1" applyBorder="1" applyAlignment="1">
      <alignment horizontal="center" vertical="center" wrapText="1"/>
    </xf>
    <xf numFmtId="0" fontId="37" fillId="0" borderId="49" xfId="2" applyFont="1" applyBorder="1" applyAlignment="1">
      <alignment vertical="center" wrapText="1"/>
    </xf>
    <xf numFmtId="0" fontId="37" fillId="0" borderId="49" xfId="2" applyFont="1" applyBorder="1" applyAlignment="1">
      <alignment horizontal="right" vertical="center" wrapText="1"/>
    </xf>
    <xf numFmtId="0" fontId="36" fillId="0" borderId="0" xfId="2" applyFont="1" applyAlignment="1">
      <alignment horizontal="center" vertical="top" wrapText="1"/>
    </xf>
    <xf numFmtId="0" fontId="36" fillId="0" borderId="0" xfId="2" applyFont="1" applyAlignment="1">
      <alignment vertical="top" wrapText="1"/>
    </xf>
    <xf numFmtId="4" fontId="36" fillId="0" borderId="0" xfId="2" applyNumberFormat="1" applyFont="1" applyAlignment="1">
      <alignment horizontal="right" vertical="top" wrapText="1"/>
    </xf>
    <xf numFmtId="0" fontId="38" fillId="0" borderId="50" xfId="2" applyFont="1" applyBorder="1" applyAlignment="1">
      <alignment vertical="center"/>
    </xf>
    <xf numFmtId="0" fontId="38" fillId="0" borderId="50" xfId="2" applyFont="1" applyBorder="1" applyAlignment="1">
      <alignment vertical="center" wrapText="1"/>
    </xf>
    <xf numFmtId="49" fontId="6" fillId="2" borderId="26" xfId="2" applyNumberFormat="1" applyFont="1" applyFill="1" applyBorder="1" applyAlignment="1">
      <alignment horizontal="center" vertical="center" wrapText="1"/>
    </xf>
    <xf numFmtId="0" fontId="2" fillId="0" borderId="0" xfId="2" applyAlignment="1">
      <alignment vertical="center"/>
    </xf>
    <xf numFmtId="0" fontId="0" fillId="0" borderId="1" xfId="0" applyBorder="1" applyAlignment="1">
      <alignment vertical="center"/>
    </xf>
    <xf numFmtId="0" fontId="0" fillId="0" borderId="2" xfId="0" applyBorder="1" applyAlignment="1">
      <alignment vertical="center" wrapText="1"/>
    </xf>
    <xf numFmtId="0" fontId="0" fillId="0" borderId="2" xfId="0" applyBorder="1" applyAlignment="1">
      <alignment horizontal="center" vertical="center"/>
    </xf>
    <xf numFmtId="164" fontId="0" fillId="0" borderId="2" xfId="1" applyFont="1" applyBorder="1" applyAlignment="1">
      <alignment vertical="center"/>
    </xf>
    <xf numFmtId="0" fontId="0" fillId="0" borderId="10" xfId="0" applyBorder="1" applyAlignment="1">
      <alignment vertical="center"/>
    </xf>
    <xf numFmtId="0" fontId="11" fillId="0" borderId="0" xfId="0" applyFont="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17" xfId="0" applyFont="1" applyBorder="1" applyAlignment="1">
      <alignment horizontal="center"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53" xfId="0" applyFont="1" applyBorder="1" applyAlignment="1">
      <alignment vertical="center"/>
    </xf>
    <xf numFmtId="0" fontId="2" fillId="0" borderId="4" xfId="2" applyBorder="1" applyAlignment="1">
      <alignment vertical="center"/>
    </xf>
    <xf numFmtId="0" fontId="2" fillId="0" borderId="12" xfId="2" applyBorder="1" applyAlignment="1">
      <alignment vertical="center"/>
    </xf>
    <xf numFmtId="0" fontId="15" fillId="0" borderId="3" xfId="2" applyFont="1" applyBorder="1" applyAlignment="1">
      <alignment horizontal="center" vertical="center"/>
    </xf>
    <xf numFmtId="0" fontId="15" fillId="0" borderId="35" xfId="2" applyFont="1" applyBorder="1" applyAlignment="1">
      <alignment horizontal="center" vertical="center"/>
    </xf>
    <xf numFmtId="0" fontId="15" fillId="0" borderId="36" xfId="2" applyFont="1" applyBorder="1" applyAlignment="1">
      <alignment horizontal="center" vertical="center"/>
    </xf>
    <xf numFmtId="17" fontId="15" fillId="0" borderId="3" xfId="2" quotePrefix="1" applyNumberFormat="1" applyFont="1" applyBorder="1" applyAlignment="1">
      <alignment horizontal="center" vertical="center"/>
    </xf>
    <xf numFmtId="0" fontId="15" fillId="0" borderId="3" xfId="2" quotePrefix="1" applyFont="1" applyBorder="1" applyAlignment="1">
      <alignment horizontal="center" vertical="center"/>
    </xf>
    <xf numFmtId="0" fontId="15" fillId="0" borderId="14" xfId="2" applyFont="1" applyBorder="1" applyAlignment="1">
      <alignment horizontal="center" vertical="center"/>
    </xf>
    <xf numFmtId="0" fontId="2" fillId="0" borderId="0" xfId="2" applyAlignment="1">
      <alignment vertical="center" wrapText="1"/>
    </xf>
    <xf numFmtId="0" fontId="2" fillId="0" borderId="13" xfId="2" quotePrefix="1" applyBorder="1" applyAlignment="1">
      <alignment horizontal="center" vertical="center" wrapText="1"/>
    </xf>
    <xf numFmtId="0" fontId="2" fillId="0" borderId="3" xfId="2" applyBorder="1" applyAlignment="1">
      <alignment vertical="center" wrapText="1"/>
    </xf>
    <xf numFmtId="165" fontId="0" fillId="0" borderId="3" xfId="4" applyNumberFormat="1" applyFont="1" applyBorder="1" applyAlignment="1">
      <alignment horizontal="center" vertical="center" wrapText="1"/>
    </xf>
    <xf numFmtId="165" fontId="0" fillId="0" borderId="14" xfId="4" applyNumberFormat="1" applyFont="1" applyBorder="1" applyAlignment="1">
      <alignment horizontal="center" vertical="center" wrapText="1"/>
    </xf>
    <xf numFmtId="0" fontId="4" fillId="0" borderId="3" xfId="3" applyNumberFormat="1" applyFont="1" applyFill="1" applyBorder="1" applyAlignment="1">
      <alignment vertical="center"/>
    </xf>
    <xf numFmtId="171" fontId="2" fillId="0" borderId="3" xfId="2" applyNumberFormat="1" applyBorder="1" applyAlignment="1">
      <alignment vertical="center" wrapText="1"/>
    </xf>
    <xf numFmtId="165" fontId="0" fillId="0" borderId="3" xfId="4" applyNumberFormat="1" applyFont="1" applyFill="1" applyBorder="1" applyAlignment="1">
      <alignment horizontal="center" vertical="center" wrapText="1"/>
    </xf>
    <xf numFmtId="165" fontId="0" fillId="7" borderId="14" xfId="4" applyNumberFormat="1" applyFont="1" applyFill="1" applyBorder="1" applyAlignment="1">
      <alignment horizontal="center" vertical="center" wrapText="1"/>
    </xf>
    <xf numFmtId="49" fontId="4" fillId="0" borderId="3" xfId="3" applyNumberFormat="1" applyFont="1" applyFill="1" applyBorder="1" applyAlignment="1">
      <alignment vertical="center"/>
    </xf>
    <xf numFmtId="49" fontId="3" fillId="2" borderId="9" xfId="2" applyNumberFormat="1" applyFont="1" applyFill="1" applyBorder="1" applyAlignment="1">
      <alignment vertical="center"/>
    </xf>
    <xf numFmtId="49" fontId="3" fillId="2" borderId="41" xfId="2" applyNumberFormat="1" applyFont="1" applyFill="1" applyBorder="1" applyAlignment="1">
      <alignment vertical="center"/>
    </xf>
    <xf numFmtId="49" fontId="3" fillId="2" borderId="10" xfId="2" applyNumberFormat="1" applyFont="1" applyFill="1" applyBorder="1" applyAlignment="1">
      <alignment vertical="center"/>
    </xf>
    <xf numFmtId="49" fontId="5" fillId="2" borderId="12" xfId="2" applyNumberFormat="1" applyFont="1" applyFill="1" applyBorder="1" applyAlignment="1">
      <alignment horizontal="center" vertical="center"/>
    </xf>
    <xf numFmtId="167" fontId="6" fillId="2" borderId="0" xfId="2" applyNumberFormat="1" applyFont="1" applyFill="1" applyAlignment="1">
      <alignment vertical="center"/>
    </xf>
    <xf numFmtId="167" fontId="8" fillId="2" borderId="0" xfId="2" applyNumberFormat="1" applyFont="1" applyFill="1" applyAlignment="1">
      <alignment vertical="center"/>
    </xf>
    <xf numFmtId="164" fontId="6" fillId="2" borderId="17" xfId="1" applyFont="1" applyFill="1" applyBorder="1" applyAlignment="1">
      <alignment vertical="center"/>
    </xf>
    <xf numFmtId="0" fontId="3" fillId="2" borderId="39" xfId="2" applyFont="1" applyFill="1" applyBorder="1" applyAlignment="1">
      <alignment vertical="center"/>
    </xf>
    <xf numFmtId="0" fontId="7" fillId="2" borderId="17" xfId="0" applyFont="1" applyFill="1" applyBorder="1"/>
    <xf numFmtId="164" fontId="4" fillId="6" borderId="43" xfId="1" quotePrefix="1" applyFont="1" applyFill="1" applyBorder="1" applyAlignment="1">
      <alignment vertical="center"/>
    </xf>
    <xf numFmtId="49" fontId="4" fillId="0" borderId="31" xfId="3" applyNumberFormat="1" applyFont="1" applyFill="1" applyBorder="1" applyAlignment="1">
      <alignment vertical="center"/>
    </xf>
    <xf numFmtId="49" fontId="6" fillId="2" borderId="31" xfId="3" applyNumberFormat="1" applyFont="1" applyFill="1" applyBorder="1" applyAlignment="1">
      <alignment vertical="center"/>
    </xf>
    <xf numFmtId="49" fontId="6" fillId="6" borderId="31" xfId="3" applyNumberFormat="1" applyFont="1" applyFill="1" applyBorder="1" applyAlignment="1">
      <alignment vertical="center"/>
    </xf>
    <xf numFmtId="49" fontId="6" fillId="5" borderId="31" xfId="3" applyNumberFormat="1" applyFont="1" applyFill="1" applyBorder="1" applyAlignment="1">
      <alignment vertical="center"/>
    </xf>
    <xf numFmtId="49" fontId="6" fillId="0" borderId="31" xfId="3" applyNumberFormat="1" applyFont="1" applyFill="1" applyBorder="1" applyAlignment="1">
      <alignment vertical="center"/>
    </xf>
    <xf numFmtId="0" fontId="9" fillId="0" borderId="31" xfId="0" applyFont="1" applyBorder="1" applyAlignment="1">
      <alignment horizontal="left" vertical="center"/>
    </xf>
    <xf numFmtId="49" fontId="4" fillId="0" borderId="55" xfId="3" applyNumberFormat="1" applyFont="1" applyFill="1" applyBorder="1" applyAlignment="1">
      <alignment vertical="center"/>
    </xf>
    <xf numFmtId="49" fontId="6" fillId="2" borderId="55" xfId="3" applyNumberFormat="1" applyFont="1" applyFill="1" applyBorder="1" applyAlignment="1">
      <alignment vertical="center"/>
    </xf>
    <xf numFmtId="49" fontId="6" fillId="6" borderId="55" xfId="3" applyNumberFormat="1" applyFont="1" applyFill="1" applyBorder="1" applyAlignment="1">
      <alignment vertical="center"/>
    </xf>
    <xf numFmtId="49" fontId="6" fillId="5" borderId="55" xfId="3" applyNumberFormat="1" applyFont="1" applyFill="1" applyBorder="1" applyAlignment="1">
      <alignment vertical="center"/>
    </xf>
    <xf numFmtId="49" fontId="6" fillId="0" borderId="55" xfId="3" applyNumberFormat="1" applyFont="1" applyFill="1" applyBorder="1" applyAlignment="1">
      <alignment vertical="center"/>
    </xf>
    <xf numFmtId="0" fontId="9" fillId="0" borderId="56" xfId="0" applyFont="1" applyBorder="1" applyAlignment="1">
      <alignment horizontal="left" vertical="center"/>
    </xf>
    <xf numFmtId="0" fontId="13" fillId="0" borderId="0" xfId="0" applyFont="1" applyAlignment="1">
      <alignment horizontal="center" vertical="center"/>
    </xf>
    <xf numFmtId="0" fontId="11" fillId="0" borderId="0" xfId="0" applyFont="1" applyAlignment="1">
      <alignment vertical="center"/>
    </xf>
    <xf numFmtId="0" fontId="15" fillId="0" borderId="0" xfId="2" applyFont="1" applyAlignment="1">
      <alignment horizontal="center" vertical="center" wrapText="1"/>
    </xf>
    <xf numFmtId="0" fontId="15" fillId="0" borderId="0" xfId="2" applyFont="1" applyAlignment="1">
      <alignment horizontal="center" vertical="center"/>
    </xf>
    <xf numFmtId="165" fontId="0" fillId="0" borderId="0" xfId="4" applyNumberFormat="1" applyFont="1" applyBorder="1" applyAlignment="1">
      <alignment horizontal="center" vertical="center" wrapText="1"/>
    </xf>
    <xf numFmtId="165" fontId="0" fillId="7" borderId="0" xfId="4" applyNumberFormat="1" applyFont="1" applyFill="1" applyBorder="1" applyAlignment="1">
      <alignment horizontal="center" vertical="center" wrapText="1"/>
    </xf>
    <xf numFmtId="0" fontId="0" fillId="0" borderId="53" xfId="0" applyBorder="1"/>
    <xf numFmtId="49" fontId="6" fillId="2" borderId="58" xfId="3" applyNumberFormat="1" applyFont="1" applyFill="1" applyBorder="1" applyAlignment="1">
      <alignment vertical="center"/>
    </xf>
    <xf numFmtId="49" fontId="6" fillId="2" borderId="59" xfId="3" applyNumberFormat="1" applyFont="1" applyFill="1" applyBorder="1" applyAlignment="1">
      <alignment vertical="center"/>
    </xf>
    <xf numFmtId="164" fontId="6" fillId="2" borderId="60" xfId="1" applyFont="1" applyFill="1" applyBorder="1" applyAlignment="1">
      <alignment horizontal="right" vertical="center"/>
    </xf>
    <xf numFmtId="168" fontId="4" fillId="0" borderId="29" xfId="3" applyNumberFormat="1" applyFont="1" applyFill="1" applyBorder="1" applyAlignment="1">
      <alignment horizontal="center" vertical="center"/>
    </xf>
    <xf numFmtId="164" fontId="6" fillId="2" borderId="29" xfId="1" applyFont="1" applyFill="1" applyBorder="1" applyAlignment="1">
      <alignment vertical="center"/>
    </xf>
    <xf numFmtId="168" fontId="4" fillId="6" borderId="29" xfId="3" applyNumberFormat="1" applyFont="1" applyFill="1" applyBorder="1" applyAlignment="1">
      <alignment horizontal="center" vertical="center"/>
    </xf>
    <xf numFmtId="168" fontId="4" fillId="5" borderId="29" xfId="3" applyNumberFormat="1" applyFont="1" applyFill="1" applyBorder="1" applyAlignment="1">
      <alignment horizontal="center" vertical="center"/>
    </xf>
    <xf numFmtId="168" fontId="6" fillId="5" borderId="29" xfId="3" applyNumberFormat="1" applyFont="1" applyFill="1" applyBorder="1" applyAlignment="1">
      <alignment horizontal="center" vertical="center"/>
    </xf>
    <xf numFmtId="168" fontId="6" fillId="6" borderId="29" xfId="3" applyNumberFormat="1" applyFont="1" applyFill="1" applyBorder="1" applyAlignment="1">
      <alignment horizontal="center" vertical="center"/>
    </xf>
    <xf numFmtId="168" fontId="4" fillId="2" borderId="29" xfId="3" applyNumberFormat="1" applyFont="1" applyFill="1" applyBorder="1" applyAlignment="1">
      <alignment horizontal="center" vertical="center"/>
    </xf>
    <xf numFmtId="164" fontId="4" fillId="0" borderId="32" xfId="1" quotePrefix="1" applyFont="1" applyFill="1" applyBorder="1" applyAlignment="1">
      <alignment vertical="center"/>
    </xf>
    <xf numFmtId="164" fontId="4" fillId="6" borderId="38" xfId="1" quotePrefix="1" applyFont="1" applyFill="1" applyBorder="1" applyAlignment="1">
      <alignment vertical="center"/>
    </xf>
    <xf numFmtId="49" fontId="4" fillId="0" borderId="32" xfId="3" applyNumberFormat="1" applyFont="1" applyFill="1" applyBorder="1" applyAlignment="1">
      <alignment vertical="center"/>
    </xf>
    <xf numFmtId="168" fontId="4" fillId="0" borderId="61" xfId="3" applyNumberFormat="1" applyFont="1" applyFill="1" applyBorder="1" applyAlignment="1">
      <alignment horizontal="center" vertical="center"/>
    </xf>
    <xf numFmtId="49" fontId="4" fillId="7" borderId="28" xfId="3" applyNumberFormat="1" applyFont="1" applyFill="1" applyBorder="1" applyAlignment="1">
      <alignment horizontal="center" vertical="center"/>
    </xf>
    <xf numFmtId="164" fontId="4" fillId="7" borderId="28" xfId="1" quotePrefix="1" applyFont="1" applyFill="1" applyBorder="1" applyAlignment="1">
      <alignment vertical="center"/>
    </xf>
    <xf numFmtId="49" fontId="6" fillId="7" borderId="31" xfId="3" applyNumberFormat="1" applyFont="1" applyFill="1" applyBorder="1" applyAlignment="1">
      <alignment vertical="center"/>
    </xf>
    <xf numFmtId="49" fontId="6" fillId="7" borderId="28" xfId="3" applyNumberFormat="1" applyFont="1" applyFill="1" applyBorder="1" applyAlignment="1">
      <alignment vertical="center"/>
    </xf>
    <xf numFmtId="49" fontId="6" fillId="7" borderId="55" xfId="3" applyNumberFormat="1" applyFont="1" applyFill="1" applyBorder="1" applyAlignment="1">
      <alignment vertical="center"/>
    </xf>
    <xf numFmtId="49" fontId="4" fillId="7" borderId="31" xfId="3" applyNumberFormat="1" applyFont="1" applyFill="1" applyBorder="1" applyAlignment="1">
      <alignment vertical="center"/>
    </xf>
    <xf numFmtId="49" fontId="4" fillId="7" borderId="28" xfId="3" applyNumberFormat="1" applyFont="1" applyFill="1" applyBorder="1" applyAlignment="1">
      <alignment vertical="center"/>
    </xf>
    <xf numFmtId="49" fontId="4" fillId="7" borderId="55" xfId="3" applyNumberFormat="1" applyFont="1" applyFill="1" applyBorder="1" applyAlignment="1">
      <alignment vertical="center"/>
    </xf>
    <xf numFmtId="164" fontId="6" fillId="7" borderId="28" xfId="1" applyFont="1" applyFill="1" applyBorder="1" applyAlignment="1">
      <alignment vertical="center"/>
    </xf>
    <xf numFmtId="164" fontId="4" fillId="7" borderId="43" xfId="1" quotePrefix="1" applyFont="1" applyFill="1" applyBorder="1" applyAlignment="1">
      <alignment vertical="center"/>
    </xf>
    <xf numFmtId="164" fontId="4" fillId="7" borderId="28" xfId="1" applyFont="1" applyFill="1" applyBorder="1" applyAlignment="1">
      <alignment vertical="center"/>
    </xf>
    <xf numFmtId="164" fontId="4" fillId="7" borderId="29" xfId="1" applyFont="1" applyFill="1" applyBorder="1" applyAlignment="1">
      <alignment vertical="center"/>
    </xf>
    <xf numFmtId="2" fontId="6" fillId="7" borderId="28" xfId="3" applyNumberFormat="1" applyFont="1" applyFill="1" applyBorder="1" applyAlignment="1">
      <alignment vertical="center" wrapText="1"/>
    </xf>
    <xf numFmtId="164" fontId="6" fillId="7" borderId="28" xfId="1" quotePrefix="1" applyFont="1" applyFill="1" applyBorder="1" applyAlignment="1">
      <alignment vertical="center"/>
    </xf>
    <xf numFmtId="168" fontId="4" fillId="7" borderId="29" xfId="3" applyNumberFormat="1" applyFont="1" applyFill="1" applyBorder="1" applyAlignment="1">
      <alignment horizontal="center" vertical="center"/>
    </xf>
    <xf numFmtId="2" fontId="6" fillId="7" borderId="28" xfId="3" quotePrefix="1" applyNumberFormat="1" applyFont="1" applyFill="1" applyBorder="1" applyAlignment="1">
      <alignment vertical="center" wrapText="1"/>
    </xf>
    <xf numFmtId="49" fontId="6" fillId="7" borderId="28" xfId="3" applyNumberFormat="1" applyFont="1" applyFill="1" applyBorder="1" applyAlignment="1">
      <alignment horizontal="center" vertical="center"/>
    </xf>
    <xf numFmtId="164" fontId="6" fillId="7" borderId="29" xfId="1" applyFont="1" applyFill="1" applyBorder="1" applyAlignment="1">
      <alignment vertical="center"/>
    </xf>
    <xf numFmtId="164" fontId="4" fillId="5" borderId="29" xfId="1" quotePrefix="1" applyFont="1" applyFill="1" applyBorder="1" applyAlignment="1">
      <alignment vertical="center"/>
    </xf>
    <xf numFmtId="49" fontId="4" fillId="7" borderId="28" xfId="3" quotePrefix="1" applyNumberFormat="1" applyFont="1" applyFill="1" applyBorder="1" applyAlignment="1">
      <alignment horizontal="center" vertical="center"/>
    </xf>
    <xf numFmtId="0" fontId="22" fillId="0" borderId="0" xfId="2" applyFont="1" applyAlignment="1">
      <alignment vertical="center"/>
    </xf>
    <xf numFmtId="0" fontId="43" fillId="0" borderId="0" xfId="9" applyFont="1" applyAlignment="1">
      <alignment vertical="center"/>
    </xf>
    <xf numFmtId="0" fontId="2" fillId="0" borderId="0" xfId="2" applyAlignment="1">
      <alignment horizontal="center"/>
    </xf>
    <xf numFmtId="0" fontId="2" fillId="0" borderId="52" xfId="2" applyBorder="1"/>
    <xf numFmtId="10" fontId="18" fillId="0" borderId="62" xfId="2" applyNumberFormat="1" applyFont="1" applyBorder="1" applyAlignment="1">
      <alignment horizontal="center" vertical="center"/>
    </xf>
    <xf numFmtId="0" fontId="2" fillId="0" borderId="3" xfId="2" applyBorder="1"/>
    <xf numFmtId="10" fontId="18" fillId="0" borderId="63" xfId="2" applyNumberFormat="1" applyFont="1" applyBorder="1" applyAlignment="1">
      <alignment horizontal="center" vertical="center"/>
    </xf>
    <xf numFmtId="0" fontId="41" fillId="0" borderId="0" xfId="9" applyAlignment="1">
      <alignment vertical="center"/>
    </xf>
    <xf numFmtId="4" fontId="41" fillId="0" borderId="0" xfId="9" applyNumberFormat="1" applyAlignment="1">
      <alignment vertical="center"/>
    </xf>
    <xf numFmtId="0" fontId="39" fillId="10" borderId="64" xfId="9" applyFont="1" applyFill="1" applyBorder="1" applyAlignment="1">
      <alignment horizontal="center" vertical="center" wrapText="1"/>
    </xf>
    <xf numFmtId="0" fontId="39" fillId="0" borderId="64" xfId="9" applyFont="1" applyBorder="1" applyAlignment="1">
      <alignment horizontal="center" vertical="center"/>
    </xf>
    <xf numFmtId="0" fontId="39" fillId="0" borderId="64" xfId="9" applyFont="1" applyBorder="1" applyAlignment="1">
      <alignment horizontal="center" vertical="center" wrapText="1"/>
    </xf>
    <xf numFmtId="0" fontId="20" fillId="0" borderId="64" xfId="9" applyFont="1" applyBorder="1" applyAlignment="1">
      <alignment horizontal="center" vertical="center"/>
    </xf>
    <xf numFmtId="0" fontId="20" fillId="0" borderId="64" xfId="9" applyFont="1" applyBorder="1" applyAlignment="1">
      <alignment horizontal="left" vertical="center" wrapText="1"/>
    </xf>
    <xf numFmtId="4" fontId="2" fillId="0" borderId="0" xfId="2" applyNumberFormat="1"/>
    <xf numFmtId="0" fontId="39" fillId="0" borderId="64" xfId="9" applyFont="1" applyBorder="1" applyAlignment="1">
      <alignment horizontal="left" vertical="center" wrapText="1"/>
    </xf>
    <xf numFmtId="4" fontId="39" fillId="7" borderId="64" xfId="9" applyNumberFormat="1" applyFont="1" applyFill="1" applyBorder="1" applyAlignment="1">
      <alignment vertical="center"/>
    </xf>
    <xf numFmtId="0" fontId="46" fillId="0" borderId="64" xfId="9" applyFont="1" applyBorder="1" applyAlignment="1">
      <alignment horizontal="center" vertical="center"/>
    </xf>
    <xf numFmtId="0" fontId="46" fillId="0" borderId="64" xfId="9" applyFont="1" applyBorder="1" applyAlignment="1">
      <alignment vertical="center" wrapText="1"/>
    </xf>
    <xf numFmtId="4" fontId="46" fillId="0" borderId="64" xfId="9" applyNumberFormat="1" applyFont="1" applyBorder="1" applyAlignment="1">
      <alignment horizontal="right" vertical="center"/>
    </xf>
    <xf numFmtId="4" fontId="46" fillId="0" borderId="64" xfId="9" applyNumberFormat="1" applyFont="1" applyBorder="1" applyAlignment="1">
      <alignment vertical="center"/>
    </xf>
    <xf numFmtId="10" fontId="46" fillId="0" borderId="64" xfId="9" applyNumberFormat="1" applyFont="1" applyBorder="1" applyAlignment="1">
      <alignment vertical="center"/>
    </xf>
    <xf numFmtId="4" fontId="46" fillId="7" borderId="64" xfId="9" applyNumberFormat="1" applyFont="1" applyFill="1" applyBorder="1" applyAlignment="1">
      <alignment vertical="center"/>
    </xf>
    <xf numFmtId="0" fontId="46" fillId="7" borderId="64" xfId="9" applyFont="1" applyFill="1" applyBorder="1" applyAlignment="1">
      <alignment horizontal="center" vertical="center"/>
    </xf>
    <xf numFmtId="0" fontId="46" fillId="7" borderId="64" xfId="9" applyFont="1" applyFill="1" applyBorder="1" applyAlignment="1">
      <alignment vertical="center" wrapText="1"/>
    </xf>
    <xf numFmtId="4" fontId="46" fillId="7" borderId="64" xfId="9" applyNumberFormat="1" applyFont="1" applyFill="1" applyBorder="1" applyAlignment="1">
      <alignment horizontal="right" vertical="center"/>
    </xf>
    <xf numFmtId="10" fontId="46" fillId="7" borderId="64" xfId="9" applyNumberFormat="1" applyFont="1" applyFill="1" applyBorder="1" applyAlignment="1">
      <alignment vertical="center"/>
    </xf>
    <xf numFmtId="0" fontId="39" fillId="7" borderId="64" xfId="9" applyFont="1" applyFill="1" applyBorder="1" applyAlignment="1">
      <alignment horizontal="center" vertical="center"/>
    </xf>
    <xf numFmtId="0" fontId="39" fillId="7" borderId="64" xfId="9" applyFont="1" applyFill="1" applyBorder="1" applyAlignment="1">
      <alignment vertical="center" wrapText="1"/>
    </xf>
    <xf numFmtId="10" fontId="39" fillId="7" borderId="64" xfId="9" applyNumberFormat="1" applyFont="1" applyFill="1" applyBorder="1" applyAlignment="1">
      <alignment vertical="center"/>
    </xf>
    <xf numFmtId="4" fontId="20" fillId="7" borderId="64" xfId="9" applyNumberFormat="1" applyFont="1" applyFill="1" applyBorder="1" applyAlignment="1">
      <alignment horizontal="right" vertical="center" wrapText="1"/>
    </xf>
    <xf numFmtId="0" fontId="39" fillId="0" borderId="64" xfId="9" applyFont="1" applyBorder="1" applyAlignment="1">
      <alignment horizontal="justify" vertical="center" wrapText="1"/>
    </xf>
    <xf numFmtId="0" fontId="46" fillId="0" borderId="64" xfId="9" applyFont="1" applyBorder="1" applyAlignment="1">
      <alignment horizontal="justify" vertical="center" wrapText="1"/>
    </xf>
    <xf numFmtId="0" fontId="20" fillId="10" borderId="64" xfId="9" quotePrefix="1" applyFont="1" applyFill="1" applyBorder="1" applyAlignment="1">
      <alignment horizontal="center" vertical="center"/>
    </xf>
    <xf numFmtId="4" fontId="20" fillId="10" borderId="64" xfId="9" applyNumberFormat="1" applyFont="1" applyFill="1" applyBorder="1" applyAlignment="1">
      <alignment vertical="center"/>
    </xf>
    <xf numFmtId="0" fontId="46" fillId="0" borderId="0" xfId="9" applyFont="1" applyAlignment="1">
      <alignment horizontal="center" vertical="center" wrapText="1"/>
    </xf>
    <xf numFmtId="0" fontId="47" fillId="0" borderId="0" xfId="9" applyFont="1" applyAlignment="1">
      <alignment vertical="center"/>
    </xf>
    <xf numFmtId="164" fontId="46" fillId="0" borderId="0" xfId="11" applyNumberFormat="1" applyFont="1" applyBorder="1" applyAlignment="1">
      <alignment vertical="center" wrapText="1"/>
    </xf>
    <xf numFmtId="0" fontId="15" fillId="0" borderId="64" xfId="9" applyFont="1" applyBorder="1" applyAlignment="1">
      <alignment horizontal="center" vertical="center"/>
    </xf>
    <xf numFmtId="0" fontId="15" fillId="0" borderId="64" xfId="9" applyFont="1" applyBorder="1" applyAlignment="1">
      <alignment horizontal="left" vertical="center" wrapText="1"/>
    </xf>
    <xf numFmtId="0" fontId="15" fillId="0" borderId="64" xfId="9" applyFont="1" applyBorder="1" applyAlignment="1">
      <alignment horizontal="center" vertical="center" wrapText="1"/>
    </xf>
    <xf numFmtId="4" fontId="15" fillId="0" borderId="64" xfId="9" applyNumberFormat="1" applyFont="1" applyBorder="1" applyAlignment="1">
      <alignment horizontal="right" vertical="center" wrapText="1"/>
    </xf>
    <xf numFmtId="4" fontId="20" fillId="7" borderId="64" xfId="9" applyNumberFormat="1" applyFont="1" applyFill="1" applyBorder="1" applyAlignment="1">
      <alignment vertical="center"/>
    </xf>
    <xf numFmtId="0" fontId="20" fillId="0" borderId="64" xfId="9" applyFont="1" applyBorder="1" applyAlignment="1">
      <alignment horizontal="center" vertical="center" wrapText="1"/>
    </xf>
    <xf numFmtId="0" fontId="18" fillId="0" borderId="64" xfId="9" applyFont="1" applyBorder="1" applyAlignment="1">
      <alignment horizontal="center" vertical="center"/>
    </xf>
    <xf numFmtId="4" fontId="18" fillId="0" borderId="64" xfId="9" applyNumberFormat="1" applyFont="1" applyBorder="1" applyAlignment="1">
      <alignment horizontal="right" vertical="center"/>
    </xf>
    <xf numFmtId="4" fontId="18" fillId="0" borderId="64" xfId="9" applyNumberFormat="1" applyFont="1" applyBorder="1" applyAlignment="1">
      <alignment vertical="center"/>
    </xf>
    <xf numFmtId="0" fontId="20" fillId="7" borderId="64" xfId="9" applyFont="1" applyFill="1" applyBorder="1" applyAlignment="1">
      <alignment horizontal="center" vertical="center"/>
    </xf>
    <xf numFmtId="4" fontId="20" fillId="7" borderId="64" xfId="9" applyNumberFormat="1" applyFont="1" applyFill="1" applyBorder="1" applyAlignment="1">
      <alignment horizontal="right" vertical="center"/>
    </xf>
    <xf numFmtId="10" fontId="20" fillId="7" borderId="64" xfId="9" applyNumberFormat="1" applyFont="1" applyFill="1" applyBorder="1" applyAlignment="1">
      <alignment vertical="center"/>
    </xf>
    <xf numFmtId="0" fontId="20" fillId="7" borderId="64" xfId="9" applyFont="1" applyFill="1" applyBorder="1" applyAlignment="1">
      <alignment vertical="center" wrapText="1"/>
    </xf>
    <xf numFmtId="0" fontId="20" fillId="7" borderId="64" xfId="9" applyFont="1" applyFill="1" applyBorder="1" applyAlignment="1">
      <alignment horizontal="left" vertical="center" wrapText="1"/>
    </xf>
    <xf numFmtId="0" fontId="18" fillId="7" borderId="64" xfId="9" applyFont="1" applyFill="1" applyBorder="1" applyAlignment="1">
      <alignment horizontal="center" vertical="center"/>
    </xf>
    <xf numFmtId="4" fontId="18" fillId="7" borderId="64" xfId="9" applyNumberFormat="1" applyFont="1" applyFill="1" applyBorder="1" applyAlignment="1">
      <alignment horizontal="right" vertical="center"/>
    </xf>
    <xf numFmtId="4" fontId="18" fillId="7" borderId="64" xfId="9" applyNumberFormat="1" applyFont="1" applyFill="1" applyBorder="1" applyAlignment="1">
      <alignment vertical="center"/>
    </xf>
    <xf numFmtId="0" fontId="3" fillId="0" borderId="0" xfId="2" applyFont="1" applyAlignment="1">
      <alignment horizontal="center" vertical="center"/>
    </xf>
    <xf numFmtId="9" fontId="4" fillId="0" borderId="0" xfId="2" applyNumberFormat="1" applyFont="1" applyAlignment="1">
      <alignment horizontal="center" vertical="center"/>
    </xf>
    <xf numFmtId="43" fontId="4" fillId="0" borderId="0" xfId="2" applyNumberFormat="1" applyFont="1" applyAlignment="1">
      <alignment vertical="center"/>
    </xf>
    <xf numFmtId="10" fontId="4" fillId="0" borderId="0" xfId="2" applyNumberFormat="1" applyFont="1" applyAlignment="1">
      <alignment vertical="center"/>
    </xf>
    <xf numFmtId="2" fontId="4" fillId="0" borderId="0" xfId="2" applyNumberFormat="1" applyFont="1" applyAlignment="1">
      <alignment vertical="center"/>
    </xf>
    <xf numFmtId="4" fontId="4" fillId="0" borderId="0" xfId="2" applyNumberFormat="1" applyFont="1" applyAlignment="1">
      <alignment vertical="center"/>
    </xf>
    <xf numFmtId="164" fontId="0" fillId="0" borderId="0" xfId="1" applyFont="1" applyAlignment="1">
      <alignment vertical="center"/>
    </xf>
    <xf numFmtId="49" fontId="4" fillId="0" borderId="55" xfId="3" applyNumberFormat="1" applyFont="1" applyFill="1" applyBorder="1" applyAlignment="1">
      <alignment horizontal="center" vertical="center"/>
    </xf>
    <xf numFmtId="164" fontId="4" fillId="0" borderId="28" xfId="1" quotePrefix="1" applyFont="1" applyFill="1" applyBorder="1" applyAlignment="1">
      <alignment horizontal="right" vertical="center"/>
    </xf>
    <xf numFmtId="49" fontId="4" fillId="7" borderId="55" xfId="3" applyNumberFormat="1" applyFont="1" applyFill="1" applyBorder="1" applyAlignment="1">
      <alignment horizontal="center" vertical="center"/>
    </xf>
    <xf numFmtId="164" fontId="4" fillId="7" borderId="28" xfId="1" quotePrefix="1" applyFont="1" applyFill="1" applyBorder="1" applyAlignment="1">
      <alignment horizontal="right" vertical="center"/>
    </xf>
    <xf numFmtId="164" fontId="4" fillId="7" borderId="28" xfId="4" applyFont="1" applyFill="1" applyBorder="1" applyAlignment="1">
      <alignment horizontal="center" vertical="center"/>
    </xf>
    <xf numFmtId="0" fontId="9" fillId="7" borderId="28" xfId="0" applyFont="1" applyFill="1" applyBorder="1" applyAlignment="1">
      <alignment horizontal="center" vertical="center"/>
    </xf>
    <xf numFmtId="164" fontId="4" fillId="6" borderId="0" xfId="1" quotePrefix="1" applyFont="1" applyFill="1" applyBorder="1" applyAlignment="1">
      <alignment vertical="center"/>
    </xf>
    <xf numFmtId="2" fontId="4" fillId="7" borderId="30" xfId="3" applyNumberFormat="1" applyFont="1" applyFill="1" applyBorder="1" applyAlignment="1">
      <alignment vertical="center" wrapText="1"/>
    </xf>
    <xf numFmtId="164" fontId="4" fillId="7" borderId="30" xfId="1" applyFont="1" applyFill="1" applyBorder="1" applyAlignment="1">
      <alignment vertical="center"/>
    </xf>
    <xf numFmtId="164" fontId="4" fillId="7" borderId="67" xfId="1" applyFont="1" applyFill="1" applyBorder="1" applyAlignment="1">
      <alignment vertical="center"/>
    </xf>
    <xf numFmtId="2" fontId="6" fillId="7" borderId="30" xfId="3" applyNumberFormat="1" applyFont="1" applyFill="1" applyBorder="1" applyAlignment="1">
      <alignment vertical="center" wrapText="1"/>
    </xf>
    <xf numFmtId="43" fontId="46" fillId="0" borderId="0" xfId="10" applyFont="1"/>
    <xf numFmtId="0" fontId="46" fillId="0" borderId="0" xfId="0" applyFont="1"/>
    <xf numFmtId="9" fontId="46" fillId="0" borderId="0" xfId="0" applyNumberFormat="1" applyFont="1"/>
    <xf numFmtId="43" fontId="46" fillId="0" borderId="0" xfId="0" applyNumberFormat="1" applyFont="1"/>
    <xf numFmtId="2" fontId="39" fillId="7" borderId="64" xfId="9" applyNumberFormat="1" applyFont="1" applyFill="1" applyBorder="1" applyAlignment="1">
      <alignment vertical="center" wrapText="1"/>
    </xf>
    <xf numFmtId="2" fontId="46" fillId="7" borderId="64" xfId="9" applyNumberFormat="1" applyFont="1" applyFill="1" applyBorder="1" applyAlignment="1">
      <alignment vertical="center" wrapText="1"/>
    </xf>
    <xf numFmtId="2" fontId="39" fillId="7" borderId="64" xfId="9" applyNumberFormat="1" applyFont="1" applyFill="1" applyBorder="1" applyAlignment="1">
      <alignment horizontal="justify" vertical="center" wrapText="1"/>
    </xf>
    <xf numFmtId="0" fontId="20" fillId="7" borderId="64" xfId="9" applyFont="1" applyFill="1" applyBorder="1" applyAlignment="1">
      <alignment horizontal="justify" vertical="center" wrapText="1"/>
    </xf>
    <xf numFmtId="0" fontId="22" fillId="0" borderId="0" xfId="2" applyFont="1" applyAlignment="1">
      <alignment horizontal="center" vertical="center"/>
    </xf>
    <xf numFmtId="0" fontId="39" fillId="10" borderId="64" xfId="9" applyFont="1" applyFill="1" applyBorder="1" applyAlignment="1">
      <alignment horizontal="center" vertical="center"/>
    </xf>
    <xf numFmtId="43" fontId="4" fillId="7" borderId="28" xfId="3" applyNumberFormat="1" applyFont="1" applyFill="1" applyBorder="1" applyAlignment="1">
      <alignment horizontal="center" vertical="center"/>
    </xf>
    <xf numFmtId="2" fontId="4" fillId="7" borderId="28" xfId="3" quotePrefix="1" applyNumberFormat="1" applyFont="1" applyFill="1" applyBorder="1" applyAlignment="1">
      <alignment vertical="center" wrapText="1"/>
    </xf>
    <xf numFmtId="49" fontId="4" fillId="7" borderId="28" xfId="0" applyNumberFormat="1" applyFont="1" applyFill="1" applyBorder="1" applyAlignment="1">
      <alignment horizontal="center" vertical="center"/>
    </xf>
    <xf numFmtId="0" fontId="4" fillId="7" borderId="28" xfId="0" applyFont="1" applyFill="1" applyBorder="1" applyAlignment="1">
      <alignment horizontal="center" vertical="center"/>
    </xf>
    <xf numFmtId="49" fontId="9" fillId="7" borderId="28" xfId="0" applyNumberFormat="1" applyFont="1" applyFill="1" applyBorder="1" applyAlignment="1">
      <alignment horizontal="center" vertical="center"/>
    </xf>
    <xf numFmtId="0" fontId="0" fillId="7" borderId="0" xfId="0" applyFill="1" applyAlignment="1">
      <alignment horizontal="center" vertical="center"/>
    </xf>
    <xf numFmtId="164" fontId="4" fillId="7" borderId="28" xfId="1" quotePrefix="1" applyFont="1" applyFill="1" applyBorder="1" applyAlignment="1">
      <alignment horizontal="center" vertical="center"/>
    </xf>
    <xf numFmtId="2" fontId="4" fillId="7" borderId="55" xfId="3" applyNumberFormat="1" applyFont="1" applyFill="1" applyBorder="1" applyAlignment="1">
      <alignment vertical="center" wrapText="1"/>
    </xf>
    <xf numFmtId="164" fontId="4" fillId="7" borderId="28" xfId="4" applyFont="1" applyFill="1" applyBorder="1" applyAlignment="1">
      <alignment horizontal="center" vertical="center" wrapText="1"/>
    </xf>
    <xf numFmtId="0" fontId="9" fillId="7" borderId="0" xfId="0" applyFont="1" applyFill="1" applyAlignment="1">
      <alignment horizontal="center"/>
    </xf>
    <xf numFmtId="49" fontId="4" fillId="7" borderId="28" xfId="4" applyNumberFormat="1" applyFont="1" applyFill="1" applyBorder="1" applyAlignment="1">
      <alignment horizontal="center" vertical="center"/>
    </xf>
    <xf numFmtId="49" fontId="4" fillId="7" borderId="55" xfId="4" applyNumberFormat="1" applyFont="1" applyFill="1" applyBorder="1" applyAlignment="1">
      <alignment vertical="center"/>
    </xf>
    <xf numFmtId="0" fontId="9" fillId="7" borderId="55" xfId="0" applyFont="1" applyFill="1" applyBorder="1" applyAlignment="1">
      <alignment horizontal="left" vertical="center"/>
    </xf>
    <xf numFmtId="0" fontId="7" fillId="7" borderId="28" xfId="0" applyFont="1" applyFill="1" applyBorder="1" applyAlignment="1">
      <alignment horizontal="center" vertical="center"/>
    </xf>
    <xf numFmtId="2" fontId="4" fillId="7" borderId="0" xfId="3" applyNumberFormat="1" applyFont="1" applyFill="1" applyBorder="1" applyAlignment="1">
      <alignment vertical="center" wrapText="1"/>
    </xf>
    <xf numFmtId="49" fontId="4" fillId="5" borderId="28" xfId="3" applyNumberFormat="1" applyFont="1" applyFill="1" applyBorder="1" applyAlignment="1">
      <alignment horizontal="center" vertical="center" wrapText="1"/>
    </xf>
    <xf numFmtId="0" fontId="48" fillId="0" borderId="0" xfId="9" applyFont="1" applyAlignment="1">
      <alignment horizontal="center" vertical="center"/>
    </xf>
    <xf numFmtId="0" fontId="48" fillId="0" borderId="0" xfId="9" applyFont="1" applyAlignment="1">
      <alignment horizontal="center" vertical="justify" wrapText="1"/>
    </xf>
    <xf numFmtId="0" fontId="2" fillId="0" borderId="64" xfId="2" applyBorder="1"/>
    <xf numFmtId="0" fontId="18" fillId="0" borderId="64" xfId="9" applyFont="1" applyBorder="1" applyAlignment="1">
      <alignment horizontal="left" vertical="center" wrapText="1"/>
    </xf>
    <xf numFmtId="4" fontId="18" fillId="0" borderId="64" xfId="9" applyNumberFormat="1" applyFont="1" applyBorder="1" applyAlignment="1">
      <alignment horizontal="right" vertical="center" wrapText="1"/>
    </xf>
    <xf numFmtId="2" fontId="2" fillId="0" borderId="0" xfId="2" applyNumberFormat="1"/>
    <xf numFmtId="43" fontId="0" fillId="0" borderId="0" xfId="10" applyFont="1"/>
    <xf numFmtId="172" fontId="18" fillId="0" borderId="0" xfId="2" applyNumberFormat="1" applyFont="1" applyAlignment="1">
      <alignment horizontal="center"/>
    </xf>
    <xf numFmtId="0" fontId="18" fillId="0" borderId="0" xfId="2" applyFont="1"/>
    <xf numFmtId="43" fontId="18" fillId="0" borderId="0" xfId="2" applyNumberFormat="1" applyFont="1"/>
    <xf numFmtId="0" fontId="15" fillId="6" borderId="64" xfId="13" applyFont="1" applyFill="1" applyBorder="1" applyAlignment="1">
      <alignment horizontal="center" vertical="center" wrapText="1"/>
    </xf>
    <xf numFmtId="0" fontId="15" fillId="0" borderId="64" xfId="13" applyFont="1" applyBorder="1" applyAlignment="1">
      <alignment horizontal="center" vertical="center"/>
    </xf>
    <xf numFmtId="0" fontId="15" fillId="0" borderId="64" xfId="13" applyFont="1" applyBorder="1" applyAlignment="1">
      <alignment horizontal="center" vertical="center" wrapText="1"/>
    </xf>
    <xf numFmtId="0" fontId="39" fillId="0" borderId="64" xfId="2" applyFont="1" applyBorder="1" applyAlignment="1">
      <alignment horizontal="center" vertical="center"/>
    </xf>
    <xf numFmtId="0" fontId="39" fillId="0" borderId="64" xfId="2" applyFont="1" applyBorder="1" applyAlignment="1">
      <alignment horizontal="left" vertical="center" wrapText="1"/>
    </xf>
    <xf numFmtId="0" fontId="39" fillId="7" borderId="64" xfId="2" applyFont="1" applyFill="1" applyBorder="1" applyAlignment="1">
      <alignment horizontal="center" vertical="center"/>
    </xf>
    <xf numFmtId="0" fontId="46" fillId="7" borderId="64" xfId="13" applyFont="1" applyFill="1" applyBorder="1" applyAlignment="1">
      <alignment horizontal="left" vertical="center" wrapText="1"/>
    </xf>
    <xf numFmtId="0" fontId="46" fillId="7" borderId="64" xfId="13" applyFont="1" applyFill="1" applyBorder="1" applyAlignment="1">
      <alignment horizontal="center" vertical="center"/>
    </xf>
    <xf numFmtId="4" fontId="46" fillId="7" borderId="64" xfId="13" applyNumberFormat="1" applyFont="1" applyFill="1" applyBorder="1" applyAlignment="1">
      <alignment horizontal="right" vertical="center"/>
    </xf>
    <xf numFmtId="4" fontId="46" fillId="7" borderId="64" xfId="13" applyNumberFormat="1" applyFont="1" applyFill="1" applyBorder="1" applyAlignment="1">
      <alignment vertical="center"/>
    </xf>
    <xf numFmtId="0" fontId="46" fillId="7" borderId="64" xfId="13" applyFont="1" applyFill="1" applyBorder="1" applyAlignment="1">
      <alignment horizontal="right" vertical="center" wrapText="1"/>
    </xf>
    <xf numFmtId="0" fontId="46" fillId="7" borderId="64" xfId="2" applyFont="1" applyFill="1" applyBorder="1" applyAlignment="1">
      <alignment horizontal="center" vertical="center"/>
    </xf>
    <xf numFmtId="2" fontId="46" fillId="7" borderId="64" xfId="12" applyNumberFormat="1" applyFont="1" applyFill="1" applyBorder="1" applyAlignment="1">
      <alignment horizontal="justify" vertical="center" wrapText="1"/>
    </xf>
    <xf numFmtId="2" fontId="46" fillId="7" borderId="64" xfId="12" applyNumberFormat="1" applyFont="1" applyFill="1" applyBorder="1" applyAlignment="1">
      <alignment horizontal="center" vertical="center"/>
    </xf>
    <xf numFmtId="4" fontId="46" fillId="7" borderId="64" xfId="2" applyNumberFormat="1" applyFont="1" applyFill="1" applyBorder="1" applyAlignment="1">
      <alignment horizontal="right" vertical="center"/>
    </xf>
    <xf numFmtId="2" fontId="46" fillId="7" borderId="64" xfId="12" applyNumberFormat="1" applyFont="1" applyFill="1" applyBorder="1" applyAlignment="1">
      <alignment horizontal="right" vertical="center"/>
    </xf>
    <xf numFmtId="4" fontId="39" fillId="11" borderId="64" xfId="13" applyNumberFormat="1" applyFont="1" applyFill="1" applyBorder="1" applyAlignment="1">
      <alignment vertical="center"/>
    </xf>
    <xf numFmtId="0" fontId="46" fillId="0" borderId="64" xfId="2" applyFont="1" applyBorder="1" applyAlignment="1">
      <alignment horizontal="center" vertical="center"/>
    </xf>
    <xf numFmtId="0" fontId="46" fillId="0" borderId="64" xfId="12" applyFont="1" applyBorder="1" applyAlignment="1">
      <alignment vertical="center" wrapText="1"/>
    </xf>
    <xf numFmtId="0" fontId="46" fillId="0" borderId="64" xfId="12" applyFont="1" applyBorder="1" applyAlignment="1">
      <alignment horizontal="center" vertical="center"/>
    </xf>
    <xf numFmtId="4" fontId="46" fillId="0" borderId="64" xfId="2" applyNumberFormat="1" applyFont="1" applyBorder="1" applyAlignment="1">
      <alignment horizontal="right" vertical="center"/>
    </xf>
    <xf numFmtId="2" fontId="46" fillId="0" borderId="64" xfId="12" applyNumberFormat="1" applyFont="1" applyBorder="1" applyAlignment="1">
      <alignment vertical="center"/>
    </xf>
    <xf numFmtId="4" fontId="46" fillId="0" borderId="64" xfId="13" applyNumberFormat="1" applyFont="1" applyBorder="1" applyAlignment="1">
      <alignment vertical="center"/>
    </xf>
    <xf numFmtId="0" fontId="41" fillId="0" borderId="0" xfId="13" applyAlignment="1">
      <alignment vertical="center"/>
    </xf>
    <xf numFmtId="2" fontId="39" fillId="7" borderId="64" xfId="12" applyNumberFormat="1" applyFont="1" applyFill="1" applyBorder="1" applyAlignment="1">
      <alignment horizontal="justify" vertical="center" wrapText="1"/>
    </xf>
    <xf numFmtId="0" fontId="46" fillId="7" borderId="64" xfId="13" applyFont="1" applyFill="1" applyBorder="1" applyAlignment="1">
      <alignment horizontal="justify" vertical="center" wrapText="1"/>
    </xf>
    <xf numFmtId="49" fontId="46" fillId="7" borderId="64" xfId="13" applyNumberFormat="1" applyFont="1" applyFill="1" applyBorder="1" applyAlignment="1">
      <alignment horizontal="left" vertical="center" wrapText="1"/>
    </xf>
    <xf numFmtId="4" fontId="39" fillId="7" borderId="64" xfId="13" applyNumberFormat="1" applyFont="1" applyFill="1" applyBorder="1" applyAlignment="1">
      <alignment vertical="center"/>
    </xf>
    <xf numFmtId="4" fontId="49" fillId="0" borderId="0" xfId="2" quotePrefix="1" applyNumberFormat="1" applyFont="1"/>
    <xf numFmtId="0" fontId="46" fillId="0" borderId="64" xfId="9" applyFont="1" applyBorder="1" applyAlignment="1">
      <alignment horizontal="right" vertical="center" wrapText="1"/>
    </xf>
    <xf numFmtId="2" fontId="46" fillId="7" borderId="64" xfId="13" applyNumberFormat="1" applyFont="1" applyFill="1" applyBorder="1" applyAlignment="1">
      <alignment horizontal="center" vertical="center"/>
    </xf>
    <xf numFmtId="0" fontId="46" fillId="7" borderId="64" xfId="13" applyFont="1" applyFill="1" applyBorder="1" applyAlignment="1">
      <alignment horizontal="center" vertical="center" wrapText="1"/>
    </xf>
    <xf numFmtId="49" fontId="46" fillId="7" borderId="64" xfId="13" applyNumberFormat="1" applyFont="1" applyFill="1" applyBorder="1" applyAlignment="1">
      <alignment horizontal="right" vertical="center" wrapText="1"/>
    </xf>
    <xf numFmtId="4" fontId="46" fillId="7" borderId="64" xfId="2" applyNumberFormat="1" applyFont="1" applyFill="1" applyBorder="1" applyAlignment="1">
      <alignment horizontal="left" vertical="center"/>
    </xf>
    <xf numFmtId="0" fontId="46" fillId="7" borderId="64" xfId="12" applyFont="1" applyFill="1" applyBorder="1" applyAlignment="1">
      <alignment horizontal="center" vertical="center"/>
    </xf>
    <xf numFmtId="2" fontId="46" fillId="7" borderId="64" xfId="12" applyNumberFormat="1" applyFont="1" applyFill="1" applyBorder="1" applyAlignment="1">
      <alignment vertical="center"/>
    </xf>
    <xf numFmtId="0" fontId="46" fillId="7" borderId="64" xfId="12" applyFont="1" applyFill="1" applyBorder="1" applyAlignment="1">
      <alignment horizontal="right" vertical="center" wrapText="1"/>
    </xf>
    <xf numFmtId="3" fontId="46" fillId="7" borderId="64" xfId="12" applyNumberFormat="1" applyFont="1" applyFill="1" applyBorder="1" applyAlignment="1">
      <alignment horizontal="center" vertical="center"/>
    </xf>
    <xf numFmtId="2" fontId="46" fillId="7" borderId="64" xfId="3" applyNumberFormat="1" applyFont="1" applyFill="1" applyBorder="1" applyAlignment="1">
      <alignment horizontal="justify" vertical="center" wrapText="1"/>
    </xf>
    <xf numFmtId="49" fontId="46" fillId="7" borderId="64" xfId="3" applyNumberFormat="1" applyFont="1" applyFill="1" applyBorder="1" applyAlignment="1">
      <alignment horizontal="center" vertical="center"/>
    </xf>
    <xf numFmtId="164" fontId="46" fillId="7" borderId="64" xfId="1" quotePrefix="1" applyFont="1" applyFill="1" applyBorder="1" applyAlignment="1">
      <alignment vertical="center"/>
    </xf>
    <xf numFmtId="0" fontId="39" fillId="7" borderId="64" xfId="13" applyFont="1" applyFill="1" applyBorder="1" applyAlignment="1">
      <alignment horizontal="left" vertical="center" wrapText="1"/>
    </xf>
    <xf numFmtId="4" fontId="46" fillId="7" borderId="64" xfId="0" applyNumberFormat="1" applyFont="1" applyFill="1" applyBorder="1" applyAlignment="1">
      <alignment horizontal="right" vertical="center"/>
    </xf>
    <xf numFmtId="0" fontId="20" fillId="0" borderId="64" xfId="9" applyFont="1" applyBorder="1" applyAlignment="1">
      <alignment horizontal="justify" vertical="center" wrapText="1"/>
    </xf>
    <xf numFmtId="0" fontId="46" fillId="0" borderId="64" xfId="2" applyFont="1" applyBorder="1" applyAlignment="1">
      <alignment horizontal="left" vertical="center" wrapText="1"/>
    </xf>
    <xf numFmtId="4" fontId="20" fillId="0" borderId="64" xfId="9" applyNumberFormat="1" applyFont="1" applyBorder="1" applyAlignment="1">
      <alignment horizontal="right" vertical="center" wrapText="1"/>
    </xf>
    <xf numFmtId="10" fontId="20" fillId="0" borderId="64" xfId="9" applyNumberFormat="1" applyFont="1" applyBorder="1" applyAlignment="1">
      <alignment horizontal="right" vertical="center" wrapText="1"/>
    </xf>
    <xf numFmtId="10" fontId="39" fillId="0" borderId="64" xfId="9" applyNumberFormat="1" applyFont="1" applyBorder="1" applyAlignment="1">
      <alignment horizontal="center" vertical="center" wrapText="1"/>
    </xf>
    <xf numFmtId="0" fontId="46" fillId="0" borderId="64" xfId="9" applyFont="1" applyBorder="1" applyAlignment="1">
      <alignment horizontal="left" vertical="center" wrapText="1"/>
    </xf>
    <xf numFmtId="0" fontId="46" fillId="7" borderId="64" xfId="9" applyFont="1" applyFill="1" applyBorder="1" applyAlignment="1">
      <alignment horizontal="left" vertical="center" wrapText="1"/>
    </xf>
    <xf numFmtId="10" fontId="20" fillId="10" borderId="64" xfId="9" applyNumberFormat="1" applyFont="1" applyFill="1" applyBorder="1" applyAlignment="1">
      <alignment vertical="center"/>
    </xf>
    <xf numFmtId="0" fontId="46" fillId="0" borderId="0" xfId="2" applyFont="1"/>
    <xf numFmtId="4" fontId="46" fillId="0" borderId="0" xfId="2" applyNumberFormat="1" applyFont="1"/>
    <xf numFmtId="0" fontId="0" fillId="0" borderId="2" xfId="0" applyBorder="1"/>
    <xf numFmtId="0" fontId="9" fillId="0" borderId="2" xfId="0" applyFont="1" applyBorder="1" applyAlignment="1">
      <alignment horizontal="center" vertical="center"/>
    </xf>
    <xf numFmtId="164" fontId="10" fillId="0" borderId="2" xfId="2" applyNumberFormat="1" applyFont="1" applyBorder="1" applyAlignment="1">
      <alignment vertical="center"/>
    </xf>
    <xf numFmtId="0" fontId="9" fillId="0" borderId="0" xfId="0" applyFont="1" applyAlignment="1">
      <alignment horizontal="center" vertical="center"/>
    </xf>
    <xf numFmtId="164" fontId="10" fillId="0" borderId="0" xfId="2" applyNumberFormat="1" applyFont="1" applyAlignment="1">
      <alignment vertical="center"/>
    </xf>
    <xf numFmtId="0" fontId="0" fillId="0" borderId="0" xfId="0" applyAlignment="1">
      <alignment horizontal="center" vertical="center"/>
    </xf>
    <xf numFmtId="164" fontId="5" fillId="7" borderId="34" xfId="1" applyFont="1" applyFill="1" applyBorder="1" applyAlignment="1">
      <alignment horizontal="center" vertical="center"/>
    </xf>
    <xf numFmtId="164" fontId="5" fillId="7" borderId="8" xfId="1" applyFont="1" applyFill="1" applyBorder="1" applyAlignment="1">
      <alignment horizontal="center" vertical="center"/>
    </xf>
    <xf numFmtId="49" fontId="6" fillId="2" borderId="72" xfId="2" applyNumberFormat="1" applyFont="1" applyFill="1" applyBorder="1" applyAlignment="1">
      <alignment horizontal="center" vertical="center" wrapText="1"/>
    </xf>
    <xf numFmtId="0" fontId="2" fillId="0" borderId="73" xfId="2" applyBorder="1" applyAlignment="1">
      <alignment vertical="center"/>
    </xf>
    <xf numFmtId="49" fontId="4" fillId="0" borderId="55" xfId="4" applyNumberFormat="1" applyFont="1" applyFill="1" applyBorder="1" applyAlignment="1">
      <alignment vertical="center"/>
    </xf>
    <xf numFmtId="49" fontId="4" fillId="0" borderId="55" xfId="4" applyNumberFormat="1" applyFont="1" applyFill="1" applyBorder="1" applyAlignment="1">
      <alignment horizontal="center" vertical="center"/>
    </xf>
    <xf numFmtId="2" fontId="6" fillId="5" borderId="28" xfId="3" applyNumberFormat="1" applyFont="1" applyFill="1" applyBorder="1" applyAlignment="1" applyProtection="1">
      <alignment vertical="center" wrapText="1"/>
    </xf>
    <xf numFmtId="49" fontId="4" fillId="5" borderId="28" xfId="3" quotePrefix="1" applyNumberFormat="1" applyFont="1" applyFill="1" applyBorder="1" applyAlignment="1" applyProtection="1">
      <alignment horizontal="center" vertical="center"/>
    </xf>
    <xf numFmtId="49" fontId="4" fillId="0" borderId="28" xfId="3" applyNumberFormat="1" applyFont="1" applyFill="1" applyBorder="1" applyAlignment="1" applyProtection="1">
      <alignment horizontal="center" vertical="center"/>
    </xf>
    <xf numFmtId="49" fontId="6" fillId="5" borderId="28" xfId="3" applyNumberFormat="1" applyFont="1" applyFill="1" applyBorder="1" applyAlignment="1" applyProtection="1">
      <alignment horizontal="center" vertical="center"/>
    </xf>
    <xf numFmtId="49" fontId="4" fillId="0" borderId="28" xfId="4" applyNumberFormat="1" applyFont="1" applyFill="1" applyBorder="1" applyAlignment="1">
      <alignment horizontal="center" vertical="center"/>
    </xf>
    <xf numFmtId="49" fontId="6" fillId="5" borderId="31" xfId="4" applyNumberFormat="1" applyFont="1" applyFill="1" applyBorder="1" applyAlignment="1">
      <alignment vertical="center"/>
    </xf>
    <xf numFmtId="49" fontId="6" fillId="5" borderId="28" xfId="4" applyNumberFormat="1" applyFont="1" applyFill="1" applyBorder="1" applyAlignment="1">
      <alignment vertical="center"/>
    </xf>
    <xf numFmtId="49" fontId="6" fillId="5" borderId="55" xfId="4" applyNumberFormat="1" applyFont="1" applyFill="1" applyBorder="1" applyAlignment="1">
      <alignment vertical="center"/>
    </xf>
    <xf numFmtId="2" fontId="6" fillId="5" borderId="28" xfId="4" applyNumberFormat="1" applyFont="1" applyFill="1" applyBorder="1" applyAlignment="1">
      <alignment vertical="center" wrapText="1"/>
    </xf>
    <xf numFmtId="49" fontId="4" fillId="5" borderId="28" xfId="4" applyNumberFormat="1" applyFont="1" applyFill="1" applyBorder="1" applyAlignment="1">
      <alignment horizontal="center" vertical="center"/>
    </xf>
    <xf numFmtId="49" fontId="4" fillId="0" borderId="31" xfId="4" applyNumberFormat="1" applyFont="1" applyFill="1" applyBorder="1" applyAlignment="1">
      <alignment vertical="center"/>
    </xf>
    <xf numFmtId="4" fontId="46" fillId="7" borderId="0" xfId="9" applyNumberFormat="1" applyFont="1" applyFill="1" applyAlignment="1">
      <alignment vertical="center"/>
    </xf>
    <xf numFmtId="49" fontId="4" fillId="0" borderId="28" xfId="3" quotePrefix="1" applyNumberFormat="1" applyFont="1" applyFill="1" applyBorder="1" applyAlignment="1">
      <alignment horizontal="center" vertical="center"/>
    </xf>
    <xf numFmtId="2" fontId="4" fillId="0" borderId="28" xfId="3" quotePrefix="1" applyNumberFormat="1" applyFont="1" applyFill="1" applyBorder="1" applyAlignment="1">
      <alignment vertical="center" wrapText="1"/>
    </xf>
    <xf numFmtId="2" fontId="6" fillId="12" borderId="28" xfId="3" applyNumberFormat="1" applyFont="1" applyFill="1" applyBorder="1" applyAlignment="1">
      <alignment vertical="center" wrapText="1"/>
    </xf>
    <xf numFmtId="49" fontId="4" fillId="7" borderId="55" xfId="3" applyNumberFormat="1" applyFont="1" applyFill="1" applyBorder="1" applyAlignment="1">
      <alignment horizontal="center" vertical="center" wrapText="1"/>
    </xf>
    <xf numFmtId="49" fontId="6" fillId="7" borderId="74" xfId="3" applyNumberFormat="1" applyFont="1" applyFill="1" applyBorder="1" applyAlignment="1">
      <alignment vertical="center"/>
    </xf>
    <xf numFmtId="49" fontId="6" fillId="7" borderId="75" xfId="3" applyNumberFormat="1" applyFont="1" applyFill="1" applyBorder="1" applyAlignment="1">
      <alignment vertical="center"/>
    </xf>
    <xf numFmtId="49" fontId="6" fillId="7" borderId="76" xfId="3" applyNumberFormat="1" applyFont="1" applyFill="1" applyBorder="1" applyAlignment="1">
      <alignment vertical="center"/>
    </xf>
    <xf numFmtId="2" fontId="6" fillId="7" borderId="75" xfId="3" quotePrefix="1" applyNumberFormat="1" applyFont="1" applyFill="1" applyBorder="1" applyAlignment="1">
      <alignment vertical="center" wrapText="1"/>
    </xf>
    <xf numFmtId="49" fontId="4" fillId="7" borderId="75" xfId="3" quotePrefix="1" applyNumberFormat="1" applyFont="1" applyFill="1" applyBorder="1" applyAlignment="1">
      <alignment horizontal="center" vertical="center"/>
    </xf>
    <xf numFmtId="164" fontId="6" fillId="7" borderId="75" xfId="1" quotePrefix="1" applyFont="1" applyFill="1" applyBorder="1" applyAlignment="1">
      <alignment vertical="center"/>
    </xf>
    <xf numFmtId="164" fontId="4" fillId="7" borderId="75" xfId="1" applyFont="1" applyFill="1" applyBorder="1" applyAlignment="1">
      <alignment vertical="center"/>
    </xf>
    <xf numFmtId="164" fontId="4" fillId="7" borderId="75" xfId="1" quotePrefix="1" applyFont="1" applyFill="1" applyBorder="1" applyAlignment="1">
      <alignment vertical="center"/>
    </xf>
    <xf numFmtId="49" fontId="4" fillId="7" borderId="75" xfId="3" applyNumberFormat="1" applyFont="1" applyFill="1" applyBorder="1" applyAlignment="1">
      <alignment vertical="center"/>
    </xf>
    <xf numFmtId="168" fontId="4" fillId="7" borderId="77" xfId="3" applyNumberFormat="1" applyFont="1" applyFill="1" applyBorder="1" applyAlignment="1">
      <alignment horizontal="center" vertical="center"/>
    </xf>
    <xf numFmtId="4" fontId="39" fillId="0" borderId="64" xfId="9" applyNumberFormat="1" applyFont="1" applyBorder="1" applyAlignment="1">
      <alignment horizontal="right" vertical="center"/>
    </xf>
    <xf numFmtId="4" fontId="39" fillId="0" borderId="64" xfId="9" applyNumberFormat="1" applyFont="1" applyBorder="1" applyAlignment="1">
      <alignment vertical="center"/>
    </xf>
    <xf numFmtId="0" fontId="51" fillId="7" borderId="64" xfId="9" applyFont="1" applyFill="1" applyBorder="1" applyAlignment="1">
      <alignment horizontal="justify" vertical="center" wrapText="1"/>
    </xf>
    <xf numFmtId="0" fontId="51" fillId="7" borderId="64" xfId="9" applyFont="1" applyFill="1" applyBorder="1" applyAlignment="1">
      <alignment vertical="center" wrapText="1"/>
    </xf>
    <xf numFmtId="0" fontId="41" fillId="0" borderId="0" xfId="9" applyAlignment="1">
      <alignment horizontal="right" vertical="center"/>
    </xf>
    <xf numFmtId="9" fontId="46" fillId="13" borderId="0" xfId="0" applyNumberFormat="1" applyFont="1" applyFill="1"/>
    <xf numFmtId="0" fontId="39" fillId="7" borderId="35" xfId="2" applyFont="1" applyFill="1" applyBorder="1" applyAlignment="1">
      <alignment horizontal="center" vertical="center"/>
    </xf>
    <xf numFmtId="0" fontId="46" fillId="0" borderId="65" xfId="9" applyFont="1" applyBorder="1" applyAlignment="1">
      <alignment horizontal="justify" vertical="center" wrapText="1"/>
    </xf>
    <xf numFmtId="0" fontId="46" fillId="7" borderId="65" xfId="13" applyFont="1" applyFill="1" applyBorder="1" applyAlignment="1">
      <alignment horizontal="center" vertical="center"/>
    </xf>
    <xf numFmtId="4" fontId="46" fillId="7" borderId="65" xfId="13" applyNumberFormat="1" applyFont="1" applyFill="1" applyBorder="1" applyAlignment="1">
      <alignment horizontal="right" vertical="center"/>
    </xf>
    <xf numFmtId="4" fontId="46" fillId="7" borderId="66" xfId="13" applyNumberFormat="1" applyFont="1" applyFill="1" applyBorder="1" applyAlignment="1">
      <alignment vertical="center"/>
    </xf>
    <xf numFmtId="4" fontId="39" fillId="14" borderId="64" xfId="9" applyNumberFormat="1" applyFont="1" applyFill="1" applyBorder="1" applyAlignment="1">
      <alignment vertical="center"/>
    </xf>
    <xf numFmtId="4" fontId="20" fillId="14" borderId="64" xfId="9" applyNumberFormat="1" applyFont="1" applyFill="1" applyBorder="1" applyAlignment="1">
      <alignment vertical="center"/>
    </xf>
    <xf numFmtId="4" fontId="46" fillId="14" borderId="64" xfId="9" applyNumberFormat="1" applyFont="1" applyFill="1" applyBorder="1" applyAlignment="1">
      <alignment vertical="center"/>
    </xf>
    <xf numFmtId="0" fontId="46" fillId="0" borderId="0" xfId="2" applyFont="1" applyAlignment="1">
      <alignment horizontal="center"/>
    </xf>
    <xf numFmtId="0" fontId="2" fillId="7" borderId="0" xfId="2" applyFill="1"/>
    <xf numFmtId="0" fontId="30" fillId="2" borderId="79"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68" xfId="0" applyFont="1" applyFill="1" applyBorder="1" applyAlignment="1">
      <alignment horizontal="center" vertical="center" wrapText="1"/>
    </xf>
    <xf numFmtId="0" fontId="30" fillId="0" borderId="70" xfId="0" applyFont="1" applyBorder="1"/>
    <xf numFmtId="0" fontId="30" fillId="0" borderId="70" xfId="0" applyFont="1" applyBorder="1" applyAlignment="1">
      <alignment horizontal="center"/>
    </xf>
    <xf numFmtId="0" fontId="30" fillId="0" borderId="82" xfId="0" applyFont="1" applyBorder="1" applyAlignment="1">
      <alignment horizontal="center"/>
    </xf>
    <xf numFmtId="0" fontId="30" fillId="0" borderId="73" xfId="0" applyFont="1" applyBorder="1" applyAlignment="1">
      <alignment horizontal="center"/>
    </xf>
    <xf numFmtId="0" fontId="30" fillId="0" borderId="83" xfId="0" applyFont="1" applyBorder="1"/>
    <xf numFmtId="3" fontId="30" fillId="0" borderId="70" xfId="0" applyNumberFormat="1" applyFont="1" applyBorder="1"/>
    <xf numFmtId="3" fontId="30" fillId="0" borderId="70" xfId="0" applyNumberFormat="1" applyFont="1" applyBorder="1" applyAlignment="1">
      <alignment horizontal="center"/>
    </xf>
    <xf numFmtId="0" fontId="30" fillId="0" borderId="70" xfId="0" applyFont="1" applyBorder="1" applyAlignment="1">
      <alignment horizontal="right" vertical="center"/>
    </xf>
    <xf numFmtId="0" fontId="53" fillId="0" borderId="28" xfId="0" applyFont="1" applyBorder="1"/>
    <xf numFmtId="0" fontId="30" fillId="0" borderId="28" xfId="0" applyFont="1" applyBorder="1" applyAlignment="1">
      <alignment horizontal="center"/>
    </xf>
    <xf numFmtId="3" fontId="54" fillId="7" borderId="84" xfId="0" applyNumberFormat="1" applyFont="1" applyFill="1" applyBorder="1" applyAlignment="1">
      <alignment horizontal="right"/>
    </xf>
    <xf numFmtId="0" fontId="54" fillId="7" borderId="85" xfId="0" applyFont="1" applyFill="1" applyBorder="1" applyAlignment="1">
      <alignment horizontal="left"/>
    </xf>
    <xf numFmtId="172" fontId="2" fillId="7" borderId="55" xfId="0" applyNumberFormat="1" applyFont="1" applyFill="1" applyBorder="1" applyAlignment="1">
      <alignment horizontal="right" vertical="center"/>
    </xf>
    <xf numFmtId="172" fontId="2" fillId="0" borderId="28" xfId="0" applyNumberFormat="1" applyFont="1" applyBorder="1" applyAlignment="1">
      <alignment horizontal="right" vertical="center"/>
    </xf>
    <xf numFmtId="3" fontId="2" fillId="0" borderId="28" xfId="0" applyNumberFormat="1" applyFont="1" applyBorder="1" applyAlignment="1">
      <alignment horizontal="right" vertical="center"/>
    </xf>
    <xf numFmtId="3" fontId="2" fillId="0" borderId="28" xfId="0" applyNumberFormat="1" applyFont="1" applyBorder="1" applyAlignment="1">
      <alignment horizontal="left" vertical="center"/>
    </xf>
    <xf numFmtId="4" fontId="15" fillId="0" borderId="28" xfId="0" applyNumberFormat="1" applyFont="1" applyBorder="1" applyAlignment="1">
      <alignment horizontal="right" vertical="center"/>
    </xf>
    <xf numFmtId="172" fontId="2" fillId="0" borderId="0" xfId="0" applyNumberFormat="1" applyFont="1" applyAlignment="1">
      <alignment horizontal="right" vertical="center"/>
    </xf>
    <xf numFmtId="172" fontId="54" fillId="0" borderId="0" xfId="0" applyNumberFormat="1" applyFont="1" applyAlignment="1">
      <alignment horizontal="right" vertical="center"/>
    </xf>
    <xf numFmtId="0" fontId="30" fillId="0" borderId="28" xfId="0" applyFont="1" applyBorder="1"/>
    <xf numFmtId="0" fontId="30" fillId="7" borderId="84" xfId="0" applyFont="1" applyFill="1" applyBorder="1" applyAlignment="1">
      <alignment horizontal="center"/>
    </xf>
    <xf numFmtId="43" fontId="2" fillId="7" borderId="85" xfId="14" applyFont="1" applyFill="1" applyBorder="1"/>
    <xf numFmtId="4" fontId="30" fillId="7" borderId="55" xfId="0" applyNumberFormat="1" applyFont="1" applyFill="1" applyBorder="1"/>
    <xf numFmtId="4" fontId="30" fillId="0" borderId="28" xfId="0" applyNumberFormat="1" applyFont="1" applyBorder="1"/>
    <xf numFmtId="3" fontId="30" fillId="0" borderId="28" xfId="0" applyNumberFormat="1" applyFont="1" applyBorder="1"/>
    <xf numFmtId="4" fontId="30" fillId="0" borderId="28" xfId="0" applyNumberFormat="1" applyFont="1" applyBorder="1" applyAlignment="1">
      <alignment horizontal="right" vertical="center"/>
    </xf>
    <xf numFmtId="43" fontId="2" fillId="0" borderId="86" xfId="14" applyFont="1" applyBorder="1"/>
    <xf numFmtId="4" fontId="0" fillId="0" borderId="0" xfId="0" applyNumberFormat="1"/>
    <xf numFmtId="4" fontId="52" fillId="0" borderId="0" xfId="0" applyNumberFormat="1" applyFont="1"/>
    <xf numFmtId="172" fontId="30" fillId="7" borderId="84" xfId="0" applyNumberFormat="1" applyFont="1" applyFill="1" applyBorder="1" applyAlignment="1">
      <alignment horizontal="right"/>
    </xf>
    <xf numFmtId="3" fontId="30" fillId="0" borderId="28" xfId="0" applyNumberFormat="1" applyFont="1" applyBorder="1" applyAlignment="1">
      <alignment horizontal="left"/>
    </xf>
    <xf numFmtId="4" fontId="2" fillId="0" borderId="28" xfId="0" applyNumberFormat="1" applyFont="1" applyBorder="1" applyAlignment="1">
      <alignment horizontal="right" vertical="center"/>
    </xf>
    <xf numFmtId="43" fontId="2" fillId="0" borderId="0" xfId="14" applyFont="1" applyBorder="1"/>
    <xf numFmtId="0" fontId="30" fillId="0" borderId="42" xfId="0" applyFont="1" applyBorder="1"/>
    <xf numFmtId="0" fontId="30" fillId="0" borderId="42" xfId="0" applyFont="1" applyBorder="1" applyAlignment="1">
      <alignment horizontal="center"/>
    </xf>
    <xf numFmtId="9" fontId="54" fillId="7" borderId="87" xfId="15" applyFont="1" applyFill="1" applyBorder="1" applyAlignment="1">
      <alignment horizontal="right"/>
    </xf>
    <xf numFmtId="43" fontId="30" fillId="7" borderId="88" xfId="0" applyNumberFormat="1" applyFont="1" applyFill="1" applyBorder="1" applyAlignment="1">
      <alignment horizontal="center"/>
    </xf>
    <xf numFmtId="4" fontId="30" fillId="7" borderId="89" xfId="0" applyNumberFormat="1" applyFont="1" applyFill="1" applyBorder="1"/>
    <xf numFmtId="4" fontId="30" fillId="0" borderId="42" xfId="0" applyNumberFormat="1" applyFont="1" applyBorder="1"/>
    <xf numFmtId="3" fontId="30" fillId="0" borderId="42" xfId="0" applyNumberFormat="1" applyFont="1" applyBorder="1"/>
    <xf numFmtId="3" fontId="30" fillId="0" borderId="42" xfId="0" applyNumberFormat="1" applyFont="1" applyBorder="1" applyAlignment="1">
      <alignment horizontal="left"/>
    </xf>
    <xf numFmtId="4" fontId="30" fillId="0" borderId="42" xfId="0" applyNumberFormat="1" applyFont="1" applyBorder="1" applyAlignment="1">
      <alignment horizontal="right" vertical="center"/>
    </xf>
    <xf numFmtId="4" fontId="2" fillId="0" borderId="42" xfId="0" applyNumberFormat="1" applyFont="1" applyBorder="1" applyAlignment="1">
      <alignment horizontal="right" vertical="center"/>
    </xf>
    <xf numFmtId="0" fontId="0" fillId="0" borderId="0" xfId="0" applyAlignment="1">
      <alignment horizontal="center"/>
    </xf>
    <xf numFmtId="3" fontId="0" fillId="0" borderId="0" xfId="0" applyNumberFormat="1"/>
    <xf numFmtId="3" fontId="0" fillId="0" borderId="0" xfId="0" applyNumberFormat="1" applyAlignment="1">
      <alignment horizontal="center"/>
    </xf>
    <xf numFmtId="0" fontId="0" fillId="0" borderId="0" xfId="0" applyAlignment="1">
      <alignment horizontal="right" vertical="center"/>
    </xf>
    <xf numFmtId="49" fontId="3" fillId="2" borderId="1" xfId="2" applyNumberFormat="1" applyFont="1" applyFill="1" applyBorder="1" applyAlignment="1">
      <alignment vertical="center"/>
    </xf>
    <xf numFmtId="49" fontId="3" fillId="2" borderId="0" xfId="2" applyNumberFormat="1" applyFont="1" applyFill="1" applyAlignment="1">
      <alignment vertical="center"/>
    </xf>
    <xf numFmtId="49" fontId="3" fillId="0" borderId="4" xfId="2" applyNumberFormat="1" applyFont="1" applyBorder="1" applyAlignment="1">
      <alignment vertical="center"/>
    </xf>
    <xf numFmtId="167" fontId="3" fillId="0" borderId="0" xfId="2" applyNumberFormat="1" applyFont="1" applyAlignment="1">
      <alignment horizontal="center" vertical="center"/>
    </xf>
    <xf numFmtId="49" fontId="4" fillId="0" borderId="0" xfId="2" applyNumberFormat="1" applyFont="1" applyAlignment="1">
      <alignment horizontal="center" vertical="center"/>
    </xf>
    <xf numFmtId="0" fontId="6" fillId="2" borderId="64" xfId="2" applyFont="1" applyFill="1" applyBorder="1" applyAlignment="1">
      <alignment vertical="center"/>
    </xf>
    <xf numFmtId="0" fontId="6" fillId="2" borderId="0" xfId="2" applyFont="1" applyFill="1" applyAlignment="1">
      <alignment horizontal="center" vertical="center"/>
    </xf>
    <xf numFmtId="0" fontId="6" fillId="2" borderId="26" xfId="2" applyFont="1" applyFill="1" applyBorder="1" applyAlignment="1">
      <alignment vertical="center"/>
    </xf>
    <xf numFmtId="0" fontId="6" fillId="2" borderId="26" xfId="2" applyFont="1" applyFill="1" applyBorder="1" applyAlignment="1">
      <alignment horizontal="center" vertical="center"/>
    </xf>
    <xf numFmtId="0" fontId="6" fillId="2" borderId="0" xfId="2" applyFont="1" applyFill="1" applyAlignment="1">
      <alignment horizontal="center" vertical="center" wrapText="1"/>
    </xf>
    <xf numFmtId="49" fontId="6" fillId="2" borderId="90" xfId="3" applyNumberFormat="1" applyFont="1" applyFill="1" applyBorder="1" applyAlignment="1">
      <alignment vertical="center"/>
    </xf>
    <xf numFmtId="168" fontId="4" fillId="2" borderId="28" xfId="3" applyNumberFormat="1" applyFont="1" applyFill="1" applyBorder="1" applyAlignment="1">
      <alignment horizontal="center" vertical="center"/>
    </xf>
    <xf numFmtId="168" fontId="4" fillId="6" borderId="0" xfId="3" applyNumberFormat="1" applyFont="1" applyFill="1" applyBorder="1" applyAlignment="1">
      <alignment horizontal="center" vertical="center"/>
    </xf>
    <xf numFmtId="49" fontId="6" fillId="6" borderId="90" xfId="3" applyNumberFormat="1" applyFont="1" applyFill="1" applyBorder="1" applyAlignment="1">
      <alignment vertical="center"/>
    </xf>
    <xf numFmtId="168" fontId="4" fillId="6" borderId="28" xfId="3" applyNumberFormat="1" applyFont="1" applyFill="1" applyBorder="1" applyAlignment="1">
      <alignment horizontal="center" vertical="center"/>
    </xf>
    <xf numFmtId="168" fontId="6" fillId="5" borderId="0" xfId="3" applyNumberFormat="1" applyFont="1" applyFill="1" applyBorder="1" applyAlignment="1">
      <alignment horizontal="center" vertical="center"/>
    </xf>
    <xf numFmtId="49" fontId="6" fillId="5" borderId="90" xfId="3" applyNumberFormat="1" applyFont="1" applyFill="1" applyBorder="1" applyAlignment="1">
      <alignment vertical="center"/>
    </xf>
    <xf numFmtId="168" fontId="6" fillId="5" borderId="28" xfId="3" applyNumberFormat="1" applyFont="1" applyFill="1" applyBorder="1" applyAlignment="1">
      <alignment horizontal="center" vertical="center"/>
    </xf>
    <xf numFmtId="168" fontId="4" fillId="0" borderId="0" xfId="3" applyNumberFormat="1" applyFont="1" applyBorder="1" applyAlignment="1">
      <alignment horizontal="center" vertical="center"/>
    </xf>
    <xf numFmtId="10" fontId="4" fillId="0" borderId="0" xfId="2" applyNumberFormat="1" applyFont="1" applyAlignment="1">
      <alignment horizontal="center" vertical="center"/>
    </xf>
    <xf numFmtId="49" fontId="4" fillId="0" borderId="91" xfId="3" applyNumberFormat="1" applyFont="1" applyFill="1" applyBorder="1" applyAlignment="1">
      <alignment vertical="center"/>
    </xf>
    <xf numFmtId="2" fontId="4" fillId="7" borderId="42" xfId="3" applyNumberFormat="1" applyFont="1" applyFill="1" applyBorder="1" applyAlignment="1">
      <alignment vertical="center" wrapText="1"/>
    </xf>
    <xf numFmtId="49" fontId="4" fillId="7" borderId="42" xfId="3" applyNumberFormat="1" applyFont="1" applyFill="1" applyBorder="1" applyAlignment="1">
      <alignment horizontal="center" vertical="center"/>
    </xf>
    <xf numFmtId="164" fontId="4" fillId="0" borderId="42" xfId="1" quotePrefix="1" applyFont="1" applyFill="1" applyBorder="1" applyAlignment="1">
      <alignment vertical="center"/>
    </xf>
    <xf numFmtId="164" fontId="4" fillId="0" borderId="42" xfId="1" applyFont="1" applyFill="1" applyBorder="1" applyAlignment="1">
      <alignment vertical="center"/>
    </xf>
    <xf numFmtId="49" fontId="4" fillId="0" borderId="42" xfId="3" applyNumberFormat="1" applyFont="1" applyFill="1" applyBorder="1" applyAlignment="1">
      <alignment vertical="center"/>
    </xf>
    <xf numFmtId="168" fontId="4" fillId="0" borderId="42" xfId="3" applyNumberFormat="1" applyFont="1" applyFill="1" applyBorder="1" applyAlignment="1">
      <alignment horizontal="center" vertical="center"/>
    </xf>
    <xf numFmtId="10" fontId="4" fillId="0" borderId="28" xfId="1" quotePrefix="1" applyNumberFormat="1" applyFont="1" applyFill="1" applyBorder="1" applyAlignment="1">
      <alignment vertical="center"/>
    </xf>
    <xf numFmtId="0" fontId="6" fillId="0" borderId="0" xfId="2" applyFont="1" applyAlignment="1">
      <alignment horizontal="center" vertical="center"/>
    </xf>
    <xf numFmtId="0" fontId="15" fillId="7" borderId="64" xfId="13" applyFont="1" applyFill="1" applyBorder="1" applyAlignment="1">
      <alignment horizontal="center" vertical="center"/>
    </xf>
    <xf numFmtId="0" fontId="15" fillId="7" borderId="64" xfId="13" applyFont="1" applyFill="1" applyBorder="1" applyAlignment="1">
      <alignment horizontal="center" vertical="center" wrapText="1"/>
    </xf>
    <xf numFmtId="4" fontId="39" fillId="7" borderId="64" xfId="13" applyNumberFormat="1" applyFont="1" applyFill="1" applyBorder="1" applyAlignment="1">
      <alignment horizontal="right" vertical="center" wrapText="1"/>
    </xf>
    <xf numFmtId="0" fontId="50" fillId="7" borderId="0" xfId="0" applyFont="1" applyFill="1"/>
    <xf numFmtId="164" fontId="3" fillId="7" borderId="0" xfId="1" applyFont="1" applyFill="1" applyBorder="1" applyAlignment="1">
      <alignment vertical="center"/>
    </xf>
    <xf numFmtId="164" fontId="4" fillId="7" borderId="42" xfId="1" quotePrefix="1" applyFont="1" applyFill="1" applyBorder="1" applyAlignment="1">
      <alignment vertical="center"/>
    </xf>
    <xf numFmtId="0" fontId="14" fillId="0" borderId="0" xfId="5" applyFont="1" applyAlignment="1">
      <alignment horizontal="left" wrapText="1"/>
    </xf>
    <xf numFmtId="0" fontId="2" fillId="0" borderId="0" xfId="5"/>
    <xf numFmtId="0" fontId="36" fillId="0" borderId="45" xfId="2" applyFont="1" applyBorder="1" applyAlignment="1">
      <alignment horizontal="left" vertical="center" wrapText="1"/>
    </xf>
    <xf numFmtId="0" fontId="36" fillId="0" borderId="45" xfId="2" applyFont="1" applyBorder="1" applyAlignment="1">
      <alignment horizontal="center" vertical="center" wrapText="1"/>
    </xf>
    <xf numFmtId="4" fontId="36" fillId="0" borderId="45" xfId="2" applyNumberFormat="1" applyFont="1" applyBorder="1" applyAlignment="1">
      <alignment horizontal="right" vertical="center" wrapText="1"/>
    </xf>
    <xf numFmtId="0" fontId="32" fillId="0" borderId="0" xfId="2" applyFont="1" applyAlignment="1">
      <alignment horizontal="center" vertical="center" wrapText="1"/>
    </xf>
    <xf numFmtId="0" fontId="31" fillId="9" borderId="51" xfId="2" applyFont="1" applyFill="1" applyBorder="1" applyAlignment="1">
      <alignment horizontal="left" vertical="top" wrapText="1"/>
    </xf>
    <xf numFmtId="0" fontId="35" fillId="0" borderId="45" xfId="2" applyFont="1" applyBorder="1" applyAlignment="1">
      <alignment horizontal="left" vertical="center" wrapText="1"/>
    </xf>
    <xf numFmtId="0" fontId="0" fillId="0" borderId="44" xfId="2" applyFont="1" applyBorder="1" applyAlignment="1">
      <alignment horizontal="center"/>
    </xf>
    <xf numFmtId="0" fontId="15" fillId="0" borderId="46" xfId="2" applyFont="1" applyBorder="1" applyAlignment="1">
      <alignment horizontal="center"/>
    </xf>
    <xf numFmtId="0" fontId="15" fillId="0" borderId="44" xfId="6" applyFont="1" applyBorder="1" applyAlignment="1">
      <alignment horizontal="left" vertical="top"/>
    </xf>
    <xf numFmtId="169" fontId="18" fillId="8" borderId="47" xfId="7" applyFont="1" applyFill="1" applyBorder="1" applyAlignment="1" applyProtection="1">
      <alignment horizontal="left"/>
      <protection locked="0"/>
    </xf>
    <xf numFmtId="169" fontId="18" fillId="8" borderId="46" xfId="7" applyFont="1" applyFill="1" applyBorder="1" applyAlignment="1" applyProtection="1">
      <alignment horizontal="center"/>
      <protection locked="0"/>
    </xf>
    <xf numFmtId="169" fontId="20" fillId="8" borderId="46" xfId="7" applyFont="1" applyFill="1" applyBorder="1" applyAlignment="1" applyProtection="1">
      <alignment horizontal="justify" vertical="center" wrapText="1"/>
      <protection locked="0"/>
    </xf>
    <xf numFmtId="0" fontId="15" fillId="0" borderId="48" xfId="6" applyFont="1" applyBorder="1" applyAlignment="1">
      <alignment horizontal="left" vertical="top"/>
    </xf>
    <xf numFmtId="169" fontId="18" fillId="8" borderId="46" xfId="7" applyFont="1" applyFill="1" applyBorder="1" applyAlignment="1" applyProtection="1">
      <alignment horizontal="left"/>
      <protection locked="0"/>
    </xf>
    <xf numFmtId="0" fontId="0" fillId="8" borderId="46" xfId="2" applyFont="1" applyFill="1" applyBorder="1" applyAlignment="1" applyProtection="1">
      <alignment horizontal="center" vertical="top" wrapText="1"/>
      <protection locked="0"/>
    </xf>
    <xf numFmtId="0" fontId="0" fillId="0" borderId="45" xfId="2" applyFont="1" applyBorder="1" applyAlignment="1">
      <alignment horizontal="left" vertical="center"/>
    </xf>
    <xf numFmtId="0" fontId="18" fillId="0" borderId="45" xfId="2" applyFont="1" applyBorder="1" applyAlignment="1">
      <alignment horizontal="left" wrapText="1"/>
    </xf>
    <xf numFmtId="10" fontId="18" fillId="8" borderId="45" xfId="2" applyNumberFormat="1" applyFont="1" applyFill="1" applyBorder="1" applyAlignment="1" applyProtection="1">
      <alignment horizontal="center"/>
      <protection locked="0"/>
    </xf>
    <xf numFmtId="0" fontId="18" fillId="0" borderId="45" xfId="2" applyFont="1" applyBorder="1" applyAlignment="1">
      <alignment horizontal="left"/>
    </xf>
    <xf numFmtId="10" fontId="21" fillId="8" borderId="45" xfId="2" applyNumberFormat="1" applyFont="1" applyFill="1" applyBorder="1" applyAlignment="1" applyProtection="1">
      <alignment horizontal="center"/>
      <protection locked="0"/>
    </xf>
    <xf numFmtId="0" fontId="22" fillId="0" borderId="45" xfId="2" applyFont="1" applyBorder="1" applyAlignment="1">
      <alignment horizontal="center" vertical="center"/>
    </xf>
    <xf numFmtId="4" fontId="22" fillId="0" borderId="45" xfId="2" applyNumberFormat="1" applyFont="1" applyBorder="1" applyAlignment="1">
      <alignment horizontal="center" vertical="center" wrapText="1"/>
    </xf>
    <xf numFmtId="0" fontId="22" fillId="0" borderId="45" xfId="2" applyFont="1" applyBorder="1" applyAlignment="1">
      <alignment horizontal="center"/>
    </xf>
    <xf numFmtId="0" fontId="0" fillId="0" borderId="45" xfId="2" applyFont="1" applyBorder="1" applyAlignment="1">
      <alignment horizontal="left" vertical="center" wrapText="1"/>
    </xf>
    <xf numFmtId="49" fontId="0" fillId="8" borderId="45" xfId="2" applyNumberFormat="1" applyFont="1" applyFill="1" applyBorder="1" applyAlignment="1">
      <alignment horizontal="left" vertical="top" wrapText="1"/>
    </xf>
    <xf numFmtId="0" fontId="24" fillId="0" borderId="0" xfId="2" applyFont="1" applyAlignment="1">
      <alignment horizontal="left" vertical="center" wrapText="1"/>
    </xf>
    <xf numFmtId="2" fontId="25" fillId="0" borderId="49" xfId="2" applyNumberFormat="1" applyFont="1" applyBorder="1" applyAlignment="1">
      <alignment horizontal="center" vertical="center"/>
    </xf>
    <xf numFmtId="0" fontId="0" fillId="0" borderId="0" xfId="2" applyFont="1" applyAlignment="1">
      <alignment horizontal="center" vertical="top"/>
    </xf>
    <xf numFmtId="0" fontId="26" fillId="0" borderId="0" xfId="2" applyFont="1" applyAlignment="1">
      <alignment horizontal="right" vertical="center"/>
    </xf>
    <xf numFmtId="0" fontId="27" fillId="0" borderId="0" xfId="2" applyFont="1" applyAlignment="1">
      <alignment horizontal="center"/>
    </xf>
    <xf numFmtId="0" fontId="26" fillId="0" borderId="0" xfId="2" applyFont="1" applyAlignment="1">
      <alignment horizontal="left" vertical="center"/>
    </xf>
    <xf numFmtId="0" fontId="26" fillId="0" borderId="0" xfId="2" applyFont="1" applyAlignment="1">
      <alignment horizontal="center" vertical="top"/>
    </xf>
    <xf numFmtId="0" fontId="29" fillId="0" borderId="45" xfId="2" applyFont="1" applyBorder="1" applyAlignment="1">
      <alignment horizontal="center" vertical="center" wrapText="1"/>
    </xf>
    <xf numFmtId="49" fontId="0" fillId="0" borderId="0" xfId="2" applyNumberFormat="1" applyFont="1" applyAlignment="1" applyProtection="1">
      <alignment horizontal="left"/>
      <protection locked="0"/>
    </xf>
    <xf numFmtId="49" fontId="0" fillId="0" borderId="0" xfId="2" applyNumberFormat="1" applyFont="1" applyAlignment="1" applyProtection="1">
      <alignment horizontal="left" vertical="center"/>
      <protection locked="0"/>
    </xf>
    <xf numFmtId="0" fontId="0" fillId="0" borderId="0" xfId="2" applyFont="1" applyAlignment="1">
      <alignment horizontal="left" vertical="center"/>
    </xf>
    <xf numFmtId="49" fontId="0" fillId="0" borderId="0" xfId="2" applyNumberFormat="1" applyFont="1" applyAlignment="1" applyProtection="1">
      <alignment horizontal="center"/>
      <protection locked="0"/>
    </xf>
    <xf numFmtId="170" fontId="0" fillId="0" borderId="0" xfId="2" applyNumberFormat="1" applyFont="1" applyAlignment="1" applyProtection="1">
      <alignment horizontal="right"/>
      <protection locked="0"/>
    </xf>
    <xf numFmtId="0" fontId="22" fillId="0" borderId="0" xfId="2" applyFont="1" applyAlignment="1">
      <alignment horizontal="left" vertical="center"/>
    </xf>
    <xf numFmtId="0" fontId="0" fillId="0" borderId="49" xfId="2" applyFont="1" applyBorder="1" applyAlignment="1">
      <alignment horizontal="center" vertical="center"/>
    </xf>
    <xf numFmtId="49" fontId="30" fillId="8" borderId="45" xfId="2" applyNumberFormat="1" applyFont="1" applyFill="1" applyBorder="1" applyAlignment="1">
      <alignment horizontal="left" vertical="top" wrapText="1"/>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5" fillId="0" borderId="13" xfId="2" applyFont="1" applyBorder="1" applyAlignment="1">
      <alignment horizontal="center" vertical="center"/>
    </xf>
    <xf numFmtId="0" fontId="15" fillId="0" borderId="3" xfId="2" applyFont="1" applyBorder="1" applyAlignment="1">
      <alignment horizontal="center" vertical="center"/>
    </xf>
    <xf numFmtId="0" fontId="15" fillId="0" borderId="36" xfId="2" applyFont="1" applyBorder="1" applyAlignment="1">
      <alignment horizontal="center" vertical="center"/>
    </xf>
    <xf numFmtId="0" fontId="15" fillId="0" borderId="37" xfId="2" applyFont="1" applyBorder="1" applyAlignment="1">
      <alignment horizontal="center" vertical="center"/>
    </xf>
    <xf numFmtId="0" fontId="15" fillId="0" borderId="15" xfId="2" applyFont="1" applyBorder="1" applyAlignment="1">
      <alignment horizontal="center" vertical="center" wrapText="1"/>
    </xf>
    <xf numFmtId="0" fontId="15" fillId="0" borderId="54" xfId="2" applyFont="1" applyBorder="1" applyAlignment="1">
      <alignment horizontal="center" vertical="center" wrapText="1"/>
    </xf>
    <xf numFmtId="0" fontId="15" fillId="0" borderId="35" xfId="13" applyFont="1" applyBorder="1" applyAlignment="1">
      <alignment horizontal="center" vertical="center" wrapText="1"/>
    </xf>
    <xf numFmtId="0" fontId="15" fillId="0" borderId="65" xfId="13" applyFont="1" applyBorder="1" applyAlignment="1">
      <alignment horizontal="center" vertical="center" wrapText="1"/>
    </xf>
    <xf numFmtId="0" fontId="15" fillId="0" borderId="66" xfId="13" applyFont="1" applyBorder="1" applyAlignment="1">
      <alignment horizontal="center" vertical="center" wrapText="1"/>
    </xf>
    <xf numFmtId="0" fontId="39" fillId="11" borderId="35" xfId="13" applyFont="1" applyFill="1" applyBorder="1" applyAlignment="1">
      <alignment horizontal="center" vertical="center"/>
    </xf>
    <xf numFmtId="0" fontId="39" fillId="11" borderId="65" xfId="13" applyFont="1" applyFill="1" applyBorder="1" applyAlignment="1">
      <alignment horizontal="center" vertical="center"/>
    </xf>
    <xf numFmtId="0" fontId="39" fillId="11" borderId="66" xfId="13" applyFont="1" applyFill="1" applyBorder="1" applyAlignment="1">
      <alignment horizontal="center" vertical="center"/>
    </xf>
    <xf numFmtId="0" fontId="42" fillId="0" borderId="0" xfId="12" applyFont="1" applyAlignment="1">
      <alignment horizontal="center" vertical="center"/>
    </xf>
    <xf numFmtId="0" fontId="22" fillId="0" borderId="0" xfId="2" applyFont="1" applyAlignment="1">
      <alignment horizontal="center" vertical="center"/>
    </xf>
    <xf numFmtId="0" fontId="42" fillId="0" borderId="0" xfId="12" applyFont="1" applyAlignment="1">
      <alignment horizontal="center" vertical="justify"/>
    </xf>
    <xf numFmtId="0" fontId="42" fillId="0" borderId="69" xfId="12" applyFont="1" applyBorder="1" applyAlignment="1">
      <alignment horizontal="center" vertical="justify"/>
    </xf>
    <xf numFmtId="0" fontId="15" fillId="6" borderId="64" xfId="13" applyFont="1" applyFill="1" applyBorder="1" applyAlignment="1">
      <alignment horizontal="center" vertical="center"/>
    </xf>
    <xf numFmtId="0" fontId="41" fillId="2" borderId="64" xfId="13" applyFill="1" applyBorder="1" applyAlignment="1">
      <alignment horizontal="center" vertical="center"/>
    </xf>
    <xf numFmtId="0" fontId="55" fillId="0" borderId="0" xfId="2" applyFont="1" applyAlignment="1">
      <alignment horizontal="center" vertical="center"/>
    </xf>
    <xf numFmtId="164" fontId="6" fillId="3" borderId="23" xfId="1" applyFont="1" applyFill="1" applyBorder="1" applyAlignment="1">
      <alignment horizontal="center" vertical="center" wrapText="1"/>
    </xf>
    <xf numFmtId="164" fontId="6" fillId="4" borderId="23" xfId="1" applyFont="1" applyFill="1" applyBorder="1" applyAlignment="1">
      <alignment horizontal="center" vertical="center" wrapText="1"/>
    </xf>
    <xf numFmtId="49" fontId="6" fillId="2" borderId="23" xfId="2" applyNumberFormat="1" applyFont="1" applyFill="1" applyBorder="1" applyAlignment="1">
      <alignment horizontal="center" vertical="center"/>
    </xf>
    <xf numFmtId="0" fontId="6" fillId="2" borderId="71" xfId="2" applyFont="1" applyFill="1" applyBorder="1" applyAlignment="1">
      <alignment horizontal="center" vertical="center"/>
    </xf>
    <xf numFmtId="49" fontId="5" fillId="0" borderId="33" xfId="2" applyNumberFormat="1" applyFont="1" applyBorder="1" applyAlignment="1">
      <alignment horizontal="center" vertical="center"/>
    </xf>
    <xf numFmtId="49" fontId="5" fillId="0" borderId="57" xfId="2" applyNumberFormat="1" applyFont="1" applyBorder="1" applyAlignment="1">
      <alignment horizontal="center" vertical="center"/>
    </xf>
    <xf numFmtId="49" fontId="5" fillId="0" borderId="34" xfId="2" applyNumberFormat="1" applyFont="1" applyBorder="1" applyAlignment="1">
      <alignment horizontal="center" vertical="center"/>
    </xf>
    <xf numFmtId="0" fontId="5" fillId="2" borderId="11" xfId="2" applyFont="1" applyFill="1" applyBorder="1" applyAlignment="1">
      <alignment horizontal="center" vertical="center"/>
    </xf>
    <xf numFmtId="0" fontId="5" fillId="2" borderId="0" xfId="2" applyFont="1" applyFill="1" applyAlignment="1">
      <alignment horizontal="center" vertical="center"/>
    </xf>
    <xf numFmtId="0" fontId="5" fillId="2" borderId="39" xfId="2" applyFont="1" applyFill="1" applyBorder="1" applyAlignment="1">
      <alignment horizontal="center" vertical="center"/>
    </xf>
    <xf numFmtId="49" fontId="5" fillId="2" borderId="11" xfId="2" applyNumberFormat="1" applyFont="1" applyFill="1" applyBorder="1" applyAlignment="1">
      <alignment horizontal="center" vertical="center"/>
    </xf>
    <xf numFmtId="49" fontId="5" fillId="2" borderId="0" xfId="2" applyNumberFormat="1" applyFont="1" applyFill="1" applyAlignment="1">
      <alignment horizontal="center" vertical="center"/>
    </xf>
    <xf numFmtId="49" fontId="5" fillId="2" borderId="39" xfId="2" applyNumberFormat="1" applyFont="1" applyFill="1" applyBorder="1" applyAlignment="1">
      <alignment horizontal="center" vertical="center"/>
    </xf>
    <xf numFmtId="49" fontId="6" fillId="2" borderId="0" xfId="2" applyNumberFormat="1" applyFont="1" applyFill="1" applyAlignment="1">
      <alignment horizontal="left" vertical="center" wrapText="1"/>
    </xf>
    <xf numFmtId="0" fontId="6" fillId="2" borderId="18" xfId="2" applyFont="1" applyFill="1" applyBorder="1" applyAlignment="1">
      <alignment horizontal="center" vertical="center"/>
    </xf>
    <xf numFmtId="0" fontId="6" fillId="2" borderId="24" xfId="2" applyFont="1" applyFill="1" applyBorder="1" applyAlignment="1">
      <alignment horizontal="center" vertical="center"/>
    </xf>
    <xf numFmtId="0" fontId="6" fillId="2" borderId="19" xfId="2" applyFont="1" applyFill="1" applyBorder="1" applyAlignment="1">
      <alignment horizontal="center" vertical="center"/>
    </xf>
    <xf numFmtId="0" fontId="6" fillId="2" borderId="25" xfId="2" applyFont="1" applyFill="1" applyBorder="1" applyAlignment="1">
      <alignment horizontal="center" vertical="center"/>
    </xf>
    <xf numFmtId="164" fontId="6" fillId="2" borderId="20" xfId="1" applyFont="1" applyFill="1" applyBorder="1" applyAlignment="1">
      <alignment horizontal="center" vertical="center"/>
    </xf>
    <xf numFmtId="164" fontId="6" fillId="2" borderId="21" xfId="1" applyFont="1" applyFill="1" applyBorder="1" applyAlignment="1">
      <alignment horizontal="center" vertical="center"/>
    </xf>
    <xf numFmtId="164" fontId="6" fillId="2" borderId="22" xfId="1" applyFont="1" applyFill="1" applyBorder="1" applyAlignment="1">
      <alignment horizontal="center" vertical="center"/>
    </xf>
    <xf numFmtId="0" fontId="20" fillId="10" borderId="35" xfId="9" applyFont="1" applyFill="1" applyBorder="1" applyAlignment="1">
      <alignment horizontal="center" vertical="center" wrapText="1"/>
    </xf>
    <xf numFmtId="0" fontId="20" fillId="10" borderId="65" xfId="9" applyFont="1" applyFill="1" applyBorder="1" applyAlignment="1">
      <alignment horizontal="center" vertical="center" wrapText="1"/>
    </xf>
    <xf numFmtId="0" fontId="20" fillId="10" borderId="66" xfId="9" applyFont="1" applyFill="1" applyBorder="1" applyAlignment="1">
      <alignment horizontal="center" vertical="center" wrapText="1"/>
    </xf>
    <xf numFmtId="0" fontId="20" fillId="10" borderId="35" xfId="9" applyFont="1" applyFill="1" applyBorder="1" applyAlignment="1">
      <alignment horizontal="center" vertical="center"/>
    </xf>
    <xf numFmtId="0" fontId="20" fillId="10" borderId="65" xfId="9" applyFont="1" applyFill="1" applyBorder="1" applyAlignment="1">
      <alignment horizontal="center" vertical="center"/>
    </xf>
    <xf numFmtId="0" fontId="20" fillId="10" borderId="66" xfId="9" applyFont="1" applyFill="1" applyBorder="1" applyAlignment="1">
      <alignment horizontal="center" vertical="center"/>
    </xf>
    <xf numFmtId="0" fontId="42" fillId="0" borderId="0" xfId="9" applyFont="1" applyAlignment="1">
      <alignment horizontal="center" vertical="center"/>
    </xf>
    <xf numFmtId="0" fontId="44" fillId="0" borderId="0" xfId="9" applyFont="1" applyAlignment="1">
      <alignment horizontal="center" vertical="justify" wrapText="1"/>
    </xf>
    <xf numFmtId="0" fontId="39" fillId="10" borderId="64" xfId="9" applyFont="1" applyFill="1" applyBorder="1" applyAlignment="1">
      <alignment horizontal="center" vertical="center"/>
    </xf>
    <xf numFmtId="0" fontId="45" fillId="10" borderId="64" xfId="9" applyFont="1" applyFill="1" applyBorder="1" applyAlignment="1">
      <alignment horizontal="center" vertical="center"/>
    </xf>
    <xf numFmtId="0" fontId="20" fillId="10" borderId="64" xfId="9" applyFont="1" applyFill="1" applyBorder="1" applyAlignment="1">
      <alignment horizontal="center" vertical="center" wrapText="1"/>
    </xf>
    <xf numFmtId="0" fontId="20" fillId="10" borderId="64" xfId="9" quotePrefix="1" applyFont="1" applyFill="1" applyBorder="1" applyAlignment="1">
      <alignment horizontal="center" vertical="center" wrapText="1"/>
    </xf>
    <xf numFmtId="0" fontId="39" fillId="10" borderId="70" xfId="9" applyFont="1" applyFill="1" applyBorder="1" applyAlignment="1">
      <alignment horizontal="center" vertical="center"/>
    </xf>
    <xf numFmtId="0" fontId="39" fillId="10" borderId="68" xfId="9" applyFont="1" applyFill="1" applyBorder="1" applyAlignment="1">
      <alignment horizontal="center" vertical="center"/>
    </xf>
    <xf numFmtId="0" fontId="48" fillId="0" borderId="0" xfId="9" applyFont="1" applyAlignment="1">
      <alignment horizontal="center" vertical="center"/>
    </xf>
    <xf numFmtId="0" fontId="15" fillId="0" borderId="0" xfId="2" applyFont="1" applyAlignment="1">
      <alignment horizontal="center" vertical="center"/>
    </xf>
    <xf numFmtId="0" fontId="48" fillId="0" borderId="0" xfId="9" applyFont="1" applyAlignment="1">
      <alignment horizontal="center" vertical="justify" wrapText="1"/>
    </xf>
    <xf numFmtId="0" fontId="3" fillId="0" borderId="0" xfId="2" applyFont="1" applyAlignment="1">
      <alignment horizontal="right" vertical="center" wrapText="1"/>
    </xf>
    <xf numFmtId="164" fontId="6" fillId="2" borderId="64" xfId="1" applyFont="1" applyFill="1" applyBorder="1" applyAlignment="1">
      <alignment horizontal="center" vertical="center"/>
    </xf>
    <xf numFmtId="49" fontId="6" fillId="2" borderId="64" xfId="2" applyNumberFormat="1" applyFont="1" applyFill="1" applyBorder="1" applyAlignment="1">
      <alignment horizontal="center" vertical="center"/>
    </xf>
    <xf numFmtId="0" fontId="6" fillId="2" borderId="64" xfId="2" applyFont="1" applyFill="1" applyBorder="1" applyAlignment="1">
      <alignment horizontal="center" vertical="center"/>
    </xf>
    <xf numFmtId="0" fontId="5" fillId="2" borderId="4" xfId="2" applyFont="1" applyFill="1" applyBorder="1" applyAlignment="1">
      <alignment horizontal="center" vertical="center"/>
    </xf>
    <xf numFmtId="49" fontId="5" fillId="2" borderId="4" xfId="2" applyNumberFormat="1" applyFont="1" applyFill="1" applyBorder="1" applyAlignment="1">
      <alignment horizontal="center" vertical="center"/>
    </xf>
    <xf numFmtId="0" fontId="30" fillId="2" borderId="35"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2" borderId="78"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73" xfId="0" applyFont="1" applyFill="1" applyBorder="1" applyAlignment="1">
      <alignment horizontal="center" vertical="center"/>
    </xf>
    <xf numFmtId="0" fontId="30" fillId="2" borderId="69" xfId="0" applyFont="1" applyFill="1" applyBorder="1" applyAlignment="1">
      <alignment horizontal="center" vertical="center"/>
    </xf>
    <xf numFmtId="0" fontId="30" fillId="2" borderId="35" xfId="0" applyFont="1" applyFill="1" applyBorder="1" applyAlignment="1">
      <alignment horizontal="center" vertical="center"/>
    </xf>
    <xf numFmtId="0" fontId="30" fillId="2" borderId="66" xfId="0" applyFont="1" applyFill="1" applyBorder="1" applyAlignment="1">
      <alignment horizontal="center" vertical="center"/>
    </xf>
    <xf numFmtId="0" fontId="30" fillId="2" borderId="70" xfId="0" applyFont="1" applyFill="1" applyBorder="1" applyAlignment="1">
      <alignment horizontal="center" vertical="center" wrapText="1"/>
    </xf>
    <xf numFmtId="0" fontId="30" fillId="2" borderId="68" xfId="0" applyFont="1" applyFill="1" applyBorder="1" applyAlignment="1">
      <alignment horizontal="center" vertical="center" wrapText="1"/>
    </xf>
  </cellXfs>
  <cellStyles count="16">
    <cellStyle name="Moeda 3" xfId="8"/>
    <cellStyle name="Moeda_Composicao BDI v2.1" xfId="7"/>
    <cellStyle name="Normal" xfId="0" builtinId="0"/>
    <cellStyle name="Normal 2 2" xfId="2"/>
    <cellStyle name="Normal 3" xfId="5"/>
    <cellStyle name="Normal_FICHA DE VERIFICAÇÃO PRELIMINAR - Plano R" xfId="6"/>
    <cellStyle name="Normal_orçamento_10_11_12" xfId="13"/>
    <cellStyle name="Normal_Orcamento_Obra-1-7-8" xfId="12"/>
    <cellStyle name="Normal_Orcamento_Obra-2-4" xfId="9"/>
    <cellStyle name="Porcentagem" xfId="15" builtinId="5"/>
    <cellStyle name="Separador de milhares 10" xfId="3"/>
    <cellStyle name="Separador de milhares 2" xfId="4"/>
    <cellStyle name="Separador de milhares_Orcamento_Obra-2-4" xfId="11"/>
    <cellStyle name="Vírgula" xfId="1" builtinId="3"/>
    <cellStyle name="Vírgula 10 2" xfId="14"/>
    <cellStyle name="Vírgula 2" xfId="10"/>
  </cellStyles>
  <dxfs count="20">
    <dxf>
      <font>
        <b/>
        <i val="0"/>
        <condense val="0"/>
        <extend val="0"/>
      </font>
      <fill>
        <patternFill patternType="solid">
          <fgColor indexed="22"/>
          <bgColor indexed="47"/>
        </patternFill>
      </fill>
    </dxf>
    <dxf>
      <font>
        <b/>
        <i val="0"/>
        <condense val="0"/>
        <extend val="0"/>
      </font>
      <fill>
        <patternFill patternType="solid">
          <fgColor indexed="22"/>
          <bgColor indexed="47"/>
        </patternFill>
      </fill>
    </dxf>
    <dxf>
      <font>
        <b/>
        <i val="0"/>
        <condense val="0"/>
        <extend val="0"/>
      </font>
      <fill>
        <patternFill patternType="solid">
          <fgColor indexed="22"/>
          <bgColor indexed="47"/>
        </patternFill>
      </fill>
    </dxf>
    <dxf>
      <font>
        <color rgb="FF9C0006"/>
      </font>
      <fill>
        <patternFill>
          <bgColor rgb="FFFFC7CE"/>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val="0"/>
        <condense val="0"/>
        <extend val="0"/>
        <color indexed="9"/>
      </font>
      <fill>
        <patternFill patternType="none">
          <fgColor indexed="64"/>
          <bgColor indexed="65"/>
        </patternFill>
      </fill>
      <border>
        <left/>
        <right/>
        <top/>
        <bottom/>
      </border>
    </dxf>
    <dxf>
      <font>
        <b val="0"/>
        <condense val="0"/>
        <extend val="0"/>
        <color indexed="9"/>
      </font>
      <fill>
        <patternFill patternType="none">
          <fgColor indexed="64"/>
          <bgColor indexed="65"/>
        </patternFill>
      </fill>
      <border>
        <left/>
        <right/>
        <top/>
        <bottom/>
      </border>
    </dxf>
    <dxf>
      <font>
        <b/>
        <i val="0"/>
        <condense val="0"/>
        <extend val="0"/>
        <color indexed="8"/>
      </font>
      <fill>
        <patternFill patternType="solid">
          <fgColor indexed="22"/>
          <bgColor indexed="47"/>
        </patternFill>
      </fill>
      <border>
        <left style="thin">
          <color indexed="8"/>
        </left>
        <right style="thin">
          <color indexed="8"/>
        </right>
        <top style="thin">
          <color indexed="8"/>
        </top>
        <bottom style="thin">
          <color indexed="8"/>
        </bottom>
      </border>
    </dxf>
    <dxf>
      <font>
        <b/>
        <i val="0"/>
        <condense val="0"/>
        <extend val="0"/>
      </font>
      <fill>
        <patternFill patternType="solid">
          <fgColor indexed="22"/>
          <bgColor indexed="47"/>
        </patternFill>
      </fill>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val="0"/>
        <condense val="0"/>
        <extend val="0"/>
        <color indexed="9"/>
      </font>
      <fill>
        <patternFill patternType="none">
          <fgColor indexed="64"/>
          <bgColor indexed="65"/>
        </patternFill>
      </fill>
      <border>
        <left/>
        <right/>
        <top/>
        <bottom/>
      </border>
    </dxf>
    <dxf>
      <font>
        <b/>
        <i val="0"/>
        <condense val="0"/>
        <extend val="0"/>
        <color indexed="8"/>
      </font>
      <fill>
        <patternFill patternType="solid">
          <fgColor indexed="22"/>
          <bgColor indexed="47"/>
        </patternFill>
      </fill>
      <border>
        <left style="thin">
          <color indexed="8"/>
        </left>
        <right style="thin">
          <color indexed="8"/>
        </right>
        <top style="thin">
          <color indexed="8"/>
        </top>
        <bottom style="thin">
          <color indexed="8"/>
        </bottom>
      </border>
    </dxf>
    <dxf>
      <font>
        <b/>
        <i val="0"/>
        <condense val="0"/>
        <extend val="0"/>
      </font>
      <fill>
        <patternFill patternType="solid">
          <fgColor indexed="22"/>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657225</xdr:colOff>
      <xdr:row>3</xdr:row>
      <xdr:rowOff>228600</xdr:rowOff>
    </xdr:to>
    <xdr:pic>
      <xdr:nvPicPr>
        <xdr:cNvPr id="2" name="Picture 1">
          <a:extLst>
            <a:ext uri="{FF2B5EF4-FFF2-40B4-BE49-F238E27FC236}">
              <a16:creationId xmlns:a16="http://schemas.microsoft.com/office/drawing/2014/main" xmlns="" id="{B3AEAA92-0F2B-4435-994D-0BC46793B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859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417820</xdr:colOff>
      <xdr:row>1</xdr:row>
      <xdr:rowOff>105655</xdr:rowOff>
    </xdr:from>
    <xdr:to>
      <xdr:col>7</xdr:col>
      <xdr:colOff>1143000</xdr:colOff>
      <xdr:row>5</xdr:row>
      <xdr:rowOff>104868</xdr:rowOff>
    </xdr:to>
    <xdr:pic>
      <xdr:nvPicPr>
        <xdr:cNvPr id="2" name="Imagem 1" descr="Nova Imagem (3).png">
          <a:extLst>
            <a:ext uri="{FF2B5EF4-FFF2-40B4-BE49-F238E27FC236}">
              <a16:creationId xmlns:a16="http://schemas.microsoft.com/office/drawing/2014/main" xmlns="" id="{BB3E6F24-5253-4253-8270-1252E2C5D9A3}"/>
            </a:ext>
          </a:extLst>
        </xdr:cNvPr>
        <xdr:cNvPicPr>
          <a:picLocks noChangeAspect="1"/>
        </xdr:cNvPicPr>
      </xdr:nvPicPr>
      <xdr:blipFill>
        <a:blip xmlns:r="http://schemas.openxmlformats.org/officeDocument/2006/relationships" r:embed="rId1" cstate="print"/>
        <a:stretch>
          <a:fillRect/>
        </a:stretch>
      </xdr:blipFill>
      <xdr:spPr>
        <a:xfrm>
          <a:off x="16353145" y="277105"/>
          <a:ext cx="725180" cy="846938"/>
        </a:xfrm>
        <a:prstGeom prst="rect">
          <a:avLst/>
        </a:prstGeom>
      </xdr:spPr>
    </xdr:pic>
    <xdr:clientData/>
  </xdr:twoCellAnchor>
  <xdr:twoCellAnchor editAs="oneCell">
    <xdr:from>
      <xdr:col>0</xdr:col>
      <xdr:colOff>392206</xdr:colOff>
      <xdr:row>1</xdr:row>
      <xdr:rowOff>33617</xdr:rowOff>
    </xdr:from>
    <xdr:to>
      <xdr:col>1</xdr:col>
      <xdr:colOff>222718</xdr:colOff>
      <xdr:row>4</xdr:row>
      <xdr:rowOff>133069</xdr:rowOff>
    </xdr:to>
    <xdr:pic>
      <xdr:nvPicPr>
        <xdr:cNvPr id="3" name="Imagem 2">
          <a:extLst>
            <a:ext uri="{FF2B5EF4-FFF2-40B4-BE49-F238E27FC236}">
              <a16:creationId xmlns:a16="http://schemas.microsoft.com/office/drawing/2014/main" xmlns="" id="{B93C071E-698E-4CC8-A792-D5707990438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011456" y="205067"/>
          <a:ext cx="738188" cy="728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1063625</xdr:colOff>
      <xdr:row>2</xdr:row>
      <xdr:rowOff>139077</xdr:rowOff>
    </xdr:from>
    <xdr:to>
      <xdr:col>14</xdr:col>
      <xdr:colOff>134886</xdr:colOff>
      <xdr:row>5</xdr:row>
      <xdr:rowOff>206377</xdr:rowOff>
    </xdr:to>
    <xdr:pic>
      <xdr:nvPicPr>
        <xdr:cNvPr id="2" name="Imagem 1">
          <a:extLst>
            <a:ext uri="{FF2B5EF4-FFF2-40B4-BE49-F238E27FC236}">
              <a16:creationId xmlns:a16="http://schemas.microsoft.com/office/drawing/2014/main" xmlns="" id="{C2CE1B14-82BE-4537-954B-840F3BE2C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93975" y="548652"/>
          <a:ext cx="671460" cy="743575"/>
        </a:xfrm>
        <a:prstGeom prst="rect">
          <a:avLst/>
        </a:prstGeom>
      </xdr:spPr>
    </xdr:pic>
    <xdr:clientData/>
  </xdr:twoCellAnchor>
  <xdr:twoCellAnchor editAs="oneCell">
    <xdr:from>
      <xdr:col>1</xdr:col>
      <xdr:colOff>484909</xdr:colOff>
      <xdr:row>2</xdr:row>
      <xdr:rowOff>155864</xdr:rowOff>
    </xdr:from>
    <xdr:to>
      <xdr:col>2</xdr:col>
      <xdr:colOff>72158</xdr:colOff>
      <xdr:row>5</xdr:row>
      <xdr:rowOff>207817</xdr:rowOff>
    </xdr:to>
    <xdr:pic>
      <xdr:nvPicPr>
        <xdr:cNvPr id="3" name="Imagem 2">
          <a:extLst>
            <a:ext uri="{FF2B5EF4-FFF2-40B4-BE49-F238E27FC236}">
              <a16:creationId xmlns:a16="http://schemas.microsoft.com/office/drawing/2014/main" xmlns="" id="{286E008C-2184-46C5-A455-F7C6E5A2E24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484909" y="565439"/>
          <a:ext cx="739774" cy="7282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1437408</xdr:colOff>
      <xdr:row>2</xdr:row>
      <xdr:rowOff>102791</xdr:rowOff>
    </xdr:from>
    <xdr:to>
      <xdr:col>7</xdr:col>
      <xdr:colOff>193436</xdr:colOff>
      <xdr:row>5</xdr:row>
      <xdr:rowOff>154215</xdr:rowOff>
    </xdr:to>
    <xdr:pic>
      <xdr:nvPicPr>
        <xdr:cNvPr id="2" name="Imagem 1">
          <a:extLst>
            <a:ext uri="{FF2B5EF4-FFF2-40B4-BE49-F238E27FC236}">
              <a16:creationId xmlns:a16="http://schemas.microsoft.com/office/drawing/2014/main" xmlns="" id="{4C0C6DD4-9CBB-47A9-88B8-628A4E880D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74979" y="511005"/>
          <a:ext cx="674635" cy="74538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29"/>
  <sheetViews>
    <sheetView topLeftCell="A7510" workbookViewId="0">
      <selection activeCell="B5631" sqref="B5631"/>
    </sheetView>
  </sheetViews>
  <sheetFormatPr defaultRowHeight="12.75" x14ac:dyDescent="0.2"/>
  <cols>
    <col min="1" max="1" width="24.5703125" style="100" customWidth="1"/>
    <col min="2" max="2" width="111" style="100" customWidth="1"/>
    <col min="3" max="3" width="8.140625" style="100" customWidth="1"/>
    <col min="4" max="4" width="21.140625" style="100" customWidth="1"/>
    <col min="5" max="256" width="9.140625" style="100"/>
    <col min="257" max="257" width="24.5703125" style="100" customWidth="1"/>
    <col min="258" max="258" width="48.7109375" style="100" customWidth="1"/>
    <col min="259" max="259" width="8.140625" style="100" customWidth="1"/>
    <col min="260" max="260" width="21.140625" style="100" customWidth="1"/>
    <col min="261" max="512" width="9.140625" style="100"/>
    <col min="513" max="513" width="24.5703125" style="100" customWidth="1"/>
    <col min="514" max="514" width="48.7109375" style="100" customWidth="1"/>
    <col min="515" max="515" width="8.140625" style="100" customWidth="1"/>
    <col min="516" max="516" width="21.140625" style="100" customWidth="1"/>
    <col min="517" max="768" width="9.140625" style="100"/>
    <col min="769" max="769" width="24.5703125" style="100" customWidth="1"/>
    <col min="770" max="770" width="48.7109375" style="100" customWidth="1"/>
    <col min="771" max="771" width="8.140625" style="100" customWidth="1"/>
    <col min="772" max="772" width="21.140625" style="100" customWidth="1"/>
    <col min="773" max="1024" width="9.140625" style="100"/>
    <col min="1025" max="1025" width="24.5703125" style="100" customWidth="1"/>
    <col min="1026" max="1026" width="48.7109375" style="100" customWidth="1"/>
    <col min="1027" max="1027" width="8.140625" style="100" customWidth="1"/>
    <col min="1028" max="1028" width="21.140625" style="100" customWidth="1"/>
    <col min="1029" max="1280" width="9.140625" style="100"/>
    <col min="1281" max="1281" width="24.5703125" style="100" customWidth="1"/>
    <col min="1282" max="1282" width="48.7109375" style="100" customWidth="1"/>
    <col min="1283" max="1283" width="8.140625" style="100" customWidth="1"/>
    <col min="1284" max="1284" width="21.140625" style="100" customWidth="1"/>
    <col min="1285" max="1536" width="9.140625" style="100"/>
    <col min="1537" max="1537" width="24.5703125" style="100" customWidth="1"/>
    <col min="1538" max="1538" width="48.7109375" style="100" customWidth="1"/>
    <col min="1539" max="1539" width="8.140625" style="100" customWidth="1"/>
    <col min="1540" max="1540" width="21.140625" style="100" customWidth="1"/>
    <col min="1541" max="1792" width="9.140625" style="100"/>
    <col min="1793" max="1793" width="24.5703125" style="100" customWidth="1"/>
    <col min="1794" max="1794" width="48.7109375" style="100" customWidth="1"/>
    <col min="1795" max="1795" width="8.140625" style="100" customWidth="1"/>
    <col min="1796" max="1796" width="21.140625" style="100" customWidth="1"/>
    <col min="1797" max="2048" width="9.140625" style="100"/>
    <col min="2049" max="2049" width="24.5703125" style="100" customWidth="1"/>
    <col min="2050" max="2050" width="48.7109375" style="100" customWidth="1"/>
    <col min="2051" max="2051" width="8.140625" style="100" customWidth="1"/>
    <col min="2052" max="2052" width="21.140625" style="100" customWidth="1"/>
    <col min="2053" max="2304" width="9.140625" style="100"/>
    <col min="2305" max="2305" width="24.5703125" style="100" customWidth="1"/>
    <col min="2306" max="2306" width="48.7109375" style="100" customWidth="1"/>
    <col min="2307" max="2307" width="8.140625" style="100" customWidth="1"/>
    <col min="2308" max="2308" width="21.140625" style="100" customWidth="1"/>
    <col min="2309" max="2560" width="9.140625" style="100"/>
    <col min="2561" max="2561" width="24.5703125" style="100" customWidth="1"/>
    <col min="2562" max="2562" width="48.7109375" style="100" customWidth="1"/>
    <col min="2563" max="2563" width="8.140625" style="100" customWidth="1"/>
    <col min="2564" max="2564" width="21.140625" style="100" customWidth="1"/>
    <col min="2565" max="2816" width="9.140625" style="100"/>
    <col min="2817" max="2817" width="24.5703125" style="100" customWidth="1"/>
    <col min="2818" max="2818" width="48.7109375" style="100" customWidth="1"/>
    <col min="2819" max="2819" width="8.140625" style="100" customWidth="1"/>
    <col min="2820" max="2820" width="21.140625" style="100" customWidth="1"/>
    <col min="2821" max="3072" width="9.140625" style="100"/>
    <col min="3073" max="3073" width="24.5703125" style="100" customWidth="1"/>
    <col min="3074" max="3074" width="48.7109375" style="100" customWidth="1"/>
    <col min="3075" max="3075" width="8.140625" style="100" customWidth="1"/>
    <col min="3076" max="3076" width="21.140625" style="100" customWidth="1"/>
    <col min="3077" max="3328" width="9.140625" style="100"/>
    <col min="3329" max="3329" width="24.5703125" style="100" customWidth="1"/>
    <col min="3330" max="3330" width="48.7109375" style="100" customWidth="1"/>
    <col min="3331" max="3331" width="8.140625" style="100" customWidth="1"/>
    <col min="3332" max="3332" width="21.140625" style="100" customWidth="1"/>
    <col min="3333" max="3584" width="9.140625" style="100"/>
    <col min="3585" max="3585" width="24.5703125" style="100" customWidth="1"/>
    <col min="3586" max="3586" width="48.7109375" style="100" customWidth="1"/>
    <col min="3587" max="3587" width="8.140625" style="100" customWidth="1"/>
    <col min="3588" max="3588" width="21.140625" style="100" customWidth="1"/>
    <col min="3589" max="3840" width="9.140625" style="100"/>
    <col min="3841" max="3841" width="24.5703125" style="100" customWidth="1"/>
    <col min="3842" max="3842" width="48.7109375" style="100" customWidth="1"/>
    <col min="3843" max="3843" width="8.140625" style="100" customWidth="1"/>
    <col min="3844" max="3844" width="21.140625" style="100" customWidth="1"/>
    <col min="3845" max="4096" width="9.140625" style="100"/>
    <col min="4097" max="4097" width="24.5703125" style="100" customWidth="1"/>
    <col min="4098" max="4098" width="48.7109375" style="100" customWidth="1"/>
    <col min="4099" max="4099" width="8.140625" style="100" customWidth="1"/>
    <col min="4100" max="4100" width="21.140625" style="100" customWidth="1"/>
    <col min="4101" max="4352" width="9.140625" style="100"/>
    <col min="4353" max="4353" width="24.5703125" style="100" customWidth="1"/>
    <col min="4354" max="4354" width="48.7109375" style="100" customWidth="1"/>
    <col min="4355" max="4355" width="8.140625" style="100" customWidth="1"/>
    <col min="4356" max="4356" width="21.140625" style="100" customWidth="1"/>
    <col min="4357" max="4608" width="9.140625" style="100"/>
    <col min="4609" max="4609" width="24.5703125" style="100" customWidth="1"/>
    <col min="4610" max="4610" width="48.7109375" style="100" customWidth="1"/>
    <col min="4611" max="4611" width="8.140625" style="100" customWidth="1"/>
    <col min="4612" max="4612" width="21.140625" style="100" customWidth="1"/>
    <col min="4613" max="4864" width="9.140625" style="100"/>
    <col min="4865" max="4865" width="24.5703125" style="100" customWidth="1"/>
    <col min="4866" max="4866" width="48.7109375" style="100" customWidth="1"/>
    <col min="4867" max="4867" width="8.140625" style="100" customWidth="1"/>
    <col min="4868" max="4868" width="21.140625" style="100" customWidth="1"/>
    <col min="4869" max="5120" width="9.140625" style="100"/>
    <col min="5121" max="5121" width="24.5703125" style="100" customWidth="1"/>
    <col min="5122" max="5122" width="48.7109375" style="100" customWidth="1"/>
    <col min="5123" max="5123" width="8.140625" style="100" customWidth="1"/>
    <col min="5124" max="5124" width="21.140625" style="100" customWidth="1"/>
    <col min="5125" max="5376" width="9.140625" style="100"/>
    <col min="5377" max="5377" width="24.5703125" style="100" customWidth="1"/>
    <col min="5378" max="5378" width="48.7109375" style="100" customWidth="1"/>
    <col min="5379" max="5379" width="8.140625" style="100" customWidth="1"/>
    <col min="5380" max="5380" width="21.140625" style="100" customWidth="1"/>
    <col min="5381" max="5632" width="9.140625" style="100"/>
    <col min="5633" max="5633" width="24.5703125" style="100" customWidth="1"/>
    <col min="5634" max="5634" width="48.7109375" style="100" customWidth="1"/>
    <col min="5635" max="5635" width="8.140625" style="100" customWidth="1"/>
    <col min="5636" max="5636" width="21.140625" style="100" customWidth="1"/>
    <col min="5637" max="5888" width="9.140625" style="100"/>
    <col min="5889" max="5889" width="24.5703125" style="100" customWidth="1"/>
    <col min="5890" max="5890" width="48.7109375" style="100" customWidth="1"/>
    <col min="5891" max="5891" width="8.140625" style="100" customWidth="1"/>
    <col min="5892" max="5892" width="21.140625" style="100" customWidth="1"/>
    <col min="5893" max="6144" width="9.140625" style="100"/>
    <col min="6145" max="6145" width="24.5703125" style="100" customWidth="1"/>
    <col min="6146" max="6146" width="48.7109375" style="100" customWidth="1"/>
    <col min="6147" max="6147" width="8.140625" style="100" customWidth="1"/>
    <col min="6148" max="6148" width="21.140625" style="100" customWidth="1"/>
    <col min="6149" max="6400" width="9.140625" style="100"/>
    <col min="6401" max="6401" width="24.5703125" style="100" customWidth="1"/>
    <col min="6402" max="6402" width="48.7109375" style="100" customWidth="1"/>
    <col min="6403" max="6403" width="8.140625" style="100" customWidth="1"/>
    <col min="6404" max="6404" width="21.140625" style="100" customWidth="1"/>
    <col min="6405" max="6656" width="9.140625" style="100"/>
    <col min="6657" max="6657" width="24.5703125" style="100" customWidth="1"/>
    <col min="6658" max="6658" width="48.7109375" style="100" customWidth="1"/>
    <col min="6659" max="6659" width="8.140625" style="100" customWidth="1"/>
    <col min="6660" max="6660" width="21.140625" style="100" customWidth="1"/>
    <col min="6661" max="6912" width="9.140625" style="100"/>
    <col min="6913" max="6913" width="24.5703125" style="100" customWidth="1"/>
    <col min="6914" max="6914" width="48.7109375" style="100" customWidth="1"/>
    <col min="6915" max="6915" width="8.140625" style="100" customWidth="1"/>
    <col min="6916" max="6916" width="21.140625" style="100" customWidth="1"/>
    <col min="6917" max="7168" width="9.140625" style="100"/>
    <col min="7169" max="7169" width="24.5703125" style="100" customWidth="1"/>
    <col min="7170" max="7170" width="48.7109375" style="100" customWidth="1"/>
    <col min="7171" max="7171" width="8.140625" style="100" customWidth="1"/>
    <col min="7172" max="7172" width="21.140625" style="100" customWidth="1"/>
    <col min="7173" max="7424" width="9.140625" style="100"/>
    <col min="7425" max="7425" width="24.5703125" style="100" customWidth="1"/>
    <col min="7426" max="7426" width="48.7109375" style="100" customWidth="1"/>
    <col min="7427" max="7427" width="8.140625" style="100" customWidth="1"/>
    <col min="7428" max="7428" width="21.140625" style="100" customWidth="1"/>
    <col min="7429" max="7680" width="9.140625" style="100"/>
    <col min="7681" max="7681" width="24.5703125" style="100" customWidth="1"/>
    <col min="7682" max="7682" width="48.7109375" style="100" customWidth="1"/>
    <col min="7683" max="7683" width="8.140625" style="100" customWidth="1"/>
    <col min="7684" max="7684" width="21.140625" style="100" customWidth="1"/>
    <col min="7685" max="7936" width="9.140625" style="100"/>
    <col min="7937" max="7937" width="24.5703125" style="100" customWidth="1"/>
    <col min="7938" max="7938" width="48.7109375" style="100" customWidth="1"/>
    <col min="7939" max="7939" width="8.140625" style="100" customWidth="1"/>
    <col min="7940" max="7940" width="21.140625" style="100" customWidth="1"/>
    <col min="7941" max="8192" width="9.140625" style="100"/>
    <col min="8193" max="8193" width="24.5703125" style="100" customWidth="1"/>
    <col min="8194" max="8194" width="48.7109375" style="100" customWidth="1"/>
    <col min="8195" max="8195" width="8.140625" style="100" customWidth="1"/>
    <col min="8196" max="8196" width="21.140625" style="100" customWidth="1"/>
    <col min="8197" max="8448" width="9.140625" style="100"/>
    <col min="8449" max="8449" width="24.5703125" style="100" customWidth="1"/>
    <col min="8450" max="8450" width="48.7109375" style="100" customWidth="1"/>
    <col min="8451" max="8451" width="8.140625" style="100" customWidth="1"/>
    <col min="8452" max="8452" width="21.140625" style="100" customWidth="1"/>
    <col min="8453" max="8704" width="9.140625" style="100"/>
    <col min="8705" max="8705" width="24.5703125" style="100" customWidth="1"/>
    <col min="8706" max="8706" width="48.7109375" style="100" customWidth="1"/>
    <col min="8707" max="8707" width="8.140625" style="100" customWidth="1"/>
    <col min="8708" max="8708" width="21.140625" style="100" customWidth="1"/>
    <col min="8709" max="8960" width="9.140625" style="100"/>
    <col min="8961" max="8961" width="24.5703125" style="100" customWidth="1"/>
    <col min="8962" max="8962" width="48.7109375" style="100" customWidth="1"/>
    <col min="8963" max="8963" width="8.140625" style="100" customWidth="1"/>
    <col min="8964" max="8964" width="21.140625" style="100" customWidth="1"/>
    <col min="8965" max="9216" width="9.140625" style="100"/>
    <col min="9217" max="9217" width="24.5703125" style="100" customWidth="1"/>
    <col min="9218" max="9218" width="48.7109375" style="100" customWidth="1"/>
    <col min="9219" max="9219" width="8.140625" style="100" customWidth="1"/>
    <col min="9220" max="9220" width="21.140625" style="100" customWidth="1"/>
    <col min="9221" max="9472" width="9.140625" style="100"/>
    <col min="9473" max="9473" width="24.5703125" style="100" customWidth="1"/>
    <col min="9474" max="9474" width="48.7109375" style="100" customWidth="1"/>
    <col min="9475" max="9475" width="8.140625" style="100" customWidth="1"/>
    <col min="9476" max="9476" width="21.140625" style="100" customWidth="1"/>
    <col min="9477" max="9728" width="9.140625" style="100"/>
    <col min="9729" max="9729" width="24.5703125" style="100" customWidth="1"/>
    <col min="9730" max="9730" width="48.7109375" style="100" customWidth="1"/>
    <col min="9731" max="9731" width="8.140625" style="100" customWidth="1"/>
    <col min="9732" max="9732" width="21.140625" style="100" customWidth="1"/>
    <col min="9733" max="9984" width="9.140625" style="100"/>
    <col min="9985" max="9985" width="24.5703125" style="100" customWidth="1"/>
    <col min="9986" max="9986" width="48.7109375" style="100" customWidth="1"/>
    <col min="9987" max="9987" width="8.140625" style="100" customWidth="1"/>
    <col min="9988" max="9988" width="21.140625" style="100" customWidth="1"/>
    <col min="9989" max="10240" width="9.140625" style="100"/>
    <col min="10241" max="10241" width="24.5703125" style="100" customWidth="1"/>
    <col min="10242" max="10242" width="48.7109375" style="100" customWidth="1"/>
    <col min="10243" max="10243" width="8.140625" style="100" customWidth="1"/>
    <col min="10244" max="10244" width="21.140625" style="100" customWidth="1"/>
    <col min="10245" max="10496" width="9.140625" style="100"/>
    <col min="10497" max="10497" width="24.5703125" style="100" customWidth="1"/>
    <col min="10498" max="10498" width="48.7109375" style="100" customWidth="1"/>
    <col min="10499" max="10499" width="8.140625" style="100" customWidth="1"/>
    <col min="10500" max="10500" width="21.140625" style="100" customWidth="1"/>
    <col min="10501" max="10752" width="9.140625" style="100"/>
    <col min="10753" max="10753" width="24.5703125" style="100" customWidth="1"/>
    <col min="10754" max="10754" width="48.7109375" style="100" customWidth="1"/>
    <col min="10755" max="10755" width="8.140625" style="100" customWidth="1"/>
    <col min="10756" max="10756" width="21.140625" style="100" customWidth="1"/>
    <col min="10757" max="11008" width="9.140625" style="100"/>
    <col min="11009" max="11009" width="24.5703125" style="100" customWidth="1"/>
    <col min="11010" max="11010" width="48.7109375" style="100" customWidth="1"/>
    <col min="11011" max="11011" width="8.140625" style="100" customWidth="1"/>
    <col min="11012" max="11012" width="21.140625" style="100" customWidth="1"/>
    <col min="11013" max="11264" width="9.140625" style="100"/>
    <col min="11265" max="11265" width="24.5703125" style="100" customWidth="1"/>
    <col min="11266" max="11266" width="48.7109375" style="100" customWidth="1"/>
    <col min="11267" max="11267" width="8.140625" style="100" customWidth="1"/>
    <col min="11268" max="11268" width="21.140625" style="100" customWidth="1"/>
    <col min="11269" max="11520" width="9.140625" style="100"/>
    <col min="11521" max="11521" width="24.5703125" style="100" customWidth="1"/>
    <col min="11522" max="11522" width="48.7109375" style="100" customWidth="1"/>
    <col min="11523" max="11523" width="8.140625" style="100" customWidth="1"/>
    <col min="11524" max="11524" width="21.140625" style="100" customWidth="1"/>
    <col min="11525" max="11776" width="9.140625" style="100"/>
    <col min="11777" max="11777" width="24.5703125" style="100" customWidth="1"/>
    <col min="11778" max="11778" width="48.7109375" style="100" customWidth="1"/>
    <col min="11779" max="11779" width="8.140625" style="100" customWidth="1"/>
    <col min="11780" max="11780" width="21.140625" style="100" customWidth="1"/>
    <col min="11781" max="12032" width="9.140625" style="100"/>
    <col min="12033" max="12033" width="24.5703125" style="100" customWidth="1"/>
    <col min="12034" max="12034" width="48.7109375" style="100" customWidth="1"/>
    <col min="12035" max="12035" width="8.140625" style="100" customWidth="1"/>
    <col min="12036" max="12036" width="21.140625" style="100" customWidth="1"/>
    <col min="12037" max="12288" width="9.140625" style="100"/>
    <col min="12289" max="12289" width="24.5703125" style="100" customWidth="1"/>
    <col min="12290" max="12290" width="48.7109375" style="100" customWidth="1"/>
    <col min="12291" max="12291" width="8.140625" style="100" customWidth="1"/>
    <col min="12292" max="12292" width="21.140625" style="100" customWidth="1"/>
    <col min="12293" max="12544" width="9.140625" style="100"/>
    <col min="12545" max="12545" width="24.5703125" style="100" customWidth="1"/>
    <col min="12546" max="12546" width="48.7109375" style="100" customWidth="1"/>
    <col min="12547" max="12547" width="8.140625" style="100" customWidth="1"/>
    <col min="12548" max="12548" width="21.140625" style="100" customWidth="1"/>
    <col min="12549" max="12800" width="9.140625" style="100"/>
    <col min="12801" max="12801" width="24.5703125" style="100" customWidth="1"/>
    <col min="12802" max="12802" width="48.7109375" style="100" customWidth="1"/>
    <col min="12803" max="12803" width="8.140625" style="100" customWidth="1"/>
    <col min="12804" max="12804" width="21.140625" style="100" customWidth="1"/>
    <col min="12805" max="13056" width="9.140625" style="100"/>
    <col min="13057" max="13057" width="24.5703125" style="100" customWidth="1"/>
    <col min="13058" max="13058" width="48.7109375" style="100" customWidth="1"/>
    <col min="13059" max="13059" width="8.140625" style="100" customWidth="1"/>
    <col min="13060" max="13060" width="21.140625" style="100" customWidth="1"/>
    <col min="13061" max="13312" width="9.140625" style="100"/>
    <col min="13313" max="13313" width="24.5703125" style="100" customWidth="1"/>
    <col min="13314" max="13314" width="48.7109375" style="100" customWidth="1"/>
    <col min="13315" max="13315" width="8.140625" style="100" customWidth="1"/>
    <col min="13316" max="13316" width="21.140625" style="100" customWidth="1"/>
    <col min="13317" max="13568" width="9.140625" style="100"/>
    <col min="13569" max="13569" width="24.5703125" style="100" customWidth="1"/>
    <col min="13570" max="13570" width="48.7109375" style="100" customWidth="1"/>
    <col min="13571" max="13571" width="8.140625" style="100" customWidth="1"/>
    <col min="13572" max="13572" width="21.140625" style="100" customWidth="1"/>
    <col min="13573" max="13824" width="9.140625" style="100"/>
    <col min="13825" max="13825" width="24.5703125" style="100" customWidth="1"/>
    <col min="13826" max="13826" width="48.7109375" style="100" customWidth="1"/>
    <col min="13827" max="13827" width="8.140625" style="100" customWidth="1"/>
    <col min="13828" max="13828" width="21.140625" style="100" customWidth="1"/>
    <col min="13829" max="14080" width="9.140625" style="100"/>
    <col min="14081" max="14081" width="24.5703125" style="100" customWidth="1"/>
    <col min="14082" max="14082" width="48.7109375" style="100" customWidth="1"/>
    <col min="14083" max="14083" width="8.140625" style="100" customWidth="1"/>
    <col min="14084" max="14084" width="21.140625" style="100" customWidth="1"/>
    <col min="14085" max="14336" width="9.140625" style="100"/>
    <col min="14337" max="14337" width="24.5703125" style="100" customWidth="1"/>
    <col min="14338" max="14338" width="48.7109375" style="100" customWidth="1"/>
    <col min="14339" max="14339" width="8.140625" style="100" customWidth="1"/>
    <col min="14340" max="14340" width="21.140625" style="100" customWidth="1"/>
    <col min="14341" max="14592" width="9.140625" style="100"/>
    <col min="14593" max="14593" width="24.5703125" style="100" customWidth="1"/>
    <col min="14594" max="14594" width="48.7109375" style="100" customWidth="1"/>
    <col min="14595" max="14595" width="8.140625" style="100" customWidth="1"/>
    <col min="14596" max="14596" width="21.140625" style="100" customWidth="1"/>
    <col min="14597" max="14848" width="9.140625" style="100"/>
    <col min="14849" max="14849" width="24.5703125" style="100" customWidth="1"/>
    <col min="14850" max="14850" width="48.7109375" style="100" customWidth="1"/>
    <col min="14851" max="14851" width="8.140625" style="100" customWidth="1"/>
    <col min="14852" max="14852" width="21.140625" style="100" customWidth="1"/>
    <col min="14853" max="15104" width="9.140625" style="100"/>
    <col min="15105" max="15105" width="24.5703125" style="100" customWidth="1"/>
    <col min="15106" max="15106" width="48.7109375" style="100" customWidth="1"/>
    <col min="15107" max="15107" width="8.140625" style="100" customWidth="1"/>
    <col min="15108" max="15108" width="21.140625" style="100" customWidth="1"/>
    <col min="15109" max="15360" width="9.140625" style="100"/>
    <col min="15361" max="15361" width="24.5703125" style="100" customWidth="1"/>
    <col min="15362" max="15362" width="48.7109375" style="100" customWidth="1"/>
    <col min="15363" max="15363" width="8.140625" style="100" customWidth="1"/>
    <col min="15364" max="15364" width="21.140625" style="100" customWidth="1"/>
    <col min="15365" max="15616" width="9.140625" style="100"/>
    <col min="15617" max="15617" width="24.5703125" style="100" customWidth="1"/>
    <col min="15618" max="15618" width="48.7109375" style="100" customWidth="1"/>
    <col min="15619" max="15619" width="8.140625" style="100" customWidth="1"/>
    <col min="15620" max="15620" width="21.140625" style="100" customWidth="1"/>
    <col min="15621" max="15872" width="9.140625" style="100"/>
    <col min="15873" max="15873" width="24.5703125" style="100" customWidth="1"/>
    <col min="15874" max="15874" width="48.7109375" style="100" customWidth="1"/>
    <col min="15875" max="15875" width="8.140625" style="100" customWidth="1"/>
    <col min="15876" max="15876" width="21.140625" style="100" customWidth="1"/>
    <col min="15877" max="16128" width="9.140625" style="100"/>
    <col min="16129" max="16129" width="24.5703125" style="100" customWidth="1"/>
    <col min="16130" max="16130" width="48.7109375" style="100" customWidth="1"/>
    <col min="16131" max="16131" width="8.140625" style="100" customWidth="1"/>
    <col min="16132" max="16132" width="21.140625" style="100" customWidth="1"/>
    <col min="16133" max="16384" width="9.140625" style="100"/>
  </cols>
  <sheetData>
    <row r="1" spans="1:13" ht="13.5" x14ac:dyDescent="0.25">
      <c r="A1" s="545" t="s">
        <v>1760</v>
      </c>
      <c r="B1" s="546"/>
      <c r="C1" s="546"/>
      <c r="D1" s="546"/>
      <c r="E1" s="546"/>
      <c r="F1" s="546"/>
      <c r="G1" s="546"/>
      <c r="H1" s="546"/>
      <c r="I1" s="546"/>
      <c r="J1" s="546"/>
      <c r="K1" s="546"/>
      <c r="L1" s="546"/>
      <c r="M1" s="546"/>
    </row>
    <row r="2" spans="1:13" ht="13.5" x14ac:dyDescent="0.25">
      <c r="A2" s="545" t="s">
        <v>1761</v>
      </c>
      <c r="B2" s="546"/>
      <c r="C2" s="546"/>
      <c r="D2" s="546"/>
      <c r="E2" s="546"/>
      <c r="F2" s="546"/>
      <c r="G2" s="546"/>
      <c r="H2" s="546"/>
      <c r="I2" s="546"/>
      <c r="J2" s="546"/>
      <c r="K2" s="546"/>
      <c r="L2" s="546"/>
      <c r="M2" s="546"/>
    </row>
    <row r="3" spans="1:13" ht="13.5" x14ac:dyDescent="0.25">
      <c r="A3" s="545" t="s">
        <v>1762</v>
      </c>
      <c r="B3" s="546"/>
      <c r="C3" s="546"/>
      <c r="D3" s="546"/>
      <c r="E3" s="546"/>
      <c r="F3" s="546"/>
      <c r="G3" s="546"/>
      <c r="H3" s="546"/>
      <c r="I3" s="546"/>
      <c r="J3" s="546"/>
      <c r="K3" s="546"/>
      <c r="L3" s="546"/>
      <c r="M3" s="546"/>
    </row>
    <row r="4" spans="1:13" ht="13.5" x14ac:dyDescent="0.25">
      <c r="A4" s="545" t="s">
        <v>1763</v>
      </c>
      <c r="B4" s="546"/>
      <c r="C4" s="546"/>
      <c r="D4" s="546"/>
      <c r="E4" s="546"/>
      <c r="F4" s="546"/>
      <c r="G4" s="546"/>
      <c r="H4" s="546"/>
      <c r="I4" s="546"/>
      <c r="J4" s="546"/>
      <c r="K4" s="546"/>
      <c r="L4" s="546"/>
      <c r="M4" s="546"/>
    </row>
    <row r="7" spans="1:13" ht="13.5" x14ac:dyDescent="0.25">
      <c r="A7" s="101" t="s">
        <v>1764</v>
      </c>
      <c r="B7" s="101" t="s">
        <v>1765</v>
      </c>
      <c r="C7" s="101" t="s">
        <v>1766</v>
      </c>
      <c r="D7" s="101" t="s">
        <v>1767</v>
      </c>
    </row>
    <row r="9" spans="1:13" ht="13.5" x14ac:dyDescent="0.25">
      <c r="A9" s="101" t="s">
        <v>1768</v>
      </c>
      <c r="B9" s="101" t="s">
        <v>1769</v>
      </c>
      <c r="C9" s="101" t="s">
        <v>1770</v>
      </c>
      <c r="D9" s="102" t="s">
        <v>1771</v>
      </c>
    </row>
    <row r="10" spans="1:13" ht="13.5" x14ac:dyDescent="0.25">
      <c r="A10" s="101" t="s">
        <v>1772</v>
      </c>
      <c r="B10" s="101" t="s">
        <v>1773</v>
      </c>
      <c r="C10" s="101" t="s">
        <v>1770</v>
      </c>
      <c r="D10" s="102" t="s">
        <v>1774</v>
      </c>
    </row>
    <row r="11" spans="1:13" ht="13.5" x14ac:dyDescent="0.25">
      <c r="A11" s="101" t="s">
        <v>1775</v>
      </c>
      <c r="B11" s="101" t="s">
        <v>1776</v>
      </c>
      <c r="C11" s="101" t="s">
        <v>1770</v>
      </c>
      <c r="D11" s="102" t="s">
        <v>1777</v>
      </c>
    </row>
    <row r="12" spans="1:13" ht="13.5" x14ac:dyDescent="0.25">
      <c r="A12" s="101" t="s">
        <v>1778</v>
      </c>
      <c r="B12" s="101" t="s">
        <v>1779</v>
      </c>
      <c r="C12" s="101" t="s">
        <v>1770</v>
      </c>
      <c r="D12" s="102" t="s">
        <v>1780</v>
      </c>
    </row>
    <row r="13" spans="1:13" ht="13.5" x14ac:dyDescent="0.25">
      <c r="A13" s="101" t="s">
        <v>1781</v>
      </c>
      <c r="B13" s="101" t="s">
        <v>1782</v>
      </c>
      <c r="C13" s="101" t="s">
        <v>1770</v>
      </c>
      <c r="D13" s="102" t="s">
        <v>1783</v>
      </c>
    </row>
    <row r="14" spans="1:13" ht="13.5" x14ac:dyDescent="0.25">
      <c r="A14" s="101" t="s">
        <v>1784</v>
      </c>
      <c r="B14" s="101" t="s">
        <v>1785</v>
      </c>
      <c r="C14" s="101" t="s">
        <v>1770</v>
      </c>
      <c r="D14" s="102" t="s">
        <v>1786</v>
      </c>
    </row>
    <row r="15" spans="1:13" ht="13.5" x14ac:dyDescent="0.25">
      <c r="A15" s="101" t="s">
        <v>1787</v>
      </c>
      <c r="B15" s="101" t="s">
        <v>1788</v>
      </c>
      <c r="C15" s="101" t="s">
        <v>1770</v>
      </c>
      <c r="D15" s="102" t="s">
        <v>1789</v>
      </c>
    </row>
    <row r="16" spans="1:13" ht="13.5" x14ac:dyDescent="0.25">
      <c r="A16" s="101" t="s">
        <v>1790</v>
      </c>
      <c r="B16" s="101" t="s">
        <v>1791</v>
      </c>
      <c r="C16" s="101" t="s">
        <v>1770</v>
      </c>
      <c r="D16" s="102" t="s">
        <v>1792</v>
      </c>
    </row>
    <row r="17" spans="1:4" ht="13.5" x14ac:dyDescent="0.25">
      <c r="A17" s="101" t="s">
        <v>1793</v>
      </c>
      <c r="B17" s="101" t="s">
        <v>1794</v>
      </c>
      <c r="C17" s="101" t="s">
        <v>1770</v>
      </c>
      <c r="D17" s="102" t="s">
        <v>1795</v>
      </c>
    </row>
    <row r="18" spans="1:4" ht="13.5" x14ac:dyDescent="0.25">
      <c r="A18" s="101" t="s">
        <v>1796</v>
      </c>
      <c r="B18" s="101" t="s">
        <v>1797</v>
      </c>
      <c r="C18" s="101" t="s">
        <v>1770</v>
      </c>
      <c r="D18" s="102" t="s">
        <v>1798</v>
      </c>
    </row>
    <row r="19" spans="1:4" ht="13.5" x14ac:dyDescent="0.25">
      <c r="A19" s="101" t="s">
        <v>1799</v>
      </c>
      <c r="B19" s="101" t="s">
        <v>1800</v>
      </c>
      <c r="C19" s="101" t="s">
        <v>1770</v>
      </c>
      <c r="D19" s="102" t="s">
        <v>1801</v>
      </c>
    </row>
    <row r="20" spans="1:4" ht="13.5" x14ac:dyDescent="0.25">
      <c r="A20" s="101" t="s">
        <v>1802</v>
      </c>
      <c r="B20" s="101" t="s">
        <v>1803</v>
      </c>
      <c r="C20" s="101" t="s">
        <v>1770</v>
      </c>
      <c r="D20" s="102" t="s">
        <v>1804</v>
      </c>
    </row>
    <row r="21" spans="1:4" ht="13.5" x14ac:dyDescent="0.25">
      <c r="A21" s="101" t="s">
        <v>1805</v>
      </c>
      <c r="B21" s="101" t="s">
        <v>1806</v>
      </c>
      <c r="C21" s="101" t="s">
        <v>1770</v>
      </c>
      <c r="D21" s="102" t="s">
        <v>1807</v>
      </c>
    </row>
    <row r="22" spans="1:4" ht="13.5" x14ac:dyDescent="0.25">
      <c r="A22" s="101" t="s">
        <v>1808</v>
      </c>
      <c r="B22" s="101" t="s">
        <v>1809</v>
      </c>
      <c r="C22" s="101" t="s">
        <v>1770</v>
      </c>
      <c r="D22" s="102" t="s">
        <v>1810</v>
      </c>
    </row>
    <row r="23" spans="1:4" ht="13.5" x14ac:dyDescent="0.25">
      <c r="A23" s="101" t="s">
        <v>1811</v>
      </c>
      <c r="B23" s="101" t="s">
        <v>1812</v>
      </c>
      <c r="C23" s="101" t="s">
        <v>1770</v>
      </c>
      <c r="D23" s="102" t="s">
        <v>1813</v>
      </c>
    </row>
    <row r="24" spans="1:4" ht="13.5" x14ac:dyDescent="0.25">
      <c r="A24" s="101" t="s">
        <v>1814</v>
      </c>
      <c r="B24" s="101" t="s">
        <v>1815</v>
      </c>
      <c r="C24" s="101" t="s">
        <v>1770</v>
      </c>
      <c r="D24" s="102" t="s">
        <v>1816</v>
      </c>
    </row>
    <row r="25" spans="1:4" ht="13.5" x14ac:dyDescent="0.25">
      <c r="A25" s="101" t="s">
        <v>1817</v>
      </c>
      <c r="B25" s="101" t="s">
        <v>1818</v>
      </c>
      <c r="C25" s="101" t="s">
        <v>1770</v>
      </c>
      <c r="D25" s="102" t="s">
        <v>1819</v>
      </c>
    </row>
    <row r="26" spans="1:4" ht="13.5" x14ac:dyDescent="0.25">
      <c r="A26" s="101" t="s">
        <v>1820</v>
      </c>
      <c r="B26" s="101" t="s">
        <v>1821</v>
      </c>
      <c r="C26" s="101" t="s">
        <v>1770</v>
      </c>
      <c r="D26" s="102" t="s">
        <v>1822</v>
      </c>
    </row>
    <row r="27" spans="1:4" ht="13.5" x14ac:dyDescent="0.25">
      <c r="A27" s="101" t="s">
        <v>1823</v>
      </c>
      <c r="B27" s="101" t="s">
        <v>1824</v>
      </c>
      <c r="C27" s="101" t="s">
        <v>1770</v>
      </c>
      <c r="D27" s="102" t="s">
        <v>1825</v>
      </c>
    </row>
    <row r="28" spans="1:4" ht="13.5" x14ac:dyDescent="0.25">
      <c r="A28" s="101" t="s">
        <v>1826</v>
      </c>
      <c r="B28" s="101" t="s">
        <v>1827</v>
      </c>
      <c r="C28" s="101" t="s">
        <v>1770</v>
      </c>
      <c r="D28" s="102" t="s">
        <v>1828</v>
      </c>
    </row>
    <row r="29" spans="1:4" ht="13.5" x14ac:dyDescent="0.25">
      <c r="A29" s="101" t="s">
        <v>1829</v>
      </c>
      <c r="B29" s="101" t="s">
        <v>1830</v>
      </c>
      <c r="C29" s="101" t="s">
        <v>1770</v>
      </c>
      <c r="D29" s="102" t="s">
        <v>1831</v>
      </c>
    </row>
    <row r="30" spans="1:4" ht="13.5" x14ac:dyDescent="0.25">
      <c r="A30" s="101" t="s">
        <v>1832</v>
      </c>
      <c r="B30" s="101" t="s">
        <v>1833</v>
      </c>
      <c r="C30" s="101" t="s">
        <v>1770</v>
      </c>
      <c r="D30" s="102" t="s">
        <v>1834</v>
      </c>
    </row>
    <row r="31" spans="1:4" ht="13.5" x14ac:dyDescent="0.25">
      <c r="A31" s="101" t="s">
        <v>1835</v>
      </c>
      <c r="B31" s="101" t="s">
        <v>1836</v>
      </c>
      <c r="C31" s="101" t="s">
        <v>1770</v>
      </c>
      <c r="D31" s="102" t="s">
        <v>1837</v>
      </c>
    </row>
    <row r="32" spans="1:4" ht="13.5" x14ac:dyDescent="0.25">
      <c r="A32" s="101" t="s">
        <v>1838</v>
      </c>
      <c r="B32" s="101" t="s">
        <v>1839</v>
      </c>
      <c r="C32" s="101" t="s">
        <v>1770</v>
      </c>
      <c r="D32" s="102" t="s">
        <v>1840</v>
      </c>
    </row>
    <row r="33" spans="1:4" ht="13.5" x14ac:dyDescent="0.25">
      <c r="A33" s="101" t="s">
        <v>1841</v>
      </c>
      <c r="B33" s="101" t="s">
        <v>1842</v>
      </c>
      <c r="C33" s="101" t="s">
        <v>1770</v>
      </c>
      <c r="D33" s="102" t="s">
        <v>1843</v>
      </c>
    </row>
    <row r="34" spans="1:4" ht="13.5" x14ac:dyDescent="0.25">
      <c r="A34" s="101" t="s">
        <v>1844</v>
      </c>
      <c r="B34" s="101" t="s">
        <v>1845</v>
      </c>
      <c r="C34" s="101" t="s">
        <v>1770</v>
      </c>
      <c r="D34" s="102" t="s">
        <v>1846</v>
      </c>
    </row>
    <row r="35" spans="1:4" ht="13.5" x14ac:dyDescent="0.25">
      <c r="A35" s="101" t="s">
        <v>1847</v>
      </c>
      <c r="B35" s="101" t="s">
        <v>1848</v>
      </c>
      <c r="C35" s="101" t="s">
        <v>1770</v>
      </c>
      <c r="D35" s="102" t="s">
        <v>1849</v>
      </c>
    </row>
    <row r="36" spans="1:4" ht="13.5" x14ac:dyDescent="0.25">
      <c r="A36" s="101" t="s">
        <v>1850</v>
      </c>
      <c r="B36" s="101" t="s">
        <v>1851</v>
      </c>
      <c r="C36" s="101" t="s">
        <v>1770</v>
      </c>
      <c r="D36" s="102" t="s">
        <v>1852</v>
      </c>
    </row>
    <row r="37" spans="1:4" ht="13.5" x14ac:dyDescent="0.25">
      <c r="A37" s="101" t="s">
        <v>1853</v>
      </c>
      <c r="B37" s="101" t="s">
        <v>1854</v>
      </c>
      <c r="C37" s="101" t="s">
        <v>1770</v>
      </c>
      <c r="D37" s="102" t="s">
        <v>1855</v>
      </c>
    </row>
    <row r="38" spans="1:4" ht="13.5" x14ac:dyDescent="0.25">
      <c r="A38" s="101" t="s">
        <v>1856</v>
      </c>
      <c r="B38" s="101" t="s">
        <v>1857</v>
      </c>
      <c r="C38" s="101" t="s">
        <v>1770</v>
      </c>
      <c r="D38" s="102" t="s">
        <v>1858</v>
      </c>
    </row>
    <row r="39" spans="1:4" ht="13.5" x14ac:dyDescent="0.25">
      <c r="A39" s="101" t="s">
        <v>1859</v>
      </c>
      <c r="B39" s="101" t="s">
        <v>1860</v>
      </c>
      <c r="C39" s="101" t="s">
        <v>1770</v>
      </c>
      <c r="D39" s="102" t="s">
        <v>1861</v>
      </c>
    </row>
    <row r="40" spans="1:4" ht="13.5" x14ac:dyDescent="0.25">
      <c r="A40" s="101" t="s">
        <v>1862</v>
      </c>
      <c r="B40" s="101" t="s">
        <v>1863</v>
      </c>
      <c r="C40" s="101" t="s">
        <v>1770</v>
      </c>
      <c r="D40" s="102" t="s">
        <v>1864</v>
      </c>
    </row>
    <row r="41" spans="1:4" ht="13.5" x14ac:dyDescent="0.25">
      <c r="A41" s="101" t="s">
        <v>1865</v>
      </c>
      <c r="B41" s="101" t="s">
        <v>1866</v>
      </c>
      <c r="C41" s="101" t="s">
        <v>1770</v>
      </c>
      <c r="D41" s="102" t="s">
        <v>1867</v>
      </c>
    </row>
    <row r="42" spans="1:4" ht="13.5" x14ac:dyDescent="0.25">
      <c r="A42" s="101" t="s">
        <v>1868</v>
      </c>
      <c r="B42" s="101" t="s">
        <v>1869</v>
      </c>
      <c r="C42" s="101" t="s">
        <v>1770</v>
      </c>
      <c r="D42" s="102" t="s">
        <v>1870</v>
      </c>
    </row>
    <row r="43" spans="1:4" ht="13.5" x14ac:dyDescent="0.25">
      <c r="A43" s="101" t="s">
        <v>1871</v>
      </c>
      <c r="B43" s="101" t="s">
        <v>1872</v>
      </c>
      <c r="C43" s="101" t="s">
        <v>1770</v>
      </c>
      <c r="D43" s="102" t="s">
        <v>1873</v>
      </c>
    </row>
    <row r="44" spans="1:4" ht="13.5" x14ac:dyDescent="0.25">
      <c r="A44" s="101" t="s">
        <v>1874</v>
      </c>
      <c r="B44" s="101" t="s">
        <v>1875</v>
      </c>
      <c r="C44" s="101" t="s">
        <v>1770</v>
      </c>
      <c r="D44" s="102" t="s">
        <v>1876</v>
      </c>
    </row>
    <row r="45" spans="1:4" ht="13.5" x14ac:dyDescent="0.25">
      <c r="A45" s="101" t="s">
        <v>1877</v>
      </c>
      <c r="B45" s="101" t="s">
        <v>1878</v>
      </c>
      <c r="C45" s="101" t="s">
        <v>1770</v>
      </c>
      <c r="D45" s="102" t="s">
        <v>1879</v>
      </c>
    </row>
    <row r="46" spans="1:4" ht="13.5" x14ac:dyDescent="0.25">
      <c r="A46" s="101" t="s">
        <v>1880</v>
      </c>
      <c r="B46" s="101" t="s">
        <v>1881</v>
      </c>
      <c r="C46" s="101" t="s">
        <v>1770</v>
      </c>
      <c r="D46" s="102" t="s">
        <v>1882</v>
      </c>
    </row>
    <row r="47" spans="1:4" ht="13.5" x14ac:dyDescent="0.25">
      <c r="A47" s="101" t="s">
        <v>1883</v>
      </c>
      <c r="B47" s="101" t="s">
        <v>1884</v>
      </c>
      <c r="C47" s="101" t="s">
        <v>1770</v>
      </c>
      <c r="D47" s="102" t="s">
        <v>1885</v>
      </c>
    </row>
    <row r="48" spans="1:4" ht="13.5" x14ac:dyDescent="0.25">
      <c r="A48" s="101" t="s">
        <v>1886</v>
      </c>
      <c r="B48" s="101" t="s">
        <v>1887</v>
      </c>
      <c r="C48" s="101" t="s">
        <v>1770</v>
      </c>
      <c r="D48" s="102" t="s">
        <v>1888</v>
      </c>
    </row>
    <row r="49" spans="1:4" ht="13.5" x14ac:dyDescent="0.25">
      <c r="A49" s="101" t="s">
        <v>1889</v>
      </c>
      <c r="B49" s="101" t="s">
        <v>1890</v>
      </c>
      <c r="C49" s="101" t="s">
        <v>1770</v>
      </c>
      <c r="D49" s="102" t="s">
        <v>1891</v>
      </c>
    </row>
    <row r="50" spans="1:4" ht="13.5" x14ac:dyDescent="0.25">
      <c r="A50" s="101" t="s">
        <v>1892</v>
      </c>
      <c r="B50" s="101" t="s">
        <v>1893</v>
      </c>
      <c r="C50" s="101" t="s">
        <v>1770</v>
      </c>
      <c r="D50" s="102" t="s">
        <v>1894</v>
      </c>
    </row>
    <row r="51" spans="1:4" ht="13.5" x14ac:dyDescent="0.25">
      <c r="A51" s="101" t="s">
        <v>1895</v>
      </c>
      <c r="B51" s="101" t="s">
        <v>1896</v>
      </c>
      <c r="C51" s="101" t="s">
        <v>1770</v>
      </c>
      <c r="D51" s="102" t="s">
        <v>1897</v>
      </c>
    </row>
    <row r="52" spans="1:4" ht="13.5" x14ac:dyDescent="0.25">
      <c r="A52" s="101" t="s">
        <v>1898</v>
      </c>
      <c r="B52" s="101" t="s">
        <v>1899</v>
      </c>
      <c r="C52" s="101" t="s">
        <v>1770</v>
      </c>
      <c r="D52" s="102" t="s">
        <v>1900</v>
      </c>
    </row>
    <row r="53" spans="1:4" ht="13.5" x14ac:dyDescent="0.25">
      <c r="A53" s="101" t="s">
        <v>1901</v>
      </c>
      <c r="B53" s="101" t="s">
        <v>1902</v>
      </c>
      <c r="C53" s="101" t="s">
        <v>1770</v>
      </c>
      <c r="D53" s="102" t="s">
        <v>1903</v>
      </c>
    </row>
    <row r="54" spans="1:4" ht="13.5" x14ac:dyDescent="0.25">
      <c r="A54" s="101" t="s">
        <v>1904</v>
      </c>
      <c r="B54" s="101" t="s">
        <v>1905</v>
      </c>
      <c r="C54" s="101" t="s">
        <v>1770</v>
      </c>
      <c r="D54" s="102" t="s">
        <v>1906</v>
      </c>
    </row>
    <row r="55" spans="1:4" ht="13.5" x14ac:dyDescent="0.25">
      <c r="A55" s="101" t="s">
        <v>1907</v>
      </c>
      <c r="B55" s="101" t="s">
        <v>1908</v>
      </c>
      <c r="C55" s="101" t="s">
        <v>1770</v>
      </c>
      <c r="D55" s="102" t="s">
        <v>1909</v>
      </c>
    </row>
    <row r="56" spans="1:4" ht="13.5" x14ac:dyDescent="0.25">
      <c r="A56" s="101" t="s">
        <v>1910</v>
      </c>
      <c r="B56" s="101" t="s">
        <v>1911</v>
      </c>
      <c r="C56" s="101" t="s">
        <v>1770</v>
      </c>
      <c r="D56" s="102" t="s">
        <v>1912</v>
      </c>
    </row>
    <row r="57" spans="1:4" ht="13.5" x14ac:dyDescent="0.25">
      <c r="A57" s="101" t="s">
        <v>1913</v>
      </c>
      <c r="B57" s="101" t="s">
        <v>1914</v>
      </c>
      <c r="C57" s="101" t="s">
        <v>1770</v>
      </c>
      <c r="D57" s="102" t="s">
        <v>1915</v>
      </c>
    </row>
    <row r="58" spans="1:4" ht="13.5" x14ac:dyDescent="0.25">
      <c r="A58" s="101" t="s">
        <v>1916</v>
      </c>
      <c r="B58" s="101" t="s">
        <v>1917</v>
      </c>
      <c r="C58" s="101" t="s">
        <v>1770</v>
      </c>
      <c r="D58" s="102" t="s">
        <v>1918</v>
      </c>
    </row>
    <row r="59" spans="1:4" ht="13.5" x14ac:dyDescent="0.25">
      <c r="A59" s="101" t="s">
        <v>1919</v>
      </c>
      <c r="B59" s="101" t="s">
        <v>1920</v>
      </c>
      <c r="C59" s="101" t="s">
        <v>1770</v>
      </c>
      <c r="D59" s="102" t="s">
        <v>1921</v>
      </c>
    </row>
    <row r="60" spans="1:4" ht="13.5" x14ac:dyDescent="0.25">
      <c r="A60" s="101" t="s">
        <v>1922</v>
      </c>
      <c r="B60" s="101" t="s">
        <v>1923</v>
      </c>
      <c r="C60" s="101" t="s">
        <v>1770</v>
      </c>
      <c r="D60" s="102" t="s">
        <v>1924</v>
      </c>
    </row>
    <row r="61" spans="1:4" ht="13.5" x14ac:dyDescent="0.25">
      <c r="A61" s="101" t="s">
        <v>1925</v>
      </c>
      <c r="B61" s="101" t="s">
        <v>1926</v>
      </c>
      <c r="C61" s="101" t="s">
        <v>1770</v>
      </c>
      <c r="D61" s="102" t="s">
        <v>1927</v>
      </c>
    </row>
    <row r="62" spans="1:4" ht="13.5" x14ac:dyDescent="0.25">
      <c r="A62" s="101" t="s">
        <v>1928</v>
      </c>
      <c r="B62" s="101" t="s">
        <v>1929</v>
      </c>
      <c r="C62" s="101" t="s">
        <v>1770</v>
      </c>
      <c r="D62" s="102" t="s">
        <v>1930</v>
      </c>
    </row>
    <row r="63" spans="1:4" ht="13.5" x14ac:dyDescent="0.25">
      <c r="A63" s="101" t="s">
        <v>1931</v>
      </c>
      <c r="B63" s="101" t="s">
        <v>1932</v>
      </c>
      <c r="C63" s="101" t="s">
        <v>1770</v>
      </c>
      <c r="D63" s="102" t="s">
        <v>1933</v>
      </c>
    </row>
    <row r="64" spans="1:4" ht="13.5" x14ac:dyDescent="0.25">
      <c r="A64" s="101" t="s">
        <v>1934</v>
      </c>
      <c r="B64" s="101" t="s">
        <v>1935</v>
      </c>
      <c r="C64" s="101" t="s">
        <v>1770</v>
      </c>
      <c r="D64" s="102" t="s">
        <v>1936</v>
      </c>
    </row>
    <row r="65" spans="1:4" ht="13.5" x14ac:dyDescent="0.25">
      <c r="A65" s="101" t="s">
        <v>1937</v>
      </c>
      <c r="B65" s="101" t="s">
        <v>1938</v>
      </c>
      <c r="C65" s="101" t="s">
        <v>1770</v>
      </c>
      <c r="D65" s="102" t="s">
        <v>1939</v>
      </c>
    </row>
    <row r="66" spans="1:4" ht="13.5" x14ac:dyDescent="0.25">
      <c r="A66" s="101" t="s">
        <v>1940</v>
      </c>
      <c r="B66" s="101" t="s">
        <v>1941</v>
      </c>
      <c r="C66" s="101" t="s">
        <v>1770</v>
      </c>
      <c r="D66" s="102" t="s">
        <v>1942</v>
      </c>
    </row>
    <row r="67" spans="1:4" ht="13.5" x14ac:dyDescent="0.25">
      <c r="A67" s="101" t="s">
        <v>1943</v>
      </c>
      <c r="B67" s="101" t="s">
        <v>1944</v>
      </c>
      <c r="C67" s="101" t="s">
        <v>1770</v>
      </c>
      <c r="D67" s="102" t="s">
        <v>1945</v>
      </c>
    </row>
    <row r="68" spans="1:4" ht="13.5" x14ac:dyDescent="0.25">
      <c r="A68" s="101" t="s">
        <v>1946</v>
      </c>
      <c r="B68" s="101" t="s">
        <v>1947</v>
      </c>
      <c r="C68" s="101" t="s">
        <v>1770</v>
      </c>
      <c r="D68" s="102" t="s">
        <v>1948</v>
      </c>
    </row>
    <row r="69" spans="1:4" ht="13.5" x14ac:dyDescent="0.25">
      <c r="A69" s="101" t="s">
        <v>1949</v>
      </c>
      <c r="B69" s="101" t="s">
        <v>1950</v>
      </c>
      <c r="C69" s="101" t="s">
        <v>1770</v>
      </c>
      <c r="D69" s="102" t="s">
        <v>1951</v>
      </c>
    </row>
    <row r="70" spans="1:4" ht="13.5" x14ac:dyDescent="0.25">
      <c r="A70" s="101" t="s">
        <v>1952</v>
      </c>
      <c r="B70" s="101" t="s">
        <v>1953</v>
      </c>
      <c r="C70" s="101" t="s">
        <v>1770</v>
      </c>
      <c r="D70" s="102" t="s">
        <v>1954</v>
      </c>
    </row>
    <row r="71" spans="1:4" ht="13.5" x14ac:dyDescent="0.25">
      <c r="A71" s="101" t="s">
        <v>1955</v>
      </c>
      <c r="B71" s="101" t="s">
        <v>1956</v>
      </c>
      <c r="C71" s="101" t="s">
        <v>1770</v>
      </c>
      <c r="D71" s="102" t="s">
        <v>1957</v>
      </c>
    </row>
    <row r="72" spans="1:4" ht="13.5" x14ac:dyDescent="0.25">
      <c r="A72" s="101" t="s">
        <v>1958</v>
      </c>
      <c r="B72" s="101" t="s">
        <v>1959</v>
      </c>
      <c r="C72" s="101" t="s">
        <v>1770</v>
      </c>
      <c r="D72" s="102" t="s">
        <v>1960</v>
      </c>
    </row>
    <row r="73" spans="1:4" ht="13.5" x14ac:dyDescent="0.25">
      <c r="A73" s="101" t="s">
        <v>1961</v>
      </c>
      <c r="B73" s="101" t="s">
        <v>1962</v>
      </c>
      <c r="C73" s="101" t="s">
        <v>1770</v>
      </c>
      <c r="D73" s="102" t="s">
        <v>1963</v>
      </c>
    </row>
    <row r="74" spans="1:4" ht="13.5" x14ac:dyDescent="0.25">
      <c r="A74" s="101" t="s">
        <v>1964</v>
      </c>
      <c r="B74" s="101" t="s">
        <v>1965</v>
      </c>
      <c r="C74" s="101" t="s">
        <v>1770</v>
      </c>
      <c r="D74" s="102" t="s">
        <v>1966</v>
      </c>
    </row>
    <row r="75" spans="1:4" ht="13.5" x14ac:dyDescent="0.25">
      <c r="A75" s="101" t="s">
        <v>1967</v>
      </c>
      <c r="B75" s="101" t="s">
        <v>1968</v>
      </c>
      <c r="C75" s="101" t="s">
        <v>1549</v>
      </c>
      <c r="D75" s="102" t="s">
        <v>1969</v>
      </c>
    </row>
    <row r="76" spans="1:4" ht="13.5" x14ac:dyDescent="0.25">
      <c r="A76" s="101" t="s">
        <v>1970</v>
      </c>
      <c r="B76" s="101" t="s">
        <v>1971</v>
      </c>
      <c r="C76" s="101" t="s">
        <v>1549</v>
      </c>
      <c r="D76" s="102" t="s">
        <v>1972</v>
      </c>
    </row>
    <row r="77" spans="1:4" ht="13.5" x14ac:dyDescent="0.25">
      <c r="A77" s="101" t="s">
        <v>1973</v>
      </c>
      <c r="B77" s="101" t="s">
        <v>1974</v>
      </c>
      <c r="C77" s="101" t="s">
        <v>1549</v>
      </c>
      <c r="D77" s="102" t="s">
        <v>1975</v>
      </c>
    </row>
    <row r="78" spans="1:4" ht="13.5" x14ac:dyDescent="0.25">
      <c r="A78" s="101" t="s">
        <v>1976</v>
      </c>
      <c r="B78" s="101" t="s">
        <v>1977</v>
      </c>
      <c r="C78" s="101" t="s">
        <v>1549</v>
      </c>
      <c r="D78" s="102" t="s">
        <v>1978</v>
      </c>
    </row>
    <row r="79" spans="1:4" ht="13.5" x14ac:dyDescent="0.25">
      <c r="A79" s="101" t="s">
        <v>1979</v>
      </c>
      <c r="B79" s="101" t="s">
        <v>1980</v>
      </c>
      <c r="C79" s="101" t="s">
        <v>1549</v>
      </c>
      <c r="D79" s="102" t="s">
        <v>1981</v>
      </c>
    </row>
    <row r="80" spans="1:4" ht="13.5" x14ac:dyDescent="0.25">
      <c r="A80" s="101" t="s">
        <v>1982</v>
      </c>
      <c r="B80" s="101" t="s">
        <v>1983</v>
      </c>
      <c r="C80" s="101" t="s">
        <v>1549</v>
      </c>
      <c r="D80" s="102" t="s">
        <v>1984</v>
      </c>
    </row>
    <row r="81" spans="1:4" ht="13.5" x14ac:dyDescent="0.25">
      <c r="A81" s="101" t="s">
        <v>1985</v>
      </c>
      <c r="B81" s="101" t="s">
        <v>1986</v>
      </c>
      <c r="C81" s="101" t="s">
        <v>1549</v>
      </c>
      <c r="D81" s="102" t="s">
        <v>1987</v>
      </c>
    </row>
    <row r="82" spans="1:4" ht="13.5" x14ac:dyDescent="0.25">
      <c r="A82" s="101" t="s">
        <v>1988</v>
      </c>
      <c r="B82" s="101" t="s">
        <v>1989</v>
      </c>
      <c r="C82" s="101" t="s">
        <v>1549</v>
      </c>
      <c r="D82" s="102" t="s">
        <v>1990</v>
      </c>
    </row>
    <row r="83" spans="1:4" ht="13.5" x14ac:dyDescent="0.25">
      <c r="A83" s="101" t="s">
        <v>1991</v>
      </c>
      <c r="B83" s="101" t="s">
        <v>1992</v>
      </c>
      <c r="C83" s="101" t="s">
        <v>1549</v>
      </c>
      <c r="D83" s="102" t="s">
        <v>1993</v>
      </c>
    </row>
    <row r="84" spans="1:4" ht="13.5" x14ac:dyDescent="0.25">
      <c r="A84" s="101" t="s">
        <v>1994</v>
      </c>
      <c r="B84" s="101" t="s">
        <v>1995</v>
      </c>
      <c r="C84" s="101" t="s">
        <v>1770</v>
      </c>
      <c r="D84" s="102" t="s">
        <v>1996</v>
      </c>
    </row>
    <row r="85" spans="1:4" ht="13.5" x14ac:dyDescent="0.25">
      <c r="A85" s="101" t="s">
        <v>1997</v>
      </c>
      <c r="B85" s="101" t="s">
        <v>1998</v>
      </c>
      <c r="C85" s="101" t="s">
        <v>1770</v>
      </c>
      <c r="D85" s="102" t="s">
        <v>1999</v>
      </c>
    </row>
    <row r="86" spans="1:4" ht="13.5" x14ac:dyDescent="0.25">
      <c r="A86" s="101" t="s">
        <v>2000</v>
      </c>
      <c r="B86" s="101" t="s">
        <v>2001</v>
      </c>
      <c r="C86" s="101" t="s">
        <v>1770</v>
      </c>
      <c r="D86" s="102" t="s">
        <v>2002</v>
      </c>
    </row>
    <row r="87" spans="1:4" ht="13.5" x14ac:dyDescent="0.25">
      <c r="A87" s="101" t="s">
        <v>2003</v>
      </c>
      <c r="B87" s="101" t="s">
        <v>2004</v>
      </c>
      <c r="C87" s="101" t="s">
        <v>1770</v>
      </c>
      <c r="D87" s="102" t="s">
        <v>2005</v>
      </c>
    </row>
    <row r="88" spans="1:4" ht="13.5" x14ac:dyDescent="0.25">
      <c r="A88" s="101" t="s">
        <v>2006</v>
      </c>
      <c r="B88" s="101" t="s">
        <v>2007</v>
      </c>
      <c r="C88" s="101" t="s">
        <v>1770</v>
      </c>
      <c r="D88" s="102" t="s">
        <v>2008</v>
      </c>
    </row>
    <row r="89" spans="1:4" ht="13.5" x14ac:dyDescent="0.25">
      <c r="A89" s="101" t="s">
        <v>2009</v>
      </c>
      <c r="B89" s="101" t="s">
        <v>2010</v>
      </c>
      <c r="C89" s="101" t="s">
        <v>1770</v>
      </c>
      <c r="D89" s="102" t="s">
        <v>2011</v>
      </c>
    </row>
    <row r="90" spans="1:4" ht="13.5" x14ac:dyDescent="0.25">
      <c r="A90" s="101" t="s">
        <v>2012</v>
      </c>
      <c r="B90" s="101" t="s">
        <v>2013</v>
      </c>
      <c r="C90" s="101" t="s">
        <v>1770</v>
      </c>
      <c r="D90" s="102" t="s">
        <v>2014</v>
      </c>
    </row>
    <row r="91" spans="1:4" ht="13.5" x14ac:dyDescent="0.25">
      <c r="A91" s="101" t="s">
        <v>2015</v>
      </c>
      <c r="B91" s="101" t="s">
        <v>2016</v>
      </c>
      <c r="C91" s="101" t="s">
        <v>1770</v>
      </c>
      <c r="D91" s="102" t="s">
        <v>2017</v>
      </c>
    </row>
    <row r="92" spans="1:4" ht="13.5" x14ac:dyDescent="0.25">
      <c r="A92" s="101" t="s">
        <v>2018</v>
      </c>
      <c r="B92" s="101" t="s">
        <v>2019</v>
      </c>
      <c r="C92" s="101" t="s">
        <v>1770</v>
      </c>
      <c r="D92" s="102" t="s">
        <v>2020</v>
      </c>
    </row>
    <row r="93" spans="1:4" ht="13.5" x14ac:dyDescent="0.25">
      <c r="A93" s="101" t="s">
        <v>2021</v>
      </c>
      <c r="B93" s="101" t="s">
        <v>2022</v>
      </c>
      <c r="C93" s="101" t="s">
        <v>1770</v>
      </c>
      <c r="D93" s="102" t="s">
        <v>2023</v>
      </c>
    </row>
    <row r="94" spans="1:4" ht="13.5" x14ac:dyDescent="0.25">
      <c r="A94" s="101" t="s">
        <v>2024</v>
      </c>
      <c r="B94" s="101" t="s">
        <v>2025</v>
      </c>
      <c r="C94" s="101" t="s">
        <v>1770</v>
      </c>
      <c r="D94" s="102" t="s">
        <v>2026</v>
      </c>
    </row>
    <row r="95" spans="1:4" ht="13.5" x14ac:dyDescent="0.25">
      <c r="A95" s="101" t="s">
        <v>2027</v>
      </c>
      <c r="B95" s="101" t="s">
        <v>2028</v>
      </c>
      <c r="C95" s="101" t="s">
        <v>1770</v>
      </c>
      <c r="D95" s="102" t="s">
        <v>2029</v>
      </c>
    </row>
    <row r="96" spans="1:4" ht="13.5" x14ac:dyDescent="0.25">
      <c r="A96" s="101" t="s">
        <v>2030</v>
      </c>
      <c r="B96" s="101" t="s">
        <v>2031</v>
      </c>
      <c r="C96" s="101" t="s">
        <v>1770</v>
      </c>
      <c r="D96" s="102" t="s">
        <v>2032</v>
      </c>
    </row>
    <row r="97" spans="1:4" ht="13.5" x14ac:dyDescent="0.25">
      <c r="A97" s="101" t="s">
        <v>2033</v>
      </c>
      <c r="B97" s="101" t="s">
        <v>2034</v>
      </c>
      <c r="C97" s="101" t="s">
        <v>1770</v>
      </c>
      <c r="D97" s="102" t="s">
        <v>2035</v>
      </c>
    </row>
    <row r="98" spans="1:4" ht="13.5" x14ac:dyDescent="0.25">
      <c r="A98" s="101" t="s">
        <v>2036</v>
      </c>
      <c r="B98" s="101" t="s">
        <v>2037</v>
      </c>
      <c r="C98" s="101" t="s">
        <v>1770</v>
      </c>
      <c r="D98" s="102" t="s">
        <v>2038</v>
      </c>
    </row>
    <row r="99" spans="1:4" ht="13.5" x14ac:dyDescent="0.25">
      <c r="A99" s="101" t="s">
        <v>2039</v>
      </c>
      <c r="B99" s="101" t="s">
        <v>2040</v>
      </c>
      <c r="C99" s="101" t="s">
        <v>1770</v>
      </c>
      <c r="D99" s="102" t="s">
        <v>2041</v>
      </c>
    </row>
    <row r="100" spans="1:4" ht="13.5" x14ac:dyDescent="0.25">
      <c r="A100" s="101" t="s">
        <v>2042</v>
      </c>
      <c r="B100" s="101" t="s">
        <v>2043</v>
      </c>
      <c r="C100" s="101" t="s">
        <v>1770</v>
      </c>
      <c r="D100" s="102" t="s">
        <v>2044</v>
      </c>
    </row>
    <row r="101" spans="1:4" ht="13.5" x14ac:dyDescent="0.25">
      <c r="A101" s="101" t="s">
        <v>2045</v>
      </c>
      <c r="B101" s="101" t="s">
        <v>2046</v>
      </c>
      <c r="C101" s="101" t="s">
        <v>1770</v>
      </c>
      <c r="D101" s="102" t="s">
        <v>2047</v>
      </c>
    </row>
    <row r="102" spans="1:4" ht="13.5" x14ac:dyDescent="0.25">
      <c r="A102" s="101" t="s">
        <v>2048</v>
      </c>
      <c r="B102" s="101" t="s">
        <v>2049</v>
      </c>
      <c r="C102" s="101" t="s">
        <v>1770</v>
      </c>
      <c r="D102" s="102" t="s">
        <v>2050</v>
      </c>
    </row>
    <row r="103" spans="1:4" ht="13.5" x14ac:dyDescent="0.25">
      <c r="A103" s="101" t="s">
        <v>2051</v>
      </c>
      <c r="B103" s="101" t="s">
        <v>2052</v>
      </c>
      <c r="C103" s="101" t="s">
        <v>1770</v>
      </c>
      <c r="D103" s="102" t="s">
        <v>2053</v>
      </c>
    </row>
    <row r="104" spans="1:4" ht="13.5" x14ac:dyDescent="0.25">
      <c r="A104" s="101" t="s">
        <v>2054</v>
      </c>
      <c r="B104" s="101" t="s">
        <v>2055</v>
      </c>
      <c r="C104" s="101" t="s">
        <v>1770</v>
      </c>
      <c r="D104" s="102" t="s">
        <v>2056</v>
      </c>
    </row>
    <row r="105" spans="1:4" ht="13.5" x14ac:dyDescent="0.25">
      <c r="A105" s="101" t="s">
        <v>2057</v>
      </c>
      <c r="B105" s="101" t="s">
        <v>2058</v>
      </c>
      <c r="C105" s="101" t="s">
        <v>1770</v>
      </c>
      <c r="D105" s="102" t="s">
        <v>2059</v>
      </c>
    </row>
    <row r="106" spans="1:4" ht="13.5" x14ac:dyDescent="0.25">
      <c r="A106" s="101" t="s">
        <v>2060</v>
      </c>
      <c r="B106" s="101" t="s">
        <v>2061</v>
      </c>
      <c r="C106" s="101" t="s">
        <v>1770</v>
      </c>
      <c r="D106" s="102" t="s">
        <v>2062</v>
      </c>
    </row>
    <row r="107" spans="1:4" ht="13.5" x14ac:dyDescent="0.25">
      <c r="A107" s="101" t="s">
        <v>2063</v>
      </c>
      <c r="B107" s="101" t="s">
        <v>2064</v>
      </c>
      <c r="C107" s="101" t="s">
        <v>1770</v>
      </c>
      <c r="D107" s="102" t="s">
        <v>2065</v>
      </c>
    </row>
    <row r="108" spans="1:4" ht="13.5" x14ac:dyDescent="0.25">
      <c r="A108" s="101" t="s">
        <v>2066</v>
      </c>
      <c r="B108" s="101" t="s">
        <v>2067</v>
      </c>
      <c r="C108" s="101" t="s">
        <v>1770</v>
      </c>
      <c r="D108" s="102" t="s">
        <v>2068</v>
      </c>
    </row>
    <row r="109" spans="1:4" ht="13.5" x14ac:dyDescent="0.25">
      <c r="A109" s="101" t="s">
        <v>2069</v>
      </c>
      <c r="B109" s="101" t="s">
        <v>2070</v>
      </c>
      <c r="C109" s="101" t="s">
        <v>1770</v>
      </c>
      <c r="D109" s="102" t="s">
        <v>2071</v>
      </c>
    </row>
    <row r="110" spans="1:4" ht="13.5" x14ac:dyDescent="0.25">
      <c r="A110" s="101" t="s">
        <v>2072</v>
      </c>
      <c r="B110" s="101" t="s">
        <v>2073</v>
      </c>
      <c r="C110" s="101" t="s">
        <v>1770</v>
      </c>
      <c r="D110" s="102" t="s">
        <v>2074</v>
      </c>
    </row>
    <row r="111" spans="1:4" ht="13.5" x14ac:dyDescent="0.25">
      <c r="A111" s="101" t="s">
        <v>2075</v>
      </c>
      <c r="B111" s="101" t="s">
        <v>2076</v>
      </c>
      <c r="C111" s="101" t="s">
        <v>1770</v>
      </c>
      <c r="D111" s="102" t="s">
        <v>2077</v>
      </c>
    </row>
    <row r="112" spans="1:4" ht="13.5" x14ac:dyDescent="0.25">
      <c r="A112" s="101" t="s">
        <v>2078</v>
      </c>
      <c r="B112" s="101" t="s">
        <v>2079</v>
      </c>
      <c r="C112" s="101" t="s">
        <v>1770</v>
      </c>
      <c r="D112" s="102" t="s">
        <v>2080</v>
      </c>
    </row>
    <row r="113" spans="1:4" ht="13.5" x14ac:dyDescent="0.25">
      <c r="A113" s="101" t="s">
        <v>2081</v>
      </c>
      <c r="B113" s="101" t="s">
        <v>2082</v>
      </c>
      <c r="C113" s="101" t="s">
        <v>1770</v>
      </c>
      <c r="D113" s="102" t="s">
        <v>2083</v>
      </c>
    </row>
    <row r="114" spans="1:4" ht="13.5" x14ac:dyDescent="0.25">
      <c r="A114" s="101" t="s">
        <v>2084</v>
      </c>
      <c r="B114" s="101" t="s">
        <v>2085</v>
      </c>
      <c r="C114" s="101" t="s">
        <v>1770</v>
      </c>
      <c r="D114" s="102" t="s">
        <v>2086</v>
      </c>
    </row>
    <row r="115" spans="1:4" ht="13.5" x14ac:dyDescent="0.25">
      <c r="A115" s="101" t="s">
        <v>2087</v>
      </c>
      <c r="B115" s="101" t="s">
        <v>2088</v>
      </c>
      <c r="C115" s="101" t="s">
        <v>1770</v>
      </c>
      <c r="D115" s="102" t="s">
        <v>2089</v>
      </c>
    </row>
    <row r="116" spans="1:4" ht="13.5" x14ac:dyDescent="0.25">
      <c r="A116" s="101" t="s">
        <v>2090</v>
      </c>
      <c r="B116" s="101" t="s">
        <v>2091</v>
      </c>
      <c r="C116" s="101" t="s">
        <v>1770</v>
      </c>
      <c r="D116" s="102" t="s">
        <v>2092</v>
      </c>
    </row>
    <row r="117" spans="1:4" ht="13.5" x14ac:dyDescent="0.25">
      <c r="A117" s="101" t="s">
        <v>2093</v>
      </c>
      <c r="B117" s="101" t="s">
        <v>2094</v>
      </c>
      <c r="C117" s="101" t="s">
        <v>1770</v>
      </c>
      <c r="D117" s="102" t="s">
        <v>2095</v>
      </c>
    </row>
    <row r="118" spans="1:4" ht="13.5" x14ac:dyDescent="0.25">
      <c r="A118" s="101" t="s">
        <v>2096</v>
      </c>
      <c r="B118" s="101" t="s">
        <v>2097</v>
      </c>
      <c r="C118" s="101" t="s">
        <v>1549</v>
      </c>
      <c r="D118" s="102" t="s">
        <v>2098</v>
      </c>
    </row>
    <row r="119" spans="1:4" ht="13.5" x14ac:dyDescent="0.25">
      <c r="A119" s="101" t="s">
        <v>2099</v>
      </c>
      <c r="B119" s="101" t="s">
        <v>2100</v>
      </c>
      <c r="C119" s="101" t="s">
        <v>1549</v>
      </c>
      <c r="D119" s="102" t="s">
        <v>2101</v>
      </c>
    </row>
    <row r="120" spans="1:4" ht="13.5" x14ac:dyDescent="0.25">
      <c r="A120" s="101" t="s">
        <v>2102</v>
      </c>
      <c r="B120" s="101" t="s">
        <v>2103</v>
      </c>
      <c r="C120" s="101" t="s">
        <v>1549</v>
      </c>
      <c r="D120" s="102" t="s">
        <v>2104</v>
      </c>
    </row>
    <row r="121" spans="1:4" ht="13.5" x14ac:dyDescent="0.25">
      <c r="A121" s="101" t="s">
        <v>2105</v>
      </c>
      <c r="B121" s="101" t="s">
        <v>2106</v>
      </c>
      <c r="C121" s="101" t="s">
        <v>1549</v>
      </c>
      <c r="D121" s="102" t="s">
        <v>2107</v>
      </c>
    </row>
    <row r="122" spans="1:4" ht="13.5" x14ac:dyDescent="0.25">
      <c r="A122" s="101" t="s">
        <v>2108</v>
      </c>
      <c r="B122" s="101" t="s">
        <v>2109</v>
      </c>
      <c r="C122" s="101" t="s">
        <v>1549</v>
      </c>
      <c r="D122" s="102" t="s">
        <v>2110</v>
      </c>
    </row>
    <row r="123" spans="1:4" ht="13.5" x14ac:dyDescent="0.25">
      <c r="A123" s="101" t="s">
        <v>2111</v>
      </c>
      <c r="B123" s="101" t="s">
        <v>2112</v>
      </c>
      <c r="C123" s="101" t="s">
        <v>1770</v>
      </c>
      <c r="D123" s="102" t="s">
        <v>2113</v>
      </c>
    </row>
    <row r="124" spans="1:4" ht="13.5" x14ac:dyDescent="0.25">
      <c r="A124" s="101" t="s">
        <v>2114</v>
      </c>
      <c r="B124" s="101" t="s">
        <v>2115</v>
      </c>
      <c r="C124" s="101" t="s">
        <v>1770</v>
      </c>
      <c r="D124" s="102" t="s">
        <v>2116</v>
      </c>
    </row>
    <row r="125" spans="1:4" ht="13.5" x14ac:dyDescent="0.25">
      <c r="A125" s="101" t="s">
        <v>2117</v>
      </c>
      <c r="B125" s="101" t="s">
        <v>2118</v>
      </c>
      <c r="C125" s="101" t="s">
        <v>1770</v>
      </c>
      <c r="D125" s="102" t="s">
        <v>2119</v>
      </c>
    </row>
    <row r="126" spans="1:4" ht="13.5" x14ac:dyDescent="0.25">
      <c r="A126" s="101" t="s">
        <v>2120</v>
      </c>
      <c r="B126" s="101" t="s">
        <v>2121</v>
      </c>
      <c r="C126" s="101" t="s">
        <v>1770</v>
      </c>
      <c r="D126" s="102" t="s">
        <v>2122</v>
      </c>
    </row>
    <row r="127" spans="1:4" ht="13.5" x14ac:dyDescent="0.25">
      <c r="A127" s="101" t="s">
        <v>2123</v>
      </c>
      <c r="B127" s="101" t="s">
        <v>2124</v>
      </c>
      <c r="C127" s="101" t="s">
        <v>1770</v>
      </c>
      <c r="D127" s="102" t="s">
        <v>2125</v>
      </c>
    </row>
    <row r="128" spans="1:4" ht="13.5" x14ac:dyDescent="0.25">
      <c r="A128" s="101" t="s">
        <v>2126</v>
      </c>
      <c r="B128" s="101" t="s">
        <v>2127</v>
      </c>
      <c r="C128" s="101" t="s">
        <v>1770</v>
      </c>
      <c r="D128" s="102" t="s">
        <v>2128</v>
      </c>
    </row>
    <row r="129" spans="1:4" ht="13.5" x14ac:dyDescent="0.25">
      <c r="A129" s="101" t="s">
        <v>2129</v>
      </c>
      <c r="B129" s="101" t="s">
        <v>2130</v>
      </c>
      <c r="C129" s="101" t="s">
        <v>1770</v>
      </c>
      <c r="D129" s="102" t="s">
        <v>2131</v>
      </c>
    </row>
    <row r="130" spans="1:4" ht="13.5" x14ac:dyDescent="0.25">
      <c r="A130" s="101" t="s">
        <v>2132</v>
      </c>
      <c r="B130" s="101" t="s">
        <v>2133</v>
      </c>
      <c r="C130" s="101" t="s">
        <v>1770</v>
      </c>
      <c r="D130" s="102" t="s">
        <v>2134</v>
      </c>
    </row>
    <row r="131" spans="1:4" ht="13.5" x14ac:dyDescent="0.25">
      <c r="A131" s="101" t="s">
        <v>2135</v>
      </c>
      <c r="B131" s="101" t="s">
        <v>2136</v>
      </c>
      <c r="C131" s="101" t="s">
        <v>1770</v>
      </c>
      <c r="D131" s="102" t="s">
        <v>2137</v>
      </c>
    </row>
    <row r="132" spans="1:4" ht="13.5" x14ac:dyDescent="0.25">
      <c r="A132" s="101" t="s">
        <v>2138</v>
      </c>
      <c r="B132" s="101" t="s">
        <v>2139</v>
      </c>
      <c r="C132" s="101" t="s">
        <v>1770</v>
      </c>
      <c r="D132" s="102" t="s">
        <v>2140</v>
      </c>
    </row>
    <row r="133" spans="1:4" ht="13.5" x14ac:dyDescent="0.25">
      <c r="A133" s="101" t="s">
        <v>2141</v>
      </c>
      <c r="B133" s="101" t="s">
        <v>2142</v>
      </c>
      <c r="C133" s="101" t="s">
        <v>1770</v>
      </c>
      <c r="D133" s="102" t="s">
        <v>2143</v>
      </c>
    </row>
    <row r="134" spans="1:4" ht="13.5" x14ac:dyDescent="0.25">
      <c r="A134" s="101" t="s">
        <v>2144</v>
      </c>
      <c r="B134" s="101" t="s">
        <v>2145</v>
      </c>
      <c r="C134" s="101" t="s">
        <v>1770</v>
      </c>
      <c r="D134" s="102" t="s">
        <v>2146</v>
      </c>
    </row>
    <row r="135" spans="1:4" ht="13.5" x14ac:dyDescent="0.25">
      <c r="A135" s="101" t="s">
        <v>2147</v>
      </c>
      <c r="B135" s="101" t="s">
        <v>2148</v>
      </c>
      <c r="C135" s="101" t="s">
        <v>1770</v>
      </c>
      <c r="D135" s="102" t="s">
        <v>2149</v>
      </c>
    </row>
    <row r="136" spans="1:4" ht="13.5" x14ac:dyDescent="0.25">
      <c r="A136" s="101" t="s">
        <v>2150</v>
      </c>
      <c r="B136" s="101" t="s">
        <v>2151</v>
      </c>
      <c r="C136" s="101" t="s">
        <v>1770</v>
      </c>
      <c r="D136" s="102" t="s">
        <v>2152</v>
      </c>
    </row>
    <row r="137" spans="1:4" ht="13.5" x14ac:dyDescent="0.25">
      <c r="A137" s="101" t="s">
        <v>2153</v>
      </c>
      <c r="B137" s="101" t="s">
        <v>2154</v>
      </c>
      <c r="C137" s="101" t="s">
        <v>1770</v>
      </c>
      <c r="D137" s="102" t="s">
        <v>2155</v>
      </c>
    </row>
    <row r="138" spans="1:4" ht="13.5" x14ac:dyDescent="0.25">
      <c r="A138" s="101" t="s">
        <v>2156</v>
      </c>
      <c r="B138" s="101" t="s">
        <v>2157</v>
      </c>
      <c r="C138" s="101" t="s">
        <v>1770</v>
      </c>
      <c r="D138" s="102" t="s">
        <v>2158</v>
      </c>
    </row>
    <row r="139" spans="1:4" ht="13.5" x14ac:dyDescent="0.25">
      <c r="A139" s="101" t="s">
        <v>2159</v>
      </c>
      <c r="B139" s="101" t="s">
        <v>2160</v>
      </c>
      <c r="C139" s="101" t="s">
        <v>1770</v>
      </c>
      <c r="D139" s="102" t="s">
        <v>2161</v>
      </c>
    </row>
    <row r="140" spans="1:4" ht="13.5" x14ac:dyDescent="0.25">
      <c r="A140" s="101" t="s">
        <v>2162</v>
      </c>
      <c r="B140" s="101" t="s">
        <v>2163</v>
      </c>
      <c r="C140" s="101" t="s">
        <v>1770</v>
      </c>
      <c r="D140" s="102" t="s">
        <v>2164</v>
      </c>
    </row>
    <row r="141" spans="1:4" ht="13.5" x14ac:dyDescent="0.25">
      <c r="A141" s="101" t="s">
        <v>2165</v>
      </c>
      <c r="B141" s="101" t="s">
        <v>2166</v>
      </c>
      <c r="C141" s="101" t="s">
        <v>1770</v>
      </c>
      <c r="D141" s="102" t="s">
        <v>2167</v>
      </c>
    </row>
    <row r="142" spans="1:4" ht="13.5" x14ac:dyDescent="0.25">
      <c r="A142" s="101" t="s">
        <v>2168</v>
      </c>
      <c r="B142" s="101" t="s">
        <v>2169</v>
      </c>
      <c r="C142" s="101" t="s">
        <v>1770</v>
      </c>
      <c r="D142" s="102" t="s">
        <v>2170</v>
      </c>
    </row>
    <row r="143" spans="1:4" ht="13.5" x14ac:dyDescent="0.25">
      <c r="A143" s="101" t="s">
        <v>2171</v>
      </c>
      <c r="B143" s="101" t="s">
        <v>2172</v>
      </c>
      <c r="C143" s="101" t="s">
        <v>1770</v>
      </c>
      <c r="D143" s="102" t="s">
        <v>2173</v>
      </c>
    </row>
    <row r="144" spans="1:4" ht="13.5" x14ac:dyDescent="0.25">
      <c r="A144" s="101" t="s">
        <v>2174</v>
      </c>
      <c r="B144" s="101" t="s">
        <v>2175</v>
      </c>
      <c r="C144" s="101" t="s">
        <v>1770</v>
      </c>
      <c r="D144" s="102" t="s">
        <v>2176</v>
      </c>
    </row>
    <row r="145" spans="1:4" ht="13.5" x14ac:dyDescent="0.25">
      <c r="A145" s="101" t="s">
        <v>2177</v>
      </c>
      <c r="B145" s="101" t="s">
        <v>2178</v>
      </c>
      <c r="C145" s="101" t="s">
        <v>1770</v>
      </c>
      <c r="D145" s="102" t="s">
        <v>2179</v>
      </c>
    </row>
    <row r="146" spans="1:4" ht="13.5" x14ac:dyDescent="0.25">
      <c r="A146" s="101" t="s">
        <v>2180</v>
      </c>
      <c r="B146" s="101" t="s">
        <v>2181</v>
      </c>
      <c r="C146" s="101" t="s">
        <v>1770</v>
      </c>
      <c r="D146" s="102" t="s">
        <v>2182</v>
      </c>
    </row>
    <row r="147" spans="1:4" ht="13.5" x14ac:dyDescent="0.25">
      <c r="A147" s="101" t="s">
        <v>2183</v>
      </c>
      <c r="B147" s="101" t="s">
        <v>2184</v>
      </c>
      <c r="C147" s="101" t="s">
        <v>1770</v>
      </c>
      <c r="D147" s="102" t="s">
        <v>2185</v>
      </c>
    </row>
    <row r="148" spans="1:4" ht="13.5" x14ac:dyDescent="0.25">
      <c r="A148" s="101" t="s">
        <v>2186</v>
      </c>
      <c r="B148" s="101" t="s">
        <v>2187</v>
      </c>
      <c r="C148" s="101" t="s">
        <v>1770</v>
      </c>
      <c r="D148" s="102" t="s">
        <v>2188</v>
      </c>
    </row>
    <row r="149" spans="1:4" ht="13.5" x14ac:dyDescent="0.25">
      <c r="A149" s="101" t="s">
        <v>2189</v>
      </c>
      <c r="B149" s="101" t="s">
        <v>2190</v>
      </c>
      <c r="C149" s="101" t="s">
        <v>1770</v>
      </c>
      <c r="D149" s="102" t="s">
        <v>2191</v>
      </c>
    </row>
    <row r="150" spans="1:4" ht="13.5" x14ac:dyDescent="0.25">
      <c r="A150" s="101" t="s">
        <v>2192</v>
      </c>
      <c r="B150" s="101" t="s">
        <v>2193</v>
      </c>
      <c r="C150" s="101" t="s">
        <v>1770</v>
      </c>
      <c r="D150" s="102" t="s">
        <v>2194</v>
      </c>
    </row>
    <row r="151" spans="1:4" ht="13.5" x14ac:dyDescent="0.25">
      <c r="A151" s="101" t="s">
        <v>2195</v>
      </c>
      <c r="B151" s="101" t="s">
        <v>2196</v>
      </c>
      <c r="C151" s="101" t="s">
        <v>1770</v>
      </c>
      <c r="D151" s="102" t="s">
        <v>2197</v>
      </c>
    </row>
    <row r="152" spans="1:4" ht="13.5" x14ac:dyDescent="0.25">
      <c r="A152" s="101" t="s">
        <v>2198</v>
      </c>
      <c r="B152" s="101" t="s">
        <v>2199</v>
      </c>
      <c r="C152" s="101" t="s">
        <v>1770</v>
      </c>
      <c r="D152" s="102" t="s">
        <v>2200</v>
      </c>
    </row>
    <row r="153" spans="1:4" ht="13.5" x14ac:dyDescent="0.25">
      <c r="A153" s="101" t="s">
        <v>2201</v>
      </c>
      <c r="B153" s="101" t="s">
        <v>2202</v>
      </c>
      <c r="C153" s="101" t="s">
        <v>1770</v>
      </c>
      <c r="D153" s="102" t="s">
        <v>2203</v>
      </c>
    </row>
    <row r="154" spans="1:4" ht="13.5" x14ac:dyDescent="0.25">
      <c r="A154" s="101" t="s">
        <v>2204</v>
      </c>
      <c r="B154" s="101" t="s">
        <v>2205</v>
      </c>
      <c r="C154" s="101" t="s">
        <v>1770</v>
      </c>
      <c r="D154" s="102" t="s">
        <v>2206</v>
      </c>
    </row>
    <row r="155" spans="1:4" ht="13.5" x14ac:dyDescent="0.25">
      <c r="A155" s="101" t="s">
        <v>2207</v>
      </c>
      <c r="B155" s="101" t="s">
        <v>2208</v>
      </c>
      <c r="C155" s="101" t="s">
        <v>1770</v>
      </c>
      <c r="D155" s="102" t="s">
        <v>2209</v>
      </c>
    </row>
    <row r="156" spans="1:4" ht="13.5" x14ac:dyDescent="0.25">
      <c r="A156" s="101" t="s">
        <v>2210</v>
      </c>
      <c r="B156" s="101" t="s">
        <v>2211</v>
      </c>
      <c r="C156" s="101" t="s">
        <v>1770</v>
      </c>
      <c r="D156" s="102" t="s">
        <v>2212</v>
      </c>
    </row>
    <row r="157" spans="1:4" ht="13.5" x14ac:dyDescent="0.25">
      <c r="A157" s="101" t="s">
        <v>2213</v>
      </c>
      <c r="B157" s="101" t="s">
        <v>2214</v>
      </c>
      <c r="C157" s="101" t="s">
        <v>1770</v>
      </c>
      <c r="D157" s="102" t="s">
        <v>2215</v>
      </c>
    </row>
    <row r="158" spans="1:4" ht="13.5" x14ac:dyDescent="0.25">
      <c r="A158" s="101" t="s">
        <v>2216</v>
      </c>
      <c r="B158" s="101" t="s">
        <v>2217</v>
      </c>
      <c r="C158" s="101" t="s">
        <v>1770</v>
      </c>
      <c r="D158" s="102" t="s">
        <v>2218</v>
      </c>
    </row>
    <row r="159" spans="1:4" ht="13.5" x14ac:dyDescent="0.25">
      <c r="A159" s="101" t="s">
        <v>2219</v>
      </c>
      <c r="B159" s="101" t="s">
        <v>2220</v>
      </c>
      <c r="C159" s="101" t="s">
        <v>1770</v>
      </c>
      <c r="D159" s="102" t="s">
        <v>2221</v>
      </c>
    </row>
    <row r="160" spans="1:4" ht="13.5" x14ac:dyDescent="0.25">
      <c r="A160" s="101" t="s">
        <v>2222</v>
      </c>
      <c r="B160" s="101" t="s">
        <v>2223</v>
      </c>
      <c r="C160" s="101" t="s">
        <v>1770</v>
      </c>
      <c r="D160" s="102" t="s">
        <v>2224</v>
      </c>
    </row>
    <row r="161" spans="1:4" ht="13.5" x14ac:dyDescent="0.25">
      <c r="A161" s="101" t="s">
        <v>2225</v>
      </c>
      <c r="B161" s="101" t="s">
        <v>2226</v>
      </c>
      <c r="C161" s="101" t="s">
        <v>1770</v>
      </c>
      <c r="D161" s="102" t="s">
        <v>2227</v>
      </c>
    </row>
    <row r="162" spans="1:4" ht="13.5" x14ac:dyDescent="0.25">
      <c r="A162" s="101" t="s">
        <v>2228</v>
      </c>
      <c r="B162" s="101" t="s">
        <v>2229</v>
      </c>
      <c r="C162" s="101" t="s">
        <v>1770</v>
      </c>
      <c r="D162" s="102" t="s">
        <v>2230</v>
      </c>
    </row>
    <row r="163" spans="1:4" ht="13.5" x14ac:dyDescent="0.25">
      <c r="A163" s="101" t="s">
        <v>2231</v>
      </c>
      <c r="B163" s="101" t="s">
        <v>2232</v>
      </c>
      <c r="C163" s="101" t="s">
        <v>1770</v>
      </c>
      <c r="D163" s="102" t="s">
        <v>2233</v>
      </c>
    </row>
    <row r="164" spans="1:4" ht="13.5" x14ac:dyDescent="0.25">
      <c r="A164" s="101" t="s">
        <v>2234</v>
      </c>
      <c r="B164" s="101" t="s">
        <v>2235</v>
      </c>
      <c r="C164" s="101" t="s">
        <v>1770</v>
      </c>
      <c r="D164" s="102" t="s">
        <v>2236</v>
      </c>
    </row>
    <row r="165" spans="1:4" ht="13.5" x14ac:dyDescent="0.25">
      <c r="A165" s="101" t="s">
        <v>2237</v>
      </c>
      <c r="B165" s="101" t="s">
        <v>2238</v>
      </c>
      <c r="C165" s="101" t="s">
        <v>1770</v>
      </c>
      <c r="D165" s="102" t="s">
        <v>2239</v>
      </c>
    </row>
    <row r="166" spans="1:4" ht="13.5" x14ac:dyDescent="0.25">
      <c r="A166" s="101" t="s">
        <v>2240</v>
      </c>
      <c r="B166" s="101" t="s">
        <v>2241</v>
      </c>
      <c r="C166" s="101" t="s">
        <v>1770</v>
      </c>
      <c r="D166" s="102" t="s">
        <v>2242</v>
      </c>
    </row>
    <row r="167" spans="1:4" ht="13.5" x14ac:dyDescent="0.25">
      <c r="A167" s="101" t="s">
        <v>2243</v>
      </c>
      <c r="B167" s="101" t="s">
        <v>2244</v>
      </c>
      <c r="C167" s="101" t="s">
        <v>1770</v>
      </c>
      <c r="D167" s="102" t="s">
        <v>2245</v>
      </c>
    </row>
    <row r="168" spans="1:4" ht="13.5" x14ac:dyDescent="0.25">
      <c r="A168" s="101" t="s">
        <v>2246</v>
      </c>
      <c r="B168" s="101" t="s">
        <v>2247</v>
      </c>
      <c r="C168" s="101" t="s">
        <v>1770</v>
      </c>
      <c r="D168" s="102" t="s">
        <v>2248</v>
      </c>
    </row>
    <row r="169" spans="1:4" ht="13.5" x14ac:dyDescent="0.25">
      <c r="A169" s="101" t="s">
        <v>2249</v>
      </c>
      <c r="B169" s="101" t="s">
        <v>2250</v>
      </c>
      <c r="C169" s="101" t="s">
        <v>1770</v>
      </c>
      <c r="D169" s="102" t="s">
        <v>2251</v>
      </c>
    </row>
    <row r="170" spans="1:4" ht="13.5" x14ac:dyDescent="0.25">
      <c r="A170" s="101" t="s">
        <v>2252</v>
      </c>
      <c r="B170" s="101" t="s">
        <v>2253</v>
      </c>
      <c r="C170" s="101" t="s">
        <v>1770</v>
      </c>
      <c r="D170" s="102" t="s">
        <v>2254</v>
      </c>
    </row>
    <row r="171" spans="1:4" ht="13.5" x14ac:dyDescent="0.25">
      <c r="A171" s="101" t="s">
        <v>2255</v>
      </c>
      <c r="B171" s="101" t="s">
        <v>2256</v>
      </c>
      <c r="C171" s="101" t="s">
        <v>1770</v>
      </c>
      <c r="D171" s="102" t="s">
        <v>2257</v>
      </c>
    </row>
    <row r="172" spans="1:4" ht="13.5" x14ac:dyDescent="0.25">
      <c r="A172" s="101" t="s">
        <v>2258</v>
      </c>
      <c r="B172" s="101" t="s">
        <v>2259</v>
      </c>
      <c r="C172" s="101" t="s">
        <v>1770</v>
      </c>
      <c r="D172" s="102" t="s">
        <v>2260</v>
      </c>
    </row>
    <row r="173" spans="1:4" ht="13.5" x14ac:dyDescent="0.25">
      <c r="A173" s="101" t="s">
        <v>2261</v>
      </c>
      <c r="B173" s="101" t="s">
        <v>2262</v>
      </c>
      <c r="C173" s="101" t="s">
        <v>1770</v>
      </c>
      <c r="D173" s="102" t="s">
        <v>2263</v>
      </c>
    </row>
    <row r="174" spans="1:4" ht="13.5" x14ac:dyDescent="0.25">
      <c r="A174" s="101" t="s">
        <v>2264</v>
      </c>
      <c r="B174" s="101" t="s">
        <v>2265</v>
      </c>
      <c r="C174" s="101" t="s">
        <v>1770</v>
      </c>
      <c r="D174" s="102" t="s">
        <v>2266</v>
      </c>
    </row>
    <row r="175" spans="1:4" ht="13.5" x14ac:dyDescent="0.25">
      <c r="A175" s="101" t="s">
        <v>2267</v>
      </c>
      <c r="B175" s="101" t="s">
        <v>2268</v>
      </c>
      <c r="C175" s="101" t="s">
        <v>1770</v>
      </c>
      <c r="D175" s="102" t="s">
        <v>2269</v>
      </c>
    </row>
    <row r="176" spans="1:4" ht="13.5" x14ac:dyDescent="0.25">
      <c r="A176" s="101" t="s">
        <v>2270</v>
      </c>
      <c r="B176" s="101" t="s">
        <v>2271</v>
      </c>
      <c r="C176" s="101" t="s">
        <v>1770</v>
      </c>
      <c r="D176" s="102" t="s">
        <v>2272</v>
      </c>
    </row>
    <row r="177" spans="1:4" ht="13.5" x14ac:dyDescent="0.25">
      <c r="A177" s="101" t="s">
        <v>2273</v>
      </c>
      <c r="B177" s="101" t="s">
        <v>2274</v>
      </c>
      <c r="C177" s="101" t="s">
        <v>1770</v>
      </c>
      <c r="D177" s="102" t="s">
        <v>2275</v>
      </c>
    </row>
    <row r="178" spans="1:4" ht="13.5" x14ac:dyDescent="0.25">
      <c r="A178" s="101" t="s">
        <v>2276</v>
      </c>
      <c r="B178" s="101" t="s">
        <v>2277</v>
      </c>
      <c r="C178" s="101" t="s">
        <v>1770</v>
      </c>
      <c r="D178" s="102" t="s">
        <v>2278</v>
      </c>
    </row>
    <row r="179" spans="1:4" ht="13.5" x14ac:dyDescent="0.25">
      <c r="A179" s="101" t="s">
        <v>2279</v>
      </c>
      <c r="B179" s="101" t="s">
        <v>2280</v>
      </c>
      <c r="C179" s="101" t="s">
        <v>1770</v>
      </c>
      <c r="D179" s="102" t="s">
        <v>2281</v>
      </c>
    </row>
    <row r="180" spans="1:4" ht="13.5" x14ac:dyDescent="0.25">
      <c r="A180" s="101" t="s">
        <v>2282</v>
      </c>
      <c r="B180" s="101" t="s">
        <v>2283</v>
      </c>
      <c r="C180" s="101" t="s">
        <v>1770</v>
      </c>
      <c r="D180" s="102" t="s">
        <v>2284</v>
      </c>
    </row>
    <row r="181" spans="1:4" ht="13.5" x14ac:dyDescent="0.25">
      <c r="A181" s="101" t="s">
        <v>2285</v>
      </c>
      <c r="B181" s="101" t="s">
        <v>2286</v>
      </c>
      <c r="C181" s="101" t="s">
        <v>1770</v>
      </c>
      <c r="D181" s="102" t="s">
        <v>2287</v>
      </c>
    </row>
    <row r="182" spans="1:4" ht="13.5" x14ac:dyDescent="0.25">
      <c r="A182" s="101" t="s">
        <v>2288</v>
      </c>
      <c r="B182" s="101" t="s">
        <v>2289</v>
      </c>
      <c r="C182" s="101" t="s">
        <v>1770</v>
      </c>
      <c r="D182" s="102" t="s">
        <v>2290</v>
      </c>
    </row>
    <row r="183" spans="1:4" ht="13.5" x14ac:dyDescent="0.25">
      <c r="A183" s="101" t="s">
        <v>2291</v>
      </c>
      <c r="B183" s="101" t="s">
        <v>2292</v>
      </c>
      <c r="C183" s="101" t="s">
        <v>1770</v>
      </c>
      <c r="D183" s="102" t="s">
        <v>2293</v>
      </c>
    </row>
    <row r="184" spans="1:4" ht="13.5" x14ac:dyDescent="0.25">
      <c r="A184" s="101" t="s">
        <v>2294</v>
      </c>
      <c r="B184" s="101" t="s">
        <v>2295</v>
      </c>
      <c r="C184" s="101" t="s">
        <v>1770</v>
      </c>
      <c r="D184" s="102" t="s">
        <v>2296</v>
      </c>
    </row>
    <row r="185" spans="1:4" ht="13.5" x14ac:dyDescent="0.25">
      <c r="A185" s="101" t="s">
        <v>2297</v>
      </c>
      <c r="B185" s="101" t="s">
        <v>2298</v>
      </c>
      <c r="C185" s="101" t="s">
        <v>1770</v>
      </c>
      <c r="D185" s="102" t="s">
        <v>2299</v>
      </c>
    </row>
    <row r="186" spans="1:4" ht="13.5" x14ac:dyDescent="0.25">
      <c r="A186" s="101" t="s">
        <v>2300</v>
      </c>
      <c r="B186" s="101" t="s">
        <v>2301</v>
      </c>
      <c r="C186" s="101" t="s">
        <v>1770</v>
      </c>
      <c r="D186" s="102" t="s">
        <v>2302</v>
      </c>
    </row>
    <row r="187" spans="1:4" ht="13.5" x14ac:dyDescent="0.25">
      <c r="A187" s="101" t="s">
        <v>2303</v>
      </c>
      <c r="B187" s="101" t="s">
        <v>2304</v>
      </c>
      <c r="C187" s="101" t="s">
        <v>1770</v>
      </c>
      <c r="D187" s="102" t="s">
        <v>2305</v>
      </c>
    </row>
    <row r="188" spans="1:4" ht="13.5" x14ac:dyDescent="0.25">
      <c r="A188" s="101" t="s">
        <v>2306</v>
      </c>
      <c r="B188" s="101" t="s">
        <v>2307</v>
      </c>
      <c r="C188" s="101" t="s">
        <v>1770</v>
      </c>
      <c r="D188" s="102" t="s">
        <v>2308</v>
      </c>
    </row>
    <row r="189" spans="1:4" ht="13.5" x14ac:dyDescent="0.25">
      <c r="A189" s="101" t="s">
        <v>2309</v>
      </c>
      <c r="B189" s="101" t="s">
        <v>2310</v>
      </c>
      <c r="C189" s="101" t="s">
        <v>1770</v>
      </c>
      <c r="D189" s="102" t="s">
        <v>2311</v>
      </c>
    </row>
    <row r="190" spans="1:4" ht="13.5" x14ac:dyDescent="0.25">
      <c r="A190" s="101" t="s">
        <v>2312</v>
      </c>
      <c r="B190" s="101" t="s">
        <v>2313</v>
      </c>
      <c r="C190" s="101" t="s">
        <v>1770</v>
      </c>
      <c r="D190" s="102" t="s">
        <v>2314</v>
      </c>
    </row>
    <row r="191" spans="1:4" ht="13.5" x14ac:dyDescent="0.25">
      <c r="A191" s="101" t="s">
        <v>2315</v>
      </c>
      <c r="B191" s="101" t="s">
        <v>2316</v>
      </c>
      <c r="C191" s="101" t="s">
        <v>1770</v>
      </c>
      <c r="D191" s="102" t="s">
        <v>2317</v>
      </c>
    </row>
    <row r="192" spans="1:4" ht="13.5" x14ac:dyDescent="0.25">
      <c r="A192" s="101" t="s">
        <v>2318</v>
      </c>
      <c r="B192" s="101" t="s">
        <v>2319</v>
      </c>
      <c r="C192" s="101" t="s">
        <v>1770</v>
      </c>
      <c r="D192" s="102" t="s">
        <v>2320</v>
      </c>
    </row>
    <row r="193" spans="1:4" ht="13.5" x14ac:dyDescent="0.25">
      <c r="A193" s="101" t="s">
        <v>2321</v>
      </c>
      <c r="B193" s="101" t="s">
        <v>2322</v>
      </c>
      <c r="C193" s="101" t="s">
        <v>1770</v>
      </c>
      <c r="D193" s="102" t="s">
        <v>2323</v>
      </c>
    </row>
    <row r="194" spans="1:4" ht="13.5" x14ac:dyDescent="0.25">
      <c r="A194" s="101" t="s">
        <v>2324</v>
      </c>
      <c r="B194" s="101" t="s">
        <v>2325</v>
      </c>
      <c r="C194" s="101" t="s">
        <v>1770</v>
      </c>
      <c r="D194" s="102" t="s">
        <v>2326</v>
      </c>
    </row>
    <row r="195" spans="1:4" ht="13.5" x14ac:dyDescent="0.25">
      <c r="A195" s="101" t="s">
        <v>2327</v>
      </c>
      <c r="B195" s="101" t="s">
        <v>2328</v>
      </c>
      <c r="C195" s="101" t="s">
        <v>1770</v>
      </c>
      <c r="D195" s="102" t="s">
        <v>2329</v>
      </c>
    </row>
    <row r="196" spans="1:4" ht="13.5" x14ac:dyDescent="0.25">
      <c r="A196" s="101" t="s">
        <v>2330</v>
      </c>
      <c r="B196" s="101" t="s">
        <v>2331</v>
      </c>
      <c r="C196" s="101" t="s">
        <v>1770</v>
      </c>
      <c r="D196" s="102" t="s">
        <v>2332</v>
      </c>
    </row>
    <row r="197" spans="1:4" ht="13.5" x14ac:dyDescent="0.25">
      <c r="A197" s="101" t="s">
        <v>2333</v>
      </c>
      <c r="B197" s="101" t="s">
        <v>2334</v>
      </c>
      <c r="C197" s="101" t="s">
        <v>1770</v>
      </c>
      <c r="D197" s="102" t="s">
        <v>2335</v>
      </c>
    </row>
    <row r="198" spans="1:4" ht="13.5" x14ac:dyDescent="0.25">
      <c r="A198" s="101" t="s">
        <v>2336</v>
      </c>
      <c r="B198" s="101" t="s">
        <v>2337</v>
      </c>
      <c r="C198" s="101" t="s">
        <v>1770</v>
      </c>
      <c r="D198" s="102" t="s">
        <v>2338</v>
      </c>
    </row>
    <row r="199" spans="1:4" ht="13.5" x14ac:dyDescent="0.25">
      <c r="A199" s="101" t="s">
        <v>2339</v>
      </c>
      <c r="B199" s="101" t="s">
        <v>2340</v>
      </c>
      <c r="C199" s="101" t="s">
        <v>1770</v>
      </c>
      <c r="D199" s="102" t="s">
        <v>2341</v>
      </c>
    </row>
    <row r="200" spans="1:4" ht="13.5" x14ac:dyDescent="0.25">
      <c r="A200" s="101" t="s">
        <v>2342</v>
      </c>
      <c r="B200" s="101" t="s">
        <v>2343</v>
      </c>
      <c r="C200" s="101" t="s">
        <v>1770</v>
      </c>
      <c r="D200" s="102" t="s">
        <v>2344</v>
      </c>
    </row>
    <row r="201" spans="1:4" ht="13.5" x14ac:dyDescent="0.25">
      <c r="A201" s="101" t="s">
        <v>2345</v>
      </c>
      <c r="B201" s="101" t="s">
        <v>2346</v>
      </c>
      <c r="C201" s="101" t="s">
        <v>1770</v>
      </c>
      <c r="D201" s="102" t="s">
        <v>2347</v>
      </c>
    </row>
    <row r="202" spans="1:4" ht="13.5" x14ac:dyDescent="0.25">
      <c r="A202" s="101" t="s">
        <v>2348</v>
      </c>
      <c r="B202" s="101" t="s">
        <v>2349</v>
      </c>
      <c r="C202" s="101" t="s">
        <v>1770</v>
      </c>
      <c r="D202" s="102" t="s">
        <v>2350</v>
      </c>
    </row>
    <row r="203" spans="1:4" ht="13.5" x14ac:dyDescent="0.25">
      <c r="A203" s="101" t="s">
        <v>2351</v>
      </c>
      <c r="B203" s="101" t="s">
        <v>2352</v>
      </c>
      <c r="C203" s="101" t="s">
        <v>1770</v>
      </c>
      <c r="D203" s="102" t="s">
        <v>2353</v>
      </c>
    </row>
    <row r="204" spans="1:4" ht="13.5" x14ac:dyDescent="0.25">
      <c r="A204" s="101" t="s">
        <v>2354</v>
      </c>
      <c r="B204" s="101" t="s">
        <v>2355</v>
      </c>
      <c r="C204" s="101" t="s">
        <v>1770</v>
      </c>
      <c r="D204" s="102" t="s">
        <v>2356</v>
      </c>
    </row>
    <row r="205" spans="1:4" ht="13.5" x14ac:dyDescent="0.25">
      <c r="A205" s="101" t="s">
        <v>2357</v>
      </c>
      <c r="B205" s="101" t="s">
        <v>2358</v>
      </c>
      <c r="C205" s="101" t="s">
        <v>1770</v>
      </c>
      <c r="D205" s="102" t="s">
        <v>2359</v>
      </c>
    </row>
    <row r="206" spans="1:4" ht="13.5" x14ac:dyDescent="0.25">
      <c r="A206" s="101" t="s">
        <v>2360</v>
      </c>
      <c r="B206" s="101" t="s">
        <v>2361</v>
      </c>
      <c r="C206" s="101" t="s">
        <v>1770</v>
      </c>
      <c r="D206" s="102" t="s">
        <v>2362</v>
      </c>
    </row>
    <row r="207" spans="1:4" ht="13.5" x14ac:dyDescent="0.25">
      <c r="A207" s="101" t="s">
        <v>2363</v>
      </c>
      <c r="B207" s="101" t="s">
        <v>2364</v>
      </c>
      <c r="C207" s="101" t="s">
        <v>1770</v>
      </c>
      <c r="D207" s="102" t="s">
        <v>2365</v>
      </c>
    </row>
    <row r="208" spans="1:4" ht="13.5" x14ac:dyDescent="0.25">
      <c r="A208" s="101" t="s">
        <v>2366</v>
      </c>
      <c r="B208" s="101" t="s">
        <v>2367</v>
      </c>
      <c r="C208" s="101" t="s">
        <v>1770</v>
      </c>
      <c r="D208" s="102" t="s">
        <v>2368</v>
      </c>
    </row>
    <row r="209" spans="1:4" ht="13.5" x14ac:dyDescent="0.25">
      <c r="A209" s="101" t="s">
        <v>2369</v>
      </c>
      <c r="B209" s="101" t="s">
        <v>2370</v>
      </c>
      <c r="C209" s="101" t="s">
        <v>1770</v>
      </c>
      <c r="D209" s="102" t="s">
        <v>2020</v>
      </c>
    </row>
    <row r="210" spans="1:4" ht="13.5" x14ac:dyDescent="0.25">
      <c r="A210" s="101" t="s">
        <v>2371</v>
      </c>
      <c r="B210" s="101" t="s">
        <v>2372</v>
      </c>
      <c r="C210" s="101" t="s">
        <v>1770</v>
      </c>
      <c r="D210" s="102" t="s">
        <v>2373</v>
      </c>
    </row>
    <row r="211" spans="1:4" ht="13.5" x14ac:dyDescent="0.25">
      <c r="A211" s="101" t="s">
        <v>2374</v>
      </c>
      <c r="B211" s="101" t="s">
        <v>2375</v>
      </c>
      <c r="C211" s="101" t="s">
        <v>1770</v>
      </c>
      <c r="D211" s="102" t="s">
        <v>2376</v>
      </c>
    </row>
    <row r="212" spans="1:4" ht="13.5" x14ac:dyDescent="0.25">
      <c r="A212" s="101" t="s">
        <v>2377</v>
      </c>
      <c r="B212" s="101" t="s">
        <v>2378</v>
      </c>
      <c r="C212" s="101" t="s">
        <v>1770</v>
      </c>
      <c r="D212" s="102" t="s">
        <v>2379</v>
      </c>
    </row>
    <row r="213" spans="1:4" ht="13.5" x14ac:dyDescent="0.25">
      <c r="A213" s="101" t="s">
        <v>2380</v>
      </c>
      <c r="B213" s="101" t="s">
        <v>2381</v>
      </c>
      <c r="C213" s="101" t="s">
        <v>1770</v>
      </c>
      <c r="D213" s="102" t="s">
        <v>2382</v>
      </c>
    </row>
    <row r="214" spans="1:4" ht="13.5" x14ac:dyDescent="0.25">
      <c r="A214" s="101" t="s">
        <v>2383</v>
      </c>
      <c r="B214" s="101" t="s">
        <v>2384</v>
      </c>
      <c r="C214" s="101" t="s">
        <v>1770</v>
      </c>
      <c r="D214" s="102" t="s">
        <v>2385</v>
      </c>
    </row>
    <row r="215" spans="1:4" ht="13.5" x14ac:dyDescent="0.25">
      <c r="A215" s="101" t="s">
        <v>2386</v>
      </c>
      <c r="B215" s="101" t="s">
        <v>2387</v>
      </c>
      <c r="C215" s="101" t="s">
        <v>1770</v>
      </c>
      <c r="D215" s="102" t="s">
        <v>2388</v>
      </c>
    </row>
    <row r="216" spans="1:4" ht="13.5" x14ac:dyDescent="0.25">
      <c r="A216" s="101" t="s">
        <v>2389</v>
      </c>
      <c r="B216" s="101" t="s">
        <v>2390</v>
      </c>
      <c r="C216" s="101" t="s">
        <v>1770</v>
      </c>
      <c r="D216" s="102" t="s">
        <v>2391</v>
      </c>
    </row>
    <row r="217" spans="1:4" ht="13.5" x14ac:dyDescent="0.25">
      <c r="A217" s="101" t="s">
        <v>2392</v>
      </c>
      <c r="B217" s="101" t="s">
        <v>2393</v>
      </c>
      <c r="C217" s="101" t="s">
        <v>1770</v>
      </c>
      <c r="D217" s="102" t="s">
        <v>2394</v>
      </c>
    </row>
    <row r="218" spans="1:4" ht="13.5" x14ac:dyDescent="0.25">
      <c r="A218" s="101" t="s">
        <v>2395</v>
      </c>
      <c r="B218" s="101" t="s">
        <v>2396</v>
      </c>
      <c r="C218" s="101" t="s">
        <v>1770</v>
      </c>
      <c r="D218" s="102" t="s">
        <v>2397</v>
      </c>
    </row>
    <row r="219" spans="1:4" ht="13.5" x14ac:dyDescent="0.25">
      <c r="A219" s="101" t="s">
        <v>2398</v>
      </c>
      <c r="B219" s="101" t="s">
        <v>2399</v>
      </c>
      <c r="C219" s="101" t="s">
        <v>1770</v>
      </c>
      <c r="D219" s="102" t="s">
        <v>2400</v>
      </c>
    </row>
    <row r="220" spans="1:4" ht="13.5" x14ac:dyDescent="0.25">
      <c r="A220" s="101" t="s">
        <v>2401</v>
      </c>
      <c r="B220" s="101" t="s">
        <v>2402</v>
      </c>
      <c r="C220" s="101" t="s">
        <v>1770</v>
      </c>
      <c r="D220" s="102" t="s">
        <v>2403</v>
      </c>
    </row>
    <row r="221" spans="1:4" ht="13.5" x14ac:dyDescent="0.25">
      <c r="A221" s="101" t="s">
        <v>2404</v>
      </c>
      <c r="B221" s="101" t="s">
        <v>2405</v>
      </c>
      <c r="C221" s="101" t="s">
        <v>1770</v>
      </c>
      <c r="D221" s="102" t="s">
        <v>2406</v>
      </c>
    </row>
    <row r="222" spans="1:4" ht="13.5" x14ac:dyDescent="0.25">
      <c r="A222" s="101" t="s">
        <v>2407</v>
      </c>
      <c r="B222" s="101" t="s">
        <v>2408</v>
      </c>
      <c r="C222" s="101" t="s">
        <v>1770</v>
      </c>
      <c r="D222" s="102" t="s">
        <v>2409</v>
      </c>
    </row>
    <row r="223" spans="1:4" ht="13.5" x14ac:dyDescent="0.25">
      <c r="A223" s="101" t="s">
        <v>2410</v>
      </c>
      <c r="B223" s="101" t="s">
        <v>2411</v>
      </c>
      <c r="C223" s="101" t="s">
        <v>1770</v>
      </c>
      <c r="D223" s="102" t="s">
        <v>2412</v>
      </c>
    </row>
    <row r="224" spans="1:4" ht="13.5" x14ac:dyDescent="0.25">
      <c r="A224" s="101" t="s">
        <v>2413</v>
      </c>
      <c r="B224" s="101" t="s">
        <v>2414</v>
      </c>
      <c r="C224" s="101" t="s">
        <v>1770</v>
      </c>
      <c r="D224" s="102" t="s">
        <v>2415</v>
      </c>
    </row>
    <row r="225" spans="1:4" ht="13.5" x14ac:dyDescent="0.25">
      <c r="A225" s="101" t="s">
        <v>2416</v>
      </c>
      <c r="B225" s="101" t="s">
        <v>2417</v>
      </c>
      <c r="C225" s="101" t="s">
        <v>1770</v>
      </c>
      <c r="D225" s="102" t="s">
        <v>2418</v>
      </c>
    </row>
    <row r="226" spans="1:4" ht="13.5" x14ac:dyDescent="0.25">
      <c r="A226" s="101" t="s">
        <v>2419</v>
      </c>
      <c r="B226" s="101" t="s">
        <v>2420</v>
      </c>
      <c r="C226" s="101" t="s">
        <v>1770</v>
      </c>
      <c r="D226" s="102" t="s">
        <v>2296</v>
      </c>
    </row>
    <row r="227" spans="1:4" ht="13.5" x14ac:dyDescent="0.25">
      <c r="A227" s="101" t="s">
        <v>2421</v>
      </c>
      <c r="B227" s="101" t="s">
        <v>2422</v>
      </c>
      <c r="C227" s="101" t="s">
        <v>1770</v>
      </c>
      <c r="D227" s="102" t="s">
        <v>2423</v>
      </c>
    </row>
    <row r="228" spans="1:4" ht="13.5" x14ac:dyDescent="0.25">
      <c r="A228" s="101" t="s">
        <v>2424</v>
      </c>
      <c r="B228" s="101" t="s">
        <v>2425</v>
      </c>
      <c r="C228" s="101" t="s">
        <v>1770</v>
      </c>
      <c r="D228" s="102" t="s">
        <v>2426</v>
      </c>
    </row>
    <row r="229" spans="1:4" ht="13.5" x14ac:dyDescent="0.25">
      <c r="A229" s="101" t="s">
        <v>2427</v>
      </c>
      <c r="B229" s="101" t="s">
        <v>2428</v>
      </c>
      <c r="C229" s="101" t="s">
        <v>1770</v>
      </c>
      <c r="D229" s="102" t="s">
        <v>2429</v>
      </c>
    </row>
    <row r="230" spans="1:4" ht="13.5" x14ac:dyDescent="0.25">
      <c r="A230" s="101" t="s">
        <v>2430</v>
      </c>
      <c r="B230" s="101" t="s">
        <v>2431</v>
      </c>
      <c r="C230" s="101" t="s">
        <v>1770</v>
      </c>
      <c r="D230" s="102" t="s">
        <v>2432</v>
      </c>
    </row>
    <row r="231" spans="1:4" ht="13.5" x14ac:dyDescent="0.25">
      <c r="A231" s="101" t="s">
        <v>2433</v>
      </c>
      <c r="B231" s="101" t="s">
        <v>2434</v>
      </c>
      <c r="C231" s="101" t="s">
        <v>1549</v>
      </c>
      <c r="D231" s="102" t="s">
        <v>2435</v>
      </c>
    </row>
    <row r="232" spans="1:4" ht="13.5" x14ac:dyDescent="0.25">
      <c r="A232" s="101" t="s">
        <v>2436</v>
      </c>
      <c r="B232" s="101" t="s">
        <v>2437</v>
      </c>
      <c r="C232" s="101" t="s">
        <v>1549</v>
      </c>
      <c r="D232" s="102" t="s">
        <v>2438</v>
      </c>
    </row>
    <row r="233" spans="1:4" ht="13.5" x14ac:dyDescent="0.25">
      <c r="A233" s="101" t="s">
        <v>2439</v>
      </c>
      <c r="B233" s="101" t="s">
        <v>2440</v>
      </c>
      <c r="C233" s="101" t="s">
        <v>1549</v>
      </c>
      <c r="D233" s="102" t="s">
        <v>2441</v>
      </c>
    </row>
    <row r="234" spans="1:4" ht="13.5" x14ac:dyDescent="0.25">
      <c r="A234" s="101" t="s">
        <v>2442</v>
      </c>
      <c r="B234" s="101" t="s">
        <v>2443</v>
      </c>
      <c r="C234" s="101" t="s">
        <v>1549</v>
      </c>
      <c r="D234" s="102" t="s">
        <v>2444</v>
      </c>
    </row>
    <row r="235" spans="1:4" ht="13.5" x14ac:dyDescent="0.25">
      <c r="A235" s="101" t="s">
        <v>2445</v>
      </c>
      <c r="B235" s="101" t="s">
        <v>2446</v>
      </c>
      <c r="C235" s="101" t="s">
        <v>1549</v>
      </c>
      <c r="D235" s="102" t="s">
        <v>2447</v>
      </c>
    </row>
    <row r="236" spans="1:4" ht="13.5" x14ac:dyDescent="0.25">
      <c r="A236" s="101" t="s">
        <v>2448</v>
      </c>
      <c r="B236" s="101" t="s">
        <v>2449</v>
      </c>
      <c r="C236" s="101" t="s">
        <v>1549</v>
      </c>
      <c r="D236" s="102" t="s">
        <v>2450</v>
      </c>
    </row>
    <row r="237" spans="1:4" ht="13.5" x14ac:dyDescent="0.25">
      <c r="A237" s="101" t="s">
        <v>2451</v>
      </c>
      <c r="B237" s="101" t="s">
        <v>2452</v>
      </c>
      <c r="C237" s="101" t="s">
        <v>1549</v>
      </c>
      <c r="D237" s="102" t="s">
        <v>2453</v>
      </c>
    </row>
    <row r="238" spans="1:4" ht="13.5" x14ac:dyDescent="0.25">
      <c r="A238" s="101" t="s">
        <v>2454</v>
      </c>
      <c r="B238" s="101" t="s">
        <v>2455</v>
      </c>
      <c r="C238" s="101" t="s">
        <v>1549</v>
      </c>
      <c r="D238" s="102" t="s">
        <v>2456</v>
      </c>
    </row>
    <row r="239" spans="1:4" ht="13.5" x14ac:dyDescent="0.25">
      <c r="A239" s="101" t="s">
        <v>2457</v>
      </c>
      <c r="B239" s="101" t="s">
        <v>2458</v>
      </c>
      <c r="C239" s="101" t="s">
        <v>1549</v>
      </c>
      <c r="D239" s="102" t="s">
        <v>2459</v>
      </c>
    </row>
    <row r="240" spans="1:4" ht="13.5" x14ac:dyDescent="0.25">
      <c r="A240" s="101" t="s">
        <v>2460</v>
      </c>
      <c r="B240" s="101" t="s">
        <v>2461</v>
      </c>
      <c r="C240" s="101" t="s">
        <v>1549</v>
      </c>
      <c r="D240" s="102" t="s">
        <v>2462</v>
      </c>
    </row>
    <row r="241" spans="1:4" ht="13.5" x14ac:dyDescent="0.25">
      <c r="A241" s="101" t="s">
        <v>2463</v>
      </c>
      <c r="B241" s="101" t="s">
        <v>2464</v>
      </c>
      <c r="C241" s="101" t="s">
        <v>1549</v>
      </c>
      <c r="D241" s="102" t="s">
        <v>2465</v>
      </c>
    </row>
    <row r="242" spans="1:4" ht="13.5" x14ac:dyDescent="0.25">
      <c r="A242" s="101" t="s">
        <v>2466</v>
      </c>
      <c r="B242" s="101" t="s">
        <v>2467</v>
      </c>
      <c r="C242" s="101" t="s">
        <v>1549</v>
      </c>
      <c r="D242" s="102" t="s">
        <v>2468</v>
      </c>
    </row>
    <row r="243" spans="1:4" ht="13.5" x14ac:dyDescent="0.25">
      <c r="A243" s="101" t="s">
        <v>2469</v>
      </c>
      <c r="B243" s="101" t="s">
        <v>2470</v>
      </c>
      <c r="C243" s="101" t="s">
        <v>1549</v>
      </c>
      <c r="D243" s="102" t="s">
        <v>2471</v>
      </c>
    </row>
    <row r="244" spans="1:4" ht="13.5" x14ac:dyDescent="0.25">
      <c r="A244" s="101" t="s">
        <v>2472</v>
      </c>
      <c r="B244" s="101" t="s">
        <v>2473</v>
      </c>
      <c r="C244" s="101" t="s">
        <v>1549</v>
      </c>
      <c r="D244" s="102" t="s">
        <v>2474</v>
      </c>
    </row>
    <row r="245" spans="1:4" ht="13.5" x14ac:dyDescent="0.25">
      <c r="A245" s="101" t="s">
        <v>2475</v>
      </c>
      <c r="B245" s="101" t="s">
        <v>2476</v>
      </c>
      <c r="C245" s="101" t="s">
        <v>1549</v>
      </c>
      <c r="D245" s="102" t="s">
        <v>2477</v>
      </c>
    </row>
    <row r="246" spans="1:4" ht="13.5" x14ac:dyDescent="0.25">
      <c r="A246" s="101" t="s">
        <v>2478</v>
      </c>
      <c r="B246" s="101" t="s">
        <v>2479</v>
      </c>
      <c r="C246" s="101" t="s">
        <v>1549</v>
      </c>
      <c r="D246" s="102" t="s">
        <v>2480</v>
      </c>
    </row>
    <row r="247" spans="1:4" ht="13.5" x14ac:dyDescent="0.25">
      <c r="A247" s="101" t="s">
        <v>2481</v>
      </c>
      <c r="B247" s="101" t="s">
        <v>2482</v>
      </c>
      <c r="C247" s="101" t="s">
        <v>1549</v>
      </c>
      <c r="D247" s="102" t="s">
        <v>2483</v>
      </c>
    </row>
    <row r="248" spans="1:4" ht="13.5" x14ac:dyDescent="0.25">
      <c r="A248" s="101" t="s">
        <v>2484</v>
      </c>
      <c r="B248" s="101" t="s">
        <v>2485</v>
      </c>
      <c r="C248" s="101" t="s">
        <v>1549</v>
      </c>
      <c r="D248" s="102" t="s">
        <v>2486</v>
      </c>
    </row>
    <row r="249" spans="1:4" ht="13.5" x14ac:dyDescent="0.25">
      <c r="A249" s="101" t="s">
        <v>2487</v>
      </c>
      <c r="B249" s="101" t="s">
        <v>2488</v>
      </c>
      <c r="C249" s="101" t="s">
        <v>1549</v>
      </c>
      <c r="D249" s="102" t="s">
        <v>2489</v>
      </c>
    </row>
    <row r="250" spans="1:4" ht="13.5" x14ac:dyDescent="0.25">
      <c r="A250" s="101" t="s">
        <v>2490</v>
      </c>
      <c r="B250" s="101" t="s">
        <v>2491</v>
      </c>
      <c r="C250" s="101" t="s">
        <v>1549</v>
      </c>
      <c r="D250" s="102" t="s">
        <v>2492</v>
      </c>
    </row>
    <row r="251" spans="1:4" ht="13.5" x14ac:dyDescent="0.25">
      <c r="A251" s="101" t="s">
        <v>2493</v>
      </c>
      <c r="B251" s="101" t="s">
        <v>2494</v>
      </c>
      <c r="C251" s="101" t="s">
        <v>1549</v>
      </c>
      <c r="D251" s="102" t="s">
        <v>2495</v>
      </c>
    </row>
    <row r="252" spans="1:4" ht="13.5" x14ac:dyDescent="0.25">
      <c r="A252" s="101" t="s">
        <v>2496</v>
      </c>
      <c r="B252" s="101" t="s">
        <v>2497</v>
      </c>
      <c r="C252" s="101" t="s">
        <v>1549</v>
      </c>
      <c r="D252" s="102" t="s">
        <v>2498</v>
      </c>
    </row>
    <row r="253" spans="1:4" ht="13.5" x14ac:dyDescent="0.25">
      <c r="A253" s="101" t="s">
        <v>2499</v>
      </c>
      <c r="B253" s="101" t="s">
        <v>2500</v>
      </c>
      <c r="C253" s="101" t="s">
        <v>1549</v>
      </c>
      <c r="D253" s="102" t="s">
        <v>2501</v>
      </c>
    </row>
    <row r="254" spans="1:4" ht="13.5" x14ac:dyDescent="0.25">
      <c r="A254" s="101" t="s">
        <v>2502</v>
      </c>
      <c r="B254" s="101" t="s">
        <v>2503</v>
      </c>
      <c r="C254" s="101" t="s">
        <v>1549</v>
      </c>
      <c r="D254" s="102" t="s">
        <v>2504</v>
      </c>
    </row>
    <row r="255" spans="1:4" ht="13.5" x14ac:dyDescent="0.25">
      <c r="A255" s="101" t="s">
        <v>2505</v>
      </c>
      <c r="B255" s="101" t="s">
        <v>2506</v>
      </c>
      <c r="C255" s="101" t="s">
        <v>1549</v>
      </c>
      <c r="D255" s="102" t="s">
        <v>2507</v>
      </c>
    </row>
    <row r="256" spans="1:4" ht="13.5" x14ac:dyDescent="0.25">
      <c r="A256" s="101" t="s">
        <v>2508</v>
      </c>
      <c r="B256" s="101" t="s">
        <v>2509</v>
      </c>
      <c r="C256" s="101" t="s">
        <v>1549</v>
      </c>
      <c r="D256" s="102" t="s">
        <v>2510</v>
      </c>
    </row>
    <row r="257" spans="1:4" ht="13.5" x14ac:dyDescent="0.25">
      <c r="A257" s="101" t="s">
        <v>2511</v>
      </c>
      <c r="B257" s="101" t="s">
        <v>2512</v>
      </c>
      <c r="C257" s="101" t="s">
        <v>1549</v>
      </c>
      <c r="D257" s="102" t="s">
        <v>2513</v>
      </c>
    </row>
    <row r="258" spans="1:4" ht="13.5" x14ac:dyDescent="0.25">
      <c r="A258" s="101" t="s">
        <v>2514</v>
      </c>
      <c r="B258" s="101" t="s">
        <v>2515</v>
      </c>
      <c r="C258" s="101" t="s">
        <v>1549</v>
      </c>
      <c r="D258" s="102" t="s">
        <v>2516</v>
      </c>
    </row>
    <row r="259" spans="1:4" ht="13.5" x14ac:dyDescent="0.25">
      <c r="A259" s="101" t="s">
        <v>2517</v>
      </c>
      <c r="B259" s="101" t="s">
        <v>2518</v>
      </c>
      <c r="C259" s="101" t="s">
        <v>1549</v>
      </c>
      <c r="D259" s="102" t="s">
        <v>2519</v>
      </c>
    </row>
    <row r="260" spans="1:4" ht="13.5" x14ac:dyDescent="0.25">
      <c r="A260" s="101" t="s">
        <v>2520</v>
      </c>
      <c r="B260" s="101" t="s">
        <v>2521</v>
      </c>
      <c r="C260" s="101" t="s">
        <v>1549</v>
      </c>
      <c r="D260" s="102" t="s">
        <v>2522</v>
      </c>
    </row>
    <row r="261" spans="1:4" ht="13.5" x14ac:dyDescent="0.25">
      <c r="A261" s="101" t="s">
        <v>2523</v>
      </c>
      <c r="B261" s="101" t="s">
        <v>2524</v>
      </c>
      <c r="C261" s="101" t="s">
        <v>1549</v>
      </c>
      <c r="D261" s="102" t="s">
        <v>2525</v>
      </c>
    </row>
    <row r="262" spans="1:4" ht="13.5" x14ac:dyDescent="0.25">
      <c r="A262" s="101" t="s">
        <v>2526</v>
      </c>
      <c r="B262" s="101" t="s">
        <v>2527</v>
      </c>
      <c r="C262" s="101" t="s">
        <v>1549</v>
      </c>
      <c r="D262" s="102" t="s">
        <v>2528</v>
      </c>
    </row>
    <row r="263" spans="1:4" ht="13.5" x14ac:dyDescent="0.25">
      <c r="A263" s="101" t="s">
        <v>2529</v>
      </c>
      <c r="B263" s="101" t="s">
        <v>2530</v>
      </c>
      <c r="C263" s="101" t="s">
        <v>1549</v>
      </c>
      <c r="D263" s="102" t="s">
        <v>2531</v>
      </c>
    </row>
    <row r="264" spans="1:4" ht="13.5" x14ac:dyDescent="0.25">
      <c r="A264" s="101" t="s">
        <v>2532</v>
      </c>
      <c r="B264" s="101" t="s">
        <v>2533</v>
      </c>
      <c r="C264" s="101" t="s">
        <v>1549</v>
      </c>
      <c r="D264" s="102" t="s">
        <v>2534</v>
      </c>
    </row>
    <row r="265" spans="1:4" ht="13.5" x14ac:dyDescent="0.25">
      <c r="A265" s="101" t="s">
        <v>2535</v>
      </c>
      <c r="B265" s="101" t="s">
        <v>2536</v>
      </c>
      <c r="C265" s="101" t="s">
        <v>1549</v>
      </c>
      <c r="D265" s="102" t="s">
        <v>2537</v>
      </c>
    </row>
    <row r="266" spans="1:4" ht="13.5" x14ac:dyDescent="0.25">
      <c r="A266" s="101" t="s">
        <v>2538</v>
      </c>
      <c r="B266" s="101" t="s">
        <v>2539</v>
      </c>
      <c r="C266" s="101" t="s">
        <v>1549</v>
      </c>
      <c r="D266" s="102" t="s">
        <v>2540</v>
      </c>
    </row>
    <row r="267" spans="1:4" ht="13.5" x14ac:dyDescent="0.25">
      <c r="A267" s="101" t="s">
        <v>2541</v>
      </c>
      <c r="B267" s="101" t="s">
        <v>2542</v>
      </c>
      <c r="C267" s="101" t="s">
        <v>1549</v>
      </c>
      <c r="D267" s="102" t="s">
        <v>2543</v>
      </c>
    </row>
    <row r="268" spans="1:4" ht="13.5" x14ac:dyDescent="0.25">
      <c r="A268" s="101" t="s">
        <v>2544</v>
      </c>
      <c r="B268" s="101" t="s">
        <v>2545</v>
      </c>
      <c r="C268" s="101" t="s">
        <v>1549</v>
      </c>
      <c r="D268" s="102" t="s">
        <v>2546</v>
      </c>
    </row>
    <row r="269" spans="1:4" ht="13.5" x14ac:dyDescent="0.25">
      <c r="A269" s="101" t="s">
        <v>2547</v>
      </c>
      <c r="B269" s="101" t="s">
        <v>2548</v>
      </c>
      <c r="C269" s="101" t="s">
        <v>1549</v>
      </c>
      <c r="D269" s="102" t="s">
        <v>2549</v>
      </c>
    </row>
    <row r="270" spans="1:4" ht="13.5" x14ac:dyDescent="0.25">
      <c r="A270" s="101" t="s">
        <v>2550</v>
      </c>
      <c r="B270" s="101" t="s">
        <v>2551</v>
      </c>
      <c r="C270" s="101" t="s">
        <v>1549</v>
      </c>
      <c r="D270" s="102" t="s">
        <v>2552</v>
      </c>
    </row>
    <row r="271" spans="1:4" ht="13.5" x14ac:dyDescent="0.25">
      <c r="A271" s="101" t="s">
        <v>2553</v>
      </c>
      <c r="B271" s="101" t="s">
        <v>2554</v>
      </c>
      <c r="C271" s="101" t="s">
        <v>1549</v>
      </c>
      <c r="D271" s="102" t="s">
        <v>2555</v>
      </c>
    </row>
    <row r="272" spans="1:4" ht="13.5" x14ac:dyDescent="0.25">
      <c r="A272" s="101" t="s">
        <v>2556</v>
      </c>
      <c r="B272" s="101" t="s">
        <v>2557</v>
      </c>
      <c r="C272" s="101" t="s">
        <v>1549</v>
      </c>
      <c r="D272" s="102" t="s">
        <v>2558</v>
      </c>
    </row>
    <row r="273" spans="1:4" ht="13.5" x14ac:dyDescent="0.25">
      <c r="A273" s="101" t="s">
        <v>2559</v>
      </c>
      <c r="B273" s="101" t="s">
        <v>2560</v>
      </c>
      <c r="C273" s="101" t="s">
        <v>1549</v>
      </c>
      <c r="D273" s="102" t="s">
        <v>2561</v>
      </c>
    </row>
    <row r="274" spans="1:4" ht="13.5" x14ac:dyDescent="0.25">
      <c r="A274" s="101" t="s">
        <v>2562</v>
      </c>
      <c r="B274" s="101" t="s">
        <v>2563</v>
      </c>
      <c r="C274" s="101" t="s">
        <v>1549</v>
      </c>
      <c r="D274" s="102" t="s">
        <v>2564</v>
      </c>
    </row>
    <row r="275" spans="1:4" ht="13.5" x14ac:dyDescent="0.25">
      <c r="A275" s="101" t="s">
        <v>2565</v>
      </c>
      <c r="B275" s="101" t="s">
        <v>2566</v>
      </c>
      <c r="C275" s="101" t="s">
        <v>1549</v>
      </c>
      <c r="D275" s="102" t="s">
        <v>2567</v>
      </c>
    </row>
    <row r="276" spans="1:4" ht="13.5" x14ac:dyDescent="0.25">
      <c r="A276" s="101" t="s">
        <v>2568</v>
      </c>
      <c r="B276" s="101" t="s">
        <v>2569</v>
      </c>
      <c r="C276" s="101" t="s">
        <v>1549</v>
      </c>
      <c r="D276" s="102" t="s">
        <v>2570</v>
      </c>
    </row>
    <row r="277" spans="1:4" ht="13.5" x14ac:dyDescent="0.25">
      <c r="A277" s="101" t="s">
        <v>2571</v>
      </c>
      <c r="B277" s="101" t="s">
        <v>2572</v>
      </c>
      <c r="C277" s="101" t="s">
        <v>1549</v>
      </c>
      <c r="D277" s="102" t="s">
        <v>2573</v>
      </c>
    </row>
    <row r="278" spans="1:4" ht="13.5" x14ac:dyDescent="0.25">
      <c r="A278" s="101" t="s">
        <v>2574</v>
      </c>
      <c r="B278" s="101" t="s">
        <v>2575</v>
      </c>
      <c r="C278" s="101" t="s">
        <v>1549</v>
      </c>
      <c r="D278" s="102" t="s">
        <v>2576</v>
      </c>
    </row>
    <row r="279" spans="1:4" ht="13.5" x14ac:dyDescent="0.25">
      <c r="A279" s="101" t="s">
        <v>2577</v>
      </c>
      <c r="B279" s="101" t="s">
        <v>2578</v>
      </c>
      <c r="C279" s="101" t="s">
        <v>1770</v>
      </c>
      <c r="D279" s="102" t="s">
        <v>2579</v>
      </c>
    </row>
    <row r="280" spans="1:4" ht="13.5" x14ac:dyDescent="0.25">
      <c r="A280" s="101" t="s">
        <v>2580</v>
      </c>
      <c r="B280" s="101" t="s">
        <v>2581</v>
      </c>
      <c r="C280" s="101" t="s">
        <v>1770</v>
      </c>
      <c r="D280" s="102" t="s">
        <v>2582</v>
      </c>
    </row>
    <row r="281" spans="1:4" ht="13.5" x14ac:dyDescent="0.25">
      <c r="A281" s="101" t="s">
        <v>2583</v>
      </c>
      <c r="B281" s="101" t="s">
        <v>2584</v>
      </c>
      <c r="C281" s="101" t="s">
        <v>1770</v>
      </c>
      <c r="D281" s="102" t="s">
        <v>2585</v>
      </c>
    </row>
    <row r="282" spans="1:4" ht="13.5" x14ac:dyDescent="0.25">
      <c r="A282" s="101" t="s">
        <v>2586</v>
      </c>
      <c r="B282" s="101" t="s">
        <v>2587</v>
      </c>
      <c r="C282" s="101" t="s">
        <v>1770</v>
      </c>
      <c r="D282" s="102" t="s">
        <v>2588</v>
      </c>
    </row>
    <row r="283" spans="1:4" ht="13.5" x14ac:dyDescent="0.25">
      <c r="A283" s="101" t="s">
        <v>2589</v>
      </c>
      <c r="B283" s="101" t="s">
        <v>2590</v>
      </c>
      <c r="C283" s="101" t="s">
        <v>1770</v>
      </c>
      <c r="D283" s="102" t="s">
        <v>2591</v>
      </c>
    </row>
    <row r="284" spans="1:4" ht="13.5" x14ac:dyDescent="0.25">
      <c r="A284" s="101" t="s">
        <v>2592</v>
      </c>
      <c r="B284" s="101" t="s">
        <v>2593</v>
      </c>
      <c r="C284" s="101" t="s">
        <v>1770</v>
      </c>
      <c r="D284" s="102" t="s">
        <v>2594</v>
      </c>
    </row>
    <row r="285" spans="1:4" ht="13.5" x14ac:dyDescent="0.25">
      <c r="A285" s="101" t="s">
        <v>2595</v>
      </c>
      <c r="B285" s="101" t="s">
        <v>2596</v>
      </c>
      <c r="C285" s="101" t="s">
        <v>1770</v>
      </c>
      <c r="D285" s="102" t="s">
        <v>2597</v>
      </c>
    </row>
    <row r="286" spans="1:4" ht="13.5" x14ac:dyDescent="0.25">
      <c r="A286" s="101" t="s">
        <v>2598</v>
      </c>
      <c r="B286" s="101" t="s">
        <v>2599</v>
      </c>
      <c r="C286" s="101" t="s">
        <v>1770</v>
      </c>
      <c r="D286" s="102" t="s">
        <v>2600</v>
      </c>
    </row>
    <row r="287" spans="1:4" ht="13.5" x14ac:dyDescent="0.25">
      <c r="A287" s="101" t="s">
        <v>2601</v>
      </c>
      <c r="B287" s="101" t="s">
        <v>2602</v>
      </c>
      <c r="C287" s="101" t="s">
        <v>1770</v>
      </c>
      <c r="D287" s="102" t="s">
        <v>2603</v>
      </c>
    </row>
    <row r="288" spans="1:4" ht="13.5" x14ac:dyDescent="0.25">
      <c r="A288" s="101" t="s">
        <v>2604</v>
      </c>
      <c r="B288" s="101" t="s">
        <v>2605</v>
      </c>
      <c r="C288" s="101" t="s">
        <v>1770</v>
      </c>
      <c r="D288" s="102" t="s">
        <v>2606</v>
      </c>
    </row>
    <row r="289" spans="1:4" ht="13.5" x14ac:dyDescent="0.25">
      <c r="A289" s="101" t="s">
        <v>2607</v>
      </c>
      <c r="B289" s="101" t="s">
        <v>2608</v>
      </c>
      <c r="C289" s="101" t="s">
        <v>1770</v>
      </c>
      <c r="D289" s="102" t="s">
        <v>2609</v>
      </c>
    </row>
    <row r="290" spans="1:4" ht="13.5" x14ac:dyDescent="0.25">
      <c r="A290" s="101" t="s">
        <v>2610</v>
      </c>
      <c r="B290" s="101" t="s">
        <v>2611</v>
      </c>
      <c r="C290" s="101" t="s">
        <v>1770</v>
      </c>
      <c r="D290" s="102" t="s">
        <v>2612</v>
      </c>
    </row>
    <row r="291" spans="1:4" ht="13.5" x14ac:dyDescent="0.25">
      <c r="A291" s="101" t="s">
        <v>2613</v>
      </c>
      <c r="B291" s="101" t="s">
        <v>2614</v>
      </c>
      <c r="C291" s="101" t="s">
        <v>1770</v>
      </c>
      <c r="D291" s="102" t="s">
        <v>2615</v>
      </c>
    </row>
    <row r="292" spans="1:4" ht="13.5" x14ac:dyDescent="0.25">
      <c r="A292" s="101" t="s">
        <v>2616</v>
      </c>
      <c r="B292" s="101" t="s">
        <v>2617</v>
      </c>
      <c r="C292" s="101" t="s">
        <v>1770</v>
      </c>
      <c r="D292" s="102" t="s">
        <v>2618</v>
      </c>
    </row>
    <row r="293" spans="1:4" ht="13.5" x14ac:dyDescent="0.25">
      <c r="A293" s="101" t="s">
        <v>2619</v>
      </c>
      <c r="B293" s="101" t="s">
        <v>2620</v>
      </c>
      <c r="C293" s="101" t="s">
        <v>1770</v>
      </c>
      <c r="D293" s="102" t="s">
        <v>2621</v>
      </c>
    </row>
    <row r="294" spans="1:4" ht="13.5" x14ac:dyDescent="0.25">
      <c r="A294" s="101" t="s">
        <v>2622</v>
      </c>
      <c r="B294" s="101" t="s">
        <v>2623</v>
      </c>
      <c r="C294" s="101" t="s">
        <v>1549</v>
      </c>
      <c r="D294" s="102" t="s">
        <v>2624</v>
      </c>
    </row>
    <row r="295" spans="1:4" ht="13.5" x14ac:dyDescent="0.25">
      <c r="A295" s="101" t="s">
        <v>2625</v>
      </c>
      <c r="B295" s="101" t="s">
        <v>2626</v>
      </c>
      <c r="C295" s="101" t="s">
        <v>1549</v>
      </c>
      <c r="D295" s="102" t="s">
        <v>2627</v>
      </c>
    </row>
    <row r="296" spans="1:4" ht="13.5" x14ac:dyDescent="0.25">
      <c r="A296" s="101" t="s">
        <v>2628</v>
      </c>
      <c r="B296" s="101" t="s">
        <v>2629</v>
      </c>
      <c r="C296" s="101" t="s">
        <v>1549</v>
      </c>
      <c r="D296" s="102" t="s">
        <v>2630</v>
      </c>
    </row>
    <row r="297" spans="1:4" ht="13.5" x14ac:dyDescent="0.25">
      <c r="A297" s="101" t="s">
        <v>2631</v>
      </c>
      <c r="B297" s="101" t="s">
        <v>2632</v>
      </c>
      <c r="C297" s="101" t="s">
        <v>1549</v>
      </c>
      <c r="D297" s="102" t="s">
        <v>2633</v>
      </c>
    </row>
    <row r="298" spans="1:4" ht="13.5" x14ac:dyDescent="0.25">
      <c r="A298" s="101" t="s">
        <v>2634</v>
      </c>
      <c r="B298" s="101" t="s">
        <v>2635</v>
      </c>
      <c r="C298" s="101" t="s">
        <v>1549</v>
      </c>
      <c r="D298" s="102" t="s">
        <v>2636</v>
      </c>
    </row>
    <row r="299" spans="1:4" ht="13.5" x14ac:dyDescent="0.25">
      <c r="A299" s="101" t="s">
        <v>2637</v>
      </c>
      <c r="B299" s="101" t="s">
        <v>2638</v>
      </c>
      <c r="C299" s="101" t="s">
        <v>1549</v>
      </c>
      <c r="D299" s="102" t="s">
        <v>2639</v>
      </c>
    </row>
    <row r="300" spans="1:4" ht="13.5" x14ac:dyDescent="0.25">
      <c r="A300" s="101" t="s">
        <v>2640</v>
      </c>
      <c r="B300" s="101" t="s">
        <v>2641</v>
      </c>
      <c r="C300" s="101" t="s">
        <v>1549</v>
      </c>
      <c r="D300" s="102" t="s">
        <v>2642</v>
      </c>
    </row>
    <row r="301" spans="1:4" ht="13.5" x14ac:dyDescent="0.25">
      <c r="A301" s="101" t="s">
        <v>2643</v>
      </c>
      <c r="B301" s="101" t="s">
        <v>2644</v>
      </c>
      <c r="C301" s="101" t="s">
        <v>1549</v>
      </c>
      <c r="D301" s="102" t="s">
        <v>2645</v>
      </c>
    </row>
    <row r="302" spans="1:4" ht="13.5" x14ac:dyDescent="0.25">
      <c r="A302" s="101" t="s">
        <v>2646</v>
      </c>
      <c r="B302" s="101" t="s">
        <v>2647</v>
      </c>
      <c r="C302" s="101" t="s">
        <v>1549</v>
      </c>
      <c r="D302" s="102" t="s">
        <v>2648</v>
      </c>
    </row>
    <row r="303" spans="1:4" ht="13.5" x14ac:dyDescent="0.25">
      <c r="A303" s="101" t="s">
        <v>2649</v>
      </c>
      <c r="B303" s="101" t="s">
        <v>2650</v>
      </c>
      <c r="C303" s="101" t="s">
        <v>1549</v>
      </c>
      <c r="D303" s="102" t="s">
        <v>2651</v>
      </c>
    </row>
    <row r="304" spans="1:4" ht="13.5" x14ac:dyDescent="0.25">
      <c r="A304" s="101" t="s">
        <v>2652</v>
      </c>
      <c r="B304" s="101" t="s">
        <v>2653</v>
      </c>
      <c r="C304" s="101" t="s">
        <v>1549</v>
      </c>
      <c r="D304" s="102" t="s">
        <v>2654</v>
      </c>
    </row>
    <row r="305" spans="1:4" ht="13.5" x14ac:dyDescent="0.25">
      <c r="A305" s="101" t="s">
        <v>2655</v>
      </c>
      <c r="B305" s="101" t="s">
        <v>2656</v>
      </c>
      <c r="C305" s="101" t="s">
        <v>1549</v>
      </c>
      <c r="D305" s="102" t="s">
        <v>2657</v>
      </c>
    </row>
    <row r="306" spans="1:4" ht="13.5" x14ac:dyDescent="0.25">
      <c r="A306" s="101" t="s">
        <v>2658</v>
      </c>
      <c r="B306" s="101" t="s">
        <v>2659</v>
      </c>
      <c r="C306" s="101" t="s">
        <v>1549</v>
      </c>
      <c r="D306" s="102" t="s">
        <v>2660</v>
      </c>
    </row>
    <row r="307" spans="1:4" ht="13.5" x14ac:dyDescent="0.25">
      <c r="A307" s="101" t="s">
        <v>2661</v>
      </c>
      <c r="B307" s="101" t="s">
        <v>2662</v>
      </c>
      <c r="C307" s="101" t="s">
        <v>1549</v>
      </c>
      <c r="D307" s="102" t="s">
        <v>2663</v>
      </c>
    </row>
    <row r="308" spans="1:4" ht="13.5" x14ac:dyDescent="0.25">
      <c r="A308" s="101" t="s">
        <v>2664</v>
      </c>
      <c r="B308" s="101" t="s">
        <v>2665</v>
      </c>
      <c r="C308" s="101" t="s">
        <v>1549</v>
      </c>
      <c r="D308" s="102" t="s">
        <v>2666</v>
      </c>
    </row>
    <row r="309" spans="1:4" ht="13.5" x14ac:dyDescent="0.25">
      <c r="A309" s="101" t="s">
        <v>2667</v>
      </c>
      <c r="B309" s="101" t="s">
        <v>2668</v>
      </c>
      <c r="C309" s="101" t="s">
        <v>1549</v>
      </c>
      <c r="D309" s="102" t="s">
        <v>2669</v>
      </c>
    </row>
    <row r="310" spans="1:4" ht="13.5" x14ac:dyDescent="0.25">
      <c r="A310" s="101" t="s">
        <v>2670</v>
      </c>
      <c r="B310" s="101" t="s">
        <v>2671</v>
      </c>
      <c r="C310" s="101" t="s">
        <v>1549</v>
      </c>
      <c r="D310" s="102" t="s">
        <v>2672</v>
      </c>
    </row>
    <row r="311" spans="1:4" ht="13.5" x14ac:dyDescent="0.25">
      <c r="A311" s="101" t="s">
        <v>2673</v>
      </c>
      <c r="B311" s="101" t="s">
        <v>2674</v>
      </c>
      <c r="C311" s="101" t="s">
        <v>1549</v>
      </c>
      <c r="D311" s="102" t="s">
        <v>2642</v>
      </c>
    </row>
    <row r="312" spans="1:4" ht="13.5" x14ac:dyDescent="0.25">
      <c r="A312" s="101" t="s">
        <v>2675</v>
      </c>
      <c r="B312" s="101" t="s">
        <v>2676</v>
      </c>
      <c r="C312" s="101" t="s">
        <v>1549</v>
      </c>
      <c r="D312" s="102" t="s">
        <v>2677</v>
      </c>
    </row>
    <row r="313" spans="1:4" ht="13.5" x14ac:dyDescent="0.25">
      <c r="A313" s="101" t="s">
        <v>2678</v>
      </c>
      <c r="B313" s="101" t="s">
        <v>2679</v>
      </c>
      <c r="C313" s="101" t="s">
        <v>1549</v>
      </c>
      <c r="D313" s="102" t="s">
        <v>2680</v>
      </c>
    </row>
    <row r="314" spans="1:4" ht="13.5" x14ac:dyDescent="0.25">
      <c r="A314" s="101" t="s">
        <v>2681</v>
      </c>
      <c r="B314" s="101" t="s">
        <v>2682</v>
      </c>
      <c r="C314" s="101" t="s">
        <v>1549</v>
      </c>
      <c r="D314" s="102" t="s">
        <v>2683</v>
      </c>
    </row>
    <row r="315" spans="1:4" ht="13.5" x14ac:dyDescent="0.25">
      <c r="A315" s="101" t="s">
        <v>2684</v>
      </c>
      <c r="B315" s="101" t="s">
        <v>2685</v>
      </c>
      <c r="C315" s="101" t="s">
        <v>1549</v>
      </c>
      <c r="D315" s="102" t="s">
        <v>2663</v>
      </c>
    </row>
    <row r="316" spans="1:4" ht="13.5" x14ac:dyDescent="0.25">
      <c r="A316" s="101" t="s">
        <v>2686</v>
      </c>
      <c r="B316" s="101" t="s">
        <v>2687</v>
      </c>
      <c r="C316" s="101" t="s">
        <v>1549</v>
      </c>
      <c r="D316" s="102" t="s">
        <v>2688</v>
      </c>
    </row>
    <row r="317" spans="1:4" ht="13.5" x14ac:dyDescent="0.25">
      <c r="A317" s="101" t="s">
        <v>2689</v>
      </c>
      <c r="B317" s="101" t="s">
        <v>2690</v>
      </c>
      <c r="C317" s="101" t="s">
        <v>1549</v>
      </c>
      <c r="D317" s="102" t="s">
        <v>2691</v>
      </c>
    </row>
    <row r="318" spans="1:4" ht="13.5" x14ac:dyDescent="0.25">
      <c r="A318" s="101" t="s">
        <v>2692</v>
      </c>
      <c r="B318" s="101" t="s">
        <v>2693</v>
      </c>
      <c r="C318" s="101" t="s">
        <v>1549</v>
      </c>
      <c r="D318" s="102" t="s">
        <v>2694</v>
      </c>
    </row>
    <row r="319" spans="1:4" ht="13.5" x14ac:dyDescent="0.25">
      <c r="A319" s="101" t="s">
        <v>2695</v>
      </c>
      <c r="B319" s="101" t="s">
        <v>2696</v>
      </c>
      <c r="C319" s="101" t="s">
        <v>1549</v>
      </c>
      <c r="D319" s="102" t="s">
        <v>2697</v>
      </c>
    </row>
    <row r="320" spans="1:4" ht="13.5" x14ac:dyDescent="0.25">
      <c r="A320" s="101" t="s">
        <v>2698</v>
      </c>
      <c r="B320" s="101" t="s">
        <v>2699</v>
      </c>
      <c r="C320" s="101" t="s">
        <v>1549</v>
      </c>
      <c r="D320" s="102" t="s">
        <v>2700</v>
      </c>
    </row>
    <row r="321" spans="1:4" ht="13.5" x14ac:dyDescent="0.25">
      <c r="A321" s="101" t="s">
        <v>2701</v>
      </c>
      <c r="B321" s="101" t="s">
        <v>2702</v>
      </c>
      <c r="C321" s="101" t="s">
        <v>1549</v>
      </c>
      <c r="D321" s="102" t="s">
        <v>2703</v>
      </c>
    </row>
    <row r="322" spans="1:4" ht="13.5" x14ac:dyDescent="0.25">
      <c r="A322" s="101" t="s">
        <v>2704</v>
      </c>
      <c r="B322" s="101" t="s">
        <v>2705</v>
      </c>
      <c r="C322" s="101" t="s">
        <v>1549</v>
      </c>
      <c r="D322" s="102" t="s">
        <v>2706</v>
      </c>
    </row>
    <row r="323" spans="1:4" ht="13.5" x14ac:dyDescent="0.25">
      <c r="A323" s="101" t="s">
        <v>2707</v>
      </c>
      <c r="B323" s="101" t="s">
        <v>2708</v>
      </c>
      <c r="C323" s="101" t="s">
        <v>1549</v>
      </c>
      <c r="D323" s="102" t="s">
        <v>2709</v>
      </c>
    </row>
    <row r="324" spans="1:4" ht="13.5" x14ac:dyDescent="0.25">
      <c r="A324" s="101" t="s">
        <v>2710</v>
      </c>
      <c r="B324" s="101" t="s">
        <v>2711</v>
      </c>
      <c r="C324" s="101" t="s">
        <v>1549</v>
      </c>
      <c r="D324" s="102" t="s">
        <v>2712</v>
      </c>
    </row>
    <row r="325" spans="1:4" ht="13.5" x14ac:dyDescent="0.25">
      <c r="A325" s="101" t="s">
        <v>2713</v>
      </c>
      <c r="B325" s="101" t="s">
        <v>2714</v>
      </c>
      <c r="C325" s="101" t="s">
        <v>1549</v>
      </c>
      <c r="D325" s="102" t="s">
        <v>2715</v>
      </c>
    </row>
    <row r="326" spans="1:4" ht="13.5" x14ac:dyDescent="0.25">
      <c r="A326" s="101" t="s">
        <v>2716</v>
      </c>
      <c r="B326" s="101" t="s">
        <v>2717</v>
      </c>
      <c r="C326" s="101" t="s">
        <v>1549</v>
      </c>
      <c r="D326" s="102" t="s">
        <v>2718</v>
      </c>
    </row>
    <row r="327" spans="1:4" ht="13.5" x14ac:dyDescent="0.25">
      <c r="A327" s="101" t="s">
        <v>2719</v>
      </c>
      <c r="B327" s="101" t="s">
        <v>2720</v>
      </c>
      <c r="C327" s="101" t="s">
        <v>1549</v>
      </c>
      <c r="D327" s="102" t="s">
        <v>2721</v>
      </c>
    </row>
    <row r="328" spans="1:4" ht="13.5" x14ac:dyDescent="0.25">
      <c r="A328" s="101" t="s">
        <v>2722</v>
      </c>
      <c r="B328" s="101" t="s">
        <v>2723</v>
      </c>
      <c r="C328" s="101" t="s">
        <v>1549</v>
      </c>
      <c r="D328" s="102" t="s">
        <v>2724</v>
      </c>
    </row>
    <row r="329" spans="1:4" ht="13.5" x14ac:dyDescent="0.25">
      <c r="A329" s="101" t="s">
        <v>2725</v>
      </c>
      <c r="B329" s="101" t="s">
        <v>2726</v>
      </c>
      <c r="C329" s="101" t="s">
        <v>1549</v>
      </c>
      <c r="D329" s="102" t="s">
        <v>2727</v>
      </c>
    </row>
    <row r="330" spans="1:4" ht="13.5" x14ac:dyDescent="0.25">
      <c r="A330" s="101" t="s">
        <v>2728</v>
      </c>
      <c r="B330" s="101" t="s">
        <v>2729</v>
      </c>
      <c r="C330" s="101" t="s">
        <v>1549</v>
      </c>
      <c r="D330" s="102" t="s">
        <v>2730</v>
      </c>
    </row>
    <row r="331" spans="1:4" ht="13.5" x14ac:dyDescent="0.25">
      <c r="A331" s="101" t="s">
        <v>2731</v>
      </c>
      <c r="B331" s="101" t="s">
        <v>2732</v>
      </c>
      <c r="C331" s="101" t="s">
        <v>1549</v>
      </c>
      <c r="D331" s="102" t="s">
        <v>2733</v>
      </c>
    </row>
    <row r="332" spans="1:4" ht="13.5" x14ac:dyDescent="0.25">
      <c r="A332" s="101" t="s">
        <v>2734</v>
      </c>
      <c r="B332" s="101" t="s">
        <v>2735</v>
      </c>
      <c r="C332" s="101" t="s">
        <v>1549</v>
      </c>
      <c r="D332" s="102" t="s">
        <v>2736</v>
      </c>
    </row>
    <row r="333" spans="1:4" ht="13.5" x14ac:dyDescent="0.25">
      <c r="A333" s="101" t="s">
        <v>2737</v>
      </c>
      <c r="B333" s="101" t="s">
        <v>2738</v>
      </c>
      <c r="C333" s="101" t="s">
        <v>1549</v>
      </c>
      <c r="D333" s="102" t="s">
        <v>2739</v>
      </c>
    </row>
    <row r="334" spans="1:4" ht="13.5" x14ac:dyDescent="0.25">
      <c r="A334" s="101" t="s">
        <v>2740</v>
      </c>
      <c r="B334" s="101" t="s">
        <v>2741</v>
      </c>
      <c r="C334" s="101" t="s">
        <v>1549</v>
      </c>
      <c r="D334" s="102" t="s">
        <v>2742</v>
      </c>
    </row>
    <row r="335" spans="1:4" ht="13.5" x14ac:dyDescent="0.25">
      <c r="A335" s="101" t="s">
        <v>2743</v>
      </c>
      <c r="B335" s="101" t="s">
        <v>2744</v>
      </c>
      <c r="C335" s="101" t="s">
        <v>1549</v>
      </c>
      <c r="D335" s="102" t="s">
        <v>2742</v>
      </c>
    </row>
    <row r="336" spans="1:4" ht="13.5" x14ac:dyDescent="0.25">
      <c r="A336" s="101" t="s">
        <v>2745</v>
      </c>
      <c r="B336" s="101" t="s">
        <v>2746</v>
      </c>
      <c r="C336" s="101" t="s">
        <v>1549</v>
      </c>
      <c r="D336" s="102" t="s">
        <v>2747</v>
      </c>
    </row>
    <row r="337" spans="1:4" ht="13.5" x14ac:dyDescent="0.25">
      <c r="A337" s="101" t="s">
        <v>2748</v>
      </c>
      <c r="B337" s="101" t="s">
        <v>2749</v>
      </c>
      <c r="C337" s="101" t="s">
        <v>1549</v>
      </c>
      <c r="D337" s="102" t="s">
        <v>2750</v>
      </c>
    </row>
    <row r="338" spans="1:4" ht="13.5" x14ac:dyDescent="0.25">
      <c r="A338" s="101" t="s">
        <v>2751</v>
      </c>
      <c r="B338" s="101" t="s">
        <v>2752</v>
      </c>
      <c r="C338" s="101" t="s">
        <v>1549</v>
      </c>
      <c r="D338" s="102" t="s">
        <v>2753</v>
      </c>
    </row>
    <row r="339" spans="1:4" ht="13.5" x14ac:dyDescent="0.25">
      <c r="A339" s="101" t="s">
        <v>2754</v>
      </c>
      <c r="B339" s="101" t="s">
        <v>2755</v>
      </c>
      <c r="C339" s="101" t="s">
        <v>1549</v>
      </c>
      <c r="D339" s="102" t="s">
        <v>2756</v>
      </c>
    </row>
    <row r="340" spans="1:4" ht="13.5" x14ac:dyDescent="0.25">
      <c r="A340" s="101" t="s">
        <v>2757</v>
      </c>
      <c r="B340" s="101" t="s">
        <v>2758</v>
      </c>
      <c r="C340" s="101" t="s">
        <v>2759</v>
      </c>
      <c r="D340" s="102" t="s">
        <v>2760</v>
      </c>
    </row>
    <row r="341" spans="1:4" ht="13.5" x14ac:dyDescent="0.25">
      <c r="A341" s="101" t="s">
        <v>2761</v>
      </c>
      <c r="B341" s="101" t="s">
        <v>2762</v>
      </c>
      <c r="C341" s="101" t="s">
        <v>2759</v>
      </c>
      <c r="D341" s="102" t="s">
        <v>2763</v>
      </c>
    </row>
    <row r="342" spans="1:4" ht="13.5" x14ac:dyDescent="0.25">
      <c r="A342" s="101" t="s">
        <v>2764</v>
      </c>
      <c r="B342" s="101" t="s">
        <v>2765</v>
      </c>
      <c r="C342" s="101" t="s">
        <v>2759</v>
      </c>
      <c r="D342" s="102" t="s">
        <v>2766</v>
      </c>
    </row>
    <row r="343" spans="1:4" ht="13.5" x14ac:dyDescent="0.25">
      <c r="A343" s="101" t="s">
        <v>2767</v>
      </c>
      <c r="B343" s="101" t="s">
        <v>2768</v>
      </c>
      <c r="C343" s="101" t="s">
        <v>2759</v>
      </c>
      <c r="D343" s="102" t="s">
        <v>2769</v>
      </c>
    </row>
    <row r="344" spans="1:4" ht="13.5" x14ac:dyDescent="0.25">
      <c r="A344" s="101" t="s">
        <v>2770</v>
      </c>
      <c r="B344" s="101" t="s">
        <v>2771</v>
      </c>
      <c r="C344" s="101" t="s">
        <v>2759</v>
      </c>
      <c r="D344" s="102" t="s">
        <v>2772</v>
      </c>
    </row>
    <row r="345" spans="1:4" ht="13.5" x14ac:dyDescent="0.25">
      <c r="A345" s="101" t="s">
        <v>2773</v>
      </c>
      <c r="B345" s="101" t="s">
        <v>2774</v>
      </c>
      <c r="C345" s="101" t="s">
        <v>2759</v>
      </c>
      <c r="D345" s="102" t="s">
        <v>2775</v>
      </c>
    </row>
    <row r="346" spans="1:4" ht="13.5" x14ac:dyDescent="0.25">
      <c r="A346" s="101" t="s">
        <v>2776</v>
      </c>
      <c r="B346" s="101" t="s">
        <v>2777</v>
      </c>
      <c r="C346" s="101" t="s">
        <v>2759</v>
      </c>
      <c r="D346" s="102" t="s">
        <v>2778</v>
      </c>
    </row>
    <row r="347" spans="1:4" ht="13.5" x14ac:dyDescent="0.25">
      <c r="A347" s="101" t="s">
        <v>2779</v>
      </c>
      <c r="B347" s="101" t="s">
        <v>2780</v>
      </c>
      <c r="C347" s="101" t="s">
        <v>2759</v>
      </c>
      <c r="D347" s="102" t="s">
        <v>2781</v>
      </c>
    </row>
    <row r="348" spans="1:4" ht="13.5" x14ac:dyDescent="0.25">
      <c r="A348" s="101" t="s">
        <v>2782</v>
      </c>
      <c r="B348" s="101" t="s">
        <v>2783</v>
      </c>
      <c r="C348" s="101" t="s">
        <v>1549</v>
      </c>
      <c r="D348" s="102" t="s">
        <v>2784</v>
      </c>
    </row>
    <row r="349" spans="1:4" ht="13.5" x14ac:dyDescent="0.25">
      <c r="A349" s="101" t="s">
        <v>2785</v>
      </c>
      <c r="B349" s="101" t="s">
        <v>2786</v>
      </c>
      <c r="C349" s="101" t="s">
        <v>1549</v>
      </c>
      <c r="D349" s="102" t="s">
        <v>2787</v>
      </c>
    </row>
    <row r="350" spans="1:4" ht="13.5" x14ac:dyDescent="0.25">
      <c r="A350" s="101" t="s">
        <v>2788</v>
      </c>
      <c r="B350" s="101" t="s">
        <v>2789</v>
      </c>
      <c r="C350" s="101" t="s">
        <v>2759</v>
      </c>
      <c r="D350" s="102" t="s">
        <v>2790</v>
      </c>
    </row>
    <row r="351" spans="1:4" ht="13.5" x14ac:dyDescent="0.25">
      <c r="A351" s="101" t="s">
        <v>2791</v>
      </c>
      <c r="B351" s="101" t="s">
        <v>2792</v>
      </c>
      <c r="C351" s="101" t="s">
        <v>2759</v>
      </c>
      <c r="D351" s="102" t="s">
        <v>2793</v>
      </c>
    </row>
    <row r="352" spans="1:4" ht="13.5" x14ac:dyDescent="0.25">
      <c r="A352" s="101" t="s">
        <v>2794</v>
      </c>
      <c r="B352" s="101" t="s">
        <v>2795</v>
      </c>
      <c r="C352" s="101" t="s">
        <v>2759</v>
      </c>
      <c r="D352" s="102" t="s">
        <v>2796</v>
      </c>
    </row>
    <row r="353" spans="1:4" ht="13.5" x14ac:dyDescent="0.25">
      <c r="A353" s="101" t="s">
        <v>2797</v>
      </c>
      <c r="B353" s="101" t="s">
        <v>2798</v>
      </c>
      <c r="C353" s="101" t="s">
        <v>2759</v>
      </c>
      <c r="D353" s="102" t="s">
        <v>2799</v>
      </c>
    </row>
    <row r="354" spans="1:4" ht="13.5" x14ac:dyDescent="0.25">
      <c r="A354" s="101" t="s">
        <v>2800</v>
      </c>
      <c r="B354" s="101" t="s">
        <v>2801</v>
      </c>
      <c r="C354" s="101" t="s">
        <v>2759</v>
      </c>
      <c r="D354" s="102" t="s">
        <v>2802</v>
      </c>
    </row>
    <row r="355" spans="1:4" ht="13.5" x14ac:dyDescent="0.25">
      <c r="A355" s="101" t="s">
        <v>2803</v>
      </c>
      <c r="B355" s="101" t="s">
        <v>2804</v>
      </c>
      <c r="C355" s="101" t="s">
        <v>2759</v>
      </c>
      <c r="D355" s="102" t="s">
        <v>2805</v>
      </c>
    </row>
    <row r="356" spans="1:4" ht="13.5" x14ac:dyDescent="0.25">
      <c r="A356" s="101" t="s">
        <v>2806</v>
      </c>
      <c r="B356" s="101" t="s">
        <v>2807</v>
      </c>
      <c r="C356" s="101" t="s">
        <v>2759</v>
      </c>
      <c r="D356" s="102" t="s">
        <v>2808</v>
      </c>
    </row>
    <row r="357" spans="1:4" ht="13.5" x14ac:dyDescent="0.25">
      <c r="A357" s="101" t="s">
        <v>2809</v>
      </c>
      <c r="B357" s="101" t="s">
        <v>2810</v>
      </c>
      <c r="C357" s="101" t="s">
        <v>2759</v>
      </c>
      <c r="D357" s="102" t="s">
        <v>2811</v>
      </c>
    </row>
    <row r="358" spans="1:4" ht="13.5" x14ac:dyDescent="0.25">
      <c r="A358" s="101" t="s">
        <v>2812</v>
      </c>
      <c r="B358" s="101" t="s">
        <v>2813</v>
      </c>
      <c r="C358" s="101" t="s">
        <v>2759</v>
      </c>
      <c r="D358" s="102" t="s">
        <v>2814</v>
      </c>
    </row>
    <row r="359" spans="1:4" ht="13.5" x14ac:dyDescent="0.25">
      <c r="A359" s="101" t="s">
        <v>2815</v>
      </c>
      <c r="B359" s="101" t="s">
        <v>2816</v>
      </c>
      <c r="C359" s="101" t="s">
        <v>2759</v>
      </c>
      <c r="D359" s="102" t="s">
        <v>2817</v>
      </c>
    </row>
    <row r="360" spans="1:4" ht="13.5" x14ac:dyDescent="0.25">
      <c r="A360" s="101" t="s">
        <v>2818</v>
      </c>
      <c r="B360" s="101" t="s">
        <v>2819</v>
      </c>
      <c r="C360" s="101" t="s">
        <v>2759</v>
      </c>
      <c r="D360" s="102" t="s">
        <v>2820</v>
      </c>
    </row>
    <row r="361" spans="1:4" ht="13.5" x14ac:dyDescent="0.25">
      <c r="A361" s="101" t="s">
        <v>2821</v>
      </c>
      <c r="B361" s="101" t="s">
        <v>2822</v>
      </c>
      <c r="C361" s="101" t="s">
        <v>2759</v>
      </c>
      <c r="D361" s="102" t="s">
        <v>2823</v>
      </c>
    </row>
    <row r="362" spans="1:4" ht="13.5" x14ac:dyDescent="0.25">
      <c r="A362" s="101" t="s">
        <v>2824</v>
      </c>
      <c r="B362" s="101" t="s">
        <v>2825</v>
      </c>
      <c r="C362" s="101" t="s">
        <v>2759</v>
      </c>
      <c r="D362" s="102" t="s">
        <v>2826</v>
      </c>
    </row>
    <row r="363" spans="1:4" ht="13.5" x14ac:dyDescent="0.25">
      <c r="A363" s="101" t="s">
        <v>2827</v>
      </c>
      <c r="B363" s="101" t="s">
        <v>2828</v>
      </c>
      <c r="C363" s="101" t="s">
        <v>2759</v>
      </c>
      <c r="D363" s="102" t="s">
        <v>2829</v>
      </c>
    </row>
    <row r="364" spans="1:4" ht="13.5" x14ac:dyDescent="0.25">
      <c r="A364" s="101" t="s">
        <v>2830</v>
      </c>
      <c r="B364" s="101" t="s">
        <v>2831</v>
      </c>
      <c r="C364" s="101" t="s">
        <v>2759</v>
      </c>
      <c r="D364" s="102" t="s">
        <v>2832</v>
      </c>
    </row>
    <row r="365" spans="1:4" ht="13.5" x14ac:dyDescent="0.25">
      <c r="A365" s="101" t="s">
        <v>2833</v>
      </c>
      <c r="B365" s="101" t="s">
        <v>2834</v>
      </c>
      <c r="C365" s="101" t="s">
        <v>2759</v>
      </c>
      <c r="D365" s="102" t="s">
        <v>2835</v>
      </c>
    </row>
    <row r="366" spans="1:4" ht="13.5" x14ac:dyDescent="0.25">
      <c r="A366" s="101" t="s">
        <v>2836</v>
      </c>
      <c r="B366" s="101" t="s">
        <v>2837</v>
      </c>
      <c r="C366" s="101" t="s">
        <v>2759</v>
      </c>
      <c r="D366" s="102" t="s">
        <v>2838</v>
      </c>
    </row>
    <row r="367" spans="1:4" ht="13.5" x14ac:dyDescent="0.25">
      <c r="A367" s="101" t="s">
        <v>2839</v>
      </c>
      <c r="B367" s="101" t="s">
        <v>2840</v>
      </c>
      <c r="C367" s="101" t="s">
        <v>2759</v>
      </c>
      <c r="D367" s="102" t="s">
        <v>2841</v>
      </c>
    </row>
    <row r="368" spans="1:4" ht="13.5" x14ac:dyDescent="0.25">
      <c r="A368" s="101" t="s">
        <v>2842</v>
      </c>
      <c r="B368" s="101" t="s">
        <v>2843</v>
      </c>
      <c r="C368" s="101" t="s">
        <v>2759</v>
      </c>
      <c r="D368" s="102" t="s">
        <v>2844</v>
      </c>
    </row>
    <row r="369" spans="1:4" ht="13.5" x14ac:dyDescent="0.25">
      <c r="A369" s="101" t="s">
        <v>2845</v>
      </c>
      <c r="B369" s="101" t="s">
        <v>2846</v>
      </c>
      <c r="C369" s="101" t="s">
        <v>2759</v>
      </c>
      <c r="D369" s="102" t="s">
        <v>2847</v>
      </c>
    </row>
    <row r="370" spans="1:4" ht="13.5" x14ac:dyDescent="0.25">
      <c r="A370" s="101" t="s">
        <v>2848</v>
      </c>
      <c r="B370" s="101" t="s">
        <v>2849</v>
      </c>
      <c r="C370" s="101" t="s">
        <v>2759</v>
      </c>
      <c r="D370" s="102" t="s">
        <v>2850</v>
      </c>
    </row>
    <row r="371" spans="1:4" ht="13.5" x14ac:dyDescent="0.25">
      <c r="A371" s="101" t="s">
        <v>2851</v>
      </c>
      <c r="B371" s="101" t="s">
        <v>2852</v>
      </c>
      <c r="C371" s="101" t="s">
        <v>2759</v>
      </c>
      <c r="D371" s="102" t="s">
        <v>2853</v>
      </c>
    </row>
    <row r="372" spans="1:4" ht="13.5" x14ac:dyDescent="0.25">
      <c r="A372" s="101" t="s">
        <v>2854</v>
      </c>
      <c r="B372" s="101" t="s">
        <v>2855</v>
      </c>
      <c r="C372" s="101" t="s">
        <v>2759</v>
      </c>
      <c r="D372" s="102" t="s">
        <v>2856</v>
      </c>
    </row>
    <row r="373" spans="1:4" ht="13.5" x14ac:dyDescent="0.25">
      <c r="A373" s="101" t="s">
        <v>2857</v>
      </c>
      <c r="B373" s="101" t="s">
        <v>2858</v>
      </c>
      <c r="C373" s="101" t="s">
        <v>1549</v>
      </c>
      <c r="D373" s="102" t="s">
        <v>2859</v>
      </c>
    </row>
    <row r="374" spans="1:4" ht="13.5" x14ac:dyDescent="0.25">
      <c r="A374" s="101" t="s">
        <v>2860</v>
      </c>
      <c r="B374" s="101" t="s">
        <v>2861</v>
      </c>
      <c r="C374" s="101" t="s">
        <v>1549</v>
      </c>
      <c r="D374" s="102" t="s">
        <v>2862</v>
      </c>
    </row>
    <row r="375" spans="1:4" ht="13.5" x14ac:dyDescent="0.25">
      <c r="A375" s="101" t="s">
        <v>2863</v>
      </c>
      <c r="B375" s="101" t="s">
        <v>2864</v>
      </c>
      <c r="C375" s="101" t="s">
        <v>2865</v>
      </c>
      <c r="D375" s="102" t="s">
        <v>2314</v>
      </c>
    </row>
    <row r="376" spans="1:4" ht="13.5" x14ac:dyDescent="0.25">
      <c r="A376" s="101" t="s">
        <v>2866</v>
      </c>
      <c r="B376" s="101" t="s">
        <v>2867</v>
      </c>
      <c r="C376" s="101" t="s">
        <v>2865</v>
      </c>
      <c r="D376" s="102" t="s">
        <v>2868</v>
      </c>
    </row>
    <row r="377" spans="1:4" ht="13.5" x14ac:dyDescent="0.25">
      <c r="A377" s="101" t="s">
        <v>2869</v>
      </c>
      <c r="B377" s="101" t="s">
        <v>2870</v>
      </c>
      <c r="C377" s="101" t="s">
        <v>2865</v>
      </c>
      <c r="D377" s="102" t="s">
        <v>2871</v>
      </c>
    </row>
    <row r="378" spans="1:4" ht="13.5" x14ac:dyDescent="0.25">
      <c r="A378" s="101" t="s">
        <v>2872</v>
      </c>
      <c r="B378" s="101" t="s">
        <v>2873</v>
      </c>
      <c r="C378" s="101" t="s">
        <v>2865</v>
      </c>
      <c r="D378" s="102" t="s">
        <v>2874</v>
      </c>
    </row>
    <row r="379" spans="1:4" ht="13.5" x14ac:dyDescent="0.25">
      <c r="A379" s="101" t="s">
        <v>2875</v>
      </c>
      <c r="B379" s="101" t="s">
        <v>2876</v>
      </c>
      <c r="C379" s="101" t="s">
        <v>2865</v>
      </c>
      <c r="D379" s="102" t="s">
        <v>1825</v>
      </c>
    </row>
    <row r="380" spans="1:4" ht="13.5" x14ac:dyDescent="0.25">
      <c r="A380" s="101" t="s">
        <v>2877</v>
      </c>
      <c r="B380" s="101" t="s">
        <v>2878</v>
      </c>
      <c r="C380" s="101" t="s">
        <v>2865</v>
      </c>
      <c r="D380" s="102" t="s">
        <v>2879</v>
      </c>
    </row>
    <row r="381" spans="1:4" ht="13.5" x14ac:dyDescent="0.25">
      <c r="A381" s="101" t="s">
        <v>2880</v>
      </c>
      <c r="B381" s="101" t="s">
        <v>2881</v>
      </c>
      <c r="C381" s="101" t="s">
        <v>2865</v>
      </c>
      <c r="D381" s="102" t="s">
        <v>2882</v>
      </c>
    </row>
    <row r="382" spans="1:4" ht="13.5" x14ac:dyDescent="0.25">
      <c r="A382" s="101" t="s">
        <v>2883</v>
      </c>
      <c r="B382" s="101" t="s">
        <v>2884</v>
      </c>
      <c r="C382" s="101" t="s">
        <v>2865</v>
      </c>
      <c r="D382" s="102" t="s">
        <v>2885</v>
      </c>
    </row>
    <row r="383" spans="1:4" ht="13.5" x14ac:dyDescent="0.25">
      <c r="A383" s="101" t="s">
        <v>2886</v>
      </c>
      <c r="B383" s="101" t="s">
        <v>2887</v>
      </c>
      <c r="C383" s="101" t="s">
        <v>2865</v>
      </c>
      <c r="D383" s="102" t="s">
        <v>2888</v>
      </c>
    </row>
    <row r="384" spans="1:4" ht="13.5" x14ac:dyDescent="0.25">
      <c r="A384" s="101" t="s">
        <v>2889</v>
      </c>
      <c r="B384" s="101" t="s">
        <v>2890</v>
      </c>
      <c r="C384" s="101" t="s">
        <v>2865</v>
      </c>
      <c r="D384" s="102" t="s">
        <v>2891</v>
      </c>
    </row>
    <row r="385" spans="1:4" ht="13.5" x14ac:dyDescent="0.25">
      <c r="A385" s="101" t="s">
        <v>2892</v>
      </c>
      <c r="B385" s="101" t="s">
        <v>2893</v>
      </c>
      <c r="C385" s="101" t="s">
        <v>2865</v>
      </c>
      <c r="D385" s="102" t="s">
        <v>2894</v>
      </c>
    </row>
    <row r="386" spans="1:4" ht="13.5" x14ac:dyDescent="0.25">
      <c r="A386" s="101" t="s">
        <v>2895</v>
      </c>
      <c r="B386" s="101" t="s">
        <v>2896</v>
      </c>
      <c r="C386" s="101" t="s">
        <v>2865</v>
      </c>
      <c r="D386" s="102" t="s">
        <v>2897</v>
      </c>
    </row>
    <row r="387" spans="1:4" ht="13.5" x14ac:dyDescent="0.25">
      <c r="A387" s="101" t="s">
        <v>2898</v>
      </c>
      <c r="B387" s="101" t="s">
        <v>2899</v>
      </c>
      <c r="C387" s="101" t="s">
        <v>2865</v>
      </c>
      <c r="D387" s="102" t="s">
        <v>2900</v>
      </c>
    </row>
    <row r="388" spans="1:4" ht="13.5" x14ac:dyDescent="0.25">
      <c r="A388" s="101" t="s">
        <v>2901</v>
      </c>
      <c r="B388" s="101" t="s">
        <v>2902</v>
      </c>
      <c r="C388" s="101" t="s">
        <v>2865</v>
      </c>
      <c r="D388" s="102" t="s">
        <v>2903</v>
      </c>
    </row>
    <row r="389" spans="1:4" ht="13.5" x14ac:dyDescent="0.25">
      <c r="A389" s="101" t="s">
        <v>2904</v>
      </c>
      <c r="B389" s="101" t="s">
        <v>2905</v>
      </c>
      <c r="C389" s="101" t="s">
        <v>2865</v>
      </c>
      <c r="D389" s="102" t="s">
        <v>2906</v>
      </c>
    </row>
    <row r="390" spans="1:4" ht="13.5" x14ac:dyDescent="0.25">
      <c r="A390" s="101" t="s">
        <v>2907</v>
      </c>
      <c r="B390" s="101" t="s">
        <v>2908</v>
      </c>
      <c r="C390" s="101" t="s">
        <v>2865</v>
      </c>
      <c r="D390" s="102" t="s">
        <v>2909</v>
      </c>
    </row>
    <row r="391" spans="1:4" ht="13.5" x14ac:dyDescent="0.25">
      <c r="A391" s="101" t="s">
        <v>2910</v>
      </c>
      <c r="B391" s="101" t="s">
        <v>2911</v>
      </c>
      <c r="C391" s="101" t="s">
        <v>2865</v>
      </c>
      <c r="D391" s="102" t="s">
        <v>2912</v>
      </c>
    </row>
    <row r="392" spans="1:4" ht="13.5" x14ac:dyDescent="0.25">
      <c r="A392" s="101" t="s">
        <v>2913</v>
      </c>
      <c r="B392" s="101" t="s">
        <v>2914</v>
      </c>
      <c r="C392" s="101" t="s">
        <v>2865</v>
      </c>
      <c r="D392" s="102" t="s">
        <v>2915</v>
      </c>
    </row>
    <row r="393" spans="1:4" ht="13.5" x14ac:dyDescent="0.25">
      <c r="A393" s="101" t="s">
        <v>2916</v>
      </c>
      <c r="B393" s="101" t="s">
        <v>2917</v>
      </c>
      <c r="C393" s="101" t="s">
        <v>2865</v>
      </c>
      <c r="D393" s="102" t="s">
        <v>2918</v>
      </c>
    </row>
    <row r="394" spans="1:4" ht="13.5" x14ac:dyDescent="0.25">
      <c r="A394" s="101" t="s">
        <v>2919</v>
      </c>
      <c r="B394" s="101" t="s">
        <v>2920</v>
      </c>
      <c r="C394" s="101" t="s">
        <v>2865</v>
      </c>
      <c r="D394" s="102" t="s">
        <v>2921</v>
      </c>
    </row>
    <row r="395" spans="1:4" ht="13.5" x14ac:dyDescent="0.25">
      <c r="A395" s="101" t="s">
        <v>2922</v>
      </c>
      <c r="B395" s="101" t="s">
        <v>2923</v>
      </c>
      <c r="C395" s="101" t="s">
        <v>2865</v>
      </c>
      <c r="D395" s="102" t="s">
        <v>2924</v>
      </c>
    </row>
    <row r="396" spans="1:4" ht="13.5" x14ac:dyDescent="0.25">
      <c r="A396" s="101" t="s">
        <v>2925</v>
      </c>
      <c r="B396" s="101" t="s">
        <v>2926</v>
      </c>
      <c r="C396" s="101" t="s">
        <v>2865</v>
      </c>
      <c r="D396" s="102" t="s">
        <v>2927</v>
      </c>
    </row>
    <row r="397" spans="1:4" ht="13.5" x14ac:dyDescent="0.25">
      <c r="A397" s="101" t="s">
        <v>2928</v>
      </c>
      <c r="B397" s="101" t="s">
        <v>2929</v>
      </c>
      <c r="C397" s="101" t="s">
        <v>2865</v>
      </c>
      <c r="D397" s="102" t="s">
        <v>2930</v>
      </c>
    </row>
    <row r="398" spans="1:4" ht="13.5" x14ac:dyDescent="0.25">
      <c r="A398" s="101" t="s">
        <v>2931</v>
      </c>
      <c r="B398" s="101" t="s">
        <v>2932</v>
      </c>
      <c r="C398" s="101" t="s">
        <v>2865</v>
      </c>
      <c r="D398" s="102" t="s">
        <v>2933</v>
      </c>
    </row>
    <row r="399" spans="1:4" ht="13.5" x14ac:dyDescent="0.25">
      <c r="A399" s="101" t="s">
        <v>2934</v>
      </c>
      <c r="B399" s="101" t="s">
        <v>2935</v>
      </c>
      <c r="C399" s="101" t="s">
        <v>2865</v>
      </c>
      <c r="D399" s="102" t="s">
        <v>2936</v>
      </c>
    </row>
    <row r="400" spans="1:4" ht="13.5" x14ac:dyDescent="0.25">
      <c r="A400" s="101" t="s">
        <v>2937</v>
      </c>
      <c r="B400" s="101" t="s">
        <v>2938</v>
      </c>
      <c r="C400" s="101" t="s">
        <v>2865</v>
      </c>
      <c r="D400" s="102" t="s">
        <v>2939</v>
      </c>
    </row>
    <row r="401" spans="1:4" ht="13.5" x14ac:dyDescent="0.25">
      <c r="A401" s="101" t="s">
        <v>2940</v>
      </c>
      <c r="B401" s="101" t="s">
        <v>2941</v>
      </c>
      <c r="C401" s="101" t="s">
        <v>2865</v>
      </c>
      <c r="D401" s="102" t="s">
        <v>2942</v>
      </c>
    </row>
    <row r="402" spans="1:4" ht="13.5" x14ac:dyDescent="0.25">
      <c r="A402" s="101" t="s">
        <v>2943</v>
      </c>
      <c r="B402" s="101" t="s">
        <v>2944</v>
      </c>
      <c r="C402" s="101" t="s">
        <v>2865</v>
      </c>
      <c r="D402" s="102" t="s">
        <v>2945</v>
      </c>
    </row>
    <row r="403" spans="1:4" ht="13.5" x14ac:dyDescent="0.25">
      <c r="A403" s="101" t="s">
        <v>2946</v>
      </c>
      <c r="B403" s="101" t="s">
        <v>2947</v>
      </c>
      <c r="C403" s="101" t="s">
        <v>2865</v>
      </c>
      <c r="D403" s="102" t="s">
        <v>2948</v>
      </c>
    </row>
    <row r="404" spans="1:4" ht="13.5" x14ac:dyDescent="0.25">
      <c r="A404" s="101" t="s">
        <v>2949</v>
      </c>
      <c r="B404" s="101" t="s">
        <v>2950</v>
      </c>
      <c r="C404" s="101" t="s">
        <v>2865</v>
      </c>
      <c r="D404" s="102" t="s">
        <v>2951</v>
      </c>
    </row>
    <row r="405" spans="1:4" ht="13.5" x14ac:dyDescent="0.25">
      <c r="A405" s="101" t="s">
        <v>2952</v>
      </c>
      <c r="B405" s="101" t="s">
        <v>2953</v>
      </c>
      <c r="C405" s="101" t="s">
        <v>2865</v>
      </c>
      <c r="D405" s="102" t="s">
        <v>2954</v>
      </c>
    </row>
    <row r="406" spans="1:4" ht="13.5" x14ac:dyDescent="0.25">
      <c r="A406" s="101" t="s">
        <v>2955</v>
      </c>
      <c r="B406" s="101" t="s">
        <v>2956</v>
      </c>
      <c r="C406" s="101" t="s">
        <v>2865</v>
      </c>
      <c r="D406" s="102" t="s">
        <v>2957</v>
      </c>
    </row>
    <row r="407" spans="1:4" ht="13.5" x14ac:dyDescent="0.25">
      <c r="A407" s="101" t="s">
        <v>2958</v>
      </c>
      <c r="B407" s="101" t="s">
        <v>2959</v>
      </c>
      <c r="C407" s="101" t="s">
        <v>2865</v>
      </c>
      <c r="D407" s="102" t="s">
        <v>2960</v>
      </c>
    </row>
    <row r="408" spans="1:4" ht="13.5" x14ac:dyDescent="0.25">
      <c r="A408" s="101" t="s">
        <v>2961</v>
      </c>
      <c r="B408" s="101" t="s">
        <v>2962</v>
      </c>
      <c r="C408" s="101" t="s">
        <v>2865</v>
      </c>
      <c r="D408" s="102" t="s">
        <v>2963</v>
      </c>
    </row>
    <row r="409" spans="1:4" ht="13.5" x14ac:dyDescent="0.25">
      <c r="A409" s="101" t="s">
        <v>2964</v>
      </c>
      <c r="B409" s="101" t="s">
        <v>2965</v>
      </c>
      <c r="C409" s="101" t="s">
        <v>2865</v>
      </c>
      <c r="D409" s="102" t="s">
        <v>2966</v>
      </c>
    </row>
    <row r="410" spans="1:4" ht="13.5" x14ac:dyDescent="0.25">
      <c r="A410" s="101" t="s">
        <v>2967</v>
      </c>
      <c r="B410" s="101" t="s">
        <v>2968</v>
      </c>
      <c r="C410" s="101" t="s">
        <v>2865</v>
      </c>
      <c r="D410" s="102" t="s">
        <v>2969</v>
      </c>
    </row>
    <row r="411" spans="1:4" ht="13.5" x14ac:dyDescent="0.25">
      <c r="A411" s="101" t="s">
        <v>2970</v>
      </c>
      <c r="B411" s="101" t="s">
        <v>2971</v>
      </c>
      <c r="C411" s="101" t="s">
        <v>2865</v>
      </c>
      <c r="D411" s="102" t="s">
        <v>2972</v>
      </c>
    </row>
    <row r="412" spans="1:4" ht="13.5" x14ac:dyDescent="0.25">
      <c r="A412" s="101" t="s">
        <v>2973</v>
      </c>
      <c r="B412" s="101" t="s">
        <v>2974</v>
      </c>
      <c r="C412" s="101" t="s">
        <v>2865</v>
      </c>
      <c r="D412" s="102" t="s">
        <v>2975</v>
      </c>
    </row>
    <row r="413" spans="1:4" ht="13.5" x14ac:dyDescent="0.25">
      <c r="A413" s="101" t="s">
        <v>2976</v>
      </c>
      <c r="B413" s="101" t="s">
        <v>2977</v>
      </c>
      <c r="C413" s="101" t="s">
        <v>2865</v>
      </c>
      <c r="D413" s="102" t="s">
        <v>2978</v>
      </c>
    </row>
    <row r="414" spans="1:4" ht="13.5" x14ac:dyDescent="0.25">
      <c r="A414" s="101" t="s">
        <v>2979</v>
      </c>
      <c r="B414" s="101" t="s">
        <v>2980</v>
      </c>
      <c r="C414" s="101" t="s">
        <v>2865</v>
      </c>
      <c r="D414" s="102" t="s">
        <v>2981</v>
      </c>
    </row>
    <row r="415" spans="1:4" ht="13.5" x14ac:dyDescent="0.25">
      <c r="A415" s="101" t="s">
        <v>2982</v>
      </c>
      <c r="B415" s="101" t="s">
        <v>2983</v>
      </c>
      <c r="C415" s="101" t="s">
        <v>2865</v>
      </c>
      <c r="D415" s="102" t="s">
        <v>2984</v>
      </c>
    </row>
    <row r="416" spans="1:4" ht="13.5" x14ac:dyDescent="0.25">
      <c r="A416" s="101" t="s">
        <v>2985</v>
      </c>
      <c r="B416" s="101" t="s">
        <v>2986</v>
      </c>
      <c r="C416" s="101" t="s">
        <v>2865</v>
      </c>
      <c r="D416" s="102" t="s">
        <v>2987</v>
      </c>
    </row>
    <row r="417" spans="1:4" ht="13.5" x14ac:dyDescent="0.25">
      <c r="A417" s="101" t="s">
        <v>2988</v>
      </c>
      <c r="B417" s="101" t="s">
        <v>2989</v>
      </c>
      <c r="C417" s="101" t="s">
        <v>2865</v>
      </c>
      <c r="D417" s="102" t="s">
        <v>2990</v>
      </c>
    </row>
    <row r="418" spans="1:4" ht="13.5" x14ac:dyDescent="0.25">
      <c r="A418" s="101" t="s">
        <v>2991</v>
      </c>
      <c r="B418" s="101" t="s">
        <v>2992</v>
      </c>
      <c r="C418" s="101" t="s">
        <v>2865</v>
      </c>
      <c r="D418" s="102" t="s">
        <v>2993</v>
      </c>
    </row>
    <row r="419" spans="1:4" ht="13.5" x14ac:dyDescent="0.25">
      <c r="A419" s="101" t="s">
        <v>2994</v>
      </c>
      <c r="B419" s="101" t="s">
        <v>2995</v>
      </c>
      <c r="C419" s="101" t="s">
        <v>2865</v>
      </c>
      <c r="D419" s="102" t="s">
        <v>2996</v>
      </c>
    </row>
    <row r="420" spans="1:4" ht="13.5" x14ac:dyDescent="0.25">
      <c r="A420" s="101" t="s">
        <v>2997</v>
      </c>
      <c r="B420" s="101" t="s">
        <v>2998</v>
      </c>
      <c r="C420" s="101" t="s">
        <v>2865</v>
      </c>
      <c r="D420" s="102" t="s">
        <v>2999</v>
      </c>
    </row>
    <row r="421" spans="1:4" ht="13.5" x14ac:dyDescent="0.25">
      <c r="A421" s="101" t="s">
        <v>3000</v>
      </c>
      <c r="B421" s="101" t="s">
        <v>3001</v>
      </c>
      <c r="C421" s="101" t="s">
        <v>2865</v>
      </c>
      <c r="D421" s="102" t="s">
        <v>3002</v>
      </c>
    </row>
    <row r="422" spans="1:4" ht="13.5" x14ac:dyDescent="0.25">
      <c r="A422" s="101" t="s">
        <v>3003</v>
      </c>
      <c r="B422" s="101" t="s">
        <v>3004</v>
      </c>
      <c r="C422" s="101" t="s">
        <v>2865</v>
      </c>
      <c r="D422" s="102" t="s">
        <v>3005</v>
      </c>
    </row>
    <row r="423" spans="1:4" ht="13.5" x14ac:dyDescent="0.25">
      <c r="A423" s="101" t="s">
        <v>3006</v>
      </c>
      <c r="B423" s="101" t="s">
        <v>3007</v>
      </c>
      <c r="C423" s="101" t="s">
        <v>2865</v>
      </c>
      <c r="D423" s="102" t="s">
        <v>3008</v>
      </c>
    </row>
    <row r="424" spans="1:4" ht="13.5" x14ac:dyDescent="0.25">
      <c r="A424" s="101" t="s">
        <v>3009</v>
      </c>
      <c r="B424" s="101" t="s">
        <v>3010</v>
      </c>
      <c r="C424" s="101" t="s">
        <v>2865</v>
      </c>
      <c r="D424" s="102" t="s">
        <v>3011</v>
      </c>
    </row>
    <row r="425" spans="1:4" ht="13.5" x14ac:dyDescent="0.25">
      <c r="A425" s="101" t="s">
        <v>3012</v>
      </c>
      <c r="B425" s="101" t="s">
        <v>3013</v>
      </c>
      <c r="C425" s="101" t="s">
        <v>2865</v>
      </c>
      <c r="D425" s="102" t="s">
        <v>3014</v>
      </c>
    </row>
    <row r="426" spans="1:4" ht="13.5" x14ac:dyDescent="0.25">
      <c r="A426" s="101" t="s">
        <v>3015</v>
      </c>
      <c r="B426" s="101" t="s">
        <v>3016</v>
      </c>
      <c r="C426" s="101" t="s">
        <v>2865</v>
      </c>
      <c r="D426" s="102" t="s">
        <v>3017</v>
      </c>
    </row>
    <row r="427" spans="1:4" ht="13.5" x14ac:dyDescent="0.25">
      <c r="A427" s="101" t="s">
        <v>3018</v>
      </c>
      <c r="B427" s="101" t="s">
        <v>3019</v>
      </c>
      <c r="C427" s="101" t="s">
        <v>2865</v>
      </c>
      <c r="D427" s="102" t="s">
        <v>3020</v>
      </c>
    </row>
    <row r="428" spans="1:4" ht="13.5" x14ac:dyDescent="0.25">
      <c r="A428" s="101" t="s">
        <v>3021</v>
      </c>
      <c r="B428" s="101" t="s">
        <v>3022</v>
      </c>
      <c r="C428" s="101" t="s">
        <v>2865</v>
      </c>
      <c r="D428" s="102" t="s">
        <v>3023</v>
      </c>
    </row>
    <row r="429" spans="1:4" ht="13.5" x14ac:dyDescent="0.25">
      <c r="A429" s="101" t="s">
        <v>3024</v>
      </c>
      <c r="B429" s="101" t="s">
        <v>3025</v>
      </c>
      <c r="C429" s="101" t="s">
        <v>2865</v>
      </c>
      <c r="D429" s="102" t="s">
        <v>3026</v>
      </c>
    </row>
    <row r="430" spans="1:4" ht="13.5" x14ac:dyDescent="0.25">
      <c r="A430" s="101" t="s">
        <v>3027</v>
      </c>
      <c r="B430" s="101" t="s">
        <v>3028</v>
      </c>
      <c r="C430" s="101" t="s">
        <v>2865</v>
      </c>
      <c r="D430" s="102" t="s">
        <v>3029</v>
      </c>
    </row>
    <row r="431" spans="1:4" ht="13.5" x14ac:dyDescent="0.25">
      <c r="A431" s="101" t="s">
        <v>3030</v>
      </c>
      <c r="B431" s="101" t="s">
        <v>3031</v>
      </c>
      <c r="C431" s="101" t="s">
        <v>2865</v>
      </c>
      <c r="D431" s="102" t="s">
        <v>3032</v>
      </c>
    </row>
    <row r="432" spans="1:4" ht="13.5" x14ac:dyDescent="0.25">
      <c r="A432" s="101" t="s">
        <v>3033</v>
      </c>
      <c r="B432" s="101" t="s">
        <v>3034</v>
      </c>
      <c r="C432" s="101" t="s">
        <v>2865</v>
      </c>
      <c r="D432" s="102" t="s">
        <v>3035</v>
      </c>
    </row>
    <row r="433" spans="1:4" ht="13.5" x14ac:dyDescent="0.25">
      <c r="A433" s="101" t="s">
        <v>3036</v>
      </c>
      <c r="B433" s="101" t="s">
        <v>3037</v>
      </c>
      <c r="C433" s="101" t="s">
        <v>2865</v>
      </c>
      <c r="D433" s="102" t="s">
        <v>3038</v>
      </c>
    </row>
    <row r="434" spans="1:4" ht="13.5" x14ac:dyDescent="0.25">
      <c r="A434" s="101" t="s">
        <v>3039</v>
      </c>
      <c r="B434" s="101" t="s">
        <v>3040</v>
      </c>
      <c r="C434" s="101" t="s">
        <v>2865</v>
      </c>
      <c r="D434" s="102" t="s">
        <v>3041</v>
      </c>
    </row>
    <row r="435" spans="1:4" ht="13.5" x14ac:dyDescent="0.25">
      <c r="A435" s="101" t="s">
        <v>3042</v>
      </c>
      <c r="B435" s="101" t="s">
        <v>3043</v>
      </c>
      <c r="C435" s="101" t="s">
        <v>2865</v>
      </c>
      <c r="D435" s="102" t="s">
        <v>3044</v>
      </c>
    </row>
    <row r="436" spans="1:4" ht="13.5" x14ac:dyDescent="0.25">
      <c r="A436" s="101" t="s">
        <v>3045</v>
      </c>
      <c r="B436" s="101" t="s">
        <v>3046</v>
      </c>
      <c r="C436" s="101" t="s">
        <v>2865</v>
      </c>
      <c r="D436" s="102" t="s">
        <v>3047</v>
      </c>
    </row>
    <row r="437" spans="1:4" ht="13.5" x14ac:dyDescent="0.25">
      <c r="A437" s="101" t="s">
        <v>3048</v>
      </c>
      <c r="B437" s="101" t="s">
        <v>3049</v>
      </c>
      <c r="C437" s="101" t="s">
        <v>2865</v>
      </c>
      <c r="D437" s="102" t="s">
        <v>3050</v>
      </c>
    </row>
    <row r="438" spans="1:4" ht="13.5" x14ac:dyDescent="0.25">
      <c r="A438" s="101" t="s">
        <v>3051</v>
      </c>
      <c r="B438" s="101" t="s">
        <v>3052</v>
      </c>
      <c r="C438" s="101" t="s">
        <v>2865</v>
      </c>
      <c r="D438" s="102" t="s">
        <v>3053</v>
      </c>
    </row>
    <row r="439" spans="1:4" ht="13.5" x14ac:dyDescent="0.25">
      <c r="A439" s="101" t="s">
        <v>3054</v>
      </c>
      <c r="B439" s="101" t="s">
        <v>3055</v>
      </c>
      <c r="C439" s="101" t="s">
        <v>2865</v>
      </c>
      <c r="D439" s="102" t="s">
        <v>3056</v>
      </c>
    </row>
    <row r="440" spans="1:4" ht="13.5" x14ac:dyDescent="0.25">
      <c r="A440" s="101" t="s">
        <v>3057</v>
      </c>
      <c r="B440" s="101" t="s">
        <v>3058</v>
      </c>
      <c r="C440" s="101" t="s">
        <v>2865</v>
      </c>
      <c r="D440" s="102" t="s">
        <v>3059</v>
      </c>
    </row>
    <row r="441" spans="1:4" ht="13.5" x14ac:dyDescent="0.25">
      <c r="A441" s="101" t="s">
        <v>3060</v>
      </c>
      <c r="B441" s="101" t="s">
        <v>3061</v>
      </c>
      <c r="C441" s="101" t="s">
        <v>2865</v>
      </c>
      <c r="D441" s="102" t="s">
        <v>3062</v>
      </c>
    </row>
    <row r="442" spans="1:4" ht="13.5" x14ac:dyDescent="0.25">
      <c r="A442" s="101" t="s">
        <v>3063</v>
      </c>
      <c r="B442" s="101" t="s">
        <v>3064</v>
      </c>
      <c r="C442" s="101" t="s">
        <v>2865</v>
      </c>
      <c r="D442" s="102" t="s">
        <v>3065</v>
      </c>
    </row>
    <row r="443" spans="1:4" ht="13.5" x14ac:dyDescent="0.25">
      <c r="A443" s="101" t="s">
        <v>3066</v>
      </c>
      <c r="B443" s="101" t="s">
        <v>3067</v>
      </c>
      <c r="C443" s="101" t="s">
        <v>2865</v>
      </c>
      <c r="D443" s="102" t="s">
        <v>3068</v>
      </c>
    </row>
    <row r="444" spans="1:4" ht="13.5" x14ac:dyDescent="0.25">
      <c r="A444" s="101" t="s">
        <v>3069</v>
      </c>
      <c r="B444" s="101" t="s">
        <v>3070</v>
      </c>
      <c r="C444" s="101" t="s">
        <v>2865</v>
      </c>
      <c r="D444" s="102" t="s">
        <v>3071</v>
      </c>
    </row>
    <row r="445" spans="1:4" ht="13.5" x14ac:dyDescent="0.25">
      <c r="A445" s="101" t="s">
        <v>3072</v>
      </c>
      <c r="B445" s="101" t="s">
        <v>3073</v>
      </c>
      <c r="C445" s="101" t="s">
        <v>2865</v>
      </c>
      <c r="D445" s="102" t="s">
        <v>3074</v>
      </c>
    </row>
    <row r="446" spans="1:4" ht="13.5" x14ac:dyDescent="0.25">
      <c r="A446" s="101" t="s">
        <v>3075</v>
      </c>
      <c r="B446" s="101" t="s">
        <v>3076</v>
      </c>
      <c r="C446" s="101" t="s">
        <v>2865</v>
      </c>
      <c r="D446" s="102" t="s">
        <v>3077</v>
      </c>
    </row>
    <row r="447" spans="1:4" ht="13.5" x14ac:dyDescent="0.25">
      <c r="A447" s="101" t="s">
        <v>3078</v>
      </c>
      <c r="B447" s="101" t="s">
        <v>3079</v>
      </c>
      <c r="C447" s="101" t="s">
        <v>2865</v>
      </c>
      <c r="D447" s="102" t="s">
        <v>3080</v>
      </c>
    </row>
    <row r="448" spans="1:4" ht="13.5" x14ac:dyDescent="0.25">
      <c r="A448" s="101" t="s">
        <v>3081</v>
      </c>
      <c r="B448" s="101" t="s">
        <v>3082</v>
      </c>
      <c r="C448" s="101" t="s">
        <v>2865</v>
      </c>
      <c r="D448" s="102" t="s">
        <v>3083</v>
      </c>
    </row>
    <row r="449" spans="1:4" ht="13.5" x14ac:dyDescent="0.25">
      <c r="A449" s="101" t="s">
        <v>3084</v>
      </c>
      <c r="B449" s="101" t="s">
        <v>3085</v>
      </c>
      <c r="C449" s="101" t="s">
        <v>2865</v>
      </c>
      <c r="D449" s="102" t="s">
        <v>3086</v>
      </c>
    </row>
    <row r="450" spans="1:4" ht="13.5" x14ac:dyDescent="0.25">
      <c r="A450" s="101" t="s">
        <v>3087</v>
      </c>
      <c r="B450" s="101" t="s">
        <v>3088</v>
      </c>
      <c r="C450" s="101" t="s">
        <v>2865</v>
      </c>
      <c r="D450" s="102" t="s">
        <v>3089</v>
      </c>
    </row>
    <row r="451" spans="1:4" ht="13.5" x14ac:dyDescent="0.25">
      <c r="A451" s="101" t="s">
        <v>3090</v>
      </c>
      <c r="B451" s="101" t="s">
        <v>3091</v>
      </c>
      <c r="C451" s="101" t="s">
        <v>2865</v>
      </c>
      <c r="D451" s="102" t="s">
        <v>3092</v>
      </c>
    </row>
    <row r="452" spans="1:4" ht="13.5" x14ac:dyDescent="0.25">
      <c r="A452" s="101" t="s">
        <v>3093</v>
      </c>
      <c r="B452" s="101" t="s">
        <v>3094</v>
      </c>
      <c r="C452" s="101" t="s">
        <v>2865</v>
      </c>
      <c r="D452" s="102" t="s">
        <v>3095</v>
      </c>
    </row>
    <row r="453" spans="1:4" ht="13.5" x14ac:dyDescent="0.25">
      <c r="A453" s="101" t="s">
        <v>3096</v>
      </c>
      <c r="B453" s="101" t="s">
        <v>3097</v>
      </c>
      <c r="C453" s="101" t="s">
        <v>2865</v>
      </c>
      <c r="D453" s="102" t="s">
        <v>3098</v>
      </c>
    </row>
    <row r="454" spans="1:4" ht="13.5" x14ac:dyDescent="0.25">
      <c r="A454" s="101" t="s">
        <v>3099</v>
      </c>
      <c r="B454" s="101" t="s">
        <v>3100</v>
      </c>
      <c r="C454" s="101" t="s">
        <v>2865</v>
      </c>
      <c r="D454" s="102" t="s">
        <v>3101</v>
      </c>
    </row>
    <row r="455" spans="1:4" ht="13.5" x14ac:dyDescent="0.25">
      <c r="A455" s="101" t="s">
        <v>3102</v>
      </c>
      <c r="B455" s="101" t="s">
        <v>3103</v>
      </c>
      <c r="C455" s="101" t="s">
        <v>2865</v>
      </c>
      <c r="D455" s="102" t="s">
        <v>3104</v>
      </c>
    </row>
    <row r="456" spans="1:4" ht="13.5" x14ac:dyDescent="0.25">
      <c r="A456" s="101" t="s">
        <v>3105</v>
      </c>
      <c r="B456" s="101" t="s">
        <v>3106</v>
      </c>
      <c r="C456" s="101" t="s">
        <v>2865</v>
      </c>
      <c r="D456" s="102" t="s">
        <v>3107</v>
      </c>
    </row>
    <row r="457" spans="1:4" ht="13.5" x14ac:dyDescent="0.25">
      <c r="A457" s="101" t="s">
        <v>3108</v>
      </c>
      <c r="B457" s="101" t="s">
        <v>3109</v>
      </c>
      <c r="C457" s="101" t="s">
        <v>2865</v>
      </c>
      <c r="D457" s="102" t="s">
        <v>3110</v>
      </c>
    </row>
    <row r="458" spans="1:4" ht="13.5" x14ac:dyDescent="0.25">
      <c r="A458" s="101" t="s">
        <v>3111</v>
      </c>
      <c r="B458" s="101" t="s">
        <v>3112</v>
      </c>
      <c r="C458" s="101" t="s">
        <v>2865</v>
      </c>
      <c r="D458" s="102" t="s">
        <v>3113</v>
      </c>
    </row>
    <row r="459" spans="1:4" ht="13.5" x14ac:dyDescent="0.25">
      <c r="A459" s="101" t="s">
        <v>3114</v>
      </c>
      <c r="B459" s="101" t="s">
        <v>3115</v>
      </c>
      <c r="C459" s="101" t="s">
        <v>2865</v>
      </c>
      <c r="D459" s="102" t="s">
        <v>3116</v>
      </c>
    </row>
    <row r="460" spans="1:4" ht="13.5" x14ac:dyDescent="0.25">
      <c r="A460" s="101" t="s">
        <v>3117</v>
      </c>
      <c r="B460" s="101" t="s">
        <v>3118</v>
      </c>
      <c r="C460" s="101" t="s">
        <v>2865</v>
      </c>
      <c r="D460" s="102" t="s">
        <v>3119</v>
      </c>
    </row>
    <row r="461" spans="1:4" ht="13.5" x14ac:dyDescent="0.25">
      <c r="A461" s="101" t="s">
        <v>3120</v>
      </c>
      <c r="B461" s="101" t="s">
        <v>3121</v>
      </c>
      <c r="C461" s="101" t="s">
        <v>2865</v>
      </c>
      <c r="D461" s="102" t="s">
        <v>3122</v>
      </c>
    </row>
    <row r="462" spans="1:4" ht="13.5" x14ac:dyDescent="0.25">
      <c r="A462" s="101" t="s">
        <v>3123</v>
      </c>
      <c r="B462" s="101" t="s">
        <v>3124</v>
      </c>
      <c r="C462" s="101" t="s">
        <v>2865</v>
      </c>
      <c r="D462" s="102" t="s">
        <v>3125</v>
      </c>
    </row>
    <row r="463" spans="1:4" ht="13.5" x14ac:dyDescent="0.25">
      <c r="A463" s="101" t="s">
        <v>3126</v>
      </c>
      <c r="B463" s="101" t="s">
        <v>3127</v>
      </c>
      <c r="C463" s="101" t="s">
        <v>2865</v>
      </c>
      <c r="D463" s="102" t="s">
        <v>3128</v>
      </c>
    </row>
    <row r="464" spans="1:4" ht="13.5" x14ac:dyDescent="0.25">
      <c r="A464" s="101" t="s">
        <v>3129</v>
      </c>
      <c r="B464" s="101" t="s">
        <v>3130</v>
      </c>
      <c r="C464" s="101" t="s">
        <v>2865</v>
      </c>
      <c r="D464" s="102" t="s">
        <v>3131</v>
      </c>
    </row>
    <row r="465" spans="1:4" ht="13.5" x14ac:dyDescent="0.25">
      <c r="A465" s="101" t="s">
        <v>3132</v>
      </c>
      <c r="B465" s="101" t="s">
        <v>3133</v>
      </c>
      <c r="C465" s="101" t="s">
        <v>2865</v>
      </c>
      <c r="D465" s="102" t="s">
        <v>3134</v>
      </c>
    </row>
    <row r="466" spans="1:4" ht="13.5" x14ac:dyDescent="0.25">
      <c r="A466" s="101" t="s">
        <v>3135</v>
      </c>
      <c r="B466" s="101" t="s">
        <v>3136</v>
      </c>
      <c r="C466" s="101" t="s">
        <v>2865</v>
      </c>
      <c r="D466" s="102" t="s">
        <v>3137</v>
      </c>
    </row>
    <row r="467" spans="1:4" ht="13.5" x14ac:dyDescent="0.25">
      <c r="A467" s="101" t="s">
        <v>3138</v>
      </c>
      <c r="B467" s="101" t="s">
        <v>3139</v>
      </c>
      <c r="C467" s="101" t="s">
        <v>2865</v>
      </c>
      <c r="D467" s="102" t="s">
        <v>3140</v>
      </c>
    </row>
    <row r="468" spans="1:4" ht="13.5" x14ac:dyDescent="0.25">
      <c r="A468" s="101" t="s">
        <v>3141</v>
      </c>
      <c r="B468" s="101" t="s">
        <v>3142</v>
      </c>
      <c r="C468" s="101" t="s">
        <v>2865</v>
      </c>
      <c r="D468" s="102" t="s">
        <v>3143</v>
      </c>
    </row>
    <row r="469" spans="1:4" ht="13.5" x14ac:dyDescent="0.25">
      <c r="A469" s="101" t="s">
        <v>3144</v>
      </c>
      <c r="B469" s="101" t="s">
        <v>3145</v>
      </c>
      <c r="C469" s="101" t="s">
        <v>2865</v>
      </c>
      <c r="D469" s="102" t="s">
        <v>3146</v>
      </c>
    </row>
    <row r="470" spans="1:4" ht="13.5" x14ac:dyDescent="0.25">
      <c r="A470" s="101" t="s">
        <v>3147</v>
      </c>
      <c r="B470" s="101" t="s">
        <v>3148</v>
      </c>
      <c r="C470" s="101" t="s">
        <v>2865</v>
      </c>
      <c r="D470" s="102" t="s">
        <v>3149</v>
      </c>
    </row>
    <row r="471" spans="1:4" ht="13.5" x14ac:dyDescent="0.25">
      <c r="A471" s="101" t="s">
        <v>3150</v>
      </c>
      <c r="B471" s="101" t="s">
        <v>3151</v>
      </c>
      <c r="C471" s="101" t="s">
        <v>2865</v>
      </c>
      <c r="D471" s="102" t="s">
        <v>3152</v>
      </c>
    </row>
    <row r="472" spans="1:4" ht="13.5" x14ac:dyDescent="0.25">
      <c r="A472" s="101" t="s">
        <v>3153</v>
      </c>
      <c r="B472" s="101" t="s">
        <v>3154</v>
      </c>
      <c r="C472" s="101" t="s">
        <v>2865</v>
      </c>
      <c r="D472" s="102" t="s">
        <v>3155</v>
      </c>
    </row>
    <row r="473" spans="1:4" ht="13.5" x14ac:dyDescent="0.25">
      <c r="A473" s="101" t="s">
        <v>3156</v>
      </c>
      <c r="B473" s="101" t="s">
        <v>3157</v>
      </c>
      <c r="C473" s="101" t="s">
        <v>2865</v>
      </c>
      <c r="D473" s="102" t="s">
        <v>3158</v>
      </c>
    </row>
    <row r="474" spans="1:4" ht="13.5" x14ac:dyDescent="0.25">
      <c r="A474" s="101" t="s">
        <v>3159</v>
      </c>
      <c r="B474" s="101" t="s">
        <v>3160</v>
      </c>
      <c r="C474" s="101" t="s">
        <v>2865</v>
      </c>
      <c r="D474" s="102" t="s">
        <v>3161</v>
      </c>
    </row>
    <row r="475" spans="1:4" ht="13.5" x14ac:dyDescent="0.25">
      <c r="A475" s="101" t="s">
        <v>3162</v>
      </c>
      <c r="B475" s="101" t="s">
        <v>3163</v>
      </c>
      <c r="C475" s="101" t="s">
        <v>2865</v>
      </c>
      <c r="D475" s="102" t="s">
        <v>3164</v>
      </c>
    </row>
    <row r="476" spans="1:4" ht="13.5" x14ac:dyDescent="0.25">
      <c r="A476" s="101" t="s">
        <v>3165</v>
      </c>
      <c r="B476" s="101" t="s">
        <v>3166</v>
      </c>
      <c r="C476" s="101" t="s">
        <v>2865</v>
      </c>
      <c r="D476" s="102" t="s">
        <v>3167</v>
      </c>
    </row>
    <row r="477" spans="1:4" ht="13.5" x14ac:dyDescent="0.25">
      <c r="A477" s="101" t="s">
        <v>3168</v>
      </c>
      <c r="B477" s="101" t="s">
        <v>3169</v>
      </c>
      <c r="C477" s="101" t="s">
        <v>2865</v>
      </c>
      <c r="D477" s="102" t="s">
        <v>3170</v>
      </c>
    </row>
    <row r="478" spans="1:4" ht="13.5" x14ac:dyDescent="0.25">
      <c r="A478" s="101" t="s">
        <v>3171</v>
      </c>
      <c r="B478" s="101" t="s">
        <v>3172</v>
      </c>
      <c r="C478" s="101" t="s">
        <v>2865</v>
      </c>
      <c r="D478" s="102" t="s">
        <v>3173</v>
      </c>
    </row>
    <row r="479" spans="1:4" ht="13.5" x14ac:dyDescent="0.25">
      <c r="A479" s="101" t="s">
        <v>3174</v>
      </c>
      <c r="B479" s="101" t="s">
        <v>3175</v>
      </c>
      <c r="C479" s="101" t="s">
        <v>2865</v>
      </c>
      <c r="D479" s="102" t="s">
        <v>3176</v>
      </c>
    </row>
    <row r="480" spans="1:4" ht="13.5" x14ac:dyDescent="0.25">
      <c r="A480" s="101" t="s">
        <v>3177</v>
      </c>
      <c r="B480" s="101" t="s">
        <v>3178</v>
      </c>
      <c r="C480" s="101" t="s">
        <v>2865</v>
      </c>
      <c r="D480" s="102" t="s">
        <v>3179</v>
      </c>
    </row>
    <row r="481" spans="1:4" ht="13.5" x14ac:dyDescent="0.25">
      <c r="A481" s="101" t="s">
        <v>3180</v>
      </c>
      <c r="B481" s="101" t="s">
        <v>3181</v>
      </c>
      <c r="C481" s="101" t="s">
        <v>2865</v>
      </c>
      <c r="D481" s="102" t="s">
        <v>3182</v>
      </c>
    </row>
    <row r="482" spans="1:4" ht="13.5" x14ac:dyDescent="0.25">
      <c r="A482" s="101" t="s">
        <v>3183</v>
      </c>
      <c r="B482" s="101" t="s">
        <v>3184</v>
      </c>
      <c r="C482" s="101" t="s">
        <v>2865</v>
      </c>
      <c r="D482" s="102" t="s">
        <v>3185</v>
      </c>
    </row>
    <row r="483" spans="1:4" ht="13.5" x14ac:dyDescent="0.25">
      <c r="A483" s="101" t="s">
        <v>3186</v>
      </c>
      <c r="B483" s="101" t="s">
        <v>3187</v>
      </c>
      <c r="C483" s="101" t="s">
        <v>2865</v>
      </c>
      <c r="D483" s="102" t="s">
        <v>3188</v>
      </c>
    </row>
    <row r="484" spans="1:4" ht="13.5" x14ac:dyDescent="0.25">
      <c r="A484" s="101" t="s">
        <v>3189</v>
      </c>
      <c r="B484" s="101" t="s">
        <v>3190</v>
      </c>
      <c r="C484" s="101" t="s">
        <v>2865</v>
      </c>
      <c r="D484" s="102" t="s">
        <v>3191</v>
      </c>
    </row>
    <row r="485" spans="1:4" ht="13.5" x14ac:dyDescent="0.25">
      <c r="A485" s="101" t="s">
        <v>3192</v>
      </c>
      <c r="B485" s="101" t="s">
        <v>3193</v>
      </c>
      <c r="C485" s="101" t="s">
        <v>2865</v>
      </c>
      <c r="D485" s="102" t="s">
        <v>3194</v>
      </c>
    </row>
    <row r="486" spans="1:4" ht="13.5" x14ac:dyDescent="0.25">
      <c r="A486" s="101" t="s">
        <v>3195</v>
      </c>
      <c r="B486" s="101" t="s">
        <v>3196</v>
      </c>
      <c r="C486" s="101" t="s">
        <v>2865</v>
      </c>
      <c r="D486" s="102" t="s">
        <v>3197</v>
      </c>
    </row>
    <row r="487" spans="1:4" ht="13.5" x14ac:dyDescent="0.25">
      <c r="A487" s="101" t="s">
        <v>3198</v>
      </c>
      <c r="B487" s="101" t="s">
        <v>3199</v>
      </c>
      <c r="C487" s="101" t="s">
        <v>2865</v>
      </c>
      <c r="D487" s="102" t="s">
        <v>3200</v>
      </c>
    </row>
    <row r="488" spans="1:4" ht="13.5" x14ac:dyDescent="0.25">
      <c r="A488" s="101" t="s">
        <v>3201</v>
      </c>
      <c r="B488" s="101" t="s">
        <v>3202</v>
      </c>
      <c r="C488" s="101" t="s">
        <v>2865</v>
      </c>
      <c r="D488" s="102" t="s">
        <v>3203</v>
      </c>
    </row>
    <row r="489" spans="1:4" ht="13.5" x14ac:dyDescent="0.25">
      <c r="A489" s="101" t="s">
        <v>3204</v>
      </c>
      <c r="B489" s="101" t="s">
        <v>3205</v>
      </c>
      <c r="C489" s="101" t="s">
        <v>2865</v>
      </c>
      <c r="D489" s="102" t="s">
        <v>3206</v>
      </c>
    </row>
    <row r="490" spans="1:4" ht="13.5" x14ac:dyDescent="0.25">
      <c r="A490" s="101" t="s">
        <v>3207</v>
      </c>
      <c r="B490" s="101" t="s">
        <v>3208</v>
      </c>
      <c r="C490" s="101" t="s">
        <v>2865</v>
      </c>
      <c r="D490" s="102" t="s">
        <v>3209</v>
      </c>
    </row>
    <row r="491" spans="1:4" ht="13.5" x14ac:dyDescent="0.25">
      <c r="A491" s="101" t="s">
        <v>3210</v>
      </c>
      <c r="B491" s="101" t="s">
        <v>3211</v>
      </c>
      <c r="C491" s="101" t="s">
        <v>2865</v>
      </c>
      <c r="D491" s="102" t="s">
        <v>3212</v>
      </c>
    </row>
    <row r="492" spans="1:4" ht="13.5" x14ac:dyDescent="0.25">
      <c r="A492" s="101" t="s">
        <v>3213</v>
      </c>
      <c r="B492" s="101" t="s">
        <v>3214</v>
      </c>
      <c r="C492" s="101" t="s">
        <v>2865</v>
      </c>
      <c r="D492" s="102" t="s">
        <v>3215</v>
      </c>
    </row>
    <row r="493" spans="1:4" ht="13.5" x14ac:dyDescent="0.25">
      <c r="A493" s="101" t="s">
        <v>3216</v>
      </c>
      <c r="B493" s="101" t="s">
        <v>3217</v>
      </c>
      <c r="C493" s="101" t="s">
        <v>2865</v>
      </c>
      <c r="D493" s="102" t="s">
        <v>1897</v>
      </c>
    </row>
    <row r="494" spans="1:4" ht="13.5" x14ac:dyDescent="0.25">
      <c r="A494" s="101" t="s">
        <v>3218</v>
      </c>
      <c r="B494" s="101" t="s">
        <v>3219</v>
      </c>
      <c r="C494" s="101" t="s">
        <v>2865</v>
      </c>
      <c r="D494" s="102" t="s">
        <v>3220</v>
      </c>
    </row>
    <row r="495" spans="1:4" ht="13.5" x14ac:dyDescent="0.25">
      <c r="A495" s="101" t="s">
        <v>3221</v>
      </c>
      <c r="B495" s="101" t="s">
        <v>3222</v>
      </c>
      <c r="C495" s="101" t="s">
        <v>2865</v>
      </c>
      <c r="D495" s="102" t="s">
        <v>3223</v>
      </c>
    </row>
    <row r="496" spans="1:4" ht="13.5" x14ac:dyDescent="0.25">
      <c r="A496" s="101" t="s">
        <v>3224</v>
      </c>
      <c r="B496" s="101" t="s">
        <v>3225</v>
      </c>
      <c r="C496" s="101" t="s">
        <v>2865</v>
      </c>
      <c r="D496" s="102" t="s">
        <v>3226</v>
      </c>
    </row>
    <row r="497" spans="1:4" ht="13.5" x14ac:dyDescent="0.25">
      <c r="A497" s="101" t="s">
        <v>3227</v>
      </c>
      <c r="B497" s="101" t="s">
        <v>3228</v>
      </c>
      <c r="C497" s="101" t="s">
        <v>2865</v>
      </c>
      <c r="D497" s="102" t="s">
        <v>3229</v>
      </c>
    </row>
    <row r="498" spans="1:4" ht="13.5" x14ac:dyDescent="0.25">
      <c r="A498" s="101" t="s">
        <v>3230</v>
      </c>
      <c r="B498" s="101" t="s">
        <v>3231</v>
      </c>
      <c r="C498" s="101" t="s">
        <v>2865</v>
      </c>
      <c r="D498" s="102" t="s">
        <v>3232</v>
      </c>
    </row>
    <row r="499" spans="1:4" ht="13.5" x14ac:dyDescent="0.25">
      <c r="A499" s="101" t="s">
        <v>3233</v>
      </c>
      <c r="B499" s="101" t="s">
        <v>3234</v>
      </c>
      <c r="C499" s="101" t="s">
        <v>2865</v>
      </c>
      <c r="D499" s="102" t="s">
        <v>3235</v>
      </c>
    </row>
    <row r="500" spans="1:4" ht="13.5" x14ac:dyDescent="0.25">
      <c r="A500" s="101" t="s">
        <v>3236</v>
      </c>
      <c r="B500" s="101" t="s">
        <v>3237</v>
      </c>
      <c r="C500" s="101" t="s">
        <v>2865</v>
      </c>
      <c r="D500" s="102" t="s">
        <v>3238</v>
      </c>
    </row>
    <row r="501" spans="1:4" ht="13.5" x14ac:dyDescent="0.25">
      <c r="A501" s="101" t="s">
        <v>3239</v>
      </c>
      <c r="B501" s="101" t="s">
        <v>3240</v>
      </c>
      <c r="C501" s="101" t="s">
        <v>2865</v>
      </c>
      <c r="D501" s="102" t="s">
        <v>3241</v>
      </c>
    </row>
    <row r="502" spans="1:4" ht="13.5" x14ac:dyDescent="0.25">
      <c r="A502" s="101" t="s">
        <v>3242</v>
      </c>
      <c r="B502" s="101" t="s">
        <v>3243</v>
      </c>
      <c r="C502" s="101" t="s">
        <v>2865</v>
      </c>
      <c r="D502" s="102" t="s">
        <v>3244</v>
      </c>
    </row>
    <row r="503" spans="1:4" ht="13.5" x14ac:dyDescent="0.25">
      <c r="A503" s="101" t="s">
        <v>3245</v>
      </c>
      <c r="B503" s="101" t="s">
        <v>3246</v>
      </c>
      <c r="C503" s="101" t="s">
        <v>2865</v>
      </c>
      <c r="D503" s="102" t="s">
        <v>3247</v>
      </c>
    </row>
    <row r="504" spans="1:4" ht="13.5" x14ac:dyDescent="0.25">
      <c r="A504" s="101" t="s">
        <v>3248</v>
      </c>
      <c r="B504" s="101" t="s">
        <v>3249</v>
      </c>
      <c r="C504" s="101" t="s">
        <v>2865</v>
      </c>
      <c r="D504" s="102" t="s">
        <v>3250</v>
      </c>
    </row>
    <row r="505" spans="1:4" ht="13.5" x14ac:dyDescent="0.25">
      <c r="A505" s="101" t="s">
        <v>3251</v>
      </c>
      <c r="B505" s="101" t="s">
        <v>3252</v>
      </c>
      <c r="C505" s="101" t="s">
        <v>2865</v>
      </c>
      <c r="D505" s="102" t="s">
        <v>3253</v>
      </c>
    </row>
    <row r="506" spans="1:4" ht="13.5" x14ac:dyDescent="0.25">
      <c r="A506" s="101" t="s">
        <v>3254</v>
      </c>
      <c r="B506" s="101" t="s">
        <v>3255</v>
      </c>
      <c r="C506" s="101" t="s">
        <v>2865</v>
      </c>
      <c r="D506" s="102" t="s">
        <v>3256</v>
      </c>
    </row>
    <row r="507" spans="1:4" ht="13.5" x14ac:dyDescent="0.25">
      <c r="A507" s="101" t="s">
        <v>3257</v>
      </c>
      <c r="B507" s="101" t="s">
        <v>3258</v>
      </c>
      <c r="C507" s="101" t="s">
        <v>2865</v>
      </c>
      <c r="D507" s="102" t="s">
        <v>3259</v>
      </c>
    </row>
    <row r="508" spans="1:4" ht="13.5" x14ac:dyDescent="0.25">
      <c r="A508" s="101" t="s">
        <v>3260</v>
      </c>
      <c r="B508" s="101" t="s">
        <v>3261</v>
      </c>
      <c r="C508" s="101" t="s">
        <v>2865</v>
      </c>
      <c r="D508" s="102" t="s">
        <v>3262</v>
      </c>
    </row>
    <row r="509" spans="1:4" ht="13.5" x14ac:dyDescent="0.25">
      <c r="A509" s="101" t="s">
        <v>3263</v>
      </c>
      <c r="B509" s="101" t="s">
        <v>3264</v>
      </c>
      <c r="C509" s="101" t="s">
        <v>2865</v>
      </c>
      <c r="D509" s="102" t="s">
        <v>3265</v>
      </c>
    </row>
    <row r="510" spans="1:4" ht="13.5" x14ac:dyDescent="0.25">
      <c r="A510" s="101" t="s">
        <v>3266</v>
      </c>
      <c r="B510" s="101" t="s">
        <v>3267</v>
      </c>
      <c r="C510" s="101" t="s">
        <v>2865</v>
      </c>
      <c r="D510" s="102" t="s">
        <v>3268</v>
      </c>
    </row>
    <row r="511" spans="1:4" ht="13.5" x14ac:dyDescent="0.25">
      <c r="A511" s="101" t="s">
        <v>3269</v>
      </c>
      <c r="B511" s="101" t="s">
        <v>3270</v>
      </c>
      <c r="C511" s="101" t="s">
        <v>2865</v>
      </c>
      <c r="D511" s="102" t="s">
        <v>3271</v>
      </c>
    </row>
    <row r="512" spans="1:4" ht="13.5" x14ac:dyDescent="0.25">
      <c r="A512" s="101" t="s">
        <v>3272</v>
      </c>
      <c r="B512" s="101" t="s">
        <v>3273</v>
      </c>
      <c r="C512" s="101" t="s">
        <v>2865</v>
      </c>
      <c r="D512" s="102" t="s">
        <v>3274</v>
      </c>
    </row>
    <row r="513" spans="1:4" ht="13.5" x14ac:dyDescent="0.25">
      <c r="A513" s="101" t="s">
        <v>3275</v>
      </c>
      <c r="B513" s="101" t="s">
        <v>3276</v>
      </c>
      <c r="C513" s="101" t="s">
        <v>2865</v>
      </c>
      <c r="D513" s="102" t="s">
        <v>3277</v>
      </c>
    </row>
    <row r="514" spans="1:4" ht="13.5" x14ac:dyDescent="0.25">
      <c r="A514" s="101" t="s">
        <v>3278</v>
      </c>
      <c r="B514" s="101" t="s">
        <v>3279</v>
      </c>
      <c r="C514" s="101" t="s">
        <v>2865</v>
      </c>
      <c r="D514" s="102" t="s">
        <v>3280</v>
      </c>
    </row>
    <row r="515" spans="1:4" ht="13.5" x14ac:dyDescent="0.25">
      <c r="A515" s="101" t="s">
        <v>3281</v>
      </c>
      <c r="B515" s="101" t="s">
        <v>3282</v>
      </c>
      <c r="C515" s="101" t="s">
        <v>2865</v>
      </c>
      <c r="D515" s="102" t="s">
        <v>3283</v>
      </c>
    </row>
    <row r="516" spans="1:4" ht="13.5" x14ac:dyDescent="0.25">
      <c r="A516" s="101" t="s">
        <v>3284</v>
      </c>
      <c r="B516" s="101" t="s">
        <v>3285</v>
      </c>
      <c r="C516" s="101" t="s">
        <v>2865</v>
      </c>
      <c r="D516" s="102" t="s">
        <v>3286</v>
      </c>
    </row>
    <row r="517" spans="1:4" ht="13.5" x14ac:dyDescent="0.25">
      <c r="A517" s="101" t="s">
        <v>3287</v>
      </c>
      <c r="B517" s="101" t="s">
        <v>3288</v>
      </c>
      <c r="C517" s="101" t="s">
        <v>2865</v>
      </c>
      <c r="D517" s="102" t="s">
        <v>3289</v>
      </c>
    </row>
    <row r="518" spans="1:4" ht="13.5" x14ac:dyDescent="0.25">
      <c r="A518" s="101" t="s">
        <v>3290</v>
      </c>
      <c r="B518" s="101" t="s">
        <v>3291</v>
      </c>
      <c r="C518" s="101" t="s">
        <v>2865</v>
      </c>
      <c r="D518" s="102" t="s">
        <v>3292</v>
      </c>
    </row>
    <row r="519" spans="1:4" ht="13.5" x14ac:dyDescent="0.25">
      <c r="A519" s="101" t="s">
        <v>3293</v>
      </c>
      <c r="B519" s="101" t="s">
        <v>3294</v>
      </c>
      <c r="C519" s="101" t="s">
        <v>2865</v>
      </c>
      <c r="D519" s="102" t="s">
        <v>3295</v>
      </c>
    </row>
    <row r="520" spans="1:4" ht="13.5" x14ac:dyDescent="0.25">
      <c r="A520" s="101" t="s">
        <v>3296</v>
      </c>
      <c r="B520" s="101" t="s">
        <v>3297</v>
      </c>
      <c r="C520" s="101" t="s">
        <v>3298</v>
      </c>
      <c r="D520" s="102" t="s">
        <v>3299</v>
      </c>
    </row>
    <row r="521" spans="1:4" ht="13.5" x14ac:dyDescent="0.25">
      <c r="A521" s="101" t="s">
        <v>3300</v>
      </c>
      <c r="B521" s="101" t="s">
        <v>3301</v>
      </c>
      <c r="C521" s="101" t="s">
        <v>3298</v>
      </c>
      <c r="D521" s="102" t="s">
        <v>3302</v>
      </c>
    </row>
    <row r="522" spans="1:4" ht="13.5" x14ac:dyDescent="0.25">
      <c r="A522" s="101" t="s">
        <v>3303</v>
      </c>
      <c r="B522" s="101" t="s">
        <v>3304</v>
      </c>
      <c r="C522" s="101" t="s">
        <v>3298</v>
      </c>
      <c r="D522" s="102" t="s">
        <v>3305</v>
      </c>
    </row>
    <row r="523" spans="1:4" ht="13.5" x14ac:dyDescent="0.25">
      <c r="A523" s="101" t="s">
        <v>3306</v>
      </c>
      <c r="B523" s="101" t="s">
        <v>3307</v>
      </c>
      <c r="C523" s="101" t="s">
        <v>3298</v>
      </c>
      <c r="D523" s="102" t="s">
        <v>3308</v>
      </c>
    </row>
    <row r="524" spans="1:4" ht="13.5" x14ac:dyDescent="0.25">
      <c r="A524" s="101" t="s">
        <v>3309</v>
      </c>
      <c r="B524" s="101" t="s">
        <v>3310</v>
      </c>
      <c r="C524" s="101" t="s">
        <v>3298</v>
      </c>
      <c r="D524" s="102" t="s">
        <v>3311</v>
      </c>
    </row>
    <row r="525" spans="1:4" ht="13.5" x14ac:dyDescent="0.25">
      <c r="A525" s="101" t="s">
        <v>3312</v>
      </c>
      <c r="B525" s="101" t="s">
        <v>3313</v>
      </c>
      <c r="C525" s="101" t="s">
        <v>3298</v>
      </c>
      <c r="D525" s="102" t="s">
        <v>3314</v>
      </c>
    </row>
    <row r="526" spans="1:4" ht="13.5" x14ac:dyDescent="0.25">
      <c r="A526" s="101" t="s">
        <v>3315</v>
      </c>
      <c r="B526" s="101" t="s">
        <v>3316</v>
      </c>
      <c r="C526" s="101" t="s">
        <v>3298</v>
      </c>
      <c r="D526" s="102" t="s">
        <v>3317</v>
      </c>
    </row>
    <row r="527" spans="1:4" ht="13.5" x14ac:dyDescent="0.25">
      <c r="A527" s="101" t="s">
        <v>3318</v>
      </c>
      <c r="B527" s="101" t="s">
        <v>3319</v>
      </c>
      <c r="C527" s="101" t="s">
        <v>3298</v>
      </c>
      <c r="D527" s="102" t="s">
        <v>3320</v>
      </c>
    </row>
    <row r="528" spans="1:4" ht="13.5" x14ac:dyDescent="0.25">
      <c r="A528" s="101" t="s">
        <v>3321</v>
      </c>
      <c r="B528" s="101" t="s">
        <v>3322</v>
      </c>
      <c r="C528" s="101" t="s">
        <v>3298</v>
      </c>
      <c r="D528" s="102" t="s">
        <v>3323</v>
      </c>
    </row>
    <row r="529" spans="1:4" ht="13.5" x14ac:dyDescent="0.25">
      <c r="A529" s="101" t="s">
        <v>3324</v>
      </c>
      <c r="B529" s="101" t="s">
        <v>3325</v>
      </c>
      <c r="C529" s="101" t="s">
        <v>3298</v>
      </c>
      <c r="D529" s="102" t="s">
        <v>3326</v>
      </c>
    </row>
    <row r="530" spans="1:4" ht="13.5" x14ac:dyDescent="0.25">
      <c r="A530" s="101" t="s">
        <v>3327</v>
      </c>
      <c r="B530" s="101" t="s">
        <v>3328</v>
      </c>
      <c r="C530" s="101" t="s">
        <v>3298</v>
      </c>
      <c r="D530" s="102" t="s">
        <v>3329</v>
      </c>
    </row>
    <row r="531" spans="1:4" ht="13.5" x14ac:dyDescent="0.25">
      <c r="A531" s="101" t="s">
        <v>3330</v>
      </c>
      <c r="B531" s="101" t="s">
        <v>3331</v>
      </c>
      <c r="C531" s="101" t="s">
        <v>3298</v>
      </c>
      <c r="D531" s="102" t="s">
        <v>3332</v>
      </c>
    </row>
    <row r="532" spans="1:4" ht="13.5" x14ac:dyDescent="0.25">
      <c r="A532" s="101" t="s">
        <v>3333</v>
      </c>
      <c r="B532" s="101" t="s">
        <v>3334</v>
      </c>
      <c r="C532" s="101" t="s">
        <v>3298</v>
      </c>
      <c r="D532" s="102" t="s">
        <v>3335</v>
      </c>
    </row>
    <row r="533" spans="1:4" ht="13.5" x14ac:dyDescent="0.25">
      <c r="A533" s="101" t="s">
        <v>3336</v>
      </c>
      <c r="B533" s="101" t="s">
        <v>3337</v>
      </c>
      <c r="C533" s="101" t="s">
        <v>3298</v>
      </c>
      <c r="D533" s="102" t="s">
        <v>3338</v>
      </c>
    </row>
    <row r="534" spans="1:4" ht="13.5" x14ac:dyDescent="0.25">
      <c r="A534" s="101" t="s">
        <v>3339</v>
      </c>
      <c r="B534" s="101" t="s">
        <v>3340</v>
      </c>
      <c r="C534" s="101" t="s">
        <v>3298</v>
      </c>
      <c r="D534" s="102" t="s">
        <v>3341</v>
      </c>
    </row>
    <row r="535" spans="1:4" ht="13.5" x14ac:dyDescent="0.25">
      <c r="A535" s="101" t="s">
        <v>3342</v>
      </c>
      <c r="B535" s="101" t="s">
        <v>3343</v>
      </c>
      <c r="C535" s="101" t="s">
        <v>3298</v>
      </c>
      <c r="D535" s="102" t="s">
        <v>3344</v>
      </c>
    </row>
    <row r="536" spans="1:4" ht="13.5" x14ac:dyDescent="0.25">
      <c r="A536" s="101" t="s">
        <v>3345</v>
      </c>
      <c r="B536" s="101" t="s">
        <v>3346</v>
      </c>
      <c r="C536" s="101" t="s">
        <v>3298</v>
      </c>
      <c r="D536" s="102" t="s">
        <v>3347</v>
      </c>
    </row>
    <row r="537" spans="1:4" ht="13.5" x14ac:dyDescent="0.25">
      <c r="A537" s="101" t="s">
        <v>3348</v>
      </c>
      <c r="B537" s="101" t="s">
        <v>3349</v>
      </c>
      <c r="C537" s="101" t="s">
        <v>3298</v>
      </c>
      <c r="D537" s="102" t="s">
        <v>3350</v>
      </c>
    </row>
    <row r="538" spans="1:4" ht="13.5" x14ac:dyDescent="0.25">
      <c r="A538" s="101" t="s">
        <v>3351</v>
      </c>
      <c r="B538" s="101" t="s">
        <v>3352</v>
      </c>
      <c r="C538" s="101" t="s">
        <v>3298</v>
      </c>
      <c r="D538" s="102" t="s">
        <v>3353</v>
      </c>
    </row>
    <row r="539" spans="1:4" ht="13.5" x14ac:dyDescent="0.25">
      <c r="A539" s="101" t="s">
        <v>3354</v>
      </c>
      <c r="B539" s="101" t="s">
        <v>3355</v>
      </c>
      <c r="C539" s="101" t="s">
        <v>3298</v>
      </c>
      <c r="D539" s="102" t="s">
        <v>3356</v>
      </c>
    </row>
    <row r="540" spans="1:4" ht="13.5" x14ac:dyDescent="0.25">
      <c r="A540" s="101" t="s">
        <v>3357</v>
      </c>
      <c r="B540" s="101" t="s">
        <v>3358</v>
      </c>
      <c r="C540" s="101" t="s">
        <v>3298</v>
      </c>
      <c r="D540" s="102" t="s">
        <v>3359</v>
      </c>
    </row>
    <row r="541" spans="1:4" ht="13.5" x14ac:dyDescent="0.25">
      <c r="A541" s="101" t="s">
        <v>3360</v>
      </c>
      <c r="B541" s="101" t="s">
        <v>3361</v>
      </c>
      <c r="C541" s="101" t="s">
        <v>3298</v>
      </c>
      <c r="D541" s="102" t="s">
        <v>3362</v>
      </c>
    </row>
    <row r="542" spans="1:4" ht="13.5" x14ac:dyDescent="0.25">
      <c r="A542" s="101" t="s">
        <v>3363</v>
      </c>
      <c r="B542" s="101" t="s">
        <v>3364</v>
      </c>
      <c r="C542" s="101" t="s">
        <v>3298</v>
      </c>
      <c r="D542" s="102" t="s">
        <v>1969</v>
      </c>
    </row>
    <row r="543" spans="1:4" ht="13.5" x14ac:dyDescent="0.25">
      <c r="A543" s="101" t="s">
        <v>3365</v>
      </c>
      <c r="B543" s="101" t="s">
        <v>3366</v>
      </c>
      <c r="C543" s="101" t="s">
        <v>3298</v>
      </c>
      <c r="D543" s="102" t="s">
        <v>3367</v>
      </c>
    </row>
    <row r="544" spans="1:4" ht="13.5" x14ac:dyDescent="0.25">
      <c r="A544" s="101" t="s">
        <v>3368</v>
      </c>
      <c r="B544" s="101" t="s">
        <v>3369</v>
      </c>
      <c r="C544" s="101" t="s">
        <v>3298</v>
      </c>
      <c r="D544" s="102" t="s">
        <v>3370</v>
      </c>
    </row>
    <row r="545" spans="1:4" ht="13.5" x14ac:dyDescent="0.25">
      <c r="A545" s="101" t="s">
        <v>3371</v>
      </c>
      <c r="B545" s="101" t="s">
        <v>3372</v>
      </c>
      <c r="C545" s="101" t="s">
        <v>3298</v>
      </c>
      <c r="D545" s="102" t="s">
        <v>3373</v>
      </c>
    </row>
    <row r="546" spans="1:4" ht="13.5" x14ac:dyDescent="0.25">
      <c r="A546" s="101" t="s">
        <v>3374</v>
      </c>
      <c r="B546" s="101" t="s">
        <v>3375</v>
      </c>
      <c r="C546" s="101" t="s">
        <v>3298</v>
      </c>
      <c r="D546" s="102" t="s">
        <v>3376</v>
      </c>
    </row>
    <row r="547" spans="1:4" ht="13.5" x14ac:dyDescent="0.25">
      <c r="A547" s="101" t="s">
        <v>3377</v>
      </c>
      <c r="B547" s="101" t="s">
        <v>3378</v>
      </c>
      <c r="C547" s="101" t="s">
        <v>3298</v>
      </c>
      <c r="D547" s="102" t="s">
        <v>3379</v>
      </c>
    </row>
    <row r="548" spans="1:4" ht="13.5" x14ac:dyDescent="0.25">
      <c r="A548" s="101" t="s">
        <v>3380</v>
      </c>
      <c r="B548" s="101" t="s">
        <v>3381</v>
      </c>
      <c r="C548" s="101" t="s">
        <v>3298</v>
      </c>
      <c r="D548" s="102" t="s">
        <v>3382</v>
      </c>
    </row>
    <row r="549" spans="1:4" ht="13.5" x14ac:dyDescent="0.25">
      <c r="A549" s="101" t="s">
        <v>3383</v>
      </c>
      <c r="B549" s="101" t="s">
        <v>3384</v>
      </c>
      <c r="C549" s="101" t="s">
        <v>3298</v>
      </c>
      <c r="D549" s="102" t="s">
        <v>3170</v>
      </c>
    </row>
    <row r="550" spans="1:4" ht="13.5" x14ac:dyDescent="0.25">
      <c r="A550" s="101" t="s">
        <v>3385</v>
      </c>
      <c r="B550" s="101" t="s">
        <v>3386</v>
      </c>
      <c r="C550" s="101" t="s">
        <v>3298</v>
      </c>
      <c r="D550" s="102" t="s">
        <v>3387</v>
      </c>
    </row>
    <row r="551" spans="1:4" ht="13.5" x14ac:dyDescent="0.25">
      <c r="A551" s="101" t="s">
        <v>3388</v>
      </c>
      <c r="B551" s="101" t="s">
        <v>3389</v>
      </c>
      <c r="C551" s="101" t="s">
        <v>3298</v>
      </c>
      <c r="D551" s="102" t="s">
        <v>3390</v>
      </c>
    </row>
    <row r="552" spans="1:4" ht="13.5" x14ac:dyDescent="0.25">
      <c r="A552" s="101" t="s">
        <v>3391</v>
      </c>
      <c r="B552" s="101" t="s">
        <v>3392</v>
      </c>
      <c r="C552" s="101" t="s">
        <v>3298</v>
      </c>
      <c r="D552" s="102" t="s">
        <v>3393</v>
      </c>
    </row>
    <row r="553" spans="1:4" ht="13.5" x14ac:dyDescent="0.25">
      <c r="A553" s="101" t="s">
        <v>3394</v>
      </c>
      <c r="B553" s="101" t="s">
        <v>3395</v>
      </c>
      <c r="C553" s="101" t="s">
        <v>3298</v>
      </c>
      <c r="D553" s="102" t="s">
        <v>3396</v>
      </c>
    </row>
    <row r="554" spans="1:4" ht="13.5" x14ac:dyDescent="0.25">
      <c r="A554" s="101" t="s">
        <v>3397</v>
      </c>
      <c r="B554" s="101" t="s">
        <v>3398</v>
      </c>
      <c r="C554" s="101" t="s">
        <v>3298</v>
      </c>
      <c r="D554" s="102" t="s">
        <v>3399</v>
      </c>
    </row>
    <row r="555" spans="1:4" ht="13.5" x14ac:dyDescent="0.25">
      <c r="A555" s="101" t="s">
        <v>3400</v>
      </c>
      <c r="B555" s="101" t="s">
        <v>3401</v>
      </c>
      <c r="C555" s="101" t="s">
        <v>3298</v>
      </c>
      <c r="D555" s="102" t="s">
        <v>3402</v>
      </c>
    </row>
    <row r="556" spans="1:4" ht="13.5" x14ac:dyDescent="0.25">
      <c r="A556" s="101" t="s">
        <v>3403</v>
      </c>
      <c r="B556" s="101" t="s">
        <v>3404</v>
      </c>
      <c r="C556" s="101" t="s">
        <v>3298</v>
      </c>
      <c r="D556" s="102" t="s">
        <v>3405</v>
      </c>
    </row>
    <row r="557" spans="1:4" ht="13.5" x14ac:dyDescent="0.25">
      <c r="A557" s="101" t="s">
        <v>3406</v>
      </c>
      <c r="B557" s="101" t="s">
        <v>3407</v>
      </c>
      <c r="C557" s="101" t="s">
        <v>3298</v>
      </c>
      <c r="D557" s="102" t="s">
        <v>3408</v>
      </c>
    </row>
    <row r="558" spans="1:4" ht="13.5" x14ac:dyDescent="0.25">
      <c r="A558" s="101" t="s">
        <v>3409</v>
      </c>
      <c r="B558" s="101" t="s">
        <v>3410</v>
      </c>
      <c r="C558" s="101" t="s">
        <v>3298</v>
      </c>
      <c r="D558" s="102" t="s">
        <v>3411</v>
      </c>
    </row>
    <row r="559" spans="1:4" ht="13.5" x14ac:dyDescent="0.25">
      <c r="A559" s="101" t="s">
        <v>3412</v>
      </c>
      <c r="B559" s="101" t="s">
        <v>3413</v>
      </c>
      <c r="C559" s="101" t="s">
        <v>3298</v>
      </c>
      <c r="D559" s="102" t="s">
        <v>3414</v>
      </c>
    </row>
    <row r="560" spans="1:4" ht="13.5" x14ac:dyDescent="0.25">
      <c r="A560" s="101" t="s">
        <v>3415</v>
      </c>
      <c r="B560" s="101" t="s">
        <v>3416</v>
      </c>
      <c r="C560" s="101" t="s">
        <v>3298</v>
      </c>
      <c r="D560" s="102" t="s">
        <v>3417</v>
      </c>
    </row>
    <row r="561" spans="1:4" ht="13.5" x14ac:dyDescent="0.25">
      <c r="A561" s="101" t="s">
        <v>3418</v>
      </c>
      <c r="B561" s="101" t="s">
        <v>3419</v>
      </c>
      <c r="C561" s="101" t="s">
        <v>3298</v>
      </c>
      <c r="D561" s="102" t="s">
        <v>3420</v>
      </c>
    </row>
    <row r="562" spans="1:4" ht="13.5" x14ac:dyDescent="0.25">
      <c r="A562" s="101" t="s">
        <v>3421</v>
      </c>
      <c r="B562" s="101" t="s">
        <v>3422</v>
      </c>
      <c r="C562" s="101" t="s">
        <v>3298</v>
      </c>
      <c r="D562" s="102" t="s">
        <v>3423</v>
      </c>
    </row>
    <row r="563" spans="1:4" ht="13.5" x14ac:dyDescent="0.25">
      <c r="A563" s="101" t="s">
        <v>3424</v>
      </c>
      <c r="B563" s="101" t="s">
        <v>3425</v>
      </c>
      <c r="C563" s="101" t="s">
        <v>3298</v>
      </c>
      <c r="D563" s="102" t="s">
        <v>3426</v>
      </c>
    </row>
    <row r="564" spans="1:4" ht="13.5" x14ac:dyDescent="0.25">
      <c r="A564" s="101" t="s">
        <v>3427</v>
      </c>
      <c r="B564" s="101" t="s">
        <v>3428</v>
      </c>
      <c r="C564" s="101" t="s">
        <v>3298</v>
      </c>
      <c r="D564" s="102" t="s">
        <v>3429</v>
      </c>
    </row>
    <row r="565" spans="1:4" ht="13.5" x14ac:dyDescent="0.25">
      <c r="A565" s="101" t="s">
        <v>3430</v>
      </c>
      <c r="B565" s="101" t="s">
        <v>3431</v>
      </c>
      <c r="C565" s="101" t="s">
        <v>3298</v>
      </c>
      <c r="D565" s="102" t="s">
        <v>3432</v>
      </c>
    </row>
    <row r="566" spans="1:4" ht="13.5" x14ac:dyDescent="0.25">
      <c r="A566" s="101" t="s">
        <v>3433</v>
      </c>
      <c r="B566" s="101" t="s">
        <v>3434</v>
      </c>
      <c r="C566" s="101" t="s">
        <v>3298</v>
      </c>
      <c r="D566" s="102" t="s">
        <v>3435</v>
      </c>
    </row>
    <row r="567" spans="1:4" ht="13.5" x14ac:dyDescent="0.25">
      <c r="A567" s="101" t="s">
        <v>3436</v>
      </c>
      <c r="B567" s="101" t="s">
        <v>3437</v>
      </c>
      <c r="C567" s="101" t="s">
        <v>3298</v>
      </c>
      <c r="D567" s="102" t="s">
        <v>3438</v>
      </c>
    </row>
    <row r="568" spans="1:4" ht="13.5" x14ac:dyDescent="0.25">
      <c r="A568" s="101" t="s">
        <v>3439</v>
      </c>
      <c r="B568" s="101" t="s">
        <v>3440</v>
      </c>
      <c r="C568" s="101" t="s">
        <v>3298</v>
      </c>
      <c r="D568" s="102" t="s">
        <v>3441</v>
      </c>
    </row>
    <row r="569" spans="1:4" ht="13.5" x14ac:dyDescent="0.25">
      <c r="A569" s="101" t="s">
        <v>3442</v>
      </c>
      <c r="B569" s="101" t="s">
        <v>3443</v>
      </c>
      <c r="C569" s="101" t="s">
        <v>3298</v>
      </c>
      <c r="D569" s="102" t="s">
        <v>3444</v>
      </c>
    </row>
    <row r="570" spans="1:4" ht="13.5" x14ac:dyDescent="0.25">
      <c r="A570" s="101" t="s">
        <v>3445</v>
      </c>
      <c r="B570" s="101" t="s">
        <v>3446</v>
      </c>
      <c r="C570" s="101" t="s">
        <v>3298</v>
      </c>
      <c r="D570" s="102" t="s">
        <v>2005</v>
      </c>
    </row>
    <row r="571" spans="1:4" ht="13.5" x14ac:dyDescent="0.25">
      <c r="A571" s="101" t="s">
        <v>3447</v>
      </c>
      <c r="B571" s="101" t="s">
        <v>3448</v>
      </c>
      <c r="C571" s="101" t="s">
        <v>3298</v>
      </c>
      <c r="D571" s="102" t="s">
        <v>3449</v>
      </c>
    </row>
    <row r="572" spans="1:4" ht="13.5" x14ac:dyDescent="0.25">
      <c r="A572" s="101" t="s">
        <v>3450</v>
      </c>
      <c r="B572" s="101" t="s">
        <v>3451</v>
      </c>
      <c r="C572" s="101" t="s">
        <v>3298</v>
      </c>
      <c r="D572" s="102" t="s">
        <v>3452</v>
      </c>
    </row>
    <row r="573" spans="1:4" ht="13.5" x14ac:dyDescent="0.25">
      <c r="A573" s="101" t="s">
        <v>3453</v>
      </c>
      <c r="B573" s="101" t="s">
        <v>3454</v>
      </c>
      <c r="C573" s="101" t="s">
        <v>3298</v>
      </c>
      <c r="D573" s="102" t="s">
        <v>3455</v>
      </c>
    </row>
    <row r="574" spans="1:4" ht="13.5" x14ac:dyDescent="0.25">
      <c r="A574" s="101" t="s">
        <v>3456</v>
      </c>
      <c r="B574" s="101" t="s">
        <v>3457</v>
      </c>
      <c r="C574" s="101" t="s">
        <v>3298</v>
      </c>
      <c r="D574" s="102" t="s">
        <v>3458</v>
      </c>
    </row>
    <row r="575" spans="1:4" ht="13.5" x14ac:dyDescent="0.25">
      <c r="A575" s="101" t="s">
        <v>3459</v>
      </c>
      <c r="B575" s="101" t="s">
        <v>3460</v>
      </c>
      <c r="C575" s="101" t="s">
        <v>3298</v>
      </c>
      <c r="D575" s="102" t="s">
        <v>3461</v>
      </c>
    </row>
    <row r="576" spans="1:4" ht="13.5" x14ac:dyDescent="0.25">
      <c r="A576" s="101" t="s">
        <v>3462</v>
      </c>
      <c r="B576" s="101" t="s">
        <v>3463</v>
      </c>
      <c r="C576" s="101" t="s">
        <v>3298</v>
      </c>
      <c r="D576" s="102" t="s">
        <v>3464</v>
      </c>
    </row>
    <row r="577" spans="1:4" ht="13.5" x14ac:dyDescent="0.25">
      <c r="A577" s="101" t="s">
        <v>3465</v>
      </c>
      <c r="B577" s="101" t="s">
        <v>3466</v>
      </c>
      <c r="C577" s="101" t="s">
        <v>3298</v>
      </c>
      <c r="D577" s="102" t="s">
        <v>3467</v>
      </c>
    </row>
    <row r="578" spans="1:4" ht="13.5" x14ac:dyDescent="0.25">
      <c r="A578" s="101" t="s">
        <v>3468</v>
      </c>
      <c r="B578" s="101" t="s">
        <v>3469</v>
      </c>
      <c r="C578" s="101" t="s">
        <v>3298</v>
      </c>
      <c r="D578" s="102" t="s">
        <v>3470</v>
      </c>
    </row>
    <row r="579" spans="1:4" ht="13.5" x14ac:dyDescent="0.25">
      <c r="A579" s="101" t="s">
        <v>3471</v>
      </c>
      <c r="B579" s="101" t="s">
        <v>3472</v>
      </c>
      <c r="C579" s="101" t="s">
        <v>3298</v>
      </c>
      <c r="D579" s="102" t="s">
        <v>3473</v>
      </c>
    </row>
    <row r="580" spans="1:4" ht="13.5" x14ac:dyDescent="0.25">
      <c r="A580" s="101" t="s">
        <v>3474</v>
      </c>
      <c r="B580" s="101" t="s">
        <v>3475</v>
      </c>
      <c r="C580" s="101" t="s">
        <v>3298</v>
      </c>
      <c r="D580" s="102" t="s">
        <v>3476</v>
      </c>
    </row>
    <row r="581" spans="1:4" ht="13.5" x14ac:dyDescent="0.25">
      <c r="A581" s="101" t="s">
        <v>3477</v>
      </c>
      <c r="B581" s="101" t="s">
        <v>3478</v>
      </c>
      <c r="C581" s="101" t="s">
        <v>3298</v>
      </c>
      <c r="D581" s="102" t="s">
        <v>3402</v>
      </c>
    </row>
    <row r="582" spans="1:4" ht="13.5" x14ac:dyDescent="0.25">
      <c r="A582" s="101" t="s">
        <v>3479</v>
      </c>
      <c r="B582" s="101" t="s">
        <v>3480</v>
      </c>
      <c r="C582" s="101" t="s">
        <v>3298</v>
      </c>
      <c r="D582" s="102" t="s">
        <v>3481</v>
      </c>
    </row>
    <row r="583" spans="1:4" ht="13.5" x14ac:dyDescent="0.25">
      <c r="A583" s="101" t="s">
        <v>3482</v>
      </c>
      <c r="B583" s="101" t="s">
        <v>3483</v>
      </c>
      <c r="C583" s="101" t="s">
        <v>3298</v>
      </c>
      <c r="D583" s="102" t="s">
        <v>3484</v>
      </c>
    </row>
    <row r="584" spans="1:4" ht="13.5" x14ac:dyDescent="0.25">
      <c r="A584" s="101" t="s">
        <v>3485</v>
      </c>
      <c r="B584" s="101" t="s">
        <v>3486</v>
      </c>
      <c r="C584" s="101" t="s">
        <v>3298</v>
      </c>
      <c r="D584" s="102" t="s">
        <v>3487</v>
      </c>
    </row>
    <row r="585" spans="1:4" ht="13.5" x14ac:dyDescent="0.25">
      <c r="A585" s="101" t="s">
        <v>3488</v>
      </c>
      <c r="B585" s="101" t="s">
        <v>3489</v>
      </c>
      <c r="C585" s="101" t="s">
        <v>3298</v>
      </c>
      <c r="D585" s="102" t="s">
        <v>3490</v>
      </c>
    </row>
    <row r="586" spans="1:4" ht="13.5" x14ac:dyDescent="0.25">
      <c r="A586" s="101" t="s">
        <v>3491</v>
      </c>
      <c r="B586" s="101" t="s">
        <v>3492</v>
      </c>
      <c r="C586" s="101" t="s">
        <v>3298</v>
      </c>
      <c r="D586" s="102" t="s">
        <v>3493</v>
      </c>
    </row>
    <row r="587" spans="1:4" ht="13.5" x14ac:dyDescent="0.25">
      <c r="A587" s="101" t="s">
        <v>3494</v>
      </c>
      <c r="B587" s="101" t="s">
        <v>3495</v>
      </c>
      <c r="C587" s="101" t="s">
        <v>3298</v>
      </c>
      <c r="D587" s="102" t="s">
        <v>3496</v>
      </c>
    </row>
    <row r="588" spans="1:4" ht="13.5" x14ac:dyDescent="0.25">
      <c r="A588" s="101" t="s">
        <v>3497</v>
      </c>
      <c r="B588" s="101" t="s">
        <v>3498</v>
      </c>
      <c r="C588" s="101" t="s">
        <v>3298</v>
      </c>
      <c r="D588" s="102" t="s">
        <v>3499</v>
      </c>
    </row>
    <row r="589" spans="1:4" ht="13.5" x14ac:dyDescent="0.25">
      <c r="A589" s="101" t="s">
        <v>3500</v>
      </c>
      <c r="B589" s="101" t="s">
        <v>3501</v>
      </c>
      <c r="C589" s="101" t="s">
        <v>3298</v>
      </c>
      <c r="D589" s="102" t="s">
        <v>3502</v>
      </c>
    </row>
    <row r="590" spans="1:4" ht="13.5" x14ac:dyDescent="0.25">
      <c r="A590" s="101" t="s">
        <v>3503</v>
      </c>
      <c r="B590" s="101" t="s">
        <v>3504</v>
      </c>
      <c r="C590" s="101" t="s">
        <v>3298</v>
      </c>
      <c r="D590" s="102" t="s">
        <v>3505</v>
      </c>
    </row>
    <row r="591" spans="1:4" ht="13.5" x14ac:dyDescent="0.25">
      <c r="A591" s="101" t="s">
        <v>3506</v>
      </c>
      <c r="B591" s="101" t="s">
        <v>3507</v>
      </c>
      <c r="C591" s="101" t="s">
        <v>3298</v>
      </c>
      <c r="D591" s="102" t="s">
        <v>2376</v>
      </c>
    </row>
    <row r="592" spans="1:4" ht="13.5" x14ac:dyDescent="0.25">
      <c r="A592" s="101" t="s">
        <v>3508</v>
      </c>
      <c r="B592" s="101" t="s">
        <v>3509</v>
      </c>
      <c r="C592" s="101" t="s">
        <v>3298</v>
      </c>
      <c r="D592" s="102" t="s">
        <v>3510</v>
      </c>
    </row>
    <row r="593" spans="1:4" ht="13.5" x14ac:dyDescent="0.25">
      <c r="A593" s="101" t="s">
        <v>3511</v>
      </c>
      <c r="B593" s="101" t="s">
        <v>3512</v>
      </c>
      <c r="C593" s="101" t="s">
        <v>3298</v>
      </c>
      <c r="D593" s="102" t="s">
        <v>3513</v>
      </c>
    </row>
    <row r="594" spans="1:4" ht="13.5" x14ac:dyDescent="0.25">
      <c r="A594" s="101" t="s">
        <v>3514</v>
      </c>
      <c r="B594" s="101" t="s">
        <v>3515</v>
      </c>
      <c r="C594" s="101" t="s">
        <v>3298</v>
      </c>
      <c r="D594" s="102" t="s">
        <v>3516</v>
      </c>
    </row>
    <row r="595" spans="1:4" ht="13.5" x14ac:dyDescent="0.25">
      <c r="A595" s="101" t="s">
        <v>3517</v>
      </c>
      <c r="B595" s="101" t="s">
        <v>3518</v>
      </c>
      <c r="C595" s="101" t="s">
        <v>3298</v>
      </c>
      <c r="D595" s="102" t="s">
        <v>3519</v>
      </c>
    </row>
    <row r="596" spans="1:4" ht="13.5" x14ac:dyDescent="0.25">
      <c r="A596" s="101" t="s">
        <v>3520</v>
      </c>
      <c r="B596" s="101" t="s">
        <v>3521</v>
      </c>
      <c r="C596" s="101" t="s">
        <v>3298</v>
      </c>
      <c r="D596" s="102" t="s">
        <v>3522</v>
      </c>
    </row>
    <row r="597" spans="1:4" ht="13.5" x14ac:dyDescent="0.25">
      <c r="A597" s="101" t="s">
        <v>3523</v>
      </c>
      <c r="B597" s="101" t="s">
        <v>3524</v>
      </c>
      <c r="C597" s="101" t="s">
        <v>3298</v>
      </c>
      <c r="D597" s="102" t="s">
        <v>3525</v>
      </c>
    </row>
    <row r="598" spans="1:4" ht="13.5" x14ac:dyDescent="0.25">
      <c r="A598" s="101" t="s">
        <v>3526</v>
      </c>
      <c r="B598" s="101" t="s">
        <v>3527</v>
      </c>
      <c r="C598" s="101" t="s">
        <v>3298</v>
      </c>
      <c r="D598" s="102" t="s">
        <v>3528</v>
      </c>
    </row>
    <row r="599" spans="1:4" ht="13.5" x14ac:dyDescent="0.25">
      <c r="A599" s="101" t="s">
        <v>3529</v>
      </c>
      <c r="B599" s="101" t="s">
        <v>3530</v>
      </c>
      <c r="C599" s="101" t="s">
        <v>3298</v>
      </c>
      <c r="D599" s="102" t="s">
        <v>3531</v>
      </c>
    </row>
    <row r="600" spans="1:4" ht="13.5" x14ac:dyDescent="0.25">
      <c r="A600" s="101" t="s">
        <v>3532</v>
      </c>
      <c r="B600" s="101" t="s">
        <v>3533</v>
      </c>
      <c r="C600" s="101" t="s">
        <v>3298</v>
      </c>
      <c r="D600" s="102" t="s">
        <v>3534</v>
      </c>
    </row>
    <row r="601" spans="1:4" ht="13.5" x14ac:dyDescent="0.25">
      <c r="A601" s="101" t="s">
        <v>3535</v>
      </c>
      <c r="B601" s="101" t="s">
        <v>3536</v>
      </c>
      <c r="C601" s="101" t="s">
        <v>3298</v>
      </c>
      <c r="D601" s="102" t="s">
        <v>3537</v>
      </c>
    </row>
    <row r="602" spans="1:4" ht="13.5" x14ac:dyDescent="0.25">
      <c r="A602" s="101" t="s">
        <v>3538</v>
      </c>
      <c r="B602" s="101" t="s">
        <v>3539</v>
      </c>
      <c r="C602" s="101" t="s">
        <v>3298</v>
      </c>
      <c r="D602" s="102" t="s">
        <v>3540</v>
      </c>
    </row>
    <row r="603" spans="1:4" ht="13.5" x14ac:dyDescent="0.25">
      <c r="A603" s="101" t="s">
        <v>3541</v>
      </c>
      <c r="B603" s="101" t="s">
        <v>3542</v>
      </c>
      <c r="C603" s="101" t="s">
        <v>3298</v>
      </c>
      <c r="D603" s="102" t="s">
        <v>3543</v>
      </c>
    </row>
    <row r="604" spans="1:4" ht="13.5" x14ac:dyDescent="0.25">
      <c r="A604" s="101" t="s">
        <v>3544</v>
      </c>
      <c r="B604" s="101" t="s">
        <v>3545</v>
      </c>
      <c r="C604" s="101" t="s">
        <v>3298</v>
      </c>
      <c r="D604" s="102" t="s">
        <v>3546</v>
      </c>
    </row>
    <row r="605" spans="1:4" ht="13.5" x14ac:dyDescent="0.25">
      <c r="A605" s="101" t="s">
        <v>3547</v>
      </c>
      <c r="B605" s="101" t="s">
        <v>3548</v>
      </c>
      <c r="C605" s="101" t="s">
        <v>3298</v>
      </c>
      <c r="D605" s="102" t="s">
        <v>3549</v>
      </c>
    </row>
    <row r="606" spans="1:4" ht="13.5" x14ac:dyDescent="0.25">
      <c r="A606" s="101" t="s">
        <v>3550</v>
      </c>
      <c r="B606" s="101" t="s">
        <v>3551</v>
      </c>
      <c r="C606" s="101" t="s">
        <v>3298</v>
      </c>
      <c r="D606" s="102" t="s">
        <v>3552</v>
      </c>
    </row>
    <row r="607" spans="1:4" ht="13.5" x14ac:dyDescent="0.25">
      <c r="A607" s="101" t="s">
        <v>3553</v>
      </c>
      <c r="B607" s="101" t="s">
        <v>3554</v>
      </c>
      <c r="C607" s="101" t="s">
        <v>3298</v>
      </c>
      <c r="D607" s="102" t="s">
        <v>3555</v>
      </c>
    </row>
    <row r="608" spans="1:4" ht="13.5" x14ac:dyDescent="0.25">
      <c r="A608" s="101" t="s">
        <v>3556</v>
      </c>
      <c r="B608" s="101" t="s">
        <v>3557</v>
      </c>
      <c r="C608" s="101" t="s">
        <v>3298</v>
      </c>
      <c r="D608" s="102" t="s">
        <v>3558</v>
      </c>
    </row>
    <row r="609" spans="1:4" ht="13.5" x14ac:dyDescent="0.25">
      <c r="A609" s="101" t="s">
        <v>3559</v>
      </c>
      <c r="B609" s="101" t="s">
        <v>3560</v>
      </c>
      <c r="C609" s="101" t="s">
        <v>3298</v>
      </c>
      <c r="D609" s="102" t="s">
        <v>3561</v>
      </c>
    </row>
    <row r="610" spans="1:4" ht="13.5" x14ac:dyDescent="0.25">
      <c r="A610" s="101" t="s">
        <v>3562</v>
      </c>
      <c r="B610" s="101" t="s">
        <v>3563</v>
      </c>
      <c r="C610" s="101" t="s">
        <v>3298</v>
      </c>
      <c r="D610" s="102" t="s">
        <v>3564</v>
      </c>
    </row>
    <row r="611" spans="1:4" ht="13.5" x14ac:dyDescent="0.25">
      <c r="A611" s="101" t="s">
        <v>3565</v>
      </c>
      <c r="B611" s="101" t="s">
        <v>3566</v>
      </c>
      <c r="C611" s="101" t="s">
        <v>3298</v>
      </c>
      <c r="D611" s="102" t="s">
        <v>3567</v>
      </c>
    </row>
    <row r="612" spans="1:4" ht="13.5" x14ac:dyDescent="0.25">
      <c r="A612" s="101" t="s">
        <v>3568</v>
      </c>
      <c r="B612" s="101" t="s">
        <v>3569</v>
      </c>
      <c r="C612" s="101" t="s">
        <v>3298</v>
      </c>
      <c r="D612" s="102" t="s">
        <v>3570</v>
      </c>
    </row>
    <row r="613" spans="1:4" ht="13.5" x14ac:dyDescent="0.25">
      <c r="A613" s="101" t="s">
        <v>3571</v>
      </c>
      <c r="B613" s="101" t="s">
        <v>3572</v>
      </c>
      <c r="C613" s="101" t="s">
        <v>3298</v>
      </c>
      <c r="D613" s="102" t="s">
        <v>3573</v>
      </c>
    </row>
    <row r="614" spans="1:4" ht="13.5" x14ac:dyDescent="0.25">
      <c r="A614" s="101" t="s">
        <v>3574</v>
      </c>
      <c r="B614" s="101" t="s">
        <v>3575</v>
      </c>
      <c r="C614" s="101" t="s">
        <v>3298</v>
      </c>
      <c r="D614" s="102" t="s">
        <v>2403</v>
      </c>
    </row>
    <row r="615" spans="1:4" ht="13.5" x14ac:dyDescent="0.25">
      <c r="A615" s="101" t="s">
        <v>3576</v>
      </c>
      <c r="B615" s="101" t="s">
        <v>3577</v>
      </c>
      <c r="C615" s="101" t="s">
        <v>3298</v>
      </c>
      <c r="D615" s="102" t="s">
        <v>3578</v>
      </c>
    </row>
    <row r="616" spans="1:4" ht="13.5" x14ac:dyDescent="0.25">
      <c r="A616" s="101" t="s">
        <v>3579</v>
      </c>
      <c r="B616" s="101" t="s">
        <v>3580</v>
      </c>
      <c r="C616" s="101" t="s">
        <v>3298</v>
      </c>
      <c r="D616" s="102" t="s">
        <v>3581</v>
      </c>
    </row>
    <row r="617" spans="1:4" ht="13.5" x14ac:dyDescent="0.25">
      <c r="A617" s="101" t="s">
        <v>3582</v>
      </c>
      <c r="B617" s="101" t="s">
        <v>3583</v>
      </c>
      <c r="C617" s="101" t="s">
        <v>3298</v>
      </c>
      <c r="D617" s="102" t="s">
        <v>3584</v>
      </c>
    </row>
    <row r="618" spans="1:4" ht="13.5" x14ac:dyDescent="0.25">
      <c r="A618" s="101" t="s">
        <v>3585</v>
      </c>
      <c r="B618" s="101" t="s">
        <v>3586</v>
      </c>
      <c r="C618" s="101" t="s">
        <v>3298</v>
      </c>
      <c r="D618" s="102" t="s">
        <v>3587</v>
      </c>
    </row>
    <row r="619" spans="1:4" ht="13.5" x14ac:dyDescent="0.25">
      <c r="A619" s="101" t="s">
        <v>3588</v>
      </c>
      <c r="B619" s="101" t="s">
        <v>3589</v>
      </c>
      <c r="C619" s="101" t="s">
        <v>3298</v>
      </c>
      <c r="D619" s="102" t="s">
        <v>3590</v>
      </c>
    </row>
    <row r="620" spans="1:4" ht="13.5" x14ac:dyDescent="0.25">
      <c r="A620" s="101" t="s">
        <v>3591</v>
      </c>
      <c r="B620" s="101" t="s">
        <v>3592</v>
      </c>
      <c r="C620" s="101" t="s">
        <v>3298</v>
      </c>
      <c r="D620" s="102" t="s">
        <v>3593</v>
      </c>
    </row>
    <row r="621" spans="1:4" ht="13.5" x14ac:dyDescent="0.25">
      <c r="A621" s="101" t="s">
        <v>3594</v>
      </c>
      <c r="B621" s="101" t="s">
        <v>3595</v>
      </c>
      <c r="C621" s="101" t="s">
        <v>3298</v>
      </c>
      <c r="D621" s="102" t="s">
        <v>3484</v>
      </c>
    </row>
    <row r="622" spans="1:4" ht="13.5" x14ac:dyDescent="0.25">
      <c r="A622" s="101" t="s">
        <v>3596</v>
      </c>
      <c r="B622" s="101" t="s">
        <v>3597</v>
      </c>
      <c r="C622" s="101" t="s">
        <v>3298</v>
      </c>
      <c r="D622" s="102" t="s">
        <v>3598</v>
      </c>
    </row>
    <row r="623" spans="1:4" ht="13.5" x14ac:dyDescent="0.25">
      <c r="A623" s="101" t="s">
        <v>3599</v>
      </c>
      <c r="B623" s="101" t="s">
        <v>3600</v>
      </c>
      <c r="C623" s="101" t="s">
        <v>3298</v>
      </c>
      <c r="D623" s="102" t="s">
        <v>3601</v>
      </c>
    </row>
    <row r="624" spans="1:4" ht="13.5" x14ac:dyDescent="0.25">
      <c r="A624" s="101" t="s">
        <v>3602</v>
      </c>
      <c r="B624" s="101" t="s">
        <v>3603</v>
      </c>
      <c r="C624" s="101" t="s">
        <v>3298</v>
      </c>
      <c r="D624" s="102" t="s">
        <v>3604</v>
      </c>
    </row>
    <row r="625" spans="1:4" ht="13.5" x14ac:dyDescent="0.25">
      <c r="A625" s="101" t="s">
        <v>3605</v>
      </c>
      <c r="B625" s="101" t="s">
        <v>3606</v>
      </c>
      <c r="C625" s="101" t="s">
        <v>3298</v>
      </c>
      <c r="D625" s="102" t="s">
        <v>3607</v>
      </c>
    </row>
    <row r="626" spans="1:4" ht="13.5" x14ac:dyDescent="0.25">
      <c r="A626" s="101" t="s">
        <v>3608</v>
      </c>
      <c r="B626" s="101" t="s">
        <v>3609</v>
      </c>
      <c r="C626" s="101" t="s">
        <v>3298</v>
      </c>
      <c r="D626" s="102" t="s">
        <v>3610</v>
      </c>
    </row>
    <row r="627" spans="1:4" ht="13.5" x14ac:dyDescent="0.25">
      <c r="A627" s="101" t="s">
        <v>3611</v>
      </c>
      <c r="B627" s="101" t="s">
        <v>3612</v>
      </c>
      <c r="C627" s="101" t="s">
        <v>3298</v>
      </c>
      <c r="D627" s="102" t="s">
        <v>3613</v>
      </c>
    </row>
    <row r="628" spans="1:4" ht="13.5" x14ac:dyDescent="0.25">
      <c r="A628" s="101" t="s">
        <v>3614</v>
      </c>
      <c r="B628" s="101" t="s">
        <v>3615</v>
      </c>
      <c r="C628" s="101" t="s">
        <v>3298</v>
      </c>
      <c r="D628" s="102" t="s">
        <v>3616</v>
      </c>
    </row>
    <row r="629" spans="1:4" ht="13.5" x14ac:dyDescent="0.25">
      <c r="A629" s="101" t="s">
        <v>3617</v>
      </c>
      <c r="B629" s="101" t="s">
        <v>3618</v>
      </c>
      <c r="C629" s="101" t="s">
        <v>3298</v>
      </c>
      <c r="D629" s="102" t="s">
        <v>3587</v>
      </c>
    </row>
    <row r="630" spans="1:4" ht="13.5" x14ac:dyDescent="0.25">
      <c r="A630" s="101" t="s">
        <v>3619</v>
      </c>
      <c r="B630" s="101" t="s">
        <v>3620</v>
      </c>
      <c r="C630" s="101" t="s">
        <v>3298</v>
      </c>
      <c r="D630" s="102" t="s">
        <v>3621</v>
      </c>
    </row>
    <row r="631" spans="1:4" ht="13.5" x14ac:dyDescent="0.25">
      <c r="A631" s="101" t="s">
        <v>3622</v>
      </c>
      <c r="B631" s="101" t="s">
        <v>3623</v>
      </c>
      <c r="C631" s="101" t="s">
        <v>3298</v>
      </c>
      <c r="D631" s="102" t="s">
        <v>3624</v>
      </c>
    </row>
    <row r="632" spans="1:4" ht="13.5" x14ac:dyDescent="0.25">
      <c r="A632" s="101" t="s">
        <v>3625</v>
      </c>
      <c r="B632" s="101" t="s">
        <v>3626</v>
      </c>
      <c r="C632" s="101" t="s">
        <v>3298</v>
      </c>
      <c r="D632" s="102" t="s">
        <v>3627</v>
      </c>
    </row>
    <row r="633" spans="1:4" ht="13.5" x14ac:dyDescent="0.25">
      <c r="A633" s="101" t="s">
        <v>3628</v>
      </c>
      <c r="B633" s="101" t="s">
        <v>3629</v>
      </c>
      <c r="C633" s="101" t="s">
        <v>3298</v>
      </c>
      <c r="D633" s="102" t="s">
        <v>3630</v>
      </c>
    </row>
    <row r="634" spans="1:4" ht="13.5" x14ac:dyDescent="0.25">
      <c r="A634" s="101" t="s">
        <v>3631</v>
      </c>
      <c r="B634" s="101" t="s">
        <v>3632</v>
      </c>
      <c r="C634" s="101" t="s">
        <v>3298</v>
      </c>
      <c r="D634" s="102" t="s">
        <v>3633</v>
      </c>
    </row>
    <row r="635" spans="1:4" ht="13.5" x14ac:dyDescent="0.25">
      <c r="A635" s="101" t="s">
        <v>3634</v>
      </c>
      <c r="B635" s="101" t="s">
        <v>3635</v>
      </c>
      <c r="C635" s="101" t="s">
        <v>3298</v>
      </c>
      <c r="D635" s="102" t="s">
        <v>3636</v>
      </c>
    </row>
    <row r="636" spans="1:4" ht="13.5" x14ac:dyDescent="0.25">
      <c r="A636" s="101" t="s">
        <v>3637</v>
      </c>
      <c r="B636" s="101" t="s">
        <v>3638</v>
      </c>
      <c r="C636" s="101" t="s">
        <v>3298</v>
      </c>
      <c r="D636" s="102" t="s">
        <v>3639</v>
      </c>
    </row>
    <row r="637" spans="1:4" ht="13.5" x14ac:dyDescent="0.25">
      <c r="A637" s="101" t="s">
        <v>3640</v>
      </c>
      <c r="B637" s="101" t="s">
        <v>3641</v>
      </c>
      <c r="C637" s="101" t="s">
        <v>3298</v>
      </c>
      <c r="D637" s="102" t="s">
        <v>3642</v>
      </c>
    </row>
    <row r="638" spans="1:4" ht="13.5" x14ac:dyDescent="0.25">
      <c r="A638" s="101" t="s">
        <v>3643</v>
      </c>
      <c r="B638" s="101" t="s">
        <v>3644</v>
      </c>
      <c r="C638" s="101" t="s">
        <v>3298</v>
      </c>
      <c r="D638" s="102" t="s">
        <v>3645</v>
      </c>
    </row>
    <row r="639" spans="1:4" ht="13.5" x14ac:dyDescent="0.25">
      <c r="A639" s="101" t="s">
        <v>3646</v>
      </c>
      <c r="B639" s="101" t="s">
        <v>3647</v>
      </c>
      <c r="C639" s="101" t="s">
        <v>3298</v>
      </c>
      <c r="D639" s="102" t="s">
        <v>3648</v>
      </c>
    </row>
    <row r="640" spans="1:4" ht="13.5" x14ac:dyDescent="0.25">
      <c r="A640" s="101" t="s">
        <v>3649</v>
      </c>
      <c r="B640" s="101" t="s">
        <v>3650</v>
      </c>
      <c r="C640" s="101" t="s">
        <v>3298</v>
      </c>
      <c r="D640" s="102" t="s">
        <v>3146</v>
      </c>
    </row>
    <row r="641" spans="1:4" ht="13.5" x14ac:dyDescent="0.25">
      <c r="A641" s="101" t="s">
        <v>3651</v>
      </c>
      <c r="B641" s="101" t="s">
        <v>3652</v>
      </c>
      <c r="C641" s="101" t="s">
        <v>3298</v>
      </c>
      <c r="D641" s="102" t="s">
        <v>3653</v>
      </c>
    </row>
    <row r="642" spans="1:4" ht="13.5" x14ac:dyDescent="0.25">
      <c r="A642" s="101" t="s">
        <v>3654</v>
      </c>
      <c r="B642" s="101" t="s">
        <v>3655</v>
      </c>
      <c r="C642" s="101" t="s">
        <v>3298</v>
      </c>
      <c r="D642" s="102" t="s">
        <v>3656</v>
      </c>
    </row>
    <row r="643" spans="1:4" ht="13.5" x14ac:dyDescent="0.25">
      <c r="A643" s="101" t="s">
        <v>3657</v>
      </c>
      <c r="B643" s="101" t="s">
        <v>3658</v>
      </c>
      <c r="C643" s="101" t="s">
        <v>3298</v>
      </c>
      <c r="D643" s="102" t="s">
        <v>3659</v>
      </c>
    </row>
    <row r="644" spans="1:4" ht="13.5" x14ac:dyDescent="0.25">
      <c r="A644" s="101" t="s">
        <v>3660</v>
      </c>
      <c r="B644" s="101" t="s">
        <v>3661</v>
      </c>
      <c r="C644" s="101" t="s">
        <v>3298</v>
      </c>
      <c r="D644" s="102" t="s">
        <v>3662</v>
      </c>
    </row>
    <row r="645" spans="1:4" ht="13.5" x14ac:dyDescent="0.25">
      <c r="A645" s="101" t="s">
        <v>3663</v>
      </c>
      <c r="B645" s="101" t="s">
        <v>3664</v>
      </c>
      <c r="C645" s="101" t="s">
        <v>3298</v>
      </c>
      <c r="D645" s="102" t="s">
        <v>3665</v>
      </c>
    </row>
    <row r="646" spans="1:4" ht="13.5" x14ac:dyDescent="0.25">
      <c r="A646" s="101" t="s">
        <v>3666</v>
      </c>
      <c r="B646" s="101" t="s">
        <v>3667</v>
      </c>
      <c r="C646" s="101" t="s">
        <v>3298</v>
      </c>
      <c r="D646" s="102" t="s">
        <v>3668</v>
      </c>
    </row>
    <row r="647" spans="1:4" ht="13.5" x14ac:dyDescent="0.25">
      <c r="A647" s="101" t="s">
        <v>3669</v>
      </c>
      <c r="B647" s="101" t="s">
        <v>3670</v>
      </c>
      <c r="C647" s="101" t="s">
        <v>3298</v>
      </c>
      <c r="D647" s="102" t="s">
        <v>3671</v>
      </c>
    </row>
    <row r="648" spans="1:4" ht="13.5" x14ac:dyDescent="0.25">
      <c r="A648" s="101" t="s">
        <v>3672</v>
      </c>
      <c r="B648" s="101" t="s">
        <v>3673</v>
      </c>
      <c r="C648" s="101" t="s">
        <v>3298</v>
      </c>
      <c r="D648" s="102" t="s">
        <v>3674</v>
      </c>
    </row>
    <row r="649" spans="1:4" ht="13.5" x14ac:dyDescent="0.25">
      <c r="A649" s="101" t="s">
        <v>3675</v>
      </c>
      <c r="B649" s="101" t="s">
        <v>3676</v>
      </c>
      <c r="C649" s="101" t="s">
        <v>3298</v>
      </c>
      <c r="D649" s="102" t="s">
        <v>3677</v>
      </c>
    </row>
    <row r="650" spans="1:4" ht="13.5" x14ac:dyDescent="0.25">
      <c r="A650" s="101" t="s">
        <v>3678</v>
      </c>
      <c r="B650" s="101" t="s">
        <v>3679</v>
      </c>
      <c r="C650" s="101" t="s">
        <v>3298</v>
      </c>
      <c r="D650" s="102" t="s">
        <v>3680</v>
      </c>
    </row>
    <row r="651" spans="1:4" ht="13.5" x14ac:dyDescent="0.25">
      <c r="A651" s="101" t="s">
        <v>3681</v>
      </c>
      <c r="B651" s="101" t="s">
        <v>3682</v>
      </c>
      <c r="C651" s="101" t="s">
        <v>3298</v>
      </c>
      <c r="D651" s="102" t="s">
        <v>3683</v>
      </c>
    </row>
    <row r="652" spans="1:4" ht="13.5" x14ac:dyDescent="0.25">
      <c r="A652" s="101" t="s">
        <v>3684</v>
      </c>
      <c r="B652" s="101" t="s">
        <v>3685</v>
      </c>
      <c r="C652" s="101" t="s">
        <v>3298</v>
      </c>
      <c r="D652" s="102" t="s">
        <v>3686</v>
      </c>
    </row>
    <row r="653" spans="1:4" ht="13.5" x14ac:dyDescent="0.25">
      <c r="A653" s="101" t="s">
        <v>3687</v>
      </c>
      <c r="B653" s="101" t="s">
        <v>3688</v>
      </c>
      <c r="C653" s="101" t="s">
        <v>3298</v>
      </c>
      <c r="D653" s="102" t="s">
        <v>3689</v>
      </c>
    </row>
    <row r="654" spans="1:4" ht="13.5" x14ac:dyDescent="0.25">
      <c r="A654" s="101" t="s">
        <v>3690</v>
      </c>
      <c r="B654" s="101" t="s">
        <v>3691</v>
      </c>
      <c r="C654" s="101" t="s">
        <v>3298</v>
      </c>
      <c r="D654" s="102" t="s">
        <v>3692</v>
      </c>
    </row>
    <row r="655" spans="1:4" ht="13.5" x14ac:dyDescent="0.25">
      <c r="A655" s="101" t="s">
        <v>3693</v>
      </c>
      <c r="B655" s="101" t="s">
        <v>3694</v>
      </c>
      <c r="C655" s="101" t="s">
        <v>3298</v>
      </c>
      <c r="D655" s="102" t="s">
        <v>3695</v>
      </c>
    </row>
    <row r="656" spans="1:4" ht="13.5" x14ac:dyDescent="0.25">
      <c r="A656" s="101" t="s">
        <v>3696</v>
      </c>
      <c r="B656" s="101" t="s">
        <v>3697</v>
      </c>
      <c r="C656" s="101" t="s">
        <v>3298</v>
      </c>
      <c r="D656" s="102" t="s">
        <v>3698</v>
      </c>
    </row>
    <row r="657" spans="1:4" ht="13.5" x14ac:dyDescent="0.25">
      <c r="A657" s="101" t="s">
        <v>3699</v>
      </c>
      <c r="B657" s="101" t="s">
        <v>3700</v>
      </c>
      <c r="C657" s="101" t="s">
        <v>3298</v>
      </c>
      <c r="D657" s="102" t="s">
        <v>3701</v>
      </c>
    </row>
    <row r="658" spans="1:4" ht="13.5" x14ac:dyDescent="0.25">
      <c r="A658" s="101" t="s">
        <v>3702</v>
      </c>
      <c r="B658" s="101" t="s">
        <v>3703</v>
      </c>
      <c r="C658" s="101" t="s">
        <v>3298</v>
      </c>
      <c r="D658" s="102" t="s">
        <v>3704</v>
      </c>
    </row>
    <row r="659" spans="1:4" ht="13.5" x14ac:dyDescent="0.25">
      <c r="A659" s="101" t="s">
        <v>3705</v>
      </c>
      <c r="B659" s="101" t="s">
        <v>3706</v>
      </c>
      <c r="C659" s="101" t="s">
        <v>3298</v>
      </c>
      <c r="D659" s="102" t="s">
        <v>3584</v>
      </c>
    </row>
    <row r="660" spans="1:4" ht="13.5" x14ac:dyDescent="0.25">
      <c r="A660" s="101" t="s">
        <v>3707</v>
      </c>
      <c r="B660" s="101" t="s">
        <v>3708</v>
      </c>
      <c r="C660" s="101" t="s">
        <v>3298</v>
      </c>
      <c r="D660" s="102" t="s">
        <v>3709</v>
      </c>
    </row>
    <row r="661" spans="1:4" ht="13.5" x14ac:dyDescent="0.25">
      <c r="A661" s="101" t="s">
        <v>3710</v>
      </c>
      <c r="B661" s="101" t="s">
        <v>3711</v>
      </c>
      <c r="C661" s="101" t="s">
        <v>3298</v>
      </c>
      <c r="D661" s="102" t="s">
        <v>3712</v>
      </c>
    </row>
    <row r="662" spans="1:4" ht="13.5" x14ac:dyDescent="0.25">
      <c r="A662" s="101" t="s">
        <v>3713</v>
      </c>
      <c r="B662" s="101" t="s">
        <v>3714</v>
      </c>
      <c r="C662" s="101" t="s">
        <v>3298</v>
      </c>
      <c r="D662" s="102" t="s">
        <v>3715</v>
      </c>
    </row>
    <row r="663" spans="1:4" ht="13.5" x14ac:dyDescent="0.25">
      <c r="A663" s="101" t="s">
        <v>3716</v>
      </c>
      <c r="B663" s="101" t="s">
        <v>3717</v>
      </c>
      <c r="C663" s="101" t="s">
        <v>3298</v>
      </c>
      <c r="D663" s="102" t="s">
        <v>3718</v>
      </c>
    </row>
    <row r="664" spans="1:4" ht="13.5" x14ac:dyDescent="0.25">
      <c r="A664" s="101" t="s">
        <v>3719</v>
      </c>
      <c r="B664" s="101" t="s">
        <v>3720</v>
      </c>
      <c r="C664" s="101" t="s">
        <v>3298</v>
      </c>
      <c r="D664" s="102" t="s">
        <v>3721</v>
      </c>
    </row>
    <row r="665" spans="1:4" ht="13.5" x14ac:dyDescent="0.25">
      <c r="A665" s="101" t="s">
        <v>3722</v>
      </c>
      <c r="B665" s="101" t="s">
        <v>3723</v>
      </c>
      <c r="C665" s="101" t="s">
        <v>3724</v>
      </c>
      <c r="D665" s="102" t="s">
        <v>3725</v>
      </c>
    </row>
    <row r="666" spans="1:4" ht="13.5" x14ac:dyDescent="0.25">
      <c r="A666" s="101" t="s">
        <v>3726</v>
      </c>
      <c r="B666" s="101" t="s">
        <v>3727</v>
      </c>
      <c r="C666" s="101" t="s">
        <v>3724</v>
      </c>
      <c r="D666" s="102" t="s">
        <v>2651</v>
      </c>
    </row>
    <row r="667" spans="1:4" ht="13.5" x14ac:dyDescent="0.25">
      <c r="A667" s="101" t="s">
        <v>3728</v>
      </c>
      <c r="B667" s="101" t="s">
        <v>3729</v>
      </c>
      <c r="C667" s="101" t="s">
        <v>3724</v>
      </c>
      <c r="D667" s="102" t="s">
        <v>3730</v>
      </c>
    </row>
    <row r="668" spans="1:4" ht="13.5" x14ac:dyDescent="0.25">
      <c r="A668" s="101" t="s">
        <v>3731</v>
      </c>
      <c r="B668" s="101" t="s">
        <v>3732</v>
      </c>
      <c r="C668" s="101" t="s">
        <v>3724</v>
      </c>
      <c r="D668" s="102" t="s">
        <v>3733</v>
      </c>
    </row>
    <row r="669" spans="1:4" ht="13.5" x14ac:dyDescent="0.25">
      <c r="A669" s="101" t="s">
        <v>3734</v>
      </c>
      <c r="B669" s="101" t="s">
        <v>3735</v>
      </c>
      <c r="C669" s="101" t="s">
        <v>3724</v>
      </c>
      <c r="D669" s="102" t="s">
        <v>3736</v>
      </c>
    </row>
    <row r="670" spans="1:4" ht="13.5" x14ac:dyDescent="0.25">
      <c r="A670" s="101" t="s">
        <v>3737</v>
      </c>
      <c r="B670" s="101" t="s">
        <v>3738</v>
      </c>
      <c r="C670" s="101" t="s">
        <v>3724</v>
      </c>
      <c r="D670" s="102" t="s">
        <v>3739</v>
      </c>
    </row>
    <row r="671" spans="1:4" ht="13.5" x14ac:dyDescent="0.25">
      <c r="A671" s="101" t="s">
        <v>3740</v>
      </c>
      <c r="B671" s="101" t="s">
        <v>3741</v>
      </c>
      <c r="C671" s="101" t="s">
        <v>3724</v>
      </c>
      <c r="D671" s="102" t="s">
        <v>3742</v>
      </c>
    </row>
    <row r="672" spans="1:4" ht="13.5" x14ac:dyDescent="0.25">
      <c r="A672" s="101" t="s">
        <v>3743</v>
      </c>
      <c r="B672" s="101" t="s">
        <v>3744</v>
      </c>
      <c r="C672" s="101" t="s">
        <v>3724</v>
      </c>
      <c r="D672" s="102" t="s">
        <v>3745</v>
      </c>
    </row>
    <row r="673" spans="1:4" ht="13.5" x14ac:dyDescent="0.25">
      <c r="A673" s="101" t="s">
        <v>3746</v>
      </c>
      <c r="B673" s="101" t="s">
        <v>3747</v>
      </c>
      <c r="C673" s="101" t="s">
        <v>3724</v>
      </c>
      <c r="D673" s="102" t="s">
        <v>3748</v>
      </c>
    </row>
    <row r="674" spans="1:4" ht="13.5" x14ac:dyDescent="0.25">
      <c r="A674" s="101" t="s">
        <v>3749</v>
      </c>
      <c r="B674" s="101" t="s">
        <v>3750</v>
      </c>
      <c r="C674" s="101" t="s">
        <v>3724</v>
      </c>
      <c r="D674" s="102" t="s">
        <v>3751</v>
      </c>
    </row>
    <row r="675" spans="1:4" ht="13.5" x14ac:dyDescent="0.25">
      <c r="A675" s="101" t="s">
        <v>3752</v>
      </c>
      <c r="B675" s="101" t="s">
        <v>3753</v>
      </c>
      <c r="C675" s="101" t="s">
        <v>3724</v>
      </c>
      <c r="D675" s="102" t="s">
        <v>3314</v>
      </c>
    </row>
    <row r="676" spans="1:4" ht="13.5" x14ac:dyDescent="0.25">
      <c r="A676" s="101" t="s">
        <v>3754</v>
      </c>
      <c r="B676" s="101" t="s">
        <v>3755</v>
      </c>
      <c r="C676" s="101" t="s">
        <v>3724</v>
      </c>
      <c r="D676" s="102" t="s">
        <v>3756</v>
      </c>
    </row>
    <row r="677" spans="1:4" ht="13.5" x14ac:dyDescent="0.25">
      <c r="A677" s="101" t="s">
        <v>3757</v>
      </c>
      <c r="B677" s="101" t="s">
        <v>3758</v>
      </c>
      <c r="C677" s="101" t="s">
        <v>3724</v>
      </c>
      <c r="D677" s="102" t="s">
        <v>3759</v>
      </c>
    </row>
    <row r="678" spans="1:4" ht="13.5" x14ac:dyDescent="0.25">
      <c r="A678" s="101" t="s">
        <v>3760</v>
      </c>
      <c r="B678" s="101" t="s">
        <v>3761</v>
      </c>
      <c r="C678" s="101" t="s">
        <v>3724</v>
      </c>
      <c r="D678" s="102" t="s">
        <v>3762</v>
      </c>
    </row>
    <row r="679" spans="1:4" ht="13.5" x14ac:dyDescent="0.25">
      <c r="A679" s="101" t="s">
        <v>3763</v>
      </c>
      <c r="B679" s="101" t="s">
        <v>3764</v>
      </c>
      <c r="C679" s="101" t="s">
        <v>3724</v>
      </c>
      <c r="D679" s="102" t="s">
        <v>3765</v>
      </c>
    </row>
    <row r="680" spans="1:4" ht="13.5" x14ac:dyDescent="0.25">
      <c r="A680" s="101" t="s">
        <v>3766</v>
      </c>
      <c r="B680" s="101" t="s">
        <v>3767</v>
      </c>
      <c r="C680" s="101" t="s">
        <v>3724</v>
      </c>
      <c r="D680" s="102" t="s">
        <v>3768</v>
      </c>
    </row>
    <row r="681" spans="1:4" ht="13.5" x14ac:dyDescent="0.25">
      <c r="A681" s="101" t="s">
        <v>3769</v>
      </c>
      <c r="B681" s="101" t="s">
        <v>3770</v>
      </c>
      <c r="C681" s="101" t="s">
        <v>3724</v>
      </c>
      <c r="D681" s="102" t="s">
        <v>3771</v>
      </c>
    </row>
    <row r="682" spans="1:4" ht="13.5" x14ac:dyDescent="0.25">
      <c r="A682" s="101" t="s">
        <v>3772</v>
      </c>
      <c r="B682" s="101" t="s">
        <v>3773</v>
      </c>
      <c r="C682" s="101" t="s">
        <v>3724</v>
      </c>
      <c r="D682" s="102" t="s">
        <v>3774</v>
      </c>
    </row>
    <row r="683" spans="1:4" ht="13.5" x14ac:dyDescent="0.25">
      <c r="A683" s="101" t="s">
        <v>3775</v>
      </c>
      <c r="B683" s="101" t="s">
        <v>3776</v>
      </c>
      <c r="C683" s="101" t="s">
        <v>3724</v>
      </c>
      <c r="D683" s="102" t="s">
        <v>3002</v>
      </c>
    </row>
    <row r="684" spans="1:4" ht="13.5" x14ac:dyDescent="0.25">
      <c r="A684" s="101" t="s">
        <v>3777</v>
      </c>
      <c r="B684" s="101" t="s">
        <v>3778</v>
      </c>
      <c r="C684" s="101" t="s">
        <v>3724</v>
      </c>
      <c r="D684" s="102" t="s">
        <v>3779</v>
      </c>
    </row>
    <row r="685" spans="1:4" ht="13.5" x14ac:dyDescent="0.25">
      <c r="A685" s="101" t="s">
        <v>3780</v>
      </c>
      <c r="B685" s="101" t="s">
        <v>3781</v>
      </c>
      <c r="C685" s="101" t="s">
        <v>3724</v>
      </c>
      <c r="D685" s="102" t="s">
        <v>3782</v>
      </c>
    </row>
    <row r="686" spans="1:4" ht="13.5" x14ac:dyDescent="0.25">
      <c r="A686" s="101" t="s">
        <v>3783</v>
      </c>
      <c r="B686" s="101" t="s">
        <v>3784</v>
      </c>
      <c r="C686" s="101" t="s">
        <v>3724</v>
      </c>
      <c r="D686" s="102" t="s">
        <v>3785</v>
      </c>
    </row>
    <row r="687" spans="1:4" ht="13.5" x14ac:dyDescent="0.25">
      <c r="A687" s="101" t="s">
        <v>3786</v>
      </c>
      <c r="B687" s="101" t="s">
        <v>3787</v>
      </c>
      <c r="C687" s="101" t="s">
        <v>3724</v>
      </c>
      <c r="D687" s="102" t="s">
        <v>3788</v>
      </c>
    </row>
    <row r="688" spans="1:4" ht="13.5" x14ac:dyDescent="0.25">
      <c r="A688" s="101" t="s">
        <v>3789</v>
      </c>
      <c r="B688" s="101" t="s">
        <v>3790</v>
      </c>
      <c r="C688" s="101" t="s">
        <v>3724</v>
      </c>
      <c r="D688" s="102" t="s">
        <v>2406</v>
      </c>
    </row>
    <row r="689" spans="1:4" ht="13.5" x14ac:dyDescent="0.25">
      <c r="A689" s="101" t="s">
        <v>3791</v>
      </c>
      <c r="B689" s="101" t="s">
        <v>3792</v>
      </c>
      <c r="C689" s="101" t="s">
        <v>3724</v>
      </c>
      <c r="D689" s="102" t="s">
        <v>3793</v>
      </c>
    </row>
    <row r="690" spans="1:4" ht="13.5" x14ac:dyDescent="0.25">
      <c r="A690" s="101" t="s">
        <v>3794</v>
      </c>
      <c r="B690" s="101" t="s">
        <v>3795</v>
      </c>
      <c r="C690" s="101" t="s">
        <v>3724</v>
      </c>
      <c r="D690" s="102" t="s">
        <v>3796</v>
      </c>
    </row>
    <row r="691" spans="1:4" ht="13.5" x14ac:dyDescent="0.25">
      <c r="A691" s="101" t="s">
        <v>3797</v>
      </c>
      <c r="B691" s="101" t="s">
        <v>3798</v>
      </c>
      <c r="C691" s="101" t="s">
        <v>3724</v>
      </c>
      <c r="D691" s="102" t="s">
        <v>3799</v>
      </c>
    </row>
    <row r="692" spans="1:4" ht="13.5" x14ac:dyDescent="0.25">
      <c r="A692" s="101" t="s">
        <v>3800</v>
      </c>
      <c r="B692" s="101" t="s">
        <v>3801</v>
      </c>
      <c r="C692" s="101" t="s">
        <v>3724</v>
      </c>
      <c r="D692" s="102" t="s">
        <v>3802</v>
      </c>
    </row>
    <row r="693" spans="1:4" ht="13.5" x14ac:dyDescent="0.25">
      <c r="A693" s="101" t="s">
        <v>3803</v>
      </c>
      <c r="B693" s="101" t="s">
        <v>3804</v>
      </c>
      <c r="C693" s="101" t="s">
        <v>3724</v>
      </c>
      <c r="D693" s="102" t="s">
        <v>3805</v>
      </c>
    </row>
    <row r="694" spans="1:4" ht="13.5" x14ac:dyDescent="0.25">
      <c r="A694" s="101" t="s">
        <v>3806</v>
      </c>
      <c r="B694" s="101" t="s">
        <v>3807</v>
      </c>
      <c r="C694" s="101" t="s">
        <v>3724</v>
      </c>
      <c r="D694" s="102" t="s">
        <v>3808</v>
      </c>
    </row>
    <row r="695" spans="1:4" ht="13.5" x14ac:dyDescent="0.25">
      <c r="A695" s="101" t="s">
        <v>3809</v>
      </c>
      <c r="B695" s="101" t="s">
        <v>3810</v>
      </c>
      <c r="C695" s="101" t="s">
        <v>3724</v>
      </c>
      <c r="D695" s="102" t="s">
        <v>3811</v>
      </c>
    </row>
    <row r="696" spans="1:4" ht="13.5" x14ac:dyDescent="0.25">
      <c r="A696" s="101" t="s">
        <v>3812</v>
      </c>
      <c r="B696" s="101" t="s">
        <v>3813</v>
      </c>
      <c r="C696" s="101" t="s">
        <v>3724</v>
      </c>
      <c r="D696" s="102" t="s">
        <v>3814</v>
      </c>
    </row>
    <row r="697" spans="1:4" ht="13.5" x14ac:dyDescent="0.25">
      <c r="A697" s="101" t="s">
        <v>3815</v>
      </c>
      <c r="B697" s="101" t="s">
        <v>3816</v>
      </c>
      <c r="C697" s="101" t="s">
        <v>3724</v>
      </c>
      <c r="D697" s="102" t="s">
        <v>3817</v>
      </c>
    </row>
    <row r="698" spans="1:4" ht="13.5" x14ac:dyDescent="0.25">
      <c r="A698" s="101" t="s">
        <v>3818</v>
      </c>
      <c r="B698" s="101" t="s">
        <v>3819</v>
      </c>
      <c r="C698" s="101" t="s">
        <v>3724</v>
      </c>
      <c r="D698" s="102" t="s">
        <v>3820</v>
      </c>
    </row>
    <row r="699" spans="1:4" ht="13.5" x14ac:dyDescent="0.25">
      <c r="A699" s="101" t="s">
        <v>3821</v>
      </c>
      <c r="B699" s="101" t="s">
        <v>3822</v>
      </c>
      <c r="C699" s="101" t="s">
        <v>3724</v>
      </c>
      <c r="D699" s="102" t="s">
        <v>3823</v>
      </c>
    </row>
    <row r="700" spans="1:4" ht="13.5" x14ac:dyDescent="0.25">
      <c r="A700" s="101" t="s">
        <v>3824</v>
      </c>
      <c r="B700" s="101" t="s">
        <v>3825</v>
      </c>
      <c r="C700" s="101" t="s">
        <v>3724</v>
      </c>
      <c r="D700" s="102" t="s">
        <v>3826</v>
      </c>
    </row>
    <row r="701" spans="1:4" ht="13.5" x14ac:dyDescent="0.25">
      <c r="A701" s="101" t="s">
        <v>3827</v>
      </c>
      <c r="B701" s="101" t="s">
        <v>3828</v>
      </c>
      <c r="C701" s="101" t="s">
        <v>3724</v>
      </c>
      <c r="D701" s="102" t="s">
        <v>3829</v>
      </c>
    </row>
    <row r="702" spans="1:4" ht="13.5" x14ac:dyDescent="0.25">
      <c r="A702" s="101" t="s">
        <v>3830</v>
      </c>
      <c r="B702" s="101" t="s">
        <v>3831</v>
      </c>
      <c r="C702" s="101" t="s">
        <v>3724</v>
      </c>
      <c r="D702" s="102" t="s">
        <v>3832</v>
      </c>
    </row>
    <row r="703" spans="1:4" ht="13.5" x14ac:dyDescent="0.25">
      <c r="A703" s="101" t="s">
        <v>3833</v>
      </c>
      <c r="B703" s="101" t="s">
        <v>3834</v>
      </c>
      <c r="C703" s="101" t="s">
        <v>3724</v>
      </c>
      <c r="D703" s="102" t="s">
        <v>3835</v>
      </c>
    </row>
    <row r="704" spans="1:4" ht="13.5" x14ac:dyDescent="0.25">
      <c r="A704" s="101" t="s">
        <v>3836</v>
      </c>
      <c r="B704" s="101" t="s">
        <v>3837</v>
      </c>
      <c r="C704" s="101" t="s">
        <v>3724</v>
      </c>
      <c r="D704" s="102" t="s">
        <v>3838</v>
      </c>
    </row>
    <row r="705" spans="1:4" ht="13.5" x14ac:dyDescent="0.25">
      <c r="A705" s="101" t="s">
        <v>3839</v>
      </c>
      <c r="B705" s="101" t="s">
        <v>3840</v>
      </c>
      <c r="C705" s="101" t="s">
        <v>3724</v>
      </c>
      <c r="D705" s="102" t="s">
        <v>3841</v>
      </c>
    </row>
    <row r="706" spans="1:4" ht="13.5" x14ac:dyDescent="0.25">
      <c r="A706" s="101" t="s">
        <v>3842</v>
      </c>
      <c r="B706" s="101" t="s">
        <v>3843</v>
      </c>
      <c r="C706" s="101" t="s">
        <v>3724</v>
      </c>
      <c r="D706" s="102" t="s">
        <v>3844</v>
      </c>
    </row>
    <row r="707" spans="1:4" ht="13.5" x14ac:dyDescent="0.25">
      <c r="A707" s="101" t="s">
        <v>3845</v>
      </c>
      <c r="B707" s="101" t="s">
        <v>3846</v>
      </c>
      <c r="C707" s="101" t="s">
        <v>3724</v>
      </c>
      <c r="D707" s="102" t="s">
        <v>3435</v>
      </c>
    </row>
    <row r="708" spans="1:4" ht="13.5" x14ac:dyDescent="0.25">
      <c r="A708" s="101" t="s">
        <v>3847</v>
      </c>
      <c r="B708" s="101" t="s">
        <v>3848</v>
      </c>
      <c r="C708" s="101" t="s">
        <v>3724</v>
      </c>
      <c r="D708" s="102" t="s">
        <v>3849</v>
      </c>
    </row>
    <row r="709" spans="1:4" ht="13.5" x14ac:dyDescent="0.25">
      <c r="A709" s="101" t="s">
        <v>3850</v>
      </c>
      <c r="B709" s="101" t="s">
        <v>3851</v>
      </c>
      <c r="C709" s="101" t="s">
        <v>3724</v>
      </c>
      <c r="D709" s="102" t="s">
        <v>3852</v>
      </c>
    </row>
    <row r="710" spans="1:4" ht="13.5" x14ac:dyDescent="0.25">
      <c r="A710" s="101" t="s">
        <v>3853</v>
      </c>
      <c r="B710" s="101" t="s">
        <v>3854</v>
      </c>
      <c r="C710" s="101" t="s">
        <v>3724</v>
      </c>
      <c r="D710" s="102" t="s">
        <v>3396</v>
      </c>
    </row>
    <row r="711" spans="1:4" ht="13.5" x14ac:dyDescent="0.25">
      <c r="A711" s="101" t="s">
        <v>3855</v>
      </c>
      <c r="B711" s="101" t="s">
        <v>3856</v>
      </c>
      <c r="C711" s="101" t="s">
        <v>3724</v>
      </c>
      <c r="D711" s="102" t="s">
        <v>3857</v>
      </c>
    </row>
    <row r="712" spans="1:4" ht="13.5" x14ac:dyDescent="0.25">
      <c r="A712" s="101" t="s">
        <v>3858</v>
      </c>
      <c r="B712" s="101" t="s">
        <v>3859</v>
      </c>
      <c r="C712" s="101" t="s">
        <v>3724</v>
      </c>
      <c r="D712" s="102" t="s">
        <v>3860</v>
      </c>
    </row>
    <row r="713" spans="1:4" ht="13.5" x14ac:dyDescent="0.25">
      <c r="A713" s="101" t="s">
        <v>3861</v>
      </c>
      <c r="B713" s="101" t="s">
        <v>3862</v>
      </c>
      <c r="C713" s="101" t="s">
        <v>3724</v>
      </c>
      <c r="D713" s="102" t="s">
        <v>3863</v>
      </c>
    </row>
    <row r="714" spans="1:4" ht="13.5" x14ac:dyDescent="0.25">
      <c r="A714" s="101" t="s">
        <v>3864</v>
      </c>
      <c r="B714" s="101" t="s">
        <v>3865</v>
      </c>
      <c r="C714" s="101" t="s">
        <v>3724</v>
      </c>
      <c r="D714" s="102" t="s">
        <v>3866</v>
      </c>
    </row>
    <row r="715" spans="1:4" ht="13.5" x14ac:dyDescent="0.25">
      <c r="A715" s="101" t="s">
        <v>3867</v>
      </c>
      <c r="B715" s="101" t="s">
        <v>3868</v>
      </c>
      <c r="C715" s="101" t="s">
        <v>3724</v>
      </c>
      <c r="D715" s="102" t="s">
        <v>3869</v>
      </c>
    </row>
    <row r="716" spans="1:4" ht="13.5" x14ac:dyDescent="0.25">
      <c r="A716" s="101" t="s">
        <v>3870</v>
      </c>
      <c r="B716" s="101" t="s">
        <v>3871</v>
      </c>
      <c r="C716" s="101" t="s">
        <v>3724</v>
      </c>
      <c r="D716" s="102" t="s">
        <v>3872</v>
      </c>
    </row>
    <row r="717" spans="1:4" ht="13.5" x14ac:dyDescent="0.25">
      <c r="A717" s="101" t="s">
        <v>3873</v>
      </c>
      <c r="B717" s="101" t="s">
        <v>3874</v>
      </c>
      <c r="C717" s="101" t="s">
        <v>3724</v>
      </c>
      <c r="D717" s="102" t="s">
        <v>3399</v>
      </c>
    </row>
    <row r="718" spans="1:4" ht="13.5" x14ac:dyDescent="0.25">
      <c r="A718" s="101" t="s">
        <v>3875</v>
      </c>
      <c r="B718" s="101" t="s">
        <v>3876</v>
      </c>
      <c r="C718" s="101" t="s">
        <v>3724</v>
      </c>
      <c r="D718" s="102" t="s">
        <v>3877</v>
      </c>
    </row>
    <row r="719" spans="1:4" ht="13.5" x14ac:dyDescent="0.25">
      <c r="A719" s="101" t="s">
        <v>3878</v>
      </c>
      <c r="B719" s="101" t="s">
        <v>3879</v>
      </c>
      <c r="C719" s="101" t="s">
        <v>3724</v>
      </c>
      <c r="D719" s="102" t="s">
        <v>3880</v>
      </c>
    </row>
    <row r="720" spans="1:4" ht="13.5" x14ac:dyDescent="0.25">
      <c r="A720" s="101" t="s">
        <v>3881</v>
      </c>
      <c r="B720" s="101" t="s">
        <v>3882</v>
      </c>
      <c r="C720" s="101" t="s">
        <v>3724</v>
      </c>
      <c r="D720" s="102" t="s">
        <v>3883</v>
      </c>
    </row>
    <row r="721" spans="1:4" ht="13.5" x14ac:dyDescent="0.25">
      <c r="A721" s="101" t="s">
        <v>3884</v>
      </c>
      <c r="B721" s="101" t="s">
        <v>3885</v>
      </c>
      <c r="C721" s="101" t="s">
        <v>3724</v>
      </c>
      <c r="D721" s="102" t="s">
        <v>3886</v>
      </c>
    </row>
    <row r="722" spans="1:4" ht="13.5" x14ac:dyDescent="0.25">
      <c r="A722" s="101" t="s">
        <v>3887</v>
      </c>
      <c r="B722" s="101" t="s">
        <v>3888</v>
      </c>
      <c r="C722" s="101" t="s">
        <v>3724</v>
      </c>
      <c r="D722" s="102" t="s">
        <v>3889</v>
      </c>
    </row>
    <row r="723" spans="1:4" ht="13.5" x14ac:dyDescent="0.25">
      <c r="A723" s="101" t="s">
        <v>3890</v>
      </c>
      <c r="B723" s="101" t="s">
        <v>3891</v>
      </c>
      <c r="C723" s="101" t="s">
        <v>3724</v>
      </c>
      <c r="D723" s="102" t="s">
        <v>3892</v>
      </c>
    </row>
    <row r="724" spans="1:4" ht="13.5" x14ac:dyDescent="0.25">
      <c r="A724" s="101" t="s">
        <v>3893</v>
      </c>
      <c r="B724" s="101" t="s">
        <v>3894</v>
      </c>
      <c r="C724" s="101" t="s">
        <v>3724</v>
      </c>
      <c r="D724" s="102" t="s">
        <v>3832</v>
      </c>
    </row>
    <row r="725" spans="1:4" ht="13.5" x14ac:dyDescent="0.25">
      <c r="A725" s="101" t="s">
        <v>3895</v>
      </c>
      <c r="B725" s="101" t="s">
        <v>3896</v>
      </c>
      <c r="C725" s="101" t="s">
        <v>3724</v>
      </c>
      <c r="D725" s="102" t="s">
        <v>3897</v>
      </c>
    </row>
    <row r="726" spans="1:4" ht="13.5" x14ac:dyDescent="0.25">
      <c r="A726" s="101" t="s">
        <v>3898</v>
      </c>
      <c r="B726" s="101" t="s">
        <v>3899</v>
      </c>
      <c r="C726" s="101" t="s">
        <v>3724</v>
      </c>
      <c r="D726" s="102" t="s">
        <v>3900</v>
      </c>
    </row>
    <row r="727" spans="1:4" ht="13.5" x14ac:dyDescent="0.25">
      <c r="A727" s="101" t="s">
        <v>3901</v>
      </c>
      <c r="B727" s="101" t="s">
        <v>3902</v>
      </c>
      <c r="C727" s="101" t="s">
        <v>3724</v>
      </c>
      <c r="D727" s="102" t="s">
        <v>3903</v>
      </c>
    </row>
    <row r="728" spans="1:4" ht="13.5" x14ac:dyDescent="0.25">
      <c r="A728" s="101" t="s">
        <v>3904</v>
      </c>
      <c r="B728" s="101" t="s">
        <v>3905</v>
      </c>
      <c r="C728" s="101" t="s">
        <v>3724</v>
      </c>
      <c r="D728" s="102" t="s">
        <v>3906</v>
      </c>
    </row>
    <row r="729" spans="1:4" ht="13.5" x14ac:dyDescent="0.25">
      <c r="A729" s="101" t="s">
        <v>3907</v>
      </c>
      <c r="B729" s="101" t="s">
        <v>3908</v>
      </c>
      <c r="C729" s="101" t="s">
        <v>3724</v>
      </c>
      <c r="D729" s="102" t="s">
        <v>3909</v>
      </c>
    </row>
    <row r="730" spans="1:4" ht="13.5" x14ac:dyDescent="0.25">
      <c r="A730" s="101" t="s">
        <v>3910</v>
      </c>
      <c r="B730" s="101" t="s">
        <v>3911</v>
      </c>
      <c r="C730" s="101" t="s">
        <v>3724</v>
      </c>
      <c r="D730" s="102" t="s">
        <v>3912</v>
      </c>
    </row>
    <row r="731" spans="1:4" ht="13.5" x14ac:dyDescent="0.25">
      <c r="A731" s="101" t="s">
        <v>3913</v>
      </c>
      <c r="B731" s="101" t="s">
        <v>3914</v>
      </c>
      <c r="C731" s="101" t="s">
        <v>3724</v>
      </c>
      <c r="D731" s="102" t="s">
        <v>3915</v>
      </c>
    </row>
    <row r="732" spans="1:4" ht="13.5" x14ac:dyDescent="0.25">
      <c r="A732" s="101" t="s">
        <v>3916</v>
      </c>
      <c r="B732" s="101" t="s">
        <v>3917</v>
      </c>
      <c r="C732" s="101" t="s">
        <v>3724</v>
      </c>
      <c r="D732" s="102" t="s">
        <v>3918</v>
      </c>
    </row>
    <row r="733" spans="1:4" ht="13.5" x14ac:dyDescent="0.25">
      <c r="A733" s="101" t="s">
        <v>3919</v>
      </c>
      <c r="B733" s="101" t="s">
        <v>3920</v>
      </c>
      <c r="C733" s="101" t="s">
        <v>3724</v>
      </c>
      <c r="D733" s="102" t="s">
        <v>3921</v>
      </c>
    </row>
    <row r="734" spans="1:4" ht="13.5" x14ac:dyDescent="0.25">
      <c r="A734" s="101" t="s">
        <v>3922</v>
      </c>
      <c r="B734" s="101" t="s">
        <v>3923</v>
      </c>
      <c r="C734" s="101" t="s">
        <v>3724</v>
      </c>
      <c r="D734" s="102" t="s">
        <v>3924</v>
      </c>
    </row>
    <row r="735" spans="1:4" ht="13.5" x14ac:dyDescent="0.25">
      <c r="A735" s="101" t="s">
        <v>3925</v>
      </c>
      <c r="B735" s="101" t="s">
        <v>3926</v>
      </c>
      <c r="C735" s="101" t="s">
        <v>3724</v>
      </c>
      <c r="D735" s="102" t="s">
        <v>3927</v>
      </c>
    </row>
    <row r="736" spans="1:4" ht="13.5" x14ac:dyDescent="0.25">
      <c r="A736" s="101" t="s">
        <v>3928</v>
      </c>
      <c r="B736" s="101" t="s">
        <v>3929</v>
      </c>
      <c r="C736" s="101" t="s">
        <v>3724</v>
      </c>
      <c r="D736" s="102" t="s">
        <v>3930</v>
      </c>
    </row>
    <row r="737" spans="1:4" ht="13.5" x14ac:dyDescent="0.25">
      <c r="A737" s="101" t="s">
        <v>3931</v>
      </c>
      <c r="B737" s="101" t="s">
        <v>3932</v>
      </c>
      <c r="C737" s="101" t="s">
        <v>3724</v>
      </c>
      <c r="D737" s="102" t="s">
        <v>3933</v>
      </c>
    </row>
    <row r="738" spans="1:4" ht="13.5" x14ac:dyDescent="0.25">
      <c r="A738" s="101" t="s">
        <v>3934</v>
      </c>
      <c r="B738" s="101" t="s">
        <v>3935</v>
      </c>
      <c r="C738" s="101" t="s">
        <v>3724</v>
      </c>
      <c r="D738" s="102" t="s">
        <v>3936</v>
      </c>
    </row>
    <row r="739" spans="1:4" ht="13.5" x14ac:dyDescent="0.25">
      <c r="A739" s="101" t="s">
        <v>3937</v>
      </c>
      <c r="B739" s="101" t="s">
        <v>3938</v>
      </c>
      <c r="C739" s="101" t="s">
        <v>3724</v>
      </c>
      <c r="D739" s="102" t="s">
        <v>3939</v>
      </c>
    </row>
    <row r="740" spans="1:4" ht="13.5" x14ac:dyDescent="0.25">
      <c r="A740" s="101" t="s">
        <v>3940</v>
      </c>
      <c r="B740" s="101" t="s">
        <v>3941</v>
      </c>
      <c r="C740" s="101" t="s">
        <v>3724</v>
      </c>
      <c r="D740" s="102" t="s">
        <v>3942</v>
      </c>
    </row>
    <row r="741" spans="1:4" ht="13.5" x14ac:dyDescent="0.25">
      <c r="A741" s="101" t="s">
        <v>3943</v>
      </c>
      <c r="B741" s="101" t="s">
        <v>3944</v>
      </c>
      <c r="C741" s="101" t="s">
        <v>3724</v>
      </c>
      <c r="D741" s="102" t="s">
        <v>3945</v>
      </c>
    </row>
    <row r="742" spans="1:4" ht="13.5" x14ac:dyDescent="0.25">
      <c r="A742" s="101" t="s">
        <v>3946</v>
      </c>
      <c r="B742" s="101" t="s">
        <v>3947</v>
      </c>
      <c r="C742" s="101" t="s">
        <v>3724</v>
      </c>
      <c r="D742" s="102" t="s">
        <v>3948</v>
      </c>
    </row>
    <row r="743" spans="1:4" ht="13.5" x14ac:dyDescent="0.25">
      <c r="A743" s="101" t="s">
        <v>3949</v>
      </c>
      <c r="B743" s="101" t="s">
        <v>3950</v>
      </c>
      <c r="C743" s="101" t="s">
        <v>3724</v>
      </c>
      <c r="D743" s="102" t="s">
        <v>3927</v>
      </c>
    </row>
    <row r="744" spans="1:4" ht="13.5" x14ac:dyDescent="0.25">
      <c r="A744" s="101" t="s">
        <v>3951</v>
      </c>
      <c r="B744" s="101" t="s">
        <v>3952</v>
      </c>
      <c r="C744" s="101" t="s">
        <v>3724</v>
      </c>
      <c r="D744" s="102" t="s">
        <v>3953</v>
      </c>
    </row>
    <row r="745" spans="1:4" ht="13.5" x14ac:dyDescent="0.25">
      <c r="A745" s="101" t="s">
        <v>3954</v>
      </c>
      <c r="B745" s="101" t="s">
        <v>3955</v>
      </c>
      <c r="C745" s="101" t="s">
        <v>3724</v>
      </c>
      <c r="D745" s="102" t="s">
        <v>3956</v>
      </c>
    </row>
    <row r="746" spans="1:4" ht="13.5" x14ac:dyDescent="0.25">
      <c r="A746" s="101" t="s">
        <v>3957</v>
      </c>
      <c r="B746" s="101" t="s">
        <v>3958</v>
      </c>
      <c r="C746" s="101" t="s">
        <v>3724</v>
      </c>
      <c r="D746" s="102" t="s">
        <v>3959</v>
      </c>
    </row>
    <row r="747" spans="1:4" ht="13.5" x14ac:dyDescent="0.25">
      <c r="A747" s="101" t="s">
        <v>3960</v>
      </c>
      <c r="B747" s="101" t="s">
        <v>3961</v>
      </c>
      <c r="C747" s="101" t="s">
        <v>3724</v>
      </c>
      <c r="D747" s="102" t="s">
        <v>3962</v>
      </c>
    </row>
    <row r="748" spans="1:4" ht="13.5" x14ac:dyDescent="0.25">
      <c r="A748" s="101" t="s">
        <v>3963</v>
      </c>
      <c r="B748" s="101" t="s">
        <v>3964</v>
      </c>
      <c r="C748" s="101" t="s">
        <v>3724</v>
      </c>
      <c r="D748" s="102" t="s">
        <v>3965</v>
      </c>
    </row>
    <row r="749" spans="1:4" ht="13.5" x14ac:dyDescent="0.25">
      <c r="A749" s="101" t="s">
        <v>3966</v>
      </c>
      <c r="B749" s="101" t="s">
        <v>3967</v>
      </c>
      <c r="C749" s="101" t="s">
        <v>3724</v>
      </c>
      <c r="D749" s="102" t="s">
        <v>3968</v>
      </c>
    </row>
    <row r="750" spans="1:4" ht="13.5" x14ac:dyDescent="0.25">
      <c r="A750" s="101" t="s">
        <v>3969</v>
      </c>
      <c r="B750" s="101" t="s">
        <v>3970</v>
      </c>
      <c r="C750" s="101" t="s">
        <v>3724</v>
      </c>
      <c r="D750" s="102" t="s">
        <v>3971</v>
      </c>
    </row>
    <row r="751" spans="1:4" ht="13.5" x14ac:dyDescent="0.25">
      <c r="A751" s="101" t="s">
        <v>3972</v>
      </c>
      <c r="B751" s="101" t="s">
        <v>3973</v>
      </c>
      <c r="C751" s="101" t="s">
        <v>3724</v>
      </c>
      <c r="D751" s="102" t="s">
        <v>3974</v>
      </c>
    </row>
    <row r="752" spans="1:4" ht="13.5" x14ac:dyDescent="0.25">
      <c r="A752" s="101" t="s">
        <v>3975</v>
      </c>
      <c r="B752" s="101" t="s">
        <v>3976</v>
      </c>
      <c r="C752" s="101" t="s">
        <v>3724</v>
      </c>
      <c r="D752" s="102" t="s">
        <v>3977</v>
      </c>
    </row>
    <row r="753" spans="1:4" ht="13.5" x14ac:dyDescent="0.25">
      <c r="A753" s="101" t="s">
        <v>3978</v>
      </c>
      <c r="B753" s="101" t="s">
        <v>3979</v>
      </c>
      <c r="C753" s="101" t="s">
        <v>3724</v>
      </c>
      <c r="D753" s="102" t="s">
        <v>3980</v>
      </c>
    </row>
    <row r="754" spans="1:4" ht="13.5" x14ac:dyDescent="0.25">
      <c r="A754" s="101" t="s">
        <v>3981</v>
      </c>
      <c r="B754" s="101" t="s">
        <v>3982</v>
      </c>
      <c r="C754" s="101" t="s">
        <v>3724</v>
      </c>
      <c r="D754" s="102" t="s">
        <v>3983</v>
      </c>
    </row>
    <row r="755" spans="1:4" ht="13.5" x14ac:dyDescent="0.25">
      <c r="A755" s="101" t="s">
        <v>3984</v>
      </c>
      <c r="B755" s="101" t="s">
        <v>3985</v>
      </c>
      <c r="C755" s="101" t="s">
        <v>3724</v>
      </c>
      <c r="D755" s="102" t="s">
        <v>3736</v>
      </c>
    </row>
    <row r="756" spans="1:4" ht="13.5" x14ac:dyDescent="0.25">
      <c r="A756" s="101" t="s">
        <v>3986</v>
      </c>
      <c r="B756" s="101" t="s">
        <v>3987</v>
      </c>
      <c r="C756" s="101" t="s">
        <v>3724</v>
      </c>
      <c r="D756" s="102" t="s">
        <v>3988</v>
      </c>
    </row>
    <row r="757" spans="1:4" ht="13.5" x14ac:dyDescent="0.25">
      <c r="A757" s="101" t="s">
        <v>3989</v>
      </c>
      <c r="B757" s="101" t="s">
        <v>3990</v>
      </c>
      <c r="C757" s="101" t="s">
        <v>3724</v>
      </c>
      <c r="D757" s="102" t="s">
        <v>3991</v>
      </c>
    </row>
    <row r="758" spans="1:4" ht="13.5" x14ac:dyDescent="0.25">
      <c r="A758" s="101" t="s">
        <v>3992</v>
      </c>
      <c r="B758" s="101" t="s">
        <v>3993</v>
      </c>
      <c r="C758" s="101" t="s">
        <v>3724</v>
      </c>
      <c r="D758" s="102" t="s">
        <v>3994</v>
      </c>
    </row>
    <row r="759" spans="1:4" ht="13.5" x14ac:dyDescent="0.25">
      <c r="A759" s="101" t="s">
        <v>3995</v>
      </c>
      <c r="B759" s="101" t="s">
        <v>3996</v>
      </c>
      <c r="C759" s="101" t="s">
        <v>3724</v>
      </c>
      <c r="D759" s="102" t="s">
        <v>3997</v>
      </c>
    </row>
    <row r="760" spans="1:4" ht="13.5" x14ac:dyDescent="0.25">
      <c r="A760" s="101" t="s">
        <v>3998</v>
      </c>
      <c r="B760" s="101" t="s">
        <v>3999</v>
      </c>
      <c r="C760" s="101" t="s">
        <v>3724</v>
      </c>
      <c r="D760" s="102" t="s">
        <v>4000</v>
      </c>
    </row>
    <row r="761" spans="1:4" ht="13.5" x14ac:dyDescent="0.25">
      <c r="A761" s="101" t="s">
        <v>4001</v>
      </c>
      <c r="B761" s="101" t="s">
        <v>4002</v>
      </c>
      <c r="C761" s="101" t="s">
        <v>3724</v>
      </c>
      <c r="D761" s="102" t="s">
        <v>3918</v>
      </c>
    </row>
    <row r="762" spans="1:4" ht="13.5" x14ac:dyDescent="0.25">
      <c r="A762" s="101" t="s">
        <v>4003</v>
      </c>
      <c r="B762" s="101" t="s">
        <v>4004</v>
      </c>
      <c r="C762" s="101" t="s">
        <v>3724</v>
      </c>
      <c r="D762" s="102" t="s">
        <v>4005</v>
      </c>
    </row>
    <row r="763" spans="1:4" ht="13.5" x14ac:dyDescent="0.25">
      <c r="A763" s="101" t="s">
        <v>4006</v>
      </c>
      <c r="B763" s="101" t="s">
        <v>4007</v>
      </c>
      <c r="C763" s="101" t="s">
        <v>3724</v>
      </c>
      <c r="D763" s="102" t="s">
        <v>4008</v>
      </c>
    </row>
    <row r="764" spans="1:4" ht="13.5" x14ac:dyDescent="0.25">
      <c r="A764" s="101" t="s">
        <v>4009</v>
      </c>
      <c r="B764" s="101" t="s">
        <v>4010</v>
      </c>
      <c r="C764" s="101" t="s">
        <v>3724</v>
      </c>
      <c r="D764" s="102" t="s">
        <v>4011</v>
      </c>
    </row>
    <row r="765" spans="1:4" ht="13.5" x14ac:dyDescent="0.25">
      <c r="A765" s="101" t="s">
        <v>4012</v>
      </c>
      <c r="B765" s="101" t="s">
        <v>4013</v>
      </c>
      <c r="C765" s="101" t="s">
        <v>3724</v>
      </c>
      <c r="D765" s="102" t="s">
        <v>3229</v>
      </c>
    </row>
    <row r="766" spans="1:4" ht="13.5" x14ac:dyDescent="0.25">
      <c r="A766" s="101" t="s">
        <v>4014</v>
      </c>
      <c r="B766" s="101" t="s">
        <v>4015</v>
      </c>
      <c r="C766" s="101" t="s">
        <v>3724</v>
      </c>
      <c r="D766" s="102" t="s">
        <v>4016</v>
      </c>
    </row>
    <row r="767" spans="1:4" ht="13.5" x14ac:dyDescent="0.25">
      <c r="A767" s="101" t="s">
        <v>4017</v>
      </c>
      <c r="B767" s="101" t="s">
        <v>4018</v>
      </c>
      <c r="C767" s="101" t="s">
        <v>3724</v>
      </c>
      <c r="D767" s="102" t="s">
        <v>4019</v>
      </c>
    </row>
    <row r="768" spans="1:4" ht="13.5" x14ac:dyDescent="0.25">
      <c r="A768" s="101" t="s">
        <v>4020</v>
      </c>
      <c r="B768" s="101" t="s">
        <v>4021</v>
      </c>
      <c r="C768" s="101" t="s">
        <v>3724</v>
      </c>
      <c r="D768" s="102" t="s">
        <v>3852</v>
      </c>
    </row>
    <row r="769" spans="1:4" ht="13.5" x14ac:dyDescent="0.25">
      <c r="A769" s="101" t="s">
        <v>4022</v>
      </c>
      <c r="B769" s="101" t="s">
        <v>4023</v>
      </c>
      <c r="C769" s="101" t="s">
        <v>3724</v>
      </c>
      <c r="D769" s="102" t="s">
        <v>4024</v>
      </c>
    </row>
    <row r="770" spans="1:4" ht="13.5" x14ac:dyDescent="0.25">
      <c r="A770" s="101" t="s">
        <v>4025</v>
      </c>
      <c r="B770" s="101" t="s">
        <v>4026</v>
      </c>
      <c r="C770" s="101" t="s">
        <v>3724</v>
      </c>
      <c r="D770" s="102" t="s">
        <v>4027</v>
      </c>
    </row>
    <row r="771" spans="1:4" ht="13.5" x14ac:dyDescent="0.25">
      <c r="A771" s="101" t="s">
        <v>4028</v>
      </c>
      <c r="B771" s="101" t="s">
        <v>4029</v>
      </c>
      <c r="C771" s="101" t="s">
        <v>3724</v>
      </c>
      <c r="D771" s="102" t="s">
        <v>4030</v>
      </c>
    </row>
    <row r="772" spans="1:4" ht="13.5" x14ac:dyDescent="0.25">
      <c r="A772" s="101" t="s">
        <v>4031</v>
      </c>
      <c r="B772" s="101" t="s">
        <v>4032</v>
      </c>
      <c r="C772" s="101" t="s">
        <v>3724</v>
      </c>
      <c r="D772" s="102" t="s">
        <v>3653</v>
      </c>
    </row>
    <row r="773" spans="1:4" ht="13.5" x14ac:dyDescent="0.25">
      <c r="A773" s="101" t="s">
        <v>4033</v>
      </c>
      <c r="B773" s="101" t="s">
        <v>4034</v>
      </c>
      <c r="C773" s="101" t="s">
        <v>3724</v>
      </c>
      <c r="D773" s="102" t="s">
        <v>4035</v>
      </c>
    </row>
    <row r="774" spans="1:4" ht="13.5" x14ac:dyDescent="0.25">
      <c r="A774" s="101" t="s">
        <v>4036</v>
      </c>
      <c r="B774" s="101" t="s">
        <v>4037</v>
      </c>
      <c r="C774" s="101" t="s">
        <v>3724</v>
      </c>
      <c r="D774" s="102" t="s">
        <v>4038</v>
      </c>
    </row>
    <row r="775" spans="1:4" ht="13.5" x14ac:dyDescent="0.25">
      <c r="A775" s="101" t="s">
        <v>4039</v>
      </c>
      <c r="B775" s="101" t="s">
        <v>4040</v>
      </c>
      <c r="C775" s="101" t="s">
        <v>3724</v>
      </c>
      <c r="D775" s="102" t="s">
        <v>4041</v>
      </c>
    </row>
    <row r="776" spans="1:4" ht="13.5" x14ac:dyDescent="0.25">
      <c r="A776" s="101" t="s">
        <v>4042</v>
      </c>
      <c r="B776" s="101" t="s">
        <v>4043</v>
      </c>
      <c r="C776" s="101" t="s">
        <v>3724</v>
      </c>
      <c r="D776" s="102" t="s">
        <v>3420</v>
      </c>
    </row>
    <row r="777" spans="1:4" ht="13.5" x14ac:dyDescent="0.25">
      <c r="A777" s="101" t="s">
        <v>4044</v>
      </c>
      <c r="B777" s="101" t="s">
        <v>4045</v>
      </c>
      <c r="C777" s="101" t="s">
        <v>3724</v>
      </c>
      <c r="D777" s="102" t="s">
        <v>3367</v>
      </c>
    </row>
    <row r="778" spans="1:4" ht="13.5" x14ac:dyDescent="0.25">
      <c r="A778" s="101" t="s">
        <v>4046</v>
      </c>
      <c r="B778" s="101" t="s">
        <v>4047</v>
      </c>
      <c r="C778" s="101" t="s">
        <v>3724</v>
      </c>
      <c r="D778" s="102" t="s">
        <v>4048</v>
      </c>
    </row>
    <row r="779" spans="1:4" ht="13.5" x14ac:dyDescent="0.25">
      <c r="A779" s="101" t="s">
        <v>4049</v>
      </c>
      <c r="B779" s="101" t="s">
        <v>4050</v>
      </c>
      <c r="C779" s="101" t="s">
        <v>3724</v>
      </c>
      <c r="D779" s="102" t="s">
        <v>4051</v>
      </c>
    </row>
    <row r="780" spans="1:4" ht="13.5" x14ac:dyDescent="0.25">
      <c r="A780" s="101" t="s">
        <v>4052</v>
      </c>
      <c r="B780" s="101" t="s">
        <v>4053</v>
      </c>
      <c r="C780" s="101" t="s">
        <v>3724</v>
      </c>
      <c r="D780" s="102" t="s">
        <v>3423</v>
      </c>
    </row>
    <row r="781" spans="1:4" ht="13.5" x14ac:dyDescent="0.25">
      <c r="A781" s="101" t="s">
        <v>4054</v>
      </c>
      <c r="B781" s="101" t="s">
        <v>4055</v>
      </c>
      <c r="C781" s="101" t="s">
        <v>3724</v>
      </c>
      <c r="D781" s="102" t="s">
        <v>3277</v>
      </c>
    </row>
    <row r="782" spans="1:4" ht="13.5" x14ac:dyDescent="0.25">
      <c r="A782" s="101" t="s">
        <v>4056</v>
      </c>
      <c r="B782" s="101" t="s">
        <v>4057</v>
      </c>
      <c r="C782" s="101" t="s">
        <v>3724</v>
      </c>
      <c r="D782" s="102" t="s">
        <v>4058</v>
      </c>
    </row>
    <row r="783" spans="1:4" ht="13.5" x14ac:dyDescent="0.25">
      <c r="A783" s="101" t="s">
        <v>4059</v>
      </c>
      <c r="B783" s="101" t="s">
        <v>4060</v>
      </c>
      <c r="C783" s="101" t="s">
        <v>3724</v>
      </c>
      <c r="D783" s="102" t="s">
        <v>3718</v>
      </c>
    </row>
    <row r="784" spans="1:4" ht="13.5" x14ac:dyDescent="0.25">
      <c r="A784" s="101" t="s">
        <v>4061</v>
      </c>
      <c r="B784" s="101" t="s">
        <v>4062</v>
      </c>
      <c r="C784" s="101" t="s">
        <v>3724</v>
      </c>
      <c r="D784" s="102" t="s">
        <v>4063</v>
      </c>
    </row>
    <row r="785" spans="1:4" ht="13.5" x14ac:dyDescent="0.25">
      <c r="A785" s="101" t="s">
        <v>4064</v>
      </c>
      <c r="B785" s="101" t="s">
        <v>4065</v>
      </c>
      <c r="C785" s="101" t="s">
        <v>3724</v>
      </c>
      <c r="D785" s="102" t="s">
        <v>4066</v>
      </c>
    </row>
    <row r="786" spans="1:4" ht="13.5" x14ac:dyDescent="0.25">
      <c r="A786" s="101" t="s">
        <v>4067</v>
      </c>
      <c r="B786" s="101" t="s">
        <v>4068</v>
      </c>
      <c r="C786" s="101" t="s">
        <v>3724</v>
      </c>
      <c r="D786" s="102" t="s">
        <v>4069</v>
      </c>
    </row>
    <row r="787" spans="1:4" ht="13.5" x14ac:dyDescent="0.25">
      <c r="A787" s="101" t="s">
        <v>4070</v>
      </c>
      <c r="B787" s="101" t="s">
        <v>4071</v>
      </c>
      <c r="C787" s="101" t="s">
        <v>3724</v>
      </c>
      <c r="D787" s="102" t="s">
        <v>4072</v>
      </c>
    </row>
    <row r="788" spans="1:4" ht="13.5" x14ac:dyDescent="0.25">
      <c r="A788" s="101" t="s">
        <v>4073</v>
      </c>
      <c r="B788" s="101" t="s">
        <v>4074</v>
      </c>
      <c r="C788" s="101" t="s">
        <v>3724</v>
      </c>
      <c r="D788" s="102" t="s">
        <v>4075</v>
      </c>
    </row>
    <row r="789" spans="1:4" ht="13.5" x14ac:dyDescent="0.25">
      <c r="A789" s="101" t="s">
        <v>4076</v>
      </c>
      <c r="B789" s="101" t="s">
        <v>4077</v>
      </c>
      <c r="C789" s="101" t="s">
        <v>3724</v>
      </c>
      <c r="D789" s="102" t="s">
        <v>4078</v>
      </c>
    </row>
    <row r="790" spans="1:4" ht="13.5" x14ac:dyDescent="0.25">
      <c r="A790" s="101" t="s">
        <v>4079</v>
      </c>
      <c r="B790" s="101" t="s">
        <v>4080</v>
      </c>
      <c r="C790" s="101" t="s">
        <v>3724</v>
      </c>
      <c r="D790" s="102" t="s">
        <v>4081</v>
      </c>
    </row>
    <row r="791" spans="1:4" ht="13.5" x14ac:dyDescent="0.25">
      <c r="A791" s="101" t="s">
        <v>4082</v>
      </c>
      <c r="B791" s="101" t="s">
        <v>4083</v>
      </c>
      <c r="C791" s="101" t="s">
        <v>3724</v>
      </c>
      <c r="D791" s="102" t="s">
        <v>4084</v>
      </c>
    </row>
    <row r="792" spans="1:4" ht="13.5" x14ac:dyDescent="0.25">
      <c r="A792" s="101" t="s">
        <v>4085</v>
      </c>
      <c r="B792" s="101" t="s">
        <v>4086</v>
      </c>
      <c r="C792" s="101" t="s">
        <v>3724</v>
      </c>
      <c r="D792" s="102" t="s">
        <v>4087</v>
      </c>
    </row>
    <row r="793" spans="1:4" ht="13.5" x14ac:dyDescent="0.25">
      <c r="A793" s="101" t="s">
        <v>4088</v>
      </c>
      <c r="B793" s="101" t="s">
        <v>4089</v>
      </c>
      <c r="C793" s="101" t="s">
        <v>3724</v>
      </c>
      <c r="D793" s="102" t="s">
        <v>4078</v>
      </c>
    </row>
    <row r="794" spans="1:4" ht="13.5" x14ac:dyDescent="0.25">
      <c r="A794" s="101" t="s">
        <v>4090</v>
      </c>
      <c r="B794" s="101" t="s">
        <v>4091</v>
      </c>
      <c r="C794" s="101" t="s">
        <v>3724</v>
      </c>
      <c r="D794" s="102" t="s">
        <v>4092</v>
      </c>
    </row>
    <row r="795" spans="1:4" ht="13.5" x14ac:dyDescent="0.25">
      <c r="A795" s="101" t="s">
        <v>4093</v>
      </c>
      <c r="B795" s="101" t="s">
        <v>4094</v>
      </c>
      <c r="C795" s="101" t="s">
        <v>3724</v>
      </c>
      <c r="D795" s="102" t="s">
        <v>4095</v>
      </c>
    </row>
    <row r="796" spans="1:4" ht="13.5" x14ac:dyDescent="0.25">
      <c r="A796" s="101" t="s">
        <v>4096</v>
      </c>
      <c r="B796" s="101" t="s">
        <v>4097</v>
      </c>
      <c r="C796" s="101" t="s">
        <v>3724</v>
      </c>
      <c r="D796" s="102" t="s">
        <v>3616</v>
      </c>
    </row>
    <row r="797" spans="1:4" ht="13.5" x14ac:dyDescent="0.25">
      <c r="A797" s="101" t="s">
        <v>4098</v>
      </c>
      <c r="B797" s="101" t="s">
        <v>4099</v>
      </c>
      <c r="C797" s="101" t="s">
        <v>3724</v>
      </c>
      <c r="D797" s="102" t="s">
        <v>3212</v>
      </c>
    </row>
    <row r="798" spans="1:4" ht="13.5" x14ac:dyDescent="0.25">
      <c r="A798" s="101" t="s">
        <v>4100</v>
      </c>
      <c r="B798" s="101" t="s">
        <v>4101</v>
      </c>
      <c r="C798" s="101" t="s">
        <v>3724</v>
      </c>
      <c r="D798" s="102" t="s">
        <v>3435</v>
      </c>
    </row>
    <row r="799" spans="1:4" ht="13.5" x14ac:dyDescent="0.25">
      <c r="A799" s="101" t="s">
        <v>4102</v>
      </c>
      <c r="B799" s="101" t="s">
        <v>4103</v>
      </c>
      <c r="C799" s="101" t="s">
        <v>3724</v>
      </c>
      <c r="D799" s="102" t="s">
        <v>4104</v>
      </c>
    </row>
    <row r="800" spans="1:4" ht="13.5" x14ac:dyDescent="0.25">
      <c r="A800" s="101" t="s">
        <v>4105</v>
      </c>
      <c r="B800" s="101" t="s">
        <v>4106</v>
      </c>
      <c r="C800" s="101" t="s">
        <v>3724</v>
      </c>
      <c r="D800" s="102" t="s">
        <v>4107</v>
      </c>
    </row>
    <row r="801" spans="1:4" ht="13.5" x14ac:dyDescent="0.25">
      <c r="A801" s="101" t="s">
        <v>4108</v>
      </c>
      <c r="B801" s="101" t="s">
        <v>4109</v>
      </c>
      <c r="C801" s="101" t="s">
        <v>3724</v>
      </c>
      <c r="D801" s="102" t="s">
        <v>3991</v>
      </c>
    </row>
    <row r="802" spans="1:4" ht="13.5" x14ac:dyDescent="0.25">
      <c r="A802" s="101" t="s">
        <v>4110</v>
      </c>
      <c r="B802" s="101" t="s">
        <v>4111</v>
      </c>
      <c r="C802" s="101" t="s">
        <v>3724</v>
      </c>
      <c r="D802" s="102" t="s">
        <v>4112</v>
      </c>
    </row>
    <row r="803" spans="1:4" ht="13.5" x14ac:dyDescent="0.25">
      <c r="A803" s="101" t="s">
        <v>4113</v>
      </c>
      <c r="B803" s="101" t="s">
        <v>4114</v>
      </c>
      <c r="C803" s="101" t="s">
        <v>3724</v>
      </c>
      <c r="D803" s="102" t="s">
        <v>4115</v>
      </c>
    </row>
    <row r="804" spans="1:4" ht="13.5" x14ac:dyDescent="0.25">
      <c r="A804" s="101" t="s">
        <v>4116</v>
      </c>
      <c r="B804" s="101" t="s">
        <v>4117</v>
      </c>
      <c r="C804" s="101" t="s">
        <v>3724</v>
      </c>
      <c r="D804" s="102" t="s">
        <v>4118</v>
      </c>
    </row>
    <row r="805" spans="1:4" ht="13.5" x14ac:dyDescent="0.25">
      <c r="A805" s="101" t="s">
        <v>4119</v>
      </c>
      <c r="B805" s="101" t="s">
        <v>4120</v>
      </c>
      <c r="C805" s="101" t="s">
        <v>3724</v>
      </c>
      <c r="D805" s="102" t="s">
        <v>4121</v>
      </c>
    </row>
    <row r="806" spans="1:4" ht="13.5" x14ac:dyDescent="0.25">
      <c r="A806" s="101" t="s">
        <v>4122</v>
      </c>
      <c r="B806" s="101" t="s">
        <v>4123</v>
      </c>
      <c r="C806" s="101" t="s">
        <v>3724</v>
      </c>
      <c r="D806" s="102" t="s">
        <v>4124</v>
      </c>
    </row>
    <row r="807" spans="1:4" ht="13.5" x14ac:dyDescent="0.25">
      <c r="A807" s="101" t="s">
        <v>4125</v>
      </c>
      <c r="B807" s="101" t="s">
        <v>4126</v>
      </c>
      <c r="C807" s="101" t="s">
        <v>3724</v>
      </c>
      <c r="D807" s="102" t="s">
        <v>4127</v>
      </c>
    </row>
    <row r="808" spans="1:4" ht="13.5" x14ac:dyDescent="0.25">
      <c r="A808" s="101" t="s">
        <v>4128</v>
      </c>
      <c r="B808" s="101" t="s">
        <v>4129</v>
      </c>
      <c r="C808" s="101" t="s">
        <v>3724</v>
      </c>
      <c r="D808" s="102" t="s">
        <v>4130</v>
      </c>
    </row>
    <row r="809" spans="1:4" ht="13.5" x14ac:dyDescent="0.25">
      <c r="A809" s="101" t="s">
        <v>4131</v>
      </c>
      <c r="B809" s="101" t="s">
        <v>4132</v>
      </c>
      <c r="C809" s="101" t="s">
        <v>3724</v>
      </c>
      <c r="D809" s="102" t="s">
        <v>1819</v>
      </c>
    </row>
    <row r="810" spans="1:4" ht="13.5" x14ac:dyDescent="0.25">
      <c r="A810" s="101" t="s">
        <v>4133</v>
      </c>
      <c r="B810" s="101" t="s">
        <v>4134</v>
      </c>
      <c r="C810" s="101" t="s">
        <v>3724</v>
      </c>
      <c r="D810" s="102" t="s">
        <v>4135</v>
      </c>
    </row>
    <row r="811" spans="1:4" ht="13.5" x14ac:dyDescent="0.25">
      <c r="A811" s="101" t="s">
        <v>4136</v>
      </c>
      <c r="B811" s="101" t="s">
        <v>4137</v>
      </c>
      <c r="C811" s="101" t="s">
        <v>3724</v>
      </c>
      <c r="D811" s="102" t="s">
        <v>4138</v>
      </c>
    </row>
    <row r="812" spans="1:4" ht="13.5" x14ac:dyDescent="0.25">
      <c r="A812" s="101" t="s">
        <v>4139</v>
      </c>
      <c r="B812" s="101" t="s">
        <v>4140</v>
      </c>
      <c r="C812" s="101" t="s">
        <v>3724</v>
      </c>
      <c r="D812" s="102" t="s">
        <v>4141</v>
      </c>
    </row>
    <row r="813" spans="1:4" ht="13.5" x14ac:dyDescent="0.25">
      <c r="A813" s="101" t="s">
        <v>4142</v>
      </c>
      <c r="B813" s="101" t="s">
        <v>4143</v>
      </c>
      <c r="C813" s="101" t="s">
        <v>3724</v>
      </c>
      <c r="D813" s="102" t="s">
        <v>3537</v>
      </c>
    </row>
    <row r="814" spans="1:4" ht="13.5" x14ac:dyDescent="0.25">
      <c r="A814" s="101" t="s">
        <v>4144</v>
      </c>
      <c r="B814" s="101" t="s">
        <v>4145</v>
      </c>
      <c r="C814" s="101" t="s">
        <v>3724</v>
      </c>
      <c r="D814" s="102" t="s">
        <v>4146</v>
      </c>
    </row>
    <row r="815" spans="1:4" ht="13.5" x14ac:dyDescent="0.25">
      <c r="A815" s="101" t="s">
        <v>4147</v>
      </c>
      <c r="B815" s="101" t="s">
        <v>4148</v>
      </c>
      <c r="C815" s="101" t="s">
        <v>3724</v>
      </c>
      <c r="D815" s="102" t="s">
        <v>4149</v>
      </c>
    </row>
    <row r="816" spans="1:4" ht="13.5" x14ac:dyDescent="0.25">
      <c r="A816" s="101" t="s">
        <v>4150</v>
      </c>
      <c r="B816" s="101" t="s">
        <v>4151</v>
      </c>
      <c r="C816" s="101" t="s">
        <v>3724</v>
      </c>
      <c r="D816" s="102" t="s">
        <v>4152</v>
      </c>
    </row>
    <row r="817" spans="1:4" ht="13.5" x14ac:dyDescent="0.25">
      <c r="A817" s="101" t="s">
        <v>4153</v>
      </c>
      <c r="B817" s="101" t="s">
        <v>4154</v>
      </c>
      <c r="C817" s="101" t="s">
        <v>3724</v>
      </c>
      <c r="D817" s="102" t="s">
        <v>4155</v>
      </c>
    </row>
    <row r="818" spans="1:4" ht="13.5" x14ac:dyDescent="0.25">
      <c r="A818" s="101" t="s">
        <v>4156</v>
      </c>
      <c r="B818" s="101" t="s">
        <v>4157</v>
      </c>
      <c r="C818" s="101" t="s">
        <v>3724</v>
      </c>
      <c r="D818" s="102" t="s">
        <v>4158</v>
      </c>
    </row>
    <row r="819" spans="1:4" ht="13.5" x14ac:dyDescent="0.25">
      <c r="A819" s="101" t="s">
        <v>4159</v>
      </c>
      <c r="B819" s="101" t="s">
        <v>4160</v>
      </c>
      <c r="C819" s="101" t="s">
        <v>3724</v>
      </c>
      <c r="D819" s="102" t="s">
        <v>4161</v>
      </c>
    </row>
    <row r="820" spans="1:4" ht="13.5" x14ac:dyDescent="0.25">
      <c r="A820" s="101" t="s">
        <v>4162</v>
      </c>
      <c r="B820" s="101" t="s">
        <v>4163</v>
      </c>
      <c r="C820" s="101" t="s">
        <v>3724</v>
      </c>
      <c r="D820" s="102" t="s">
        <v>4164</v>
      </c>
    </row>
    <row r="821" spans="1:4" ht="13.5" x14ac:dyDescent="0.25">
      <c r="A821" s="101" t="s">
        <v>4165</v>
      </c>
      <c r="B821" s="101" t="s">
        <v>4166</v>
      </c>
      <c r="C821" s="101" t="s">
        <v>3724</v>
      </c>
      <c r="D821" s="102" t="s">
        <v>4167</v>
      </c>
    </row>
    <row r="822" spans="1:4" ht="13.5" x14ac:dyDescent="0.25">
      <c r="A822" s="101" t="s">
        <v>4168</v>
      </c>
      <c r="B822" s="101" t="s">
        <v>4169</v>
      </c>
      <c r="C822" s="101" t="s">
        <v>3724</v>
      </c>
      <c r="D822" s="102" t="s">
        <v>4170</v>
      </c>
    </row>
    <row r="823" spans="1:4" ht="13.5" x14ac:dyDescent="0.25">
      <c r="A823" s="101" t="s">
        <v>4171</v>
      </c>
      <c r="B823" s="101" t="s">
        <v>4172</v>
      </c>
      <c r="C823" s="101" t="s">
        <v>3724</v>
      </c>
      <c r="D823" s="102" t="s">
        <v>3062</v>
      </c>
    </row>
    <row r="824" spans="1:4" ht="13.5" x14ac:dyDescent="0.25">
      <c r="A824" s="101" t="s">
        <v>4173</v>
      </c>
      <c r="B824" s="101" t="s">
        <v>4174</v>
      </c>
      <c r="C824" s="101" t="s">
        <v>3724</v>
      </c>
      <c r="D824" s="102" t="s">
        <v>4175</v>
      </c>
    </row>
    <row r="825" spans="1:4" ht="13.5" x14ac:dyDescent="0.25">
      <c r="A825" s="101" t="s">
        <v>4176</v>
      </c>
      <c r="B825" s="101" t="s">
        <v>4177</v>
      </c>
      <c r="C825" s="101" t="s">
        <v>3724</v>
      </c>
      <c r="D825" s="102" t="s">
        <v>4178</v>
      </c>
    </row>
    <row r="826" spans="1:4" ht="13.5" x14ac:dyDescent="0.25">
      <c r="A826" s="101" t="s">
        <v>4179</v>
      </c>
      <c r="B826" s="101" t="s">
        <v>4180</v>
      </c>
      <c r="C826" s="101" t="s">
        <v>3724</v>
      </c>
      <c r="D826" s="102" t="s">
        <v>4181</v>
      </c>
    </row>
    <row r="827" spans="1:4" ht="13.5" x14ac:dyDescent="0.25">
      <c r="A827" s="101" t="s">
        <v>4182</v>
      </c>
      <c r="B827" s="101" t="s">
        <v>4183</v>
      </c>
      <c r="C827" s="101" t="s">
        <v>3724</v>
      </c>
      <c r="D827" s="102" t="s">
        <v>4184</v>
      </c>
    </row>
    <row r="828" spans="1:4" ht="13.5" x14ac:dyDescent="0.25">
      <c r="A828" s="101" t="s">
        <v>4185</v>
      </c>
      <c r="B828" s="101" t="s">
        <v>4186</v>
      </c>
      <c r="C828" s="101" t="s">
        <v>3724</v>
      </c>
      <c r="D828" s="102" t="s">
        <v>4187</v>
      </c>
    </row>
    <row r="829" spans="1:4" ht="13.5" x14ac:dyDescent="0.25">
      <c r="A829" s="101" t="s">
        <v>4188</v>
      </c>
      <c r="B829" s="101" t="s">
        <v>4189</v>
      </c>
      <c r="C829" s="101" t="s">
        <v>3724</v>
      </c>
      <c r="D829" s="102" t="s">
        <v>3417</v>
      </c>
    </row>
    <row r="830" spans="1:4" ht="13.5" x14ac:dyDescent="0.25">
      <c r="A830" s="101" t="s">
        <v>4190</v>
      </c>
      <c r="B830" s="101" t="s">
        <v>4191</v>
      </c>
      <c r="C830" s="101" t="s">
        <v>3724</v>
      </c>
      <c r="D830" s="102" t="s">
        <v>4192</v>
      </c>
    </row>
    <row r="831" spans="1:4" ht="13.5" x14ac:dyDescent="0.25">
      <c r="A831" s="101" t="s">
        <v>4193</v>
      </c>
      <c r="B831" s="101" t="s">
        <v>4194</v>
      </c>
      <c r="C831" s="101" t="s">
        <v>3724</v>
      </c>
      <c r="D831" s="102" t="s">
        <v>4195</v>
      </c>
    </row>
    <row r="832" spans="1:4" ht="13.5" x14ac:dyDescent="0.25">
      <c r="A832" s="101" t="s">
        <v>4196</v>
      </c>
      <c r="B832" s="101" t="s">
        <v>4197</v>
      </c>
      <c r="C832" s="101" t="s">
        <v>3724</v>
      </c>
      <c r="D832" s="102" t="s">
        <v>4198</v>
      </c>
    </row>
    <row r="833" spans="1:4" ht="13.5" x14ac:dyDescent="0.25">
      <c r="A833" s="101" t="s">
        <v>4199</v>
      </c>
      <c r="B833" s="101" t="s">
        <v>4200</v>
      </c>
      <c r="C833" s="101" t="s">
        <v>3724</v>
      </c>
      <c r="D833" s="102" t="s">
        <v>3636</v>
      </c>
    </row>
    <row r="834" spans="1:4" ht="13.5" x14ac:dyDescent="0.25">
      <c r="A834" s="101" t="s">
        <v>4201</v>
      </c>
      <c r="B834" s="101" t="s">
        <v>4202</v>
      </c>
      <c r="C834" s="101" t="s">
        <v>3724</v>
      </c>
      <c r="D834" s="102" t="s">
        <v>4203</v>
      </c>
    </row>
    <row r="835" spans="1:4" ht="13.5" x14ac:dyDescent="0.25">
      <c r="A835" s="101" t="s">
        <v>4204</v>
      </c>
      <c r="B835" s="101" t="s">
        <v>4205</v>
      </c>
      <c r="C835" s="101" t="s">
        <v>3724</v>
      </c>
      <c r="D835" s="102" t="s">
        <v>4206</v>
      </c>
    </row>
    <row r="836" spans="1:4" ht="13.5" x14ac:dyDescent="0.25">
      <c r="A836" s="101" t="s">
        <v>4207</v>
      </c>
      <c r="B836" s="101" t="s">
        <v>4208</v>
      </c>
      <c r="C836" s="101" t="s">
        <v>3724</v>
      </c>
      <c r="D836" s="102" t="s">
        <v>4209</v>
      </c>
    </row>
    <row r="837" spans="1:4" ht="13.5" x14ac:dyDescent="0.25">
      <c r="A837" s="101" t="s">
        <v>4210</v>
      </c>
      <c r="B837" s="101" t="s">
        <v>4211</v>
      </c>
      <c r="C837" s="101" t="s">
        <v>3724</v>
      </c>
      <c r="D837" s="102" t="s">
        <v>4212</v>
      </c>
    </row>
    <row r="838" spans="1:4" ht="13.5" x14ac:dyDescent="0.25">
      <c r="A838" s="101" t="s">
        <v>4213</v>
      </c>
      <c r="B838" s="101" t="s">
        <v>4214</v>
      </c>
      <c r="C838" s="101" t="s">
        <v>3724</v>
      </c>
      <c r="D838" s="102" t="s">
        <v>4215</v>
      </c>
    </row>
    <row r="839" spans="1:4" ht="13.5" x14ac:dyDescent="0.25">
      <c r="A839" s="101" t="s">
        <v>4216</v>
      </c>
      <c r="B839" s="101" t="s">
        <v>4217</v>
      </c>
      <c r="C839" s="101" t="s">
        <v>3724</v>
      </c>
      <c r="D839" s="102" t="s">
        <v>3220</v>
      </c>
    </row>
    <row r="840" spans="1:4" ht="13.5" x14ac:dyDescent="0.25">
      <c r="A840" s="101" t="s">
        <v>4218</v>
      </c>
      <c r="B840" s="101" t="s">
        <v>4219</v>
      </c>
      <c r="C840" s="101" t="s">
        <v>3724</v>
      </c>
      <c r="D840" s="102" t="s">
        <v>4220</v>
      </c>
    </row>
    <row r="841" spans="1:4" ht="13.5" x14ac:dyDescent="0.25">
      <c r="A841" s="101" t="s">
        <v>4221</v>
      </c>
      <c r="B841" s="101" t="s">
        <v>4222</v>
      </c>
      <c r="C841" s="101" t="s">
        <v>3724</v>
      </c>
      <c r="D841" s="102" t="s">
        <v>4223</v>
      </c>
    </row>
    <row r="842" spans="1:4" ht="13.5" x14ac:dyDescent="0.25">
      <c r="A842" s="101" t="s">
        <v>4224</v>
      </c>
      <c r="B842" s="101" t="s">
        <v>4225</v>
      </c>
      <c r="C842" s="101" t="s">
        <v>3724</v>
      </c>
      <c r="D842" s="102" t="s">
        <v>4226</v>
      </c>
    </row>
    <row r="843" spans="1:4" ht="13.5" x14ac:dyDescent="0.25">
      <c r="A843" s="101" t="s">
        <v>4227</v>
      </c>
      <c r="B843" s="101" t="s">
        <v>4228</v>
      </c>
      <c r="C843" s="101" t="s">
        <v>3724</v>
      </c>
      <c r="D843" s="102" t="s">
        <v>4229</v>
      </c>
    </row>
    <row r="844" spans="1:4" ht="13.5" x14ac:dyDescent="0.25">
      <c r="A844" s="101" t="s">
        <v>4230</v>
      </c>
      <c r="B844" s="101" t="s">
        <v>4231</v>
      </c>
      <c r="C844" s="101" t="s">
        <v>3724</v>
      </c>
      <c r="D844" s="102" t="s">
        <v>4232</v>
      </c>
    </row>
    <row r="845" spans="1:4" ht="13.5" x14ac:dyDescent="0.25">
      <c r="A845" s="101" t="s">
        <v>4233</v>
      </c>
      <c r="B845" s="101" t="s">
        <v>4234</v>
      </c>
      <c r="C845" s="101" t="s">
        <v>3724</v>
      </c>
      <c r="D845" s="102" t="s">
        <v>4235</v>
      </c>
    </row>
    <row r="846" spans="1:4" ht="13.5" x14ac:dyDescent="0.25">
      <c r="A846" s="101" t="s">
        <v>4236</v>
      </c>
      <c r="B846" s="101" t="s">
        <v>4237</v>
      </c>
      <c r="C846" s="101" t="s">
        <v>3724</v>
      </c>
      <c r="D846" s="102" t="s">
        <v>4238</v>
      </c>
    </row>
    <row r="847" spans="1:4" ht="13.5" x14ac:dyDescent="0.25">
      <c r="A847" s="101" t="s">
        <v>4239</v>
      </c>
      <c r="B847" s="101" t="s">
        <v>4240</v>
      </c>
      <c r="C847" s="101" t="s">
        <v>3724</v>
      </c>
      <c r="D847" s="102" t="s">
        <v>2017</v>
      </c>
    </row>
    <row r="848" spans="1:4" ht="13.5" x14ac:dyDescent="0.25">
      <c r="A848" s="101" t="s">
        <v>4241</v>
      </c>
      <c r="B848" s="101" t="s">
        <v>4242</v>
      </c>
      <c r="C848" s="101" t="s">
        <v>3724</v>
      </c>
      <c r="D848" s="102" t="s">
        <v>4243</v>
      </c>
    </row>
    <row r="849" spans="1:4" ht="13.5" x14ac:dyDescent="0.25">
      <c r="A849" s="101" t="s">
        <v>4244</v>
      </c>
      <c r="B849" s="101" t="s">
        <v>4245</v>
      </c>
      <c r="C849" s="101" t="s">
        <v>3724</v>
      </c>
      <c r="D849" s="102" t="s">
        <v>4246</v>
      </c>
    </row>
    <row r="850" spans="1:4" ht="13.5" x14ac:dyDescent="0.25">
      <c r="A850" s="101" t="s">
        <v>4247</v>
      </c>
      <c r="B850" s="101" t="s">
        <v>4248</v>
      </c>
      <c r="C850" s="101" t="s">
        <v>3724</v>
      </c>
      <c r="D850" s="102" t="s">
        <v>4249</v>
      </c>
    </row>
    <row r="851" spans="1:4" ht="13.5" x14ac:dyDescent="0.25">
      <c r="A851" s="101" t="s">
        <v>4250</v>
      </c>
      <c r="B851" s="101" t="s">
        <v>4251</v>
      </c>
      <c r="C851" s="101" t="s">
        <v>3724</v>
      </c>
      <c r="D851" s="102" t="s">
        <v>4252</v>
      </c>
    </row>
    <row r="852" spans="1:4" ht="13.5" x14ac:dyDescent="0.25">
      <c r="A852" s="101" t="s">
        <v>4253</v>
      </c>
      <c r="B852" s="101" t="s">
        <v>4254</v>
      </c>
      <c r="C852" s="101" t="s">
        <v>3724</v>
      </c>
      <c r="D852" s="102" t="s">
        <v>4255</v>
      </c>
    </row>
    <row r="853" spans="1:4" ht="13.5" x14ac:dyDescent="0.25">
      <c r="A853" s="101" t="s">
        <v>4256</v>
      </c>
      <c r="B853" s="101" t="s">
        <v>4257</v>
      </c>
      <c r="C853" s="101" t="s">
        <v>3724</v>
      </c>
      <c r="D853" s="102" t="s">
        <v>4135</v>
      </c>
    </row>
    <row r="854" spans="1:4" ht="13.5" x14ac:dyDescent="0.25">
      <c r="A854" s="101" t="s">
        <v>4258</v>
      </c>
      <c r="B854" s="101" t="s">
        <v>4259</v>
      </c>
      <c r="C854" s="101" t="s">
        <v>3724</v>
      </c>
      <c r="D854" s="102" t="s">
        <v>4260</v>
      </c>
    </row>
    <row r="855" spans="1:4" ht="13.5" x14ac:dyDescent="0.25">
      <c r="A855" s="101" t="s">
        <v>4261</v>
      </c>
      <c r="B855" s="101" t="s">
        <v>4262</v>
      </c>
      <c r="C855" s="101" t="s">
        <v>3724</v>
      </c>
      <c r="D855" s="102" t="s">
        <v>4263</v>
      </c>
    </row>
    <row r="856" spans="1:4" ht="13.5" x14ac:dyDescent="0.25">
      <c r="A856" s="101" t="s">
        <v>4264</v>
      </c>
      <c r="B856" s="101" t="s">
        <v>4265</v>
      </c>
      <c r="C856" s="101" t="s">
        <v>3724</v>
      </c>
      <c r="D856" s="102" t="s">
        <v>4266</v>
      </c>
    </row>
    <row r="857" spans="1:4" ht="13.5" x14ac:dyDescent="0.25">
      <c r="A857" s="101" t="s">
        <v>4267</v>
      </c>
      <c r="B857" s="101" t="s">
        <v>4268</v>
      </c>
      <c r="C857" s="101" t="s">
        <v>3724</v>
      </c>
      <c r="D857" s="102" t="s">
        <v>4269</v>
      </c>
    </row>
    <row r="858" spans="1:4" ht="13.5" x14ac:dyDescent="0.25">
      <c r="A858" s="101" t="s">
        <v>4270</v>
      </c>
      <c r="B858" s="101" t="s">
        <v>4271</v>
      </c>
      <c r="C858" s="101" t="s">
        <v>3724</v>
      </c>
      <c r="D858" s="102" t="s">
        <v>4272</v>
      </c>
    </row>
    <row r="859" spans="1:4" ht="13.5" x14ac:dyDescent="0.25">
      <c r="A859" s="101" t="s">
        <v>4273</v>
      </c>
      <c r="B859" s="101" t="s">
        <v>4274</v>
      </c>
      <c r="C859" s="101" t="s">
        <v>3724</v>
      </c>
      <c r="D859" s="102" t="s">
        <v>4275</v>
      </c>
    </row>
    <row r="860" spans="1:4" ht="13.5" x14ac:dyDescent="0.25">
      <c r="A860" s="101" t="s">
        <v>4276</v>
      </c>
      <c r="B860" s="101" t="s">
        <v>4277</v>
      </c>
      <c r="C860" s="101" t="s">
        <v>3724</v>
      </c>
      <c r="D860" s="102" t="s">
        <v>4278</v>
      </c>
    </row>
    <row r="861" spans="1:4" ht="13.5" x14ac:dyDescent="0.25">
      <c r="A861" s="101" t="s">
        <v>4279</v>
      </c>
      <c r="B861" s="101" t="s">
        <v>4280</v>
      </c>
      <c r="C861" s="101" t="s">
        <v>3724</v>
      </c>
      <c r="D861" s="102" t="s">
        <v>4281</v>
      </c>
    </row>
    <row r="862" spans="1:4" ht="13.5" x14ac:dyDescent="0.25">
      <c r="A862" s="101" t="s">
        <v>4282</v>
      </c>
      <c r="B862" s="101" t="s">
        <v>4283</v>
      </c>
      <c r="C862" s="101" t="s">
        <v>3724</v>
      </c>
      <c r="D862" s="102" t="s">
        <v>4284</v>
      </c>
    </row>
    <row r="863" spans="1:4" ht="13.5" x14ac:dyDescent="0.25">
      <c r="A863" s="101" t="s">
        <v>4285</v>
      </c>
      <c r="B863" s="101" t="s">
        <v>4286</v>
      </c>
      <c r="C863" s="101" t="s">
        <v>3724</v>
      </c>
      <c r="D863" s="102" t="s">
        <v>4287</v>
      </c>
    </row>
    <row r="864" spans="1:4" ht="13.5" x14ac:dyDescent="0.25">
      <c r="A864" s="101" t="s">
        <v>4288</v>
      </c>
      <c r="B864" s="101" t="s">
        <v>4289</v>
      </c>
      <c r="C864" s="101" t="s">
        <v>3724</v>
      </c>
      <c r="D864" s="102" t="s">
        <v>4290</v>
      </c>
    </row>
    <row r="865" spans="1:4" ht="13.5" x14ac:dyDescent="0.25">
      <c r="A865" s="101" t="s">
        <v>4291</v>
      </c>
      <c r="B865" s="101" t="s">
        <v>4292</v>
      </c>
      <c r="C865" s="101" t="s">
        <v>3724</v>
      </c>
      <c r="D865" s="102" t="s">
        <v>4293</v>
      </c>
    </row>
    <row r="866" spans="1:4" ht="13.5" x14ac:dyDescent="0.25">
      <c r="A866" s="101" t="s">
        <v>4294</v>
      </c>
      <c r="B866" s="101" t="s">
        <v>4295</v>
      </c>
      <c r="C866" s="101" t="s">
        <v>3724</v>
      </c>
      <c r="D866" s="102" t="s">
        <v>4296</v>
      </c>
    </row>
    <row r="867" spans="1:4" ht="13.5" x14ac:dyDescent="0.25">
      <c r="A867" s="101" t="s">
        <v>4297</v>
      </c>
      <c r="B867" s="101" t="s">
        <v>4298</v>
      </c>
      <c r="C867" s="101" t="s">
        <v>3724</v>
      </c>
      <c r="D867" s="102" t="s">
        <v>4299</v>
      </c>
    </row>
    <row r="868" spans="1:4" ht="13.5" x14ac:dyDescent="0.25">
      <c r="A868" s="101" t="s">
        <v>4300</v>
      </c>
      <c r="B868" s="101" t="s">
        <v>4301</v>
      </c>
      <c r="C868" s="101" t="s">
        <v>3724</v>
      </c>
      <c r="D868" s="102" t="s">
        <v>4302</v>
      </c>
    </row>
    <row r="869" spans="1:4" ht="13.5" x14ac:dyDescent="0.25">
      <c r="A869" s="101" t="s">
        <v>4303</v>
      </c>
      <c r="B869" s="101" t="s">
        <v>4304</v>
      </c>
      <c r="C869" s="101" t="s">
        <v>3724</v>
      </c>
      <c r="D869" s="102" t="s">
        <v>1927</v>
      </c>
    </row>
    <row r="870" spans="1:4" ht="13.5" x14ac:dyDescent="0.25">
      <c r="A870" s="101" t="s">
        <v>4305</v>
      </c>
      <c r="B870" s="101" t="s">
        <v>4306</v>
      </c>
      <c r="C870" s="101" t="s">
        <v>3724</v>
      </c>
      <c r="D870" s="102" t="s">
        <v>4307</v>
      </c>
    </row>
    <row r="871" spans="1:4" ht="13.5" x14ac:dyDescent="0.25">
      <c r="A871" s="101" t="s">
        <v>4308</v>
      </c>
      <c r="B871" s="101" t="s">
        <v>4309</v>
      </c>
      <c r="C871" s="101" t="s">
        <v>3724</v>
      </c>
      <c r="D871" s="102" t="s">
        <v>4310</v>
      </c>
    </row>
    <row r="872" spans="1:4" ht="13.5" x14ac:dyDescent="0.25">
      <c r="A872" s="101" t="s">
        <v>4311</v>
      </c>
      <c r="B872" s="101" t="s">
        <v>4312</v>
      </c>
      <c r="C872" s="101" t="s">
        <v>3724</v>
      </c>
      <c r="D872" s="102" t="s">
        <v>4313</v>
      </c>
    </row>
    <row r="873" spans="1:4" ht="13.5" x14ac:dyDescent="0.25">
      <c r="A873" s="101" t="s">
        <v>4314</v>
      </c>
      <c r="B873" s="101" t="s">
        <v>4315</v>
      </c>
      <c r="C873" s="101" t="s">
        <v>3724</v>
      </c>
      <c r="D873" s="102" t="s">
        <v>4316</v>
      </c>
    </row>
    <row r="874" spans="1:4" ht="13.5" x14ac:dyDescent="0.25">
      <c r="A874" s="101" t="s">
        <v>4317</v>
      </c>
      <c r="B874" s="101" t="s">
        <v>4318</v>
      </c>
      <c r="C874" s="101" t="s">
        <v>3724</v>
      </c>
      <c r="D874" s="102" t="s">
        <v>4319</v>
      </c>
    </row>
    <row r="875" spans="1:4" ht="13.5" x14ac:dyDescent="0.25">
      <c r="A875" s="101" t="s">
        <v>4320</v>
      </c>
      <c r="B875" s="101" t="s">
        <v>4321</v>
      </c>
      <c r="C875" s="101" t="s">
        <v>3724</v>
      </c>
      <c r="D875" s="102" t="s">
        <v>4322</v>
      </c>
    </row>
    <row r="876" spans="1:4" ht="13.5" x14ac:dyDescent="0.25">
      <c r="A876" s="101" t="s">
        <v>4323</v>
      </c>
      <c r="B876" s="101" t="s">
        <v>4324</v>
      </c>
      <c r="C876" s="101" t="s">
        <v>3724</v>
      </c>
      <c r="D876" s="102" t="s">
        <v>3164</v>
      </c>
    </row>
    <row r="877" spans="1:4" ht="13.5" x14ac:dyDescent="0.25">
      <c r="A877" s="101" t="s">
        <v>4325</v>
      </c>
      <c r="B877" s="101" t="s">
        <v>4326</v>
      </c>
      <c r="C877" s="101" t="s">
        <v>3724</v>
      </c>
      <c r="D877" s="102" t="s">
        <v>4327</v>
      </c>
    </row>
    <row r="878" spans="1:4" ht="13.5" x14ac:dyDescent="0.25">
      <c r="A878" s="101" t="s">
        <v>4328</v>
      </c>
      <c r="B878" s="101" t="s">
        <v>4329</v>
      </c>
      <c r="C878" s="101" t="s">
        <v>3724</v>
      </c>
      <c r="D878" s="102" t="s">
        <v>4330</v>
      </c>
    </row>
    <row r="879" spans="1:4" ht="13.5" x14ac:dyDescent="0.25">
      <c r="A879" s="101" t="s">
        <v>4331</v>
      </c>
      <c r="B879" s="101" t="s">
        <v>4332</v>
      </c>
      <c r="C879" s="101" t="s">
        <v>3724</v>
      </c>
      <c r="D879" s="102" t="s">
        <v>4333</v>
      </c>
    </row>
    <row r="880" spans="1:4" ht="13.5" x14ac:dyDescent="0.25">
      <c r="A880" s="101" t="s">
        <v>4334</v>
      </c>
      <c r="B880" s="101" t="s">
        <v>4335</v>
      </c>
      <c r="C880" s="101" t="s">
        <v>3724</v>
      </c>
      <c r="D880" s="102" t="s">
        <v>4336</v>
      </c>
    </row>
    <row r="881" spans="1:4" ht="13.5" x14ac:dyDescent="0.25">
      <c r="A881" s="101" t="s">
        <v>4337</v>
      </c>
      <c r="B881" s="101" t="s">
        <v>4338</v>
      </c>
      <c r="C881" s="101" t="s">
        <v>3724</v>
      </c>
      <c r="D881" s="102" t="s">
        <v>4339</v>
      </c>
    </row>
    <row r="882" spans="1:4" ht="13.5" x14ac:dyDescent="0.25">
      <c r="A882" s="101" t="s">
        <v>4340</v>
      </c>
      <c r="B882" s="101" t="s">
        <v>4341</v>
      </c>
      <c r="C882" s="101" t="s">
        <v>3724</v>
      </c>
      <c r="D882" s="102" t="s">
        <v>3942</v>
      </c>
    </row>
    <row r="883" spans="1:4" ht="13.5" x14ac:dyDescent="0.25">
      <c r="A883" s="101" t="s">
        <v>4342</v>
      </c>
      <c r="B883" s="101" t="s">
        <v>4343</v>
      </c>
      <c r="C883" s="101" t="s">
        <v>3724</v>
      </c>
      <c r="D883" s="102" t="s">
        <v>4344</v>
      </c>
    </row>
    <row r="884" spans="1:4" ht="13.5" x14ac:dyDescent="0.25">
      <c r="A884" s="101" t="s">
        <v>4345</v>
      </c>
      <c r="B884" s="101" t="s">
        <v>4346</v>
      </c>
      <c r="C884" s="101" t="s">
        <v>3724</v>
      </c>
      <c r="D884" s="102" t="s">
        <v>4347</v>
      </c>
    </row>
    <row r="885" spans="1:4" ht="13.5" x14ac:dyDescent="0.25">
      <c r="A885" s="101" t="s">
        <v>4348</v>
      </c>
      <c r="B885" s="101" t="s">
        <v>4349</v>
      </c>
      <c r="C885" s="101" t="s">
        <v>3724</v>
      </c>
      <c r="D885" s="102" t="s">
        <v>4350</v>
      </c>
    </row>
    <row r="886" spans="1:4" ht="13.5" x14ac:dyDescent="0.25">
      <c r="A886" s="101" t="s">
        <v>4351</v>
      </c>
      <c r="B886" s="101" t="s">
        <v>4352</v>
      </c>
      <c r="C886" s="101" t="s">
        <v>3724</v>
      </c>
      <c r="D886" s="102" t="s">
        <v>2365</v>
      </c>
    </row>
    <row r="887" spans="1:4" ht="13.5" x14ac:dyDescent="0.25">
      <c r="A887" s="101" t="s">
        <v>4353</v>
      </c>
      <c r="B887" s="101" t="s">
        <v>4354</v>
      </c>
      <c r="C887" s="101" t="s">
        <v>3724</v>
      </c>
      <c r="D887" s="102" t="s">
        <v>4355</v>
      </c>
    </row>
    <row r="888" spans="1:4" ht="13.5" x14ac:dyDescent="0.25">
      <c r="A888" s="101" t="s">
        <v>4356</v>
      </c>
      <c r="B888" s="101" t="s">
        <v>4357</v>
      </c>
      <c r="C888" s="101" t="s">
        <v>3724</v>
      </c>
      <c r="D888" s="102" t="s">
        <v>4358</v>
      </c>
    </row>
    <row r="889" spans="1:4" ht="13.5" x14ac:dyDescent="0.25">
      <c r="A889" s="101" t="s">
        <v>4359</v>
      </c>
      <c r="B889" s="101" t="s">
        <v>4360</v>
      </c>
      <c r="C889" s="101" t="s">
        <v>3724</v>
      </c>
      <c r="D889" s="102" t="s">
        <v>4361</v>
      </c>
    </row>
    <row r="890" spans="1:4" ht="13.5" x14ac:dyDescent="0.25">
      <c r="A890" s="101" t="s">
        <v>4362</v>
      </c>
      <c r="B890" s="101" t="s">
        <v>4363</v>
      </c>
      <c r="C890" s="101" t="s">
        <v>3724</v>
      </c>
      <c r="D890" s="102" t="s">
        <v>4364</v>
      </c>
    </row>
    <row r="891" spans="1:4" ht="13.5" x14ac:dyDescent="0.25">
      <c r="A891" s="101" t="s">
        <v>4365</v>
      </c>
      <c r="B891" s="101" t="s">
        <v>4366</v>
      </c>
      <c r="C891" s="101" t="s">
        <v>3724</v>
      </c>
      <c r="D891" s="102" t="s">
        <v>4367</v>
      </c>
    </row>
    <row r="892" spans="1:4" ht="13.5" x14ac:dyDescent="0.25">
      <c r="A892" s="101" t="s">
        <v>4368</v>
      </c>
      <c r="B892" s="101" t="s">
        <v>4369</v>
      </c>
      <c r="C892" s="101" t="s">
        <v>3724</v>
      </c>
      <c r="D892" s="102" t="s">
        <v>4370</v>
      </c>
    </row>
    <row r="893" spans="1:4" ht="13.5" x14ac:dyDescent="0.25">
      <c r="A893" s="101" t="s">
        <v>4371</v>
      </c>
      <c r="B893" s="101" t="s">
        <v>4372</v>
      </c>
      <c r="C893" s="101" t="s">
        <v>3724</v>
      </c>
      <c r="D893" s="102" t="s">
        <v>4373</v>
      </c>
    </row>
    <row r="894" spans="1:4" ht="13.5" x14ac:dyDescent="0.25">
      <c r="A894" s="101" t="s">
        <v>4374</v>
      </c>
      <c r="B894" s="101" t="s">
        <v>4375</v>
      </c>
      <c r="C894" s="101" t="s">
        <v>3724</v>
      </c>
      <c r="D894" s="102" t="s">
        <v>4364</v>
      </c>
    </row>
    <row r="895" spans="1:4" ht="13.5" x14ac:dyDescent="0.25">
      <c r="A895" s="101" t="s">
        <v>4376</v>
      </c>
      <c r="B895" s="101" t="s">
        <v>4377</v>
      </c>
      <c r="C895" s="101" t="s">
        <v>3724</v>
      </c>
      <c r="D895" s="102" t="s">
        <v>3493</v>
      </c>
    </row>
    <row r="896" spans="1:4" ht="13.5" x14ac:dyDescent="0.25">
      <c r="A896" s="101" t="s">
        <v>4378</v>
      </c>
      <c r="B896" s="101" t="s">
        <v>4379</v>
      </c>
      <c r="C896" s="101" t="s">
        <v>3724</v>
      </c>
      <c r="D896" s="102" t="s">
        <v>4380</v>
      </c>
    </row>
    <row r="897" spans="1:4" ht="13.5" x14ac:dyDescent="0.25">
      <c r="A897" s="101" t="s">
        <v>4381</v>
      </c>
      <c r="B897" s="101" t="s">
        <v>4382</v>
      </c>
      <c r="C897" s="101" t="s">
        <v>3724</v>
      </c>
      <c r="D897" s="102" t="s">
        <v>4383</v>
      </c>
    </row>
    <row r="898" spans="1:4" ht="13.5" x14ac:dyDescent="0.25">
      <c r="A898" s="101" t="s">
        <v>4384</v>
      </c>
      <c r="B898" s="101" t="s">
        <v>4385</v>
      </c>
      <c r="C898" s="101" t="s">
        <v>3724</v>
      </c>
      <c r="D898" s="102" t="s">
        <v>4386</v>
      </c>
    </row>
    <row r="899" spans="1:4" ht="13.5" x14ac:dyDescent="0.25">
      <c r="A899" s="101" t="s">
        <v>4387</v>
      </c>
      <c r="B899" s="101" t="s">
        <v>4388</v>
      </c>
      <c r="C899" s="101" t="s">
        <v>3724</v>
      </c>
      <c r="D899" s="102" t="s">
        <v>4389</v>
      </c>
    </row>
    <row r="900" spans="1:4" ht="13.5" x14ac:dyDescent="0.25">
      <c r="A900" s="101" t="s">
        <v>4390</v>
      </c>
      <c r="B900" s="101" t="s">
        <v>4391</v>
      </c>
      <c r="C900" s="101" t="s">
        <v>3724</v>
      </c>
      <c r="D900" s="102" t="s">
        <v>3844</v>
      </c>
    </row>
    <row r="901" spans="1:4" ht="13.5" x14ac:dyDescent="0.25">
      <c r="A901" s="101" t="s">
        <v>4392</v>
      </c>
      <c r="B901" s="101" t="s">
        <v>4393</v>
      </c>
      <c r="C901" s="101" t="s">
        <v>3724</v>
      </c>
      <c r="D901" s="102" t="s">
        <v>4394</v>
      </c>
    </row>
    <row r="902" spans="1:4" ht="13.5" x14ac:dyDescent="0.25">
      <c r="A902" s="101" t="s">
        <v>4395</v>
      </c>
      <c r="B902" s="101" t="s">
        <v>4396</v>
      </c>
      <c r="C902" s="101" t="s">
        <v>3724</v>
      </c>
      <c r="D902" s="102" t="s">
        <v>4397</v>
      </c>
    </row>
    <row r="903" spans="1:4" ht="13.5" x14ac:dyDescent="0.25">
      <c r="A903" s="101" t="s">
        <v>4398</v>
      </c>
      <c r="B903" s="101" t="s">
        <v>4399</v>
      </c>
      <c r="C903" s="101" t="s">
        <v>3724</v>
      </c>
      <c r="D903" s="102" t="s">
        <v>4400</v>
      </c>
    </row>
    <row r="904" spans="1:4" ht="13.5" x14ac:dyDescent="0.25">
      <c r="A904" s="101" t="s">
        <v>4401</v>
      </c>
      <c r="B904" s="101" t="s">
        <v>4402</v>
      </c>
      <c r="C904" s="101" t="s">
        <v>3724</v>
      </c>
      <c r="D904" s="102" t="s">
        <v>3704</v>
      </c>
    </row>
    <row r="905" spans="1:4" ht="13.5" x14ac:dyDescent="0.25">
      <c r="A905" s="101" t="s">
        <v>4403</v>
      </c>
      <c r="B905" s="101" t="s">
        <v>4404</v>
      </c>
      <c r="C905" s="101" t="s">
        <v>3724</v>
      </c>
      <c r="D905" s="102" t="s">
        <v>4405</v>
      </c>
    </row>
    <row r="906" spans="1:4" ht="13.5" x14ac:dyDescent="0.25">
      <c r="A906" s="101" t="s">
        <v>4406</v>
      </c>
      <c r="B906" s="101" t="s">
        <v>4407</v>
      </c>
      <c r="C906" s="101" t="s">
        <v>3724</v>
      </c>
      <c r="D906" s="102" t="s">
        <v>3648</v>
      </c>
    </row>
    <row r="907" spans="1:4" ht="13.5" x14ac:dyDescent="0.25">
      <c r="A907" s="101" t="s">
        <v>4408</v>
      </c>
      <c r="B907" s="101" t="s">
        <v>4409</v>
      </c>
      <c r="C907" s="101" t="s">
        <v>3724</v>
      </c>
      <c r="D907" s="102" t="s">
        <v>4410</v>
      </c>
    </row>
    <row r="908" spans="1:4" ht="13.5" x14ac:dyDescent="0.25">
      <c r="A908" s="101" t="s">
        <v>4411</v>
      </c>
      <c r="B908" s="101" t="s">
        <v>4412</v>
      </c>
      <c r="C908" s="101" t="s">
        <v>3724</v>
      </c>
      <c r="D908" s="102" t="s">
        <v>4413</v>
      </c>
    </row>
    <row r="909" spans="1:4" ht="13.5" x14ac:dyDescent="0.25">
      <c r="A909" s="101" t="s">
        <v>4414</v>
      </c>
      <c r="B909" s="101" t="s">
        <v>4415</v>
      </c>
      <c r="C909" s="101" t="s">
        <v>3724</v>
      </c>
      <c r="D909" s="102" t="s">
        <v>3835</v>
      </c>
    </row>
    <row r="910" spans="1:4" ht="13.5" x14ac:dyDescent="0.25">
      <c r="A910" s="101" t="s">
        <v>4416</v>
      </c>
      <c r="B910" s="101" t="s">
        <v>4417</v>
      </c>
      <c r="C910" s="101" t="s">
        <v>3724</v>
      </c>
      <c r="D910" s="102" t="s">
        <v>3367</v>
      </c>
    </row>
    <row r="911" spans="1:4" ht="13.5" x14ac:dyDescent="0.25">
      <c r="A911" s="101" t="s">
        <v>4418</v>
      </c>
      <c r="B911" s="101" t="s">
        <v>4419</v>
      </c>
      <c r="C911" s="101" t="s">
        <v>3724</v>
      </c>
      <c r="D911" s="102" t="s">
        <v>4420</v>
      </c>
    </row>
    <row r="912" spans="1:4" ht="13.5" x14ac:dyDescent="0.25">
      <c r="A912" s="101" t="s">
        <v>4421</v>
      </c>
      <c r="B912" s="101" t="s">
        <v>4422</v>
      </c>
      <c r="C912" s="101" t="s">
        <v>3724</v>
      </c>
      <c r="D912" s="102" t="s">
        <v>4423</v>
      </c>
    </row>
    <row r="913" spans="1:4" ht="13.5" x14ac:dyDescent="0.25">
      <c r="A913" s="101" t="s">
        <v>4424</v>
      </c>
      <c r="B913" s="101" t="s">
        <v>4425</v>
      </c>
      <c r="C913" s="101" t="s">
        <v>3724</v>
      </c>
      <c r="D913" s="102" t="s">
        <v>4426</v>
      </c>
    </row>
    <row r="914" spans="1:4" ht="13.5" x14ac:dyDescent="0.25">
      <c r="A914" s="101" t="s">
        <v>4427</v>
      </c>
      <c r="B914" s="101" t="s">
        <v>4428</v>
      </c>
      <c r="C914" s="101" t="s">
        <v>3724</v>
      </c>
      <c r="D914" s="102" t="s">
        <v>4429</v>
      </c>
    </row>
    <row r="915" spans="1:4" ht="13.5" x14ac:dyDescent="0.25">
      <c r="A915" s="101" t="s">
        <v>4430</v>
      </c>
      <c r="B915" s="101" t="s">
        <v>4431</v>
      </c>
      <c r="C915" s="101" t="s">
        <v>3724</v>
      </c>
      <c r="D915" s="102" t="s">
        <v>4432</v>
      </c>
    </row>
    <row r="916" spans="1:4" ht="13.5" x14ac:dyDescent="0.25">
      <c r="A916" s="101" t="s">
        <v>4433</v>
      </c>
      <c r="B916" s="101" t="s">
        <v>4434</v>
      </c>
      <c r="C916" s="101" t="s">
        <v>3724</v>
      </c>
      <c r="D916" s="102" t="s">
        <v>3417</v>
      </c>
    </row>
    <row r="917" spans="1:4" ht="13.5" x14ac:dyDescent="0.25">
      <c r="A917" s="101" t="s">
        <v>4435</v>
      </c>
      <c r="B917" s="101" t="s">
        <v>4436</v>
      </c>
      <c r="C917" s="101" t="s">
        <v>3724</v>
      </c>
      <c r="D917" s="102" t="s">
        <v>4437</v>
      </c>
    </row>
    <row r="918" spans="1:4" ht="13.5" x14ac:dyDescent="0.25">
      <c r="A918" s="101" t="s">
        <v>4438</v>
      </c>
      <c r="B918" s="101" t="s">
        <v>4439</v>
      </c>
      <c r="C918" s="101" t="s">
        <v>3724</v>
      </c>
      <c r="D918" s="102" t="s">
        <v>4440</v>
      </c>
    </row>
    <row r="919" spans="1:4" ht="13.5" x14ac:dyDescent="0.25">
      <c r="A919" s="101" t="s">
        <v>4441</v>
      </c>
      <c r="B919" s="101" t="s">
        <v>4442</v>
      </c>
      <c r="C919" s="101" t="s">
        <v>3724</v>
      </c>
      <c r="D919" s="102" t="s">
        <v>4443</v>
      </c>
    </row>
    <row r="920" spans="1:4" ht="13.5" x14ac:dyDescent="0.25">
      <c r="A920" s="101" t="s">
        <v>4444</v>
      </c>
      <c r="B920" s="101" t="s">
        <v>4445</v>
      </c>
      <c r="C920" s="101" t="s">
        <v>3724</v>
      </c>
      <c r="D920" s="102" t="s">
        <v>4446</v>
      </c>
    </row>
    <row r="921" spans="1:4" ht="13.5" x14ac:dyDescent="0.25">
      <c r="A921" s="101" t="s">
        <v>4447</v>
      </c>
      <c r="B921" s="101" t="s">
        <v>4448</v>
      </c>
      <c r="C921" s="101" t="s">
        <v>3724</v>
      </c>
      <c r="D921" s="102" t="s">
        <v>1771</v>
      </c>
    </row>
    <row r="922" spans="1:4" ht="13.5" x14ac:dyDescent="0.25">
      <c r="A922" s="101" t="s">
        <v>4449</v>
      </c>
      <c r="B922" s="101" t="s">
        <v>4450</v>
      </c>
      <c r="C922" s="101" t="s">
        <v>3724</v>
      </c>
      <c r="D922" s="102" t="s">
        <v>4451</v>
      </c>
    </row>
    <row r="923" spans="1:4" ht="13.5" x14ac:dyDescent="0.25">
      <c r="A923" s="101" t="s">
        <v>4452</v>
      </c>
      <c r="B923" s="101" t="s">
        <v>4453</v>
      </c>
      <c r="C923" s="101" t="s">
        <v>3724</v>
      </c>
      <c r="D923" s="102" t="s">
        <v>4454</v>
      </c>
    </row>
    <row r="924" spans="1:4" ht="13.5" x14ac:dyDescent="0.25">
      <c r="A924" s="101" t="s">
        <v>4455</v>
      </c>
      <c r="B924" s="101" t="s">
        <v>4456</v>
      </c>
      <c r="C924" s="101" t="s">
        <v>3724</v>
      </c>
      <c r="D924" s="102" t="s">
        <v>4457</v>
      </c>
    </row>
    <row r="925" spans="1:4" ht="13.5" x14ac:dyDescent="0.25">
      <c r="A925" s="101" t="s">
        <v>4458</v>
      </c>
      <c r="B925" s="101" t="s">
        <v>4459</v>
      </c>
      <c r="C925" s="101" t="s">
        <v>3724</v>
      </c>
      <c r="D925" s="102" t="s">
        <v>4460</v>
      </c>
    </row>
    <row r="926" spans="1:4" ht="13.5" x14ac:dyDescent="0.25">
      <c r="A926" s="101" t="s">
        <v>4461</v>
      </c>
      <c r="B926" s="101" t="s">
        <v>4462</v>
      </c>
      <c r="C926" s="101" t="s">
        <v>3724</v>
      </c>
      <c r="D926" s="102" t="s">
        <v>4463</v>
      </c>
    </row>
    <row r="927" spans="1:4" ht="13.5" x14ac:dyDescent="0.25">
      <c r="A927" s="101" t="s">
        <v>4464</v>
      </c>
      <c r="B927" s="101" t="s">
        <v>4465</v>
      </c>
      <c r="C927" s="101" t="s">
        <v>3724</v>
      </c>
      <c r="D927" s="102" t="s">
        <v>4466</v>
      </c>
    </row>
    <row r="928" spans="1:4" ht="13.5" x14ac:dyDescent="0.25">
      <c r="A928" s="101" t="s">
        <v>4467</v>
      </c>
      <c r="B928" s="101" t="s">
        <v>4468</v>
      </c>
      <c r="C928" s="101" t="s">
        <v>3724</v>
      </c>
      <c r="D928" s="102" t="s">
        <v>4469</v>
      </c>
    </row>
    <row r="929" spans="1:4" ht="13.5" x14ac:dyDescent="0.25">
      <c r="A929" s="101" t="s">
        <v>4470</v>
      </c>
      <c r="B929" s="101" t="s">
        <v>4471</v>
      </c>
      <c r="C929" s="101" t="s">
        <v>3724</v>
      </c>
      <c r="D929" s="102" t="s">
        <v>4472</v>
      </c>
    </row>
    <row r="930" spans="1:4" ht="13.5" x14ac:dyDescent="0.25">
      <c r="A930" s="101" t="s">
        <v>4473</v>
      </c>
      <c r="B930" s="101" t="s">
        <v>4474</v>
      </c>
      <c r="C930" s="101" t="s">
        <v>3724</v>
      </c>
      <c r="D930" s="102" t="s">
        <v>4475</v>
      </c>
    </row>
    <row r="931" spans="1:4" ht="13.5" x14ac:dyDescent="0.25">
      <c r="A931" s="101" t="s">
        <v>4476</v>
      </c>
      <c r="B931" s="101" t="s">
        <v>4477</v>
      </c>
      <c r="C931" s="101" t="s">
        <v>3724</v>
      </c>
      <c r="D931" s="102" t="s">
        <v>4478</v>
      </c>
    </row>
    <row r="932" spans="1:4" ht="13.5" x14ac:dyDescent="0.25">
      <c r="A932" s="101" t="s">
        <v>4479</v>
      </c>
      <c r="B932" s="101" t="s">
        <v>4480</v>
      </c>
      <c r="C932" s="101" t="s">
        <v>3724</v>
      </c>
      <c r="D932" s="102" t="s">
        <v>4481</v>
      </c>
    </row>
    <row r="933" spans="1:4" ht="13.5" x14ac:dyDescent="0.25">
      <c r="A933" s="101" t="s">
        <v>4482</v>
      </c>
      <c r="B933" s="101" t="s">
        <v>4483</v>
      </c>
      <c r="C933" s="101" t="s">
        <v>3724</v>
      </c>
      <c r="D933" s="102" t="s">
        <v>2993</v>
      </c>
    </row>
    <row r="934" spans="1:4" ht="13.5" x14ac:dyDescent="0.25">
      <c r="A934" s="101" t="s">
        <v>4484</v>
      </c>
      <c r="B934" s="101" t="s">
        <v>4485</v>
      </c>
      <c r="C934" s="101" t="s">
        <v>3724</v>
      </c>
      <c r="D934" s="102" t="s">
        <v>4475</v>
      </c>
    </row>
    <row r="935" spans="1:4" ht="13.5" x14ac:dyDescent="0.25">
      <c r="A935" s="101" t="s">
        <v>4486</v>
      </c>
      <c r="B935" s="101" t="s">
        <v>4487</v>
      </c>
      <c r="C935" s="101" t="s">
        <v>3724</v>
      </c>
      <c r="D935" s="102" t="s">
        <v>4488</v>
      </c>
    </row>
    <row r="936" spans="1:4" ht="13.5" x14ac:dyDescent="0.25">
      <c r="A936" s="101" t="s">
        <v>4489</v>
      </c>
      <c r="B936" s="101" t="s">
        <v>4490</v>
      </c>
      <c r="C936" s="101" t="s">
        <v>3724</v>
      </c>
      <c r="D936" s="102" t="s">
        <v>4048</v>
      </c>
    </row>
    <row r="937" spans="1:4" ht="13.5" x14ac:dyDescent="0.25">
      <c r="A937" s="101" t="s">
        <v>4491</v>
      </c>
      <c r="B937" s="101" t="s">
        <v>4492</v>
      </c>
      <c r="C937" s="101" t="s">
        <v>3724</v>
      </c>
      <c r="D937" s="102" t="s">
        <v>3062</v>
      </c>
    </row>
    <row r="938" spans="1:4" ht="13.5" x14ac:dyDescent="0.25">
      <c r="A938" s="101" t="s">
        <v>4493</v>
      </c>
      <c r="B938" s="101" t="s">
        <v>4494</v>
      </c>
      <c r="C938" s="101" t="s">
        <v>3724</v>
      </c>
      <c r="D938" s="102" t="s">
        <v>4495</v>
      </c>
    </row>
    <row r="939" spans="1:4" ht="13.5" x14ac:dyDescent="0.25">
      <c r="A939" s="101" t="s">
        <v>4496</v>
      </c>
      <c r="B939" s="101" t="s">
        <v>4497</v>
      </c>
      <c r="C939" s="101" t="s">
        <v>3724</v>
      </c>
      <c r="D939" s="102" t="s">
        <v>4498</v>
      </c>
    </row>
    <row r="940" spans="1:4" ht="13.5" x14ac:dyDescent="0.25">
      <c r="A940" s="101" t="s">
        <v>4499</v>
      </c>
      <c r="B940" s="101" t="s">
        <v>4500</v>
      </c>
      <c r="C940" s="101" t="s">
        <v>3724</v>
      </c>
      <c r="D940" s="102" t="s">
        <v>4501</v>
      </c>
    </row>
    <row r="941" spans="1:4" ht="13.5" x14ac:dyDescent="0.25">
      <c r="A941" s="101" t="s">
        <v>4502</v>
      </c>
      <c r="B941" s="101" t="s">
        <v>4503</v>
      </c>
      <c r="C941" s="101" t="s">
        <v>3724</v>
      </c>
      <c r="D941" s="102" t="s">
        <v>4504</v>
      </c>
    </row>
    <row r="942" spans="1:4" ht="13.5" x14ac:dyDescent="0.25">
      <c r="A942" s="101" t="s">
        <v>4505</v>
      </c>
      <c r="B942" s="101" t="s">
        <v>4506</v>
      </c>
      <c r="C942" s="101" t="s">
        <v>3724</v>
      </c>
      <c r="D942" s="102" t="s">
        <v>4507</v>
      </c>
    </row>
    <row r="943" spans="1:4" ht="13.5" x14ac:dyDescent="0.25">
      <c r="A943" s="101" t="s">
        <v>4508</v>
      </c>
      <c r="B943" s="101" t="s">
        <v>4509</v>
      </c>
      <c r="C943" s="101" t="s">
        <v>3724</v>
      </c>
      <c r="D943" s="102" t="s">
        <v>4510</v>
      </c>
    </row>
    <row r="944" spans="1:4" ht="13.5" x14ac:dyDescent="0.25">
      <c r="A944" s="101" t="s">
        <v>4511</v>
      </c>
      <c r="B944" s="101" t="s">
        <v>4512</v>
      </c>
      <c r="C944" s="101" t="s">
        <v>3724</v>
      </c>
      <c r="D944" s="102" t="s">
        <v>4513</v>
      </c>
    </row>
    <row r="945" spans="1:4" ht="13.5" x14ac:dyDescent="0.25">
      <c r="A945" s="101" t="s">
        <v>4514</v>
      </c>
      <c r="B945" s="101" t="s">
        <v>4515</v>
      </c>
      <c r="C945" s="101" t="s">
        <v>3724</v>
      </c>
      <c r="D945" s="102" t="s">
        <v>4516</v>
      </c>
    </row>
    <row r="946" spans="1:4" ht="13.5" x14ac:dyDescent="0.25">
      <c r="A946" s="101" t="s">
        <v>4517</v>
      </c>
      <c r="B946" s="101" t="s">
        <v>4518</v>
      </c>
      <c r="C946" s="101" t="s">
        <v>3724</v>
      </c>
      <c r="D946" s="102" t="s">
        <v>4519</v>
      </c>
    </row>
    <row r="947" spans="1:4" ht="13.5" x14ac:dyDescent="0.25">
      <c r="A947" s="101" t="s">
        <v>4520</v>
      </c>
      <c r="B947" s="101" t="s">
        <v>4521</v>
      </c>
      <c r="C947" s="101" t="s">
        <v>3724</v>
      </c>
      <c r="D947" s="102" t="s">
        <v>4522</v>
      </c>
    </row>
    <row r="948" spans="1:4" ht="13.5" x14ac:dyDescent="0.25">
      <c r="A948" s="101" t="s">
        <v>4523</v>
      </c>
      <c r="B948" s="101" t="s">
        <v>4524</v>
      </c>
      <c r="C948" s="101" t="s">
        <v>3724</v>
      </c>
      <c r="D948" s="102" t="s">
        <v>4525</v>
      </c>
    </row>
    <row r="949" spans="1:4" ht="13.5" x14ac:dyDescent="0.25">
      <c r="A949" s="101" t="s">
        <v>4526</v>
      </c>
      <c r="B949" s="101" t="s">
        <v>4527</v>
      </c>
      <c r="C949" s="101" t="s">
        <v>3724</v>
      </c>
      <c r="D949" s="102" t="s">
        <v>4528</v>
      </c>
    </row>
    <row r="950" spans="1:4" ht="13.5" x14ac:dyDescent="0.25">
      <c r="A950" s="101" t="s">
        <v>4529</v>
      </c>
      <c r="B950" s="101" t="s">
        <v>4530</v>
      </c>
      <c r="C950" s="101" t="s">
        <v>3724</v>
      </c>
      <c r="D950" s="102" t="s">
        <v>4531</v>
      </c>
    </row>
    <row r="951" spans="1:4" ht="13.5" x14ac:dyDescent="0.25">
      <c r="A951" s="101" t="s">
        <v>4532</v>
      </c>
      <c r="B951" s="101" t="s">
        <v>4533</v>
      </c>
      <c r="C951" s="101" t="s">
        <v>3724</v>
      </c>
      <c r="D951" s="102" t="s">
        <v>4534</v>
      </c>
    </row>
    <row r="952" spans="1:4" ht="13.5" x14ac:dyDescent="0.25">
      <c r="A952" s="101" t="s">
        <v>4535</v>
      </c>
      <c r="B952" s="101" t="s">
        <v>4536</v>
      </c>
      <c r="C952" s="101" t="s">
        <v>3724</v>
      </c>
      <c r="D952" s="102" t="s">
        <v>4537</v>
      </c>
    </row>
    <row r="953" spans="1:4" ht="13.5" x14ac:dyDescent="0.25">
      <c r="A953" s="101" t="s">
        <v>4538</v>
      </c>
      <c r="B953" s="101" t="s">
        <v>4539</v>
      </c>
      <c r="C953" s="101" t="s">
        <v>3724</v>
      </c>
      <c r="D953" s="102" t="s">
        <v>4540</v>
      </c>
    </row>
    <row r="954" spans="1:4" ht="13.5" x14ac:dyDescent="0.25">
      <c r="A954" s="101" t="s">
        <v>4541</v>
      </c>
      <c r="B954" s="101" t="s">
        <v>4542</v>
      </c>
      <c r="C954" s="101" t="s">
        <v>3724</v>
      </c>
      <c r="D954" s="102" t="s">
        <v>4543</v>
      </c>
    </row>
    <row r="955" spans="1:4" ht="13.5" x14ac:dyDescent="0.25">
      <c r="A955" s="101" t="s">
        <v>4544</v>
      </c>
      <c r="B955" s="101" t="s">
        <v>4545</v>
      </c>
      <c r="C955" s="101" t="s">
        <v>3724</v>
      </c>
      <c r="D955" s="102" t="s">
        <v>4246</v>
      </c>
    </row>
    <row r="956" spans="1:4" ht="13.5" x14ac:dyDescent="0.25">
      <c r="A956" s="101" t="s">
        <v>4546</v>
      </c>
      <c r="B956" s="101" t="s">
        <v>4547</v>
      </c>
      <c r="C956" s="101" t="s">
        <v>3724</v>
      </c>
      <c r="D956" s="102" t="s">
        <v>4548</v>
      </c>
    </row>
    <row r="957" spans="1:4" ht="13.5" x14ac:dyDescent="0.25">
      <c r="A957" s="101" t="s">
        <v>4549</v>
      </c>
      <c r="B957" s="101" t="s">
        <v>4550</v>
      </c>
      <c r="C957" s="101" t="s">
        <v>3724</v>
      </c>
      <c r="D957" s="102" t="s">
        <v>4551</v>
      </c>
    </row>
    <row r="958" spans="1:4" ht="13.5" x14ac:dyDescent="0.25">
      <c r="A958" s="101" t="s">
        <v>4552</v>
      </c>
      <c r="B958" s="101" t="s">
        <v>4553</v>
      </c>
      <c r="C958" s="101" t="s">
        <v>3724</v>
      </c>
      <c r="D958" s="102" t="s">
        <v>4554</v>
      </c>
    </row>
    <row r="959" spans="1:4" ht="13.5" x14ac:dyDescent="0.25">
      <c r="A959" s="101" t="s">
        <v>4555</v>
      </c>
      <c r="B959" s="101" t="s">
        <v>4556</v>
      </c>
      <c r="C959" s="101" t="s">
        <v>3724</v>
      </c>
      <c r="D959" s="102" t="s">
        <v>4557</v>
      </c>
    </row>
    <row r="960" spans="1:4" ht="13.5" x14ac:dyDescent="0.25">
      <c r="A960" s="101" t="s">
        <v>4558</v>
      </c>
      <c r="B960" s="101" t="s">
        <v>4559</v>
      </c>
      <c r="C960" s="101" t="s">
        <v>3724</v>
      </c>
      <c r="D960" s="102" t="s">
        <v>3074</v>
      </c>
    </row>
    <row r="961" spans="1:4" ht="13.5" x14ac:dyDescent="0.25">
      <c r="A961" s="101" t="s">
        <v>4560</v>
      </c>
      <c r="B961" s="101" t="s">
        <v>4561</v>
      </c>
      <c r="C961" s="101" t="s">
        <v>3724</v>
      </c>
      <c r="D961" s="102" t="s">
        <v>4562</v>
      </c>
    </row>
    <row r="962" spans="1:4" ht="13.5" x14ac:dyDescent="0.25">
      <c r="A962" s="101" t="s">
        <v>4563</v>
      </c>
      <c r="B962" s="101" t="s">
        <v>4564</v>
      </c>
      <c r="C962" s="101" t="s">
        <v>3724</v>
      </c>
      <c r="D962" s="102" t="s">
        <v>4554</v>
      </c>
    </row>
    <row r="963" spans="1:4" ht="13.5" x14ac:dyDescent="0.25">
      <c r="A963" s="101" t="s">
        <v>4565</v>
      </c>
      <c r="B963" s="101" t="s">
        <v>4566</v>
      </c>
      <c r="C963" s="101" t="s">
        <v>3724</v>
      </c>
      <c r="D963" s="102" t="s">
        <v>4567</v>
      </c>
    </row>
    <row r="964" spans="1:4" ht="13.5" x14ac:dyDescent="0.25">
      <c r="A964" s="101" t="s">
        <v>4568</v>
      </c>
      <c r="B964" s="101" t="s">
        <v>4569</v>
      </c>
      <c r="C964" s="101" t="s">
        <v>3724</v>
      </c>
      <c r="D964" s="102" t="s">
        <v>4570</v>
      </c>
    </row>
    <row r="965" spans="1:4" ht="13.5" x14ac:dyDescent="0.25">
      <c r="A965" s="101" t="s">
        <v>4571</v>
      </c>
      <c r="B965" s="101" t="s">
        <v>4572</v>
      </c>
      <c r="C965" s="101" t="s">
        <v>3724</v>
      </c>
      <c r="D965" s="102" t="s">
        <v>4573</v>
      </c>
    </row>
    <row r="966" spans="1:4" ht="13.5" x14ac:dyDescent="0.25">
      <c r="A966" s="101" t="s">
        <v>4574</v>
      </c>
      <c r="B966" s="101" t="s">
        <v>4575</v>
      </c>
      <c r="C966" s="101" t="s">
        <v>3724</v>
      </c>
      <c r="D966" s="102" t="s">
        <v>3008</v>
      </c>
    </row>
    <row r="967" spans="1:4" ht="13.5" x14ac:dyDescent="0.25">
      <c r="A967" s="101" t="s">
        <v>4576</v>
      </c>
      <c r="B967" s="101" t="s">
        <v>4577</v>
      </c>
      <c r="C967" s="101" t="s">
        <v>3724</v>
      </c>
      <c r="D967" s="102" t="s">
        <v>4578</v>
      </c>
    </row>
    <row r="968" spans="1:4" ht="13.5" x14ac:dyDescent="0.25">
      <c r="A968" s="101" t="s">
        <v>4579</v>
      </c>
      <c r="B968" s="101" t="s">
        <v>4580</v>
      </c>
      <c r="C968" s="101" t="s">
        <v>3724</v>
      </c>
      <c r="D968" s="102" t="s">
        <v>4581</v>
      </c>
    </row>
    <row r="969" spans="1:4" ht="13.5" x14ac:dyDescent="0.25">
      <c r="A969" s="101" t="s">
        <v>4582</v>
      </c>
      <c r="B969" s="101" t="s">
        <v>4583</v>
      </c>
      <c r="C969" s="101" t="s">
        <v>3724</v>
      </c>
      <c r="D969" s="102" t="s">
        <v>4584</v>
      </c>
    </row>
    <row r="970" spans="1:4" ht="13.5" x14ac:dyDescent="0.25">
      <c r="A970" s="101" t="s">
        <v>4585</v>
      </c>
      <c r="B970" s="101" t="s">
        <v>4586</v>
      </c>
      <c r="C970" s="101" t="s">
        <v>3724</v>
      </c>
      <c r="D970" s="102" t="s">
        <v>4587</v>
      </c>
    </row>
    <row r="971" spans="1:4" ht="13.5" x14ac:dyDescent="0.25">
      <c r="A971" s="101" t="s">
        <v>4588</v>
      </c>
      <c r="B971" s="101" t="s">
        <v>4589</v>
      </c>
      <c r="C971" s="101" t="s">
        <v>3724</v>
      </c>
      <c r="D971" s="102" t="s">
        <v>4344</v>
      </c>
    </row>
    <row r="972" spans="1:4" ht="13.5" x14ac:dyDescent="0.25">
      <c r="A972" s="101" t="s">
        <v>4590</v>
      </c>
      <c r="B972" s="101" t="s">
        <v>4591</v>
      </c>
      <c r="C972" s="101" t="s">
        <v>3724</v>
      </c>
      <c r="D972" s="102" t="s">
        <v>4592</v>
      </c>
    </row>
    <row r="973" spans="1:4" ht="13.5" x14ac:dyDescent="0.25">
      <c r="A973" s="101" t="s">
        <v>4593</v>
      </c>
      <c r="B973" s="101" t="s">
        <v>4594</v>
      </c>
      <c r="C973" s="101" t="s">
        <v>3724</v>
      </c>
      <c r="D973" s="102" t="s">
        <v>4595</v>
      </c>
    </row>
    <row r="974" spans="1:4" ht="13.5" x14ac:dyDescent="0.25">
      <c r="A974" s="101" t="s">
        <v>4596</v>
      </c>
      <c r="B974" s="101" t="s">
        <v>4597</v>
      </c>
      <c r="C974" s="101" t="s">
        <v>3724</v>
      </c>
      <c r="D974" s="102" t="s">
        <v>4598</v>
      </c>
    </row>
    <row r="975" spans="1:4" ht="13.5" x14ac:dyDescent="0.25">
      <c r="A975" s="101" t="s">
        <v>4599</v>
      </c>
      <c r="B975" s="101" t="s">
        <v>4600</v>
      </c>
      <c r="C975" s="101" t="s">
        <v>3724</v>
      </c>
      <c r="D975" s="102" t="s">
        <v>4601</v>
      </c>
    </row>
    <row r="976" spans="1:4" ht="13.5" x14ac:dyDescent="0.25">
      <c r="A976" s="101" t="s">
        <v>4602</v>
      </c>
      <c r="B976" s="101" t="s">
        <v>4603</v>
      </c>
      <c r="C976" s="101" t="s">
        <v>3724</v>
      </c>
      <c r="D976" s="102" t="s">
        <v>4604</v>
      </c>
    </row>
    <row r="977" spans="1:4" ht="13.5" x14ac:dyDescent="0.25">
      <c r="A977" s="101" t="s">
        <v>4605</v>
      </c>
      <c r="B977" s="101" t="s">
        <v>4606</v>
      </c>
      <c r="C977" s="101" t="s">
        <v>3724</v>
      </c>
      <c r="D977" s="102" t="s">
        <v>4607</v>
      </c>
    </row>
    <row r="978" spans="1:4" ht="13.5" x14ac:dyDescent="0.25">
      <c r="A978" s="101" t="s">
        <v>4608</v>
      </c>
      <c r="B978" s="101" t="s">
        <v>4609</v>
      </c>
      <c r="C978" s="101" t="s">
        <v>3724</v>
      </c>
      <c r="D978" s="102" t="s">
        <v>4610</v>
      </c>
    </row>
    <row r="979" spans="1:4" ht="13.5" x14ac:dyDescent="0.25">
      <c r="A979" s="101" t="s">
        <v>4611</v>
      </c>
      <c r="B979" s="101" t="s">
        <v>4612</v>
      </c>
      <c r="C979" s="101" t="s">
        <v>3724</v>
      </c>
      <c r="D979" s="102" t="s">
        <v>4613</v>
      </c>
    </row>
    <row r="980" spans="1:4" ht="13.5" x14ac:dyDescent="0.25">
      <c r="A980" s="101" t="s">
        <v>4614</v>
      </c>
      <c r="B980" s="101" t="s">
        <v>4615</v>
      </c>
      <c r="C980" s="101" t="s">
        <v>3724</v>
      </c>
      <c r="D980" s="102" t="s">
        <v>3212</v>
      </c>
    </row>
    <row r="981" spans="1:4" ht="13.5" x14ac:dyDescent="0.25">
      <c r="A981" s="101" t="s">
        <v>4616</v>
      </c>
      <c r="B981" s="101" t="s">
        <v>4617</v>
      </c>
      <c r="C981" s="101" t="s">
        <v>3724</v>
      </c>
      <c r="D981" s="102" t="s">
        <v>3417</v>
      </c>
    </row>
    <row r="982" spans="1:4" ht="13.5" x14ac:dyDescent="0.25">
      <c r="A982" s="101" t="s">
        <v>4618</v>
      </c>
      <c r="B982" s="101" t="s">
        <v>4619</v>
      </c>
      <c r="C982" s="101" t="s">
        <v>3724</v>
      </c>
      <c r="D982" s="102" t="s">
        <v>2996</v>
      </c>
    </row>
    <row r="983" spans="1:4" ht="13.5" x14ac:dyDescent="0.25">
      <c r="A983" s="101" t="s">
        <v>4620</v>
      </c>
      <c r="B983" s="101" t="s">
        <v>4621</v>
      </c>
      <c r="C983" s="101" t="s">
        <v>3724</v>
      </c>
      <c r="D983" s="102" t="s">
        <v>4622</v>
      </c>
    </row>
    <row r="984" spans="1:4" ht="13.5" x14ac:dyDescent="0.25">
      <c r="A984" s="101" t="s">
        <v>4623</v>
      </c>
      <c r="B984" s="101" t="s">
        <v>4624</v>
      </c>
      <c r="C984" s="101" t="s">
        <v>3724</v>
      </c>
      <c r="D984" s="102" t="s">
        <v>4457</v>
      </c>
    </row>
    <row r="985" spans="1:4" ht="13.5" x14ac:dyDescent="0.25">
      <c r="A985" s="101" t="s">
        <v>4625</v>
      </c>
      <c r="B985" s="101" t="s">
        <v>4626</v>
      </c>
      <c r="C985" s="101" t="s">
        <v>3724</v>
      </c>
      <c r="D985" s="102" t="s">
        <v>4048</v>
      </c>
    </row>
    <row r="986" spans="1:4" ht="13.5" x14ac:dyDescent="0.25">
      <c r="A986" s="101" t="s">
        <v>4627</v>
      </c>
      <c r="B986" s="101" t="s">
        <v>4628</v>
      </c>
      <c r="C986" s="101" t="s">
        <v>3724</v>
      </c>
      <c r="D986" s="102" t="s">
        <v>4629</v>
      </c>
    </row>
    <row r="987" spans="1:4" ht="13.5" x14ac:dyDescent="0.25">
      <c r="A987" s="101" t="s">
        <v>4630</v>
      </c>
      <c r="B987" s="101" t="s">
        <v>4631</v>
      </c>
      <c r="C987" s="101" t="s">
        <v>3724</v>
      </c>
      <c r="D987" s="102" t="s">
        <v>4632</v>
      </c>
    </row>
    <row r="988" spans="1:4" ht="13.5" x14ac:dyDescent="0.25">
      <c r="A988" s="101" t="s">
        <v>4633</v>
      </c>
      <c r="B988" s="101" t="s">
        <v>4634</v>
      </c>
      <c r="C988" s="101" t="s">
        <v>3724</v>
      </c>
      <c r="D988" s="102" t="s">
        <v>4635</v>
      </c>
    </row>
    <row r="989" spans="1:4" ht="13.5" x14ac:dyDescent="0.25">
      <c r="A989" s="101" t="s">
        <v>4636</v>
      </c>
      <c r="B989" s="101" t="s">
        <v>4637</v>
      </c>
      <c r="C989" s="101" t="s">
        <v>3724</v>
      </c>
      <c r="D989" s="102" t="s">
        <v>4638</v>
      </c>
    </row>
    <row r="990" spans="1:4" ht="13.5" x14ac:dyDescent="0.25">
      <c r="A990" s="101" t="s">
        <v>4639</v>
      </c>
      <c r="B990" s="101" t="s">
        <v>4640</v>
      </c>
      <c r="C990" s="101" t="s">
        <v>3724</v>
      </c>
      <c r="D990" s="102" t="s">
        <v>4641</v>
      </c>
    </row>
    <row r="991" spans="1:4" ht="13.5" x14ac:dyDescent="0.25">
      <c r="A991" s="101" t="s">
        <v>4642</v>
      </c>
      <c r="B991" s="101" t="s">
        <v>4643</v>
      </c>
      <c r="C991" s="101" t="s">
        <v>3724</v>
      </c>
      <c r="D991" s="102" t="s">
        <v>4644</v>
      </c>
    </row>
    <row r="992" spans="1:4" ht="13.5" x14ac:dyDescent="0.25">
      <c r="A992" s="101" t="s">
        <v>4645</v>
      </c>
      <c r="B992" s="101" t="s">
        <v>4646</v>
      </c>
      <c r="C992" s="101" t="s">
        <v>3724</v>
      </c>
      <c r="D992" s="102" t="s">
        <v>4647</v>
      </c>
    </row>
    <row r="993" spans="1:4" ht="13.5" x14ac:dyDescent="0.25">
      <c r="A993" s="101" t="s">
        <v>4648</v>
      </c>
      <c r="B993" s="101" t="s">
        <v>4649</v>
      </c>
      <c r="C993" s="101" t="s">
        <v>3724</v>
      </c>
      <c r="D993" s="102" t="s">
        <v>4650</v>
      </c>
    </row>
    <row r="994" spans="1:4" ht="13.5" x14ac:dyDescent="0.25">
      <c r="A994" s="101" t="s">
        <v>4651</v>
      </c>
      <c r="B994" s="101" t="s">
        <v>4652</v>
      </c>
      <c r="C994" s="101" t="s">
        <v>3724</v>
      </c>
      <c r="D994" s="102" t="s">
        <v>4653</v>
      </c>
    </row>
    <row r="995" spans="1:4" ht="13.5" x14ac:dyDescent="0.25">
      <c r="A995" s="101" t="s">
        <v>4654</v>
      </c>
      <c r="B995" s="101" t="s">
        <v>4655</v>
      </c>
      <c r="C995" s="101" t="s">
        <v>3724</v>
      </c>
      <c r="D995" s="102" t="s">
        <v>3226</v>
      </c>
    </row>
    <row r="996" spans="1:4" ht="13.5" x14ac:dyDescent="0.25">
      <c r="A996" s="101" t="s">
        <v>4656</v>
      </c>
      <c r="B996" s="101" t="s">
        <v>4657</v>
      </c>
      <c r="C996" s="101" t="s">
        <v>3724</v>
      </c>
      <c r="D996" s="102" t="s">
        <v>4658</v>
      </c>
    </row>
    <row r="997" spans="1:4" ht="13.5" x14ac:dyDescent="0.25">
      <c r="A997" s="101" t="s">
        <v>4659</v>
      </c>
      <c r="B997" s="101" t="s">
        <v>4660</v>
      </c>
      <c r="C997" s="101" t="s">
        <v>3724</v>
      </c>
      <c r="D997" s="102" t="s">
        <v>4661</v>
      </c>
    </row>
    <row r="998" spans="1:4" ht="13.5" x14ac:dyDescent="0.25">
      <c r="A998" s="101" t="s">
        <v>4662</v>
      </c>
      <c r="B998" s="101" t="s">
        <v>4663</v>
      </c>
      <c r="C998" s="101" t="s">
        <v>3724</v>
      </c>
      <c r="D998" s="102" t="s">
        <v>4664</v>
      </c>
    </row>
    <row r="999" spans="1:4" ht="13.5" x14ac:dyDescent="0.25">
      <c r="A999" s="101" t="s">
        <v>4665</v>
      </c>
      <c r="B999" s="101" t="s">
        <v>4666</v>
      </c>
      <c r="C999" s="101" t="s">
        <v>3724</v>
      </c>
      <c r="D999" s="102" t="s">
        <v>4667</v>
      </c>
    </row>
    <row r="1000" spans="1:4" ht="13.5" x14ac:dyDescent="0.25">
      <c r="A1000" s="101" t="s">
        <v>4668</v>
      </c>
      <c r="B1000" s="101" t="s">
        <v>4669</v>
      </c>
      <c r="C1000" s="101" t="s">
        <v>3724</v>
      </c>
      <c r="D1000" s="102" t="s">
        <v>4670</v>
      </c>
    </row>
    <row r="1001" spans="1:4" ht="13.5" x14ac:dyDescent="0.25">
      <c r="A1001" s="101" t="s">
        <v>4671</v>
      </c>
      <c r="B1001" s="101" t="s">
        <v>4672</v>
      </c>
      <c r="C1001" s="101" t="s">
        <v>3724</v>
      </c>
      <c r="D1001" s="102" t="s">
        <v>4673</v>
      </c>
    </row>
    <row r="1002" spans="1:4" ht="13.5" x14ac:dyDescent="0.25">
      <c r="A1002" s="101" t="s">
        <v>4674</v>
      </c>
      <c r="B1002" s="101" t="s">
        <v>4675</v>
      </c>
      <c r="C1002" s="101" t="s">
        <v>3724</v>
      </c>
      <c r="D1002" s="102" t="s">
        <v>4676</v>
      </c>
    </row>
    <row r="1003" spans="1:4" ht="13.5" x14ac:dyDescent="0.25">
      <c r="A1003" s="101" t="s">
        <v>4677</v>
      </c>
      <c r="B1003" s="101" t="s">
        <v>4678</v>
      </c>
      <c r="C1003" s="101" t="s">
        <v>3724</v>
      </c>
      <c r="D1003" s="102" t="s">
        <v>4679</v>
      </c>
    </row>
    <row r="1004" spans="1:4" ht="13.5" x14ac:dyDescent="0.25">
      <c r="A1004" s="101" t="s">
        <v>4680</v>
      </c>
      <c r="B1004" s="101" t="s">
        <v>4681</v>
      </c>
      <c r="C1004" s="101" t="s">
        <v>3724</v>
      </c>
      <c r="D1004" s="102" t="s">
        <v>4682</v>
      </c>
    </row>
    <row r="1005" spans="1:4" ht="13.5" x14ac:dyDescent="0.25">
      <c r="A1005" s="101" t="s">
        <v>4683</v>
      </c>
      <c r="B1005" s="101" t="s">
        <v>4684</v>
      </c>
      <c r="C1005" s="101" t="s">
        <v>3724</v>
      </c>
      <c r="D1005" s="102" t="s">
        <v>4685</v>
      </c>
    </row>
    <row r="1006" spans="1:4" ht="13.5" x14ac:dyDescent="0.25">
      <c r="A1006" s="101" t="s">
        <v>4686</v>
      </c>
      <c r="B1006" s="101" t="s">
        <v>4687</v>
      </c>
      <c r="C1006" s="101" t="s">
        <v>3724</v>
      </c>
      <c r="D1006" s="102" t="s">
        <v>4688</v>
      </c>
    </row>
    <row r="1007" spans="1:4" ht="13.5" x14ac:dyDescent="0.25">
      <c r="A1007" s="101" t="s">
        <v>4689</v>
      </c>
      <c r="B1007" s="101" t="s">
        <v>4690</v>
      </c>
      <c r="C1007" s="101" t="s">
        <v>3724</v>
      </c>
      <c r="D1007" s="102" t="s">
        <v>4691</v>
      </c>
    </row>
    <row r="1008" spans="1:4" ht="13.5" x14ac:dyDescent="0.25">
      <c r="A1008" s="101" t="s">
        <v>4692</v>
      </c>
      <c r="B1008" s="101" t="s">
        <v>4693</v>
      </c>
      <c r="C1008" s="101" t="s">
        <v>3724</v>
      </c>
      <c r="D1008" s="102" t="s">
        <v>4694</v>
      </c>
    </row>
    <row r="1009" spans="1:4" ht="13.5" x14ac:dyDescent="0.25">
      <c r="A1009" s="101" t="s">
        <v>4695</v>
      </c>
      <c r="B1009" s="101" t="s">
        <v>4696</v>
      </c>
      <c r="C1009" s="101" t="s">
        <v>3724</v>
      </c>
      <c r="D1009" s="102" t="s">
        <v>4229</v>
      </c>
    </row>
    <row r="1010" spans="1:4" ht="13.5" x14ac:dyDescent="0.25">
      <c r="A1010" s="101" t="s">
        <v>4697</v>
      </c>
      <c r="B1010" s="101" t="s">
        <v>4698</v>
      </c>
      <c r="C1010" s="101" t="s">
        <v>3724</v>
      </c>
      <c r="D1010" s="102" t="s">
        <v>4141</v>
      </c>
    </row>
    <row r="1011" spans="1:4" ht="13.5" x14ac:dyDescent="0.25">
      <c r="A1011" s="101" t="s">
        <v>4699</v>
      </c>
      <c r="B1011" s="101" t="s">
        <v>4700</v>
      </c>
      <c r="C1011" s="101" t="s">
        <v>3724</v>
      </c>
      <c r="D1011" s="102" t="s">
        <v>4701</v>
      </c>
    </row>
    <row r="1012" spans="1:4" ht="13.5" x14ac:dyDescent="0.25">
      <c r="A1012" s="101" t="s">
        <v>4702</v>
      </c>
      <c r="B1012" s="101" t="s">
        <v>4703</v>
      </c>
      <c r="C1012" s="101" t="s">
        <v>3724</v>
      </c>
      <c r="D1012" s="102" t="s">
        <v>3820</v>
      </c>
    </row>
    <row r="1013" spans="1:4" ht="13.5" x14ac:dyDescent="0.25">
      <c r="A1013" s="101" t="s">
        <v>4704</v>
      </c>
      <c r="B1013" s="101" t="s">
        <v>4705</v>
      </c>
      <c r="C1013" s="101" t="s">
        <v>3724</v>
      </c>
      <c r="D1013" s="102" t="s">
        <v>4706</v>
      </c>
    </row>
    <row r="1014" spans="1:4" ht="13.5" x14ac:dyDescent="0.25">
      <c r="A1014" s="101" t="s">
        <v>4707</v>
      </c>
      <c r="B1014" s="101" t="s">
        <v>4708</v>
      </c>
      <c r="C1014" s="101" t="s">
        <v>3724</v>
      </c>
      <c r="D1014" s="102" t="s">
        <v>4709</v>
      </c>
    </row>
    <row r="1015" spans="1:4" ht="13.5" x14ac:dyDescent="0.25">
      <c r="A1015" s="101" t="s">
        <v>4710</v>
      </c>
      <c r="B1015" s="101" t="s">
        <v>4711</v>
      </c>
      <c r="C1015" s="101" t="s">
        <v>3724</v>
      </c>
      <c r="D1015" s="102" t="s">
        <v>4709</v>
      </c>
    </row>
    <row r="1016" spans="1:4" ht="13.5" x14ac:dyDescent="0.25">
      <c r="A1016" s="101" t="s">
        <v>4712</v>
      </c>
      <c r="B1016" s="101" t="s">
        <v>4713</v>
      </c>
      <c r="C1016" s="101" t="s">
        <v>3724</v>
      </c>
      <c r="D1016" s="102" t="s">
        <v>4714</v>
      </c>
    </row>
    <row r="1017" spans="1:4" ht="13.5" x14ac:dyDescent="0.25">
      <c r="A1017" s="101" t="s">
        <v>4715</v>
      </c>
      <c r="B1017" s="101" t="s">
        <v>4716</v>
      </c>
      <c r="C1017" s="101" t="s">
        <v>3724</v>
      </c>
      <c r="D1017" s="102" t="s">
        <v>4717</v>
      </c>
    </row>
    <row r="1018" spans="1:4" ht="13.5" x14ac:dyDescent="0.25">
      <c r="A1018" s="101" t="s">
        <v>4718</v>
      </c>
      <c r="B1018" s="101" t="s">
        <v>4719</v>
      </c>
      <c r="C1018" s="101" t="s">
        <v>3724</v>
      </c>
      <c r="D1018" s="102" t="s">
        <v>4720</v>
      </c>
    </row>
    <row r="1019" spans="1:4" ht="13.5" x14ac:dyDescent="0.25">
      <c r="A1019" s="101" t="s">
        <v>4721</v>
      </c>
      <c r="B1019" s="101" t="s">
        <v>4722</v>
      </c>
      <c r="C1019" s="101" t="s">
        <v>3724</v>
      </c>
      <c r="D1019" s="102" t="s">
        <v>4554</v>
      </c>
    </row>
    <row r="1020" spans="1:4" ht="13.5" x14ac:dyDescent="0.25">
      <c r="A1020" s="101" t="s">
        <v>4723</v>
      </c>
      <c r="B1020" s="101" t="s">
        <v>4724</v>
      </c>
      <c r="C1020" s="101" t="s">
        <v>3724</v>
      </c>
      <c r="D1020" s="102" t="s">
        <v>3493</v>
      </c>
    </row>
    <row r="1021" spans="1:4" ht="13.5" x14ac:dyDescent="0.25">
      <c r="A1021" s="101" t="s">
        <v>4725</v>
      </c>
      <c r="B1021" s="101" t="s">
        <v>4726</v>
      </c>
      <c r="C1021" s="101" t="s">
        <v>3724</v>
      </c>
      <c r="D1021" s="102" t="s">
        <v>4727</v>
      </c>
    </row>
    <row r="1022" spans="1:4" ht="13.5" x14ac:dyDescent="0.25">
      <c r="A1022" s="101" t="s">
        <v>4728</v>
      </c>
      <c r="B1022" s="101" t="s">
        <v>4729</v>
      </c>
      <c r="C1022" s="101" t="s">
        <v>3724</v>
      </c>
      <c r="D1022" s="102" t="s">
        <v>4730</v>
      </c>
    </row>
    <row r="1023" spans="1:4" ht="13.5" x14ac:dyDescent="0.25">
      <c r="A1023" s="101" t="s">
        <v>4731</v>
      </c>
      <c r="B1023" s="101" t="s">
        <v>4732</v>
      </c>
      <c r="C1023" s="101" t="s">
        <v>3724</v>
      </c>
      <c r="D1023" s="102" t="s">
        <v>4733</v>
      </c>
    </row>
    <row r="1024" spans="1:4" ht="13.5" x14ac:dyDescent="0.25">
      <c r="A1024" s="101" t="s">
        <v>4734</v>
      </c>
      <c r="B1024" s="101" t="s">
        <v>4735</v>
      </c>
      <c r="C1024" s="101" t="s">
        <v>3724</v>
      </c>
      <c r="D1024" s="102" t="s">
        <v>4736</v>
      </c>
    </row>
    <row r="1025" spans="1:4" ht="13.5" x14ac:dyDescent="0.25">
      <c r="A1025" s="101" t="s">
        <v>4737</v>
      </c>
      <c r="B1025" s="101" t="s">
        <v>4738</v>
      </c>
      <c r="C1025" s="101" t="s">
        <v>3724</v>
      </c>
      <c r="D1025" s="102" t="s">
        <v>4739</v>
      </c>
    </row>
    <row r="1026" spans="1:4" ht="13.5" x14ac:dyDescent="0.25">
      <c r="A1026" s="101" t="s">
        <v>4740</v>
      </c>
      <c r="B1026" s="101" t="s">
        <v>4741</v>
      </c>
      <c r="C1026" s="101" t="s">
        <v>3724</v>
      </c>
      <c r="D1026" s="102" t="s">
        <v>4742</v>
      </c>
    </row>
    <row r="1027" spans="1:4" ht="13.5" x14ac:dyDescent="0.25">
      <c r="A1027" s="101" t="s">
        <v>4743</v>
      </c>
      <c r="B1027" s="101" t="s">
        <v>4744</v>
      </c>
      <c r="C1027" s="101" t="s">
        <v>3724</v>
      </c>
      <c r="D1027" s="102" t="s">
        <v>4745</v>
      </c>
    </row>
    <row r="1028" spans="1:4" ht="13.5" x14ac:dyDescent="0.25">
      <c r="A1028" s="101" t="s">
        <v>4746</v>
      </c>
      <c r="B1028" s="101" t="s">
        <v>4747</v>
      </c>
      <c r="C1028" s="101" t="s">
        <v>3724</v>
      </c>
      <c r="D1028" s="102" t="s">
        <v>4748</v>
      </c>
    </row>
    <row r="1029" spans="1:4" ht="13.5" x14ac:dyDescent="0.25">
      <c r="A1029" s="101" t="s">
        <v>4749</v>
      </c>
      <c r="B1029" s="101" t="s">
        <v>4750</v>
      </c>
      <c r="C1029" s="101" t="s">
        <v>3724</v>
      </c>
      <c r="D1029" s="102" t="s">
        <v>4751</v>
      </c>
    </row>
    <row r="1030" spans="1:4" ht="13.5" x14ac:dyDescent="0.25">
      <c r="A1030" s="101" t="s">
        <v>4752</v>
      </c>
      <c r="B1030" s="101" t="s">
        <v>4753</v>
      </c>
      <c r="C1030" s="101" t="s">
        <v>3724</v>
      </c>
      <c r="D1030" s="102" t="s">
        <v>4754</v>
      </c>
    </row>
    <row r="1031" spans="1:4" ht="13.5" x14ac:dyDescent="0.25">
      <c r="A1031" s="101" t="s">
        <v>4755</v>
      </c>
      <c r="B1031" s="101" t="s">
        <v>4756</v>
      </c>
      <c r="C1031" s="101" t="s">
        <v>3724</v>
      </c>
      <c r="D1031" s="102" t="s">
        <v>4457</v>
      </c>
    </row>
    <row r="1032" spans="1:4" ht="13.5" x14ac:dyDescent="0.25">
      <c r="A1032" s="101" t="s">
        <v>4757</v>
      </c>
      <c r="B1032" s="101" t="s">
        <v>4758</v>
      </c>
      <c r="C1032" s="101" t="s">
        <v>3724</v>
      </c>
      <c r="D1032" s="102" t="s">
        <v>4759</v>
      </c>
    </row>
    <row r="1033" spans="1:4" ht="13.5" x14ac:dyDescent="0.25">
      <c r="A1033" s="101" t="s">
        <v>4760</v>
      </c>
      <c r="B1033" s="101" t="s">
        <v>4761</v>
      </c>
      <c r="C1033" s="101" t="s">
        <v>3724</v>
      </c>
      <c r="D1033" s="102" t="s">
        <v>4762</v>
      </c>
    </row>
    <row r="1034" spans="1:4" ht="13.5" x14ac:dyDescent="0.25">
      <c r="A1034" s="101" t="s">
        <v>4763</v>
      </c>
      <c r="B1034" s="101" t="s">
        <v>4764</v>
      </c>
      <c r="C1034" s="101" t="s">
        <v>3724</v>
      </c>
      <c r="D1034" s="102" t="s">
        <v>4765</v>
      </c>
    </row>
    <row r="1035" spans="1:4" ht="13.5" x14ac:dyDescent="0.25">
      <c r="A1035" s="101" t="s">
        <v>4766</v>
      </c>
      <c r="B1035" s="101" t="s">
        <v>4767</v>
      </c>
      <c r="C1035" s="101" t="s">
        <v>3724</v>
      </c>
      <c r="D1035" s="102" t="s">
        <v>4768</v>
      </c>
    </row>
    <row r="1036" spans="1:4" ht="13.5" x14ac:dyDescent="0.25">
      <c r="A1036" s="101" t="s">
        <v>4769</v>
      </c>
      <c r="B1036" s="101" t="s">
        <v>4770</v>
      </c>
      <c r="C1036" s="101" t="s">
        <v>3724</v>
      </c>
      <c r="D1036" s="102" t="s">
        <v>4771</v>
      </c>
    </row>
    <row r="1037" spans="1:4" ht="13.5" x14ac:dyDescent="0.25">
      <c r="A1037" s="101" t="s">
        <v>4772</v>
      </c>
      <c r="B1037" s="101" t="s">
        <v>4773</v>
      </c>
      <c r="C1037" s="101" t="s">
        <v>3724</v>
      </c>
      <c r="D1037" s="102" t="s">
        <v>4774</v>
      </c>
    </row>
    <row r="1038" spans="1:4" ht="13.5" x14ac:dyDescent="0.25">
      <c r="A1038" s="101" t="s">
        <v>4775</v>
      </c>
      <c r="B1038" s="101" t="s">
        <v>4776</v>
      </c>
      <c r="C1038" s="101" t="s">
        <v>3724</v>
      </c>
      <c r="D1038" s="102" t="s">
        <v>4777</v>
      </c>
    </row>
    <row r="1039" spans="1:4" ht="13.5" x14ac:dyDescent="0.25">
      <c r="A1039" s="101" t="s">
        <v>4778</v>
      </c>
      <c r="B1039" s="101" t="s">
        <v>4779</v>
      </c>
      <c r="C1039" s="101" t="s">
        <v>3724</v>
      </c>
      <c r="D1039" s="102" t="s">
        <v>1831</v>
      </c>
    </row>
    <row r="1040" spans="1:4" ht="13.5" x14ac:dyDescent="0.25">
      <c r="A1040" s="101" t="s">
        <v>4780</v>
      </c>
      <c r="B1040" s="101" t="s">
        <v>4781</v>
      </c>
      <c r="C1040" s="101" t="s">
        <v>3724</v>
      </c>
      <c r="D1040" s="102" t="s">
        <v>1831</v>
      </c>
    </row>
    <row r="1041" spans="1:4" ht="13.5" x14ac:dyDescent="0.25">
      <c r="A1041" s="101" t="s">
        <v>4782</v>
      </c>
      <c r="B1041" s="101" t="s">
        <v>4783</v>
      </c>
      <c r="C1041" s="101" t="s">
        <v>3724</v>
      </c>
      <c r="D1041" s="102" t="s">
        <v>4784</v>
      </c>
    </row>
    <row r="1042" spans="1:4" ht="13.5" x14ac:dyDescent="0.25">
      <c r="A1042" s="101" t="s">
        <v>4785</v>
      </c>
      <c r="B1042" s="101" t="s">
        <v>4786</v>
      </c>
      <c r="C1042" s="101" t="s">
        <v>3724</v>
      </c>
      <c r="D1042" s="102" t="s">
        <v>4383</v>
      </c>
    </row>
    <row r="1043" spans="1:4" ht="13.5" x14ac:dyDescent="0.25">
      <c r="A1043" s="101" t="s">
        <v>4787</v>
      </c>
      <c r="B1043" s="101" t="s">
        <v>4788</v>
      </c>
      <c r="C1043" s="101" t="s">
        <v>3724</v>
      </c>
      <c r="D1043" s="102" t="s">
        <v>4063</v>
      </c>
    </row>
    <row r="1044" spans="1:4" ht="13.5" x14ac:dyDescent="0.25">
      <c r="A1044" s="101" t="s">
        <v>4789</v>
      </c>
      <c r="B1044" s="101" t="s">
        <v>4790</v>
      </c>
      <c r="C1044" s="101" t="s">
        <v>3724</v>
      </c>
      <c r="D1044" s="102" t="s">
        <v>4791</v>
      </c>
    </row>
    <row r="1045" spans="1:4" ht="13.5" x14ac:dyDescent="0.25">
      <c r="A1045" s="101" t="s">
        <v>4792</v>
      </c>
      <c r="B1045" s="101" t="s">
        <v>4793</v>
      </c>
      <c r="C1045" s="101" t="s">
        <v>3724</v>
      </c>
      <c r="D1045" s="102" t="s">
        <v>4794</v>
      </c>
    </row>
    <row r="1046" spans="1:4" ht="13.5" x14ac:dyDescent="0.25">
      <c r="A1046" s="101" t="s">
        <v>4795</v>
      </c>
      <c r="B1046" s="101" t="s">
        <v>4796</v>
      </c>
      <c r="C1046" s="101" t="s">
        <v>3724</v>
      </c>
      <c r="D1046" s="102" t="s">
        <v>4104</v>
      </c>
    </row>
    <row r="1047" spans="1:4" ht="13.5" x14ac:dyDescent="0.25">
      <c r="A1047" s="101" t="s">
        <v>4797</v>
      </c>
      <c r="B1047" s="101" t="s">
        <v>4798</v>
      </c>
      <c r="C1047" s="101" t="s">
        <v>3724</v>
      </c>
      <c r="D1047" s="102" t="s">
        <v>4799</v>
      </c>
    </row>
    <row r="1048" spans="1:4" ht="13.5" x14ac:dyDescent="0.25">
      <c r="A1048" s="101" t="s">
        <v>4800</v>
      </c>
      <c r="B1048" s="101" t="s">
        <v>4801</v>
      </c>
      <c r="C1048" s="101" t="s">
        <v>3724</v>
      </c>
      <c r="D1048" s="102" t="s">
        <v>3636</v>
      </c>
    </row>
    <row r="1049" spans="1:4" ht="13.5" x14ac:dyDescent="0.25">
      <c r="A1049" s="101" t="s">
        <v>4802</v>
      </c>
      <c r="B1049" s="101" t="s">
        <v>4803</v>
      </c>
      <c r="C1049" s="101" t="s">
        <v>3724</v>
      </c>
      <c r="D1049" s="102" t="s">
        <v>3721</v>
      </c>
    </row>
    <row r="1050" spans="1:4" ht="13.5" x14ac:dyDescent="0.25">
      <c r="A1050" s="101" t="s">
        <v>4804</v>
      </c>
      <c r="B1050" s="101" t="s">
        <v>4805</v>
      </c>
      <c r="C1050" s="101" t="s">
        <v>3724</v>
      </c>
      <c r="D1050" s="102" t="s">
        <v>4806</v>
      </c>
    </row>
    <row r="1051" spans="1:4" ht="13.5" x14ac:dyDescent="0.25">
      <c r="A1051" s="101" t="s">
        <v>4807</v>
      </c>
      <c r="B1051" s="101" t="s">
        <v>4808</v>
      </c>
      <c r="C1051" s="101" t="s">
        <v>3724</v>
      </c>
      <c r="D1051" s="102" t="s">
        <v>4809</v>
      </c>
    </row>
    <row r="1052" spans="1:4" ht="13.5" x14ac:dyDescent="0.25">
      <c r="A1052" s="101" t="s">
        <v>4810</v>
      </c>
      <c r="B1052" s="101" t="s">
        <v>4811</v>
      </c>
      <c r="C1052" s="101" t="s">
        <v>3724</v>
      </c>
      <c r="D1052" s="102" t="s">
        <v>4812</v>
      </c>
    </row>
    <row r="1053" spans="1:4" ht="13.5" x14ac:dyDescent="0.25">
      <c r="A1053" s="101" t="s">
        <v>4813</v>
      </c>
      <c r="B1053" s="101" t="s">
        <v>4814</v>
      </c>
      <c r="C1053" s="101" t="s">
        <v>3724</v>
      </c>
      <c r="D1053" s="102" t="s">
        <v>4815</v>
      </c>
    </row>
    <row r="1054" spans="1:4" ht="13.5" x14ac:dyDescent="0.25">
      <c r="A1054" s="101" t="s">
        <v>4816</v>
      </c>
      <c r="B1054" s="101" t="s">
        <v>4817</v>
      </c>
      <c r="C1054" s="101" t="s">
        <v>3724</v>
      </c>
      <c r="D1054" s="102" t="s">
        <v>4818</v>
      </c>
    </row>
    <row r="1055" spans="1:4" ht="13.5" x14ac:dyDescent="0.25">
      <c r="A1055" s="101" t="s">
        <v>4819</v>
      </c>
      <c r="B1055" s="101" t="s">
        <v>4820</v>
      </c>
      <c r="C1055" s="101" t="s">
        <v>3724</v>
      </c>
      <c r="D1055" s="102" t="s">
        <v>3587</v>
      </c>
    </row>
    <row r="1056" spans="1:4" ht="13.5" x14ac:dyDescent="0.25">
      <c r="A1056" s="101" t="s">
        <v>4821</v>
      </c>
      <c r="B1056" s="101" t="s">
        <v>4822</v>
      </c>
      <c r="C1056" s="101" t="s">
        <v>3724</v>
      </c>
      <c r="D1056" s="102" t="s">
        <v>4823</v>
      </c>
    </row>
    <row r="1057" spans="1:4" ht="13.5" x14ac:dyDescent="0.25">
      <c r="A1057" s="101" t="s">
        <v>4824</v>
      </c>
      <c r="B1057" s="101" t="s">
        <v>4825</v>
      </c>
      <c r="C1057" s="101" t="s">
        <v>3724</v>
      </c>
      <c r="D1057" s="102" t="s">
        <v>4826</v>
      </c>
    </row>
    <row r="1058" spans="1:4" ht="13.5" x14ac:dyDescent="0.25">
      <c r="A1058" s="101" t="s">
        <v>4827</v>
      </c>
      <c r="B1058" s="101" t="s">
        <v>4828</v>
      </c>
      <c r="C1058" s="101" t="s">
        <v>3724</v>
      </c>
      <c r="D1058" s="102" t="s">
        <v>4562</v>
      </c>
    </row>
    <row r="1059" spans="1:4" ht="13.5" x14ac:dyDescent="0.25">
      <c r="A1059" s="101" t="s">
        <v>4829</v>
      </c>
      <c r="B1059" s="101" t="s">
        <v>4830</v>
      </c>
      <c r="C1059" s="101" t="s">
        <v>3724</v>
      </c>
      <c r="D1059" s="102" t="s">
        <v>4831</v>
      </c>
    </row>
    <row r="1060" spans="1:4" ht="13.5" x14ac:dyDescent="0.25">
      <c r="A1060" s="101" t="s">
        <v>4832</v>
      </c>
      <c r="B1060" s="101" t="s">
        <v>4833</v>
      </c>
      <c r="C1060" s="101" t="s">
        <v>3724</v>
      </c>
      <c r="D1060" s="102" t="s">
        <v>4834</v>
      </c>
    </row>
    <row r="1061" spans="1:4" ht="13.5" x14ac:dyDescent="0.25">
      <c r="A1061" s="101" t="s">
        <v>4835</v>
      </c>
      <c r="B1061" s="101" t="s">
        <v>4836</v>
      </c>
      <c r="C1061" s="101" t="s">
        <v>3724</v>
      </c>
      <c r="D1061" s="102" t="s">
        <v>4837</v>
      </c>
    </row>
    <row r="1062" spans="1:4" ht="13.5" x14ac:dyDescent="0.25">
      <c r="A1062" s="101" t="s">
        <v>4838</v>
      </c>
      <c r="B1062" s="101" t="s">
        <v>4839</v>
      </c>
      <c r="C1062" s="101" t="s">
        <v>3724</v>
      </c>
      <c r="D1062" s="102" t="s">
        <v>4229</v>
      </c>
    </row>
    <row r="1063" spans="1:4" ht="13.5" x14ac:dyDescent="0.25">
      <c r="A1063" s="101" t="s">
        <v>4840</v>
      </c>
      <c r="B1063" s="101" t="s">
        <v>4841</v>
      </c>
      <c r="C1063" s="101" t="s">
        <v>3724</v>
      </c>
      <c r="D1063" s="102" t="s">
        <v>4842</v>
      </c>
    </row>
    <row r="1064" spans="1:4" ht="13.5" x14ac:dyDescent="0.25">
      <c r="A1064" s="101" t="s">
        <v>4843</v>
      </c>
      <c r="B1064" s="101" t="s">
        <v>4844</v>
      </c>
      <c r="C1064" s="101" t="s">
        <v>3724</v>
      </c>
      <c r="D1064" s="102" t="s">
        <v>4845</v>
      </c>
    </row>
    <row r="1065" spans="1:4" ht="13.5" x14ac:dyDescent="0.25">
      <c r="A1065" s="101" t="s">
        <v>4846</v>
      </c>
      <c r="B1065" s="101" t="s">
        <v>4847</v>
      </c>
      <c r="C1065" s="101" t="s">
        <v>3724</v>
      </c>
      <c r="D1065" s="102" t="s">
        <v>4848</v>
      </c>
    </row>
    <row r="1066" spans="1:4" ht="13.5" x14ac:dyDescent="0.25">
      <c r="A1066" s="101" t="s">
        <v>4849</v>
      </c>
      <c r="B1066" s="101" t="s">
        <v>4850</v>
      </c>
      <c r="C1066" s="101" t="s">
        <v>3724</v>
      </c>
      <c r="D1066" s="102" t="s">
        <v>4138</v>
      </c>
    </row>
    <row r="1067" spans="1:4" ht="13.5" x14ac:dyDescent="0.25">
      <c r="A1067" s="101" t="s">
        <v>4851</v>
      </c>
      <c r="B1067" s="101" t="s">
        <v>4852</v>
      </c>
      <c r="C1067" s="101" t="s">
        <v>3724</v>
      </c>
      <c r="D1067" s="102" t="s">
        <v>4791</v>
      </c>
    </row>
    <row r="1068" spans="1:4" ht="13.5" x14ac:dyDescent="0.25">
      <c r="A1068" s="101" t="s">
        <v>4853</v>
      </c>
      <c r="B1068" s="101" t="s">
        <v>4854</v>
      </c>
      <c r="C1068" s="101" t="s">
        <v>3724</v>
      </c>
      <c r="D1068" s="102" t="s">
        <v>4855</v>
      </c>
    </row>
    <row r="1069" spans="1:4" ht="13.5" x14ac:dyDescent="0.25">
      <c r="A1069" s="101" t="s">
        <v>4856</v>
      </c>
      <c r="B1069" s="101" t="s">
        <v>4857</v>
      </c>
      <c r="C1069" s="101" t="s">
        <v>3724</v>
      </c>
      <c r="D1069" s="102" t="s">
        <v>4858</v>
      </c>
    </row>
    <row r="1070" spans="1:4" ht="13.5" x14ac:dyDescent="0.25">
      <c r="A1070" s="101" t="s">
        <v>4859</v>
      </c>
      <c r="B1070" s="101" t="s">
        <v>4860</v>
      </c>
      <c r="C1070" s="101" t="s">
        <v>3724</v>
      </c>
      <c r="D1070" s="102" t="s">
        <v>3537</v>
      </c>
    </row>
    <row r="1071" spans="1:4" ht="13.5" x14ac:dyDescent="0.25">
      <c r="A1071" s="101" t="s">
        <v>4861</v>
      </c>
      <c r="B1071" s="101" t="s">
        <v>4862</v>
      </c>
      <c r="C1071" s="101" t="s">
        <v>3724</v>
      </c>
      <c r="D1071" s="102" t="s">
        <v>4863</v>
      </c>
    </row>
    <row r="1072" spans="1:4" ht="13.5" x14ac:dyDescent="0.25">
      <c r="A1072" s="101" t="s">
        <v>4864</v>
      </c>
      <c r="B1072" s="101" t="s">
        <v>4865</v>
      </c>
      <c r="C1072" s="101" t="s">
        <v>3724</v>
      </c>
      <c r="D1072" s="102" t="s">
        <v>4866</v>
      </c>
    </row>
    <row r="1073" spans="1:4" ht="13.5" x14ac:dyDescent="0.25">
      <c r="A1073" s="101" t="s">
        <v>4867</v>
      </c>
      <c r="B1073" s="101" t="s">
        <v>4868</v>
      </c>
      <c r="C1073" s="101" t="s">
        <v>3724</v>
      </c>
      <c r="D1073" s="102" t="s">
        <v>4429</v>
      </c>
    </row>
    <row r="1074" spans="1:4" ht="13.5" x14ac:dyDescent="0.25">
      <c r="A1074" s="101" t="s">
        <v>4869</v>
      </c>
      <c r="B1074" s="101" t="s">
        <v>4870</v>
      </c>
      <c r="C1074" s="101" t="s">
        <v>3724</v>
      </c>
      <c r="D1074" s="102" t="s">
        <v>4871</v>
      </c>
    </row>
    <row r="1075" spans="1:4" ht="13.5" x14ac:dyDescent="0.25">
      <c r="A1075" s="101" t="s">
        <v>4872</v>
      </c>
      <c r="B1075" s="101" t="s">
        <v>4873</v>
      </c>
      <c r="C1075" s="101" t="s">
        <v>3724</v>
      </c>
      <c r="D1075" s="102" t="s">
        <v>4874</v>
      </c>
    </row>
    <row r="1076" spans="1:4" ht="13.5" x14ac:dyDescent="0.25">
      <c r="A1076" s="101" t="s">
        <v>4875</v>
      </c>
      <c r="B1076" s="101" t="s">
        <v>4876</v>
      </c>
      <c r="C1076" s="101" t="s">
        <v>3724</v>
      </c>
      <c r="D1076" s="102" t="s">
        <v>4877</v>
      </c>
    </row>
    <row r="1077" spans="1:4" ht="13.5" x14ac:dyDescent="0.25">
      <c r="A1077" s="101" t="s">
        <v>4878</v>
      </c>
      <c r="B1077" s="101" t="s">
        <v>4879</v>
      </c>
      <c r="C1077" s="101" t="s">
        <v>3724</v>
      </c>
      <c r="D1077" s="102" t="s">
        <v>4880</v>
      </c>
    </row>
    <row r="1078" spans="1:4" ht="13.5" x14ac:dyDescent="0.25">
      <c r="A1078" s="101" t="s">
        <v>4881</v>
      </c>
      <c r="B1078" s="101" t="s">
        <v>4882</v>
      </c>
      <c r="C1078" s="101" t="s">
        <v>3724</v>
      </c>
      <c r="D1078" s="102" t="s">
        <v>4883</v>
      </c>
    </row>
    <row r="1079" spans="1:4" ht="13.5" x14ac:dyDescent="0.25">
      <c r="A1079" s="101" t="s">
        <v>4884</v>
      </c>
      <c r="B1079" s="101" t="s">
        <v>4885</v>
      </c>
      <c r="C1079" s="101" t="s">
        <v>3724</v>
      </c>
      <c r="D1079" s="102" t="s">
        <v>4886</v>
      </c>
    </row>
    <row r="1080" spans="1:4" ht="13.5" x14ac:dyDescent="0.25">
      <c r="A1080" s="101" t="s">
        <v>4887</v>
      </c>
      <c r="B1080" s="101" t="s">
        <v>4888</v>
      </c>
      <c r="C1080" s="101" t="s">
        <v>3724</v>
      </c>
      <c r="D1080" s="102" t="s">
        <v>4400</v>
      </c>
    </row>
    <row r="1081" spans="1:4" ht="13.5" x14ac:dyDescent="0.25">
      <c r="A1081" s="101" t="s">
        <v>4889</v>
      </c>
      <c r="B1081" s="101" t="s">
        <v>4890</v>
      </c>
      <c r="C1081" s="101" t="s">
        <v>3724</v>
      </c>
      <c r="D1081" s="102" t="s">
        <v>3704</v>
      </c>
    </row>
    <row r="1082" spans="1:4" ht="13.5" x14ac:dyDescent="0.25">
      <c r="A1082" s="101" t="s">
        <v>4891</v>
      </c>
      <c r="B1082" s="101" t="s">
        <v>4892</v>
      </c>
      <c r="C1082" s="101" t="s">
        <v>3724</v>
      </c>
      <c r="D1082" s="102" t="s">
        <v>4893</v>
      </c>
    </row>
    <row r="1083" spans="1:4" ht="13.5" x14ac:dyDescent="0.25">
      <c r="A1083" s="101" t="s">
        <v>4894</v>
      </c>
      <c r="B1083" s="101" t="s">
        <v>4895</v>
      </c>
      <c r="C1083" s="101" t="s">
        <v>3724</v>
      </c>
      <c r="D1083" s="102" t="s">
        <v>4896</v>
      </c>
    </row>
    <row r="1084" spans="1:4" ht="13.5" x14ac:dyDescent="0.25">
      <c r="A1084" s="101" t="s">
        <v>4897</v>
      </c>
      <c r="B1084" s="101" t="s">
        <v>4898</v>
      </c>
      <c r="C1084" s="101" t="s">
        <v>3724</v>
      </c>
      <c r="D1084" s="102" t="s">
        <v>4899</v>
      </c>
    </row>
    <row r="1085" spans="1:4" ht="13.5" x14ac:dyDescent="0.25">
      <c r="A1085" s="101" t="s">
        <v>4900</v>
      </c>
      <c r="B1085" s="101" t="s">
        <v>4901</v>
      </c>
      <c r="C1085" s="101" t="s">
        <v>3724</v>
      </c>
      <c r="D1085" s="102" t="s">
        <v>4104</v>
      </c>
    </row>
    <row r="1086" spans="1:4" ht="13.5" x14ac:dyDescent="0.25">
      <c r="A1086" s="101" t="s">
        <v>4902</v>
      </c>
      <c r="B1086" s="101" t="s">
        <v>4903</v>
      </c>
      <c r="C1086" s="101" t="s">
        <v>3724</v>
      </c>
      <c r="D1086" s="102" t="s">
        <v>4904</v>
      </c>
    </row>
    <row r="1087" spans="1:4" ht="13.5" x14ac:dyDescent="0.25">
      <c r="A1087" s="101" t="s">
        <v>4905</v>
      </c>
      <c r="B1087" s="101" t="s">
        <v>4906</v>
      </c>
      <c r="C1087" s="101" t="s">
        <v>3724</v>
      </c>
      <c r="D1087" s="102" t="s">
        <v>4907</v>
      </c>
    </row>
    <row r="1088" spans="1:4" ht="13.5" x14ac:dyDescent="0.25">
      <c r="A1088" s="101" t="s">
        <v>4908</v>
      </c>
      <c r="B1088" s="101" t="s">
        <v>4909</v>
      </c>
      <c r="C1088" s="101" t="s">
        <v>3724</v>
      </c>
      <c r="D1088" s="102" t="s">
        <v>4910</v>
      </c>
    </row>
    <row r="1089" spans="1:4" ht="13.5" x14ac:dyDescent="0.25">
      <c r="A1089" s="101" t="s">
        <v>4911</v>
      </c>
      <c r="B1089" s="101" t="s">
        <v>4912</v>
      </c>
      <c r="C1089" s="101" t="s">
        <v>3724</v>
      </c>
      <c r="D1089" s="102" t="s">
        <v>4389</v>
      </c>
    </row>
    <row r="1090" spans="1:4" ht="13.5" x14ac:dyDescent="0.25">
      <c r="A1090" s="101" t="s">
        <v>4913</v>
      </c>
      <c r="B1090" s="101" t="s">
        <v>4914</v>
      </c>
      <c r="C1090" s="101" t="s">
        <v>3724</v>
      </c>
      <c r="D1090" s="102" t="s">
        <v>4910</v>
      </c>
    </row>
    <row r="1091" spans="1:4" ht="13.5" x14ac:dyDescent="0.25">
      <c r="A1091" s="101" t="s">
        <v>4915</v>
      </c>
      <c r="B1091" s="101" t="s">
        <v>4916</v>
      </c>
      <c r="C1091" s="101" t="s">
        <v>3724</v>
      </c>
      <c r="D1091" s="102" t="s">
        <v>4917</v>
      </c>
    </row>
    <row r="1092" spans="1:4" ht="13.5" x14ac:dyDescent="0.25">
      <c r="A1092" s="101" t="s">
        <v>4918</v>
      </c>
      <c r="B1092" s="101" t="s">
        <v>4919</v>
      </c>
      <c r="C1092" s="101" t="s">
        <v>3724</v>
      </c>
      <c r="D1092" s="102" t="s">
        <v>3869</v>
      </c>
    </row>
    <row r="1093" spans="1:4" ht="13.5" x14ac:dyDescent="0.25">
      <c r="A1093" s="101" t="s">
        <v>4920</v>
      </c>
      <c r="B1093" s="101" t="s">
        <v>4921</v>
      </c>
      <c r="C1093" s="101" t="s">
        <v>3724</v>
      </c>
      <c r="D1093" s="102" t="s">
        <v>3872</v>
      </c>
    </row>
    <row r="1094" spans="1:4" ht="13.5" x14ac:dyDescent="0.25">
      <c r="A1094" s="101" t="s">
        <v>4922</v>
      </c>
      <c r="B1094" s="101" t="s">
        <v>4923</v>
      </c>
      <c r="C1094" s="101" t="s">
        <v>3724</v>
      </c>
      <c r="D1094" s="102" t="s">
        <v>4799</v>
      </c>
    </row>
    <row r="1095" spans="1:4" ht="13.5" x14ac:dyDescent="0.25">
      <c r="A1095" s="101" t="s">
        <v>4924</v>
      </c>
      <c r="B1095" s="101" t="s">
        <v>4925</v>
      </c>
      <c r="C1095" s="101" t="s">
        <v>3724</v>
      </c>
      <c r="D1095" s="102" t="s">
        <v>4926</v>
      </c>
    </row>
    <row r="1096" spans="1:4" ht="13.5" x14ac:dyDescent="0.25">
      <c r="A1096" s="101" t="s">
        <v>4927</v>
      </c>
      <c r="B1096" s="101" t="s">
        <v>4928</v>
      </c>
      <c r="C1096" s="101" t="s">
        <v>3724</v>
      </c>
      <c r="D1096" s="102" t="s">
        <v>4929</v>
      </c>
    </row>
    <row r="1097" spans="1:4" ht="13.5" x14ac:dyDescent="0.25">
      <c r="A1097" s="101" t="s">
        <v>4930</v>
      </c>
      <c r="B1097" s="101" t="s">
        <v>4931</v>
      </c>
      <c r="C1097" s="101" t="s">
        <v>3724</v>
      </c>
      <c r="D1097" s="102" t="s">
        <v>4932</v>
      </c>
    </row>
    <row r="1098" spans="1:4" ht="13.5" x14ac:dyDescent="0.25">
      <c r="A1098" s="101" t="s">
        <v>4933</v>
      </c>
      <c r="B1098" s="101" t="s">
        <v>4934</v>
      </c>
      <c r="C1098" s="101" t="s">
        <v>3724</v>
      </c>
      <c r="D1098" s="102" t="s">
        <v>4935</v>
      </c>
    </row>
    <row r="1099" spans="1:4" ht="13.5" x14ac:dyDescent="0.25">
      <c r="A1099" s="101" t="s">
        <v>4936</v>
      </c>
      <c r="B1099" s="101" t="s">
        <v>4937</v>
      </c>
      <c r="C1099" s="101" t="s">
        <v>3724</v>
      </c>
      <c r="D1099" s="102" t="s">
        <v>4938</v>
      </c>
    </row>
    <row r="1100" spans="1:4" ht="13.5" x14ac:dyDescent="0.25">
      <c r="A1100" s="101" t="s">
        <v>4939</v>
      </c>
      <c r="B1100" s="101" t="s">
        <v>4940</v>
      </c>
      <c r="C1100" s="101" t="s">
        <v>3724</v>
      </c>
      <c r="D1100" s="102" t="s">
        <v>4941</v>
      </c>
    </row>
    <row r="1101" spans="1:4" ht="13.5" x14ac:dyDescent="0.25">
      <c r="A1101" s="101" t="s">
        <v>4942</v>
      </c>
      <c r="B1101" s="101" t="s">
        <v>4943</v>
      </c>
      <c r="C1101" s="101" t="s">
        <v>3724</v>
      </c>
      <c r="D1101" s="102" t="s">
        <v>4944</v>
      </c>
    </row>
    <row r="1102" spans="1:4" ht="13.5" x14ac:dyDescent="0.25">
      <c r="A1102" s="101" t="s">
        <v>4945</v>
      </c>
      <c r="B1102" s="101" t="s">
        <v>4946</v>
      </c>
      <c r="C1102" s="101" t="s">
        <v>3724</v>
      </c>
      <c r="D1102" s="102" t="s">
        <v>4947</v>
      </c>
    </row>
    <row r="1103" spans="1:4" ht="13.5" x14ac:dyDescent="0.25">
      <c r="A1103" s="101" t="s">
        <v>4948</v>
      </c>
      <c r="B1103" s="101" t="s">
        <v>4949</v>
      </c>
      <c r="C1103" s="101" t="s">
        <v>3724</v>
      </c>
      <c r="D1103" s="102" t="s">
        <v>4950</v>
      </c>
    </row>
    <row r="1104" spans="1:4" ht="13.5" x14ac:dyDescent="0.25">
      <c r="A1104" s="101" t="s">
        <v>4951</v>
      </c>
      <c r="B1104" s="101" t="s">
        <v>4952</v>
      </c>
      <c r="C1104" s="101" t="s">
        <v>3724</v>
      </c>
      <c r="D1104" s="102" t="s">
        <v>4953</v>
      </c>
    </row>
    <row r="1105" spans="1:4" ht="13.5" x14ac:dyDescent="0.25">
      <c r="A1105" s="101" t="s">
        <v>4954</v>
      </c>
      <c r="B1105" s="101" t="s">
        <v>4955</v>
      </c>
      <c r="C1105" s="101" t="s">
        <v>3724</v>
      </c>
      <c r="D1105" s="102" t="s">
        <v>3820</v>
      </c>
    </row>
    <row r="1106" spans="1:4" ht="13.5" x14ac:dyDescent="0.25">
      <c r="A1106" s="101" t="s">
        <v>4956</v>
      </c>
      <c r="B1106" s="101" t="s">
        <v>4957</v>
      </c>
      <c r="C1106" s="101" t="s">
        <v>3724</v>
      </c>
      <c r="D1106" s="102" t="s">
        <v>4958</v>
      </c>
    </row>
    <row r="1107" spans="1:4" ht="13.5" x14ac:dyDescent="0.25">
      <c r="A1107" s="101" t="s">
        <v>4959</v>
      </c>
      <c r="B1107" s="101" t="s">
        <v>4960</v>
      </c>
      <c r="C1107" s="101" t="s">
        <v>3724</v>
      </c>
      <c r="D1107" s="102" t="s">
        <v>4899</v>
      </c>
    </row>
    <row r="1108" spans="1:4" ht="13.5" x14ac:dyDescent="0.25">
      <c r="A1108" s="101" t="s">
        <v>4961</v>
      </c>
      <c r="B1108" s="101" t="s">
        <v>4962</v>
      </c>
      <c r="C1108" s="101" t="s">
        <v>3724</v>
      </c>
      <c r="D1108" s="102" t="s">
        <v>4963</v>
      </c>
    </row>
    <row r="1109" spans="1:4" ht="13.5" x14ac:dyDescent="0.25">
      <c r="A1109" s="101" t="s">
        <v>4964</v>
      </c>
      <c r="B1109" s="101" t="s">
        <v>4965</v>
      </c>
      <c r="C1109" s="101" t="s">
        <v>3724</v>
      </c>
      <c r="D1109" s="102" t="s">
        <v>4966</v>
      </c>
    </row>
    <row r="1110" spans="1:4" ht="13.5" x14ac:dyDescent="0.25">
      <c r="A1110" s="101" t="s">
        <v>4967</v>
      </c>
      <c r="B1110" s="101" t="s">
        <v>4968</v>
      </c>
      <c r="C1110" s="101" t="s">
        <v>3724</v>
      </c>
      <c r="D1110" s="102" t="s">
        <v>4969</v>
      </c>
    </row>
    <row r="1111" spans="1:4" ht="13.5" x14ac:dyDescent="0.25">
      <c r="A1111" s="101" t="s">
        <v>4970</v>
      </c>
      <c r="B1111" s="101" t="s">
        <v>4971</v>
      </c>
      <c r="C1111" s="101" t="s">
        <v>3724</v>
      </c>
      <c r="D1111" s="102" t="s">
        <v>3704</v>
      </c>
    </row>
    <row r="1112" spans="1:4" ht="13.5" x14ac:dyDescent="0.25">
      <c r="A1112" s="101" t="s">
        <v>4972</v>
      </c>
      <c r="B1112" s="101" t="s">
        <v>4973</v>
      </c>
      <c r="C1112" s="101" t="s">
        <v>3724</v>
      </c>
      <c r="D1112" s="102" t="s">
        <v>4799</v>
      </c>
    </row>
    <row r="1113" spans="1:4" ht="13.5" x14ac:dyDescent="0.25">
      <c r="A1113" s="101" t="s">
        <v>4974</v>
      </c>
      <c r="B1113" s="101" t="s">
        <v>4975</v>
      </c>
      <c r="C1113" s="101" t="s">
        <v>3724</v>
      </c>
      <c r="D1113" s="102" t="s">
        <v>4976</v>
      </c>
    </row>
    <row r="1114" spans="1:4" ht="13.5" x14ac:dyDescent="0.25">
      <c r="A1114" s="101" t="s">
        <v>4977</v>
      </c>
      <c r="B1114" s="101" t="s">
        <v>4978</v>
      </c>
      <c r="C1114" s="101" t="s">
        <v>3724</v>
      </c>
      <c r="D1114" s="102" t="s">
        <v>4979</v>
      </c>
    </row>
    <row r="1115" spans="1:4" ht="13.5" x14ac:dyDescent="0.25">
      <c r="A1115" s="101" t="s">
        <v>4980</v>
      </c>
      <c r="B1115" s="101" t="s">
        <v>4981</v>
      </c>
      <c r="C1115" s="101" t="s">
        <v>3724</v>
      </c>
      <c r="D1115" s="102" t="s">
        <v>4072</v>
      </c>
    </row>
    <row r="1116" spans="1:4" ht="13.5" x14ac:dyDescent="0.25">
      <c r="A1116" s="101" t="s">
        <v>4982</v>
      </c>
      <c r="B1116" s="101" t="s">
        <v>4983</v>
      </c>
      <c r="C1116" s="101" t="s">
        <v>3724</v>
      </c>
      <c r="D1116" s="102" t="s">
        <v>4984</v>
      </c>
    </row>
    <row r="1117" spans="1:4" ht="13.5" x14ac:dyDescent="0.25">
      <c r="A1117" s="101" t="s">
        <v>4985</v>
      </c>
      <c r="B1117" s="101" t="s">
        <v>4986</v>
      </c>
      <c r="C1117" s="101" t="s">
        <v>3724</v>
      </c>
      <c r="D1117" s="102" t="s">
        <v>4987</v>
      </c>
    </row>
    <row r="1118" spans="1:4" ht="13.5" x14ac:dyDescent="0.25">
      <c r="A1118" s="101" t="s">
        <v>4988</v>
      </c>
      <c r="B1118" s="101" t="s">
        <v>4989</v>
      </c>
      <c r="C1118" s="101" t="s">
        <v>3724</v>
      </c>
      <c r="D1118" s="102" t="s">
        <v>4990</v>
      </c>
    </row>
    <row r="1119" spans="1:4" ht="13.5" x14ac:dyDescent="0.25">
      <c r="A1119" s="101" t="s">
        <v>4991</v>
      </c>
      <c r="B1119" s="101" t="s">
        <v>4992</v>
      </c>
      <c r="C1119" s="101" t="s">
        <v>3724</v>
      </c>
      <c r="D1119" s="102" t="s">
        <v>3426</v>
      </c>
    </row>
    <row r="1120" spans="1:4" ht="13.5" x14ac:dyDescent="0.25">
      <c r="A1120" s="101" t="s">
        <v>4993</v>
      </c>
      <c r="B1120" s="101" t="s">
        <v>4994</v>
      </c>
      <c r="C1120" s="101" t="s">
        <v>3724</v>
      </c>
      <c r="D1120" s="102" t="s">
        <v>4995</v>
      </c>
    </row>
    <row r="1121" spans="1:4" ht="13.5" x14ac:dyDescent="0.25">
      <c r="A1121" s="101" t="s">
        <v>4996</v>
      </c>
      <c r="B1121" s="101" t="s">
        <v>4997</v>
      </c>
      <c r="C1121" s="101" t="s">
        <v>3724</v>
      </c>
      <c r="D1121" s="102" t="s">
        <v>4998</v>
      </c>
    </row>
    <row r="1122" spans="1:4" ht="13.5" x14ac:dyDescent="0.25">
      <c r="A1122" s="101" t="s">
        <v>4999</v>
      </c>
      <c r="B1122" s="101" t="s">
        <v>5000</v>
      </c>
      <c r="C1122" s="101" t="s">
        <v>3724</v>
      </c>
      <c r="D1122" s="102" t="s">
        <v>5001</v>
      </c>
    </row>
    <row r="1123" spans="1:4" ht="13.5" x14ac:dyDescent="0.25">
      <c r="A1123" s="101" t="s">
        <v>5002</v>
      </c>
      <c r="B1123" s="101" t="s">
        <v>5003</v>
      </c>
      <c r="C1123" s="101" t="s">
        <v>3724</v>
      </c>
      <c r="D1123" s="102" t="s">
        <v>5004</v>
      </c>
    </row>
    <row r="1124" spans="1:4" ht="13.5" x14ac:dyDescent="0.25">
      <c r="A1124" s="101" t="s">
        <v>5005</v>
      </c>
      <c r="B1124" s="101" t="s">
        <v>5006</v>
      </c>
      <c r="C1124" s="101" t="s">
        <v>3724</v>
      </c>
      <c r="D1124" s="102" t="s">
        <v>5007</v>
      </c>
    </row>
    <row r="1125" spans="1:4" ht="13.5" x14ac:dyDescent="0.25">
      <c r="A1125" s="101" t="s">
        <v>5008</v>
      </c>
      <c r="B1125" s="101" t="s">
        <v>5009</v>
      </c>
      <c r="C1125" s="101" t="s">
        <v>3724</v>
      </c>
      <c r="D1125" s="102" t="s">
        <v>5010</v>
      </c>
    </row>
    <row r="1126" spans="1:4" ht="13.5" x14ac:dyDescent="0.25">
      <c r="A1126" s="101" t="s">
        <v>5011</v>
      </c>
      <c r="B1126" s="101" t="s">
        <v>5012</v>
      </c>
      <c r="C1126" s="101" t="s">
        <v>3724</v>
      </c>
      <c r="D1126" s="102" t="s">
        <v>5013</v>
      </c>
    </row>
    <row r="1127" spans="1:4" ht="13.5" x14ac:dyDescent="0.25">
      <c r="A1127" s="101" t="s">
        <v>5014</v>
      </c>
      <c r="B1127" s="101" t="s">
        <v>5015</v>
      </c>
      <c r="C1127" s="101" t="s">
        <v>3724</v>
      </c>
      <c r="D1127" s="102" t="s">
        <v>5016</v>
      </c>
    </row>
    <row r="1128" spans="1:4" ht="13.5" x14ac:dyDescent="0.25">
      <c r="A1128" s="101" t="s">
        <v>5017</v>
      </c>
      <c r="B1128" s="101" t="s">
        <v>5018</v>
      </c>
      <c r="C1128" s="101" t="s">
        <v>3724</v>
      </c>
      <c r="D1128" s="102" t="s">
        <v>5013</v>
      </c>
    </row>
    <row r="1129" spans="1:4" ht="13.5" x14ac:dyDescent="0.25">
      <c r="A1129" s="101" t="s">
        <v>5019</v>
      </c>
      <c r="B1129" s="101" t="s">
        <v>5020</v>
      </c>
      <c r="C1129" s="101" t="s">
        <v>3724</v>
      </c>
      <c r="D1129" s="102" t="s">
        <v>5021</v>
      </c>
    </row>
    <row r="1130" spans="1:4" ht="13.5" x14ac:dyDescent="0.25">
      <c r="A1130" s="101" t="s">
        <v>5022</v>
      </c>
      <c r="B1130" s="101" t="s">
        <v>5023</v>
      </c>
      <c r="C1130" s="101" t="s">
        <v>3724</v>
      </c>
      <c r="D1130" s="102" t="s">
        <v>5024</v>
      </c>
    </row>
    <row r="1131" spans="1:4" ht="13.5" x14ac:dyDescent="0.25">
      <c r="A1131" s="101" t="s">
        <v>5025</v>
      </c>
      <c r="B1131" s="101" t="s">
        <v>5026</v>
      </c>
      <c r="C1131" s="101" t="s">
        <v>3724</v>
      </c>
      <c r="D1131" s="102" t="s">
        <v>4871</v>
      </c>
    </row>
    <row r="1132" spans="1:4" ht="13.5" x14ac:dyDescent="0.25">
      <c r="A1132" s="101" t="s">
        <v>5027</v>
      </c>
      <c r="B1132" s="101" t="s">
        <v>5028</v>
      </c>
      <c r="C1132" s="101" t="s">
        <v>3724</v>
      </c>
      <c r="D1132" s="102" t="s">
        <v>5029</v>
      </c>
    </row>
    <row r="1133" spans="1:4" ht="13.5" x14ac:dyDescent="0.25">
      <c r="A1133" s="101" t="s">
        <v>5030</v>
      </c>
      <c r="B1133" s="101" t="s">
        <v>5031</v>
      </c>
      <c r="C1133" s="101" t="s">
        <v>3724</v>
      </c>
      <c r="D1133" s="102" t="s">
        <v>5032</v>
      </c>
    </row>
    <row r="1134" spans="1:4" ht="13.5" x14ac:dyDescent="0.25">
      <c r="A1134" s="101" t="s">
        <v>5033</v>
      </c>
      <c r="B1134" s="101" t="s">
        <v>5034</v>
      </c>
      <c r="C1134" s="101" t="s">
        <v>3724</v>
      </c>
      <c r="D1134" s="102" t="s">
        <v>5035</v>
      </c>
    </row>
    <row r="1135" spans="1:4" ht="13.5" x14ac:dyDescent="0.25">
      <c r="A1135" s="101" t="s">
        <v>5036</v>
      </c>
      <c r="B1135" s="101" t="s">
        <v>5037</v>
      </c>
      <c r="C1135" s="101" t="s">
        <v>3724</v>
      </c>
      <c r="D1135" s="102" t="s">
        <v>5038</v>
      </c>
    </row>
    <row r="1136" spans="1:4" ht="13.5" x14ac:dyDescent="0.25">
      <c r="A1136" s="101" t="s">
        <v>5039</v>
      </c>
      <c r="B1136" s="101" t="s">
        <v>5040</v>
      </c>
      <c r="C1136" s="101" t="s">
        <v>3724</v>
      </c>
      <c r="D1136" s="102" t="s">
        <v>5041</v>
      </c>
    </row>
    <row r="1137" spans="1:4" ht="13.5" x14ac:dyDescent="0.25">
      <c r="A1137" s="101" t="s">
        <v>5042</v>
      </c>
      <c r="B1137" s="101" t="s">
        <v>5043</v>
      </c>
      <c r="C1137" s="101" t="s">
        <v>3724</v>
      </c>
      <c r="D1137" s="102" t="s">
        <v>5044</v>
      </c>
    </row>
    <row r="1138" spans="1:4" ht="13.5" x14ac:dyDescent="0.25">
      <c r="A1138" s="101" t="s">
        <v>5045</v>
      </c>
      <c r="B1138" s="101" t="s">
        <v>5046</v>
      </c>
      <c r="C1138" s="101" t="s">
        <v>3724</v>
      </c>
      <c r="D1138" s="102" t="s">
        <v>5047</v>
      </c>
    </row>
    <row r="1139" spans="1:4" ht="13.5" x14ac:dyDescent="0.25">
      <c r="A1139" s="101" t="s">
        <v>5048</v>
      </c>
      <c r="B1139" s="101" t="s">
        <v>5049</v>
      </c>
      <c r="C1139" s="101" t="s">
        <v>3724</v>
      </c>
      <c r="D1139" s="102" t="s">
        <v>5050</v>
      </c>
    </row>
    <row r="1140" spans="1:4" ht="13.5" x14ac:dyDescent="0.25">
      <c r="A1140" s="101" t="s">
        <v>5051</v>
      </c>
      <c r="B1140" s="101" t="s">
        <v>5052</v>
      </c>
      <c r="C1140" s="101" t="s">
        <v>3724</v>
      </c>
      <c r="D1140" s="102" t="s">
        <v>5053</v>
      </c>
    </row>
    <row r="1141" spans="1:4" ht="13.5" x14ac:dyDescent="0.25">
      <c r="A1141" s="101" t="s">
        <v>5054</v>
      </c>
      <c r="B1141" s="101" t="s">
        <v>5055</v>
      </c>
      <c r="C1141" s="101" t="s">
        <v>3724</v>
      </c>
      <c r="D1141" s="102" t="s">
        <v>5056</v>
      </c>
    </row>
    <row r="1142" spans="1:4" ht="13.5" x14ac:dyDescent="0.25">
      <c r="A1142" s="101" t="s">
        <v>5057</v>
      </c>
      <c r="B1142" s="101" t="s">
        <v>5058</v>
      </c>
      <c r="C1142" s="101" t="s">
        <v>3724</v>
      </c>
      <c r="D1142" s="102" t="s">
        <v>5059</v>
      </c>
    </row>
    <row r="1143" spans="1:4" ht="13.5" x14ac:dyDescent="0.25">
      <c r="A1143" s="101" t="s">
        <v>5060</v>
      </c>
      <c r="B1143" s="101" t="s">
        <v>5061</v>
      </c>
      <c r="C1143" s="101" t="s">
        <v>3724</v>
      </c>
      <c r="D1143" s="102" t="s">
        <v>5062</v>
      </c>
    </row>
    <row r="1144" spans="1:4" ht="13.5" x14ac:dyDescent="0.25">
      <c r="A1144" s="101" t="s">
        <v>5063</v>
      </c>
      <c r="B1144" s="101" t="s">
        <v>5064</v>
      </c>
      <c r="C1144" s="101" t="s">
        <v>3724</v>
      </c>
      <c r="D1144" s="102" t="s">
        <v>5065</v>
      </c>
    </row>
    <row r="1145" spans="1:4" ht="13.5" x14ac:dyDescent="0.25">
      <c r="A1145" s="101" t="s">
        <v>5066</v>
      </c>
      <c r="B1145" s="101" t="s">
        <v>5067</v>
      </c>
      <c r="C1145" s="101" t="s">
        <v>3724</v>
      </c>
      <c r="D1145" s="102" t="s">
        <v>3872</v>
      </c>
    </row>
    <row r="1146" spans="1:4" ht="13.5" x14ac:dyDescent="0.25">
      <c r="A1146" s="101" t="s">
        <v>5068</v>
      </c>
      <c r="B1146" s="101" t="s">
        <v>5069</v>
      </c>
      <c r="C1146" s="101" t="s">
        <v>3724</v>
      </c>
      <c r="D1146" s="102" t="s">
        <v>4759</v>
      </c>
    </row>
    <row r="1147" spans="1:4" ht="13.5" x14ac:dyDescent="0.25">
      <c r="A1147" s="101" t="s">
        <v>5070</v>
      </c>
      <c r="B1147" s="101" t="s">
        <v>5071</v>
      </c>
      <c r="C1147" s="101" t="s">
        <v>3724</v>
      </c>
      <c r="D1147" s="102" t="s">
        <v>4138</v>
      </c>
    </row>
    <row r="1148" spans="1:4" ht="13.5" x14ac:dyDescent="0.25">
      <c r="A1148" s="101" t="s">
        <v>5072</v>
      </c>
      <c r="B1148" s="101" t="s">
        <v>5073</v>
      </c>
      <c r="C1148" s="101" t="s">
        <v>3724</v>
      </c>
      <c r="D1148" s="102" t="s">
        <v>5074</v>
      </c>
    </row>
    <row r="1149" spans="1:4" ht="13.5" x14ac:dyDescent="0.25">
      <c r="A1149" s="101" t="s">
        <v>5075</v>
      </c>
      <c r="B1149" s="101" t="s">
        <v>5076</v>
      </c>
      <c r="C1149" s="101" t="s">
        <v>3724</v>
      </c>
      <c r="D1149" s="102" t="s">
        <v>5077</v>
      </c>
    </row>
    <row r="1150" spans="1:4" ht="13.5" x14ac:dyDescent="0.25">
      <c r="A1150" s="101" t="s">
        <v>5078</v>
      </c>
      <c r="B1150" s="101" t="s">
        <v>5079</v>
      </c>
      <c r="C1150" s="101" t="s">
        <v>3724</v>
      </c>
      <c r="D1150" s="102" t="s">
        <v>5074</v>
      </c>
    </row>
    <row r="1151" spans="1:4" ht="13.5" x14ac:dyDescent="0.25">
      <c r="A1151" s="101" t="s">
        <v>5080</v>
      </c>
      <c r="B1151" s="101" t="s">
        <v>5081</v>
      </c>
      <c r="C1151" s="101" t="s">
        <v>3724</v>
      </c>
      <c r="D1151" s="102" t="s">
        <v>4917</v>
      </c>
    </row>
    <row r="1152" spans="1:4" ht="13.5" x14ac:dyDescent="0.25">
      <c r="A1152" s="101" t="s">
        <v>5082</v>
      </c>
      <c r="B1152" s="101" t="s">
        <v>5083</v>
      </c>
      <c r="C1152" s="101" t="s">
        <v>3724</v>
      </c>
      <c r="D1152" s="102" t="s">
        <v>5084</v>
      </c>
    </row>
    <row r="1153" spans="1:4" ht="13.5" x14ac:dyDescent="0.25">
      <c r="A1153" s="101" t="s">
        <v>5085</v>
      </c>
      <c r="B1153" s="101" t="s">
        <v>5086</v>
      </c>
      <c r="C1153" s="101" t="s">
        <v>3724</v>
      </c>
      <c r="D1153" s="102" t="s">
        <v>5087</v>
      </c>
    </row>
    <row r="1154" spans="1:4" ht="13.5" x14ac:dyDescent="0.25">
      <c r="A1154" s="101" t="s">
        <v>5088</v>
      </c>
      <c r="B1154" s="101" t="s">
        <v>5089</v>
      </c>
      <c r="C1154" s="101" t="s">
        <v>3724</v>
      </c>
      <c r="D1154" s="102" t="s">
        <v>4041</v>
      </c>
    </row>
    <row r="1155" spans="1:4" ht="13.5" x14ac:dyDescent="0.25">
      <c r="A1155" s="101" t="s">
        <v>5090</v>
      </c>
      <c r="B1155" s="101" t="s">
        <v>5091</v>
      </c>
      <c r="C1155" s="101" t="s">
        <v>3724</v>
      </c>
      <c r="D1155" s="102" t="s">
        <v>5092</v>
      </c>
    </row>
    <row r="1156" spans="1:4" ht="13.5" x14ac:dyDescent="0.25">
      <c r="A1156" s="101" t="s">
        <v>5093</v>
      </c>
      <c r="B1156" s="101" t="s">
        <v>5094</v>
      </c>
      <c r="C1156" s="101" t="s">
        <v>3724</v>
      </c>
      <c r="D1156" s="102" t="s">
        <v>3648</v>
      </c>
    </row>
    <row r="1157" spans="1:4" ht="13.5" x14ac:dyDescent="0.25">
      <c r="A1157" s="101" t="s">
        <v>5095</v>
      </c>
      <c r="B1157" s="101" t="s">
        <v>5096</v>
      </c>
      <c r="C1157" s="101" t="s">
        <v>3724</v>
      </c>
      <c r="D1157" s="102" t="s">
        <v>3718</v>
      </c>
    </row>
    <row r="1158" spans="1:4" ht="13.5" x14ac:dyDescent="0.25">
      <c r="A1158" s="101" t="s">
        <v>5097</v>
      </c>
      <c r="B1158" s="101" t="s">
        <v>5098</v>
      </c>
      <c r="C1158" s="101" t="s">
        <v>3724</v>
      </c>
      <c r="D1158" s="102" t="s">
        <v>5099</v>
      </c>
    </row>
    <row r="1159" spans="1:4" ht="13.5" x14ac:dyDescent="0.25">
      <c r="A1159" s="101" t="s">
        <v>5100</v>
      </c>
      <c r="B1159" s="101" t="s">
        <v>5101</v>
      </c>
      <c r="C1159" s="101" t="s">
        <v>3724</v>
      </c>
      <c r="D1159" s="102" t="s">
        <v>5102</v>
      </c>
    </row>
    <row r="1160" spans="1:4" ht="13.5" x14ac:dyDescent="0.25">
      <c r="A1160" s="101" t="s">
        <v>5103</v>
      </c>
      <c r="B1160" s="101" t="s">
        <v>5104</v>
      </c>
      <c r="C1160" s="101" t="s">
        <v>3724</v>
      </c>
      <c r="D1160" s="102" t="s">
        <v>4027</v>
      </c>
    </row>
    <row r="1161" spans="1:4" ht="13.5" x14ac:dyDescent="0.25">
      <c r="A1161" s="101" t="s">
        <v>5105</v>
      </c>
      <c r="B1161" s="101" t="s">
        <v>5106</v>
      </c>
      <c r="C1161" s="101" t="s">
        <v>3724</v>
      </c>
      <c r="D1161" s="102" t="s">
        <v>3704</v>
      </c>
    </row>
    <row r="1162" spans="1:4" ht="13.5" x14ac:dyDescent="0.25">
      <c r="A1162" s="101" t="s">
        <v>5107</v>
      </c>
      <c r="B1162" s="101" t="s">
        <v>5108</v>
      </c>
      <c r="C1162" s="101" t="s">
        <v>3724</v>
      </c>
      <c r="D1162" s="102" t="s">
        <v>4400</v>
      </c>
    </row>
    <row r="1163" spans="1:4" ht="13.5" x14ac:dyDescent="0.25">
      <c r="A1163" s="101" t="s">
        <v>5109</v>
      </c>
      <c r="B1163" s="101" t="s">
        <v>5110</v>
      </c>
      <c r="C1163" s="101" t="s">
        <v>3724</v>
      </c>
      <c r="D1163" s="102" t="s">
        <v>2996</v>
      </c>
    </row>
    <row r="1164" spans="1:4" ht="13.5" x14ac:dyDescent="0.25">
      <c r="A1164" s="101" t="s">
        <v>5111</v>
      </c>
      <c r="B1164" s="101" t="s">
        <v>5112</v>
      </c>
      <c r="C1164" s="101" t="s">
        <v>3724</v>
      </c>
      <c r="D1164" s="102" t="s">
        <v>4613</v>
      </c>
    </row>
    <row r="1165" spans="1:4" ht="13.5" x14ac:dyDescent="0.25">
      <c r="A1165" s="101" t="s">
        <v>5113</v>
      </c>
      <c r="B1165" s="101" t="s">
        <v>5114</v>
      </c>
      <c r="C1165" s="101" t="s">
        <v>3724</v>
      </c>
      <c r="D1165" s="102" t="s">
        <v>4762</v>
      </c>
    </row>
    <row r="1166" spans="1:4" ht="13.5" x14ac:dyDescent="0.25">
      <c r="A1166" s="101" t="s">
        <v>5115</v>
      </c>
      <c r="B1166" s="101" t="s">
        <v>5116</v>
      </c>
      <c r="C1166" s="101" t="s">
        <v>3724</v>
      </c>
      <c r="D1166" s="102" t="s">
        <v>4405</v>
      </c>
    </row>
    <row r="1167" spans="1:4" ht="13.5" x14ac:dyDescent="0.25">
      <c r="A1167" s="101" t="s">
        <v>5117</v>
      </c>
      <c r="B1167" s="101" t="s">
        <v>5118</v>
      </c>
      <c r="C1167" s="101" t="s">
        <v>3724</v>
      </c>
      <c r="D1167" s="102" t="s">
        <v>5119</v>
      </c>
    </row>
    <row r="1168" spans="1:4" ht="13.5" x14ac:dyDescent="0.25">
      <c r="A1168" s="101" t="s">
        <v>5120</v>
      </c>
      <c r="B1168" s="101" t="s">
        <v>5121</v>
      </c>
      <c r="C1168" s="101" t="s">
        <v>3724</v>
      </c>
      <c r="D1168" s="102" t="s">
        <v>3417</v>
      </c>
    </row>
    <row r="1169" spans="1:4" ht="13.5" x14ac:dyDescent="0.25">
      <c r="A1169" s="101" t="s">
        <v>5122</v>
      </c>
      <c r="B1169" s="101" t="s">
        <v>5123</v>
      </c>
      <c r="C1169" s="101" t="s">
        <v>3724</v>
      </c>
      <c r="D1169" s="102" t="s">
        <v>4030</v>
      </c>
    </row>
    <row r="1170" spans="1:4" ht="13.5" x14ac:dyDescent="0.25">
      <c r="A1170" s="101" t="s">
        <v>5124</v>
      </c>
      <c r="B1170" s="101" t="s">
        <v>5125</v>
      </c>
      <c r="C1170" s="101" t="s">
        <v>3724</v>
      </c>
      <c r="D1170" s="102" t="s">
        <v>3417</v>
      </c>
    </row>
    <row r="1171" spans="1:4" ht="13.5" x14ac:dyDescent="0.25">
      <c r="A1171" s="101" t="s">
        <v>5126</v>
      </c>
      <c r="B1171" s="101" t="s">
        <v>5127</v>
      </c>
      <c r="C1171" s="101" t="s">
        <v>3724</v>
      </c>
      <c r="D1171" s="102" t="s">
        <v>5128</v>
      </c>
    </row>
    <row r="1172" spans="1:4" ht="13.5" x14ac:dyDescent="0.25">
      <c r="A1172" s="101" t="s">
        <v>5129</v>
      </c>
      <c r="B1172" s="101" t="s">
        <v>5130</v>
      </c>
      <c r="C1172" s="101" t="s">
        <v>3724</v>
      </c>
      <c r="D1172" s="102" t="s">
        <v>5131</v>
      </c>
    </row>
    <row r="1173" spans="1:4" ht="13.5" x14ac:dyDescent="0.25">
      <c r="A1173" s="101" t="s">
        <v>5132</v>
      </c>
      <c r="B1173" s="101" t="s">
        <v>5133</v>
      </c>
      <c r="C1173" s="101" t="s">
        <v>3724</v>
      </c>
      <c r="D1173" s="102" t="s">
        <v>5134</v>
      </c>
    </row>
    <row r="1174" spans="1:4" ht="13.5" x14ac:dyDescent="0.25">
      <c r="A1174" s="101" t="s">
        <v>5135</v>
      </c>
      <c r="B1174" s="101" t="s">
        <v>5136</v>
      </c>
      <c r="C1174" s="101" t="s">
        <v>3724</v>
      </c>
      <c r="D1174" s="102" t="s">
        <v>5137</v>
      </c>
    </row>
    <row r="1175" spans="1:4" ht="13.5" x14ac:dyDescent="0.25">
      <c r="A1175" s="101" t="s">
        <v>5138</v>
      </c>
      <c r="B1175" s="101" t="s">
        <v>5139</v>
      </c>
      <c r="C1175" s="101" t="s">
        <v>3724</v>
      </c>
      <c r="D1175" s="102" t="s">
        <v>1807</v>
      </c>
    </row>
    <row r="1176" spans="1:4" ht="13.5" x14ac:dyDescent="0.25">
      <c r="A1176" s="101" t="s">
        <v>5140</v>
      </c>
      <c r="B1176" s="101" t="s">
        <v>5141</v>
      </c>
      <c r="C1176" s="101" t="s">
        <v>3724</v>
      </c>
      <c r="D1176" s="102" t="s">
        <v>5142</v>
      </c>
    </row>
    <row r="1177" spans="1:4" ht="13.5" x14ac:dyDescent="0.25">
      <c r="A1177" s="101" t="s">
        <v>5143</v>
      </c>
      <c r="B1177" s="101" t="s">
        <v>5144</v>
      </c>
      <c r="C1177" s="101" t="s">
        <v>3724</v>
      </c>
      <c r="D1177" s="102" t="s">
        <v>5145</v>
      </c>
    </row>
    <row r="1178" spans="1:4" ht="13.5" x14ac:dyDescent="0.25">
      <c r="A1178" s="101" t="s">
        <v>5146</v>
      </c>
      <c r="B1178" s="101" t="s">
        <v>5147</v>
      </c>
      <c r="C1178" s="101" t="s">
        <v>3724</v>
      </c>
      <c r="D1178" s="102" t="s">
        <v>3889</v>
      </c>
    </row>
    <row r="1179" spans="1:4" ht="13.5" x14ac:dyDescent="0.25">
      <c r="A1179" s="101" t="s">
        <v>5148</v>
      </c>
      <c r="B1179" s="101" t="s">
        <v>5149</v>
      </c>
      <c r="C1179" s="101" t="s">
        <v>3724</v>
      </c>
      <c r="D1179" s="102" t="s">
        <v>5150</v>
      </c>
    </row>
    <row r="1180" spans="1:4" ht="13.5" x14ac:dyDescent="0.25">
      <c r="A1180" s="101" t="s">
        <v>5151</v>
      </c>
      <c r="B1180" s="101" t="s">
        <v>5152</v>
      </c>
      <c r="C1180" s="101" t="s">
        <v>3724</v>
      </c>
      <c r="D1180" s="102" t="s">
        <v>3484</v>
      </c>
    </row>
    <row r="1181" spans="1:4" ht="13.5" x14ac:dyDescent="0.25">
      <c r="A1181" s="101" t="s">
        <v>5153</v>
      </c>
      <c r="B1181" s="101" t="s">
        <v>5154</v>
      </c>
      <c r="C1181" s="101" t="s">
        <v>3724</v>
      </c>
      <c r="D1181" s="102" t="s">
        <v>5155</v>
      </c>
    </row>
    <row r="1182" spans="1:4" ht="13.5" x14ac:dyDescent="0.25">
      <c r="A1182" s="101" t="s">
        <v>5156</v>
      </c>
      <c r="B1182" s="101" t="s">
        <v>5157</v>
      </c>
      <c r="C1182" s="101" t="s">
        <v>3724</v>
      </c>
      <c r="D1182" s="102" t="s">
        <v>3367</v>
      </c>
    </row>
    <row r="1183" spans="1:4" ht="13.5" x14ac:dyDescent="0.25">
      <c r="A1183" s="101" t="s">
        <v>5158</v>
      </c>
      <c r="B1183" s="101" t="s">
        <v>5159</v>
      </c>
      <c r="C1183" s="101" t="s">
        <v>3724</v>
      </c>
      <c r="D1183" s="102" t="s">
        <v>5160</v>
      </c>
    </row>
    <row r="1184" spans="1:4" ht="13.5" x14ac:dyDescent="0.25">
      <c r="A1184" s="101" t="s">
        <v>5161</v>
      </c>
      <c r="B1184" s="101" t="s">
        <v>5162</v>
      </c>
      <c r="C1184" s="101" t="s">
        <v>3724</v>
      </c>
      <c r="D1184" s="102" t="s">
        <v>5163</v>
      </c>
    </row>
    <row r="1185" spans="1:4" ht="13.5" x14ac:dyDescent="0.25">
      <c r="A1185" s="101" t="s">
        <v>5164</v>
      </c>
      <c r="B1185" s="101" t="s">
        <v>5165</v>
      </c>
      <c r="C1185" s="101" t="s">
        <v>3724</v>
      </c>
      <c r="D1185" s="102" t="s">
        <v>5166</v>
      </c>
    </row>
    <row r="1186" spans="1:4" ht="13.5" x14ac:dyDescent="0.25">
      <c r="A1186" s="101" t="s">
        <v>5167</v>
      </c>
      <c r="B1186" s="101" t="s">
        <v>5168</v>
      </c>
      <c r="C1186" s="101" t="s">
        <v>3724</v>
      </c>
      <c r="D1186" s="102" t="s">
        <v>5169</v>
      </c>
    </row>
    <row r="1187" spans="1:4" ht="13.5" x14ac:dyDescent="0.25">
      <c r="A1187" s="101" t="s">
        <v>5170</v>
      </c>
      <c r="B1187" s="101" t="s">
        <v>5171</v>
      </c>
      <c r="C1187" s="101" t="s">
        <v>3724</v>
      </c>
      <c r="D1187" s="102" t="s">
        <v>5172</v>
      </c>
    </row>
    <row r="1188" spans="1:4" ht="13.5" x14ac:dyDescent="0.25">
      <c r="A1188" s="101" t="s">
        <v>5173</v>
      </c>
      <c r="B1188" s="101" t="s">
        <v>5174</v>
      </c>
      <c r="C1188" s="101" t="s">
        <v>3724</v>
      </c>
      <c r="D1188" s="102" t="s">
        <v>5175</v>
      </c>
    </row>
    <row r="1189" spans="1:4" ht="13.5" x14ac:dyDescent="0.25">
      <c r="A1189" s="101" t="s">
        <v>5176</v>
      </c>
      <c r="B1189" s="101" t="s">
        <v>5177</v>
      </c>
      <c r="C1189" s="101" t="s">
        <v>3724</v>
      </c>
      <c r="D1189" s="102" t="s">
        <v>5178</v>
      </c>
    </row>
    <row r="1190" spans="1:4" ht="13.5" x14ac:dyDescent="0.25">
      <c r="A1190" s="101" t="s">
        <v>5179</v>
      </c>
      <c r="B1190" s="101" t="s">
        <v>5180</v>
      </c>
      <c r="C1190" s="101" t="s">
        <v>3724</v>
      </c>
      <c r="D1190" s="102" t="s">
        <v>4167</v>
      </c>
    </row>
    <row r="1191" spans="1:4" ht="13.5" x14ac:dyDescent="0.25">
      <c r="A1191" s="101" t="s">
        <v>5181</v>
      </c>
      <c r="B1191" s="101" t="s">
        <v>5182</v>
      </c>
      <c r="C1191" s="101" t="s">
        <v>3724</v>
      </c>
      <c r="D1191" s="102" t="s">
        <v>5183</v>
      </c>
    </row>
    <row r="1192" spans="1:4" ht="13.5" x14ac:dyDescent="0.25">
      <c r="A1192" s="101" t="s">
        <v>5184</v>
      </c>
      <c r="B1192" s="101" t="s">
        <v>5185</v>
      </c>
      <c r="C1192" s="101" t="s">
        <v>3724</v>
      </c>
      <c r="D1192" s="102" t="s">
        <v>5186</v>
      </c>
    </row>
    <row r="1193" spans="1:4" ht="13.5" x14ac:dyDescent="0.25">
      <c r="A1193" s="101" t="s">
        <v>5187</v>
      </c>
      <c r="B1193" s="101" t="s">
        <v>5188</v>
      </c>
      <c r="C1193" s="101" t="s">
        <v>3724</v>
      </c>
      <c r="D1193" s="102" t="s">
        <v>5189</v>
      </c>
    </row>
    <row r="1194" spans="1:4" ht="13.5" x14ac:dyDescent="0.25">
      <c r="A1194" s="101" t="s">
        <v>5190</v>
      </c>
      <c r="B1194" s="101" t="s">
        <v>5191</v>
      </c>
      <c r="C1194" s="101" t="s">
        <v>3724</v>
      </c>
      <c r="D1194" s="102" t="s">
        <v>4167</v>
      </c>
    </row>
    <row r="1195" spans="1:4" ht="13.5" x14ac:dyDescent="0.25">
      <c r="A1195" s="101" t="s">
        <v>5192</v>
      </c>
      <c r="B1195" s="101" t="s">
        <v>5193</v>
      </c>
      <c r="C1195" s="101" t="s">
        <v>3724</v>
      </c>
      <c r="D1195" s="102" t="s">
        <v>5092</v>
      </c>
    </row>
    <row r="1196" spans="1:4" ht="13.5" x14ac:dyDescent="0.25">
      <c r="A1196" s="101" t="s">
        <v>5194</v>
      </c>
      <c r="B1196" s="101" t="s">
        <v>5195</v>
      </c>
      <c r="C1196" s="101" t="s">
        <v>3724</v>
      </c>
      <c r="D1196" s="102" t="s">
        <v>5196</v>
      </c>
    </row>
    <row r="1197" spans="1:4" ht="13.5" x14ac:dyDescent="0.25">
      <c r="A1197" s="101" t="s">
        <v>5197</v>
      </c>
      <c r="B1197" s="101" t="s">
        <v>5198</v>
      </c>
      <c r="C1197" s="101" t="s">
        <v>3724</v>
      </c>
      <c r="D1197" s="102" t="s">
        <v>5199</v>
      </c>
    </row>
    <row r="1198" spans="1:4" ht="13.5" x14ac:dyDescent="0.25">
      <c r="A1198" s="101" t="s">
        <v>5200</v>
      </c>
      <c r="B1198" s="101" t="s">
        <v>5201</v>
      </c>
      <c r="C1198" s="101" t="s">
        <v>3724</v>
      </c>
      <c r="D1198" s="102" t="s">
        <v>5202</v>
      </c>
    </row>
    <row r="1199" spans="1:4" ht="13.5" x14ac:dyDescent="0.25">
      <c r="A1199" s="101" t="s">
        <v>5203</v>
      </c>
      <c r="B1199" s="101" t="s">
        <v>5204</v>
      </c>
      <c r="C1199" s="101" t="s">
        <v>3724</v>
      </c>
      <c r="D1199" s="102" t="s">
        <v>5205</v>
      </c>
    </row>
    <row r="1200" spans="1:4" ht="13.5" x14ac:dyDescent="0.25">
      <c r="A1200" s="101" t="s">
        <v>5206</v>
      </c>
      <c r="B1200" s="101" t="s">
        <v>5207</v>
      </c>
      <c r="C1200" s="101" t="s">
        <v>3724</v>
      </c>
      <c r="D1200" s="102" t="s">
        <v>4733</v>
      </c>
    </row>
    <row r="1201" spans="1:4" ht="13.5" x14ac:dyDescent="0.25">
      <c r="A1201" s="101" t="s">
        <v>5208</v>
      </c>
      <c r="B1201" s="101" t="s">
        <v>5209</v>
      </c>
      <c r="C1201" s="101" t="s">
        <v>3724</v>
      </c>
      <c r="D1201" s="102" t="s">
        <v>5210</v>
      </c>
    </row>
    <row r="1202" spans="1:4" ht="13.5" x14ac:dyDescent="0.25">
      <c r="A1202" s="101" t="s">
        <v>5211</v>
      </c>
      <c r="B1202" s="101" t="s">
        <v>5212</v>
      </c>
      <c r="C1202" s="101" t="s">
        <v>3724</v>
      </c>
      <c r="D1202" s="102" t="s">
        <v>3912</v>
      </c>
    </row>
    <row r="1203" spans="1:4" ht="13.5" x14ac:dyDescent="0.25">
      <c r="A1203" s="101" t="s">
        <v>5213</v>
      </c>
      <c r="B1203" s="101" t="s">
        <v>5214</v>
      </c>
      <c r="C1203" s="101" t="s">
        <v>3724</v>
      </c>
      <c r="D1203" s="102" t="s">
        <v>5215</v>
      </c>
    </row>
    <row r="1204" spans="1:4" ht="13.5" x14ac:dyDescent="0.25">
      <c r="A1204" s="101" t="s">
        <v>5216</v>
      </c>
      <c r="B1204" s="101" t="s">
        <v>5217</v>
      </c>
      <c r="C1204" s="101" t="s">
        <v>3724</v>
      </c>
      <c r="D1204" s="102" t="s">
        <v>1996</v>
      </c>
    </row>
    <row r="1205" spans="1:4" ht="13.5" x14ac:dyDescent="0.25">
      <c r="A1205" s="101" t="s">
        <v>5218</v>
      </c>
      <c r="B1205" s="101" t="s">
        <v>5219</v>
      </c>
      <c r="C1205" s="101" t="s">
        <v>3724</v>
      </c>
      <c r="D1205" s="102" t="s">
        <v>5220</v>
      </c>
    </row>
    <row r="1206" spans="1:4" ht="13.5" x14ac:dyDescent="0.25">
      <c r="A1206" s="101" t="s">
        <v>5221</v>
      </c>
      <c r="B1206" s="101" t="s">
        <v>5222</v>
      </c>
      <c r="C1206" s="101" t="s">
        <v>3724</v>
      </c>
      <c r="D1206" s="102" t="s">
        <v>3912</v>
      </c>
    </row>
    <row r="1207" spans="1:4" ht="13.5" x14ac:dyDescent="0.25">
      <c r="A1207" s="101" t="s">
        <v>5223</v>
      </c>
      <c r="B1207" s="101" t="s">
        <v>5224</v>
      </c>
      <c r="C1207" s="101" t="s">
        <v>3724</v>
      </c>
      <c r="D1207" s="102" t="s">
        <v>5225</v>
      </c>
    </row>
    <row r="1208" spans="1:4" ht="13.5" x14ac:dyDescent="0.25">
      <c r="A1208" s="101" t="s">
        <v>5226</v>
      </c>
      <c r="B1208" s="101" t="s">
        <v>5227</v>
      </c>
      <c r="C1208" s="101" t="s">
        <v>3724</v>
      </c>
      <c r="D1208" s="102" t="s">
        <v>5228</v>
      </c>
    </row>
    <row r="1209" spans="1:4" ht="13.5" x14ac:dyDescent="0.25">
      <c r="A1209" s="101" t="s">
        <v>5229</v>
      </c>
      <c r="B1209" s="101" t="s">
        <v>5230</v>
      </c>
      <c r="C1209" s="101" t="s">
        <v>3724</v>
      </c>
      <c r="D1209" s="102" t="s">
        <v>5231</v>
      </c>
    </row>
    <row r="1210" spans="1:4" ht="13.5" x14ac:dyDescent="0.25">
      <c r="A1210" s="101" t="s">
        <v>5232</v>
      </c>
      <c r="B1210" s="101" t="s">
        <v>5233</v>
      </c>
      <c r="C1210" s="101" t="s">
        <v>3724</v>
      </c>
      <c r="D1210" s="102" t="s">
        <v>3779</v>
      </c>
    </row>
    <row r="1211" spans="1:4" ht="13.5" x14ac:dyDescent="0.25">
      <c r="A1211" s="101" t="s">
        <v>5234</v>
      </c>
      <c r="B1211" s="101" t="s">
        <v>5235</v>
      </c>
      <c r="C1211" s="101" t="s">
        <v>3724</v>
      </c>
      <c r="D1211" s="102" t="s">
        <v>5236</v>
      </c>
    </row>
    <row r="1212" spans="1:4" ht="13.5" x14ac:dyDescent="0.25">
      <c r="A1212" s="101" t="s">
        <v>5237</v>
      </c>
      <c r="B1212" s="101" t="s">
        <v>5238</v>
      </c>
      <c r="C1212" s="101" t="s">
        <v>3724</v>
      </c>
      <c r="D1212" s="102" t="s">
        <v>4748</v>
      </c>
    </row>
    <row r="1213" spans="1:4" ht="13.5" x14ac:dyDescent="0.25">
      <c r="A1213" s="101" t="s">
        <v>5239</v>
      </c>
      <c r="B1213" s="101" t="s">
        <v>5240</v>
      </c>
      <c r="C1213" s="101" t="s">
        <v>3724</v>
      </c>
      <c r="D1213" s="102" t="s">
        <v>5241</v>
      </c>
    </row>
    <row r="1214" spans="1:4" ht="13.5" x14ac:dyDescent="0.25">
      <c r="A1214" s="101" t="s">
        <v>5242</v>
      </c>
      <c r="B1214" s="101" t="s">
        <v>5243</v>
      </c>
      <c r="C1214" s="101" t="s">
        <v>3724</v>
      </c>
      <c r="D1214" s="102" t="s">
        <v>5244</v>
      </c>
    </row>
    <row r="1215" spans="1:4" ht="13.5" x14ac:dyDescent="0.25">
      <c r="A1215" s="101" t="s">
        <v>5245</v>
      </c>
      <c r="B1215" s="101" t="s">
        <v>5246</v>
      </c>
      <c r="C1215" s="101" t="s">
        <v>3724</v>
      </c>
      <c r="D1215" s="102" t="s">
        <v>4679</v>
      </c>
    </row>
    <row r="1216" spans="1:4" ht="13.5" x14ac:dyDescent="0.25">
      <c r="A1216" s="101" t="s">
        <v>5247</v>
      </c>
      <c r="B1216" s="101" t="s">
        <v>5248</v>
      </c>
      <c r="C1216" s="101" t="s">
        <v>3724</v>
      </c>
      <c r="D1216" s="102" t="s">
        <v>5249</v>
      </c>
    </row>
    <row r="1217" spans="1:4" ht="13.5" x14ac:dyDescent="0.25">
      <c r="A1217" s="101" t="s">
        <v>5250</v>
      </c>
      <c r="B1217" s="101" t="s">
        <v>5251</v>
      </c>
      <c r="C1217" s="101" t="s">
        <v>3724</v>
      </c>
      <c r="D1217" s="102" t="s">
        <v>5252</v>
      </c>
    </row>
    <row r="1218" spans="1:4" ht="13.5" x14ac:dyDescent="0.25">
      <c r="A1218" s="101" t="s">
        <v>5253</v>
      </c>
      <c r="B1218" s="101" t="s">
        <v>5254</v>
      </c>
      <c r="C1218" s="101" t="s">
        <v>3724</v>
      </c>
      <c r="D1218" s="102" t="s">
        <v>5255</v>
      </c>
    </row>
    <row r="1219" spans="1:4" ht="13.5" x14ac:dyDescent="0.25">
      <c r="A1219" s="101" t="s">
        <v>5256</v>
      </c>
      <c r="B1219" s="101" t="s">
        <v>5257</v>
      </c>
      <c r="C1219" s="101" t="s">
        <v>3724</v>
      </c>
      <c r="D1219" s="102" t="s">
        <v>5258</v>
      </c>
    </row>
    <row r="1220" spans="1:4" ht="13.5" x14ac:dyDescent="0.25">
      <c r="A1220" s="101" t="s">
        <v>5259</v>
      </c>
      <c r="B1220" s="101" t="s">
        <v>5260</v>
      </c>
      <c r="C1220" s="101" t="s">
        <v>3724</v>
      </c>
      <c r="D1220" s="102" t="s">
        <v>3779</v>
      </c>
    </row>
    <row r="1221" spans="1:4" ht="13.5" x14ac:dyDescent="0.25">
      <c r="A1221" s="101" t="s">
        <v>5261</v>
      </c>
      <c r="B1221" s="101" t="s">
        <v>5262</v>
      </c>
      <c r="C1221" s="101" t="s">
        <v>3724</v>
      </c>
      <c r="D1221" s="102" t="s">
        <v>5263</v>
      </c>
    </row>
    <row r="1222" spans="1:4" ht="13.5" x14ac:dyDescent="0.25">
      <c r="A1222" s="101" t="s">
        <v>5264</v>
      </c>
      <c r="B1222" s="101" t="s">
        <v>5265</v>
      </c>
      <c r="C1222" s="101" t="s">
        <v>3724</v>
      </c>
      <c r="D1222" s="102" t="s">
        <v>1981</v>
      </c>
    </row>
    <row r="1223" spans="1:4" ht="13.5" x14ac:dyDescent="0.25">
      <c r="A1223" s="101" t="s">
        <v>5266</v>
      </c>
      <c r="B1223" s="101" t="s">
        <v>5267</v>
      </c>
      <c r="C1223" s="101" t="s">
        <v>3724</v>
      </c>
      <c r="D1223" s="102" t="s">
        <v>4543</v>
      </c>
    </row>
    <row r="1224" spans="1:4" ht="13.5" x14ac:dyDescent="0.25">
      <c r="A1224" s="101" t="s">
        <v>5268</v>
      </c>
      <c r="B1224" s="101" t="s">
        <v>5269</v>
      </c>
      <c r="C1224" s="101" t="s">
        <v>3724</v>
      </c>
      <c r="D1224" s="102" t="s">
        <v>5270</v>
      </c>
    </row>
    <row r="1225" spans="1:4" ht="13.5" x14ac:dyDescent="0.25">
      <c r="A1225" s="101" t="s">
        <v>5271</v>
      </c>
      <c r="B1225" s="101" t="s">
        <v>5272</v>
      </c>
      <c r="C1225" s="101" t="s">
        <v>3724</v>
      </c>
      <c r="D1225" s="102" t="s">
        <v>5273</v>
      </c>
    </row>
    <row r="1226" spans="1:4" ht="13.5" x14ac:dyDescent="0.25">
      <c r="A1226" s="101" t="s">
        <v>5274</v>
      </c>
      <c r="B1226" s="101" t="s">
        <v>5275</v>
      </c>
      <c r="C1226" s="101" t="s">
        <v>3724</v>
      </c>
      <c r="D1226" s="102" t="s">
        <v>4019</v>
      </c>
    </row>
    <row r="1227" spans="1:4" ht="13.5" x14ac:dyDescent="0.25">
      <c r="A1227" s="101" t="s">
        <v>5276</v>
      </c>
      <c r="B1227" s="101" t="s">
        <v>5277</v>
      </c>
      <c r="C1227" s="101" t="s">
        <v>3724</v>
      </c>
      <c r="D1227" s="102" t="s">
        <v>5278</v>
      </c>
    </row>
    <row r="1228" spans="1:4" ht="13.5" x14ac:dyDescent="0.25">
      <c r="A1228" s="101" t="s">
        <v>5279</v>
      </c>
      <c r="B1228" s="101" t="s">
        <v>5280</v>
      </c>
      <c r="C1228" s="101" t="s">
        <v>3724</v>
      </c>
      <c r="D1228" s="102" t="s">
        <v>5281</v>
      </c>
    </row>
    <row r="1229" spans="1:4" ht="13.5" x14ac:dyDescent="0.25">
      <c r="A1229" s="101" t="s">
        <v>5282</v>
      </c>
      <c r="B1229" s="101" t="s">
        <v>5283</v>
      </c>
      <c r="C1229" s="101" t="s">
        <v>3724</v>
      </c>
      <c r="D1229" s="102" t="s">
        <v>4115</v>
      </c>
    </row>
    <row r="1230" spans="1:4" ht="13.5" x14ac:dyDescent="0.25">
      <c r="A1230" s="101" t="s">
        <v>5284</v>
      </c>
      <c r="B1230" s="101" t="s">
        <v>5285</v>
      </c>
      <c r="C1230" s="101" t="s">
        <v>3724</v>
      </c>
      <c r="D1230" s="102" t="s">
        <v>5286</v>
      </c>
    </row>
    <row r="1231" spans="1:4" ht="13.5" x14ac:dyDescent="0.25">
      <c r="A1231" s="101" t="s">
        <v>5287</v>
      </c>
      <c r="B1231" s="101" t="s">
        <v>5288</v>
      </c>
      <c r="C1231" s="101" t="s">
        <v>3724</v>
      </c>
      <c r="D1231" s="102" t="s">
        <v>5175</v>
      </c>
    </row>
    <row r="1232" spans="1:4" ht="13.5" x14ac:dyDescent="0.25">
      <c r="A1232" s="101" t="s">
        <v>5289</v>
      </c>
      <c r="B1232" s="101" t="s">
        <v>5290</v>
      </c>
      <c r="C1232" s="101" t="s">
        <v>3724</v>
      </c>
      <c r="D1232" s="102" t="s">
        <v>5291</v>
      </c>
    </row>
    <row r="1233" spans="1:4" ht="13.5" x14ac:dyDescent="0.25">
      <c r="A1233" s="101" t="s">
        <v>5292</v>
      </c>
      <c r="B1233" s="101" t="s">
        <v>5293</v>
      </c>
      <c r="C1233" s="101" t="s">
        <v>3724</v>
      </c>
      <c r="D1233" s="102" t="s">
        <v>3704</v>
      </c>
    </row>
    <row r="1234" spans="1:4" ht="13.5" x14ac:dyDescent="0.25">
      <c r="A1234" s="101" t="s">
        <v>5294</v>
      </c>
      <c r="B1234" s="101" t="s">
        <v>5295</v>
      </c>
      <c r="C1234" s="101" t="s">
        <v>3724</v>
      </c>
      <c r="D1234" s="102" t="s">
        <v>5296</v>
      </c>
    </row>
    <row r="1235" spans="1:4" ht="13.5" x14ac:dyDescent="0.25">
      <c r="A1235" s="101" t="s">
        <v>5297</v>
      </c>
      <c r="B1235" s="101" t="s">
        <v>5298</v>
      </c>
      <c r="C1235" s="101" t="s">
        <v>3724</v>
      </c>
      <c r="D1235" s="102" t="s">
        <v>3212</v>
      </c>
    </row>
    <row r="1236" spans="1:4" ht="13.5" x14ac:dyDescent="0.25">
      <c r="A1236" s="101" t="s">
        <v>5299</v>
      </c>
      <c r="B1236" s="101" t="s">
        <v>5300</v>
      </c>
      <c r="C1236" s="101" t="s">
        <v>3724</v>
      </c>
      <c r="D1236" s="102" t="s">
        <v>5301</v>
      </c>
    </row>
    <row r="1237" spans="1:4" ht="13.5" x14ac:dyDescent="0.25">
      <c r="A1237" s="101" t="s">
        <v>5302</v>
      </c>
      <c r="B1237" s="101" t="s">
        <v>5303</v>
      </c>
      <c r="C1237" s="101" t="s">
        <v>3724</v>
      </c>
      <c r="D1237" s="102" t="s">
        <v>5134</v>
      </c>
    </row>
    <row r="1238" spans="1:4" ht="13.5" x14ac:dyDescent="0.25">
      <c r="A1238" s="101" t="s">
        <v>5304</v>
      </c>
      <c r="B1238" s="101" t="s">
        <v>5305</v>
      </c>
      <c r="C1238" s="101" t="s">
        <v>3724</v>
      </c>
      <c r="D1238" s="102" t="s">
        <v>4759</v>
      </c>
    </row>
    <row r="1239" spans="1:4" ht="13.5" x14ac:dyDescent="0.25">
      <c r="A1239" s="101" t="s">
        <v>5306</v>
      </c>
      <c r="B1239" s="101" t="s">
        <v>5307</v>
      </c>
      <c r="C1239" s="101" t="s">
        <v>3724</v>
      </c>
      <c r="D1239" s="102" t="s">
        <v>4720</v>
      </c>
    </row>
    <row r="1240" spans="1:4" ht="13.5" x14ac:dyDescent="0.25">
      <c r="A1240" s="101" t="s">
        <v>5308</v>
      </c>
      <c r="B1240" s="101" t="s">
        <v>5309</v>
      </c>
      <c r="C1240" s="101" t="s">
        <v>3724</v>
      </c>
      <c r="D1240" s="102" t="s">
        <v>4066</v>
      </c>
    </row>
    <row r="1241" spans="1:4" ht="13.5" x14ac:dyDescent="0.25">
      <c r="A1241" s="101" t="s">
        <v>5310</v>
      </c>
      <c r="B1241" s="101" t="s">
        <v>5311</v>
      </c>
      <c r="C1241" s="101" t="s">
        <v>3724</v>
      </c>
      <c r="D1241" s="102" t="s">
        <v>5312</v>
      </c>
    </row>
    <row r="1242" spans="1:4" ht="13.5" x14ac:dyDescent="0.25">
      <c r="A1242" s="101" t="s">
        <v>5313</v>
      </c>
      <c r="B1242" s="101" t="s">
        <v>5314</v>
      </c>
      <c r="C1242" s="101" t="s">
        <v>3724</v>
      </c>
      <c r="D1242" s="102" t="s">
        <v>5315</v>
      </c>
    </row>
    <row r="1243" spans="1:4" ht="13.5" x14ac:dyDescent="0.25">
      <c r="A1243" s="101" t="s">
        <v>5316</v>
      </c>
      <c r="B1243" s="101" t="s">
        <v>5317</v>
      </c>
      <c r="C1243" s="101" t="s">
        <v>3724</v>
      </c>
      <c r="D1243" s="102" t="s">
        <v>5318</v>
      </c>
    </row>
    <row r="1244" spans="1:4" ht="13.5" x14ac:dyDescent="0.25">
      <c r="A1244" s="101" t="s">
        <v>5319</v>
      </c>
      <c r="B1244" s="101" t="s">
        <v>5320</v>
      </c>
      <c r="C1244" s="101" t="s">
        <v>3724</v>
      </c>
      <c r="D1244" s="102" t="s">
        <v>5321</v>
      </c>
    </row>
    <row r="1245" spans="1:4" ht="13.5" x14ac:dyDescent="0.25">
      <c r="A1245" s="101" t="s">
        <v>5322</v>
      </c>
      <c r="B1245" s="101" t="s">
        <v>5323</v>
      </c>
      <c r="C1245" s="101" t="s">
        <v>3724</v>
      </c>
      <c r="D1245" s="102" t="s">
        <v>5324</v>
      </c>
    </row>
    <row r="1246" spans="1:4" ht="13.5" x14ac:dyDescent="0.25">
      <c r="A1246" s="101" t="s">
        <v>5325</v>
      </c>
      <c r="B1246" s="101" t="s">
        <v>5326</v>
      </c>
      <c r="C1246" s="101" t="s">
        <v>3724</v>
      </c>
      <c r="D1246" s="102" t="s">
        <v>5327</v>
      </c>
    </row>
    <row r="1247" spans="1:4" ht="13.5" x14ac:dyDescent="0.25">
      <c r="A1247" s="101" t="s">
        <v>5328</v>
      </c>
      <c r="B1247" s="101" t="s">
        <v>5329</v>
      </c>
      <c r="C1247" s="101" t="s">
        <v>3724</v>
      </c>
      <c r="D1247" s="102" t="s">
        <v>5330</v>
      </c>
    </row>
    <row r="1248" spans="1:4" ht="13.5" x14ac:dyDescent="0.25">
      <c r="A1248" s="101" t="s">
        <v>5331</v>
      </c>
      <c r="B1248" s="101" t="s">
        <v>5332</v>
      </c>
      <c r="C1248" s="101" t="s">
        <v>3724</v>
      </c>
      <c r="D1248" s="102" t="s">
        <v>5333</v>
      </c>
    </row>
    <row r="1249" spans="1:4" ht="13.5" x14ac:dyDescent="0.25">
      <c r="A1249" s="101" t="s">
        <v>5334</v>
      </c>
      <c r="B1249" s="101" t="s">
        <v>5335</v>
      </c>
      <c r="C1249" s="101" t="s">
        <v>3724</v>
      </c>
      <c r="D1249" s="102" t="s">
        <v>4095</v>
      </c>
    </row>
    <row r="1250" spans="1:4" ht="13.5" x14ac:dyDescent="0.25">
      <c r="A1250" s="101" t="s">
        <v>5336</v>
      </c>
      <c r="B1250" s="101" t="s">
        <v>5337</v>
      </c>
      <c r="C1250" s="101" t="s">
        <v>3724</v>
      </c>
      <c r="D1250" s="102" t="s">
        <v>4762</v>
      </c>
    </row>
    <row r="1251" spans="1:4" ht="13.5" x14ac:dyDescent="0.25">
      <c r="A1251" s="101" t="s">
        <v>5338</v>
      </c>
      <c r="B1251" s="101" t="s">
        <v>5339</v>
      </c>
      <c r="C1251" s="101" t="s">
        <v>3724</v>
      </c>
      <c r="D1251" s="102" t="s">
        <v>5340</v>
      </c>
    </row>
    <row r="1252" spans="1:4" ht="13.5" x14ac:dyDescent="0.25">
      <c r="A1252" s="101" t="s">
        <v>5341</v>
      </c>
      <c r="B1252" s="101" t="s">
        <v>5342</v>
      </c>
      <c r="C1252" s="101" t="s">
        <v>3724</v>
      </c>
      <c r="D1252" s="102" t="s">
        <v>5343</v>
      </c>
    </row>
    <row r="1253" spans="1:4" ht="13.5" x14ac:dyDescent="0.25">
      <c r="A1253" s="101" t="s">
        <v>5344</v>
      </c>
      <c r="B1253" s="101" t="s">
        <v>5345</v>
      </c>
      <c r="C1253" s="101" t="s">
        <v>3724</v>
      </c>
      <c r="D1253" s="102" t="s">
        <v>5346</v>
      </c>
    </row>
    <row r="1254" spans="1:4" ht="13.5" x14ac:dyDescent="0.25">
      <c r="A1254" s="101" t="s">
        <v>5347</v>
      </c>
      <c r="B1254" s="101" t="s">
        <v>5348</v>
      </c>
      <c r="C1254" s="101" t="s">
        <v>3724</v>
      </c>
      <c r="D1254" s="102" t="s">
        <v>5349</v>
      </c>
    </row>
    <row r="1255" spans="1:4" ht="13.5" x14ac:dyDescent="0.25">
      <c r="A1255" s="101" t="s">
        <v>5350</v>
      </c>
      <c r="B1255" s="101" t="s">
        <v>5351</v>
      </c>
      <c r="C1255" s="101" t="s">
        <v>3724</v>
      </c>
      <c r="D1255" s="102" t="s">
        <v>4475</v>
      </c>
    </row>
    <row r="1256" spans="1:4" ht="13.5" x14ac:dyDescent="0.25">
      <c r="A1256" s="101" t="s">
        <v>5352</v>
      </c>
      <c r="B1256" s="101" t="s">
        <v>5353</v>
      </c>
      <c r="C1256" s="101" t="s">
        <v>3724</v>
      </c>
      <c r="D1256" s="102" t="s">
        <v>5354</v>
      </c>
    </row>
    <row r="1257" spans="1:4" ht="13.5" x14ac:dyDescent="0.25">
      <c r="A1257" s="101" t="s">
        <v>5355</v>
      </c>
      <c r="B1257" s="101" t="s">
        <v>5356</v>
      </c>
      <c r="C1257" s="101" t="s">
        <v>3724</v>
      </c>
      <c r="D1257" s="102" t="s">
        <v>5357</v>
      </c>
    </row>
    <row r="1258" spans="1:4" ht="13.5" x14ac:dyDescent="0.25">
      <c r="A1258" s="101" t="s">
        <v>5358</v>
      </c>
      <c r="B1258" s="101" t="s">
        <v>5359</v>
      </c>
      <c r="C1258" s="101" t="s">
        <v>3724</v>
      </c>
      <c r="D1258" s="102" t="s">
        <v>5360</v>
      </c>
    </row>
    <row r="1259" spans="1:4" ht="13.5" x14ac:dyDescent="0.25">
      <c r="A1259" s="101" t="s">
        <v>5361</v>
      </c>
      <c r="B1259" s="101" t="s">
        <v>5362</v>
      </c>
      <c r="C1259" s="101" t="s">
        <v>3724</v>
      </c>
      <c r="D1259" s="102" t="s">
        <v>5360</v>
      </c>
    </row>
    <row r="1260" spans="1:4" ht="13.5" x14ac:dyDescent="0.25">
      <c r="A1260" s="101" t="s">
        <v>5363</v>
      </c>
      <c r="B1260" s="101" t="s">
        <v>5364</v>
      </c>
      <c r="C1260" s="101" t="s">
        <v>3724</v>
      </c>
      <c r="D1260" s="102" t="s">
        <v>4104</v>
      </c>
    </row>
    <row r="1261" spans="1:4" ht="13.5" x14ac:dyDescent="0.25">
      <c r="A1261" s="101" t="s">
        <v>5365</v>
      </c>
      <c r="B1261" s="101" t="s">
        <v>5366</v>
      </c>
      <c r="C1261" s="101" t="s">
        <v>3724</v>
      </c>
      <c r="D1261" s="102" t="s">
        <v>5367</v>
      </c>
    </row>
    <row r="1262" spans="1:4" ht="13.5" x14ac:dyDescent="0.25">
      <c r="A1262" s="101" t="s">
        <v>5368</v>
      </c>
      <c r="B1262" s="101" t="s">
        <v>5369</v>
      </c>
      <c r="C1262" s="101" t="s">
        <v>3724</v>
      </c>
      <c r="D1262" s="102" t="s">
        <v>4507</v>
      </c>
    </row>
    <row r="1263" spans="1:4" ht="13.5" x14ac:dyDescent="0.25">
      <c r="A1263" s="101" t="s">
        <v>5370</v>
      </c>
      <c r="B1263" s="101" t="s">
        <v>5371</v>
      </c>
      <c r="C1263" s="101" t="s">
        <v>3724</v>
      </c>
      <c r="D1263" s="102" t="s">
        <v>5372</v>
      </c>
    </row>
    <row r="1264" spans="1:4" ht="13.5" x14ac:dyDescent="0.25">
      <c r="A1264" s="101" t="s">
        <v>5373</v>
      </c>
      <c r="B1264" s="101" t="s">
        <v>5374</v>
      </c>
      <c r="C1264" s="101" t="s">
        <v>3724</v>
      </c>
      <c r="D1264" s="102" t="s">
        <v>5087</v>
      </c>
    </row>
    <row r="1265" spans="1:4" ht="13.5" x14ac:dyDescent="0.25">
      <c r="A1265" s="101" t="s">
        <v>5375</v>
      </c>
      <c r="B1265" s="101" t="s">
        <v>5376</v>
      </c>
      <c r="C1265" s="101" t="s">
        <v>3724</v>
      </c>
      <c r="D1265" s="102" t="s">
        <v>5087</v>
      </c>
    </row>
    <row r="1266" spans="1:4" ht="13.5" x14ac:dyDescent="0.25">
      <c r="A1266" s="101" t="s">
        <v>5377</v>
      </c>
      <c r="B1266" s="101" t="s">
        <v>5378</v>
      </c>
      <c r="C1266" s="101" t="s">
        <v>3724</v>
      </c>
      <c r="D1266" s="102" t="s">
        <v>4167</v>
      </c>
    </row>
    <row r="1267" spans="1:4" ht="13.5" x14ac:dyDescent="0.25">
      <c r="A1267" s="101" t="s">
        <v>5379</v>
      </c>
      <c r="B1267" s="101" t="s">
        <v>5380</v>
      </c>
      <c r="C1267" s="101" t="s">
        <v>3724</v>
      </c>
      <c r="D1267" s="102" t="s">
        <v>5381</v>
      </c>
    </row>
    <row r="1268" spans="1:4" ht="13.5" x14ac:dyDescent="0.25">
      <c r="A1268" s="101" t="s">
        <v>5382</v>
      </c>
      <c r="B1268" s="101" t="s">
        <v>5383</v>
      </c>
      <c r="C1268" s="101" t="s">
        <v>3724</v>
      </c>
      <c r="D1268" s="102" t="s">
        <v>5384</v>
      </c>
    </row>
    <row r="1269" spans="1:4" ht="13.5" x14ac:dyDescent="0.25">
      <c r="A1269" s="101" t="s">
        <v>5385</v>
      </c>
      <c r="B1269" s="101" t="s">
        <v>5386</v>
      </c>
      <c r="C1269" s="101" t="s">
        <v>3724</v>
      </c>
      <c r="D1269" s="102" t="s">
        <v>4095</v>
      </c>
    </row>
    <row r="1270" spans="1:4" ht="13.5" x14ac:dyDescent="0.25">
      <c r="A1270" s="101" t="s">
        <v>5387</v>
      </c>
      <c r="B1270" s="101" t="s">
        <v>5388</v>
      </c>
      <c r="C1270" s="101" t="s">
        <v>3724</v>
      </c>
      <c r="D1270" s="102" t="s">
        <v>5389</v>
      </c>
    </row>
    <row r="1271" spans="1:4" ht="13.5" x14ac:dyDescent="0.25">
      <c r="A1271" s="101" t="s">
        <v>5390</v>
      </c>
      <c r="B1271" s="101" t="s">
        <v>5391</v>
      </c>
      <c r="C1271" s="101" t="s">
        <v>3724</v>
      </c>
      <c r="D1271" s="102" t="s">
        <v>5389</v>
      </c>
    </row>
    <row r="1272" spans="1:4" ht="13.5" x14ac:dyDescent="0.25">
      <c r="A1272" s="101" t="s">
        <v>5392</v>
      </c>
      <c r="B1272" s="101" t="s">
        <v>5393</v>
      </c>
      <c r="C1272" s="101" t="s">
        <v>3724</v>
      </c>
      <c r="D1272" s="102" t="s">
        <v>4917</v>
      </c>
    </row>
    <row r="1273" spans="1:4" ht="13.5" x14ac:dyDescent="0.25">
      <c r="A1273" s="101" t="s">
        <v>5394</v>
      </c>
      <c r="B1273" s="101" t="s">
        <v>5395</v>
      </c>
      <c r="C1273" s="101" t="s">
        <v>3724</v>
      </c>
      <c r="D1273" s="102" t="s">
        <v>3872</v>
      </c>
    </row>
    <row r="1274" spans="1:4" ht="13.5" x14ac:dyDescent="0.25">
      <c r="A1274" s="101" t="s">
        <v>5396</v>
      </c>
      <c r="B1274" s="101" t="s">
        <v>5397</v>
      </c>
      <c r="C1274" s="101" t="s">
        <v>3724</v>
      </c>
      <c r="D1274" s="102" t="s">
        <v>3653</v>
      </c>
    </row>
    <row r="1275" spans="1:4" ht="13.5" x14ac:dyDescent="0.25">
      <c r="A1275" s="101" t="s">
        <v>5398</v>
      </c>
      <c r="B1275" s="101" t="s">
        <v>5399</v>
      </c>
      <c r="C1275" s="101" t="s">
        <v>3724</v>
      </c>
      <c r="D1275" s="102" t="s">
        <v>3915</v>
      </c>
    </row>
    <row r="1276" spans="1:4" ht="13.5" x14ac:dyDescent="0.25">
      <c r="A1276" s="101" t="s">
        <v>5400</v>
      </c>
      <c r="B1276" s="101" t="s">
        <v>5401</v>
      </c>
      <c r="C1276" s="101" t="s">
        <v>3724</v>
      </c>
      <c r="D1276" s="102" t="s">
        <v>4322</v>
      </c>
    </row>
    <row r="1277" spans="1:4" ht="13.5" x14ac:dyDescent="0.25">
      <c r="A1277" s="101" t="s">
        <v>5402</v>
      </c>
      <c r="B1277" s="101" t="s">
        <v>5403</v>
      </c>
      <c r="C1277" s="101" t="s">
        <v>3724</v>
      </c>
      <c r="D1277" s="102" t="s">
        <v>3423</v>
      </c>
    </row>
    <row r="1278" spans="1:4" ht="13.5" x14ac:dyDescent="0.25">
      <c r="A1278" s="101" t="s">
        <v>5404</v>
      </c>
      <c r="B1278" s="101" t="s">
        <v>5405</v>
      </c>
      <c r="C1278" s="101" t="s">
        <v>3724</v>
      </c>
      <c r="D1278" s="102" t="s">
        <v>5406</v>
      </c>
    </row>
    <row r="1279" spans="1:4" ht="13.5" x14ac:dyDescent="0.25">
      <c r="A1279" s="101" t="s">
        <v>5407</v>
      </c>
      <c r="B1279" s="101" t="s">
        <v>5408</v>
      </c>
      <c r="C1279" s="101" t="s">
        <v>3724</v>
      </c>
      <c r="D1279" s="102" t="s">
        <v>5228</v>
      </c>
    </row>
    <row r="1280" spans="1:4" ht="13.5" x14ac:dyDescent="0.25">
      <c r="A1280" s="101" t="s">
        <v>5409</v>
      </c>
      <c r="B1280" s="101" t="s">
        <v>5410</v>
      </c>
      <c r="C1280" s="101" t="s">
        <v>3724</v>
      </c>
      <c r="D1280" s="102" t="s">
        <v>5411</v>
      </c>
    </row>
    <row r="1281" spans="1:4" ht="13.5" x14ac:dyDescent="0.25">
      <c r="A1281" s="101" t="s">
        <v>5412</v>
      </c>
      <c r="B1281" s="101" t="s">
        <v>5413</v>
      </c>
      <c r="C1281" s="101" t="s">
        <v>3724</v>
      </c>
      <c r="D1281" s="102" t="s">
        <v>2083</v>
      </c>
    </row>
    <row r="1282" spans="1:4" ht="13.5" x14ac:dyDescent="0.25">
      <c r="A1282" s="101" t="s">
        <v>5414</v>
      </c>
      <c r="B1282" s="101" t="s">
        <v>5415</v>
      </c>
      <c r="C1282" s="101" t="s">
        <v>3724</v>
      </c>
      <c r="D1282" s="102" t="s">
        <v>5416</v>
      </c>
    </row>
    <row r="1283" spans="1:4" ht="13.5" x14ac:dyDescent="0.25">
      <c r="A1283" s="101" t="s">
        <v>5417</v>
      </c>
      <c r="B1283" s="101" t="s">
        <v>5418</v>
      </c>
      <c r="C1283" s="101" t="s">
        <v>3724</v>
      </c>
      <c r="D1283" s="102" t="s">
        <v>5419</v>
      </c>
    </row>
    <row r="1284" spans="1:4" ht="13.5" x14ac:dyDescent="0.25">
      <c r="A1284" s="101" t="s">
        <v>5420</v>
      </c>
      <c r="B1284" s="101" t="s">
        <v>5421</v>
      </c>
      <c r="C1284" s="101" t="s">
        <v>3724</v>
      </c>
      <c r="D1284" s="102" t="s">
        <v>5422</v>
      </c>
    </row>
    <row r="1285" spans="1:4" ht="13.5" x14ac:dyDescent="0.25">
      <c r="A1285" s="101" t="s">
        <v>5423</v>
      </c>
      <c r="B1285" s="101" t="s">
        <v>5424</v>
      </c>
      <c r="C1285" s="101" t="s">
        <v>3724</v>
      </c>
      <c r="D1285" s="102" t="s">
        <v>5425</v>
      </c>
    </row>
    <row r="1286" spans="1:4" ht="13.5" x14ac:dyDescent="0.25">
      <c r="A1286" s="101" t="s">
        <v>5426</v>
      </c>
      <c r="B1286" s="101" t="s">
        <v>5427</v>
      </c>
      <c r="C1286" s="101" t="s">
        <v>3724</v>
      </c>
      <c r="D1286" s="102" t="s">
        <v>5428</v>
      </c>
    </row>
    <row r="1287" spans="1:4" ht="13.5" x14ac:dyDescent="0.25">
      <c r="A1287" s="101" t="s">
        <v>5429</v>
      </c>
      <c r="B1287" s="101" t="s">
        <v>5430</v>
      </c>
      <c r="C1287" s="101" t="s">
        <v>3724</v>
      </c>
      <c r="D1287" s="102" t="s">
        <v>5431</v>
      </c>
    </row>
    <row r="1288" spans="1:4" ht="13.5" x14ac:dyDescent="0.25">
      <c r="A1288" s="101" t="s">
        <v>5432</v>
      </c>
      <c r="B1288" s="101" t="s">
        <v>5433</v>
      </c>
      <c r="C1288" s="101" t="s">
        <v>3724</v>
      </c>
      <c r="D1288" s="102" t="s">
        <v>5434</v>
      </c>
    </row>
    <row r="1289" spans="1:4" ht="13.5" x14ac:dyDescent="0.25">
      <c r="A1289" s="101" t="s">
        <v>5435</v>
      </c>
      <c r="B1289" s="101" t="s">
        <v>5436</v>
      </c>
      <c r="C1289" s="101" t="s">
        <v>3724</v>
      </c>
      <c r="D1289" s="102" t="s">
        <v>5437</v>
      </c>
    </row>
    <row r="1290" spans="1:4" ht="13.5" x14ac:dyDescent="0.25">
      <c r="A1290" s="101" t="s">
        <v>5438</v>
      </c>
      <c r="B1290" s="101" t="s">
        <v>5439</v>
      </c>
      <c r="C1290" s="101" t="s">
        <v>3724</v>
      </c>
      <c r="D1290" s="102" t="s">
        <v>4358</v>
      </c>
    </row>
    <row r="1291" spans="1:4" ht="13.5" x14ac:dyDescent="0.25">
      <c r="A1291" s="101" t="s">
        <v>5440</v>
      </c>
      <c r="B1291" s="101" t="s">
        <v>5441</v>
      </c>
      <c r="C1291" s="101" t="s">
        <v>3724</v>
      </c>
      <c r="D1291" s="102" t="s">
        <v>2092</v>
      </c>
    </row>
    <row r="1292" spans="1:4" ht="13.5" x14ac:dyDescent="0.25">
      <c r="A1292" s="101" t="s">
        <v>5442</v>
      </c>
      <c r="B1292" s="101" t="s">
        <v>5443</v>
      </c>
      <c r="C1292" s="101" t="s">
        <v>3724</v>
      </c>
      <c r="D1292" s="102" t="s">
        <v>2092</v>
      </c>
    </row>
    <row r="1293" spans="1:4" ht="13.5" x14ac:dyDescent="0.25">
      <c r="A1293" s="101" t="s">
        <v>5444</v>
      </c>
      <c r="B1293" s="101" t="s">
        <v>5445</v>
      </c>
      <c r="C1293" s="101" t="s">
        <v>3724</v>
      </c>
      <c r="D1293" s="102" t="s">
        <v>4762</v>
      </c>
    </row>
    <row r="1294" spans="1:4" ht="13.5" x14ac:dyDescent="0.25">
      <c r="A1294" s="101" t="s">
        <v>5446</v>
      </c>
      <c r="B1294" s="101" t="s">
        <v>5447</v>
      </c>
      <c r="C1294" s="101" t="s">
        <v>3724</v>
      </c>
      <c r="D1294" s="102" t="s">
        <v>4030</v>
      </c>
    </row>
    <row r="1295" spans="1:4" ht="13.5" x14ac:dyDescent="0.25">
      <c r="A1295" s="101" t="s">
        <v>5448</v>
      </c>
      <c r="B1295" s="101" t="s">
        <v>5449</v>
      </c>
      <c r="C1295" s="101" t="s">
        <v>3724</v>
      </c>
      <c r="D1295" s="102" t="s">
        <v>4030</v>
      </c>
    </row>
    <row r="1296" spans="1:4" ht="13.5" x14ac:dyDescent="0.25">
      <c r="A1296" s="101" t="s">
        <v>5450</v>
      </c>
      <c r="B1296" s="101" t="s">
        <v>5451</v>
      </c>
      <c r="C1296" s="101" t="s">
        <v>3724</v>
      </c>
      <c r="D1296" s="102" t="s">
        <v>5367</v>
      </c>
    </row>
    <row r="1297" spans="1:4" ht="13.5" x14ac:dyDescent="0.25">
      <c r="A1297" s="101" t="s">
        <v>5452</v>
      </c>
      <c r="B1297" s="101" t="s">
        <v>5453</v>
      </c>
      <c r="C1297" s="101" t="s">
        <v>3724</v>
      </c>
      <c r="D1297" s="102" t="s">
        <v>4720</v>
      </c>
    </row>
    <row r="1298" spans="1:4" ht="13.5" x14ac:dyDescent="0.25">
      <c r="A1298" s="101" t="s">
        <v>5454</v>
      </c>
      <c r="B1298" s="101" t="s">
        <v>5455</v>
      </c>
      <c r="C1298" s="101" t="s">
        <v>3724</v>
      </c>
      <c r="D1298" s="102" t="s">
        <v>5456</v>
      </c>
    </row>
    <row r="1299" spans="1:4" ht="13.5" x14ac:dyDescent="0.25">
      <c r="A1299" s="101" t="s">
        <v>5457</v>
      </c>
      <c r="B1299" s="101" t="s">
        <v>5458</v>
      </c>
      <c r="C1299" s="101" t="s">
        <v>3724</v>
      </c>
      <c r="D1299" s="102" t="s">
        <v>4848</v>
      </c>
    </row>
    <row r="1300" spans="1:4" ht="13.5" x14ac:dyDescent="0.25">
      <c r="A1300" s="101" t="s">
        <v>5459</v>
      </c>
      <c r="B1300" s="101" t="s">
        <v>5460</v>
      </c>
      <c r="C1300" s="101" t="s">
        <v>3724</v>
      </c>
      <c r="D1300" s="102" t="s">
        <v>5389</v>
      </c>
    </row>
    <row r="1301" spans="1:4" ht="13.5" x14ac:dyDescent="0.25">
      <c r="A1301" s="101" t="s">
        <v>5461</v>
      </c>
      <c r="B1301" s="101" t="s">
        <v>5462</v>
      </c>
      <c r="C1301" s="101" t="s">
        <v>3724</v>
      </c>
      <c r="D1301" s="102" t="s">
        <v>4717</v>
      </c>
    </row>
    <row r="1302" spans="1:4" ht="13.5" x14ac:dyDescent="0.25">
      <c r="A1302" s="101" t="s">
        <v>5463</v>
      </c>
      <c r="B1302" s="101" t="s">
        <v>5464</v>
      </c>
      <c r="C1302" s="101" t="s">
        <v>3724</v>
      </c>
      <c r="D1302" s="102" t="s">
        <v>5367</v>
      </c>
    </row>
    <row r="1303" spans="1:4" ht="13.5" x14ac:dyDescent="0.25">
      <c r="A1303" s="101" t="s">
        <v>5465</v>
      </c>
      <c r="B1303" s="101" t="s">
        <v>5466</v>
      </c>
      <c r="C1303" s="101" t="s">
        <v>3724</v>
      </c>
      <c r="D1303" s="102" t="s">
        <v>5467</v>
      </c>
    </row>
    <row r="1304" spans="1:4" ht="13.5" x14ac:dyDescent="0.25">
      <c r="A1304" s="101" t="s">
        <v>5468</v>
      </c>
      <c r="B1304" s="101" t="s">
        <v>5469</v>
      </c>
      <c r="C1304" s="101" t="s">
        <v>3724</v>
      </c>
      <c r="D1304" s="102" t="s">
        <v>5470</v>
      </c>
    </row>
    <row r="1305" spans="1:4" ht="13.5" x14ac:dyDescent="0.25">
      <c r="A1305" s="101" t="s">
        <v>5471</v>
      </c>
      <c r="B1305" s="101" t="s">
        <v>5472</v>
      </c>
      <c r="C1305" s="101" t="s">
        <v>3724</v>
      </c>
      <c r="D1305" s="102" t="s">
        <v>5473</v>
      </c>
    </row>
    <row r="1306" spans="1:4" ht="13.5" x14ac:dyDescent="0.25">
      <c r="A1306" s="101" t="s">
        <v>5474</v>
      </c>
      <c r="B1306" s="101" t="s">
        <v>5475</v>
      </c>
      <c r="C1306" s="101" t="s">
        <v>3724</v>
      </c>
      <c r="D1306" s="102" t="s">
        <v>5476</v>
      </c>
    </row>
    <row r="1307" spans="1:4" ht="13.5" x14ac:dyDescent="0.25">
      <c r="A1307" s="101" t="s">
        <v>5477</v>
      </c>
      <c r="B1307" s="101" t="s">
        <v>5478</v>
      </c>
      <c r="C1307" s="101" t="s">
        <v>3724</v>
      </c>
      <c r="D1307" s="102" t="s">
        <v>4167</v>
      </c>
    </row>
    <row r="1308" spans="1:4" ht="13.5" x14ac:dyDescent="0.25">
      <c r="A1308" s="101" t="s">
        <v>5479</v>
      </c>
      <c r="B1308" s="101" t="s">
        <v>5480</v>
      </c>
      <c r="C1308" s="101" t="s">
        <v>1549</v>
      </c>
      <c r="D1308" s="102" t="s">
        <v>5481</v>
      </c>
    </row>
    <row r="1309" spans="1:4" ht="13.5" x14ac:dyDescent="0.25">
      <c r="A1309" s="101" t="s">
        <v>5482</v>
      </c>
      <c r="B1309" s="101" t="s">
        <v>5483</v>
      </c>
      <c r="C1309" s="101" t="s">
        <v>1549</v>
      </c>
      <c r="D1309" s="102" t="s">
        <v>5484</v>
      </c>
    </row>
    <row r="1310" spans="1:4" ht="13.5" x14ac:dyDescent="0.25">
      <c r="A1310" s="101" t="s">
        <v>5485</v>
      </c>
      <c r="B1310" s="101" t="s">
        <v>5486</v>
      </c>
      <c r="C1310" s="101" t="s">
        <v>1549</v>
      </c>
      <c r="D1310" s="102" t="s">
        <v>5487</v>
      </c>
    </row>
    <row r="1311" spans="1:4" ht="13.5" x14ac:dyDescent="0.25">
      <c r="A1311" s="101" t="s">
        <v>5488</v>
      </c>
      <c r="B1311" s="101" t="s">
        <v>5489</v>
      </c>
      <c r="C1311" s="101" t="s">
        <v>1549</v>
      </c>
      <c r="D1311" s="102" t="s">
        <v>5490</v>
      </c>
    </row>
    <row r="1312" spans="1:4" ht="13.5" x14ac:dyDescent="0.25">
      <c r="A1312" s="101" t="s">
        <v>5491</v>
      </c>
      <c r="B1312" s="101" t="s">
        <v>5492</v>
      </c>
      <c r="C1312" s="101" t="s">
        <v>2759</v>
      </c>
      <c r="D1312" s="102" t="s">
        <v>5493</v>
      </c>
    </row>
    <row r="1313" spans="1:4" ht="13.5" x14ac:dyDescent="0.25">
      <c r="A1313" s="101" t="s">
        <v>5494</v>
      </c>
      <c r="B1313" s="101" t="s">
        <v>5495</v>
      </c>
      <c r="C1313" s="101" t="s">
        <v>2759</v>
      </c>
      <c r="D1313" s="102" t="s">
        <v>5496</v>
      </c>
    </row>
    <row r="1314" spans="1:4" ht="13.5" x14ac:dyDescent="0.25">
      <c r="A1314" s="101" t="s">
        <v>5497</v>
      </c>
      <c r="B1314" s="101" t="s">
        <v>5498</v>
      </c>
      <c r="C1314" s="101" t="s">
        <v>2759</v>
      </c>
      <c r="D1314" s="102" t="s">
        <v>5499</v>
      </c>
    </row>
    <row r="1315" spans="1:4" ht="13.5" x14ac:dyDescent="0.25">
      <c r="A1315" s="101" t="s">
        <v>5500</v>
      </c>
      <c r="B1315" s="101" t="s">
        <v>5501</v>
      </c>
      <c r="C1315" s="101" t="s">
        <v>2759</v>
      </c>
      <c r="D1315" s="102" t="s">
        <v>5502</v>
      </c>
    </row>
    <row r="1316" spans="1:4" ht="13.5" x14ac:dyDescent="0.25">
      <c r="A1316" s="101" t="s">
        <v>5503</v>
      </c>
      <c r="B1316" s="101" t="s">
        <v>5504</v>
      </c>
      <c r="C1316" s="101" t="s">
        <v>2759</v>
      </c>
      <c r="D1316" s="102" t="s">
        <v>5505</v>
      </c>
    </row>
    <row r="1317" spans="1:4" ht="13.5" x14ac:dyDescent="0.25">
      <c r="A1317" s="101" t="s">
        <v>5506</v>
      </c>
      <c r="B1317" s="101" t="s">
        <v>5507</v>
      </c>
      <c r="C1317" s="101" t="s">
        <v>2759</v>
      </c>
      <c r="D1317" s="102" t="s">
        <v>5508</v>
      </c>
    </row>
    <row r="1318" spans="1:4" ht="13.5" x14ac:dyDescent="0.25">
      <c r="A1318" s="101" t="s">
        <v>5509</v>
      </c>
      <c r="B1318" s="101" t="s">
        <v>5510</v>
      </c>
      <c r="C1318" s="101" t="s">
        <v>1549</v>
      </c>
      <c r="D1318" s="102" t="s">
        <v>5511</v>
      </c>
    </row>
    <row r="1319" spans="1:4" ht="13.5" x14ac:dyDescent="0.25">
      <c r="A1319" s="101" t="s">
        <v>5512</v>
      </c>
      <c r="B1319" s="101" t="s">
        <v>5513</v>
      </c>
      <c r="C1319" s="101" t="s">
        <v>1549</v>
      </c>
      <c r="D1319" s="102" t="s">
        <v>5514</v>
      </c>
    </row>
    <row r="1320" spans="1:4" ht="13.5" x14ac:dyDescent="0.25">
      <c r="A1320" s="101" t="s">
        <v>5515</v>
      </c>
      <c r="B1320" s="101" t="s">
        <v>5516</v>
      </c>
      <c r="C1320" s="101" t="s">
        <v>1549</v>
      </c>
      <c r="D1320" s="102" t="s">
        <v>5517</v>
      </c>
    </row>
    <row r="1321" spans="1:4" ht="13.5" x14ac:dyDescent="0.25">
      <c r="A1321" s="101" t="s">
        <v>5518</v>
      </c>
      <c r="B1321" s="101" t="s">
        <v>5519</v>
      </c>
      <c r="C1321" s="101" t="s">
        <v>1549</v>
      </c>
      <c r="D1321" s="102" t="s">
        <v>5520</v>
      </c>
    </row>
    <row r="1322" spans="1:4" ht="13.5" x14ac:dyDescent="0.25">
      <c r="A1322" s="101" t="s">
        <v>5521</v>
      </c>
      <c r="B1322" s="101" t="s">
        <v>5522</v>
      </c>
      <c r="C1322" s="101" t="s">
        <v>1549</v>
      </c>
      <c r="D1322" s="102" t="s">
        <v>5523</v>
      </c>
    </row>
    <row r="1323" spans="1:4" ht="13.5" x14ac:dyDescent="0.25">
      <c r="A1323" s="101" t="s">
        <v>5524</v>
      </c>
      <c r="B1323" s="101" t="s">
        <v>5525</v>
      </c>
      <c r="C1323" s="101" t="s">
        <v>1549</v>
      </c>
      <c r="D1323" s="102" t="s">
        <v>5526</v>
      </c>
    </row>
    <row r="1324" spans="1:4" ht="13.5" x14ac:dyDescent="0.25">
      <c r="A1324" s="101" t="s">
        <v>5527</v>
      </c>
      <c r="B1324" s="101" t="s">
        <v>5528</v>
      </c>
      <c r="C1324" s="101" t="s">
        <v>1549</v>
      </c>
      <c r="D1324" s="102" t="s">
        <v>5529</v>
      </c>
    </row>
    <row r="1325" spans="1:4" ht="13.5" x14ac:dyDescent="0.25">
      <c r="A1325" s="101" t="s">
        <v>5530</v>
      </c>
      <c r="B1325" s="101" t="s">
        <v>5531</v>
      </c>
      <c r="C1325" s="101" t="s">
        <v>1549</v>
      </c>
      <c r="D1325" s="102" t="s">
        <v>5532</v>
      </c>
    </row>
    <row r="1326" spans="1:4" ht="13.5" x14ac:dyDescent="0.25">
      <c r="A1326" s="101" t="s">
        <v>5533</v>
      </c>
      <c r="B1326" s="101" t="s">
        <v>5534</v>
      </c>
      <c r="C1326" s="101" t="s">
        <v>1549</v>
      </c>
      <c r="D1326" s="102" t="s">
        <v>5535</v>
      </c>
    </row>
    <row r="1327" spans="1:4" ht="13.5" x14ac:dyDescent="0.25">
      <c r="A1327" s="101" t="s">
        <v>5536</v>
      </c>
      <c r="B1327" s="101" t="s">
        <v>5537</v>
      </c>
      <c r="C1327" s="101" t="s">
        <v>1549</v>
      </c>
      <c r="D1327" s="102" t="s">
        <v>5538</v>
      </c>
    </row>
    <row r="1328" spans="1:4" ht="13.5" x14ac:dyDescent="0.25">
      <c r="A1328" s="101" t="s">
        <v>5539</v>
      </c>
      <c r="B1328" s="101" t="s">
        <v>5540</v>
      </c>
      <c r="C1328" s="101" t="s">
        <v>1549</v>
      </c>
      <c r="D1328" s="102" t="s">
        <v>5541</v>
      </c>
    </row>
    <row r="1329" spans="1:4" ht="13.5" x14ac:dyDescent="0.25">
      <c r="A1329" s="101" t="s">
        <v>5542</v>
      </c>
      <c r="B1329" s="101" t="s">
        <v>5543</v>
      </c>
      <c r="C1329" s="101" t="s">
        <v>1549</v>
      </c>
      <c r="D1329" s="102" t="s">
        <v>5544</v>
      </c>
    </row>
    <row r="1330" spans="1:4" ht="13.5" x14ac:dyDescent="0.25">
      <c r="A1330" s="101" t="s">
        <v>5545</v>
      </c>
      <c r="B1330" s="101" t="s">
        <v>5546</v>
      </c>
      <c r="C1330" s="101" t="s">
        <v>1549</v>
      </c>
      <c r="D1330" s="102" t="s">
        <v>5547</v>
      </c>
    </row>
    <row r="1331" spans="1:4" ht="13.5" x14ac:dyDescent="0.25">
      <c r="A1331" s="101" t="s">
        <v>5548</v>
      </c>
      <c r="B1331" s="101" t="s">
        <v>5549</v>
      </c>
      <c r="C1331" s="101" t="s">
        <v>1549</v>
      </c>
      <c r="D1331" s="102" t="s">
        <v>5550</v>
      </c>
    </row>
    <row r="1332" spans="1:4" ht="13.5" x14ac:dyDescent="0.25">
      <c r="A1332" s="101" t="s">
        <v>5551</v>
      </c>
      <c r="B1332" s="101" t="s">
        <v>5552</v>
      </c>
      <c r="C1332" s="101" t="s">
        <v>1549</v>
      </c>
      <c r="D1332" s="102" t="s">
        <v>5553</v>
      </c>
    </row>
    <row r="1333" spans="1:4" ht="13.5" x14ac:dyDescent="0.25">
      <c r="A1333" s="101" t="s">
        <v>5554</v>
      </c>
      <c r="B1333" s="101" t="s">
        <v>5555</v>
      </c>
      <c r="C1333" s="101" t="s">
        <v>1549</v>
      </c>
      <c r="D1333" s="102" t="s">
        <v>5556</v>
      </c>
    </row>
    <row r="1334" spans="1:4" ht="13.5" x14ac:dyDescent="0.25">
      <c r="A1334" s="101" t="s">
        <v>5557</v>
      </c>
      <c r="B1334" s="101" t="s">
        <v>5558</v>
      </c>
      <c r="C1334" s="101" t="s">
        <v>1549</v>
      </c>
      <c r="D1334" s="102" t="s">
        <v>5559</v>
      </c>
    </row>
    <row r="1335" spans="1:4" ht="13.5" x14ac:dyDescent="0.25">
      <c r="A1335" s="101" t="s">
        <v>5560</v>
      </c>
      <c r="B1335" s="101" t="s">
        <v>5561</v>
      </c>
      <c r="C1335" s="101" t="s">
        <v>1549</v>
      </c>
      <c r="D1335" s="102" t="s">
        <v>5562</v>
      </c>
    </row>
    <row r="1336" spans="1:4" ht="13.5" x14ac:dyDescent="0.25">
      <c r="A1336" s="101" t="s">
        <v>5563</v>
      </c>
      <c r="B1336" s="101" t="s">
        <v>5564</v>
      </c>
      <c r="C1336" s="101" t="s">
        <v>1549</v>
      </c>
      <c r="D1336" s="102" t="s">
        <v>5565</v>
      </c>
    </row>
    <row r="1337" spans="1:4" ht="13.5" x14ac:dyDescent="0.25">
      <c r="A1337" s="101" t="s">
        <v>5566</v>
      </c>
      <c r="B1337" s="101" t="s">
        <v>5567</v>
      </c>
      <c r="C1337" s="101" t="s">
        <v>1549</v>
      </c>
      <c r="D1337" s="102" t="s">
        <v>5568</v>
      </c>
    </row>
    <row r="1338" spans="1:4" ht="13.5" x14ac:dyDescent="0.25">
      <c r="A1338" s="101" t="s">
        <v>5569</v>
      </c>
      <c r="B1338" s="101" t="s">
        <v>5570</v>
      </c>
      <c r="C1338" s="101" t="s">
        <v>2759</v>
      </c>
      <c r="D1338" s="102" t="s">
        <v>5571</v>
      </c>
    </row>
    <row r="1339" spans="1:4" ht="13.5" x14ac:dyDescent="0.25">
      <c r="A1339" s="101" t="s">
        <v>5572</v>
      </c>
      <c r="B1339" s="101" t="s">
        <v>5573</v>
      </c>
      <c r="C1339" s="101" t="s">
        <v>2759</v>
      </c>
      <c r="D1339" s="102" t="s">
        <v>5574</v>
      </c>
    </row>
    <row r="1340" spans="1:4" ht="13.5" x14ac:dyDescent="0.25">
      <c r="A1340" s="101" t="s">
        <v>5575</v>
      </c>
      <c r="B1340" s="101" t="s">
        <v>5576</v>
      </c>
      <c r="C1340" s="101" t="s">
        <v>2759</v>
      </c>
      <c r="D1340" s="102" t="s">
        <v>5577</v>
      </c>
    </row>
    <row r="1341" spans="1:4" ht="13.5" x14ac:dyDescent="0.25">
      <c r="A1341" s="101" t="s">
        <v>5578</v>
      </c>
      <c r="B1341" s="101" t="s">
        <v>5579</v>
      </c>
      <c r="C1341" s="101" t="s">
        <v>2759</v>
      </c>
      <c r="D1341" s="102" t="s">
        <v>5580</v>
      </c>
    </row>
    <row r="1342" spans="1:4" ht="13.5" x14ac:dyDescent="0.25">
      <c r="A1342" s="101" t="s">
        <v>5581</v>
      </c>
      <c r="B1342" s="101" t="s">
        <v>5582</v>
      </c>
      <c r="C1342" s="101" t="s">
        <v>2759</v>
      </c>
      <c r="D1342" s="102" t="s">
        <v>5583</v>
      </c>
    </row>
    <row r="1343" spans="1:4" ht="13.5" x14ac:dyDescent="0.25">
      <c r="A1343" s="101" t="s">
        <v>5584</v>
      </c>
      <c r="B1343" s="101" t="s">
        <v>5585</v>
      </c>
      <c r="C1343" s="101" t="s">
        <v>2759</v>
      </c>
      <c r="D1343" s="102" t="s">
        <v>5586</v>
      </c>
    </row>
    <row r="1344" spans="1:4" ht="13.5" x14ac:dyDescent="0.25">
      <c r="A1344" s="101" t="s">
        <v>5587</v>
      </c>
      <c r="B1344" s="101" t="s">
        <v>5588</v>
      </c>
      <c r="C1344" s="101" t="s">
        <v>2759</v>
      </c>
      <c r="D1344" s="102" t="s">
        <v>5589</v>
      </c>
    </row>
    <row r="1345" spans="1:4" ht="13.5" x14ac:dyDescent="0.25">
      <c r="A1345" s="101" t="s">
        <v>5590</v>
      </c>
      <c r="B1345" s="101" t="s">
        <v>5591</v>
      </c>
      <c r="C1345" s="101" t="s">
        <v>2759</v>
      </c>
      <c r="D1345" s="102" t="s">
        <v>2194</v>
      </c>
    </row>
    <row r="1346" spans="1:4" ht="13.5" x14ac:dyDescent="0.25">
      <c r="A1346" s="101" t="s">
        <v>5592</v>
      </c>
      <c r="B1346" s="101" t="s">
        <v>5593</v>
      </c>
      <c r="C1346" s="101" t="s">
        <v>2759</v>
      </c>
      <c r="D1346" s="102" t="s">
        <v>5594</v>
      </c>
    </row>
    <row r="1347" spans="1:4" ht="13.5" x14ac:dyDescent="0.25">
      <c r="A1347" s="101" t="s">
        <v>5595</v>
      </c>
      <c r="B1347" s="101" t="s">
        <v>5596</v>
      </c>
      <c r="C1347" s="101" t="s">
        <v>2759</v>
      </c>
      <c r="D1347" s="102" t="s">
        <v>3188</v>
      </c>
    </row>
    <row r="1348" spans="1:4" ht="13.5" x14ac:dyDescent="0.25">
      <c r="A1348" s="101" t="s">
        <v>5597</v>
      </c>
      <c r="B1348" s="101" t="s">
        <v>5598</v>
      </c>
      <c r="C1348" s="101" t="s">
        <v>2759</v>
      </c>
      <c r="D1348" s="102" t="s">
        <v>5599</v>
      </c>
    </row>
    <row r="1349" spans="1:4" ht="13.5" x14ac:dyDescent="0.25">
      <c r="A1349" s="101" t="s">
        <v>5600</v>
      </c>
      <c r="B1349" s="101" t="s">
        <v>5601</v>
      </c>
      <c r="C1349" s="101" t="s">
        <v>2759</v>
      </c>
      <c r="D1349" s="102" t="s">
        <v>5602</v>
      </c>
    </row>
    <row r="1350" spans="1:4" ht="13.5" x14ac:dyDescent="0.25">
      <c r="A1350" s="101" t="s">
        <v>5603</v>
      </c>
      <c r="B1350" s="101" t="s">
        <v>5604</v>
      </c>
      <c r="C1350" s="101" t="s">
        <v>2759</v>
      </c>
      <c r="D1350" s="102" t="s">
        <v>5605</v>
      </c>
    </row>
    <row r="1351" spans="1:4" ht="13.5" x14ac:dyDescent="0.25">
      <c r="A1351" s="101" t="s">
        <v>5606</v>
      </c>
      <c r="B1351" s="101" t="s">
        <v>5607</v>
      </c>
      <c r="C1351" s="101" t="s">
        <v>2759</v>
      </c>
      <c r="D1351" s="102" t="s">
        <v>5608</v>
      </c>
    </row>
    <row r="1352" spans="1:4" ht="13.5" x14ac:dyDescent="0.25">
      <c r="A1352" s="101" t="s">
        <v>5609</v>
      </c>
      <c r="B1352" s="101" t="s">
        <v>5610</v>
      </c>
      <c r="C1352" s="101" t="s">
        <v>2759</v>
      </c>
      <c r="D1352" s="102" t="s">
        <v>5611</v>
      </c>
    </row>
    <row r="1353" spans="1:4" ht="13.5" x14ac:dyDescent="0.25">
      <c r="A1353" s="101" t="s">
        <v>5612</v>
      </c>
      <c r="B1353" s="101" t="s">
        <v>5613</v>
      </c>
      <c r="C1353" s="101" t="s">
        <v>2759</v>
      </c>
      <c r="D1353" s="102" t="s">
        <v>5614</v>
      </c>
    </row>
    <row r="1354" spans="1:4" ht="13.5" x14ac:dyDescent="0.25">
      <c r="A1354" s="101" t="s">
        <v>5615</v>
      </c>
      <c r="B1354" s="101" t="s">
        <v>5616</v>
      </c>
      <c r="C1354" s="101" t="s">
        <v>2759</v>
      </c>
      <c r="D1354" s="102" t="s">
        <v>5617</v>
      </c>
    </row>
    <row r="1355" spans="1:4" ht="13.5" x14ac:dyDescent="0.25">
      <c r="A1355" s="101" t="s">
        <v>5618</v>
      </c>
      <c r="B1355" s="101" t="s">
        <v>5619</v>
      </c>
      <c r="C1355" s="101" t="s">
        <v>2759</v>
      </c>
      <c r="D1355" s="102" t="s">
        <v>5620</v>
      </c>
    </row>
    <row r="1356" spans="1:4" ht="13.5" x14ac:dyDescent="0.25">
      <c r="A1356" s="101" t="s">
        <v>5621</v>
      </c>
      <c r="B1356" s="101" t="s">
        <v>5622</v>
      </c>
      <c r="C1356" s="101" t="s">
        <v>2759</v>
      </c>
      <c r="D1356" s="102" t="s">
        <v>5623</v>
      </c>
    </row>
    <row r="1357" spans="1:4" ht="13.5" x14ac:dyDescent="0.25">
      <c r="A1357" s="101" t="s">
        <v>5624</v>
      </c>
      <c r="B1357" s="101" t="s">
        <v>5625</v>
      </c>
      <c r="C1357" s="101" t="s">
        <v>2759</v>
      </c>
      <c r="D1357" s="102" t="s">
        <v>5626</v>
      </c>
    </row>
    <row r="1358" spans="1:4" ht="13.5" x14ac:dyDescent="0.25">
      <c r="A1358" s="101" t="s">
        <v>5627</v>
      </c>
      <c r="B1358" s="101" t="s">
        <v>5628</v>
      </c>
      <c r="C1358" s="101" t="s">
        <v>2759</v>
      </c>
      <c r="D1358" s="102" t="s">
        <v>5629</v>
      </c>
    </row>
    <row r="1359" spans="1:4" ht="13.5" x14ac:dyDescent="0.25">
      <c r="A1359" s="101" t="s">
        <v>5630</v>
      </c>
      <c r="B1359" s="101" t="s">
        <v>5631</v>
      </c>
      <c r="C1359" s="101" t="s">
        <v>2759</v>
      </c>
      <c r="D1359" s="102" t="s">
        <v>5632</v>
      </c>
    </row>
    <row r="1360" spans="1:4" ht="13.5" x14ac:dyDescent="0.25">
      <c r="A1360" s="101" t="s">
        <v>5633</v>
      </c>
      <c r="B1360" s="101" t="s">
        <v>5634</v>
      </c>
      <c r="C1360" s="101" t="s">
        <v>1770</v>
      </c>
      <c r="D1360" s="102" t="s">
        <v>5635</v>
      </c>
    </row>
    <row r="1361" spans="1:4" ht="13.5" x14ac:dyDescent="0.25">
      <c r="A1361" s="101" t="s">
        <v>5636</v>
      </c>
      <c r="B1361" s="101" t="s">
        <v>5637</v>
      </c>
      <c r="C1361" s="101" t="s">
        <v>2759</v>
      </c>
      <c r="D1361" s="102" t="s">
        <v>5638</v>
      </c>
    </row>
    <row r="1362" spans="1:4" ht="13.5" x14ac:dyDescent="0.25">
      <c r="A1362" s="101" t="s">
        <v>5639</v>
      </c>
      <c r="B1362" s="101" t="s">
        <v>5640</v>
      </c>
      <c r="C1362" s="101" t="s">
        <v>1549</v>
      </c>
      <c r="D1362" s="102" t="s">
        <v>3739</v>
      </c>
    </row>
    <row r="1363" spans="1:4" ht="13.5" x14ac:dyDescent="0.25">
      <c r="A1363" s="101" t="s">
        <v>5641</v>
      </c>
      <c r="B1363" s="101" t="s">
        <v>5642</v>
      </c>
      <c r="C1363" s="101" t="s">
        <v>2759</v>
      </c>
      <c r="D1363" s="102" t="s">
        <v>5623</v>
      </c>
    </row>
    <row r="1364" spans="1:4" ht="13.5" x14ac:dyDescent="0.25">
      <c r="A1364" s="101" t="s">
        <v>5643</v>
      </c>
      <c r="B1364" s="101" t="s">
        <v>5644</v>
      </c>
      <c r="C1364" s="101" t="s">
        <v>2759</v>
      </c>
      <c r="D1364" s="102" t="s">
        <v>5626</v>
      </c>
    </row>
    <row r="1365" spans="1:4" ht="13.5" x14ac:dyDescent="0.25">
      <c r="A1365" s="101" t="s">
        <v>5645</v>
      </c>
      <c r="B1365" s="101" t="s">
        <v>5646</v>
      </c>
      <c r="C1365" s="101" t="s">
        <v>2759</v>
      </c>
      <c r="D1365" s="102" t="s">
        <v>5623</v>
      </c>
    </row>
    <row r="1366" spans="1:4" ht="13.5" x14ac:dyDescent="0.25">
      <c r="A1366" s="101" t="s">
        <v>5647</v>
      </c>
      <c r="B1366" s="101" t="s">
        <v>5648</v>
      </c>
      <c r="C1366" s="101" t="s">
        <v>2759</v>
      </c>
      <c r="D1366" s="102" t="s">
        <v>5626</v>
      </c>
    </row>
    <row r="1367" spans="1:4" ht="13.5" x14ac:dyDescent="0.25">
      <c r="A1367" s="101" t="s">
        <v>5649</v>
      </c>
      <c r="B1367" s="101" t="s">
        <v>5650</v>
      </c>
      <c r="C1367" s="101" t="s">
        <v>2759</v>
      </c>
      <c r="D1367" s="102" t="s">
        <v>5629</v>
      </c>
    </row>
    <row r="1368" spans="1:4" ht="13.5" x14ac:dyDescent="0.25">
      <c r="A1368" s="101" t="s">
        <v>5651</v>
      </c>
      <c r="B1368" s="101" t="s">
        <v>5652</v>
      </c>
      <c r="C1368" s="101" t="s">
        <v>2759</v>
      </c>
      <c r="D1368" s="102" t="s">
        <v>5632</v>
      </c>
    </row>
    <row r="1369" spans="1:4" ht="13.5" x14ac:dyDescent="0.25">
      <c r="A1369" s="101" t="s">
        <v>5653</v>
      </c>
      <c r="B1369" s="101" t="s">
        <v>5654</v>
      </c>
      <c r="C1369" s="101" t="s">
        <v>2759</v>
      </c>
      <c r="D1369" s="102" t="s">
        <v>5629</v>
      </c>
    </row>
    <row r="1370" spans="1:4" ht="13.5" x14ac:dyDescent="0.25">
      <c r="A1370" s="101" t="s">
        <v>5655</v>
      </c>
      <c r="B1370" s="101" t="s">
        <v>5656</v>
      </c>
      <c r="C1370" s="101" t="s">
        <v>2759</v>
      </c>
      <c r="D1370" s="102" t="s">
        <v>5632</v>
      </c>
    </row>
    <row r="1371" spans="1:4" ht="13.5" x14ac:dyDescent="0.25">
      <c r="A1371" s="101" t="s">
        <v>5657</v>
      </c>
      <c r="B1371" s="101" t="s">
        <v>5658</v>
      </c>
      <c r="C1371" s="101" t="s">
        <v>2759</v>
      </c>
      <c r="D1371" s="102" t="s">
        <v>5659</v>
      </c>
    </row>
    <row r="1372" spans="1:4" ht="13.5" x14ac:dyDescent="0.25">
      <c r="A1372" s="101" t="s">
        <v>5660</v>
      </c>
      <c r="B1372" s="101" t="s">
        <v>5661</v>
      </c>
      <c r="C1372" s="101" t="s">
        <v>2759</v>
      </c>
      <c r="D1372" s="102" t="s">
        <v>5662</v>
      </c>
    </row>
    <row r="1373" spans="1:4" ht="13.5" x14ac:dyDescent="0.25">
      <c r="A1373" s="101" t="s">
        <v>5663</v>
      </c>
      <c r="B1373" s="101" t="s">
        <v>5664</v>
      </c>
      <c r="C1373" s="101" t="s">
        <v>2759</v>
      </c>
      <c r="D1373" s="102" t="s">
        <v>5665</v>
      </c>
    </row>
    <row r="1374" spans="1:4" ht="13.5" x14ac:dyDescent="0.25">
      <c r="A1374" s="101" t="s">
        <v>5666</v>
      </c>
      <c r="B1374" s="101" t="s">
        <v>5667</v>
      </c>
      <c r="C1374" s="101" t="s">
        <v>2759</v>
      </c>
      <c r="D1374" s="102" t="s">
        <v>5668</v>
      </c>
    </row>
    <row r="1375" spans="1:4" ht="13.5" x14ac:dyDescent="0.25">
      <c r="A1375" s="101" t="s">
        <v>5669</v>
      </c>
      <c r="B1375" s="101" t="s">
        <v>5670</v>
      </c>
      <c r="C1375" s="101" t="s">
        <v>2759</v>
      </c>
      <c r="D1375" s="102" t="s">
        <v>5671</v>
      </c>
    </row>
    <row r="1376" spans="1:4" ht="13.5" x14ac:dyDescent="0.25">
      <c r="A1376" s="101" t="s">
        <v>5672</v>
      </c>
      <c r="B1376" s="101" t="s">
        <v>5673</v>
      </c>
      <c r="C1376" s="101" t="s">
        <v>1770</v>
      </c>
      <c r="D1376" s="102" t="s">
        <v>5674</v>
      </c>
    </row>
    <row r="1377" spans="1:4" ht="13.5" x14ac:dyDescent="0.25">
      <c r="A1377" s="101" t="s">
        <v>5675</v>
      </c>
      <c r="B1377" s="101" t="s">
        <v>5676</v>
      </c>
      <c r="C1377" s="101" t="s">
        <v>1770</v>
      </c>
      <c r="D1377" s="102" t="s">
        <v>5677</v>
      </c>
    </row>
    <row r="1378" spans="1:4" ht="13.5" x14ac:dyDescent="0.25">
      <c r="A1378" s="101" t="s">
        <v>5678</v>
      </c>
      <c r="B1378" s="101" t="s">
        <v>5679</v>
      </c>
      <c r="C1378" s="101" t="s">
        <v>1770</v>
      </c>
      <c r="D1378" s="102" t="s">
        <v>5680</v>
      </c>
    </row>
    <row r="1379" spans="1:4" ht="13.5" x14ac:dyDescent="0.25">
      <c r="A1379" s="101" t="s">
        <v>5681</v>
      </c>
      <c r="B1379" s="101" t="s">
        <v>5682</v>
      </c>
      <c r="C1379" s="101" t="s">
        <v>1770</v>
      </c>
      <c r="D1379" s="102" t="s">
        <v>5683</v>
      </c>
    </row>
    <row r="1380" spans="1:4" ht="13.5" x14ac:dyDescent="0.25">
      <c r="A1380" s="101" t="s">
        <v>5684</v>
      </c>
      <c r="B1380" s="101" t="s">
        <v>5685</v>
      </c>
      <c r="C1380" s="101" t="s">
        <v>1770</v>
      </c>
      <c r="D1380" s="102" t="s">
        <v>5686</v>
      </c>
    </row>
    <row r="1381" spans="1:4" ht="13.5" x14ac:dyDescent="0.25">
      <c r="A1381" s="101" t="s">
        <v>5687</v>
      </c>
      <c r="B1381" s="101" t="s">
        <v>5688</v>
      </c>
      <c r="C1381" s="101" t="s">
        <v>1770</v>
      </c>
      <c r="D1381" s="102" t="s">
        <v>5689</v>
      </c>
    </row>
    <row r="1382" spans="1:4" ht="13.5" x14ac:dyDescent="0.25">
      <c r="A1382" s="101" t="s">
        <v>5690</v>
      </c>
      <c r="B1382" s="101" t="s">
        <v>5691</v>
      </c>
      <c r="C1382" s="101" t="s">
        <v>1770</v>
      </c>
      <c r="D1382" s="102" t="s">
        <v>5692</v>
      </c>
    </row>
    <row r="1383" spans="1:4" ht="13.5" x14ac:dyDescent="0.25">
      <c r="A1383" s="101" t="s">
        <v>5693</v>
      </c>
      <c r="B1383" s="101" t="s">
        <v>5694</v>
      </c>
      <c r="C1383" s="101" t="s">
        <v>1770</v>
      </c>
      <c r="D1383" s="102" t="s">
        <v>5695</v>
      </c>
    </row>
    <row r="1384" spans="1:4" ht="13.5" x14ac:dyDescent="0.25">
      <c r="A1384" s="101" t="s">
        <v>5696</v>
      </c>
      <c r="B1384" s="101" t="s">
        <v>5697</v>
      </c>
      <c r="C1384" s="101" t="s">
        <v>2759</v>
      </c>
      <c r="D1384" s="102" t="s">
        <v>5698</v>
      </c>
    </row>
    <row r="1385" spans="1:4" ht="13.5" x14ac:dyDescent="0.25">
      <c r="A1385" s="101" t="s">
        <v>5699</v>
      </c>
      <c r="B1385" s="101" t="s">
        <v>5700</v>
      </c>
      <c r="C1385" s="101" t="s">
        <v>2759</v>
      </c>
      <c r="D1385" s="102" t="s">
        <v>5701</v>
      </c>
    </row>
    <row r="1386" spans="1:4" ht="13.5" x14ac:dyDescent="0.25">
      <c r="A1386" s="101" t="s">
        <v>5702</v>
      </c>
      <c r="B1386" s="101" t="s">
        <v>5703</v>
      </c>
      <c r="C1386" s="101" t="s">
        <v>2759</v>
      </c>
      <c r="D1386" s="102" t="s">
        <v>5704</v>
      </c>
    </row>
    <row r="1387" spans="1:4" ht="13.5" x14ac:dyDescent="0.25">
      <c r="A1387" s="101" t="s">
        <v>5705</v>
      </c>
      <c r="B1387" s="101" t="s">
        <v>5706</v>
      </c>
      <c r="C1387" s="101" t="s">
        <v>2759</v>
      </c>
      <c r="D1387" s="102" t="s">
        <v>5707</v>
      </c>
    </row>
    <row r="1388" spans="1:4" ht="13.5" x14ac:dyDescent="0.25">
      <c r="A1388" s="101" t="s">
        <v>5708</v>
      </c>
      <c r="B1388" s="101" t="s">
        <v>5709</v>
      </c>
      <c r="C1388" s="101" t="s">
        <v>1770</v>
      </c>
      <c r="D1388" s="102" t="s">
        <v>5710</v>
      </c>
    </row>
    <row r="1389" spans="1:4" ht="13.5" x14ac:dyDescent="0.25">
      <c r="A1389" s="101" t="s">
        <v>5711</v>
      </c>
      <c r="B1389" s="101" t="s">
        <v>5712</v>
      </c>
      <c r="C1389" s="101" t="s">
        <v>1770</v>
      </c>
      <c r="D1389" s="102" t="s">
        <v>5713</v>
      </c>
    </row>
    <row r="1390" spans="1:4" ht="13.5" x14ac:dyDescent="0.25">
      <c r="A1390" s="101" t="s">
        <v>5714</v>
      </c>
      <c r="B1390" s="101" t="s">
        <v>5715</v>
      </c>
      <c r="C1390" s="101" t="s">
        <v>1770</v>
      </c>
      <c r="D1390" s="102" t="s">
        <v>5716</v>
      </c>
    </row>
    <row r="1391" spans="1:4" ht="13.5" x14ac:dyDescent="0.25">
      <c r="A1391" s="101" t="s">
        <v>5717</v>
      </c>
      <c r="B1391" s="101" t="s">
        <v>5718</v>
      </c>
      <c r="C1391" s="101" t="s">
        <v>1770</v>
      </c>
      <c r="D1391" s="102" t="s">
        <v>5719</v>
      </c>
    </row>
    <row r="1392" spans="1:4" ht="13.5" x14ac:dyDescent="0.25">
      <c r="A1392" s="101" t="s">
        <v>5720</v>
      </c>
      <c r="B1392" s="101" t="s">
        <v>5721</v>
      </c>
      <c r="C1392" s="101" t="s">
        <v>1770</v>
      </c>
      <c r="D1392" s="102" t="s">
        <v>5722</v>
      </c>
    </row>
    <row r="1393" spans="1:4" ht="13.5" x14ac:dyDescent="0.25">
      <c r="A1393" s="101" t="s">
        <v>5723</v>
      </c>
      <c r="B1393" s="101" t="s">
        <v>5724</v>
      </c>
      <c r="C1393" s="101" t="s">
        <v>1770</v>
      </c>
      <c r="D1393" s="102" t="s">
        <v>5725</v>
      </c>
    </row>
    <row r="1394" spans="1:4" ht="13.5" x14ac:dyDescent="0.25">
      <c r="A1394" s="101" t="s">
        <v>5726</v>
      </c>
      <c r="B1394" s="101" t="s">
        <v>5727</v>
      </c>
      <c r="C1394" s="101" t="s">
        <v>2759</v>
      </c>
      <c r="D1394" s="102" t="s">
        <v>5728</v>
      </c>
    </row>
    <row r="1395" spans="1:4" ht="13.5" x14ac:dyDescent="0.25">
      <c r="A1395" s="101" t="s">
        <v>5729</v>
      </c>
      <c r="B1395" s="101" t="s">
        <v>5730</v>
      </c>
      <c r="C1395" s="101" t="s">
        <v>1549</v>
      </c>
      <c r="D1395" s="102" t="s">
        <v>5731</v>
      </c>
    </row>
    <row r="1396" spans="1:4" ht="13.5" x14ac:dyDescent="0.25">
      <c r="A1396" s="101" t="s">
        <v>5732</v>
      </c>
      <c r="B1396" s="101" t="s">
        <v>5733</v>
      </c>
      <c r="C1396" s="101" t="s">
        <v>1549</v>
      </c>
      <c r="D1396" s="102" t="s">
        <v>5734</v>
      </c>
    </row>
    <row r="1397" spans="1:4" ht="13.5" x14ac:dyDescent="0.25">
      <c r="A1397" s="101" t="s">
        <v>5735</v>
      </c>
      <c r="B1397" s="101" t="s">
        <v>5736</v>
      </c>
      <c r="C1397" s="101" t="s">
        <v>1549</v>
      </c>
      <c r="D1397" s="102" t="s">
        <v>5737</v>
      </c>
    </row>
    <row r="1398" spans="1:4" ht="13.5" x14ac:dyDescent="0.25">
      <c r="A1398" s="101" t="s">
        <v>5738</v>
      </c>
      <c r="B1398" s="101" t="s">
        <v>5739</v>
      </c>
      <c r="C1398" s="101" t="s">
        <v>1549</v>
      </c>
      <c r="D1398" s="102" t="s">
        <v>5740</v>
      </c>
    </row>
    <row r="1399" spans="1:4" ht="13.5" x14ac:dyDescent="0.25">
      <c r="A1399" s="101" t="s">
        <v>5741</v>
      </c>
      <c r="B1399" s="101" t="s">
        <v>5742</v>
      </c>
      <c r="C1399" s="101" t="s">
        <v>2759</v>
      </c>
      <c r="D1399" s="102" t="s">
        <v>5743</v>
      </c>
    </row>
    <row r="1400" spans="1:4" ht="13.5" x14ac:dyDescent="0.25">
      <c r="A1400" s="101" t="s">
        <v>5744</v>
      </c>
      <c r="B1400" s="101" t="s">
        <v>5745</v>
      </c>
      <c r="C1400" s="101" t="s">
        <v>2759</v>
      </c>
      <c r="D1400" s="102" t="s">
        <v>5746</v>
      </c>
    </row>
    <row r="1401" spans="1:4" ht="13.5" x14ac:dyDescent="0.25">
      <c r="A1401" s="101" t="s">
        <v>5747</v>
      </c>
      <c r="B1401" s="101" t="s">
        <v>5748</v>
      </c>
      <c r="C1401" s="101" t="s">
        <v>2759</v>
      </c>
      <c r="D1401" s="102" t="s">
        <v>5749</v>
      </c>
    </row>
    <row r="1402" spans="1:4" ht="13.5" x14ac:dyDescent="0.25">
      <c r="A1402" s="101" t="s">
        <v>5750</v>
      </c>
      <c r="B1402" s="101" t="s">
        <v>5751</v>
      </c>
      <c r="C1402" s="101" t="s">
        <v>2759</v>
      </c>
      <c r="D1402" s="102" t="s">
        <v>5752</v>
      </c>
    </row>
    <row r="1403" spans="1:4" ht="13.5" x14ac:dyDescent="0.25">
      <c r="A1403" s="101" t="s">
        <v>5753</v>
      </c>
      <c r="B1403" s="101" t="s">
        <v>5754</v>
      </c>
      <c r="C1403" s="101" t="s">
        <v>2759</v>
      </c>
      <c r="D1403" s="102" t="s">
        <v>5755</v>
      </c>
    </row>
    <row r="1404" spans="1:4" ht="13.5" x14ac:dyDescent="0.25">
      <c r="A1404" s="101" t="s">
        <v>5756</v>
      </c>
      <c r="B1404" s="101" t="s">
        <v>5757</v>
      </c>
      <c r="C1404" s="101" t="s">
        <v>2759</v>
      </c>
      <c r="D1404" s="102" t="s">
        <v>5244</v>
      </c>
    </row>
    <row r="1405" spans="1:4" ht="13.5" x14ac:dyDescent="0.25">
      <c r="A1405" s="101" t="s">
        <v>5758</v>
      </c>
      <c r="B1405" s="101" t="s">
        <v>5759</v>
      </c>
      <c r="C1405" s="101" t="s">
        <v>2759</v>
      </c>
      <c r="D1405" s="102" t="s">
        <v>5760</v>
      </c>
    </row>
    <row r="1406" spans="1:4" ht="13.5" x14ac:dyDescent="0.25">
      <c r="A1406" s="101" t="s">
        <v>5761</v>
      </c>
      <c r="B1406" s="101" t="s">
        <v>5762</v>
      </c>
      <c r="C1406" s="101" t="s">
        <v>2759</v>
      </c>
      <c r="D1406" s="102" t="s">
        <v>5763</v>
      </c>
    </row>
    <row r="1407" spans="1:4" ht="13.5" x14ac:dyDescent="0.25">
      <c r="A1407" s="101" t="s">
        <v>5764</v>
      </c>
      <c r="B1407" s="101" t="s">
        <v>5765</v>
      </c>
      <c r="C1407" s="101" t="s">
        <v>2759</v>
      </c>
      <c r="D1407" s="102" t="s">
        <v>5766</v>
      </c>
    </row>
    <row r="1408" spans="1:4" ht="13.5" x14ac:dyDescent="0.25">
      <c r="A1408" s="101" t="s">
        <v>5767</v>
      </c>
      <c r="B1408" s="101" t="s">
        <v>5768</v>
      </c>
      <c r="C1408" s="101" t="s">
        <v>2759</v>
      </c>
      <c r="D1408" s="102" t="s">
        <v>5769</v>
      </c>
    </row>
    <row r="1409" spans="1:4" ht="13.5" x14ac:dyDescent="0.25">
      <c r="A1409" s="101" t="s">
        <v>5770</v>
      </c>
      <c r="B1409" s="101" t="s">
        <v>5771</v>
      </c>
      <c r="C1409" s="101" t="s">
        <v>2759</v>
      </c>
      <c r="D1409" s="102" t="s">
        <v>5772</v>
      </c>
    </row>
    <row r="1410" spans="1:4" ht="13.5" x14ac:dyDescent="0.25">
      <c r="A1410" s="101" t="s">
        <v>5773</v>
      </c>
      <c r="B1410" s="101" t="s">
        <v>5774</v>
      </c>
      <c r="C1410" s="101" t="s">
        <v>2759</v>
      </c>
      <c r="D1410" s="102" t="s">
        <v>5775</v>
      </c>
    </row>
    <row r="1411" spans="1:4" ht="13.5" x14ac:dyDescent="0.25">
      <c r="A1411" s="101" t="s">
        <v>5776</v>
      </c>
      <c r="B1411" s="101" t="s">
        <v>5777</v>
      </c>
      <c r="C1411" s="101" t="s">
        <v>2759</v>
      </c>
      <c r="D1411" s="102" t="s">
        <v>1813</v>
      </c>
    </row>
    <row r="1412" spans="1:4" ht="13.5" x14ac:dyDescent="0.25">
      <c r="A1412" s="101" t="s">
        <v>5778</v>
      </c>
      <c r="B1412" s="101" t="s">
        <v>5779</v>
      </c>
      <c r="C1412" s="101" t="s">
        <v>2759</v>
      </c>
      <c r="D1412" s="102" t="s">
        <v>5780</v>
      </c>
    </row>
    <row r="1413" spans="1:4" ht="13.5" x14ac:dyDescent="0.25">
      <c r="A1413" s="101" t="s">
        <v>5781</v>
      </c>
      <c r="B1413" s="101" t="s">
        <v>5782</v>
      </c>
      <c r="C1413" s="101" t="s">
        <v>1549</v>
      </c>
      <c r="D1413" s="102" t="s">
        <v>5783</v>
      </c>
    </row>
    <row r="1414" spans="1:4" ht="13.5" x14ac:dyDescent="0.25">
      <c r="A1414" s="101" t="s">
        <v>5784</v>
      </c>
      <c r="B1414" s="101" t="s">
        <v>5785</v>
      </c>
      <c r="C1414" s="101" t="s">
        <v>1549</v>
      </c>
      <c r="D1414" s="102" t="s">
        <v>5786</v>
      </c>
    </row>
    <row r="1415" spans="1:4" ht="13.5" x14ac:dyDescent="0.25">
      <c r="A1415" s="101" t="s">
        <v>5787</v>
      </c>
      <c r="B1415" s="101" t="s">
        <v>5788</v>
      </c>
      <c r="C1415" s="101" t="s">
        <v>1549</v>
      </c>
      <c r="D1415" s="102" t="s">
        <v>5789</v>
      </c>
    </row>
    <row r="1416" spans="1:4" ht="13.5" x14ac:dyDescent="0.25">
      <c r="A1416" s="101" t="s">
        <v>5790</v>
      </c>
      <c r="B1416" s="101" t="s">
        <v>5791</v>
      </c>
      <c r="C1416" s="101" t="s">
        <v>1549</v>
      </c>
      <c r="D1416" s="102" t="s">
        <v>5792</v>
      </c>
    </row>
    <row r="1417" spans="1:4" ht="13.5" x14ac:dyDescent="0.25">
      <c r="A1417" s="101" t="s">
        <v>5793</v>
      </c>
      <c r="B1417" s="101" t="s">
        <v>5794</v>
      </c>
      <c r="C1417" s="101" t="s">
        <v>1549</v>
      </c>
      <c r="D1417" s="102" t="s">
        <v>5795</v>
      </c>
    </row>
    <row r="1418" spans="1:4" ht="13.5" x14ac:dyDescent="0.25">
      <c r="A1418" s="101" t="s">
        <v>5796</v>
      </c>
      <c r="B1418" s="101" t="s">
        <v>5797</v>
      </c>
      <c r="C1418" s="101" t="s">
        <v>1549</v>
      </c>
      <c r="D1418" s="102" t="s">
        <v>5798</v>
      </c>
    </row>
    <row r="1419" spans="1:4" ht="13.5" x14ac:dyDescent="0.25">
      <c r="A1419" s="101" t="s">
        <v>5799</v>
      </c>
      <c r="B1419" s="101" t="s">
        <v>5800</v>
      </c>
      <c r="C1419" s="101" t="s">
        <v>1549</v>
      </c>
      <c r="D1419" s="102" t="s">
        <v>5801</v>
      </c>
    </row>
    <row r="1420" spans="1:4" ht="13.5" x14ac:dyDescent="0.25">
      <c r="A1420" s="101" t="s">
        <v>5802</v>
      </c>
      <c r="B1420" s="101" t="s">
        <v>5803</v>
      </c>
      <c r="C1420" s="101" t="s">
        <v>1549</v>
      </c>
      <c r="D1420" s="102" t="s">
        <v>5804</v>
      </c>
    </row>
    <row r="1421" spans="1:4" ht="13.5" x14ac:dyDescent="0.25">
      <c r="A1421" s="101" t="s">
        <v>5805</v>
      </c>
      <c r="B1421" s="101" t="s">
        <v>5806</v>
      </c>
      <c r="C1421" s="101" t="s">
        <v>1549</v>
      </c>
      <c r="D1421" s="102" t="s">
        <v>5807</v>
      </c>
    </row>
    <row r="1422" spans="1:4" ht="13.5" x14ac:dyDescent="0.25">
      <c r="A1422" s="101" t="s">
        <v>5808</v>
      </c>
      <c r="B1422" s="101" t="s">
        <v>5809</v>
      </c>
      <c r="C1422" s="101" t="s">
        <v>1549</v>
      </c>
      <c r="D1422" s="102" t="s">
        <v>5810</v>
      </c>
    </row>
    <row r="1423" spans="1:4" ht="13.5" x14ac:dyDescent="0.25">
      <c r="A1423" s="101" t="s">
        <v>5811</v>
      </c>
      <c r="B1423" s="101" t="s">
        <v>5812</v>
      </c>
      <c r="C1423" s="101" t="s">
        <v>1549</v>
      </c>
      <c r="D1423" s="102" t="s">
        <v>5783</v>
      </c>
    </row>
    <row r="1424" spans="1:4" ht="13.5" x14ac:dyDescent="0.25">
      <c r="A1424" s="101" t="s">
        <v>5813</v>
      </c>
      <c r="B1424" s="101" t="s">
        <v>5814</v>
      </c>
      <c r="C1424" s="101" t="s">
        <v>1549</v>
      </c>
      <c r="D1424" s="102" t="s">
        <v>5815</v>
      </c>
    </row>
    <row r="1425" spans="1:4" ht="13.5" x14ac:dyDescent="0.25">
      <c r="A1425" s="101" t="s">
        <v>5816</v>
      </c>
      <c r="B1425" s="101" t="s">
        <v>5817</v>
      </c>
      <c r="C1425" s="101" t="s">
        <v>1549</v>
      </c>
      <c r="D1425" s="102" t="s">
        <v>5818</v>
      </c>
    </row>
    <row r="1426" spans="1:4" ht="13.5" x14ac:dyDescent="0.25">
      <c r="A1426" s="101" t="s">
        <v>5819</v>
      </c>
      <c r="B1426" s="101" t="s">
        <v>5820</v>
      </c>
      <c r="C1426" s="101" t="s">
        <v>1549</v>
      </c>
      <c r="D1426" s="102" t="s">
        <v>5821</v>
      </c>
    </row>
    <row r="1427" spans="1:4" ht="13.5" x14ac:dyDescent="0.25">
      <c r="A1427" s="101" t="s">
        <v>5822</v>
      </c>
      <c r="B1427" s="101" t="s">
        <v>5823</v>
      </c>
      <c r="C1427" s="101" t="s">
        <v>1549</v>
      </c>
      <c r="D1427" s="102" t="s">
        <v>5824</v>
      </c>
    </row>
    <row r="1428" spans="1:4" ht="13.5" x14ac:dyDescent="0.25">
      <c r="A1428" s="101" t="s">
        <v>5825</v>
      </c>
      <c r="B1428" s="101" t="s">
        <v>5826</v>
      </c>
      <c r="C1428" s="101" t="s">
        <v>1549</v>
      </c>
      <c r="D1428" s="102" t="s">
        <v>5827</v>
      </c>
    </row>
    <row r="1429" spans="1:4" ht="13.5" x14ac:dyDescent="0.25">
      <c r="A1429" s="101" t="s">
        <v>5828</v>
      </c>
      <c r="B1429" s="101" t="s">
        <v>5829</v>
      </c>
      <c r="C1429" s="101" t="s">
        <v>1549</v>
      </c>
      <c r="D1429" s="102" t="s">
        <v>5830</v>
      </c>
    </row>
    <row r="1430" spans="1:4" ht="13.5" x14ac:dyDescent="0.25">
      <c r="A1430" s="101" t="s">
        <v>5831</v>
      </c>
      <c r="B1430" s="101" t="s">
        <v>5832</v>
      </c>
      <c r="C1430" s="101" t="s">
        <v>1549</v>
      </c>
      <c r="D1430" s="102" t="s">
        <v>5833</v>
      </c>
    </row>
    <row r="1431" spans="1:4" ht="13.5" x14ac:dyDescent="0.25">
      <c r="A1431" s="101" t="s">
        <v>5834</v>
      </c>
      <c r="B1431" s="101" t="s">
        <v>5835</v>
      </c>
      <c r="C1431" s="101" t="s">
        <v>1549</v>
      </c>
      <c r="D1431" s="102" t="s">
        <v>5836</v>
      </c>
    </row>
    <row r="1432" spans="1:4" ht="13.5" x14ac:dyDescent="0.25">
      <c r="A1432" s="101" t="s">
        <v>5837</v>
      </c>
      <c r="B1432" s="101" t="s">
        <v>5838</v>
      </c>
      <c r="C1432" s="101" t="s">
        <v>1549</v>
      </c>
      <c r="D1432" s="102" t="s">
        <v>5839</v>
      </c>
    </row>
    <row r="1433" spans="1:4" ht="13.5" x14ac:dyDescent="0.25">
      <c r="A1433" s="101" t="s">
        <v>5840</v>
      </c>
      <c r="B1433" s="101" t="s">
        <v>5841</v>
      </c>
      <c r="C1433" s="101" t="s">
        <v>1549</v>
      </c>
      <c r="D1433" s="102" t="s">
        <v>5842</v>
      </c>
    </row>
    <row r="1434" spans="1:4" ht="13.5" x14ac:dyDescent="0.25">
      <c r="A1434" s="101" t="s">
        <v>5843</v>
      </c>
      <c r="B1434" s="101" t="s">
        <v>5844</v>
      </c>
      <c r="C1434" s="101" t="s">
        <v>1549</v>
      </c>
      <c r="D1434" s="102" t="s">
        <v>5845</v>
      </c>
    </row>
    <row r="1435" spans="1:4" ht="13.5" x14ac:dyDescent="0.25">
      <c r="A1435" s="101" t="s">
        <v>5846</v>
      </c>
      <c r="B1435" s="101" t="s">
        <v>5847</v>
      </c>
      <c r="C1435" s="101" t="s">
        <v>1549</v>
      </c>
      <c r="D1435" s="102" t="s">
        <v>5848</v>
      </c>
    </row>
    <row r="1436" spans="1:4" ht="13.5" x14ac:dyDescent="0.25">
      <c r="A1436" s="101" t="s">
        <v>5849</v>
      </c>
      <c r="B1436" s="101" t="s">
        <v>5850</v>
      </c>
      <c r="C1436" s="101" t="s">
        <v>1549</v>
      </c>
      <c r="D1436" s="102" t="s">
        <v>5851</v>
      </c>
    </row>
    <row r="1437" spans="1:4" ht="13.5" x14ac:dyDescent="0.25">
      <c r="A1437" s="101" t="s">
        <v>5852</v>
      </c>
      <c r="B1437" s="101" t="s">
        <v>5853</v>
      </c>
      <c r="C1437" s="101" t="s">
        <v>1549</v>
      </c>
      <c r="D1437" s="102" t="s">
        <v>5854</v>
      </c>
    </row>
    <row r="1438" spans="1:4" ht="13.5" x14ac:dyDescent="0.25">
      <c r="A1438" s="101" t="s">
        <v>5855</v>
      </c>
      <c r="B1438" s="101" t="s">
        <v>5856</v>
      </c>
      <c r="C1438" s="101" t="s">
        <v>1549</v>
      </c>
      <c r="D1438" s="102" t="s">
        <v>5857</v>
      </c>
    </row>
    <row r="1439" spans="1:4" ht="13.5" x14ac:dyDescent="0.25">
      <c r="A1439" s="101" t="s">
        <v>5858</v>
      </c>
      <c r="B1439" s="101" t="s">
        <v>5859</v>
      </c>
      <c r="C1439" s="101" t="s">
        <v>1549</v>
      </c>
      <c r="D1439" s="102" t="s">
        <v>5860</v>
      </c>
    </row>
    <row r="1440" spans="1:4" ht="13.5" x14ac:dyDescent="0.25">
      <c r="A1440" s="101" t="s">
        <v>5861</v>
      </c>
      <c r="B1440" s="101" t="s">
        <v>5862</v>
      </c>
      <c r="C1440" s="101" t="s">
        <v>1549</v>
      </c>
      <c r="D1440" s="102" t="s">
        <v>5863</v>
      </c>
    </row>
    <row r="1441" spans="1:4" ht="13.5" x14ac:dyDescent="0.25">
      <c r="A1441" s="101" t="s">
        <v>5864</v>
      </c>
      <c r="B1441" s="101" t="s">
        <v>5865</v>
      </c>
      <c r="C1441" s="101" t="s">
        <v>1549</v>
      </c>
      <c r="D1441" s="102" t="s">
        <v>5866</v>
      </c>
    </row>
    <row r="1442" spans="1:4" ht="13.5" x14ac:dyDescent="0.25">
      <c r="A1442" s="101" t="s">
        <v>5867</v>
      </c>
      <c r="B1442" s="101" t="s">
        <v>5868</v>
      </c>
      <c r="C1442" s="101" t="s">
        <v>1549</v>
      </c>
      <c r="D1442" s="102" t="s">
        <v>5869</v>
      </c>
    </row>
    <row r="1443" spans="1:4" ht="13.5" x14ac:dyDescent="0.25">
      <c r="A1443" s="101" t="s">
        <v>5870</v>
      </c>
      <c r="B1443" s="101" t="s">
        <v>5871</v>
      </c>
      <c r="C1443" s="101" t="s">
        <v>1549</v>
      </c>
      <c r="D1443" s="102" t="s">
        <v>5872</v>
      </c>
    </row>
    <row r="1444" spans="1:4" ht="13.5" x14ac:dyDescent="0.25">
      <c r="A1444" s="101" t="s">
        <v>5873</v>
      </c>
      <c r="B1444" s="101" t="s">
        <v>5874</v>
      </c>
      <c r="C1444" s="101" t="s">
        <v>1549</v>
      </c>
      <c r="D1444" s="102" t="s">
        <v>5875</v>
      </c>
    </row>
    <row r="1445" spans="1:4" ht="13.5" x14ac:dyDescent="0.25">
      <c r="A1445" s="101" t="s">
        <v>5876</v>
      </c>
      <c r="B1445" s="101" t="s">
        <v>5877</v>
      </c>
      <c r="C1445" s="101" t="s">
        <v>1549</v>
      </c>
      <c r="D1445" s="102" t="s">
        <v>5878</v>
      </c>
    </row>
    <row r="1446" spans="1:4" ht="13.5" x14ac:dyDescent="0.25">
      <c r="A1446" s="101" t="s">
        <v>5879</v>
      </c>
      <c r="B1446" s="101" t="s">
        <v>5880</v>
      </c>
      <c r="C1446" s="101" t="s">
        <v>1549</v>
      </c>
      <c r="D1446" s="102" t="s">
        <v>5881</v>
      </c>
    </row>
    <row r="1447" spans="1:4" ht="13.5" x14ac:dyDescent="0.25">
      <c r="A1447" s="101" t="s">
        <v>5882</v>
      </c>
      <c r="B1447" s="101" t="s">
        <v>5883</v>
      </c>
      <c r="C1447" s="101" t="s">
        <v>1549</v>
      </c>
      <c r="D1447" s="102" t="s">
        <v>5884</v>
      </c>
    </row>
    <row r="1448" spans="1:4" ht="13.5" x14ac:dyDescent="0.25">
      <c r="A1448" s="101" t="s">
        <v>5885</v>
      </c>
      <c r="B1448" s="101" t="s">
        <v>5886</v>
      </c>
      <c r="C1448" s="101" t="s">
        <v>1549</v>
      </c>
      <c r="D1448" s="102" t="s">
        <v>5887</v>
      </c>
    </row>
    <row r="1449" spans="1:4" ht="13.5" x14ac:dyDescent="0.25">
      <c r="A1449" s="101" t="s">
        <v>5888</v>
      </c>
      <c r="B1449" s="101" t="s">
        <v>5889</v>
      </c>
      <c r="C1449" s="101" t="s">
        <v>1549</v>
      </c>
      <c r="D1449" s="102" t="s">
        <v>5890</v>
      </c>
    </row>
    <row r="1450" spans="1:4" ht="13.5" x14ac:dyDescent="0.25">
      <c r="A1450" s="101" t="s">
        <v>5891</v>
      </c>
      <c r="B1450" s="101" t="s">
        <v>5892</v>
      </c>
      <c r="C1450" s="101" t="s">
        <v>1549</v>
      </c>
      <c r="D1450" s="102" t="s">
        <v>5893</v>
      </c>
    </row>
    <row r="1451" spans="1:4" ht="13.5" x14ac:dyDescent="0.25">
      <c r="A1451" s="101" t="s">
        <v>5894</v>
      </c>
      <c r="B1451" s="101" t="s">
        <v>5895</v>
      </c>
      <c r="C1451" s="101" t="s">
        <v>1549</v>
      </c>
      <c r="D1451" s="102" t="s">
        <v>5896</v>
      </c>
    </row>
    <row r="1452" spans="1:4" ht="13.5" x14ac:dyDescent="0.25">
      <c r="A1452" s="101" t="s">
        <v>5897</v>
      </c>
      <c r="B1452" s="101" t="s">
        <v>5898</v>
      </c>
      <c r="C1452" s="101" t="s">
        <v>1549</v>
      </c>
      <c r="D1452" s="102" t="s">
        <v>5899</v>
      </c>
    </row>
    <row r="1453" spans="1:4" ht="13.5" x14ac:dyDescent="0.25">
      <c r="A1453" s="101" t="s">
        <v>5900</v>
      </c>
      <c r="B1453" s="101" t="s">
        <v>5901</v>
      </c>
      <c r="C1453" s="101" t="s">
        <v>5902</v>
      </c>
      <c r="D1453" s="102" t="s">
        <v>5903</v>
      </c>
    </row>
    <row r="1454" spans="1:4" ht="13.5" x14ac:dyDescent="0.25">
      <c r="A1454" s="101" t="s">
        <v>5904</v>
      </c>
      <c r="B1454" s="101" t="s">
        <v>5905</v>
      </c>
      <c r="C1454" s="101" t="s">
        <v>5902</v>
      </c>
      <c r="D1454" s="102" t="s">
        <v>5906</v>
      </c>
    </row>
    <row r="1455" spans="1:4" ht="13.5" x14ac:dyDescent="0.25">
      <c r="A1455" s="101" t="s">
        <v>5907</v>
      </c>
      <c r="B1455" s="101" t="s">
        <v>5908</v>
      </c>
      <c r="C1455" s="101" t="s">
        <v>2759</v>
      </c>
      <c r="D1455" s="102" t="s">
        <v>5909</v>
      </c>
    </row>
    <row r="1456" spans="1:4" ht="13.5" x14ac:dyDescent="0.25">
      <c r="A1456" s="101" t="s">
        <v>5910</v>
      </c>
      <c r="B1456" s="101" t="s">
        <v>5911</v>
      </c>
      <c r="C1456" s="101" t="s">
        <v>5902</v>
      </c>
      <c r="D1456" s="102" t="s">
        <v>5912</v>
      </c>
    </row>
    <row r="1457" spans="1:4" ht="13.5" x14ac:dyDescent="0.25">
      <c r="A1457" s="101" t="s">
        <v>5913</v>
      </c>
      <c r="B1457" s="101" t="s">
        <v>5914</v>
      </c>
      <c r="C1457" s="101" t="s">
        <v>2759</v>
      </c>
      <c r="D1457" s="102" t="s">
        <v>5915</v>
      </c>
    </row>
    <row r="1458" spans="1:4" ht="13.5" x14ac:dyDescent="0.25">
      <c r="A1458" s="101" t="s">
        <v>5916</v>
      </c>
      <c r="B1458" s="101" t="s">
        <v>5917</v>
      </c>
      <c r="C1458" s="101" t="s">
        <v>3724</v>
      </c>
      <c r="D1458" s="102" t="s">
        <v>5918</v>
      </c>
    </row>
    <row r="1459" spans="1:4" ht="13.5" x14ac:dyDescent="0.25">
      <c r="A1459" s="101" t="s">
        <v>5919</v>
      </c>
      <c r="B1459" s="101" t="s">
        <v>5920</v>
      </c>
      <c r="C1459" s="101" t="s">
        <v>1549</v>
      </c>
      <c r="D1459" s="102" t="s">
        <v>5921</v>
      </c>
    </row>
    <row r="1460" spans="1:4" ht="13.5" x14ac:dyDescent="0.25">
      <c r="A1460" s="101" t="s">
        <v>5922</v>
      </c>
      <c r="B1460" s="101" t="s">
        <v>5923</v>
      </c>
      <c r="C1460" s="101" t="s">
        <v>1549</v>
      </c>
      <c r="D1460" s="102" t="s">
        <v>5924</v>
      </c>
    </row>
    <row r="1461" spans="1:4" ht="13.5" x14ac:dyDescent="0.25">
      <c r="A1461" s="101" t="s">
        <v>5925</v>
      </c>
      <c r="B1461" s="101" t="s">
        <v>5926</v>
      </c>
      <c r="C1461" s="101" t="s">
        <v>5927</v>
      </c>
      <c r="D1461" s="102" t="s">
        <v>5928</v>
      </c>
    </row>
    <row r="1462" spans="1:4" ht="13.5" x14ac:dyDescent="0.25">
      <c r="A1462" s="101" t="s">
        <v>5929</v>
      </c>
      <c r="B1462" s="101" t="s">
        <v>5930</v>
      </c>
      <c r="C1462" s="101" t="s">
        <v>1549</v>
      </c>
      <c r="D1462" s="102" t="s">
        <v>5931</v>
      </c>
    </row>
    <row r="1463" spans="1:4" ht="13.5" x14ac:dyDescent="0.25">
      <c r="A1463" s="101" t="s">
        <v>5932</v>
      </c>
      <c r="B1463" s="101" t="s">
        <v>5933</v>
      </c>
      <c r="C1463" s="101" t="s">
        <v>1770</v>
      </c>
      <c r="D1463" s="102" t="s">
        <v>5934</v>
      </c>
    </row>
    <row r="1464" spans="1:4" ht="13.5" x14ac:dyDescent="0.25">
      <c r="A1464" s="101" t="s">
        <v>5935</v>
      </c>
      <c r="B1464" s="101" t="s">
        <v>5936</v>
      </c>
      <c r="C1464" s="101" t="s">
        <v>1770</v>
      </c>
      <c r="D1464" s="102" t="s">
        <v>5937</v>
      </c>
    </row>
    <row r="1465" spans="1:4" ht="13.5" x14ac:dyDescent="0.25">
      <c r="A1465" s="101" t="s">
        <v>5938</v>
      </c>
      <c r="B1465" s="101" t="s">
        <v>5939</v>
      </c>
      <c r="C1465" s="101" t="s">
        <v>1770</v>
      </c>
      <c r="D1465" s="102" t="s">
        <v>5940</v>
      </c>
    </row>
    <row r="1466" spans="1:4" ht="13.5" x14ac:dyDescent="0.25">
      <c r="A1466" s="101" t="s">
        <v>5941</v>
      </c>
      <c r="B1466" s="101" t="s">
        <v>5942</v>
      </c>
      <c r="C1466" s="101" t="s">
        <v>1770</v>
      </c>
      <c r="D1466" s="102" t="s">
        <v>5943</v>
      </c>
    </row>
    <row r="1467" spans="1:4" ht="13.5" x14ac:dyDescent="0.25">
      <c r="A1467" s="101" t="s">
        <v>5944</v>
      </c>
      <c r="B1467" s="101" t="s">
        <v>5945</v>
      </c>
      <c r="C1467" s="101" t="s">
        <v>1770</v>
      </c>
      <c r="D1467" s="102" t="s">
        <v>2733</v>
      </c>
    </row>
    <row r="1468" spans="1:4" ht="13.5" x14ac:dyDescent="0.25">
      <c r="A1468" s="101" t="s">
        <v>5946</v>
      </c>
      <c r="B1468" s="101" t="s">
        <v>5947</v>
      </c>
      <c r="C1468" s="101" t="s">
        <v>1770</v>
      </c>
      <c r="D1468" s="102" t="s">
        <v>5948</v>
      </c>
    </row>
    <row r="1469" spans="1:4" ht="13.5" x14ac:dyDescent="0.25">
      <c r="A1469" s="101" t="s">
        <v>5949</v>
      </c>
      <c r="B1469" s="101" t="s">
        <v>5950</v>
      </c>
      <c r="C1469" s="101" t="s">
        <v>1770</v>
      </c>
      <c r="D1469" s="102" t="s">
        <v>5951</v>
      </c>
    </row>
    <row r="1470" spans="1:4" ht="13.5" x14ac:dyDescent="0.25">
      <c r="A1470" s="101" t="s">
        <v>5952</v>
      </c>
      <c r="B1470" s="101" t="s">
        <v>5953</v>
      </c>
      <c r="C1470" s="101" t="s">
        <v>1770</v>
      </c>
      <c r="D1470" s="102" t="s">
        <v>5954</v>
      </c>
    </row>
    <row r="1471" spans="1:4" ht="13.5" x14ac:dyDescent="0.25">
      <c r="A1471" s="101" t="s">
        <v>5955</v>
      </c>
      <c r="B1471" s="101" t="s">
        <v>5956</v>
      </c>
      <c r="C1471" s="101" t="s">
        <v>1770</v>
      </c>
      <c r="D1471" s="102" t="s">
        <v>5957</v>
      </c>
    </row>
    <row r="1472" spans="1:4" ht="13.5" x14ac:dyDescent="0.25">
      <c r="A1472" s="101" t="s">
        <v>5958</v>
      </c>
      <c r="B1472" s="101" t="s">
        <v>5959</v>
      </c>
      <c r="C1472" s="101" t="s">
        <v>1770</v>
      </c>
      <c r="D1472" s="102" t="s">
        <v>5960</v>
      </c>
    </row>
    <row r="1473" spans="1:4" ht="13.5" x14ac:dyDescent="0.25">
      <c r="A1473" s="101" t="s">
        <v>5961</v>
      </c>
      <c r="B1473" s="101" t="s">
        <v>5962</v>
      </c>
      <c r="C1473" s="101" t="s">
        <v>1770</v>
      </c>
      <c r="D1473" s="102" t="s">
        <v>5963</v>
      </c>
    </row>
    <row r="1474" spans="1:4" ht="13.5" x14ac:dyDescent="0.25">
      <c r="A1474" s="101" t="s">
        <v>5964</v>
      </c>
      <c r="B1474" s="101" t="s">
        <v>5965</v>
      </c>
      <c r="C1474" s="101" t="s">
        <v>1770</v>
      </c>
      <c r="D1474" s="102" t="s">
        <v>5966</v>
      </c>
    </row>
    <row r="1475" spans="1:4" ht="13.5" x14ac:dyDescent="0.25">
      <c r="A1475" s="101" t="s">
        <v>5967</v>
      </c>
      <c r="B1475" s="101" t="s">
        <v>5968</v>
      </c>
      <c r="C1475" s="101" t="s">
        <v>1770</v>
      </c>
      <c r="D1475" s="102" t="s">
        <v>5969</v>
      </c>
    </row>
    <row r="1476" spans="1:4" ht="13.5" x14ac:dyDescent="0.25">
      <c r="A1476" s="101" t="s">
        <v>5970</v>
      </c>
      <c r="B1476" s="101" t="s">
        <v>5971</v>
      </c>
      <c r="C1476" s="101" t="s">
        <v>1770</v>
      </c>
      <c r="D1476" s="102" t="s">
        <v>4212</v>
      </c>
    </row>
    <row r="1477" spans="1:4" ht="13.5" x14ac:dyDescent="0.25">
      <c r="A1477" s="101" t="s">
        <v>5972</v>
      </c>
      <c r="B1477" s="101" t="s">
        <v>5973</v>
      </c>
      <c r="C1477" s="101" t="s">
        <v>1770</v>
      </c>
      <c r="D1477" s="102" t="s">
        <v>5974</v>
      </c>
    </row>
    <row r="1478" spans="1:4" ht="13.5" x14ac:dyDescent="0.25">
      <c r="A1478" s="101" t="s">
        <v>5975</v>
      </c>
      <c r="B1478" s="101" t="s">
        <v>5976</v>
      </c>
      <c r="C1478" s="101" t="s">
        <v>1770</v>
      </c>
      <c r="D1478" s="102" t="s">
        <v>5977</v>
      </c>
    </row>
    <row r="1479" spans="1:4" ht="13.5" x14ac:dyDescent="0.25">
      <c r="A1479" s="101" t="s">
        <v>5978</v>
      </c>
      <c r="B1479" s="101" t="s">
        <v>5979</v>
      </c>
      <c r="C1479" s="101" t="s">
        <v>1770</v>
      </c>
      <c r="D1479" s="102" t="s">
        <v>5980</v>
      </c>
    </row>
    <row r="1480" spans="1:4" ht="13.5" x14ac:dyDescent="0.25">
      <c r="A1480" s="101" t="s">
        <v>5981</v>
      </c>
      <c r="B1480" s="101" t="s">
        <v>5982</v>
      </c>
      <c r="C1480" s="101" t="s">
        <v>1770</v>
      </c>
      <c r="D1480" s="102" t="s">
        <v>5983</v>
      </c>
    </row>
    <row r="1481" spans="1:4" ht="13.5" x14ac:dyDescent="0.25">
      <c r="A1481" s="101" t="s">
        <v>5984</v>
      </c>
      <c r="B1481" s="101" t="s">
        <v>5985</v>
      </c>
      <c r="C1481" s="101" t="s">
        <v>1770</v>
      </c>
      <c r="D1481" s="102" t="s">
        <v>5986</v>
      </c>
    </row>
    <row r="1482" spans="1:4" ht="13.5" x14ac:dyDescent="0.25">
      <c r="A1482" s="101" t="s">
        <v>5987</v>
      </c>
      <c r="B1482" s="101" t="s">
        <v>5988</v>
      </c>
      <c r="C1482" s="101" t="s">
        <v>1770</v>
      </c>
      <c r="D1482" s="102" t="s">
        <v>5989</v>
      </c>
    </row>
    <row r="1483" spans="1:4" ht="13.5" x14ac:dyDescent="0.25">
      <c r="A1483" s="101" t="s">
        <v>5990</v>
      </c>
      <c r="B1483" s="101" t="s">
        <v>5991</v>
      </c>
      <c r="C1483" s="101" t="s">
        <v>1770</v>
      </c>
      <c r="D1483" s="102" t="s">
        <v>5992</v>
      </c>
    </row>
    <row r="1484" spans="1:4" ht="13.5" x14ac:dyDescent="0.25">
      <c r="A1484" s="101" t="s">
        <v>5993</v>
      </c>
      <c r="B1484" s="101" t="s">
        <v>5994</v>
      </c>
      <c r="C1484" s="101" t="s">
        <v>1770</v>
      </c>
      <c r="D1484" s="102" t="s">
        <v>5995</v>
      </c>
    </row>
    <row r="1485" spans="1:4" ht="13.5" x14ac:dyDescent="0.25">
      <c r="A1485" s="101" t="s">
        <v>5996</v>
      </c>
      <c r="B1485" s="101" t="s">
        <v>5997</v>
      </c>
      <c r="C1485" s="101" t="s">
        <v>1770</v>
      </c>
      <c r="D1485" s="102" t="s">
        <v>5998</v>
      </c>
    </row>
    <row r="1486" spans="1:4" ht="13.5" x14ac:dyDescent="0.25">
      <c r="A1486" s="101" t="s">
        <v>5999</v>
      </c>
      <c r="B1486" s="101" t="s">
        <v>6000</v>
      </c>
      <c r="C1486" s="101" t="s">
        <v>1770</v>
      </c>
      <c r="D1486" s="102" t="s">
        <v>6001</v>
      </c>
    </row>
    <row r="1487" spans="1:4" ht="13.5" x14ac:dyDescent="0.25">
      <c r="A1487" s="101" t="s">
        <v>6002</v>
      </c>
      <c r="B1487" s="101" t="s">
        <v>6003</v>
      </c>
      <c r="C1487" s="101" t="s">
        <v>1770</v>
      </c>
      <c r="D1487" s="102" t="s">
        <v>6004</v>
      </c>
    </row>
    <row r="1488" spans="1:4" ht="13.5" x14ac:dyDescent="0.25">
      <c r="A1488" s="101" t="s">
        <v>6005</v>
      </c>
      <c r="B1488" s="101" t="s">
        <v>6006</v>
      </c>
      <c r="C1488" s="101" t="s">
        <v>1770</v>
      </c>
      <c r="D1488" s="102" t="s">
        <v>6007</v>
      </c>
    </row>
    <row r="1489" spans="1:4" ht="13.5" x14ac:dyDescent="0.25">
      <c r="A1489" s="101" t="s">
        <v>6008</v>
      </c>
      <c r="B1489" s="101" t="s">
        <v>6009</v>
      </c>
      <c r="C1489" s="101" t="s">
        <v>1770</v>
      </c>
      <c r="D1489" s="102" t="s">
        <v>6010</v>
      </c>
    </row>
    <row r="1490" spans="1:4" ht="13.5" x14ac:dyDescent="0.25">
      <c r="A1490" s="101" t="s">
        <v>6011</v>
      </c>
      <c r="B1490" s="101" t="s">
        <v>6012</v>
      </c>
      <c r="C1490" s="101" t="s">
        <v>1770</v>
      </c>
      <c r="D1490" s="102" t="s">
        <v>6013</v>
      </c>
    </row>
    <row r="1491" spans="1:4" ht="13.5" x14ac:dyDescent="0.25">
      <c r="A1491" s="101" t="s">
        <v>6014</v>
      </c>
      <c r="B1491" s="101" t="s">
        <v>6015</v>
      </c>
      <c r="C1491" s="101" t="s">
        <v>1770</v>
      </c>
      <c r="D1491" s="102" t="s">
        <v>6016</v>
      </c>
    </row>
    <row r="1492" spans="1:4" ht="13.5" x14ac:dyDescent="0.25">
      <c r="A1492" s="101" t="s">
        <v>6017</v>
      </c>
      <c r="B1492" s="101" t="s">
        <v>6018</v>
      </c>
      <c r="C1492" s="101" t="s">
        <v>1770</v>
      </c>
      <c r="D1492" s="102" t="s">
        <v>6019</v>
      </c>
    </row>
    <row r="1493" spans="1:4" ht="13.5" x14ac:dyDescent="0.25">
      <c r="A1493" s="101" t="s">
        <v>6020</v>
      </c>
      <c r="B1493" s="101" t="s">
        <v>6021</v>
      </c>
      <c r="C1493" s="101" t="s">
        <v>1770</v>
      </c>
      <c r="D1493" s="102" t="s">
        <v>6022</v>
      </c>
    </row>
    <row r="1494" spans="1:4" ht="13.5" x14ac:dyDescent="0.25">
      <c r="A1494" s="101" t="s">
        <v>6023</v>
      </c>
      <c r="B1494" s="101" t="s">
        <v>6024</v>
      </c>
      <c r="C1494" s="101" t="s">
        <v>1770</v>
      </c>
      <c r="D1494" s="102" t="s">
        <v>6025</v>
      </c>
    </row>
    <row r="1495" spans="1:4" ht="13.5" x14ac:dyDescent="0.25">
      <c r="A1495" s="101" t="s">
        <v>6026</v>
      </c>
      <c r="B1495" s="101" t="s">
        <v>6027</v>
      </c>
      <c r="C1495" s="101" t="s">
        <v>1770</v>
      </c>
      <c r="D1495" s="102" t="s">
        <v>6028</v>
      </c>
    </row>
    <row r="1496" spans="1:4" ht="13.5" x14ac:dyDescent="0.25">
      <c r="A1496" s="101" t="s">
        <v>6029</v>
      </c>
      <c r="B1496" s="101" t="s">
        <v>6030</v>
      </c>
      <c r="C1496" s="101" t="s">
        <v>1549</v>
      </c>
      <c r="D1496" s="102" t="s">
        <v>6031</v>
      </c>
    </row>
    <row r="1497" spans="1:4" ht="13.5" x14ac:dyDescent="0.25">
      <c r="A1497" s="101" t="s">
        <v>6032</v>
      </c>
      <c r="B1497" s="101" t="s">
        <v>6033</v>
      </c>
      <c r="C1497" s="101" t="s">
        <v>1549</v>
      </c>
      <c r="D1497" s="102" t="s">
        <v>6034</v>
      </c>
    </row>
    <row r="1498" spans="1:4" ht="13.5" x14ac:dyDescent="0.25">
      <c r="A1498" s="101" t="s">
        <v>6035</v>
      </c>
      <c r="B1498" s="101" t="s">
        <v>6036</v>
      </c>
      <c r="C1498" s="101" t="s">
        <v>1549</v>
      </c>
      <c r="D1498" s="102" t="s">
        <v>6037</v>
      </c>
    </row>
    <row r="1499" spans="1:4" ht="13.5" x14ac:dyDescent="0.25">
      <c r="A1499" s="101" t="s">
        <v>6038</v>
      </c>
      <c r="B1499" s="101" t="s">
        <v>6039</v>
      </c>
      <c r="C1499" s="101" t="s">
        <v>2759</v>
      </c>
      <c r="D1499" s="102" t="s">
        <v>6040</v>
      </c>
    </row>
    <row r="1500" spans="1:4" ht="13.5" x14ac:dyDescent="0.25">
      <c r="A1500" s="101" t="s">
        <v>6041</v>
      </c>
      <c r="B1500" s="101" t="s">
        <v>6042</v>
      </c>
      <c r="C1500" s="101" t="s">
        <v>2759</v>
      </c>
      <c r="D1500" s="102" t="s">
        <v>6043</v>
      </c>
    </row>
    <row r="1501" spans="1:4" ht="13.5" x14ac:dyDescent="0.25">
      <c r="A1501" s="101" t="s">
        <v>6044</v>
      </c>
      <c r="B1501" s="101" t="s">
        <v>6045</v>
      </c>
      <c r="C1501" s="101" t="s">
        <v>2759</v>
      </c>
      <c r="D1501" s="102" t="s">
        <v>1903</v>
      </c>
    </row>
    <row r="1502" spans="1:4" ht="13.5" x14ac:dyDescent="0.25">
      <c r="A1502" s="101" t="s">
        <v>6046</v>
      </c>
      <c r="B1502" s="101" t="s">
        <v>6047</v>
      </c>
      <c r="C1502" s="101" t="s">
        <v>5927</v>
      </c>
      <c r="D1502" s="102" t="s">
        <v>6048</v>
      </c>
    </row>
    <row r="1503" spans="1:4" ht="13.5" x14ac:dyDescent="0.25">
      <c r="A1503" s="101" t="s">
        <v>6049</v>
      </c>
      <c r="B1503" s="101" t="s">
        <v>6050</v>
      </c>
      <c r="C1503" s="101" t="s">
        <v>5927</v>
      </c>
      <c r="D1503" s="102" t="s">
        <v>6051</v>
      </c>
    </row>
    <row r="1504" spans="1:4" ht="13.5" x14ac:dyDescent="0.25">
      <c r="A1504" s="101" t="s">
        <v>6052</v>
      </c>
      <c r="B1504" s="101" t="s">
        <v>6053</v>
      </c>
      <c r="C1504" s="101" t="s">
        <v>5927</v>
      </c>
      <c r="D1504" s="102" t="s">
        <v>6054</v>
      </c>
    </row>
    <row r="1505" spans="1:4" ht="13.5" x14ac:dyDescent="0.25">
      <c r="A1505" s="101" t="s">
        <v>6055</v>
      </c>
      <c r="B1505" s="101" t="s">
        <v>6056</v>
      </c>
      <c r="C1505" s="101" t="s">
        <v>5927</v>
      </c>
      <c r="D1505" s="102" t="s">
        <v>6057</v>
      </c>
    </row>
    <row r="1506" spans="1:4" ht="13.5" x14ac:dyDescent="0.25">
      <c r="A1506" s="101" t="s">
        <v>6058</v>
      </c>
      <c r="B1506" s="101" t="s">
        <v>6059</v>
      </c>
      <c r="C1506" s="101" t="s">
        <v>1770</v>
      </c>
      <c r="D1506" s="102" t="s">
        <v>6060</v>
      </c>
    </row>
    <row r="1507" spans="1:4" ht="13.5" x14ac:dyDescent="0.25">
      <c r="A1507" s="101" t="s">
        <v>6061</v>
      </c>
      <c r="B1507" s="101" t="s">
        <v>6062</v>
      </c>
      <c r="C1507" s="101" t="s">
        <v>1770</v>
      </c>
      <c r="D1507" s="102" t="s">
        <v>3785</v>
      </c>
    </row>
    <row r="1508" spans="1:4" ht="13.5" x14ac:dyDescent="0.25">
      <c r="A1508" s="101" t="s">
        <v>6063</v>
      </c>
      <c r="B1508" s="101" t="s">
        <v>6064</v>
      </c>
      <c r="C1508" s="101" t="s">
        <v>1549</v>
      </c>
      <c r="D1508" s="102" t="s">
        <v>6065</v>
      </c>
    </row>
    <row r="1509" spans="1:4" ht="13.5" x14ac:dyDescent="0.25">
      <c r="A1509" s="101" t="s">
        <v>6066</v>
      </c>
      <c r="B1509" s="101" t="s">
        <v>6067</v>
      </c>
      <c r="C1509" s="101" t="s">
        <v>1549</v>
      </c>
      <c r="D1509" s="102" t="s">
        <v>6068</v>
      </c>
    </row>
    <row r="1510" spans="1:4" ht="13.5" x14ac:dyDescent="0.25">
      <c r="A1510" s="101" t="s">
        <v>6069</v>
      </c>
      <c r="B1510" s="101" t="s">
        <v>6070</v>
      </c>
      <c r="C1510" s="101" t="s">
        <v>1549</v>
      </c>
      <c r="D1510" s="102" t="s">
        <v>6071</v>
      </c>
    </row>
    <row r="1511" spans="1:4" ht="13.5" x14ac:dyDescent="0.25">
      <c r="A1511" s="101" t="s">
        <v>6072</v>
      </c>
      <c r="B1511" s="101" t="s">
        <v>6073</v>
      </c>
      <c r="C1511" s="101" t="s">
        <v>2759</v>
      </c>
      <c r="D1511" s="102" t="s">
        <v>6074</v>
      </c>
    </row>
    <row r="1512" spans="1:4" ht="13.5" x14ac:dyDescent="0.25">
      <c r="A1512" s="101" t="s">
        <v>6075</v>
      </c>
      <c r="B1512" s="101" t="s">
        <v>6076</v>
      </c>
      <c r="C1512" s="101" t="s">
        <v>5927</v>
      </c>
      <c r="D1512" s="102" t="s">
        <v>6077</v>
      </c>
    </row>
    <row r="1513" spans="1:4" ht="13.5" x14ac:dyDescent="0.25">
      <c r="A1513" s="101" t="s">
        <v>6078</v>
      </c>
      <c r="B1513" s="101" t="s">
        <v>6079</v>
      </c>
      <c r="C1513" s="101" t="s">
        <v>5927</v>
      </c>
      <c r="D1513" s="102" t="s">
        <v>6080</v>
      </c>
    </row>
    <row r="1514" spans="1:4" ht="13.5" x14ac:dyDescent="0.25">
      <c r="A1514" s="101" t="s">
        <v>6081</v>
      </c>
      <c r="B1514" s="101" t="s">
        <v>6082</v>
      </c>
      <c r="C1514" s="101" t="s">
        <v>5927</v>
      </c>
      <c r="D1514" s="102" t="s">
        <v>6083</v>
      </c>
    </row>
    <row r="1515" spans="1:4" ht="13.5" x14ac:dyDescent="0.25">
      <c r="A1515" s="101" t="s">
        <v>6084</v>
      </c>
      <c r="B1515" s="101" t="s">
        <v>6085</v>
      </c>
      <c r="C1515" s="101" t="s">
        <v>5927</v>
      </c>
      <c r="D1515" s="102" t="s">
        <v>6086</v>
      </c>
    </row>
    <row r="1516" spans="1:4" ht="13.5" x14ac:dyDescent="0.25">
      <c r="A1516" s="101" t="s">
        <v>6087</v>
      </c>
      <c r="B1516" s="101" t="s">
        <v>6088</v>
      </c>
      <c r="C1516" s="101" t="s">
        <v>5927</v>
      </c>
      <c r="D1516" s="102" t="s">
        <v>6089</v>
      </c>
    </row>
    <row r="1517" spans="1:4" ht="13.5" x14ac:dyDescent="0.25">
      <c r="A1517" s="101" t="s">
        <v>6090</v>
      </c>
      <c r="B1517" s="101" t="s">
        <v>6091</v>
      </c>
      <c r="C1517" s="101" t="s">
        <v>5927</v>
      </c>
      <c r="D1517" s="102" t="s">
        <v>6092</v>
      </c>
    </row>
    <row r="1518" spans="1:4" ht="13.5" x14ac:dyDescent="0.25">
      <c r="A1518" s="101" t="s">
        <v>6093</v>
      </c>
      <c r="B1518" s="101" t="s">
        <v>6094</v>
      </c>
      <c r="C1518" s="101" t="s">
        <v>5927</v>
      </c>
      <c r="D1518" s="102" t="s">
        <v>6095</v>
      </c>
    </row>
    <row r="1519" spans="1:4" ht="13.5" x14ac:dyDescent="0.25">
      <c r="A1519" s="101" t="s">
        <v>6096</v>
      </c>
      <c r="B1519" s="101" t="s">
        <v>6097</v>
      </c>
      <c r="C1519" s="101" t="s">
        <v>5927</v>
      </c>
      <c r="D1519" s="102" t="s">
        <v>6098</v>
      </c>
    </row>
    <row r="1520" spans="1:4" ht="13.5" x14ac:dyDescent="0.25">
      <c r="A1520" s="101" t="s">
        <v>6099</v>
      </c>
      <c r="B1520" s="101" t="s">
        <v>6100</v>
      </c>
      <c r="C1520" s="101" t="s">
        <v>5927</v>
      </c>
      <c r="D1520" s="102" t="s">
        <v>6101</v>
      </c>
    </row>
    <row r="1521" spans="1:4" ht="13.5" x14ac:dyDescent="0.25">
      <c r="A1521" s="101" t="s">
        <v>6102</v>
      </c>
      <c r="B1521" s="101" t="s">
        <v>6103</v>
      </c>
      <c r="C1521" s="101" t="s">
        <v>5927</v>
      </c>
      <c r="D1521" s="102" t="s">
        <v>6104</v>
      </c>
    </row>
    <row r="1522" spans="1:4" ht="13.5" x14ac:dyDescent="0.25">
      <c r="A1522" s="101" t="s">
        <v>6105</v>
      </c>
      <c r="B1522" s="101" t="s">
        <v>6106</v>
      </c>
      <c r="C1522" s="101" t="s">
        <v>5927</v>
      </c>
      <c r="D1522" s="102" t="s">
        <v>6107</v>
      </c>
    </row>
    <row r="1523" spans="1:4" ht="13.5" x14ac:dyDescent="0.25">
      <c r="A1523" s="101" t="s">
        <v>6108</v>
      </c>
      <c r="B1523" s="101" t="s">
        <v>6109</v>
      </c>
      <c r="C1523" s="101" t="s">
        <v>5927</v>
      </c>
      <c r="D1523" s="102" t="s">
        <v>6110</v>
      </c>
    </row>
    <row r="1524" spans="1:4" ht="13.5" x14ac:dyDescent="0.25">
      <c r="A1524" s="101" t="s">
        <v>6111</v>
      </c>
      <c r="B1524" s="101" t="s">
        <v>6112</v>
      </c>
      <c r="C1524" s="101" t="s">
        <v>2759</v>
      </c>
      <c r="D1524" s="102" t="s">
        <v>6113</v>
      </c>
    </row>
    <row r="1525" spans="1:4" ht="13.5" x14ac:dyDescent="0.25">
      <c r="A1525" s="101" t="s">
        <v>6114</v>
      </c>
      <c r="B1525" s="101" t="s">
        <v>6115</v>
      </c>
      <c r="C1525" s="101" t="s">
        <v>2759</v>
      </c>
      <c r="D1525" s="102" t="s">
        <v>6116</v>
      </c>
    </row>
    <row r="1526" spans="1:4" ht="13.5" x14ac:dyDescent="0.25">
      <c r="A1526" s="101" t="s">
        <v>6117</v>
      </c>
      <c r="B1526" s="101" t="s">
        <v>6118</v>
      </c>
      <c r="C1526" s="101" t="s">
        <v>2759</v>
      </c>
      <c r="D1526" s="102" t="s">
        <v>6119</v>
      </c>
    </row>
    <row r="1527" spans="1:4" ht="13.5" x14ac:dyDescent="0.25">
      <c r="A1527" s="101" t="s">
        <v>6120</v>
      </c>
      <c r="B1527" s="101" t="s">
        <v>6121</v>
      </c>
      <c r="C1527" s="101" t="s">
        <v>5927</v>
      </c>
      <c r="D1527" s="102" t="s">
        <v>6122</v>
      </c>
    </row>
    <row r="1528" spans="1:4" ht="13.5" x14ac:dyDescent="0.25">
      <c r="A1528" s="101" t="s">
        <v>6123</v>
      </c>
      <c r="B1528" s="101" t="s">
        <v>6124</v>
      </c>
      <c r="C1528" s="101" t="s">
        <v>2759</v>
      </c>
      <c r="D1528" s="102" t="s">
        <v>6125</v>
      </c>
    </row>
    <row r="1529" spans="1:4" ht="13.5" x14ac:dyDescent="0.25">
      <c r="A1529" s="101" t="s">
        <v>6126</v>
      </c>
      <c r="B1529" s="101" t="s">
        <v>6127</v>
      </c>
      <c r="C1529" s="101" t="s">
        <v>2759</v>
      </c>
      <c r="D1529" s="102" t="s">
        <v>6128</v>
      </c>
    </row>
    <row r="1530" spans="1:4" ht="13.5" x14ac:dyDescent="0.25">
      <c r="A1530" s="101" t="s">
        <v>6129</v>
      </c>
      <c r="B1530" s="101" t="s">
        <v>6130</v>
      </c>
      <c r="C1530" s="101" t="s">
        <v>2759</v>
      </c>
      <c r="D1530" s="102" t="s">
        <v>6131</v>
      </c>
    </row>
    <row r="1531" spans="1:4" ht="13.5" x14ac:dyDescent="0.25">
      <c r="A1531" s="101" t="s">
        <v>6132</v>
      </c>
      <c r="B1531" s="101" t="s">
        <v>6133</v>
      </c>
      <c r="C1531" s="101" t="s">
        <v>2759</v>
      </c>
      <c r="D1531" s="102" t="s">
        <v>6134</v>
      </c>
    </row>
    <row r="1532" spans="1:4" ht="13.5" x14ac:dyDescent="0.25">
      <c r="A1532" s="101" t="s">
        <v>6135</v>
      </c>
      <c r="B1532" s="101" t="s">
        <v>6136</v>
      </c>
      <c r="C1532" s="101" t="s">
        <v>2759</v>
      </c>
      <c r="D1532" s="102" t="s">
        <v>6137</v>
      </c>
    </row>
    <row r="1533" spans="1:4" ht="13.5" x14ac:dyDescent="0.25">
      <c r="A1533" s="101" t="s">
        <v>6138</v>
      </c>
      <c r="B1533" s="101" t="s">
        <v>6139</v>
      </c>
      <c r="C1533" s="101" t="s">
        <v>2759</v>
      </c>
      <c r="D1533" s="102" t="s">
        <v>6140</v>
      </c>
    </row>
    <row r="1534" spans="1:4" ht="13.5" x14ac:dyDescent="0.25">
      <c r="A1534" s="101" t="s">
        <v>6141</v>
      </c>
      <c r="B1534" s="101" t="s">
        <v>6142</v>
      </c>
      <c r="C1534" s="101" t="s">
        <v>2759</v>
      </c>
      <c r="D1534" s="102" t="s">
        <v>6143</v>
      </c>
    </row>
    <row r="1535" spans="1:4" ht="13.5" x14ac:dyDescent="0.25">
      <c r="A1535" s="101" t="s">
        <v>6144</v>
      </c>
      <c r="B1535" s="101" t="s">
        <v>6145</v>
      </c>
      <c r="C1535" s="101" t="s">
        <v>2759</v>
      </c>
      <c r="D1535" s="102" t="s">
        <v>6146</v>
      </c>
    </row>
    <row r="1536" spans="1:4" ht="13.5" x14ac:dyDescent="0.25">
      <c r="A1536" s="101" t="s">
        <v>6147</v>
      </c>
      <c r="B1536" s="101" t="s">
        <v>6148</v>
      </c>
      <c r="C1536" s="101" t="s">
        <v>2759</v>
      </c>
      <c r="D1536" s="102" t="s">
        <v>6149</v>
      </c>
    </row>
    <row r="1537" spans="1:4" ht="13.5" x14ac:dyDescent="0.25">
      <c r="A1537" s="101" t="s">
        <v>6150</v>
      </c>
      <c r="B1537" s="101" t="s">
        <v>6151</v>
      </c>
      <c r="C1537" s="101" t="s">
        <v>2759</v>
      </c>
      <c r="D1537" s="102" t="s">
        <v>6152</v>
      </c>
    </row>
    <row r="1538" spans="1:4" ht="13.5" x14ac:dyDescent="0.25">
      <c r="A1538" s="101" t="s">
        <v>6153</v>
      </c>
      <c r="B1538" s="101" t="s">
        <v>6154</v>
      </c>
      <c r="C1538" s="101" t="s">
        <v>2759</v>
      </c>
      <c r="D1538" s="102" t="s">
        <v>6155</v>
      </c>
    </row>
    <row r="1539" spans="1:4" ht="13.5" x14ac:dyDescent="0.25">
      <c r="A1539" s="101" t="s">
        <v>6156</v>
      </c>
      <c r="B1539" s="101" t="s">
        <v>6157</v>
      </c>
      <c r="C1539" s="101" t="s">
        <v>2759</v>
      </c>
      <c r="D1539" s="102" t="s">
        <v>6158</v>
      </c>
    </row>
    <row r="1540" spans="1:4" ht="13.5" x14ac:dyDescent="0.25">
      <c r="A1540" s="101" t="s">
        <v>6159</v>
      </c>
      <c r="B1540" s="101" t="s">
        <v>6160</v>
      </c>
      <c r="C1540" s="101" t="s">
        <v>2759</v>
      </c>
      <c r="D1540" s="102" t="s">
        <v>6161</v>
      </c>
    </row>
    <row r="1541" spans="1:4" ht="13.5" x14ac:dyDescent="0.25">
      <c r="A1541" s="101" t="s">
        <v>6162</v>
      </c>
      <c r="B1541" s="101" t="s">
        <v>6163</v>
      </c>
      <c r="C1541" s="101" t="s">
        <v>2759</v>
      </c>
      <c r="D1541" s="102" t="s">
        <v>6164</v>
      </c>
    </row>
    <row r="1542" spans="1:4" ht="13.5" x14ac:dyDescent="0.25">
      <c r="A1542" s="101" t="s">
        <v>6165</v>
      </c>
      <c r="B1542" s="101" t="s">
        <v>6166</v>
      </c>
      <c r="C1542" s="101" t="s">
        <v>2759</v>
      </c>
      <c r="D1542" s="102" t="s">
        <v>6167</v>
      </c>
    </row>
    <row r="1543" spans="1:4" ht="13.5" x14ac:dyDescent="0.25">
      <c r="A1543" s="101" t="s">
        <v>6168</v>
      </c>
      <c r="B1543" s="101" t="s">
        <v>6169</v>
      </c>
      <c r="C1543" s="101" t="s">
        <v>2759</v>
      </c>
      <c r="D1543" s="102" t="s">
        <v>6170</v>
      </c>
    </row>
    <row r="1544" spans="1:4" ht="13.5" x14ac:dyDescent="0.25">
      <c r="A1544" s="101" t="s">
        <v>6171</v>
      </c>
      <c r="B1544" s="101" t="s">
        <v>6172</v>
      </c>
      <c r="C1544" s="101" t="s">
        <v>2759</v>
      </c>
      <c r="D1544" s="102" t="s">
        <v>6173</v>
      </c>
    </row>
    <row r="1545" spans="1:4" ht="13.5" x14ac:dyDescent="0.25">
      <c r="A1545" s="101" t="s">
        <v>6174</v>
      </c>
      <c r="B1545" s="101" t="s">
        <v>6175</v>
      </c>
      <c r="C1545" s="101" t="s">
        <v>2759</v>
      </c>
      <c r="D1545" s="102" t="s">
        <v>6176</v>
      </c>
    </row>
    <row r="1546" spans="1:4" ht="13.5" x14ac:dyDescent="0.25">
      <c r="A1546" s="101" t="s">
        <v>6177</v>
      </c>
      <c r="B1546" s="101" t="s">
        <v>6178</v>
      </c>
      <c r="C1546" s="101" t="s">
        <v>2759</v>
      </c>
      <c r="D1546" s="102" t="s">
        <v>6179</v>
      </c>
    </row>
    <row r="1547" spans="1:4" ht="13.5" x14ac:dyDescent="0.25">
      <c r="A1547" s="101" t="s">
        <v>6180</v>
      </c>
      <c r="B1547" s="101" t="s">
        <v>6181</v>
      </c>
      <c r="C1547" s="101" t="s">
        <v>2759</v>
      </c>
      <c r="D1547" s="102" t="s">
        <v>6182</v>
      </c>
    </row>
    <row r="1548" spans="1:4" ht="13.5" x14ac:dyDescent="0.25">
      <c r="A1548" s="101" t="s">
        <v>6183</v>
      </c>
      <c r="B1548" s="101" t="s">
        <v>6184</v>
      </c>
      <c r="C1548" s="101" t="s">
        <v>2759</v>
      </c>
      <c r="D1548" s="102" t="s">
        <v>6185</v>
      </c>
    </row>
    <row r="1549" spans="1:4" ht="13.5" x14ac:dyDescent="0.25">
      <c r="A1549" s="101" t="s">
        <v>6186</v>
      </c>
      <c r="B1549" s="101" t="s">
        <v>6187</v>
      </c>
      <c r="C1549" s="101" t="s">
        <v>2759</v>
      </c>
      <c r="D1549" s="102" t="s">
        <v>6188</v>
      </c>
    </row>
    <row r="1550" spans="1:4" ht="13.5" x14ac:dyDescent="0.25">
      <c r="A1550" s="101" t="s">
        <v>6189</v>
      </c>
      <c r="B1550" s="101" t="s">
        <v>6190</v>
      </c>
      <c r="C1550" s="101" t="s">
        <v>2759</v>
      </c>
      <c r="D1550" s="102" t="s">
        <v>6191</v>
      </c>
    </row>
    <row r="1551" spans="1:4" ht="13.5" x14ac:dyDescent="0.25">
      <c r="A1551" s="101" t="s">
        <v>6192</v>
      </c>
      <c r="B1551" s="101" t="s">
        <v>6193</v>
      </c>
      <c r="C1551" s="101" t="s">
        <v>2759</v>
      </c>
      <c r="D1551" s="102" t="s">
        <v>6194</v>
      </c>
    </row>
    <row r="1552" spans="1:4" ht="13.5" x14ac:dyDescent="0.25">
      <c r="A1552" s="101" t="s">
        <v>6195</v>
      </c>
      <c r="B1552" s="101" t="s">
        <v>6196</v>
      </c>
      <c r="C1552" s="101" t="s">
        <v>2759</v>
      </c>
      <c r="D1552" s="102" t="s">
        <v>6197</v>
      </c>
    </row>
    <row r="1553" spans="1:4" ht="13.5" x14ac:dyDescent="0.25">
      <c r="A1553" s="101" t="s">
        <v>6198</v>
      </c>
      <c r="B1553" s="101" t="s">
        <v>6199</v>
      </c>
      <c r="C1553" s="101" t="s">
        <v>2759</v>
      </c>
      <c r="D1553" s="102" t="s">
        <v>6200</v>
      </c>
    </row>
    <row r="1554" spans="1:4" ht="13.5" x14ac:dyDescent="0.25">
      <c r="A1554" s="101" t="s">
        <v>6201</v>
      </c>
      <c r="B1554" s="101" t="s">
        <v>6202</v>
      </c>
      <c r="C1554" s="101" t="s">
        <v>2759</v>
      </c>
      <c r="D1554" s="102" t="s">
        <v>6203</v>
      </c>
    </row>
    <row r="1555" spans="1:4" ht="13.5" x14ac:dyDescent="0.25">
      <c r="A1555" s="101" t="s">
        <v>6204</v>
      </c>
      <c r="B1555" s="101" t="s">
        <v>6205</v>
      </c>
      <c r="C1555" s="101" t="s">
        <v>2759</v>
      </c>
      <c r="D1555" s="102" t="s">
        <v>6206</v>
      </c>
    </row>
    <row r="1556" spans="1:4" ht="13.5" x14ac:dyDescent="0.25">
      <c r="A1556" s="101" t="s">
        <v>6207</v>
      </c>
      <c r="B1556" s="101" t="s">
        <v>6208</v>
      </c>
      <c r="C1556" s="101" t="s">
        <v>2759</v>
      </c>
      <c r="D1556" s="102" t="s">
        <v>6209</v>
      </c>
    </row>
    <row r="1557" spans="1:4" ht="13.5" x14ac:dyDescent="0.25">
      <c r="A1557" s="101" t="s">
        <v>6210</v>
      </c>
      <c r="B1557" s="101" t="s">
        <v>6211</v>
      </c>
      <c r="C1557" s="101" t="s">
        <v>2759</v>
      </c>
      <c r="D1557" s="102" t="s">
        <v>6212</v>
      </c>
    </row>
    <row r="1558" spans="1:4" ht="13.5" x14ac:dyDescent="0.25">
      <c r="A1558" s="101" t="s">
        <v>6213</v>
      </c>
      <c r="B1558" s="101" t="s">
        <v>6214</v>
      </c>
      <c r="C1558" s="101" t="s">
        <v>2759</v>
      </c>
      <c r="D1558" s="102" t="s">
        <v>6215</v>
      </c>
    </row>
    <row r="1559" spans="1:4" ht="13.5" x14ac:dyDescent="0.25">
      <c r="A1559" s="101" t="s">
        <v>6216</v>
      </c>
      <c r="B1559" s="101" t="s">
        <v>6217</v>
      </c>
      <c r="C1559" s="101" t="s">
        <v>2759</v>
      </c>
      <c r="D1559" s="102" t="s">
        <v>6218</v>
      </c>
    </row>
    <row r="1560" spans="1:4" ht="13.5" x14ac:dyDescent="0.25">
      <c r="A1560" s="101" t="s">
        <v>6219</v>
      </c>
      <c r="B1560" s="101" t="s">
        <v>6220</v>
      </c>
      <c r="C1560" s="101" t="s">
        <v>1770</v>
      </c>
      <c r="D1560" s="102" t="s">
        <v>6221</v>
      </c>
    </row>
    <row r="1561" spans="1:4" ht="13.5" x14ac:dyDescent="0.25">
      <c r="A1561" s="101" t="s">
        <v>6222</v>
      </c>
      <c r="B1561" s="101" t="s">
        <v>6223</v>
      </c>
      <c r="C1561" s="101" t="s">
        <v>1770</v>
      </c>
      <c r="D1561" s="102" t="s">
        <v>6224</v>
      </c>
    </row>
    <row r="1562" spans="1:4" ht="13.5" x14ac:dyDescent="0.25">
      <c r="A1562" s="101" t="s">
        <v>6225</v>
      </c>
      <c r="B1562" s="101" t="s">
        <v>6226</v>
      </c>
      <c r="C1562" s="101" t="s">
        <v>1770</v>
      </c>
      <c r="D1562" s="102" t="s">
        <v>6227</v>
      </c>
    </row>
    <row r="1563" spans="1:4" ht="13.5" x14ac:dyDescent="0.25">
      <c r="A1563" s="101" t="s">
        <v>6228</v>
      </c>
      <c r="B1563" s="101" t="s">
        <v>6229</v>
      </c>
      <c r="C1563" s="101" t="s">
        <v>1770</v>
      </c>
      <c r="D1563" s="102" t="s">
        <v>6230</v>
      </c>
    </row>
    <row r="1564" spans="1:4" ht="13.5" x14ac:dyDescent="0.25">
      <c r="A1564" s="101" t="s">
        <v>6231</v>
      </c>
      <c r="B1564" s="101" t="s">
        <v>6232</v>
      </c>
      <c r="C1564" s="101" t="s">
        <v>1770</v>
      </c>
      <c r="D1564" s="102" t="s">
        <v>6233</v>
      </c>
    </row>
    <row r="1565" spans="1:4" ht="13.5" x14ac:dyDescent="0.25">
      <c r="A1565" s="101" t="s">
        <v>6234</v>
      </c>
      <c r="B1565" s="101" t="s">
        <v>6235</v>
      </c>
      <c r="C1565" s="101" t="s">
        <v>1770</v>
      </c>
      <c r="D1565" s="102" t="s">
        <v>6236</v>
      </c>
    </row>
    <row r="1566" spans="1:4" ht="13.5" x14ac:dyDescent="0.25">
      <c r="A1566" s="101" t="s">
        <v>6237</v>
      </c>
      <c r="B1566" s="101" t="s">
        <v>6238</v>
      </c>
      <c r="C1566" s="101" t="s">
        <v>1770</v>
      </c>
      <c r="D1566" s="102" t="s">
        <v>6239</v>
      </c>
    </row>
    <row r="1567" spans="1:4" ht="13.5" x14ac:dyDescent="0.25">
      <c r="A1567" s="101" t="s">
        <v>6240</v>
      </c>
      <c r="B1567" s="101" t="s">
        <v>6241</v>
      </c>
      <c r="C1567" s="101" t="s">
        <v>1770</v>
      </c>
      <c r="D1567" s="102" t="s">
        <v>6242</v>
      </c>
    </row>
    <row r="1568" spans="1:4" ht="13.5" x14ac:dyDescent="0.25">
      <c r="A1568" s="101" t="s">
        <v>6243</v>
      </c>
      <c r="B1568" s="101" t="s">
        <v>6244</v>
      </c>
      <c r="C1568" s="101" t="s">
        <v>1770</v>
      </c>
      <c r="D1568" s="102" t="s">
        <v>6245</v>
      </c>
    </row>
    <row r="1569" spans="1:4" ht="13.5" x14ac:dyDescent="0.25">
      <c r="A1569" s="101" t="s">
        <v>6246</v>
      </c>
      <c r="B1569" s="101" t="s">
        <v>6247</v>
      </c>
      <c r="C1569" s="101" t="s">
        <v>1770</v>
      </c>
      <c r="D1569" s="102" t="s">
        <v>6248</v>
      </c>
    </row>
    <row r="1570" spans="1:4" ht="13.5" x14ac:dyDescent="0.25">
      <c r="A1570" s="101" t="s">
        <v>6249</v>
      </c>
      <c r="B1570" s="101" t="s">
        <v>6250</v>
      </c>
      <c r="C1570" s="101" t="s">
        <v>1770</v>
      </c>
      <c r="D1570" s="102" t="s">
        <v>6251</v>
      </c>
    </row>
    <row r="1571" spans="1:4" ht="13.5" x14ac:dyDescent="0.25">
      <c r="A1571" s="101" t="s">
        <v>6252</v>
      </c>
      <c r="B1571" s="101" t="s">
        <v>6253</v>
      </c>
      <c r="C1571" s="101" t="s">
        <v>1770</v>
      </c>
      <c r="D1571" s="102" t="s">
        <v>6254</v>
      </c>
    </row>
    <row r="1572" spans="1:4" ht="13.5" x14ac:dyDescent="0.25">
      <c r="A1572" s="101" t="s">
        <v>6255</v>
      </c>
      <c r="B1572" s="101" t="s">
        <v>6256</v>
      </c>
      <c r="C1572" s="101" t="s">
        <v>1770</v>
      </c>
      <c r="D1572" s="102" t="s">
        <v>6257</v>
      </c>
    </row>
    <row r="1573" spans="1:4" ht="13.5" x14ac:dyDescent="0.25">
      <c r="A1573" s="101" t="s">
        <v>6258</v>
      </c>
      <c r="B1573" s="101" t="s">
        <v>6259</v>
      </c>
      <c r="C1573" s="101" t="s">
        <v>1770</v>
      </c>
      <c r="D1573" s="102" t="s">
        <v>6260</v>
      </c>
    </row>
    <row r="1574" spans="1:4" ht="13.5" x14ac:dyDescent="0.25">
      <c r="A1574" s="101" t="s">
        <v>6261</v>
      </c>
      <c r="B1574" s="101" t="s">
        <v>6262</v>
      </c>
      <c r="C1574" s="101" t="s">
        <v>1770</v>
      </c>
      <c r="D1574" s="102" t="s">
        <v>6263</v>
      </c>
    </row>
    <row r="1575" spans="1:4" ht="13.5" x14ac:dyDescent="0.25">
      <c r="A1575" s="101" t="s">
        <v>6264</v>
      </c>
      <c r="B1575" s="101" t="s">
        <v>6265</v>
      </c>
      <c r="C1575" s="101" t="s">
        <v>1770</v>
      </c>
      <c r="D1575" s="102" t="s">
        <v>6266</v>
      </c>
    </row>
    <row r="1576" spans="1:4" ht="13.5" x14ac:dyDescent="0.25">
      <c r="A1576" s="101" t="s">
        <v>6267</v>
      </c>
      <c r="B1576" s="101" t="s">
        <v>6268</v>
      </c>
      <c r="C1576" s="101" t="s">
        <v>1770</v>
      </c>
      <c r="D1576" s="102" t="s">
        <v>6269</v>
      </c>
    </row>
    <row r="1577" spans="1:4" ht="13.5" x14ac:dyDescent="0.25">
      <c r="A1577" s="101" t="s">
        <v>6270</v>
      </c>
      <c r="B1577" s="101" t="s">
        <v>6271</v>
      </c>
      <c r="C1577" s="101" t="s">
        <v>1770</v>
      </c>
      <c r="D1577" s="102" t="s">
        <v>6272</v>
      </c>
    </row>
    <row r="1578" spans="1:4" ht="13.5" x14ac:dyDescent="0.25">
      <c r="A1578" s="101" t="s">
        <v>6273</v>
      </c>
      <c r="B1578" s="101" t="s">
        <v>6274</v>
      </c>
      <c r="C1578" s="101" t="s">
        <v>1770</v>
      </c>
      <c r="D1578" s="102" t="s">
        <v>6275</v>
      </c>
    </row>
    <row r="1579" spans="1:4" ht="13.5" x14ac:dyDescent="0.25">
      <c r="A1579" s="101" t="s">
        <v>6276</v>
      </c>
      <c r="B1579" s="101" t="s">
        <v>6277</v>
      </c>
      <c r="C1579" s="101" t="s">
        <v>1770</v>
      </c>
      <c r="D1579" s="102" t="s">
        <v>6278</v>
      </c>
    </row>
    <row r="1580" spans="1:4" ht="13.5" x14ac:dyDescent="0.25">
      <c r="A1580" s="101" t="s">
        <v>6279</v>
      </c>
      <c r="B1580" s="101" t="s">
        <v>6280</v>
      </c>
      <c r="C1580" s="101" t="s">
        <v>1549</v>
      </c>
      <c r="D1580" s="102" t="s">
        <v>6281</v>
      </c>
    </row>
    <row r="1581" spans="1:4" ht="13.5" x14ac:dyDescent="0.25">
      <c r="A1581" s="101" t="s">
        <v>6282</v>
      </c>
      <c r="B1581" s="101" t="s">
        <v>6283</v>
      </c>
      <c r="C1581" s="101" t="s">
        <v>2759</v>
      </c>
      <c r="D1581" s="102" t="s">
        <v>6284</v>
      </c>
    </row>
    <row r="1582" spans="1:4" ht="13.5" x14ac:dyDescent="0.25">
      <c r="A1582" s="101" t="s">
        <v>6285</v>
      </c>
      <c r="B1582" s="101" t="s">
        <v>6286</v>
      </c>
      <c r="C1582" s="101" t="s">
        <v>2759</v>
      </c>
      <c r="D1582" s="102" t="s">
        <v>6287</v>
      </c>
    </row>
    <row r="1583" spans="1:4" ht="13.5" x14ac:dyDescent="0.25">
      <c r="A1583" s="101" t="s">
        <v>6288</v>
      </c>
      <c r="B1583" s="101" t="s">
        <v>6289</v>
      </c>
      <c r="C1583" s="101" t="s">
        <v>2759</v>
      </c>
      <c r="D1583" s="102" t="s">
        <v>6290</v>
      </c>
    </row>
    <row r="1584" spans="1:4" ht="13.5" x14ac:dyDescent="0.25">
      <c r="A1584" s="101" t="s">
        <v>6291</v>
      </c>
      <c r="B1584" s="101" t="s">
        <v>6292</v>
      </c>
      <c r="C1584" s="101" t="s">
        <v>2759</v>
      </c>
      <c r="D1584" s="102" t="s">
        <v>6293</v>
      </c>
    </row>
    <row r="1585" spans="1:4" ht="13.5" x14ac:dyDescent="0.25">
      <c r="A1585" s="101" t="s">
        <v>6294</v>
      </c>
      <c r="B1585" s="101" t="s">
        <v>6295</v>
      </c>
      <c r="C1585" s="101" t="s">
        <v>2759</v>
      </c>
      <c r="D1585" s="102" t="s">
        <v>3751</v>
      </c>
    </row>
    <row r="1586" spans="1:4" ht="13.5" x14ac:dyDescent="0.25">
      <c r="A1586" s="101" t="s">
        <v>6296</v>
      </c>
      <c r="B1586" s="101" t="s">
        <v>6297</v>
      </c>
      <c r="C1586" s="101" t="s">
        <v>5902</v>
      </c>
      <c r="D1586" s="102" t="s">
        <v>6298</v>
      </c>
    </row>
    <row r="1587" spans="1:4" ht="13.5" x14ac:dyDescent="0.25">
      <c r="A1587" s="101" t="s">
        <v>6299</v>
      </c>
      <c r="B1587" s="101" t="s">
        <v>6300</v>
      </c>
      <c r="C1587" s="101" t="s">
        <v>5902</v>
      </c>
      <c r="D1587" s="102" t="s">
        <v>6301</v>
      </c>
    </row>
    <row r="1588" spans="1:4" ht="13.5" x14ac:dyDescent="0.25">
      <c r="A1588" s="101" t="s">
        <v>6302</v>
      </c>
      <c r="B1588" s="101" t="s">
        <v>6303</v>
      </c>
      <c r="C1588" s="101" t="s">
        <v>5902</v>
      </c>
      <c r="D1588" s="102" t="s">
        <v>6304</v>
      </c>
    </row>
    <row r="1589" spans="1:4" ht="13.5" x14ac:dyDescent="0.25">
      <c r="A1589" s="101" t="s">
        <v>6305</v>
      </c>
      <c r="B1589" s="101" t="s">
        <v>6306</v>
      </c>
      <c r="C1589" s="101" t="s">
        <v>5902</v>
      </c>
      <c r="D1589" s="102" t="s">
        <v>6307</v>
      </c>
    </row>
    <row r="1590" spans="1:4" ht="13.5" x14ac:dyDescent="0.25">
      <c r="A1590" s="101" t="s">
        <v>6308</v>
      </c>
      <c r="B1590" s="101" t="s">
        <v>6309</v>
      </c>
      <c r="C1590" s="101" t="s">
        <v>5902</v>
      </c>
      <c r="D1590" s="102" t="s">
        <v>6310</v>
      </c>
    </row>
    <row r="1591" spans="1:4" ht="13.5" x14ac:dyDescent="0.25">
      <c r="A1591" s="101" t="s">
        <v>6311</v>
      </c>
      <c r="B1591" s="101" t="s">
        <v>6312</v>
      </c>
      <c r="C1591" s="101" t="s">
        <v>5902</v>
      </c>
      <c r="D1591" s="102" t="s">
        <v>6313</v>
      </c>
    </row>
    <row r="1592" spans="1:4" ht="13.5" x14ac:dyDescent="0.25">
      <c r="A1592" s="101" t="s">
        <v>6314</v>
      </c>
      <c r="B1592" s="101" t="s">
        <v>6315</v>
      </c>
      <c r="C1592" s="101" t="s">
        <v>5902</v>
      </c>
      <c r="D1592" s="102" t="s">
        <v>6316</v>
      </c>
    </row>
    <row r="1593" spans="1:4" ht="13.5" x14ac:dyDescent="0.25">
      <c r="A1593" s="101" t="s">
        <v>6317</v>
      </c>
      <c r="B1593" s="101" t="s">
        <v>6318</v>
      </c>
      <c r="C1593" s="101" t="s">
        <v>5927</v>
      </c>
      <c r="D1593" s="102" t="s">
        <v>6319</v>
      </c>
    </row>
    <row r="1594" spans="1:4" ht="13.5" x14ac:dyDescent="0.25">
      <c r="A1594" s="101" t="s">
        <v>6320</v>
      </c>
      <c r="B1594" s="101" t="s">
        <v>6321</v>
      </c>
      <c r="C1594" s="101" t="s">
        <v>1770</v>
      </c>
      <c r="D1594" s="102" t="s">
        <v>2645</v>
      </c>
    </row>
    <row r="1595" spans="1:4" ht="13.5" x14ac:dyDescent="0.25">
      <c r="A1595" s="101" t="s">
        <v>6322</v>
      </c>
      <c r="B1595" s="101" t="s">
        <v>6323</v>
      </c>
      <c r="C1595" s="101" t="s">
        <v>1770</v>
      </c>
      <c r="D1595" s="102" t="s">
        <v>6324</v>
      </c>
    </row>
    <row r="1596" spans="1:4" ht="13.5" x14ac:dyDescent="0.25">
      <c r="A1596" s="101" t="s">
        <v>6325</v>
      </c>
      <c r="B1596" s="101" t="s">
        <v>6326</v>
      </c>
      <c r="C1596" s="101" t="s">
        <v>1770</v>
      </c>
      <c r="D1596" s="102" t="s">
        <v>6327</v>
      </c>
    </row>
    <row r="1597" spans="1:4" ht="13.5" x14ac:dyDescent="0.25">
      <c r="A1597" s="101" t="s">
        <v>6328</v>
      </c>
      <c r="B1597" s="101" t="s">
        <v>6329</v>
      </c>
      <c r="C1597" s="101" t="s">
        <v>1770</v>
      </c>
      <c r="D1597" s="102" t="s">
        <v>6330</v>
      </c>
    </row>
    <row r="1598" spans="1:4" ht="13.5" x14ac:dyDescent="0.25">
      <c r="A1598" s="101" t="s">
        <v>6331</v>
      </c>
      <c r="B1598" s="101" t="s">
        <v>6332</v>
      </c>
      <c r="C1598" s="101" t="s">
        <v>1770</v>
      </c>
      <c r="D1598" s="102" t="s">
        <v>6333</v>
      </c>
    </row>
    <row r="1599" spans="1:4" ht="13.5" x14ac:dyDescent="0.25">
      <c r="A1599" s="101" t="s">
        <v>6334</v>
      </c>
      <c r="B1599" s="101" t="s">
        <v>6335</v>
      </c>
      <c r="C1599" s="101" t="s">
        <v>1770</v>
      </c>
      <c r="D1599" s="102" t="s">
        <v>6336</v>
      </c>
    </row>
    <row r="1600" spans="1:4" ht="13.5" x14ac:dyDescent="0.25">
      <c r="A1600" s="101" t="s">
        <v>6337</v>
      </c>
      <c r="B1600" s="101" t="s">
        <v>6338</v>
      </c>
      <c r="C1600" s="101" t="s">
        <v>1770</v>
      </c>
      <c r="D1600" s="102" t="s">
        <v>6339</v>
      </c>
    </row>
    <row r="1601" spans="1:4" ht="13.5" x14ac:dyDescent="0.25">
      <c r="A1601" s="101" t="s">
        <v>6340</v>
      </c>
      <c r="B1601" s="101" t="s">
        <v>6341</v>
      </c>
      <c r="C1601" s="101" t="s">
        <v>1770</v>
      </c>
      <c r="D1601" s="102" t="s">
        <v>6342</v>
      </c>
    </row>
    <row r="1602" spans="1:4" ht="13.5" x14ac:dyDescent="0.25">
      <c r="A1602" s="101" t="s">
        <v>6343</v>
      </c>
      <c r="B1602" s="101" t="s">
        <v>6344</v>
      </c>
      <c r="C1602" s="101" t="s">
        <v>1770</v>
      </c>
      <c r="D1602" s="102" t="s">
        <v>6345</v>
      </c>
    </row>
    <row r="1603" spans="1:4" ht="13.5" x14ac:dyDescent="0.25">
      <c r="A1603" s="101" t="s">
        <v>6346</v>
      </c>
      <c r="B1603" s="101" t="s">
        <v>6347</v>
      </c>
      <c r="C1603" s="101" t="s">
        <v>1770</v>
      </c>
      <c r="D1603" s="102" t="s">
        <v>6348</v>
      </c>
    </row>
    <row r="1604" spans="1:4" ht="13.5" x14ac:dyDescent="0.25">
      <c r="A1604" s="101" t="s">
        <v>6349</v>
      </c>
      <c r="B1604" s="101" t="s">
        <v>6350</v>
      </c>
      <c r="C1604" s="101" t="s">
        <v>1770</v>
      </c>
      <c r="D1604" s="102" t="s">
        <v>6351</v>
      </c>
    </row>
    <row r="1605" spans="1:4" ht="13.5" x14ac:dyDescent="0.25">
      <c r="A1605" s="101" t="s">
        <v>6352</v>
      </c>
      <c r="B1605" s="101" t="s">
        <v>6353</v>
      </c>
      <c r="C1605" s="101" t="s">
        <v>1770</v>
      </c>
      <c r="D1605" s="102" t="s">
        <v>6354</v>
      </c>
    </row>
    <row r="1606" spans="1:4" ht="13.5" x14ac:dyDescent="0.25">
      <c r="A1606" s="101" t="s">
        <v>6355</v>
      </c>
      <c r="B1606" s="101" t="s">
        <v>6356</v>
      </c>
      <c r="C1606" s="101" t="s">
        <v>1549</v>
      </c>
      <c r="D1606" s="102" t="s">
        <v>6357</v>
      </c>
    </row>
    <row r="1607" spans="1:4" ht="13.5" x14ac:dyDescent="0.25">
      <c r="A1607" s="101" t="s">
        <v>6358</v>
      </c>
      <c r="B1607" s="101" t="s">
        <v>6359</v>
      </c>
      <c r="C1607" s="101" t="s">
        <v>1549</v>
      </c>
      <c r="D1607" s="102" t="s">
        <v>6360</v>
      </c>
    </row>
    <row r="1608" spans="1:4" ht="13.5" x14ac:dyDescent="0.25">
      <c r="A1608" s="101" t="s">
        <v>6361</v>
      </c>
      <c r="B1608" s="101" t="s">
        <v>6362</v>
      </c>
      <c r="C1608" s="101" t="s">
        <v>1549</v>
      </c>
      <c r="D1608" s="102" t="s">
        <v>6363</v>
      </c>
    </row>
    <row r="1609" spans="1:4" ht="13.5" x14ac:dyDescent="0.25">
      <c r="A1609" s="101" t="s">
        <v>6364</v>
      </c>
      <c r="B1609" s="101" t="s">
        <v>6365</v>
      </c>
      <c r="C1609" s="101" t="s">
        <v>1549</v>
      </c>
      <c r="D1609" s="102" t="s">
        <v>6366</v>
      </c>
    </row>
    <row r="1610" spans="1:4" ht="13.5" x14ac:dyDescent="0.25">
      <c r="A1610" s="101" t="s">
        <v>6367</v>
      </c>
      <c r="B1610" s="101" t="s">
        <v>6368</v>
      </c>
      <c r="C1610" s="101" t="s">
        <v>1549</v>
      </c>
      <c r="D1610" s="102" t="s">
        <v>6369</v>
      </c>
    </row>
    <row r="1611" spans="1:4" ht="13.5" x14ac:dyDescent="0.25">
      <c r="A1611" s="101" t="s">
        <v>6370</v>
      </c>
      <c r="B1611" s="101" t="s">
        <v>6371</v>
      </c>
      <c r="C1611" s="101" t="s">
        <v>1549</v>
      </c>
      <c r="D1611" s="102" t="s">
        <v>6372</v>
      </c>
    </row>
    <row r="1612" spans="1:4" ht="13.5" x14ac:dyDescent="0.25">
      <c r="A1612" s="101" t="s">
        <v>6373</v>
      </c>
      <c r="B1612" s="101" t="s">
        <v>6374</v>
      </c>
      <c r="C1612" s="101" t="s">
        <v>1549</v>
      </c>
      <c r="D1612" s="102" t="s">
        <v>6375</v>
      </c>
    </row>
    <row r="1613" spans="1:4" ht="13.5" x14ac:dyDescent="0.25">
      <c r="A1613" s="101" t="s">
        <v>6376</v>
      </c>
      <c r="B1613" s="101" t="s">
        <v>6377</v>
      </c>
      <c r="C1613" s="101" t="s">
        <v>1549</v>
      </c>
      <c r="D1613" s="102" t="s">
        <v>6378</v>
      </c>
    </row>
    <row r="1614" spans="1:4" ht="13.5" x14ac:dyDescent="0.25">
      <c r="A1614" s="101" t="s">
        <v>6379</v>
      </c>
      <c r="B1614" s="101" t="s">
        <v>6380</v>
      </c>
      <c r="C1614" s="101" t="s">
        <v>1549</v>
      </c>
      <c r="D1614" s="102" t="s">
        <v>6381</v>
      </c>
    </row>
    <row r="1615" spans="1:4" ht="13.5" x14ac:dyDescent="0.25">
      <c r="A1615" s="101" t="s">
        <v>6382</v>
      </c>
      <c r="B1615" s="101" t="s">
        <v>6383</v>
      </c>
      <c r="C1615" s="101" t="s">
        <v>1549</v>
      </c>
      <c r="D1615" s="102" t="s">
        <v>6384</v>
      </c>
    </row>
    <row r="1616" spans="1:4" ht="13.5" x14ac:dyDescent="0.25">
      <c r="A1616" s="101" t="s">
        <v>6385</v>
      </c>
      <c r="B1616" s="101" t="s">
        <v>6386</v>
      </c>
      <c r="C1616" s="101" t="s">
        <v>1549</v>
      </c>
      <c r="D1616" s="102" t="s">
        <v>6387</v>
      </c>
    </row>
    <row r="1617" spans="1:4" ht="13.5" x14ac:dyDescent="0.25">
      <c r="A1617" s="101" t="s">
        <v>6388</v>
      </c>
      <c r="B1617" s="101" t="s">
        <v>6389</v>
      </c>
      <c r="C1617" s="101" t="s">
        <v>1549</v>
      </c>
      <c r="D1617" s="102" t="s">
        <v>6390</v>
      </c>
    </row>
    <row r="1618" spans="1:4" ht="13.5" x14ac:dyDescent="0.25">
      <c r="A1618" s="101" t="s">
        <v>6391</v>
      </c>
      <c r="B1618" s="101" t="s">
        <v>6392</v>
      </c>
      <c r="C1618" s="101" t="s">
        <v>1549</v>
      </c>
      <c r="D1618" s="102" t="s">
        <v>6393</v>
      </c>
    </row>
    <row r="1619" spans="1:4" ht="13.5" x14ac:dyDescent="0.25">
      <c r="A1619" s="101" t="s">
        <v>6394</v>
      </c>
      <c r="B1619" s="101" t="s">
        <v>6395</v>
      </c>
      <c r="C1619" s="101" t="s">
        <v>1549</v>
      </c>
      <c r="D1619" s="102" t="s">
        <v>6396</v>
      </c>
    </row>
    <row r="1620" spans="1:4" ht="13.5" x14ac:dyDescent="0.25">
      <c r="A1620" s="101" t="s">
        <v>6397</v>
      </c>
      <c r="B1620" s="101" t="s">
        <v>6398</v>
      </c>
      <c r="C1620" s="101" t="s">
        <v>1549</v>
      </c>
      <c r="D1620" s="102" t="s">
        <v>6399</v>
      </c>
    </row>
    <row r="1621" spans="1:4" ht="13.5" x14ac:dyDescent="0.25">
      <c r="A1621" s="101" t="s">
        <v>6400</v>
      </c>
      <c r="B1621" s="101" t="s">
        <v>6401</v>
      </c>
      <c r="C1621" s="101" t="s">
        <v>1549</v>
      </c>
      <c r="D1621" s="102" t="s">
        <v>6402</v>
      </c>
    </row>
    <row r="1622" spans="1:4" ht="13.5" x14ac:dyDescent="0.25">
      <c r="A1622" s="101" t="s">
        <v>6403</v>
      </c>
      <c r="B1622" s="101" t="s">
        <v>6404</v>
      </c>
      <c r="C1622" s="101" t="s">
        <v>1549</v>
      </c>
      <c r="D1622" s="102" t="s">
        <v>6405</v>
      </c>
    </row>
    <row r="1623" spans="1:4" ht="13.5" x14ac:dyDescent="0.25">
      <c r="A1623" s="101" t="s">
        <v>6406</v>
      </c>
      <c r="B1623" s="101" t="s">
        <v>6407</v>
      </c>
      <c r="C1623" s="101" t="s">
        <v>1549</v>
      </c>
      <c r="D1623" s="102" t="s">
        <v>6408</v>
      </c>
    </row>
    <row r="1624" spans="1:4" ht="13.5" x14ac:dyDescent="0.25">
      <c r="A1624" s="101" t="s">
        <v>6409</v>
      </c>
      <c r="B1624" s="101" t="s">
        <v>6410</v>
      </c>
      <c r="C1624" s="101" t="s">
        <v>1549</v>
      </c>
      <c r="D1624" s="102" t="s">
        <v>6411</v>
      </c>
    </row>
    <row r="1625" spans="1:4" ht="13.5" x14ac:dyDescent="0.25">
      <c r="A1625" s="101" t="s">
        <v>6412</v>
      </c>
      <c r="B1625" s="101" t="s">
        <v>6413</v>
      </c>
      <c r="C1625" s="101" t="s">
        <v>1549</v>
      </c>
      <c r="D1625" s="102" t="s">
        <v>6414</v>
      </c>
    </row>
    <row r="1626" spans="1:4" ht="13.5" x14ac:dyDescent="0.25">
      <c r="A1626" s="101" t="s">
        <v>6415</v>
      </c>
      <c r="B1626" s="101" t="s">
        <v>6416</v>
      </c>
      <c r="C1626" s="101" t="s">
        <v>1549</v>
      </c>
      <c r="D1626" s="102" t="s">
        <v>6417</v>
      </c>
    </row>
    <row r="1627" spans="1:4" ht="13.5" x14ac:dyDescent="0.25">
      <c r="A1627" s="101" t="s">
        <v>6418</v>
      </c>
      <c r="B1627" s="101" t="s">
        <v>6419</v>
      </c>
      <c r="C1627" s="101" t="s">
        <v>1549</v>
      </c>
      <c r="D1627" s="102" t="s">
        <v>6420</v>
      </c>
    </row>
    <row r="1628" spans="1:4" ht="13.5" x14ac:dyDescent="0.25">
      <c r="A1628" s="101" t="s">
        <v>6421</v>
      </c>
      <c r="B1628" s="101" t="s">
        <v>6422</v>
      </c>
      <c r="C1628" s="101" t="s">
        <v>1549</v>
      </c>
      <c r="D1628" s="102" t="s">
        <v>6423</v>
      </c>
    </row>
    <row r="1629" spans="1:4" ht="13.5" x14ac:dyDescent="0.25">
      <c r="A1629" s="101" t="s">
        <v>6424</v>
      </c>
      <c r="B1629" s="101" t="s">
        <v>6425</v>
      </c>
      <c r="C1629" s="101" t="s">
        <v>1549</v>
      </c>
      <c r="D1629" s="102" t="s">
        <v>6426</v>
      </c>
    </row>
    <row r="1630" spans="1:4" ht="13.5" x14ac:dyDescent="0.25">
      <c r="A1630" s="101" t="s">
        <v>6427</v>
      </c>
      <c r="B1630" s="101" t="s">
        <v>6428</v>
      </c>
      <c r="C1630" s="101" t="s">
        <v>1549</v>
      </c>
      <c r="D1630" s="102" t="s">
        <v>6429</v>
      </c>
    </row>
    <row r="1631" spans="1:4" ht="13.5" x14ac:dyDescent="0.25">
      <c r="A1631" s="101" t="s">
        <v>6430</v>
      </c>
      <c r="B1631" s="101" t="s">
        <v>6431</v>
      </c>
      <c r="C1631" s="101" t="s">
        <v>1549</v>
      </c>
      <c r="D1631" s="102" t="s">
        <v>6432</v>
      </c>
    </row>
    <row r="1632" spans="1:4" ht="13.5" x14ac:dyDescent="0.25">
      <c r="A1632" s="101" t="s">
        <v>6433</v>
      </c>
      <c r="B1632" s="101" t="s">
        <v>6434</v>
      </c>
      <c r="C1632" s="101" t="s">
        <v>1549</v>
      </c>
      <c r="D1632" s="102" t="s">
        <v>6435</v>
      </c>
    </row>
    <row r="1633" spans="1:4" ht="13.5" x14ac:dyDescent="0.25">
      <c r="A1633" s="101" t="s">
        <v>6436</v>
      </c>
      <c r="B1633" s="101" t="s">
        <v>6437</v>
      </c>
      <c r="C1633" s="101" t="s">
        <v>1549</v>
      </c>
      <c r="D1633" s="102" t="s">
        <v>6438</v>
      </c>
    </row>
    <row r="1634" spans="1:4" ht="13.5" x14ac:dyDescent="0.25">
      <c r="A1634" s="101" t="s">
        <v>6439</v>
      </c>
      <c r="B1634" s="101" t="s">
        <v>6440</v>
      </c>
      <c r="C1634" s="101" t="s">
        <v>1770</v>
      </c>
      <c r="D1634" s="102" t="s">
        <v>6441</v>
      </c>
    </row>
    <row r="1635" spans="1:4" ht="13.5" x14ac:dyDescent="0.25">
      <c r="A1635" s="101" t="s">
        <v>6442</v>
      </c>
      <c r="B1635" s="101" t="s">
        <v>6443</v>
      </c>
      <c r="C1635" s="101" t="s">
        <v>1770</v>
      </c>
      <c r="D1635" s="102" t="s">
        <v>6444</v>
      </c>
    </row>
    <row r="1636" spans="1:4" ht="13.5" x14ac:dyDescent="0.25">
      <c r="A1636" s="101" t="s">
        <v>6445</v>
      </c>
      <c r="B1636" s="101" t="s">
        <v>6446</v>
      </c>
      <c r="C1636" s="101" t="s">
        <v>1770</v>
      </c>
      <c r="D1636" s="102" t="s">
        <v>6447</v>
      </c>
    </row>
    <row r="1637" spans="1:4" ht="13.5" x14ac:dyDescent="0.25">
      <c r="A1637" s="101" t="s">
        <v>6448</v>
      </c>
      <c r="B1637" s="101" t="s">
        <v>6449</v>
      </c>
      <c r="C1637" s="101" t="s">
        <v>1770</v>
      </c>
      <c r="D1637" s="102" t="s">
        <v>6450</v>
      </c>
    </row>
    <row r="1638" spans="1:4" ht="13.5" x14ac:dyDescent="0.25">
      <c r="A1638" s="101" t="s">
        <v>6451</v>
      </c>
      <c r="B1638" s="101" t="s">
        <v>6452</v>
      </c>
      <c r="C1638" s="101" t="s">
        <v>1549</v>
      </c>
      <c r="D1638" s="102" t="s">
        <v>6453</v>
      </c>
    </row>
    <row r="1639" spans="1:4" ht="13.5" x14ac:dyDescent="0.25">
      <c r="A1639" s="101" t="s">
        <v>6454</v>
      </c>
      <c r="B1639" s="101" t="s">
        <v>6455</v>
      </c>
      <c r="C1639" s="101" t="s">
        <v>1770</v>
      </c>
      <c r="D1639" s="102" t="s">
        <v>6456</v>
      </c>
    </row>
    <row r="1640" spans="1:4" ht="13.5" x14ac:dyDescent="0.25">
      <c r="A1640" s="101" t="s">
        <v>6457</v>
      </c>
      <c r="B1640" s="101" t="s">
        <v>6458</v>
      </c>
      <c r="C1640" s="101" t="s">
        <v>1770</v>
      </c>
      <c r="D1640" s="102" t="s">
        <v>6459</v>
      </c>
    </row>
    <row r="1641" spans="1:4" ht="13.5" x14ac:dyDescent="0.25">
      <c r="A1641" s="101" t="s">
        <v>6460</v>
      </c>
      <c r="B1641" s="101" t="s">
        <v>6461</v>
      </c>
      <c r="C1641" s="101" t="s">
        <v>1549</v>
      </c>
      <c r="D1641" s="102" t="s">
        <v>6462</v>
      </c>
    </row>
    <row r="1642" spans="1:4" ht="13.5" x14ac:dyDescent="0.25">
      <c r="A1642" s="101" t="s">
        <v>6463</v>
      </c>
      <c r="B1642" s="101" t="s">
        <v>6464</v>
      </c>
      <c r="C1642" s="101" t="s">
        <v>1770</v>
      </c>
      <c r="D1642" s="102" t="s">
        <v>6465</v>
      </c>
    </row>
    <row r="1643" spans="1:4" ht="13.5" x14ac:dyDescent="0.25">
      <c r="A1643" s="101" t="s">
        <v>6466</v>
      </c>
      <c r="B1643" s="101" t="s">
        <v>6467</v>
      </c>
      <c r="C1643" s="101" t="s">
        <v>1549</v>
      </c>
      <c r="D1643" s="102" t="s">
        <v>6468</v>
      </c>
    </row>
    <row r="1644" spans="1:4" ht="13.5" x14ac:dyDescent="0.25">
      <c r="A1644" s="101" t="s">
        <v>6469</v>
      </c>
      <c r="B1644" s="101" t="s">
        <v>6470</v>
      </c>
      <c r="C1644" s="101" t="s">
        <v>1770</v>
      </c>
      <c r="D1644" s="102" t="s">
        <v>6471</v>
      </c>
    </row>
    <row r="1645" spans="1:4" ht="13.5" x14ac:dyDescent="0.25">
      <c r="A1645" s="101" t="s">
        <v>6472</v>
      </c>
      <c r="B1645" s="101" t="s">
        <v>6473</v>
      </c>
      <c r="C1645" s="101" t="s">
        <v>1549</v>
      </c>
      <c r="D1645" s="102" t="s">
        <v>6474</v>
      </c>
    </row>
    <row r="1646" spans="1:4" ht="13.5" x14ac:dyDescent="0.25">
      <c r="A1646" s="101" t="s">
        <v>6475</v>
      </c>
      <c r="B1646" s="101" t="s">
        <v>6476</v>
      </c>
      <c r="C1646" s="101" t="s">
        <v>1770</v>
      </c>
      <c r="D1646" s="102" t="s">
        <v>6477</v>
      </c>
    </row>
    <row r="1647" spans="1:4" ht="13.5" x14ac:dyDescent="0.25">
      <c r="A1647" s="101" t="s">
        <v>6478</v>
      </c>
      <c r="B1647" s="101" t="s">
        <v>6479</v>
      </c>
      <c r="C1647" s="101" t="s">
        <v>1770</v>
      </c>
      <c r="D1647" s="102" t="s">
        <v>6480</v>
      </c>
    </row>
    <row r="1648" spans="1:4" ht="13.5" x14ac:dyDescent="0.25">
      <c r="A1648" s="101" t="s">
        <v>6481</v>
      </c>
      <c r="B1648" s="101" t="s">
        <v>6482</v>
      </c>
      <c r="C1648" s="101" t="s">
        <v>1770</v>
      </c>
      <c r="D1648" s="102" t="s">
        <v>6483</v>
      </c>
    </row>
    <row r="1649" spans="1:4" ht="13.5" x14ac:dyDescent="0.25">
      <c r="A1649" s="101" t="s">
        <v>6484</v>
      </c>
      <c r="B1649" s="101" t="s">
        <v>6485</v>
      </c>
      <c r="C1649" s="101" t="s">
        <v>1549</v>
      </c>
      <c r="D1649" s="102" t="s">
        <v>6486</v>
      </c>
    </row>
    <row r="1650" spans="1:4" ht="13.5" x14ac:dyDescent="0.25">
      <c r="A1650" s="101" t="s">
        <v>6487</v>
      </c>
      <c r="B1650" s="101" t="s">
        <v>6488</v>
      </c>
      <c r="C1650" s="101" t="s">
        <v>1770</v>
      </c>
      <c r="D1650" s="102" t="s">
        <v>6489</v>
      </c>
    </row>
    <row r="1651" spans="1:4" ht="13.5" x14ac:dyDescent="0.25">
      <c r="A1651" s="101" t="s">
        <v>6490</v>
      </c>
      <c r="B1651" s="101" t="s">
        <v>6491</v>
      </c>
      <c r="C1651" s="101" t="s">
        <v>1770</v>
      </c>
      <c r="D1651" s="102" t="s">
        <v>6492</v>
      </c>
    </row>
    <row r="1652" spans="1:4" ht="13.5" x14ac:dyDescent="0.25">
      <c r="A1652" s="101" t="s">
        <v>6493</v>
      </c>
      <c r="B1652" s="101" t="s">
        <v>6494</v>
      </c>
      <c r="C1652" s="101" t="s">
        <v>1549</v>
      </c>
      <c r="D1652" s="102" t="s">
        <v>6495</v>
      </c>
    </row>
    <row r="1653" spans="1:4" ht="13.5" x14ac:dyDescent="0.25">
      <c r="A1653" s="101" t="s">
        <v>6496</v>
      </c>
      <c r="B1653" s="101" t="s">
        <v>6497</v>
      </c>
      <c r="C1653" s="101" t="s">
        <v>1770</v>
      </c>
      <c r="D1653" s="102" t="s">
        <v>6498</v>
      </c>
    </row>
    <row r="1654" spans="1:4" ht="13.5" x14ac:dyDescent="0.25">
      <c r="A1654" s="101" t="s">
        <v>6499</v>
      </c>
      <c r="B1654" s="101" t="s">
        <v>6500</v>
      </c>
      <c r="C1654" s="101" t="s">
        <v>1549</v>
      </c>
      <c r="D1654" s="102" t="s">
        <v>6501</v>
      </c>
    </row>
    <row r="1655" spans="1:4" ht="13.5" x14ac:dyDescent="0.25">
      <c r="A1655" s="101" t="s">
        <v>6502</v>
      </c>
      <c r="B1655" s="101" t="s">
        <v>6503</v>
      </c>
      <c r="C1655" s="101" t="s">
        <v>1770</v>
      </c>
      <c r="D1655" s="102" t="s">
        <v>6480</v>
      </c>
    </row>
    <row r="1656" spans="1:4" ht="13.5" x14ac:dyDescent="0.25">
      <c r="A1656" s="101" t="s">
        <v>6504</v>
      </c>
      <c r="B1656" s="101" t="s">
        <v>6505</v>
      </c>
      <c r="C1656" s="101" t="s">
        <v>1549</v>
      </c>
      <c r="D1656" s="102" t="s">
        <v>6506</v>
      </c>
    </row>
    <row r="1657" spans="1:4" ht="13.5" x14ac:dyDescent="0.25">
      <c r="A1657" s="101" t="s">
        <v>6507</v>
      </c>
      <c r="B1657" s="101" t="s">
        <v>6508</v>
      </c>
      <c r="C1657" s="101" t="s">
        <v>1770</v>
      </c>
      <c r="D1657" s="102" t="s">
        <v>6483</v>
      </c>
    </row>
    <row r="1658" spans="1:4" ht="13.5" x14ac:dyDescent="0.25">
      <c r="A1658" s="101" t="s">
        <v>6509</v>
      </c>
      <c r="B1658" s="101" t="s">
        <v>6510</v>
      </c>
      <c r="C1658" s="101" t="s">
        <v>1549</v>
      </c>
      <c r="D1658" s="102" t="s">
        <v>6511</v>
      </c>
    </row>
    <row r="1659" spans="1:4" ht="13.5" x14ac:dyDescent="0.25">
      <c r="A1659" s="101" t="s">
        <v>6512</v>
      </c>
      <c r="B1659" s="101" t="s">
        <v>6513</v>
      </c>
      <c r="C1659" s="101" t="s">
        <v>1770</v>
      </c>
      <c r="D1659" s="102" t="s">
        <v>6489</v>
      </c>
    </row>
    <row r="1660" spans="1:4" ht="13.5" x14ac:dyDescent="0.25">
      <c r="A1660" s="101" t="s">
        <v>6514</v>
      </c>
      <c r="B1660" s="101" t="s">
        <v>6515</v>
      </c>
      <c r="C1660" s="101" t="s">
        <v>1549</v>
      </c>
      <c r="D1660" s="102" t="s">
        <v>6516</v>
      </c>
    </row>
    <row r="1661" spans="1:4" ht="13.5" x14ac:dyDescent="0.25">
      <c r="A1661" s="101" t="s">
        <v>6517</v>
      </c>
      <c r="B1661" s="101" t="s">
        <v>6518</v>
      </c>
      <c r="C1661" s="101" t="s">
        <v>1770</v>
      </c>
      <c r="D1661" s="102" t="s">
        <v>6492</v>
      </c>
    </row>
    <row r="1662" spans="1:4" ht="13.5" x14ac:dyDescent="0.25">
      <c r="A1662" s="101" t="s">
        <v>6519</v>
      </c>
      <c r="B1662" s="101" t="s">
        <v>6520</v>
      </c>
      <c r="C1662" s="101" t="s">
        <v>1549</v>
      </c>
      <c r="D1662" s="102" t="s">
        <v>6521</v>
      </c>
    </row>
    <row r="1663" spans="1:4" ht="13.5" x14ac:dyDescent="0.25">
      <c r="A1663" s="101" t="s">
        <v>6522</v>
      </c>
      <c r="B1663" s="101" t="s">
        <v>6523</v>
      </c>
      <c r="C1663" s="101" t="s">
        <v>1770</v>
      </c>
      <c r="D1663" s="102" t="s">
        <v>6498</v>
      </c>
    </row>
    <row r="1664" spans="1:4" ht="13.5" x14ac:dyDescent="0.25">
      <c r="A1664" s="101" t="s">
        <v>6524</v>
      </c>
      <c r="B1664" s="101" t="s">
        <v>6525</v>
      </c>
      <c r="C1664" s="101" t="s">
        <v>1549</v>
      </c>
      <c r="D1664" s="102" t="s">
        <v>6526</v>
      </c>
    </row>
    <row r="1665" spans="1:4" ht="13.5" x14ac:dyDescent="0.25">
      <c r="A1665" s="101" t="s">
        <v>6527</v>
      </c>
      <c r="B1665" s="101" t="s">
        <v>6528</v>
      </c>
      <c r="C1665" s="101" t="s">
        <v>1770</v>
      </c>
      <c r="D1665" s="102" t="s">
        <v>6529</v>
      </c>
    </row>
    <row r="1666" spans="1:4" ht="13.5" x14ac:dyDescent="0.25">
      <c r="A1666" s="101" t="s">
        <v>6530</v>
      </c>
      <c r="B1666" s="101" t="s">
        <v>6531</v>
      </c>
      <c r="C1666" s="101" t="s">
        <v>1549</v>
      </c>
      <c r="D1666" s="102" t="s">
        <v>6532</v>
      </c>
    </row>
    <row r="1667" spans="1:4" ht="13.5" x14ac:dyDescent="0.25">
      <c r="A1667" s="101" t="s">
        <v>6533</v>
      </c>
      <c r="B1667" s="101" t="s">
        <v>6534</v>
      </c>
      <c r="C1667" s="101" t="s">
        <v>1770</v>
      </c>
      <c r="D1667" s="102" t="s">
        <v>6535</v>
      </c>
    </row>
    <row r="1668" spans="1:4" ht="13.5" x14ac:dyDescent="0.25">
      <c r="A1668" s="101" t="s">
        <v>6536</v>
      </c>
      <c r="B1668" s="101" t="s">
        <v>6537</v>
      </c>
      <c r="C1668" s="101" t="s">
        <v>1549</v>
      </c>
      <c r="D1668" s="102" t="s">
        <v>6538</v>
      </c>
    </row>
    <row r="1669" spans="1:4" ht="13.5" x14ac:dyDescent="0.25">
      <c r="A1669" s="101" t="s">
        <v>6539</v>
      </c>
      <c r="B1669" s="101" t="s">
        <v>6540</v>
      </c>
      <c r="C1669" s="101" t="s">
        <v>1770</v>
      </c>
      <c r="D1669" s="102" t="s">
        <v>6541</v>
      </c>
    </row>
    <row r="1670" spans="1:4" ht="13.5" x14ac:dyDescent="0.25">
      <c r="A1670" s="101" t="s">
        <v>6542</v>
      </c>
      <c r="B1670" s="101" t="s">
        <v>6543</v>
      </c>
      <c r="C1670" s="101" t="s">
        <v>1549</v>
      </c>
      <c r="D1670" s="102" t="s">
        <v>6544</v>
      </c>
    </row>
    <row r="1671" spans="1:4" ht="13.5" x14ac:dyDescent="0.25">
      <c r="A1671" s="101" t="s">
        <v>6545</v>
      </c>
      <c r="B1671" s="101" t="s">
        <v>6546</v>
      </c>
      <c r="C1671" s="101" t="s">
        <v>1770</v>
      </c>
      <c r="D1671" s="102" t="s">
        <v>6547</v>
      </c>
    </row>
    <row r="1672" spans="1:4" ht="13.5" x14ac:dyDescent="0.25">
      <c r="A1672" s="101" t="s">
        <v>6548</v>
      </c>
      <c r="B1672" s="101" t="s">
        <v>6549</v>
      </c>
      <c r="C1672" s="101" t="s">
        <v>1549</v>
      </c>
      <c r="D1672" s="102" t="s">
        <v>6550</v>
      </c>
    </row>
    <row r="1673" spans="1:4" ht="13.5" x14ac:dyDescent="0.25">
      <c r="A1673" s="101" t="s">
        <v>6551</v>
      </c>
      <c r="B1673" s="101" t="s">
        <v>6552</v>
      </c>
      <c r="C1673" s="101" t="s">
        <v>1770</v>
      </c>
      <c r="D1673" s="102" t="s">
        <v>6529</v>
      </c>
    </row>
    <row r="1674" spans="1:4" ht="13.5" x14ac:dyDescent="0.25">
      <c r="A1674" s="101" t="s">
        <v>6553</v>
      </c>
      <c r="B1674" s="101" t="s">
        <v>6554</v>
      </c>
      <c r="C1674" s="101" t="s">
        <v>1549</v>
      </c>
      <c r="D1674" s="102" t="s">
        <v>6555</v>
      </c>
    </row>
    <row r="1675" spans="1:4" ht="13.5" x14ac:dyDescent="0.25">
      <c r="A1675" s="101" t="s">
        <v>6556</v>
      </c>
      <c r="B1675" s="101" t="s">
        <v>6557</v>
      </c>
      <c r="C1675" s="101" t="s">
        <v>1770</v>
      </c>
      <c r="D1675" s="102" t="s">
        <v>6558</v>
      </c>
    </row>
    <row r="1676" spans="1:4" ht="13.5" x14ac:dyDescent="0.25">
      <c r="A1676" s="101" t="s">
        <v>6559</v>
      </c>
      <c r="B1676" s="101" t="s">
        <v>6560</v>
      </c>
      <c r="C1676" s="101" t="s">
        <v>1549</v>
      </c>
      <c r="D1676" s="102" t="s">
        <v>6561</v>
      </c>
    </row>
    <row r="1677" spans="1:4" ht="13.5" x14ac:dyDescent="0.25">
      <c r="A1677" s="101" t="s">
        <v>6562</v>
      </c>
      <c r="B1677" s="101" t="s">
        <v>6563</v>
      </c>
      <c r="C1677" s="101" t="s">
        <v>1770</v>
      </c>
      <c r="D1677" s="102" t="s">
        <v>6564</v>
      </c>
    </row>
    <row r="1678" spans="1:4" ht="13.5" x14ac:dyDescent="0.25">
      <c r="A1678" s="101" t="s">
        <v>6565</v>
      </c>
      <c r="B1678" s="101" t="s">
        <v>6566</v>
      </c>
      <c r="C1678" s="101" t="s">
        <v>1549</v>
      </c>
      <c r="D1678" s="102" t="s">
        <v>6567</v>
      </c>
    </row>
    <row r="1679" spans="1:4" ht="13.5" x14ac:dyDescent="0.25">
      <c r="A1679" s="101" t="s">
        <v>6568</v>
      </c>
      <c r="B1679" s="101" t="s">
        <v>6569</v>
      </c>
      <c r="C1679" s="101" t="s">
        <v>1770</v>
      </c>
      <c r="D1679" s="102" t="s">
        <v>6570</v>
      </c>
    </row>
    <row r="1680" spans="1:4" ht="13.5" x14ac:dyDescent="0.25">
      <c r="A1680" s="101" t="s">
        <v>6571</v>
      </c>
      <c r="B1680" s="101" t="s">
        <v>6572</v>
      </c>
      <c r="C1680" s="101" t="s">
        <v>1549</v>
      </c>
      <c r="D1680" s="102" t="s">
        <v>6573</v>
      </c>
    </row>
    <row r="1681" spans="1:4" ht="13.5" x14ac:dyDescent="0.25">
      <c r="A1681" s="101" t="s">
        <v>6574</v>
      </c>
      <c r="B1681" s="101" t="s">
        <v>6575</v>
      </c>
      <c r="C1681" s="101" t="s">
        <v>1770</v>
      </c>
      <c r="D1681" s="102" t="s">
        <v>6558</v>
      </c>
    </row>
    <row r="1682" spans="1:4" ht="13.5" x14ac:dyDescent="0.25">
      <c r="A1682" s="101" t="s">
        <v>6576</v>
      </c>
      <c r="B1682" s="101" t="s">
        <v>6577</v>
      </c>
      <c r="C1682" s="101" t="s">
        <v>1549</v>
      </c>
      <c r="D1682" s="102" t="s">
        <v>6578</v>
      </c>
    </row>
    <row r="1683" spans="1:4" ht="13.5" x14ac:dyDescent="0.25">
      <c r="A1683" s="101" t="s">
        <v>6579</v>
      </c>
      <c r="B1683" s="101" t="s">
        <v>6580</v>
      </c>
      <c r="C1683" s="101" t="s">
        <v>1770</v>
      </c>
      <c r="D1683" s="102" t="s">
        <v>6581</v>
      </c>
    </row>
    <row r="1684" spans="1:4" ht="13.5" x14ac:dyDescent="0.25">
      <c r="A1684" s="101" t="s">
        <v>6582</v>
      </c>
      <c r="B1684" s="101" t="s">
        <v>6583</v>
      </c>
      <c r="C1684" s="101" t="s">
        <v>1549</v>
      </c>
      <c r="D1684" s="102" t="s">
        <v>6584</v>
      </c>
    </row>
    <row r="1685" spans="1:4" ht="13.5" x14ac:dyDescent="0.25">
      <c r="A1685" s="101" t="s">
        <v>6585</v>
      </c>
      <c r="B1685" s="101" t="s">
        <v>6586</v>
      </c>
      <c r="C1685" s="101" t="s">
        <v>1770</v>
      </c>
      <c r="D1685" s="102" t="s">
        <v>6587</v>
      </c>
    </row>
    <row r="1686" spans="1:4" ht="13.5" x14ac:dyDescent="0.25">
      <c r="A1686" s="101" t="s">
        <v>6588</v>
      </c>
      <c r="B1686" s="101" t="s">
        <v>6589</v>
      </c>
      <c r="C1686" s="101" t="s">
        <v>1549</v>
      </c>
      <c r="D1686" s="102" t="s">
        <v>6590</v>
      </c>
    </row>
    <row r="1687" spans="1:4" ht="13.5" x14ac:dyDescent="0.25">
      <c r="A1687" s="101" t="s">
        <v>6591</v>
      </c>
      <c r="B1687" s="101" t="s">
        <v>6592</v>
      </c>
      <c r="C1687" s="101" t="s">
        <v>1770</v>
      </c>
      <c r="D1687" s="102" t="s">
        <v>6581</v>
      </c>
    </row>
    <row r="1688" spans="1:4" ht="13.5" x14ac:dyDescent="0.25">
      <c r="A1688" s="101" t="s">
        <v>6593</v>
      </c>
      <c r="B1688" s="101" t="s">
        <v>6594</v>
      </c>
      <c r="C1688" s="101" t="s">
        <v>1549</v>
      </c>
      <c r="D1688" s="102" t="s">
        <v>6595</v>
      </c>
    </row>
    <row r="1689" spans="1:4" ht="13.5" x14ac:dyDescent="0.25">
      <c r="A1689" s="101" t="s">
        <v>6596</v>
      </c>
      <c r="B1689" s="101" t="s">
        <v>6597</v>
      </c>
      <c r="C1689" s="101" t="s">
        <v>1770</v>
      </c>
      <c r="D1689" s="102" t="s">
        <v>6598</v>
      </c>
    </row>
    <row r="1690" spans="1:4" ht="13.5" x14ac:dyDescent="0.25">
      <c r="A1690" s="101" t="s">
        <v>6599</v>
      </c>
      <c r="B1690" s="101" t="s">
        <v>6600</v>
      </c>
      <c r="C1690" s="101" t="s">
        <v>1549</v>
      </c>
      <c r="D1690" s="102" t="s">
        <v>6601</v>
      </c>
    </row>
    <row r="1691" spans="1:4" ht="13.5" x14ac:dyDescent="0.25">
      <c r="A1691" s="101" t="s">
        <v>6602</v>
      </c>
      <c r="B1691" s="101" t="s">
        <v>6603</v>
      </c>
      <c r="C1691" s="101" t="s">
        <v>1770</v>
      </c>
      <c r="D1691" s="102" t="s">
        <v>6598</v>
      </c>
    </row>
    <row r="1692" spans="1:4" ht="13.5" x14ac:dyDescent="0.25">
      <c r="A1692" s="101" t="s">
        <v>6604</v>
      </c>
      <c r="B1692" s="101" t="s">
        <v>6605</v>
      </c>
      <c r="C1692" s="101" t="s">
        <v>1549</v>
      </c>
      <c r="D1692" s="102" t="s">
        <v>6606</v>
      </c>
    </row>
    <row r="1693" spans="1:4" ht="13.5" x14ac:dyDescent="0.25">
      <c r="A1693" s="101" t="s">
        <v>6607</v>
      </c>
      <c r="B1693" s="101" t="s">
        <v>6608</v>
      </c>
      <c r="C1693" s="101" t="s">
        <v>1770</v>
      </c>
      <c r="D1693" s="102" t="s">
        <v>6609</v>
      </c>
    </row>
    <row r="1694" spans="1:4" ht="13.5" x14ac:dyDescent="0.25">
      <c r="A1694" s="101" t="s">
        <v>6610</v>
      </c>
      <c r="B1694" s="101" t="s">
        <v>6611</v>
      </c>
      <c r="C1694" s="101" t="s">
        <v>1549</v>
      </c>
      <c r="D1694" s="102" t="s">
        <v>6612</v>
      </c>
    </row>
    <row r="1695" spans="1:4" ht="13.5" x14ac:dyDescent="0.25">
      <c r="A1695" s="101" t="s">
        <v>6613</v>
      </c>
      <c r="B1695" s="101" t="s">
        <v>6614</v>
      </c>
      <c r="C1695" s="101" t="s">
        <v>1770</v>
      </c>
      <c r="D1695" s="102" t="s">
        <v>6615</v>
      </c>
    </row>
    <row r="1696" spans="1:4" ht="13.5" x14ac:dyDescent="0.25">
      <c r="A1696" s="101" t="s">
        <v>6616</v>
      </c>
      <c r="B1696" s="101" t="s">
        <v>6617</v>
      </c>
      <c r="C1696" s="101" t="s">
        <v>1770</v>
      </c>
      <c r="D1696" s="102" t="s">
        <v>6618</v>
      </c>
    </row>
    <row r="1697" spans="1:4" ht="13.5" x14ac:dyDescent="0.25">
      <c r="A1697" s="101" t="s">
        <v>6619</v>
      </c>
      <c r="B1697" s="101" t="s">
        <v>6620</v>
      </c>
      <c r="C1697" s="101" t="s">
        <v>1770</v>
      </c>
      <c r="D1697" s="102" t="s">
        <v>6621</v>
      </c>
    </row>
    <row r="1698" spans="1:4" ht="13.5" x14ac:dyDescent="0.25">
      <c r="A1698" s="101" t="s">
        <v>6622</v>
      </c>
      <c r="B1698" s="101" t="s">
        <v>6623</v>
      </c>
      <c r="C1698" s="101" t="s">
        <v>1549</v>
      </c>
      <c r="D1698" s="102" t="s">
        <v>6624</v>
      </c>
    </row>
    <row r="1699" spans="1:4" ht="13.5" x14ac:dyDescent="0.25">
      <c r="A1699" s="101" t="s">
        <v>6625</v>
      </c>
      <c r="B1699" s="101" t="s">
        <v>6626</v>
      </c>
      <c r="C1699" s="101" t="s">
        <v>1549</v>
      </c>
      <c r="D1699" s="102" t="s">
        <v>6627</v>
      </c>
    </row>
    <row r="1700" spans="1:4" ht="13.5" x14ac:dyDescent="0.25">
      <c r="A1700" s="101" t="s">
        <v>6628</v>
      </c>
      <c r="B1700" s="101" t="s">
        <v>6629</v>
      </c>
      <c r="C1700" s="101" t="s">
        <v>1549</v>
      </c>
      <c r="D1700" s="102" t="s">
        <v>6630</v>
      </c>
    </row>
    <row r="1701" spans="1:4" ht="13.5" x14ac:dyDescent="0.25">
      <c r="A1701" s="101" t="s">
        <v>6631</v>
      </c>
      <c r="B1701" s="101" t="s">
        <v>6632</v>
      </c>
      <c r="C1701" s="101" t="s">
        <v>1549</v>
      </c>
      <c r="D1701" s="102" t="s">
        <v>6633</v>
      </c>
    </row>
    <row r="1702" spans="1:4" ht="13.5" x14ac:dyDescent="0.25">
      <c r="A1702" s="101" t="s">
        <v>6634</v>
      </c>
      <c r="B1702" s="101" t="s">
        <v>6635</v>
      </c>
      <c r="C1702" s="101" t="s">
        <v>1770</v>
      </c>
      <c r="D1702" s="102" t="s">
        <v>6636</v>
      </c>
    </row>
    <row r="1703" spans="1:4" ht="13.5" x14ac:dyDescent="0.25">
      <c r="A1703" s="101" t="s">
        <v>6637</v>
      </c>
      <c r="B1703" s="101" t="s">
        <v>6638</v>
      </c>
      <c r="C1703" s="101" t="s">
        <v>1549</v>
      </c>
      <c r="D1703" s="102" t="s">
        <v>6639</v>
      </c>
    </row>
    <row r="1704" spans="1:4" ht="13.5" x14ac:dyDescent="0.25">
      <c r="A1704" s="101" t="s">
        <v>6640</v>
      </c>
      <c r="B1704" s="101" t="s">
        <v>6641</v>
      </c>
      <c r="C1704" s="101" t="s">
        <v>1770</v>
      </c>
      <c r="D1704" s="102" t="s">
        <v>6642</v>
      </c>
    </row>
    <row r="1705" spans="1:4" ht="13.5" x14ac:dyDescent="0.25">
      <c r="A1705" s="101" t="s">
        <v>6643</v>
      </c>
      <c r="B1705" s="101" t="s">
        <v>6644</v>
      </c>
      <c r="C1705" s="101" t="s">
        <v>1770</v>
      </c>
      <c r="D1705" s="102" t="s">
        <v>6645</v>
      </c>
    </row>
    <row r="1706" spans="1:4" ht="13.5" x14ac:dyDescent="0.25">
      <c r="A1706" s="101" t="s">
        <v>6646</v>
      </c>
      <c r="B1706" s="101" t="s">
        <v>6647</v>
      </c>
      <c r="C1706" s="101" t="s">
        <v>1549</v>
      </c>
      <c r="D1706" s="102" t="s">
        <v>6648</v>
      </c>
    </row>
    <row r="1707" spans="1:4" ht="13.5" x14ac:dyDescent="0.25">
      <c r="A1707" s="101" t="s">
        <v>6649</v>
      </c>
      <c r="B1707" s="101" t="s">
        <v>6650</v>
      </c>
      <c r="C1707" s="101" t="s">
        <v>1770</v>
      </c>
      <c r="D1707" s="102" t="s">
        <v>6651</v>
      </c>
    </row>
    <row r="1708" spans="1:4" ht="13.5" x14ac:dyDescent="0.25">
      <c r="A1708" s="101" t="s">
        <v>6652</v>
      </c>
      <c r="B1708" s="101" t="s">
        <v>6653</v>
      </c>
      <c r="C1708" s="101" t="s">
        <v>1549</v>
      </c>
      <c r="D1708" s="102" t="s">
        <v>6654</v>
      </c>
    </row>
    <row r="1709" spans="1:4" ht="13.5" x14ac:dyDescent="0.25">
      <c r="A1709" s="101" t="s">
        <v>6655</v>
      </c>
      <c r="B1709" s="101" t="s">
        <v>6656</v>
      </c>
      <c r="C1709" s="101" t="s">
        <v>1770</v>
      </c>
      <c r="D1709" s="102" t="s">
        <v>6657</v>
      </c>
    </row>
    <row r="1710" spans="1:4" ht="13.5" x14ac:dyDescent="0.25">
      <c r="A1710" s="101" t="s">
        <v>6658</v>
      </c>
      <c r="B1710" s="101" t="s">
        <v>6659</v>
      </c>
      <c r="C1710" s="101" t="s">
        <v>1770</v>
      </c>
      <c r="D1710" s="102" t="s">
        <v>6660</v>
      </c>
    </row>
    <row r="1711" spans="1:4" ht="13.5" x14ac:dyDescent="0.25">
      <c r="A1711" s="101" t="s">
        <v>6661</v>
      </c>
      <c r="B1711" s="101" t="s">
        <v>6662</v>
      </c>
      <c r="C1711" s="101" t="s">
        <v>1549</v>
      </c>
      <c r="D1711" s="102" t="s">
        <v>6663</v>
      </c>
    </row>
    <row r="1712" spans="1:4" ht="13.5" x14ac:dyDescent="0.25">
      <c r="A1712" s="101" t="s">
        <v>6664</v>
      </c>
      <c r="B1712" s="101" t="s">
        <v>6665</v>
      </c>
      <c r="C1712" s="101" t="s">
        <v>1770</v>
      </c>
      <c r="D1712" s="102" t="s">
        <v>6666</v>
      </c>
    </row>
    <row r="1713" spans="1:4" ht="13.5" x14ac:dyDescent="0.25">
      <c r="A1713" s="101" t="s">
        <v>6667</v>
      </c>
      <c r="B1713" s="101" t="s">
        <v>6668</v>
      </c>
      <c r="C1713" s="101" t="s">
        <v>1549</v>
      </c>
      <c r="D1713" s="102" t="s">
        <v>6669</v>
      </c>
    </row>
    <row r="1714" spans="1:4" ht="13.5" x14ac:dyDescent="0.25">
      <c r="A1714" s="101" t="s">
        <v>6670</v>
      </c>
      <c r="B1714" s="101" t="s">
        <v>6671</v>
      </c>
      <c r="C1714" s="101" t="s">
        <v>1770</v>
      </c>
      <c r="D1714" s="102" t="s">
        <v>6672</v>
      </c>
    </row>
    <row r="1715" spans="1:4" ht="13.5" x14ac:dyDescent="0.25">
      <c r="A1715" s="101" t="s">
        <v>6673</v>
      </c>
      <c r="B1715" s="101" t="s">
        <v>6674</v>
      </c>
      <c r="C1715" s="101" t="s">
        <v>1549</v>
      </c>
      <c r="D1715" s="102" t="s">
        <v>6675</v>
      </c>
    </row>
    <row r="1716" spans="1:4" ht="13.5" x14ac:dyDescent="0.25">
      <c r="A1716" s="101" t="s">
        <v>6676</v>
      </c>
      <c r="B1716" s="101" t="s">
        <v>6677</v>
      </c>
      <c r="C1716" s="101" t="s">
        <v>1549</v>
      </c>
      <c r="D1716" s="102" t="s">
        <v>6678</v>
      </c>
    </row>
    <row r="1717" spans="1:4" ht="13.5" x14ac:dyDescent="0.25">
      <c r="A1717" s="101" t="s">
        <v>6679</v>
      </c>
      <c r="B1717" s="101" t="s">
        <v>6680</v>
      </c>
      <c r="C1717" s="101" t="s">
        <v>1770</v>
      </c>
      <c r="D1717" s="102" t="s">
        <v>6681</v>
      </c>
    </row>
    <row r="1718" spans="1:4" ht="13.5" x14ac:dyDescent="0.25">
      <c r="A1718" s="101" t="s">
        <v>6682</v>
      </c>
      <c r="B1718" s="101" t="s">
        <v>6683</v>
      </c>
      <c r="C1718" s="101" t="s">
        <v>1770</v>
      </c>
      <c r="D1718" s="102" t="s">
        <v>6684</v>
      </c>
    </row>
    <row r="1719" spans="1:4" ht="13.5" x14ac:dyDescent="0.25">
      <c r="A1719" s="101" t="s">
        <v>6685</v>
      </c>
      <c r="B1719" s="101" t="s">
        <v>6686</v>
      </c>
      <c r="C1719" s="101" t="s">
        <v>1549</v>
      </c>
      <c r="D1719" s="102" t="s">
        <v>6687</v>
      </c>
    </row>
    <row r="1720" spans="1:4" ht="13.5" x14ac:dyDescent="0.25">
      <c r="A1720" s="101" t="s">
        <v>6688</v>
      </c>
      <c r="B1720" s="101" t="s">
        <v>6689</v>
      </c>
      <c r="C1720" s="101" t="s">
        <v>1770</v>
      </c>
      <c r="D1720" s="102" t="s">
        <v>6645</v>
      </c>
    </row>
    <row r="1721" spans="1:4" ht="13.5" x14ac:dyDescent="0.25">
      <c r="A1721" s="101" t="s">
        <v>6690</v>
      </c>
      <c r="B1721" s="101" t="s">
        <v>6691</v>
      </c>
      <c r="C1721" s="101" t="s">
        <v>1549</v>
      </c>
      <c r="D1721" s="102" t="s">
        <v>6692</v>
      </c>
    </row>
    <row r="1722" spans="1:4" ht="13.5" x14ac:dyDescent="0.25">
      <c r="A1722" s="101" t="s">
        <v>6693</v>
      </c>
      <c r="B1722" s="101" t="s">
        <v>6694</v>
      </c>
      <c r="C1722" s="101" t="s">
        <v>1549</v>
      </c>
      <c r="D1722" s="102" t="s">
        <v>6695</v>
      </c>
    </row>
    <row r="1723" spans="1:4" ht="13.5" x14ac:dyDescent="0.25">
      <c r="A1723" s="101" t="s">
        <v>6696</v>
      </c>
      <c r="B1723" s="101" t="s">
        <v>6697</v>
      </c>
      <c r="C1723" s="101" t="s">
        <v>1770</v>
      </c>
      <c r="D1723" s="102" t="s">
        <v>6660</v>
      </c>
    </row>
    <row r="1724" spans="1:4" ht="13.5" x14ac:dyDescent="0.25">
      <c r="A1724" s="101" t="s">
        <v>6698</v>
      </c>
      <c r="B1724" s="101" t="s">
        <v>6699</v>
      </c>
      <c r="C1724" s="101" t="s">
        <v>1549</v>
      </c>
      <c r="D1724" s="102" t="s">
        <v>6700</v>
      </c>
    </row>
    <row r="1725" spans="1:4" ht="13.5" x14ac:dyDescent="0.25">
      <c r="A1725" s="101" t="s">
        <v>6701</v>
      </c>
      <c r="B1725" s="101" t="s">
        <v>6702</v>
      </c>
      <c r="C1725" s="101" t="s">
        <v>1549</v>
      </c>
      <c r="D1725" s="102" t="s">
        <v>6703</v>
      </c>
    </row>
    <row r="1726" spans="1:4" ht="13.5" x14ac:dyDescent="0.25">
      <c r="A1726" s="101" t="s">
        <v>6704</v>
      </c>
      <c r="B1726" s="101" t="s">
        <v>6705</v>
      </c>
      <c r="C1726" s="101" t="s">
        <v>1549</v>
      </c>
      <c r="D1726" s="102" t="s">
        <v>6706</v>
      </c>
    </row>
    <row r="1727" spans="1:4" ht="13.5" x14ac:dyDescent="0.25">
      <c r="A1727" s="101" t="s">
        <v>6707</v>
      </c>
      <c r="B1727" s="101" t="s">
        <v>6708</v>
      </c>
      <c r="C1727" s="101" t="s">
        <v>1549</v>
      </c>
      <c r="D1727" s="102" t="s">
        <v>6709</v>
      </c>
    </row>
    <row r="1728" spans="1:4" ht="13.5" x14ac:dyDescent="0.25">
      <c r="A1728" s="101" t="s">
        <v>6710</v>
      </c>
      <c r="B1728" s="101" t="s">
        <v>6711</v>
      </c>
      <c r="C1728" s="101" t="s">
        <v>1549</v>
      </c>
      <c r="D1728" s="102" t="s">
        <v>6712</v>
      </c>
    </row>
    <row r="1729" spans="1:4" ht="13.5" x14ac:dyDescent="0.25">
      <c r="A1729" s="101" t="s">
        <v>6713</v>
      </c>
      <c r="B1729" s="101" t="s">
        <v>6714</v>
      </c>
      <c r="C1729" s="101" t="s">
        <v>1549</v>
      </c>
      <c r="D1729" s="102" t="s">
        <v>6715</v>
      </c>
    </row>
    <row r="1730" spans="1:4" ht="13.5" x14ac:dyDescent="0.25">
      <c r="A1730" s="101" t="s">
        <v>6716</v>
      </c>
      <c r="B1730" s="101" t="s">
        <v>6717</v>
      </c>
      <c r="C1730" s="101" t="s">
        <v>1770</v>
      </c>
      <c r="D1730" s="102" t="s">
        <v>6718</v>
      </c>
    </row>
    <row r="1731" spans="1:4" ht="13.5" x14ac:dyDescent="0.25">
      <c r="A1731" s="101" t="s">
        <v>6719</v>
      </c>
      <c r="B1731" s="101" t="s">
        <v>6720</v>
      </c>
      <c r="C1731" s="101" t="s">
        <v>1770</v>
      </c>
      <c r="D1731" s="102" t="s">
        <v>6684</v>
      </c>
    </row>
    <row r="1732" spans="1:4" ht="13.5" x14ac:dyDescent="0.25">
      <c r="A1732" s="101" t="s">
        <v>6721</v>
      </c>
      <c r="B1732" s="101" t="s">
        <v>6722</v>
      </c>
      <c r="C1732" s="101" t="s">
        <v>1770</v>
      </c>
      <c r="D1732" s="102" t="s">
        <v>6723</v>
      </c>
    </row>
    <row r="1733" spans="1:4" ht="13.5" x14ac:dyDescent="0.25">
      <c r="A1733" s="101" t="s">
        <v>6724</v>
      </c>
      <c r="B1733" s="101" t="s">
        <v>6725</v>
      </c>
      <c r="C1733" s="101" t="s">
        <v>1549</v>
      </c>
      <c r="D1733" s="102" t="s">
        <v>6726</v>
      </c>
    </row>
    <row r="1734" spans="1:4" ht="13.5" x14ac:dyDescent="0.25">
      <c r="A1734" s="101" t="s">
        <v>6727</v>
      </c>
      <c r="B1734" s="101" t="s">
        <v>6728</v>
      </c>
      <c r="C1734" s="101" t="s">
        <v>1549</v>
      </c>
      <c r="D1734" s="102" t="s">
        <v>6729</v>
      </c>
    </row>
    <row r="1735" spans="1:4" ht="13.5" x14ac:dyDescent="0.25">
      <c r="A1735" s="101" t="s">
        <v>6730</v>
      </c>
      <c r="B1735" s="101" t="s">
        <v>6731</v>
      </c>
      <c r="C1735" s="101" t="s">
        <v>1770</v>
      </c>
      <c r="D1735" s="102" t="s">
        <v>6718</v>
      </c>
    </row>
    <row r="1736" spans="1:4" ht="13.5" x14ac:dyDescent="0.25">
      <c r="A1736" s="101" t="s">
        <v>6732</v>
      </c>
      <c r="B1736" s="101" t="s">
        <v>6733</v>
      </c>
      <c r="C1736" s="101" t="s">
        <v>1770</v>
      </c>
      <c r="D1736" s="102" t="s">
        <v>6734</v>
      </c>
    </row>
    <row r="1737" spans="1:4" ht="13.5" x14ac:dyDescent="0.25">
      <c r="A1737" s="101" t="s">
        <v>6735</v>
      </c>
      <c r="B1737" s="101" t="s">
        <v>6736</v>
      </c>
      <c r="C1737" s="101" t="s">
        <v>1770</v>
      </c>
      <c r="D1737" s="102" t="s">
        <v>6737</v>
      </c>
    </row>
    <row r="1738" spans="1:4" ht="13.5" x14ac:dyDescent="0.25">
      <c r="A1738" s="101" t="s">
        <v>6738</v>
      </c>
      <c r="B1738" s="101" t="s">
        <v>6739</v>
      </c>
      <c r="C1738" s="101" t="s">
        <v>1549</v>
      </c>
      <c r="D1738" s="102" t="s">
        <v>6740</v>
      </c>
    </row>
    <row r="1739" spans="1:4" ht="13.5" x14ac:dyDescent="0.25">
      <c r="A1739" s="101" t="s">
        <v>6741</v>
      </c>
      <c r="B1739" s="101" t="s">
        <v>6742</v>
      </c>
      <c r="C1739" s="101" t="s">
        <v>1549</v>
      </c>
      <c r="D1739" s="102" t="s">
        <v>6743</v>
      </c>
    </row>
    <row r="1740" spans="1:4" ht="13.5" x14ac:dyDescent="0.25">
      <c r="A1740" s="101" t="s">
        <v>6744</v>
      </c>
      <c r="B1740" s="101" t="s">
        <v>6745</v>
      </c>
      <c r="C1740" s="101" t="s">
        <v>1549</v>
      </c>
      <c r="D1740" s="102" t="s">
        <v>6746</v>
      </c>
    </row>
    <row r="1741" spans="1:4" ht="13.5" x14ac:dyDescent="0.25">
      <c r="A1741" s="101" t="s">
        <v>6747</v>
      </c>
      <c r="B1741" s="101" t="s">
        <v>6748</v>
      </c>
      <c r="C1741" s="101" t="s">
        <v>1549</v>
      </c>
      <c r="D1741" s="102" t="s">
        <v>6749</v>
      </c>
    </row>
    <row r="1742" spans="1:4" ht="13.5" x14ac:dyDescent="0.25">
      <c r="A1742" s="101" t="s">
        <v>6750</v>
      </c>
      <c r="B1742" s="101" t="s">
        <v>6751</v>
      </c>
      <c r="C1742" s="101" t="s">
        <v>1770</v>
      </c>
      <c r="D1742" s="102" t="s">
        <v>6752</v>
      </c>
    </row>
    <row r="1743" spans="1:4" ht="13.5" x14ac:dyDescent="0.25">
      <c r="A1743" s="101" t="s">
        <v>6753</v>
      </c>
      <c r="B1743" s="101" t="s">
        <v>6754</v>
      </c>
      <c r="C1743" s="101" t="s">
        <v>1770</v>
      </c>
      <c r="D1743" s="102" t="s">
        <v>6755</v>
      </c>
    </row>
    <row r="1744" spans="1:4" ht="13.5" x14ac:dyDescent="0.25">
      <c r="A1744" s="101" t="s">
        <v>6756</v>
      </c>
      <c r="B1744" s="101" t="s">
        <v>6757</v>
      </c>
      <c r="C1744" s="101" t="s">
        <v>1549</v>
      </c>
      <c r="D1744" s="102" t="s">
        <v>6758</v>
      </c>
    </row>
    <row r="1745" spans="1:4" ht="13.5" x14ac:dyDescent="0.25">
      <c r="A1745" s="101" t="s">
        <v>6759</v>
      </c>
      <c r="B1745" s="101" t="s">
        <v>6760</v>
      </c>
      <c r="C1745" s="101" t="s">
        <v>1770</v>
      </c>
      <c r="D1745" s="102" t="s">
        <v>6755</v>
      </c>
    </row>
    <row r="1746" spans="1:4" ht="13.5" x14ac:dyDescent="0.25">
      <c r="A1746" s="101" t="s">
        <v>6761</v>
      </c>
      <c r="B1746" s="101" t="s">
        <v>6762</v>
      </c>
      <c r="C1746" s="101" t="s">
        <v>1549</v>
      </c>
      <c r="D1746" s="102" t="s">
        <v>6763</v>
      </c>
    </row>
    <row r="1747" spans="1:4" ht="13.5" x14ac:dyDescent="0.25">
      <c r="A1747" s="101" t="s">
        <v>6764</v>
      </c>
      <c r="B1747" s="101" t="s">
        <v>6765</v>
      </c>
      <c r="C1747" s="101" t="s">
        <v>1770</v>
      </c>
      <c r="D1747" s="102" t="s">
        <v>6766</v>
      </c>
    </row>
    <row r="1748" spans="1:4" ht="13.5" x14ac:dyDescent="0.25">
      <c r="A1748" s="101" t="s">
        <v>6767</v>
      </c>
      <c r="B1748" s="101" t="s">
        <v>6768</v>
      </c>
      <c r="C1748" s="101" t="s">
        <v>1549</v>
      </c>
      <c r="D1748" s="102" t="s">
        <v>6769</v>
      </c>
    </row>
    <row r="1749" spans="1:4" ht="13.5" x14ac:dyDescent="0.25">
      <c r="A1749" s="101" t="s">
        <v>6770</v>
      </c>
      <c r="B1749" s="101" t="s">
        <v>6771</v>
      </c>
      <c r="C1749" s="101" t="s">
        <v>1770</v>
      </c>
      <c r="D1749" s="102" t="s">
        <v>6772</v>
      </c>
    </row>
    <row r="1750" spans="1:4" ht="13.5" x14ac:dyDescent="0.25">
      <c r="A1750" s="101" t="s">
        <v>6773</v>
      </c>
      <c r="B1750" s="101" t="s">
        <v>6774</v>
      </c>
      <c r="C1750" s="101" t="s">
        <v>1770</v>
      </c>
      <c r="D1750" s="102" t="s">
        <v>6775</v>
      </c>
    </row>
    <row r="1751" spans="1:4" ht="13.5" x14ac:dyDescent="0.25">
      <c r="A1751" s="101" t="s">
        <v>6776</v>
      </c>
      <c r="B1751" s="101" t="s">
        <v>6777</v>
      </c>
      <c r="C1751" s="101" t="s">
        <v>1549</v>
      </c>
      <c r="D1751" s="102" t="s">
        <v>6778</v>
      </c>
    </row>
    <row r="1752" spans="1:4" ht="13.5" x14ac:dyDescent="0.25">
      <c r="A1752" s="101" t="s">
        <v>6779</v>
      </c>
      <c r="B1752" s="101" t="s">
        <v>6780</v>
      </c>
      <c r="C1752" s="101" t="s">
        <v>1770</v>
      </c>
      <c r="D1752" s="102" t="s">
        <v>6781</v>
      </c>
    </row>
    <row r="1753" spans="1:4" ht="13.5" x14ac:dyDescent="0.25">
      <c r="A1753" s="101" t="s">
        <v>6782</v>
      </c>
      <c r="B1753" s="101" t="s">
        <v>6783</v>
      </c>
      <c r="C1753" s="101" t="s">
        <v>1549</v>
      </c>
      <c r="D1753" s="102" t="s">
        <v>6784</v>
      </c>
    </row>
    <row r="1754" spans="1:4" ht="13.5" x14ac:dyDescent="0.25">
      <c r="A1754" s="101" t="s">
        <v>6785</v>
      </c>
      <c r="B1754" s="101" t="s">
        <v>6786</v>
      </c>
      <c r="C1754" s="101" t="s">
        <v>1549</v>
      </c>
      <c r="D1754" s="102" t="s">
        <v>6787</v>
      </c>
    </row>
    <row r="1755" spans="1:4" ht="13.5" x14ac:dyDescent="0.25">
      <c r="A1755" s="101" t="s">
        <v>6788</v>
      </c>
      <c r="B1755" s="101" t="s">
        <v>6789</v>
      </c>
      <c r="C1755" s="101" t="s">
        <v>1770</v>
      </c>
      <c r="D1755" s="102" t="s">
        <v>6790</v>
      </c>
    </row>
    <row r="1756" spans="1:4" ht="13.5" x14ac:dyDescent="0.25">
      <c r="A1756" s="101" t="s">
        <v>6791</v>
      </c>
      <c r="B1756" s="101" t="s">
        <v>6792</v>
      </c>
      <c r="C1756" s="101" t="s">
        <v>1549</v>
      </c>
      <c r="D1756" s="102" t="s">
        <v>6793</v>
      </c>
    </row>
    <row r="1757" spans="1:4" ht="13.5" x14ac:dyDescent="0.25">
      <c r="A1757" s="101" t="s">
        <v>6794</v>
      </c>
      <c r="B1757" s="101" t="s">
        <v>6795</v>
      </c>
      <c r="C1757" s="101" t="s">
        <v>1770</v>
      </c>
      <c r="D1757" s="102" t="s">
        <v>6796</v>
      </c>
    </row>
    <row r="1758" spans="1:4" ht="13.5" x14ac:dyDescent="0.25">
      <c r="A1758" s="101" t="s">
        <v>6797</v>
      </c>
      <c r="B1758" s="101" t="s">
        <v>6798</v>
      </c>
      <c r="C1758" s="101" t="s">
        <v>1549</v>
      </c>
      <c r="D1758" s="102" t="s">
        <v>6799</v>
      </c>
    </row>
    <row r="1759" spans="1:4" ht="13.5" x14ac:dyDescent="0.25">
      <c r="A1759" s="101" t="s">
        <v>6800</v>
      </c>
      <c r="B1759" s="101" t="s">
        <v>6801</v>
      </c>
      <c r="C1759" s="101" t="s">
        <v>1770</v>
      </c>
      <c r="D1759" s="102" t="s">
        <v>6790</v>
      </c>
    </row>
    <row r="1760" spans="1:4" ht="13.5" x14ac:dyDescent="0.25">
      <c r="A1760" s="101" t="s">
        <v>6802</v>
      </c>
      <c r="B1760" s="101" t="s">
        <v>6803</v>
      </c>
      <c r="C1760" s="101" t="s">
        <v>1770</v>
      </c>
      <c r="D1760" s="102" t="s">
        <v>6804</v>
      </c>
    </row>
    <row r="1761" spans="1:4" ht="13.5" x14ac:dyDescent="0.25">
      <c r="A1761" s="101" t="s">
        <v>6805</v>
      </c>
      <c r="B1761" s="101" t="s">
        <v>6806</v>
      </c>
      <c r="C1761" s="101" t="s">
        <v>1549</v>
      </c>
      <c r="D1761" s="102" t="s">
        <v>6807</v>
      </c>
    </row>
    <row r="1762" spans="1:4" ht="13.5" x14ac:dyDescent="0.25">
      <c r="A1762" s="101" t="s">
        <v>6808</v>
      </c>
      <c r="B1762" s="101" t="s">
        <v>6809</v>
      </c>
      <c r="C1762" s="101" t="s">
        <v>1770</v>
      </c>
      <c r="D1762" s="102" t="s">
        <v>6810</v>
      </c>
    </row>
    <row r="1763" spans="1:4" ht="13.5" x14ac:dyDescent="0.25">
      <c r="A1763" s="101" t="s">
        <v>6811</v>
      </c>
      <c r="B1763" s="101" t="s">
        <v>6812</v>
      </c>
      <c r="C1763" s="101" t="s">
        <v>1549</v>
      </c>
      <c r="D1763" s="102" t="s">
        <v>6813</v>
      </c>
    </row>
    <row r="1764" spans="1:4" ht="13.5" x14ac:dyDescent="0.25">
      <c r="A1764" s="101" t="s">
        <v>6814</v>
      </c>
      <c r="B1764" s="101" t="s">
        <v>6815</v>
      </c>
      <c r="C1764" s="101" t="s">
        <v>1770</v>
      </c>
      <c r="D1764" s="102" t="s">
        <v>6810</v>
      </c>
    </row>
    <row r="1765" spans="1:4" ht="13.5" x14ac:dyDescent="0.25">
      <c r="A1765" s="101" t="s">
        <v>6816</v>
      </c>
      <c r="B1765" s="101" t="s">
        <v>6817</v>
      </c>
      <c r="C1765" s="101" t="s">
        <v>1549</v>
      </c>
      <c r="D1765" s="102" t="s">
        <v>6818</v>
      </c>
    </row>
    <row r="1766" spans="1:4" ht="13.5" x14ac:dyDescent="0.25">
      <c r="A1766" s="101" t="s">
        <v>6819</v>
      </c>
      <c r="B1766" s="101" t="s">
        <v>6820</v>
      </c>
      <c r="C1766" s="101" t="s">
        <v>1549</v>
      </c>
      <c r="D1766" s="102" t="s">
        <v>6821</v>
      </c>
    </row>
    <row r="1767" spans="1:4" ht="13.5" x14ac:dyDescent="0.25">
      <c r="A1767" s="101" t="s">
        <v>6822</v>
      </c>
      <c r="B1767" s="101" t="s">
        <v>6823</v>
      </c>
      <c r="C1767" s="101" t="s">
        <v>1770</v>
      </c>
      <c r="D1767" s="102" t="s">
        <v>6824</v>
      </c>
    </row>
    <row r="1768" spans="1:4" ht="13.5" x14ac:dyDescent="0.25">
      <c r="A1768" s="101" t="s">
        <v>6825</v>
      </c>
      <c r="B1768" s="101" t="s">
        <v>6826</v>
      </c>
      <c r="C1768" s="101" t="s">
        <v>1549</v>
      </c>
      <c r="D1768" s="102" t="s">
        <v>6827</v>
      </c>
    </row>
    <row r="1769" spans="1:4" ht="13.5" x14ac:dyDescent="0.25">
      <c r="A1769" s="101" t="s">
        <v>6828</v>
      </c>
      <c r="B1769" s="101" t="s">
        <v>6829</v>
      </c>
      <c r="C1769" s="101" t="s">
        <v>1770</v>
      </c>
      <c r="D1769" s="102" t="s">
        <v>6830</v>
      </c>
    </row>
    <row r="1770" spans="1:4" ht="13.5" x14ac:dyDescent="0.25">
      <c r="A1770" s="101" t="s">
        <v>6831</v>
      </c>
      <c r="B1770" s="101" t="s">
        <v>6832</v>
      </c>
      <c r="C1770" s="101" t="s">
        <v>1770</v>
      </c>
      <c r="D1770" s="102" t="s">
        <v>6833</v>
      </c>
    </row>
    <row r="1771" spans="1:4" ht="13.5" x14ac:dyDescent="0.25">
      <c r="A1771" s="101" t="s">
        <v>6834</v>
      </c>
      <c r="B1771" s="101" t="s">
        <v>6835</v>
      </c>
      <c r="C1771" s="101" t="s">
        <v>1770</v>
      </c>
      <c r="D1771" s="102" t="s">
        <v>6836</v>
      </c>
    </row>
    <row r="1772" spans="1:4" ht="13.5" x14ac:dyDescent="0.25">
      <c r="A1772" s="101" t="s">
        <v>6837</v>
      </c>
      <c r="B1772" s="101" t="s">
        <v>6838</v>
      </c>
      <c r="C1772" s="101" t="s">
        <v>1549</v>
      </c>
      <c r="D1772" s="102" t="s">
        <v>6839</v>
      </c>
    </row>
    <row r="1773" spans="1:4" ht="13.5" x14ac:dyDescent="0.25">
      <c r="A1773" s="101" t="s">
        <v>6840</v>
      </c>
      <c r="B1773" s="101" t="s">
        <v>6841</v>
      </c>
      <c r="C1773" s="101" t="s">
        <v>1770</v>
      </c>
      <c r="D1773" s="102" t="s">
        <v>6842</v>
      </c>
    </row>
    <row r="1774" spans="1:4" ht="13.5" x14ac:dyDescent="0.25">
      <c r="A1774" s="101" t="s">
        <v>6843</v>
      </c>
      <c r="B1774" s="101" t="s">
        <v>6844</v>
      </c>
      <c r="C1774" s="101" t="s">
        <v>1549</v>
      </c>
      <c r="D1774" s="102" t="s">
        <v>6845</v>
      </c>
    </row>
    <row r="1775" spans="1:4" ht="13.5" x14ac:dyDescent="0.25">
      <c r="A1775" s="101" t="s">
        <v>6846</v>
      </c>
      <c r="B1775" s="101" t="s">
        <v>6847</v>
      </c>
      <c r="C1775" s="101" t="s">
        <v>1770</v>
      </c>
      <c r="D1775" s="102" t="s">
        <v>6775</v>
      </c>
    </row>
    <row r="1776" spans="1:4" ht="13.5" x14ac:dyDescent="0.25">
      <c r="A1776" s="101" t="s">
        <v>6848</v>
      </c>
      <c r="B1776" s="101" t="s">
        <v>6849</v>
      </c>
      <c r="C1776" s="101" t="s">
        <v>1549</v>
      </c>
      <c r="D1776" s="102" t="s">
        <v>6850</v>
      </c>
    </row>
    <row r="1777" spans="1:4" ht="13.5" x14ac:dyDescent="0.25">
      <c r="A1777" s="101" t="s">
        <v>6851</v>
      </c>
      <c r="B1777" s="101" t="s">
        <v>6852</v>
      </c>
      <c r="C1777" s="101" t="s">
        <v>1770</v>
      </c>
      <c r="D1777" s="102" t="s">
        <v>6781</v>
      </c>
    </row>
    <row r="1778" spans="1:4" ht="13.5" x14ac:dyDescent="0.25">
      <c r="A1778" s="101" t="s">
        <v>6853</v>
      </c>
      <c r="B1778" s="101" t="s">
        <v>6854</v>
      </c>
      <c r="C1778" s="101" t="s">
        <v>1549</v>
      </c>
      <c r="D1778" s="102" t="s">
        <v>6855</v>
      </c>
    </row>
    <row r="1779" spans="1:4" ht="13.5" x14ac:dyDescent="0.25">
      <c r="A1779" s="101" t="s">
        <v>6856</v>
      </c>
      <c r="B1779" s="101" t="s">
        <v>6857</v>
      </c>
      <c r="C1779" s="101" t="s">
        <v>1770</v>
      </c>
      <c r="D1779" s="102" t="s">
        <v>6858</v>
      </c>
    </row>
    <row r="1780" spans="1:4" ht="13.5" x14ac:dyDescent="0.25">
      <c r="A1780" s="101" t="s">
        <v>6859</v>
      </c>
      <c r="B1780" s="101" t="s">
        <v>6860</v>
      </c>
      <c r="C1780" s="101" t="s">
        <v>1549</v>
      </c>
      <c r="D1780" s="102" t="s">
        <v>6861</v>
      </c>
    </row>
    <row r="1781" spans="1:4" ht="13.5" x14ac:dyDescent="0.25">
      <c r="A1781" s="101" t="s">
        <v>6862</v>
      </c>
      <c r="B1781" s="101" t="s">
        <v>6863</v>
      </c>
      <c r="C1781" s="101" t="s">
        <v>1549</v>
      </c>
      <c r="D1781" s="102" t="s">
        <v>6864</v>
      </c>
    </row>
    <row r="1782" spans="1:4" ht="13.5" x14ac:dyDescent="0.25">
      <c r="A1782" s="101" t="s">
        <v>6865</v>
      </c>
      <c r="B1782" s="101" t="s">
        <v>6866</v>
      </c>
      <c r="C1782" s="101" t="s">
        <v>1549</v>
      </c>
      <c r="D1782" s="102" t="s">
        <v>6867</v>
      </c>
    </row>
    <row r="1783" spans="1:4" ht="13.5" x14ac:dyDescent="0.25">
      <c r="A1783" s="101" t="s">
        <v>6868</v>
      </c>
      <c r="B1783" s="101" t="s">
        <v>6869</v>
      </c>
      <c r="C1783" s="101" t="s">
        <v>1549</v>
      </c>
      <c r="D1783" s="102" t="s">
        <v>6870</v>
      </c>
    </row>
    <row r="1784" spans="1:4" ht="13.5" x14ac:dyDescent="0.25">
      <c r="A1784" s="101" t="s">
        <v>6871</v>
      </c>
      <c r="B1784" s="101" t="s">
        <v>6872</v>
      </c>
      <c r="C1784" s="101" t="s">
        <v>1549</v>
      </c>
      <c r="D1784" s="102" t="s">
        <v>6873</v>
      </c>
    </row>
    <row r="1785" spans="1:4" ht="13.5" x14ac:dyDescent="0.25">
      <c r="A1785" s="101" t="s">
        <v>6874</v>
      </c>
      <c r="B1785" s="101" t="s">
        <v>6875</v>
      </c>
      <c r="C1785" s="101" t="s">
        <v>1549</v>
      </c>
      <c r="D1785" s="102" t="s">
        <v>6876</v>
      </c>
    </row>
    <row r="1786" spans="1:4" ht="13.5" x14ac:dyDescent="0.25">
      <c r="A1786" s="101" t="s">
        <v>6877</v>
      </c>
      <c r="B1786" s="101" t="s">
        <v>6878</v>
      </c>
      <c r="C1786" s="101" t="s">
        <v>1549</v>
      </c>
      <c r="D1786" s="102" t="s">
        <v>6879</v>
      </c>
    </row>
    <row r="1787" spans="1:4" ht="13.5" x14ac:dyDescent="0.25">
      <c r="A1787" s="101" t="s">
        <v>6880</v>
      </c>
      <c r="B1787" s="101" t="s">
        <v>6881</v>
      </c>
      <c r="C1787" s="101" t="s">
        <v>1549</v>
      </c>
      <c r="D1787" s="102" t="s">
        <v>6882</v>
      </c>
    </row>
    <row r="1788" spans="1:4" ht="13.5" x14ac:dyDescent="0.25">
      <c r="A1788" s="101" t="s">
        <v>6883</v>
      </c>
      <c r="B1788" s="101" t="s">
        <v>6884</v>
      </c>
      <c r="C1788" s="101" t="s">
        <v>1549</v>
      </c>
      <c r="D1788" s="102" t="s">
        <v>6885</v>
      </c>
    </row>
    <row r="1789" spans="1:4" ht="13.5" x14ac:dyDescent="0.25">
      <c r="A1789" s="101" t="s">
        <v>6886</v>
      </c>
      <c r="B1789" s="101" t="s">
        <v>6887</v>
      </c>
      <c r="C1789" s="101" t="s">
        <v>1549</v>
      </c>
      <c r="D1789" s="102" t="s">
        <v>6888</v>
      </c>
    </row>
    <row r="1790" spans="1:4" ht="13.5" x14ac:dyDescent="0.25">
      <c r="A1790" s="101">
        <v>94263</v>
      </c>
      <c r="B1790" s="101" t="s">
        <v>6889</v>
      </c>
      <c r="C1790" s="101" t="s">
        <v>1770</v>
      </c>
      <c r="D1790" s="102" t="s">
        <v>6890</v>
      </c>
    </row>
    <row r="1791" spans="1:4" ht="13.5" x14ac:dyDescent="0.25">
      <c r="A1791" s="101" t="s">
        <v>6891</v>
      </c>
      <c r="B1791" s="101" t="s">
        <v>6892</v>
      </c>
      <c r="C1791" s="101" t="s">
        <v>1770</v>
      </c>
      <c r="D1791" s="102" t="s">
        <v>6893</v>
      </c>
    </row>
    <row r="1792" spans="1:4" ht="13.5" x14ac:dyDescent="0.25">
      <c r="A1792" s="101" t="s">
        <v>6894</v>
      </c>
      <c r="B1792" s="101" t="s">
        <v>6895</v>
      </c>
      <c r="C1792" s="101" t="s">
        <v>1770</v>
      </c>
      <c r="D1792" s="102" t="s">
        <v>6896</v>
      </c>
    </row>
    <row r="1793" spans="1:4" ht="13.5" x14ac:dyDescent="0.25">
      <c r="A1793" s="101" t="s">
        <v>6897</v>
      </c>
      <c r="B1793" s="101" t="s">
        <v>6898</v>
      </c>
      <c r="C1793" s="101" t="s">
        <v>1770</v>
      </c>
      <c r="D1793" s="102" t="s">
        <v>6899</v>
      </c>
    </row>
    <row r="1794" spans="1:4" ht="13.5" x14ac:dyDescent="0.25">
      <c r="A1794" s="101" t="s">
        <v>6900</v>
      </c>
      <c r="B1794" s="101" t="s">
        <v>6901</v>
      </c>
      <c r="C1794" s="101" t="s">
        <v>1770</v>
      </c>
      <c r="D1794" s="102" t="s">
        <v>6902</v>
      </c>
    </row>
    <row r="1795" spans="1:4" ht="13.5" x14ac:dyDescent="0.25">
      <c r="A1795" s="101" t="s">
        <v>6903</v>
      </c>
      <c r="B1795" s="101" t="s">
        <v>6904</v>
      </c>
      <c r="C1795" s="101" t="s">
        <v>1770</v>
      </c>
      <c r="D1795" s="102" t="s">
        <v>6905</v>
      </c>
    </row>
    <row r="1796" spans="1:4" ht="13.5" x14ac:dyDescent="0.25">
      <c r="A1796" s="101" t="s">
        <v>6906</v>
      </c>
      <c r="B1796" s="101" t="s">
        <v>6907</v>
      </c>
      <c r="C1796" s="101" t="s">
        <v>1770</v>
      </c>
      <c r="D1796" s="102" t="s">
        <v>6908</v>
      </c>
    </row>
    <row r="1797" spans="1:4" ht="13.5" x14ac:dyDescent="0.25">
      <c r="A1797" s="101" t="s">
        <v>6909</v>
      </c>
      <c r="B1797" s="101" t="s">
        <v>6910</v>
      </c>
      <c r="C1797" s="101" t="s">
        <v>1770</v>
      </c>
      <c r="D1797" s="102" t="s">
        <v>6911</v>
      </c>
    </row>
    <row r="1798" spans="1:4" ht="13.5" x14ac:dyDescent="0.25">
      <c r="A1798" s="101" t="s">
        <v>6912</v>
      </c>
      <c r="B1798" s="101" t="s">
        <v>6913</v>
      </c>
      <c r="C1798" s="101" t="s">
        <v>1770</v>
      </c>
      <c r="D1798" s="102" t="s">
        <v>6914</v>
      </c>
    </row>
    <row r="1799" spans="1:4" ht="13.5" x14ac:dyDescent="0.25">
      <c r="A1799" s="101" t="s">
        <v>6915</v>
      </c>
      <c r="B1799" s="101" t="s">
        <v>6916</v>
      </c>
      <c r="C1799" s="101" t="s">
        <v>1770</v>
      </c>
      <c r="D1799" s="102" t="s">
        <v>6917</v>
      </c>
    </row>
    <row r="1800" spans="1:4" ht="13.5" x14ac:dyDescent="0.25">
      <c r="A1800" s="101" t="s">
        <v>6918</v>
      </c>
      <c r="B1800" s="101" t="s">
        <v>6919</v>
      </c>
      <c r="C1800" s="101" t="s">
        <v>1770</v>
      </c>
      <c r="D1800" s="102" t="s">
        <v>2200</v>
      </c>
    </row>
    <row r="1801" spans="1:4" ht="13.5" x14ac:dyDescent="0.25">
      <c r="A1801" s="101" t="s">
        <v>6920</v>
      </c>
      <c r="B1801" s="101" t="s">
        <v>6921</v>
      </c>
      <c r="C1801" s="101" t="s">
        <v>1770</v>
      </c>
      <c r="D1801" s="102" t="s">
        <v>6922</v>
      </c>
    </row>
    <row r="1802" spans="1:4" ht="13.5" x14ac:dyDescent="0.25">
      <c r="A1802" s="101" t="s">
        <v>6923</v>
      </c>
      <c r="B1802" s="101" t="s">
        <v>6924</v>
      </c>
      <c r="C1802" s="101" t="s">
        <v>1770</v>
      </c>
      <c r="D1802" s="102" t="s">
        <v>6925</v>
      </c>
    </row>
    <row r="1803" spans="1:4" ht="13.5" x14ac:dyDescent="0.25">
      <c r="A1803" s="101" t="s">
        <v>6926</v>
      </c>
      <c r="B1803" s="101" t="s">
        <v>6927</v>
      </c>
      <c r="C1803" s="101" t="s">
        <v>1770</v>
      </c>
      <c r="D1803" s="102" t="s">
        <v>6928</v>
      </c>
    </row>
    <row r="1804" spans="1:4" ht="13.5" x14ac:dyDescent="0.25">
      <c r="A1804" s="101" t="s">
        <v>6929</v>
      </c>
      <c r="B1804" s="101" t="s">
        <v>6930</v>
      </c>
      <c r="C1804" s="101" t="s">
        <v>1770</v>
      </c>
      <c r="D1804" s="102" t="s">
        <v>6931</v>
      </c>
    </row>
    <row r="1805" spans="1:4" ht="13.5" x14ac:dyDescent="0.25">
      <c r="A1805" s="101" t="s">
        <v>6932</v>
      </c>
      <c r="B1805" s="101" t="s">
        <v>6933</v>
      </c>
      <c r="C1805" s="101" t="s">
        <v>1770</v>
      </c>
      <c r="D1805" s="102" t="s">
        <v>6934</v>
      </c>
    </row>
    <row r="1806" spans="1:4" ht="13.5" x14ac:dyDescent="0.25">
      <c r="A1806" s="101" t="s">
        <v>6935</v>
      </c>
      <c r="B1806" s="101" t="s">
        <v>6936</v>
      </c>
      <c r="C1806" s="101" t="s">
        <v>1770</v>
      </c>
      <c r="D1806" s="102" t="s">
        <v>6937</v>
      </c>
    </row>
    <row r="1807" spans="1:4" ht="13.5" x14ac:dyDescent="0.25">
      <c r="A1807" s="101" t="s">
        <v>6938</v>
      </c>
      <c r="B1807" s="101" t="s">
        <v>6939</v>
      </c>
      <c r="C1807" s="101" t="s">
        <v>1770</v>
      </c>
      <c r="D1807" s="102" t="s">
        <v>6940</v>
      </c>
    </row>
    <row r="1808" spans="1:4" ht="13.5" x14ac:dyDescent="0.25">
      <c r="A1808" s="101" t="s">
        <v>6941</v>
      </c>
      <c r="B1808" s="101" t="s">
        <v>6942</v>
      </c>
      <c r="C1808" s="101" t="s">
        <v>1770</v>
      </c>
      <c r="D1808" s="102" t="s">
        <v>6943</v>
      </c>
    </row>
    <row r="1809" spans="1:4" ht="13.5" x14ac:dyDescent="0.25">
      <c r="A1809" s="101" t="s">
        <v>6944</v>
      </c>
      <c r="B1809" s="101" t="s">
        <v>6945</v>
      </c>
      <c r="C1809" s="101" t="s">
        <v>1770</v>
      </c>
      <c r="D1809" s="102" t="s">
        <v>6946</v>
      </c>
    </row>
    <row r="1810" spans="1:4" ht="13.5" x14ac:dyDescent="0.25">
      <c r="A1810" s="101" t="s">
        <v>6947</v>
      </c>
      <c r="B1810" s="101" t="s">
        <v>6948</v>
      </c>
      <c r="C1810" s="101" t="s">
        <v>1770</v>
      </c>
      <c r="D1810" s="102" t="s">
        <v>6949</v>
      </c>
    </row>
    <row r="1811" spans="1:4" ht="13.5" x14ac:dyDescent="0.25">
      <c r="A1811" s="101" t="s">
        <v>6950</v>
      </c>
      <c r="B1811" s="101" t="s">
        <v>6951</v>
      </c>
      <c r="C1811" s="101" t="s">
        <v>1770</v>
      </c>
      <c r="D1811" s="102" t="s">
        <v>6952</v>
      </c>
    </row>
    <row r="1812" spans="1:4" ht="13.5" x14ac:dyDescent="0.25">
      <c r="A1812" s="101" t="s">
        <v>6953</v>
      </c>
      <c r="B1812" s="101" t="s">
        <v>6954</v>
      </c>
      <c r="C1812" s="101" t="s">
        <v>1770</v>
      </c>
      <c r="D1812" s="102" t="s">
        <v>6955</v>
      </c>
    </row>
    <row r="1813" spans="1:4" ht="13.5" x14ac:dyDescent="0.25">
      <c r="A1813" s="101" t="s">
        <v>6956</v>
      </c>
      <c r="B1813" s="101" t="s">
        <v>6957</v>
      </c>
      <c r="C1813" s="101" t="s">
        <v>1770</v>
      </c>
      <c r="D1813" s="102" t="s">
        <v>6958</v>
      </c>
    </row>
    <row r="1814" spans="1:4" ht="13.5" x14ac:dyDescent="0.25">
      <c r="A1814" s="101" t="s">
        <v>6959</v>
      </c>
      <c r="B1814" s="101" t="s">
        <v>6960</v>
      </c>
      <c r="C1814" s="101" t="s">
        <v>1770</v>
      </c>
      <c r="D1814" s="102" t="s">
        <v>6961</v>
      </c>
    </row>
    <row r="1815" spans="1:4" ht="13.5" x14ac:dyDescent="0.25">
      <c r="A1815" s="101" t="s">
        <v>6962</v>
      </c>
      <c r="B1815" s="101" t="s">
        <v>6963</v>
      </c>
      <c r="C1815" s="101" t="s">
        <v>1770</v>
      </c>
      <c r="D1815" s="102" t="s">
        <v>6964</v>
      </c>
    </row>
    <row r="1816" spans="1:4" ht="13.5" x14ac:dyDescent="0.25">
      <c r="A1816" s="101" t="s">
        <v>6965</v>
      </c>
      <c r="B1816" s="101" t="s">
        <v>6966</v>
      </c>
      <c r="C1816" s="101" t="s">
        <v>1770</v>
      </c>
      <c r="D1816" s="102" t="s">
        <v>6902</v>
      </c>
    </row>
    <row r="1817" spans="1:4" ht="13.5" x14ac:dyDescent="0.25">
      <c r="A1817" s="101" t="s">
        <v>6967</v>
      </c>
      <c r="B1817" s="101" t="s">
        <v>6968</v>
      </c>
      <c r="C1817" s="101" t="s">
        <v>1770</v>
      </c>
      <c r="D1817" s="102" t="s">
        <v>6969</v>
      </c>
    </row>
    <row r="1818" spans="1:4" ht="13.5" x14ac:dyDescent="0.25">
      <c r="A1818" s="101" t="s">
        <v>6970</v>
      </c>
      <c r="B1818" s="101" t="s">
        <v>6971</v>
      </c>
      <c r="C1818" s="101" t="s">
        <v>1770</v>
      </c>
      <c r="D1818" s="102" t="s">
        <v>6972</v>
      </c>
    </row>
    <row r="1819" spans="1:4" ht="13.5" x14ac:dyDescent="0.25">
      <c r="A1819" s="101" t="s">
        <v>6973</v>
      </c>
      <c r="B1819" s="101" t="s">
        <v>6974</v>
      </c>
      <c r="C1819" s="101" t="s">
        <v>1770</v>
      </c>
      <c r="D1819" s="102" t="s">
        <v>6975</v>
      </c>
    </row>
    <row r="1820" spans="1:4" ht="13.5" x14ac:dyDescent="0.25">
      <c r="A1820" s="101" t="s">
        <v>6976</v>
      </c>
      <c r="B1820" s="101" t="s">
        <v>6977</v>
      </c>
      <c r="C1820" s="101" t="s">
        <v>1770</v>
      </c>
      <c r="D1820" s="102" t="s">
        <v>6978</v>
      </c>
    </row>
    <row r="1821" spans="1:4" ht="13.5" x14ac:dyDescent="0.25">
      <c r="A1821" s="101" t="s">
        <v>6979</v>
      </c>
      <c r="B1821" s="101" t="s">
        <v>6980</v>
      </c>
      <c r="C1821" s="101" t="s">
        <v>1770</v>
      </c>
      <c r="D1821" s="102" t="s">
        <v>6981</v>
      </c>
    </row>
    <row r="1822" spans="1:4" ht="13.5" x14ac:dyDescent="0.25">
      <c r="A1822" s="101" t="s">
        <v>6982</v>
      </c>
      <c r="B1822" s="101" t="s">
        <v>6983</v>
      </c>
      <c r="C1822" s="101" t="s">
        <v>1770</v>
      </c>
      <c r="D1822" s="102" t="s">
        <v>6984</v>
      </c>
    </row>
    <row r="1823" spans="1:4" ht="13.5" x14ac:dyDescent="0.25">
      <c r="A1823" s="101" t="s">
        <v>6985</v>
      </c>
      <c r="B1823" s="101" t="s">
        <v>6986</v>
      </c>
      <c r="C1823" s="101" t="s">
        <v>1770</v>
      </c>
      <c r="D1823" s="102" t="s">
        <v>6987</v>
      </c>
    </row>
    <row r="1824" spans="1:4" ht="13.5" x14ac:dyDescent="0.25">
      <c r="A1824" s="101" t="s">
        <v>6988</v>
      </c>
      <c r="B1824" s="101" t="s">
        <v>6989</v>
      </c>
      <c r="C1824" s="101" t="s">
        <v>1770</v>
      </c>
      <c r="D1824" s="102" t="s">
        <v>6990</v>
      </c>
    </row>
    <row r="1825" spans="1:4" ht="13.5" x14ac:dyDescent="0.25">
      <c r="A1825" s="101" t="s">
        <v>6991</v>
      </c>
      <c r="B1825" s="101" t="s">
        <v>6992</v>
      </c>
      <c r="C1825" s="101" t="s">
        <v>1770</v>
      </c>
      <c r="D1825" s="102" t="s">
        <v>6993</v>
      </c>
    </row>
    <row r="1826" spans="1:4" ht="13.5" x14ac:dyDescent="0.25">
      <c r="A1826" s="101" t="s">
        <v>6994</v>
      </c>
      <c r="B1826" s="101" t="s">
        <v>6995</v>
      </c>
      <c r="C1826" s="101" t="s">
        <v>2759</v>
      </c>
      <c r="D1826" s="102" t="s">
        <v>6996</v>
      </c>
    </row>
    <row r="1827" spans="1:4" ht="13.5" x14ac:dyDescent="0.25">
      <c r="A1827" s="101" t="s">
        <v>6997</v>
      </c>
      <c r="B1827" s="101" t="s">
        <v>6998</v>
      </c>
      <c r="C1827" s="101" t="s">
        <v>2759</v>
      </c>
      <c r="D1827" s="102" t="s">
        <v>6999</v>
      </c>
    </row>
    <row r="1828" spans="1:4" ht="13.5" x14ac:dyDescent="0.25">
      <c r="A1828" s="101" t="s">
        <v>7000</v>
      </c>
      <c r="B1828" s="101" t="s">
        <v>7001</v>
      </c>
      <c r="C1828" s="101" t="s">
        <v>5902</v>
      </c>
      <c r="D1828" s="102" t="s">
        <v>7002</v>
      </c>
    </row>
    <row r="1829" spans="1:4" ht="13.5" x14ac:dyDescent="0.25">
      <c r="A1829" s="101" t="s">
        <v>7003</v>
      </c>
      <c r="B1829" s="101" t="s">
        <v>7004</v>
      </c>
      <c r="C1829" s="101" t="s">
        <v>5902</v>
      </c>
      <c r="D1829" s="102" t="s">
        <v>7005</v>
      </c>
    </row>
    <row r="1830" spans="1:4" ht="13.5" x14ac:dyDescent="0.25">
      <c r="A1830" s="101" t="s">
        <v>7006</v>
      </c>
      <c r="B1830" s="101" t="s">
        <v>7007</v>
      </c>
      <c r="C1830" s="101" t="s">
        <v>5902</v>
      </c>
      <c r="D1830" s="102" t="s">
        <v>7008</v>
      </c>
    </row>
    <row r="1831" spans="1:4" ht="13.5" x14ac:dyDescent="0.25">
      <c r="A1831" s="101" t="s">
        <v>7009</v>
      </c>
      <c r="B1831" s="101" t="s">
        <v>7010</v>
      </c>
      <c r="C1831" s="101" t="s">
        <v>5902</v>
      </c>
      <c r="D1831" s="102" t="s">
        <v>7011</v>
      </c>
    </row>
    <row r="1832" spans="1:4" ht="13.5" x14ac:dyDescent="0.25">
      <c r="A1832" s="101" t="s">
        <v>7012</v>
      </c>
      <c r="B1832" s="101" t="s">
        <v>7013</v>
      </c>
      <c r="C1832" s="101" t="s">
        <v>5902</v>
      </c>
      <c r="D1832" s="102" t="s">
        <v>7014</v>
      </c>
    </row>
    <row r="1833" spans="1:4" ht="13.5" x14ac:dyDescent="0.25">
      <c r="A1833" s="101" t="s">
        <v>7015</v>
      </c>
      <c r="B1833" s="101" t="s">
        <v>7016</v>
      </c>
      <c r="C1833" s="101" t="s">
        <v>5902</v>
      </c>
      <c r="D1833" s="102" t="s">
        <v>7017</v>
      </c>
    </row>
    <row r="1834" spans="1:4" ht="13.5" x14ac:dyDescent="0.25">
      <c r="A1834" s="101" t="s">
        <v>7018</v>
      </c>
      <c r="B1834" s="101" t="s">
        <v>7019</v>
      </c>
      <c r="C1834" s="101" t="s">
        <v>5902</v>
      </c>
      <c r="D1834" s="102" t="s">
        <v>5594</v>
      </c>
    </row>
    <row r="1835" spans="1:4" ht="13.5" x14ac:dyDescent="0.25">
      <c r="A1835" s="101" t="s">
        <v>7020</v>
      </c>
      <c r="B1835" s="101" t="s">
        <v>7021</v>
      </c>
      <c r="C1835" s="101" t="s">
        <v>5902</v>
      </c>
      <c r="D1835" s="102" t="s">
        <v>7022</v>
      </c>
    </row>
    <row r="1836" spans="1:4" ht="13.5" x14ac:dyDescent="0.25">
      <c r="A1836" s="101" t="s">
        <v>7023</v>
      </c>
      <c r="B1836" s="101" t="s">
        <v>7024</v>
      </c>
      <c r="C1836" s="101" t="s">
        <v>5927</v>
      </c>
      <c r="D1836" s="102" t="s">
        <v>7025</v>
      </c>
    </row>
    <row r="1837" spans="1:4" ht="13.5" x14ac:dyDescent="0.25">
      <c r="A1837" s="101" t="s">
        <v>7026</v>
      </c>
      <c r="B1837" s="101" t="s">
        <v>7027</v>
      </c>
      <c r="C1837" s="101" t="s">
        <v>1549</v>
      </c>
      <c r="D1837" s="102" t="s">
        <v>7028</v>
      </c>
    </row>
    <row r="1838" spans="1:4" ht="13.5" x14ac:dyDescent="0.25">
      <c r="A1838" s="101" t="s">
        <v>7029</v>
      </c>
      <c r="B1838" s="101" t="s">
        <v>7030</v>
      </c>
      <c r="C1838" s="101" t="s">
        <v>1549</v>
      </c>
      <c r="D1838" s="102" t="s">
        <v>7031</v>
      </c>
    </row>
    <row r="1839" spans="1:4" ht="13.5" x14ac:dyDescent="0.25">
      <c r="A1839" s="101" t="s">
        <v>7032</v>
      </c>
      <c r="B1839" s="101" t="s">
        <v>7033</v>
      </c>
      <c r="C1839" s="101" t="s">
        <v>1549</v>
      </c>
      <c r="D1839" s="102" t="s">
        <v>7034</v>
      </c>
    </row>
    <row r="1840" spans="1:4" ht="13.5" x14ac:dyDescent="0.25">
      <c r="A1840" s="101" t="s">
        <v>7035</v>
      </c>
      <c r="B1840" s="101" t="s">
        <v>7036</v>
      </c>
      <c r="C1840" s="101" t="s">
        <v>1549</v>
      </c>
      <c r="D1840" s="102" t="s">
        <v>7037</v>
      </c>
    </row>
    <row r="1841" spans="1:4" ht="13.5" x14ac:dyDescent="0.25">
      <c r="A1841" s="101" t="s">
        <v>7038</v>
      </c>
      <c r="B1841" s="101" t="s">
        <v>7039</v>
      </c>
      <c r="C1841" s="101" t="s">
        <v>1549</v>
      </c>
      <c r="D1841" s="102" t="s">
        <v>7040</v>
      </c>
    </row>
    <row r="1842" spans="1:4" ht="13.5" x14ac:dyDescent="0.25">
      <c r="A1842" s="101" t="s">
        <v>7041</v>
      </c>
      <c r="B1842" s="101" t="s">
        <v>7042</v>
      </c>
      <c r="C1842" s="101" t="s">
        <v>1549</v>
      </c>
      <c r="D1842" s="102" t="s">
        <v>7043</v>
      </c>
    </row>
    <row r="1843" spans="1:4" ht="13.5" x14ac:dyDescent="0.25">
      <c r="A1843" s="101" t="s">
        <v>7044</v>
      </c>
      <c r="B1843" s="101" t="s">
        <v>7045</v>
      </c>
      <c r="C1843" s="101" t="s">
        <v>1549</v>
      </c>
      <c r="D1843" s="102" t="s">
        <v>7046</v>
      </c>
    </row>
    <row r="1844" spans="1:4" ht="13.5" x14ac:dyDescent="0.25">
      <c r="A1844" s="101" t="s">
        <v>7047</v>
      </c>
      <c r="B1844" s="101" t="s">
        <v>7048</v>
      </c>
      <c r="C1844" s="101" t="s">
        <v>1549</v>
      </c>
      <c r="D1844" s="102" t="s">
        <v>7049</v>
      </c>
    </row>
    <row r="1845" spans="1:4" ht="13.5" x14ac:dyDescent="0.25">
      <c r="A1845" s="101" t="s">
        <v>7050</v>
      </c>
      <c r="B1845" s="101" t="s">
        <v>7051</v>
      </c>
      <c r="C1845" s="101" t="s">
        <v>1549</v>
      </c>
      <c r="D1845" s="102" t="s">
        <v>7052</v>
      </c>
    </row>
    <row r="1846" spans="1:4" ht="13.5" x14ac:dyDescent="0.25">
      <c r="A1846" s="101" t="s">
        <v>7053</v>
      </c>
      <c r="B1846" s="101" t="s">
        <v>7054</v>
      </c>
      <c r="C1846" s="101" t="s">
        <v>1549</v>
      </c>
      <c r="D1846" s="102" t="s">
        <v>7055</v>
      </c>
    </row>
    <row r="1847" spans="1:4" ht="13.5" x14ac:dyDescent="0.25">
      <c r="A1847" s="101" t="s">
        <v>7056</v>
      </c>
      <c r="B1847" s="101" t="s">
        <v>7057</v>
      </c>
      <c r="C1847" s="101" t="s">
        <v>1549</v>
      </c>
      <c r="D1847" s="102" t="s">
        <v>7058</v>
      </c>
    </row>
    <row r="1848" spans="1:4" ht="13.5" x14ac:dyDescent="0.25">
      <c r="A1848" s="101" t="s">
        <v>7059</v>
      </c>
      <c r="B1848" s="101" t="s">
        <v>7060</v>
      </c>
      <c r="C1848" s="101" t="s">
        <v>1549</v>
      </c>
      <c r="D1848" s="102" t="s">
        <v>7061</v>
      </c>
    </row>
    <row r="1849" spans="1:4" ht="13.5" x14ac:dyDescent="0.25">
      <c r="A1849" s="101" t="s">
        <v>7062</v>
      </c>
      <c r="B1849" s="101" t="s">
        <v>7063</v>
      </c>
      <c r="C1849" s="101" t="s">
        <v>1549</v>
      </c>
      <c r="D1849" s="102" t="s">
        <v>7064</v>
      </c>
    </row>
    <row r="1850" spans="1:4" ht="13.5" x14ac:dyDescent="0.25">
      <c r="A1850" s="101" t="s">
        <v>7065</v>
      </c>
      <c r="B1850" s="101" t="s">
        <v>7066</v>
      </c>
      <c r="C1850" s="101" t="s">
        <v>1549</v>
      </c>
      <c r="D1850" s="102" t="s">
        <v>7067</v>
      </c>
    </row>
    <row r="1851" spans="1:4" ht="13.5" x14ac:dyDescent="0.25">
      <c r="A1851" s="101" t="s">
        <v>7068</v>
      </c>
      <c r="B1851" s="101" t="s">
        <v>7069</v>
      </c>
      <c r="C1851" s="101" t="s">
        <v>1549</v>
      </c>
      <c r="D1851" s="102" t="s">
        <v>7070</v>
      </c>
    </row>
    <row r="1852" spans="1:4" ht="13.5" x14ac:dyDescent="0.25">
      <c r="A1852" s="101" t="s">
        <v>7071</v>
      </c>
      <c r="B1852" s="101" t="s">
        <v>7072</v>
      </c>
      <c r="C1852" s="101" t="s">
        <v>1549</v>
      </c>
      <c r="D1852" s="102" t="s">
        <v>7073</v>
      </c>
    </row>
    <row r="1853" spans="1:4" ht="13.5" x14ac:dyDescent="0.25">
      <c r="A1853" s="101" t="s">
        <v>7074</v>
      </c>
      <c r="B1853" s="101" t="s">
        <v>7075</v>
      </c>
      <c r="C1853" s="101" t="s">
        <v>1549</v>
      </c>
      <c r="D1853" s="102" t="s">
        <v>7076</v>
      </c>
    </row>
    <row r="1854" spans="1:4" ht="13.5" x14ac:dyDescent="0.25">
      <c r="A1854" s="101" t="s">
        <v>7077</v>
      </c>
      <c r="B1854" s="101" t="s">
        <v>7078</v>
      </c>
      <c r="C1854" s="101" t="s">
        <v>1549</v>
      </c>
      <c r="D1854" s="102" t="s">
        <v>7079</v>
      </c>
    </row>
    <row r="1855" spans="1:4" ht="13.5" x14ac:dyDescent="0.25">
      <c r="A1855" s="101" t="s">
        <v>7080</v>
      </c>
      <c r="B1855" s="101" t="s">
        <v>7081</v>
      </c>
      <c r="C1855" s="101" t="s">
        <v>1549</v>
      </c>
      <c r="D1855" s="102" t="s">
        <v>7082</v>
      </c>
    </row>
    <row r="1856" spans="1:4" ht="13.5" x14ac:dyDescent="0.25">
      <c r="A1856" s="101" t="s">
        <v>7083</v>
      </c>
      <c r="B1856" s="101" t="s">
        <v>7084</v>
      </c>
      <c r="C1856" s="101" t="s">
        <v>1549</v>
      </c>
      <c r="D1856" s="102" t="s">
        <v>7085</v>
      </c>
    </row>
    <row r="1857" spans="1:4" ht="13.5" x14ac:dyDescent="0.25">
      <c r="A1857" s="101" t="s">
        <v>7086</v>
      </c>
      <c r="B1857" s="101" t="s">
        <v>7087</v>
      </c>
      <c r="C1857" s="101" t="s">
        <v>1549</v>
      </c>
      <c r="D1857" s="102" t="s">
        <v>7088</v>
      </c>
    </row>
    <row r="1858" spans="1:4" ht="13.5" x14ac:dyDescent="0.25">
      <c r="A1858" s="101" t="s">
        <v>7089</v>
      </c>
      <c r="B1858" s="101" t="s">
        <v>7090</v>
      </c>
      <c r="C1858" s="101" t="s">
        <v>1549</v>
      </c>
      <c r="D1858" s="102" t="s">
        <v>7091</v>
      </c>
    </row>
    <row r="1859" spans="1:4" ht="13.5" x14ac:dyDescent="0.25">
      <c r="A1859" s="101" t="s">
        <v>7092</v>
      </c>
      <c r="B1859" s="101" t="s">
        <v>7093</v>
      </c>
      <c r="C1859" s="101" t="s">
        <v>1549</v>
      </c>
      <c r="D1859" s="102" t="s">
        <v>7094</v>
      </c>
    </row>
    <row r="1860" spans="1:4" ht="13.5" x14ac:dyDescent="0.25">
      <c r="A1860" s="101" t="s">
        <v>7095</v>
      </c>
      <c r="B1860" s="101" t="s">
        <v>7096</v>
      </c>
      <c r="C1860" s="101" t="s">
        <v>1549</v>
      </c>
      <c r="D1860" s="102" t="s">
        <v>7097</v>
      </c>
    </row>
    <row r="1861" spans="1:4" ht="13.5" x14ac:dyDescent="0.25">
      <c r="A1861" s="101" t="s">
        <v>7098</v>
      </c>
      <c r="B1861" s="101" t="s">
        <v>7099</v>
      </c>
      <c r="C1861" s="101" t="s">
        <v>1549</v>
      </c>
      <c r="D1861" s="102" t="s">
        <v>7100</v>
      </c>
    </row>
    <row r="1862" spans="1:4" ht="13.5" x14ac:dyDescent="0.25">
      <c r="A1862" s="101" t="s">
        <v>7101</v>
      </c>
      <c r="B1862" s="101" t="s">
        <v>7102</v>
      </c>
      <c r="C1862" s="101" t="s">
        <v>1549</v>
      </c>
      <c r="D1862" s="102" t="s">
        <v>7103</v>
      </c>
    </row>
    <row r="1863" spans="1:4" ht="13.5" x14ac:dyDescent="0.25">
      <c r="A1863" s="101" t="s">
        <v>7104</v>
      </c>
      <c r="B1863" s="101" t="s">
        <v>7105</v>
      </c>
      <c r="C1863" s="101" t="s">
        <v>1549</v>
      </c>
      <c r="D1863" s="102" t="s">
        <v>7106</v>
      </c>
    </row>
    <row r="1864" spans="1:4" ht="13.5" x14ac:dyDescent="0.25">
      <c r="A1864" s="101" t="s">
        <v>7107</v>
      </c>
      <c r="B1864" s="101" t="s">
        <v>7108</v>
      </c>
      <c r="C1864" s="101" t="s">
        <v>1549</v>
      </c>
      <c r="D1864" s="102" t="s">
        <v>7109</v>
      </c>
    </row>
    <row r="1865" spans="1:4" ht="13.5" x14ac:dyDescent="0.25">
      <c r="A1865" s="101" t="s">
        <v>7110</v>
      </c>
      <c r="B1865" s="101" t="s">
        <v>7111</v>
      </c>
      <c r="C1865" s="101" t="s">
        <v>1549</v>
      </c>
      <c r="D1865" s="102" t="s">
        <v>7112</v>
      </c>
    </row>
    <row r="1866" spans="1:4" ht="13.5" x14ac:dyDescent="0.25">
      <c r="A1866" s="101" t="s">
        <v>7113</v>
      </c>
      <c r="B1866" s="101" t="s">
        <v>7114</v>
      </c>
      <c r="C1866" s="101" t="s">
        <v>1549</v>
      </c>
      <c r="D1866" s="102" t="s">
        <v>7115</v>
      </c>
    </row>
    <row r="1867" spans="1:4" ht="13.5" x14ac:dyDescent="0.25">
      <c r="A1867" s="101" t="s">
        <v>7116</v>
      </c>
      <c r="B1867" s="101" t="s">
        <v>7117</v>
      </c>
      <c r="C1867" s="101" t="s">
        <v>1549</v>
      </c>
      <c r="D1867" s="102" t="s">
        <v>7118</v>
      </c>
    </row>
    <row r="1868" spans="1:4" ht="13.5" x14ac:dyDescent="0.25">
      <c r="A1868" s="101" t="s">
        <v>7119</v>
      </c>
      <c r="B1868" s="101" t="s">
        <v>7120</v>
      </c>
      <c r="C1868" s="101" t="s">
        <v>1549</v>
      </c>
      <c r="D1868" s="102" t="s">
        <v>7121</v>
      </c>
    </row>
    <row r="1869" spans="1:4" ht="13.5" x14ac:dyDescent="0.25">
      <c r="A1869" s="101" t="s">
        <v>7122</v>
      </c>
      <c r="B1869" s="101" t="s">
        <v>7123</v>
      </c>
      <c r="C1869" s="101" t="s">
        <v>1549</v>
      </c>
      <c r="D1869" s="102" t="s">
        <v>7124</v>
      </c>
    </row>
    <row r="1870" spans="1:4" ht="13.5" x14ac:dyDescent="0.25">
      <c r="A1870" s="101" t="s">
        <v>7125</v>
      </c>
      <c r="B1870" s="101" t="s">
        <v>7126</v>
      </c>
      <c r="C1870" s="101" t="s">
        <v>1549</v>
      </c>
      <c r="D1870" s="102" t="s">
        <v>7127</v>
      </c>
    </row>
    <row r="1871" spans="1:4" ht="13.5" x14ac:dyDescent="0.25">
      <c r="A1871" s="101" t="s">
        <v>7128</v>
      </c>
      <c r="B1871" s="101" t="s">
        <v>7129</v>
      </c>
      <c r="C1871" s="101" t="s">
        <v>1549</v>
      </c>
      <c r="D1871" s="102" t="s">
        <v>7130</v>
      </c>
    </row>
    <row r="1872" spans="1:4" ht="13.5" x14ac:dyDescent="0.25">
      <c r="A1872" s="101" t="s">
        <v>7131</v>
      </c>
      <c r="B1872" s="101" t="s">
        <v>7132</v>
      </c>
      <c r="C1872" s="101" t="s">
        <v>1549</v>
      </c>
      <c r="D1872" s="102" t="s">
        <v>7133</v>
      </c>
    </row>
    <row r="1873" spans="1:4" ht="13.5" x14ac:dyDescent="0.25">
      <c r="A1873" s="101" t="s">
        <v>7134</v>
      </c>
      <c r="B1873" s="101" t="s">
        <v>7135</v>
      </c>
      <c r="C1873" s="101" t="s">
        <v>1549</v>
      </c>
      <c r="D1873" s="102" t="s">
        <v>7136</v>
      </c>
    </row>
    <row r="1874" spans="1:4" ht="13.5" x14ac:dyDescent="0.25">
      <c r="A1874" s="101" t="s">
        <v>7137</v>
      </c>
      <c r="B1874" s="101" t="s">
        <v>7138</v>
      </c>
      <c r="C1874" s="101" t="s">
        <v>1549</v>
      </c>
      <c r="D1874" s="102" t="s">
        <v>7136</v>
      </c>
    </row>
    <row r="1875" spans="1:4" ht="13.5" x14ac:dyDescent="0.25">
      <c r="A1875" s="101" t="s">
        <v>7139</v>
      </c>
      <c r="B1875" s="101" t="s">
        <v>7140</v>
      </c>
      <c r="C1875" s="101" t="s">
        <v>1549</v>
      </c>
      <c r="D1875" s="102" t="s">
        <v>7141</v>
      </c>
    </row>
    <row r="1876" spans="1:4" ht="13.5" x14ac:dyDescent="0.25">
      <c r="A1876" s="101" t="s">
        <v>7142</v>
      </c>
      <c r="B1876" s="101" t="s">
        <v>7143</v>
      </c>
      <c r="C1876" s="101" t="s">
        <v>1549</v>
      </c>
      <c r="D1876" s="102" t="s">
        <v>7141</v>
      </c>
    </row>
    <row r="1877" spans="1:4" ht="13.5" x14ac:dyDescent="0.25">
      <c r="A1877" s="101" t="s">
        <v>7144</v>
      </c>
      <c r="B1877" s="101" t="s">
        <v>7145</v>
      </c>
      <c r="C1877" s="101" t="s">
        <v>1549</v>
      </c>
      <c r="D1877" s="102" t="s">
        <v>7146</v>
      </c>
    </row>
    <row r="1878" spans="1:4" ht="13.5" x14ac:dyDescent="0.25">
      <c r="A1878" s="101" t="s">
        <v>7147</v>
      </c>
      <c r="B1878" s="101" t="s">
        <v>7148</v>
      </c>
      <c r="C1878" s="101" t="s">
        <v>1549</v>
      </c>
      <c r="D1878" s="102" t="s">
        <v>7149</v>
      </c>
    </row>
    <row r="1879" spans="1:4" ht="13.5" x14ac:dyDescent="0.25">
      <c r="A1879" s="101" t="s">
        <v>7150</v>
      </c>
      <c r="B1879" s="101" t="s">
        <v>7151</v>
      </c>
      <c r="C1879" s="101" t="s">
        <v>1549</v>
      </c>
      <c r="D1879" s="102" t="s">
        <v>7136</v>
      </c>
    </row>
    <row r="1880" spans="1:4" ht="13.5" x14ac:dyDescent="0.25">
      <c r="A1880" s="101" t="s">
        <v>7152</v>
      </c>
      <c r="B1880" s="101" t="s">
        <v>7153</v>
      </c>
      <c r="C1880" s="101" t="s">
        <v>1549</v>
      </c>
      <c r="D1880" s="102" t="s">
        <v>7154</v>
      </c>
    </row>
    <row r="1881" spans="1:4" ht="13.5" x14ac:dyDescent="0.25">
      <c r="A1881" s="101" t="s">
        <v>7155</v>
      </c>
      <c r="B1881" s="101" t="s">
        <v>7156</v>
      </c>
      <c r="C1881" s="101" t="s">
        <v>1549</v>
      </c>
      <c r="D1881" s="102" t="s">
        <v>7157</v>
      </c>
    </row>
    <row r="1882" spans="1:4" ht="13.5" x14ac:dyDescent="0.25">
      <c r="A1882" s="101" t="s">
        <v>7158</v>
      </c>
      <c r="B1882" s="101" t="s">
        <v>7159</v>
      </c>
      <c r="C1882" s="101" t="s">
        <v>1549</v>
      </c>
      <c r="D1882" s="102" t="s">
        <v>7160</v>
      </c>
    </row>
    <row r="1883" spans="1:4" ht="13.5" x14ac:dyDescent="0.25">
      <c r="A1883" s="101" t="s">
        <v>7161</v>
      </c>
      <c r="B1883" s="101" t="s">
        <v>7162</v>
      </c>
      <c r="C1883" s="101" t="s">
        <v>1549</v>
      </c>
      <c r="D1883" s="102" t="s">
        <v>7163</v>
      </c>
    </row>
    <row r="1884" spans="1:4" ht="13.5" x14ac:dyDescent="0.25">
      <c r="A1884" s="101" t="s">
        <v>7164</v>
      </c>
      <c r="B1884" s="101" t="s">
        <v>7165</v>
      </c>
      <c r="C1884" s="101" t="s">
        <v>1549</v>
      </c>
      <c r="D1884" s="102" t="s">
        <v>7166</v>
      </c>
    </row>
    <row r="1885" spans="1:4" ht="13.5" x14ac:dyDescent="0.25">
      <c r="A1885" s="101" t="s">
        <v>7167</v>
      </c>
      <c r="B1885" s="101" t="s">
        <v>7168</v>
      </c>
      <c r="C1885" s="101" t="s">
        <v>1549</v>
      </c>
      <c r="D1885" s="102" t="s">
        <v>7154</v>
      </c>
    </row>
    <row r="1886" spans="1:4" ht="13.5" x14ac:dyDescent="0.25">
      <c r="A1886" s="101" t="s">
        <v>7169</v>
      </c>
      <c r="B1886" s="101" t="s">
        <v>7170</v>
      </c>
      <c r="C1886" s="101" t="s">
        <v>1549</v>
      </c>
      <c r="D1886" s="102" t="s">
        <v>7171</v>
      </c>
    </row>
    <row r="1887" spans="1:4" ht="13.5" x14ac:dyDescent="0.25">
      <c r="A1887" s="101" t="s">
        <v>7172</v>
      </c>
      <c r="B1887" s="101" t="s">
        <v>7173</v>
      </c>
      <c r="C1887" s="101" t="s">
        <v>1549</v>
      </c>
      <c r="D1887" s="102" t="s">
        <v>7160</v>
      </c>
    </row>
    <row r="1888" spans="1:4" ht="13.5" x14ac:dyDescent="0.25">
      <c r="A1888" s="101" t="s">
        <v>7174</v>
      </c>
      <c r="B1888" s="101" t="s">
        <v>7175</v>
      </c>
      <c r="C1888" s="101" t="s">
        <v>1549</v>
      </c>
      <c r="D1888" s="102" t="s">
        <v>7176</v>
      </c>
    </row>
    <row r="1889" spans="1:4" ht="13.5" x14ac:dyDescent="0.25">
      <c r="A1889" s="101" t="s">
        <v>7177</v>
      </c>
      <c r="B1889" s="101" t="s">
        <v>7178</v>
      </c>
      <c r="C1889" s="101" t="s">
        <v>1549</v>
      </c>
      <c r="D1889" s="102" t="s">
        <v>7179</v>
      </c>
    </row>
    <row r="1890" spans="1:4" ht="13.5" x14ac:dyDescent="0.25">
      <c r="A1890" s="101" t="s">
        <v>7180</v>
      </c>
      <c r="B1890" s="101" t="s">
        <v>7181</v>
      </c>
      <c r="C1890" s="101" t="s">
        <v>1549</v>
      </c>
      <c r="D1890" s="102" t="s">
        <v>7182</v>
      </c>
    </row>
    <row r="1891" spans="1:4" ht="13.5" x14ac:dyDescent="0.25">
      <c r="A1891" s="101" t="s">
        <v>7183</v>
      </c>
      <c r="B1891" s="101" t="s">
        <v>7184</v>
      </c>
      <c r="C1891" s="101" t="s">
        <v>1549</v>
      </c>
      <c r="D1891" s="102" t="s">
        <v>7185</v>
      </c>
    </row>
    <row r="1892" spans="1:4" ht="13.5" x14ac:dyDescent="0.25">
      <c r="A1892" s="101" t="s">
        <v>7186</v>
      </c>
      <c r="B1892" s="101" t="s">
        <v>7187</v>
      </c>
      <c r="C1892" s="101" t="s">
        <v>1549</v>
      </c>
      <c r="D1892" s="102" t="s">
        <v>7188</v>
      </c>
    </row>
    <row r="1893" spans="1:4" ht="13.5" x14ac:dyDescent="0.25">
      <c r="A1893" s="101" t="s">
        <v>7189</v>
      </c>
      <c r="B1893" s="101" t="s">
        <v>7190</v>
      </c>
      <c r="C1893" s="101" t="s">
        <v>1549</v>
      </c>
      <c r="D1893" s="102" t="s">
        <v>7191</v>
      </c>
    </row>
    <row r="1894" spans="1:4" ht="13.5" x14ac:dyDescent="0.25">
      <c r="A1894" s="101" t="s">
        <v>7192</v>
      </c>
      <c r="B1894" s="101" t="s">
        <v>7193</v>
      </c>
      <c r="C1894" s="101" t="s">
        <v>1549</v>
      </c>
      <c r="D1894" s="102" t="s">
        <v>7194</v>
      </c>
    </row>
    <row r="1895" spans="1:4" ht="13.5" x14ac:dyDescent="0.25">
      <c r="A1895" s="101" t="s">
        <v>7195</v>
      </c>
      <c r="B1895" s="101" t="s">
        <v>7196</v>
      </c>
      <c r="C1895" s="101" t="s">
        <v>1549</v>
      </c>
      <c r="D1895" s="102" t="s">
        <v>7197</v>
      </c>
    </row>
    <row r="1896" spans="1:4" ht="13.5" x14ac:dyDescent="0.25">
      <c r="A1896" s="101" t="s">
        <v>7198</v>
      </c>
      <c r="B1896" s="101" t="s">
        <v>7199</v>
      </c>
      <c r="C1896" s="101" t="s">
        <v>1549</v>
      </c>
      <c r="D1896" s="102" t="s">
        <v>7200</v>
      </c>
    </row>
    <row r="1897" spans="1:4" ht="13.5" x14ac:dyDescent="0.25">
      <c r="A1897" s="101" t="s">
        <v>7201</v>
      </c>
      <c r="B1897" s="101" t="s">
        <v>7202</v>
      </c>
      <c r="C1897" s="101" t="s">
        <v>1549</v>
      </c>
      <c r="D1897" s="102" t="s">
        <v>7203</v>
      </c>
    </row>
    <row r="1898" spans="1:4" ht="13.5" x14ac:dyDescent="0.25">
      <c r="A1898" s="101" t="s">
        <v>7204</v>
      </c>
      <c r="B1898" s="101" t="s">
        <v>7205</v>
      </c>
      <c r="C1898" s="101" t="s">
        <v>1549</v>
      </c>
      <c r="D1898" s="102" t="s">
        <v>7206</v>
      </c>
    </row>
    <row r="1899" spans="1:4" ht="13.5" x14ac:dyDescent="0.25">
      <c r="A1899" s="101" t="s">
        <v>7207</v>
      </c>
      <c r="B1899" s="101" t="s">
        <v>7208</v>
      </c>
      <c r="C1899" s="101" t="s">
        <v>1549</v>
      </c>
      <c r="D1899" s="102" t="s">
        <v>7209</v>
      </c>
    </row>
    <row r="1900" spans="1:4" ht="13.5" x14ac:dyDescent="0.25">
      <c r="A1900" s="101" t="s">
        <v>7210</v>
      </c>
      <c r="B1900" s="101" t="s">
        <v>7211</v>
      </c>
      <c r="C1900" s="101" t="s">
        <v>1549</v>
      </c>
      <c r="D1900" s="102" t="s">
        <v>7212</v>
      </c>
    </row>
    <row r="1901" spans="1:4" ht="13.5" x14ac:dyDescent="0.25">
      <c r="A1901" s="101" t="s">
        <v>7213</v>
      </c>
      <c r="B1901" s="101" t="s">
        <v>7214</v>
      </c>
      <c r="C1901" s="101" t="s">
        <v>1549</v>
      </c>
      <c r="D1901" s="102" t="s">
        <v>7215</v>
      </c>
    </row>
    <row r="1902" spans="1:4" ht="13.5" x14ac:dyDescent="0.25">
      <c r="A1902" s="101" t="s">
        <v>7216</v>
      </c>
      <c r="B1902" s="101" t="s">
        <v>7217</v>
      </c>
      <c r="C1902" s="101" t="s">
        <v>1549</v>
      </c>
      <c r="D1902" s="102" t="s">
        <v>7218</v>
      </c>
    </row>
    <row r="1903" spans="1:4" ht="13.5" x14ac:dyDescent="0.25">
      <c r="A1903" s="101" t="s">
        <v>7219</v>
      </c>
      <c r="B1903" s="101" t="s">
        <v>7220</v>
      </c>
      <c r="C1903" s="101" t="s">
        <v>2759</v>
      </c>
      <c r="D1903" s="102" t="s">
        <v>7221</v>
      </c>
    </row>
    <row r="1904" spans="1:4" ht="13.5" x14ac:dyDescent="0.25">
      <c r="A1904" s="101" t="s">
        <v>7222</v>
      </c>
      <c r="B1904" s="101" t="s">
        <v>7223</v>
      </c>
      <c r="C1904" s="101" t="s">
        <v>2759</v>
      </c>
      <c r="D1904" s="102" t="s">
        <v>7224</v>
      </c>
    </row>
    <row r="1905" spans="1:4" ht="13.5" x14ac:dyDescent="0.25">
      <c r="A1905" s="101" t="s">
        <v>7225</v>
      </c>
      <c r="B1905" s="101" t="s">
        <v>7226</v>
      </c>
      <c r="C1905" s="101" t="s">
        <v>2759</v>
      </c>
      <c r="D1905" s="102" t="s">
        <v>7227</v>
      </c>
    </row>
    <row r="1906" spans="1:4" ht="13.5" x14ac:dyDescent="0.25">
      <c r="A1906" s="101" t="s">
        <v>7228</v>
      </c>
      <c r="B1906" s="101" t="s">
        <v>7229</v>
      </c>
      <c r="C1906" s="101" t="s">
        <v>2759</v>
      </c>
      <c r="D1906" s="102" t="s">
        <v>7230</v>
      </c>
    </row>
    <row r="1907" spans="1:4" ht="13.5" x14ac:dyDescent="0.25">
      <c r="A1907" s="101" t="s">
        <v>7231</v>
      </c>
      <c r="B1907" s="101" t="s">
        <v>7232</v>
      </c>
      <c r="C1907" s="101" t="s">
        <v>2759</v>
      </c>
      <c r="D1907" s="102" t="s">
        <v>7233</v>
      </c>
    </row>
    <row r="1908" spans="1:4" ht="13.5" x14ac:dyDescent="0.25">
      <c r="A1908" s="101" t="s">
        <v>7234</v>
      </c>
      <c r="B1908" s="101" t="s">
        <v>7235</v>
      </c>
      <c r="C1908" s="101" t="s">
        <v>2759</v>
      </c>
      <c r="D1908" s="102" t="s">
        <v>7236</v>
      </c>
    </row>
    <row r="1909" spans="1:4" ht="13.5" x14ac:dyDescent="0.25">
      <c r="A1909" s="101" t="s">
        <v>7237</v>
      </c>
      <c r="B1909" s="101" t="s">
        <v>7238</v>
      </c>
      <c r="C1909" s="101" t="s">
        <v>2759</v>
      </c>
      <c r="D1909" s="102" t="s">
        <v>7239</v>
      </c>
    </row>
    <row r="1910" spans="1:4" ht="13.5" x14ac:dyDescent="0.25">
      <c r="A1910" s="101" t="s">
        <v>7240</v>
      </c>
      <c r="B1910" s="101" t="s">
        <v>7241</v>
      </c>
      <c r="C1910" s="101" t="s">
        <v>2759</v>
      </c>
      <c r="D1910" s="102" t="s">
        <v>7242</v>
      </c>
    </row>
    <row r="1911" spans="1:4" ht="13.5" x14ac:dyDescent="0.25">
      <c r="A1911" s="101" t="s">
        <v>7243</v>
      </c>
      <c r="B1911" s="101" t="s">
        <v>7244</v>
      </c>
      <c r="C1911" s="101" t="s">
        <v>2759</v>
      </c>
      <c r="D1911" s="102" t="s">
        <v>7245</v>
      </c>
    </row>
    <row r="1912" spans="1:4" ht="13.5" x14ac:dyDescent="0.25">
      <c r="A1912" s="101" t="s">
        <v>7246</v>
      </c>
      <c r="B1912" s="101" t="s">
        <v>7247</v>
      </c>
      <c r="C1912" s="101" t="s">
        <v>2759</v>
      </c>
      <c r="D1912" s="102" t="s">
        <v>3805</v>
      </c>
    </row>
    <row r="1913" spans="1:4" ht="13.5" x14ac:dyDescent="0.25">
      <c r="A1913" s="101" t="s">
        <v>7248</v>
      </c>
      <c r="B1913" s="101" t="s">
        <v>7249</v>
      </c>
      <c r="C1913" s="101" t="s">
        <v>2759</v>
      </c>
      <c r="D1913" s="102" t="s">
        <v>7250</v>
      </c>
    </row>
    <row r="1914" spans="1:4" ht="13.5" x14ac:dyDescent="0.25">
      <c r="A1914" s="101" t="s">
        <v>7251</v>
      </c>
      <c r="B1914" s="101" t="s">
        <v>7252</v>
      </c>
      <c r="C1914" s="101" t="s">
        <v>2759</v>
      </c>
      <c r="D1914" s="102" t="s">
        <v>7253</v>
      </c>
    </row>
    <row r="1915" spans="1:4" ht="13.5" x14ac:dyDescent="0.25">
      <c r="A1915" s="101" t="s">
        <v>7254</v>
      </c>
      <c r="B1915" s="101" t="s">
        <v>7255</v>
      </c>
      <c r="C1915" s="101" t="s">
        <v>2759</v>
      </c>
      <c r="D1915" s="102" t="s">
        <v>7256</v>
      </c>
    </row>
    <row r="1916" spans="1:4" ht="13.5" x14ac:dyDescent="0.25">
      <c r="A1916" s="101" t="s">
        <v>7257</v>
      </c>
      <c r="B1916" s="101" t="s">
        <v>7258</v>
      </c>
      <c r="C1916" s="101" t="s">
        <v>2759</v>
      </c>
      <c r="D1916" s="102" t="s">
        <v>7259</v>
      </c>
    </row>
    <row r="1917" spans="1:4" ht="13.5" x14ac:dyDescent="0.25">
      <c r="A1917" s="101" t="s">
        <v>7260</v>
      </c>
      <c r="B1917" s="101" t="s">
        <v>7261</v>
      </c>
      <c r="C1917" s="101" t="s">
        <v>2759</v>
      </c>
      <c r="D1917" s="102" t="s">
        <v>7262</v>
      </c>
    </row>
    <row r="1918" spans="1:4" ht="13.5" x14ac:dyDescent="0.25">
      <c r="A1918" s="101" t="s">
        <v>7263</v>
      </c>
      <c r="B1918" s="101" t="s">
        <v>7264</v>
      </c>
      <c r="C1918" s="101" t="s">
        <v>2759</v>
      </c>
      <c r="D1918" s="102" t="s">
        <v>7265</v>
      </c>
    </row>
    <row r="1919" spans="1:4" ht="13.5" x14ac:dyDescent="0.25">
      <c r="A1919" s="101" t="s">
        <v>7266</v>
      </c>
      <c r="B1919" s="101" t="s">
        <v>7267</v>
      </c>
      <c r="C1919" s="101" t="s">
        <v>2759</v>
      </c>
      <c r="D1919" s="102" t="s">
        <v>7268</v>
      </c>
    </row>
    <row r="1920" spans="1:4" ht="13.5" x14ac:dyDescent="0.25">
      <c r="A1920" s="101" t="s">
        <v>7269</v>
      </c>
      <c r="B1920" s="101" t="s">
        <v>7270</v>
      </c>
      <c r="C1920" s="101" t="s">
        <v>2759</v>
      </c>
      <c r="D1920" s="102" t="s">
        <v>7271</v>
      </c>
    </row>
    <row r="1921" spans="1:4" ht="13.5" x14ac:dyDescent="0.25">
      <c r="A1921" s="101" t="s">
        <v>7272</v>
      </c>
      <c r="B1921" s="101" t="s">
        <v>7273</v>
      </c>
      <c r="C1921" s="101" t="s">
        <v>2759</v>
      </c>
      <c r="D1921" s="102" t="s">
        <v>7274</v>
      </c>
    </row>
    <row r="1922" spans="1:4" ht="13.5" x14ac:dyDescent="0.25">
      <c r="A1922" s="101" t="s">
        <v>7275</v>
      </c>
      <c r="B1922" s="101" t="s">
        <v>7276</v>
      </c>
      <c r="C1922" s="101" t="s">
        <v>2759</v>
      </c>
      <c r="D1922" s="102" t="s">
        <v>7277</v>
      </c>
    </row>
    <row r="1923" spans="1:4" ht="13.5" x14ac:dyDescent="0.25">
      <c r="A1923" s="101" t="s">
        <v>7278</v>
      </c>
      <c r="B1923" s="101" t="s">
        <v>7279</v>
      </c>
      <c r="C1923" s="101" t="s">
        <v>2759</v>
      </c>
      <c r="D1923" s="102" t="s">
        <v>7280</v>
      </c>
    </row>
    <row r="1924" spans="1:4" ht="13.5" x14ac:dyDescent="0.25">
      <c r="A1924" s="101" t="s">
        <v>7281</v>
      </c>
      <c r="B1924" s="101" t="s">
        <v>7282</v>
      </c>
      <c r="C1924" s="101" t="s">
        <v>2759</v>
      </c>
      <c r="D1924" s="102" t="s">
        <v>7283</v>
      </c>
    </row>
    <row r="1925" spans="1:4" ht="13.5" x14ac:dyDescent="0.25">
      <c r="A1925" s="101" t="s">
        <v>7284</v>
      </c>
      <c r="B1925" s="101" t="s">
        <v>7285</v>
      </c>
      <c r="C1925" s="101" t="s">
        <v>2759</v>
      </c>
      <c r="D1925" s="102" t="s">
        <v>7286</v>
      </c>
    </row>
    <row r="1926" spans="1:4" ht="13.5" x14ac:dyDescent="0.25">
      <c r="A1926" s="101" t="s">
        <v>7287</v>
      </c>
      <c r="B1926" s="101" t="s">
        <v>7288</v>
      </c>
      <c r="C1926" s="101" t="s">
        <v>2759</v>
      </c>
      <c r="D1926" s="102" t="s">
        <v>7289</v>
      </c>
    </row>
    <row r="1927" spans="1:4" ht="13.5" x14ac:dyDescent="0.25">
      <c r="A1927" s="101" t="s">
        <v>7290</v>
      </c>
      <c r="B1927" s="101" t="s">
        <v>7291</v>
      </c>
      <c r="C1927" s="101" t="s">
        <v>2759</v>
      </c>
      <c r="D1927" s="102" t="s">
        <v>7292</v>
      </c>
    </row>
    <row r="1928" spans="1:4" ht="13.5" x14ac:dyDescent="0.25">
      <c r="A1928" s="101" t="s">
        <v>7293</v>
      </c>
      <c r="B1928" s="101" t="s">
        <v>7294</v>
      </c>
      <c r="C1928" s="101" t="s">
        <v>2759</v>
      </c>
      <c r="D1928" s="102" t="s">
        <v>7295</v>
      </c>
    </row>
    <row r="1929" spans="1:4" ht="13.5" x14ac:dyDescent="0.25">
      <c r="A1929" s="101" t="s">
        <v>7296</v>
      </c>
      <c r="B1929" s="101" t="s">
        <v>7297</v>
      </c>
      <c r="C1929" s="101" t="s">
        <v>2759</v>
      </c>
      <c r="D1929" s="102" t="s">
        <v>5605</v>
      </c>
    </row>
    <row r="1930" spans="1:4" ht="13.5" x14ac:dyDescent="0.25">
      <c r="A1930" s="101" t="s">
        <v>7298</v>
      </c>
      <c r="B1930" s="101" t="s">
        <v>7299</v>
      </c>
      <c r="C1930" s="101" t="s">
        <v>2759</v>
      </c>
      <c r="D1930" s="102" t="s">
        <v>7300</v>
      </c>
    </row>
    <row r="1931" spans="1:4" ht="13.5" x14ac:dyDescent="0.25">
      <c r="A1931" s="101" t="s">
        <v>7301</v>
      </c>
      <c r="B1931" s="101" t="s">
        <v>7302</v>
      </c>
      <c r="C1931" s="101" t="s">
        <v>2759</v>
      </c>
      <c r="D1931" s="102" t="s">
        <v>7303</v>
      </c>
    </row>
    <row r="1932" spans="1:4" ht="13.5" x14ac:dyDescent="0.25">
      <c r="A1932" s="101" t="s">
        <v>7304</v>
      </c>
      <c r="B1932" s="101" t="s">
        <v>7305</v>
      </c>
      <c r="C1932" s="101" t="s">
        <v>2759</v>
      </c>
      <c r="D1932" s="102" t="s">
        <v>7306</v>
      </c>
    </row>
    <row r="1933" spans="1:4" ht="13.5" x14ac:dyDescent="0.25">
      <c r="A1933" s="101" t="s">
        <v>7307</v>
      </c>
      <c r="B1933" s="101" t="s">
        <v>7308</v>
      </c>
      <c r="C1933" s="101" t="s">
        <v>1549</v>
      </c>
      <c r="D1933" s="102" t="s">
        <v>7309</v>
      </c>
    </row>
    <row r="1934" spans="1:4" ht="13.5" x14ac:dyDescent="0.25">
      <c r="A1934" s="101" t="s">
        <v>7310</v>
      </c>
      <c r="B1934" s="101" t="s">
        <v>7311</v>
      </c>
      <c r="C1934" s="101" t="s">
        <v>1549</v>
      </c>
      <c r="D1934" s="102" t="s">
        <v>7312</v>
      </c>
    </row>
    <row r="1935" spans="1:4" ht="13.5" x14ac:dyDescent="0.25">
      <c r="A1935" s="101" t="s">
        <v>7313</v>
      </c>
      <c r="B1935" s="101" t="s">
        <v>7314</v>
      </c>
      <c r="C1935" s="101" t="s">
        <v>1549</v>
      </c>
      <c r="D1935" s="102" t="s">
        <v>7315</v>
      </c>
    </row>
    <row r="1936" spans="1:4" ht="13.5" x14ac:dyDescent="0.25">
      <c r="A1936" s="101" t="s">
        <v>7316</v>
      </c>
      <c r="B1936" s="101" t="s">
        <v>7317</v>
      </c>
      <c r="C1936" s="101" t="s">
        <v>1549</v>
      </c>
      <c r="D1936" s="102" t="s">
        <v>7318</v>
      </c>
    </row>
    <row r="1937" spans="1:4" ht="13.5" x14ac:dyDescent="0.25">
      <c r="A1937" s="101" t="s">
        <v>7319</v>
      </c>
      <c r="B1937" s="101" t="s">
        <v>7320</v>
      </c>
      <c r="C1937" s="101" t="s">
        <v>1549</v>
      </c>
      <c r="D1937" s="102" t="s">
        <v>7321</v>
      </c>
    </row>
    <row r="1938" spans="1:4" ht="13.5" x14ac:dyDescent="0.25">
      <c r="A1938" s="101" t="s">
        <v>7322</v>
      </c>
      <c r="B1938" s="101" t="s">
        <v>7323</v>
      </c>
      <c r="C1938" s="101" t="s">
        <v>1549</v>
      </c>
      <c r="D1938" s="102" t="s">
        <v>7324</v>
      </c>
    </row>
    <row r="1939" spans="1:4" ht="13.5" x14ac:dyDescent="0.25">
      <c r="A1939" s="101" t="s">
        <v>7325</v>
      </c>
      <c r="B1939" s="101" t="s">
        <v>7326</v>
      </c>
      <c r="C1939" s="101" t="s">
        <v>1549</v>
      </c>
      <c r="D1939" s="102" t="s">
        <v>7327</v>
      </c>
    </row>
    <row r="1940" spans="1:4" ht="13.5" x14ac:dyDescent="0.25">
      <c r="A1940" s="101" t="s">
        <v>7328</v>
      </c>
      <c r="B1940" s="101" t="s">
        <v>7329</v>
      </c>
      <c r="C1940" s="101" t="s">
        <v>1549</v>
      </c>
      <c r="D1940" s="102" t="s">
        <v>7330</v>
      </c>
    </row>
    <row r="1941" spans="1:4" ht="13.5" x14ac:dyDescent="0.25">
      <c r="A1941" s="101" t="s">
        <v>7331</v>
      </c>
      <c r="B1941" s="101" t="s">
        <v>7332</v>
      </c>
      <c r="C1941" s="101" t="s">
        <v>1549</v>
      </c>
      <c r="D1941" s="102" t="s">
        <v>7333</v>
      </c>
    </row>
    <row r="1942" spans="1:4" ht="13.5" x14ac:dyDescent="0.25">
      <c r="A1942" s="101" t="s">
        <v>7334</v>
      </c>
      <c r="B1942" s="101" t="s">
        <v>7335</v>
      </c>
      <c r="C1942" s="101" t="s">
        <v>1549</v>
      </c>
      <c r="D1942" s="102" t="s">
        <v>7336</v>
      </c>
    </row>
    <row r="1943" spans="1:4" ht="13.5" x14ac:dyDescent="0.25">
      <c r="A1943" s="101" t="s">
        <v>7337</v>
      </c>
      <c r="B1943" s="101" t="s">
        <v>7338</v>
      </c>
      <c r="C1943" s="101" t="s">
        <v>1549</v>
      </c>
      <c r="D1943" s="102" t="s">
        <v>7339</v>
      </c>
    </row>
    <row r="1944" spans="1:4" ht="13.5" x14ac:dyDescent="0.25">
      <c r="A1944" s="101" t="s">
        <v>7340</v>
      </c>
      <c r="B1944" s="101" t="s">
        <v>7341</v>
      </c>
      <c r="C1944" s="101" t="s">
        <v>1549</v>
      </c>
      <c r="D1944" s="102" t="s">
        <v>7342</v>
      </c>
    </row>
    <row r="1945" spans="1:4" ht="13.5" x14ac:dyDescent="0.25">
      <c r="A1945" s="101" t="s">
        <v>7343</v>
      </c>
      <c r="B1945" s="101" t="s">
        <v>7344</v>
      </c>
      <c r="C1945" s="101" t="s">
        <v>1549</v>
      </c>
      <c r="D1945" s="102" t="s">
        <v>7345</v>
      </c>
    </row>
    <row r="1946" spans="1:4" ht="13.5" x14ac:dyDescent="0.25">
      <c r="A1946" s="101" t="s">
        <v>7346</v>
      </c>
      <c r="B1946" s="101" t="s">
        <v>7347</v>
      </c>
      <c r="C1946" s="101" t="s">
        <v>1549</v>
      </c>
      <c r="D1946" s="102" t="s">
        <v>7348</v>
      </c>
    </row>
    <row r="1947" spans="1:4" ht="13.5" x14ac:dyDescent="0.25">
      <c r="A1947" s="101" t="s">
        <v>7349</v>
      </c>
      <c r="B1947" s="101" t="s">
        <v>7350</v>
      </c>
      <c r="C1947" s="101" t="s">
        <v>1549</v>
      </c>
      <c r="D1947" s="102" t="s">
        <v>7351</v>
      </c>
    </row>
    <row r="1948" spans="1:4" ht="13.5" x14ac:dyDescent="0.25">
      <c r="A1948" s="101" t="s">
        <v>7352</v>
      </c>
      <c r="B1948" s="101" t="s">
        <v>7353</v>
      </c>
      <c r="C1948" s="101" t="s">
        <v>1549</v>
      </c>
      <c r="D1948" s="102" t="s">
        <v>7354</v>
      </c>
    </row>
    <row r="1949" spans="1:4" ht="13.5" x14ac:dyDescent="0.25">
      <c r="A1949" s="101" t="s">
        <v>7355</v>
      </c>
      <c r="B1949" s="101" t="s">
        <v>7356</v>
      </c>
      <c r="C1949" s="101" t="s">
        <v>1549</v>
      </c>
      <c r="D1949" s="102" t="s">
        <v>7357</v>
      </c>
    </row>
    <row r="1950" spans="1:4" ht="13.5" x14ac:dyDescent="0.25">
      <c r="A1950" s="101" t="s">
        <v>7358</v>
      </c>
      <c r="B1950" s="101" t="s">
        <v>7359</v>
      </c>
      <c r="C1950" s="101" t="s">
        <v>1549</v>
      </c>
      <c r="D1950" s="102" t="s">
        <v>7360</v>
      </c>
    </row>
    <row r="1951" spans="1:4" ht="13.5" x14ac:dyDescent="0.25">
      <c r="A1951" s="101" t="s">
        <v>7361</v>
      </c>
      <c r="B1951" s="101" t="s">
        <v>7362</v>
      </c>
      <c r="C1951" s="101" t="s">
        <v>1549</v>
      </c>
      <c r="D1951" s="102" t="s">
        <v>7363</v>
      </c>
    </row>
    <row r="1952" spans="1:4" ht="13.5" x14ac:dyDescent="0.25">
      <c r="A1952" s="101" t="s">
        <v>7364</v>
      </c>
      <c r="B1952" s="101" t="s">
        <v>7365</v>
      </c>
      <c r="C1952" s="101" t="s">
        <v>1549</v>
      </c>
      <c r="D1952" s="102" t="s">
        <v>7366</v>
      </c>
    </row>
    <row r="1953" spans="1:4" ht="13.5" x14ac:dyDescent="0.25">
      <c r="A1953" s="101" t="s">
        <v>7367</v>
      </c>
      <c r="B1953" s="101" t="s">
        <v>7368</v>
      </c>
      <c r="C1953" s="101" t="s">
        <v>1549</v>
      </c>
      <c r="D1953" s="102" t="s">
        <v>7369</v>
      </c>
    </row>
    <row r="1954" spans="1:4" ht="13.5" x14ac:dyDescent="0.25">
      <c r="A1954" s="101" t="s">
        <v>7370</v>
      </c>
      <c r="B1954" s="101" t="s">
        <v>7371</v>
      </c>
      <c r="C1954" s="101" t="s">
        <v>1549</v>
      </c>
      <c r="D1954" s="102" t="s">
        <v>7372</v>
      </c>
    </row>
    <row r="1955" spans="1:4" ht="13.5" x14ac:dyDescent="0.25">
      <c r="A1955" s="101" t="s">
        <v>7373</v>
      </c>
      <c r="B1955" s="101" t="s">
        <v>7374</v>
      </c>
      <c r="C1955" s="101" t="s">
        <v>1549</v>
      </c>
      <c r="D1955" s="102" t="s">
        <v>7375</v>
      </c>
    </row>
    <row r="1956" spans="1:4" ht="13.5" x14ac:dyDescent="0.25">
      <c r="A1956" s="101" t="s">
        <v>7376</v>
      </c>
      <c r="B1956" s="101" t="s">
        <v>7377</v>
      </c>
      <c r="C1956" s="101" t="s">
        <v>1549</v>
      </c>
      <c r="D1956" s="102" t="s">
        <v>7378</v>
      </c>
    </row>
    <row r="1957" spans="1:4" ht="13.5" x14ac:dyDescent="0.25">
      <c r="A1957" s="101" t="s">
        <v>7379</v>
      </c>
      <c r="B1957" s="101" t="s">
        <v>7380</v>
      </c>
      <c r="C1957" s="101" t="s">
        <v>1549</v>
      </c>
      <c r="D1957" s="102" t="s">
        <v>7381</v>
      </c>
    </row>
    <row r="1958" spans="1:4" ht="13.5" x14ac:dyDescent="0.25">
      <c r="A1958" s="101" t="s">
        <v>7382</v>
      </c>
      <c r="B1958" s="101" t="s">
        <v>7383</v>
      </c>
      <c r="C1958" s="101" t="s">
        <v>1549</v>
      </c>
      <c r="D1958" s="102" t="s">
        <v>7384</v>
      </c>
    </row>
    <row r="1959" spans="1:4" ht="13.5" x14ac:dyDescent="0.25">
      <c r="A1959" s="101" t="s">
        <v>7385</v>
      </c>
      <c r="B1959" s="101" t="s">
        <v>7386</v>
      </c>
      <c r="C1959" s="101" t="s">
        <v>1549</v>
      </c>
      <c r="D1959" s="102" t="s">
        <v>7387</v>
      </c>
    </row>
    <row r="1960" spans="1:4" ht="13.5" x14ac:dyDescent="0.25">
      <c r="A1960" s="101" t="s">
        <v>7388</v>
      </c>
      <c r="B1960" s="101" t="s">
        <v>7389</v>
      </c>
      <c r="C1960" s="101" t="s">
        <v>1549</v>
      </c>
      <c r="D1960" s="102" t="s">
        <v>7390</v>
      </c>
    </row>
    <row r="1961" spans="1:4" ht="13.5" x14ac:dyDescent="0.25">
      <c r="A1961" s="101" t="s">
        <v>7391</v>
      </c>
      <c r="B1961" s="101" t="s">
        <v>7392</v>
      </c>
      <c r="C1961" s="101" t="s">
        <v>1549</v>
      </c>
      <c r="D1961" s="102" t="s">
        <v>7393</v>
      </c>
    </row>
    <row r="1962" spans="1:4" ht="13.5" x14ac:dyDescent="0.25">
      <c r="A1962" s="101" t="s">
        <v>7394</v>
      </c>
      <c r="B1962" s="101" t="s">
        <v>7395</v>
      </c>
      <c r="C1962" s="101" t="s">
        <v>1549</v>
      </c>
      <c r="D1962" s="102" t="s">
        <v>7396</v>
      </c>
    </row>
    <row r="1963" spans="1:4" ht="13.5" x14ac:dyDescent="0.25">
      <c r="A1963" s="101" t="s">
        <v>7397</v>
      </c>
      <c r="B1963" s="101" t="s">
        <v>7398</v>
      </c>
      <c r="C1963" s="101" t="s">
        <v>1549</v>
      </c>
      <c r="D1963" s="102" t="s">
        <v>7399</v>
      </c>
    </row>
    <row r="1964" spans="1:4" ht="13.5" x14ac:dyDescent="0.25">
      <c r="A1964" s="101" t="s">
        <v>7400</v>
      </c>
      <c r="B1964" s="101" t="s">
        <v>7401</v>
      </c>
      <c r="C1964" s="101" t="s">
        <v>1549</v>
      </c>
      <c r="D1964" s="102" t="s">
        <v>7402</v>
      </c>
    </row>
    <row r="1965" spans="1:4" ht="13.5" x14ac:dyDescent="0.25">
      <c r="A1965" s="101" t="s">
        <v>7403</v>
      </c>
      <c r="B1965" s="101" t="s">
        <v>7404</v>
      </c>
      <c r="C1965" s="101" t="s">
        <v>1549</v>
      </c>
      <c r="D1965" s="102" t="s">
        <v>7405</v>
      </c>
    </row>
    <row r="1966" spans="1:4" ht="13.5" x14ac:dyDescent="0.25">
      <c r="A1966" s="101" t="s">
        <v>7406</v>
      </c>
      <c r="B1966" s="101" t="s">
        <v>7407</v>
      </c>
      <c r="C1966" s="101" t="s">
        <v>1549</v>
      </c>
      <c r="D1966" s="102" t="s">
        <v>7408</v>
      </c>
    </row>
    <row r="1967" spans="1:4" ht="13.5" x14ac:dyDescent="0.25">
      <c r="A1967" s="101" t="s">
        <v>7409</v>
      </c>
      <c r="B1967" s="101" t="s">
        <v>7410</v>
      </c>
      <c r="C1967" s="101" t="s">
        <v>1549</v>
      </c>
      <c r="D1967" s="102" t="s">
        <v>7411</v>
      </c>
    </row>
    <row r="1968" spans="1:4" ht="13.5" x14ac:dyDescent="0.25">
      <c r="A1968" s="101" t="s">
        <v>7412</v>
      </c>
      <c r="B1968" s="101" t="s">
        <v>7413</v>
      </c>
      <c r="C1968" s="101" t="s">
        <v>1549</v>
      </c>
      <c r="D1968" s="102" t="s">
        <v>7414</v>
      </c>
    </row>
    <row r="1969" spans="1:4" ht="13.5" x14ac:dyDescent="0.25">
      <c r="A1969" s="101" t="s">
        <v>7415</v>
      </c>
      <c r="B1969" s="101" t="s">
        <v>7416</v>
      </c>
      <c r="C1969" s="101" t="s">
        <v>1549</v>
      </c>
      <c r="D1969" s="102" t="s">
        <v>7417</v>
      </c>
    </row>
    <row r="1970" spans="1:4" ht="13.5" x14ac:dyDescent="0.25">
      <c r="A1970" s="101" t="s">
        <v>7418</v>
      </c>
      <c r="B1970" s="101" t="s">
        <v>7419</v>
      </c>
      <c r="C1970" s="101" t="s">
        <v>1549</v>
      </c>
      <c r="D1970" s="102" t="s">
        <v>7420</v>
      </c>
    </row>
    <row r="1971" spans="1:4" ht="13.5" x14ac:dyDescent="0.25">
      <c r="A1971" s="101" t="s">
        <v>7421</v>
      </c>
      <c r="B1971" s="101" t="s">
        <v>7422</v>
      </c>
      <c r="C1971" s="101" t="s">
        <v>1549</v>
      </c>
      <c r="D1971" s="102" t="s">
        <v>7423</v>
      </c>
    </row>
    <row r="1972" spans="1:4" ht="13.5" x14ac:dyDescent="0.25">
      <c r="A1972" s="101" t="s">
        <v>7424</v>
      </c>
      <c r="B1972" s="101" t="s">
        <v>7425</v>
      </c>
      <c r="C1972" s="101" t="s">
        <v>1549</v>
      </c>
      <c r="D1972" s="102" t="s">
        <v>7426</v>
      </c>
    </row>
    <row r="1973" spans="1:4" ht="13.5" x14ac:dyDescent="0.25">
      <c r="A1973" s="101" t="s">
        <v>7427</v>
      </c>
      <c r="B1973" s="101" t="s">
        <v>7428</v>
      </c>
      <c r="C1973" s="101" t="s">
        <v>1549</v>
      </c>
      <c r="D1973" s="102" t="s">
        <v>7429</v>
      </c>
    </row>
    <row r="1974" spans="1:4" ht="13.5" x14ac:dyDescent="0.25">
      <c r="A1974" s="101" t="s">
        <v>7430</v>
      </c>
      <c r="B1974" s="101" t="s">
        <v>7431</v>
      </c>
      <c r="C1974" s="101" t="s">
        <v>1549</v>
      </c>
      <c r="D1974" s="102" t="s">
        <v>7432</v>
      </c>
    </row>
    <row r="1975" spans="1:4" ht="13.5" x14ac:dyDescent="0.25">
      <c r="A1975" s="101" t="s">
        <v>7433</v>
      </c>
      <c r="B1975" s="101" t="s">
        <v>7434</v>
      </c>
      <c r="C1975" s="101" t="s">
        <v>1549</v>
      </c>
      <c r="D1975" s="102" t="s">
        <v>7435</v>
      </c>
    </row>
    <row r="1976" spans="1:4" ht="13.5" x14ac:dyDescent="0.25">
      <c r="A1976" s="101" t="s">
        <v>7436</v>
      </c>
      <c r="B1976" s="101" t="s">
        <v>7437</v>
      </c>
      <c r="C1976" s="101" t="s">
        <v>1549</v>
      </c>
      <c r="D1976" s="102" t="s">
        <v>7438</v>
      </c>
    </row>
    <row r="1977" spans="1:4" ht="13.5" x14ac:dyDescent="0.25">
      <c r="A1977" s="101" t="s">
        <v>7439</v>
      </c>
      <c r="B1977" s="101" t="s">
        <v>7440</v>
      </c>
      <c r="C1977" s="101" t="s">
        <v>1549</v>
      </c>
      <c r="D1977" s="102" t="s">
        <v>7441</v>
      </c>
    </row>
    <row r="1978" spans="1:4" ht="13.5" x14ac:dyDescent="0.25">
      <c r="A1978" s="101" t="s">
        <v>7442</v>
      </c>
      <c r="B1978" s="101" t="s">
        <v>7443</v>
      </c>
      <c r="C1978" s="101" t="s">
        <v>1549</v>
      </c>
      <c r="D1978" s="102" t="s">
        <v>7444</v>
      </c>
    </row>
    <row r="1979" spans="1:4" ht="13.5" x14ac:dyDescent="0.25">
      <c r="A1979" s="101" t="s">
        <v>7445</v>
      </c>
      <c r="B1979" s="101" t="s">
        <v>7446</v>
      </c>
      <c r="C1979" s="101" t="s">
        <v>1549</v>
      </c>
      <c r="D1979" s="102" t="s">
        <v>7447</v>
      </c>
    </row>
    <row r="1980" spans="1:4" ht="13.5" x14ac:dyDescent="0.25">
      <c r="A1980" s="101" t="s">
        <v>7448</v>
      </c>
      <c r="B1980" s="101" t="s">
        <v>7449</v>
      </c>
      <c r="C1980" s="101" t="s">
        <v>1549</v>
      </c>
      <c r="D1980" s="102" t="s">
        <v>7450</v>
      </c>
    </row>
    <row r="1981" spans="1:4" ht="13.5" x14ac:dyDescent="0.25">
      <c r="A1981" s="101" t="s">
        <v>7451</v>
      </c>
      <c r="B1981" s="101" t="s">
        <v>7452</v>
      </c>
      <c r="C1981" s="101" t="s">
        <v>1549</v>
      </c>
      <c r="D1981" s="102" t="s">
        <v>7453</v>
      </c>
    </row>
    <row r="1982" spans="1:4" ht="13.5" x14ac:dyDescent="0.25">
      <c r="A1982" s="101" t="s">
        <v>7454</v>
      </c>
      <c r="B1982" s="101" t="s">
        <v>7455</v>
      </c>
      <c r="C1982" s="101" t="s">
        <v>1549</v>
      </c>
      <c r="D1982" s="102" t="s">
        <v>7456</v>
      </c>
    </row>
    <row r="1983" spans="1:4" ht="13.5" x14ac:dyDescent="0.25">
      <c r="A1983" s="101" t="s">
        <v>7457</v>
      </c>
      <c r="B1983" s="101" t="s">
        <v>7458</v>
      </c>
      <c r="C1983" s="101" t="s">
        <v>1549</v>
      </c>
      <c r="D1983" s="102" t="s">
        <v>7369</v>
      </c>
    </row>
    <row r="1984" spans="1:4" ht="13.5" x14ac:dyDescent="0.25">
      <c r="A1984" s="101" t="s">
        <v>7459</v>
      </c>
      <c r="B1984" s="101" t="s">
        <v>7460</v>
      </c>
      <c r="C1984" s="101" t="s">
        <v>1549</v>
      </c>
      <c r="D1984" s="102" t="s">
        <v>7461</v>
      </c>
    </row>
    <row r="1985" spans="1:4" ht="13.5" x14ac:dyDescent="0.25">
      <c r="A1985" s="101" t="s">
        <v>7462</v>
      </c>
      <c r="B1985" s="101" t="s">
        <v>7463</v>
      </c>
      <c r="C1985" s="101" t="s">
        <v>1549</v>
      </c>
      <c r="D1985" s="102" t="s">
        <v>7464</v>
      </c>
    </row>
    <row r="1986" spans="1:4" ht="13.5" x14ac:dyDescent="0.25">
      <c r="A1986" s="101" t="s">
        <v>7465</v>
      </c>
      <c r="B1986" s="101" t="s">
        <v>7466</v>
      </c>
      <c r="C1986" s="101" t="s">
        <v>1549</v>
      </c>
      <c r="D1986" s="102" t="s">
        <v>7467</v>
      </c>
    </row>
    <row r="1987" spans="1:4" ht="13.5" x14ac:dyDescent="0.25">
      <c r="A1987" s="101" t="s">
        <v>7468</v>
      </c>
      <c r="B1987" s="101" t="s">
        <v>7469</v>
      </c>
      <c r="C1987" s="101" t="s">
        <v>1549</v>
      </c>
      <c r="D1987" s="102" t="s">
        <v>7470</v>
      </c>
    </row>
    <row r="1988" spans="1:4" ht="13.5" x14ac:dyDescent="0.25">
      <c r="A1988" s="101" t="s">
        <v>7471</v>
      </c>
      <c r="B1988" s="101" t="s">
        <v>7472</v>
      </c>
      <c r="C1988" s="101" t="s">
        <v>1549</v>
      </c>
      <c r="D1988" s="102" t="s">
        <v>7473</v>
      </c>
    </row>
    <row r="1989" spans="1:4" ht="13.5" x14ac:dyDescent="0.25">
      <c r="A1989" s="101" t="s">
        <v>7474</v>
      </c>
      <c r="B1989" s="101" t="s">
        <v>7475</v>
      </c>
      <c r="C1989" s="101" t="s">
        <v>1549</v>
      </c>
      <c r="D1989" s="102" t="s">
        <v>7476</v>
      </c>
    </row>
    <row r="1990" spans="1:4" ht="13.5" x14ac:dyDescent="0.25">
      <c r="A1990" s="101" t="s">
        <v>7477</v>
      </c>
      <c r="B1990" s="101" t="s">
        <v>7478</v>
      </c>
      <c r="C1990" s="101" t="s">
        <v>1549</v>
      </c>
      <c r="D1990" s="102" t="s">
        <v>7479</v>
      </c>
    </row>
    <row r="1991" spans="1:4" ht="13.5" x14ac:dyDescent="0.25">
      <c r="A1991" s="101" t="s">
        <v>7480</v>
      </c>
      <c r="B1991" s="101" t="s">
        <v>7481</v>
      </c>
      <c r="C1991" s="101" t="s">
        <v>1549</v>
      </c>
      <c r="D1991" s="102" t="s">
        <v>7482</v>
      </c>
    </row>
    <row r="1992" spans="1:4" ht="13.5" x14ac:dyDescent="0.25">
      <c r="A1992" s="101" t="s">
        <v>7483</v>
      </c>
      <c r="B1992" s="101" t="s">
        <v>7484</v>
      </c>
      <c r="C1992" s="101" t="s">
        <v>1549</v>
      </c>
      <c r="D1992" s="102" t="s">
        <v>7485</v>
      </c>
    </row>
    <row r="1993" spans="1:4" ht="13.5" x14ac:dyDescent="0.25">
      <c r="A1993" s="101" t="s">
        <v>7486</v>
      </c>
      <c r="B1993" s="101" t="s">
        <v>7487</v>
      </c>
      <c r="C1993" s="101" t="s">
        <v>1549</v>
      </c>
      <c r="D1993" s="102" t="s">
        <v>7488</v>
      </c>
    </row>
    <row r="1994" spans="1:4" ht="13.5" x14ac:dyDescent="0.25">
      <c r="A1994" s="101" t="s">
        <v>7489</v>
      </c>
      <c r="B1994" s="101" t="s">
        <v>7490</v>
      </c>
      <c r="C1994" s="101" t="s">
        <v>1549</v>
      </c>
      <c r="D1994" s="102" t="s">
        <v>7491</v>
      </c>
    </row>
    <row r="1995" spans="1:4" ht="13.5" x14ac:dyDescent="0.25">
      <c r="A1995" s="101" t="s">
        <v>7492</v>
      </c>
      <c r="B1995" s="101" t="s">
        <v>7493</v>
      </c>
      <c r="C1995" s="101" t="s">
        <v>1549</v>
      </c>
      <c r="D1995" s="102" t="s">
        <v>7494</v>
      </c>
    </row>
    <row r="1996" spans="1:4" ht="13.5" x14ac:dyDescent="0.25">
      <c r="A1996" s="101" t="s">
        <v>7495</v>
      </c>
      <c r="B1996" s="101" t="s">
        <v>7496</v>
      </c>
      <c r="C1996" s="101" t="s">
        <v>1549</v>
      </c>
      <c r="D1996" s="102" t="s">
        <v>7497</v>
      </c>
    </row>
    <row r="1997" spans="1:4" ht="13.5" x14ac:dyDescent="0.25">
      <c r="A1997" s="101" t="s">
        <v>7498</v>
      </c>
      <c r="B1997" s="101" t="s">
        <v>7499</v>
      </c>
      <c r="C1997" s="101" t="s">
        <v>1549</v>
      </c>
      <c r="D1997" s="102" t="s">
        <v>7500</v>
      </c>
    </row>
    <row r="1998" spans="1:4" ht="13.5" x14ac:dyDescent="0.25">
      <c r="A1998" s="101" t="s">
        <v>7501</v>
      </c>
      <c r="B1998" s="101" t="s">
        <v>7502</v>
      </c>
      <c r="C1998" s="101" t="s">
        <v>1549</v>
      </c>
      <c r="D1998" s="102" t="s">
        <v>7503</v>
      </c>
    </row>
    <row r="1999" spans="1:4" ht="13.5" x14ac:dyDescent="0.25">
      <c r="A1999" s="101" t="s">
        <v>7504</v>
      </c>
      <c r="B1999" s="101" t="s">
        <v>7505</v>
      </c>
      <c r="C1999" s="101" t="s">
        <v>1549</v>
      </c>
      <c r="D1999" s="102" t="s">
        <v>7506</v>
      </c>
    </row>
    <row r="2000" spans="1:4" ht="13.5" x14ac:dyDescent="0.25">
      <c r="A2000" s="101" t="s">
        <v>7507</v>
      </c>
      <c r="B2000" s="101" t="s">
        <v>7508</v>
      </c>
      <c r="C2000" s="101" t="s">
        <v>1549</v>
      </c>
      <c r="D2000" s="102" t="s">
        <v>7509</v>
      </c>
    </row>
    <row r="2001" spans="1:4" ht="13.5" x14ac:dyDescent="0.25">
      <c r="A2001" s="101" t="s">
        <v>7510</v>
      </c>
      <c r="B2001" s="101" t="s">
        <v>7511</v>
      </c>
      <c r="C2001" s="101" t="s">
        <v>1549</v>
      </c>
      <c r="D2001" s="102" t="s">
        <v>7512</v>
      </c>
    </row>
    <row r="2002" spans="1:4" ht="13.5" x14ac:dyDescent="0.25">
      <c r="A2002" s="101" t="s">
        <v>7513</v>
      </c>
      <c r="B2002" s="101" t="s">
        <v>7514</v>
      </c>
      <c r="C2002" s="101" t="s">
        <v>1549</v>
      </c>
      <c r="D2002" s="102" t="s">
        <v>7515</v>
      </c>
    </row>
    <row r="2003" spans="1:4" ht="13.5" x14ac:dyDescent="0.25">
      <c r="A2003" s="101" t="s">
        <v>7516</v>
      </c>
      <c r="B2003" s="101" t="s">
        <v>7517</v>
      </c>
      <c r="C2003" s="101" t="s">
        <v>1549</v>
      </c>
      <c r="D2003" s="102" t="s">
        <v>7518</v>
      </c>
    </row>
    <row r="2004" spans="1:4" ht="13.5" x14ac:dyDescent="0.25">
      <c r="A2004" s="101" t="s">
        <v>7519</v>
      </c>
      <c r="B2004" s="101" t="s">
        <v>7520</v>
      </c>
      <c r="C2004" s="101" t="s">
        <v>1549</v>
      </c>
      <c r="D2004" s="102" t="s">
        <v>7521</v>
      </c>
    </row>
    <row r="2005" spans="1:4" ht="13.5" x14ac:dyDescent="0.25">
      <c r="A2005" s="101" t="s">
        <v>7522</v>
      </c>
      <c r="B2005" s="101" t="s">
        <v>7523</v>
      </c>
      <c r="C2005" s="101" t="s">
        <v>1549</v>
      </c>
      <c r="D2005" s="102" t="s">
        <v>7524</v>
      </c>
    </row>
    <row r="2006" spans="1:4" ht="13.5" x14ac:dyDescent="0.25">
      <c r="A2006" s="101" t="s">
        <v>7525</v>
      </c>
      <c r="B2006" s="101" t="s">
        <v>7526</v>
      </c>
      <c r="C2006" s="101" t="s">
        <v>1549</v>
      </c>
      <c r="D2006" s="102" t="s">
        <v>7527</v>
      </c>
    </row>
    <row r="2007" spans="1:4" ht="13.5" x14ac:dyDescent="0.25">
      <c r="A2007" s="101" t="s">
        <v>7528</v>
      </c>
      <c r="B2007" s="101" t="s">
        <v>7529</v>
      </c>
      <c r="C2007" s="101" t="s">
        <v>1549</v>
      </c>
      <c r="D2007" s="102" t="s">
        <v>7530</v>
      </c>
    </row>
    <row r="2008" spans="1:4" ht="13.5" x14ac:dyDescent="0.25">
      <c r="A2008" s="101" t="s">
        <v>7531</v>
      </c>
      <c r="B2008" s="101" t="s">
        <v>7532</v>
      </c>
      <c r="C2008" s="101" t="s">
        <v>1549</v>
      </c>
      <c r="D2008" s="102" t="s">
        <v>7533</v>
      </c>
    </row>
    <row r="2009" spans="1:4" ht="13.5" x14ac:dyDescent="0.25">
      <c r="A2009" s="101" t="s">
        <v>7534</v>
      </c>
      <c r="B2009" s="101" t="s">
        <v>7535</v>
      </c>
      <c r="C2009" s="101" t="s">
        <v>1549</v>
      </c>
      <c r="D2009" s="102" t="s">
        <v>7536</v>
      </c>
    </row>
    <row r="2010" spans="1:4" ht="13.5" x14ac:dyDescent="0.25">
      <c r="A2010" s="101" t="s">
        <v>7537</v>
      </c>
      <c r="B2010" s="101" t="s">
        <v>7538</v>
      </c>
      <c r="C2010" s="101" t="s">
        <v>1549</v>
      </c>
      <c r="D2010" s="102" t="s">
        <v>7539</v>
      </c>
    </row>
    <row r="2011" spans="1:4" ht="13.5" x14ac:dyDescent="0.25">
      <c r="A2011" s="101" t="s">
        <v>7540</v>
      </c>
      <c r="B2011" s="101" t="s">
        <v>7541</v>
      </c>
      <c r="C2011" s="101" t="s">
        <v>1770</v>
      </c>
      <c r="D2011" s="102" t="s">
        <v>5416</v>
      </c>
    </row>
    <row r="2012" spans="1:4" ht="13.5" x14ac:dyDescent="0.25">
      <c r="A2012" s="101" t="s">
        <v>7542</v>
      </c>
      <c r="B2012" s="101" t="s">
        <v>7543</v>
      </c>
      <c r="C2012" s="101" t="s">
        <v>1770</v>
      </c>
      <c r="D2012" s="102" t="s">
        <v>7544</v>
      </c>
    </row>
    <row r="2013" spans="1:4" ht="13.5" x14ac:dyDescent="0.25">
      <c r="A2013" s="101" t="s">
        <v>7545</v>
      </c>
      <c r="B2013" s="101" t="s">
        <v>7546</v>
      </c>
      <c r="C2013" s="101" t="s">
        <v>1549</v>
      </c>
      <c r="D2013" s="102" t="s">
        <v>7547</v>
      </c>
    </row>
    <row r="2014" spans="1:4" ht="13.5" x14ac:dyDescent="0.25">
      <c r="A2014" s="101" t="s">
        <v>7548</v>
      </c>
      <c r="B2014" s="101" t="s">
        <v>7549</v>
      </c>
      <c r="C2014" s="101" t="s">
        <v>1549</v>
      </c>
      <c r="D2014" s="102" t="s">
        <v>7550</v>
      </c>
    </row>
    <row r="2015" spans="1:4" ht="13.5" x14ac:dyDescent="0.25">
      <c r="A2015" s="101" t="s">
        <v>7551</v>
      </c>
      <c r="B2015" s="101" t="s">
        <v>7552</v>
      </c>
      <c r="C2015" s="101" t="s">
        <v>1549</v>
      </c>
      <c r="D2015" s="102" t="s">
        <v>7553</v>
      </c>
    </row>
    <row r="2016" spans="1:4" ht="13.5" x14ac:dyDescent="0.25">
      <c r="A2016" s="101" t="s">
        <v>7554</v>
      </c>
      <c r="B2016" s="101" t="s">
        <v>7555</v>
      </c>
      <c r="C2016" s="101" t="s">
        <v>1549</v>
      </c>
      <c r="D2016" s="102" t="s">
        <v>7556</v>
      </c>
    </row>
    <row r="2017" spans="1:4" ht="13.5" x14ac:dyDescent="0.25">
      <c r="A2017" s="101" t="s">
        <v>7557</v>
      </c>
      <c r="B2017" s="101" t="s">
        <v>7558</v>
      </c>
      <c r="C2017" s="101" t="s">
        <v>1549</v>
      </c>
      <c r="D2017" s="102" t="s">
        <v>7559</v>
      </c>
    </row>
    <row r="2018" spans="1:4" ht="13.5" x14ac:dyDescent="0.25">
      <c r="A2018" s="101" t="s">
        <v>7560</v>
      </c>
      <c r="B2018" s="101" t="s">
        <v>7561</v>
      </c>
      <c r="C2018" s="101" t="s">
        <v>1549</v>
      </c>
      <c r="D2018" s="102" t="s">
        <v>7562</v>
      </c>
    </row>
    <row r="2019" spans="1:4" ht="13.5" x14ac:dyDescent="0.25">
      <c r="A2019" s="101" t="s">
        <v>7563</v>
      </c>
      <c r="B2019" s="101" t="s">
        <v>7564</v>
      </c>
      <c r="C2019" s="101" t="s">
        <v>1549</v>
      </c>
      <c r="D2019" s="102" t="s">
        <v>7565</v>
      </c>
    </row>
    <row r="2020" spans="1:4" ht="13.5" x14ac:dyDescent="0.25">
      <c r="A2020" s="101" t="s">
        <v>7566</v>
      </c>
      <c r="B2020" s="101" t="s">
        <v>7567</v>
      </c>
      <c r="C2020" s="101" t="s">
        <v>1549</v>
      </c>
      <c r="D2020" s="102" t="s">
        <v>7568</v>
      </c>
    </row>
    <row r="2021" spans="1:4" ht="13.5" x14ac:dyDescent="0.25">
      <c r="A2021" s="101" t="s">
        <v>7569</v>
      </c>
      <c r="B2021" s="101" t="s">
        <v>7570</v>
      </c>
      <c r="C2021" s="101" t="s">
        <v>1549</v>
      </c>
      <c r="D2021" s="102" t="s">
        <v>7571</v>
      </c>
    </row>
    <row r="2022" spans="1:4" ht="13.5" x14ac:dyDescent="0.25">
      <c r="A2022" s="101" t="s">
        <v>7572</v>
      </c>
      <c r="B2022" s="101" t="s">
        <v>7573</v>
      </c>
      <c r="C2022" s="101" t="s">
        <v>1549</v>
      </c>
      <c r="D2022" s="102" t="s">
        <v>7574</v>
      </c>
    </row>
    <row r="2023" spans="1:4" ht="13.5" x14ac:dyDescent="0.25">
      <c r="A2023" s="101" t="s">
        <v>7575</v>
      </c>
      <c r="B2023" s="101" t="s">
        <v>7576</v>
      </c>
      <c r="C2023" s="101" t="s">
        <v>1549</v>
      </c>
      <c r="D2023" s="102" t="s">
        <v>7577</v>
      </c>
    </row>
    <row r="2024" spans="1:4" ht="13.5" x14ac:dyDescent="0.25">
      <c r="A2024" s="101" t="s">
        <v>7578</v>
      </c>
      <c r="B2024" s="101" t="s">
        <v>7579</v>
      </c>
      <c r="C2024" s="101" t="s">
        <v>1549</v>
      </c>
      <c r="D2024" s="102" t="s">
        <v>7580</v>
      </c>
    </row>
    <row r="2025" spans="1:4" ht="13.5" x14ac:dyDescent="0.25">
      <c r="A2025" s="101" t="s">
        <v>7581</v>
      </c>
      <c r="B2025" s="101" t="s">
        <v>7582</v>
      </c>
      <c r="C2025" s="101" t="s">
        <v>1549</v>
      </c>
      <c r="D2025" s="102" t="s">
        <v>7583</v>
      </c>
    </row>
    <row r="2026" spans="1:4" ht="13.5" x14ac:dyDescent="0.25">
      <c r="A2026" s="101" t="s">
        <v>7584</v>
      </c>
      <c r="B2026" s="101" t="s">
        <v>7585</v>
      </c>
      <c r="C2026" s="101" t="s">
        <v>1549</v>
      </c>
      <c r="D2026" s="102" t="s">
        <v>7586</v>
      </c>
    </row>
    <row r="2027" spans="1:4" ht="13.5" x14ac:dyDescent="0.25">
      <c r="A2027" s="101" t="s">
        <v>7587</v>
      </c>
      <c r="B2027" s="101" t="s">
        <v>7588</v>
      </c>
      <c r="C2027" s="101" t="s">
        <v>1549</v>
      </c>
      <c r="D2027" s="102" t="s">
        <v>7589</v>
      </c>
    </row>
    <row r="2028" spans="1:4" ht="13.5" x14ac:dyDescent="0.25">
      <c r="A2028" s="101" t="s">
        <v>7590</v>
      </c>
      <c r="B2028" s="101" t="s">
        <v>7591</v>
      </c>
      <c r="C2028" s="101" t="s">
        <v>1549</v>
      </c>
      <c r="D2028" s="102" t="s">
        <v>7592</v>
      </c>
    </row>
    <row r="2029" spans="1:4" ht="13.5" x14ac:dyDescent="0.25">
      <c r="A2029" s="101" t="s">
        <v>7593</v>
      </c>
      <c r="B2029" s="101" t="s">
        <v>7594</v>
      </c>
      <c r="C2029" s="101" t="s">
        <v>1549</v>
      </c>
      <c r="D2029" s="102" t="s">
        <v>7595</v>
      </c>
    </row>
    <row r="2030" spans="1:4" ht="13.5" x14ac:dyDescent="0.25">
      <c r="A2030" s="101" t="s">
        <v>7596</v>
      </c>
      <c r="B2030" s="101" t="s">
        <v>7597</v>
      </c>
      <c r="C2030" s="101" t="s">
        <v>1549</v>
      </c>
      <c r="D2030" s="102" t="s">
        <v>7598</v>
      </c>
    </row>
    <row r="2031" spans="1:4" ht="13.5" x14ac:dyDescent="0.25">
      <c r="A2031" s="101" t="s">
        <v>7599</v>
      </c>
      <c r="B2031" s="101" t="s">
        <v>7600</v>
      </c>
      <c r="C2031" s="101" t="s">
        <v>1549</v>
      </c>
      <c r="D2031" s="102" t="s">
        <v>7601</v>
      </c>
    </row>
    <row r="2032" spans="1:4" ht="13.5" x14ac:dyDescent="0.25">
      <c r="A2032" s="101" t="s">
        <v>7602</v>
      </c>
      <c r="B2032" s="101" t="s">
        <v>7603</v>
      </c>
      <c r="C2032" s="101" t="s">
        <v>1549</v>
      </c>
      <c r="D2032" s="102" t="s">
        <v>7604</v>
      </c>
    </row>
    <row r="2033" spans="1:4" ht="13.5" x14ac:dyDescent="0.25">
      <c r="A2033" s="101" t="s">
        <v>7605</v>
      </c>
      <c r="B2033" s="101" t="s">
        <v>7606</v>
      </c>
      <c r="C2033" s="101" t="s">
        <v>1549</v>
      </c>
      <c r="D2033" s="102" t="s">
        <v>7607</v>
      </c>
    </row>
    <row r="2034" spans="1:4" ht="13.5" x14ac:dyDescent="0.25">
      <c r="A2034" s="101" t="s">
        <v>7608</v>
      </c>
      <c r="B2034" s="101" t="s">
        <v>7609</v>
      </c>
      <c r="C2034" s="101" t="s">
        <v>1549</v>
      </c>
      <c r="D2034" s="102" t="s">
        <v>7610</v>
      </c>
    </row>
    <row r="2035" spans="1:4" ht="13.5" x14ac:dyDescent="0.25">
      <c r="A2035" s="101" t="s">
        <v>7611</v>
      </c>
      <c r="B2035" s="101" t="s">
        <v>7612</v>
      </c>
      <c r="C2035" s="101" t="s">
        <v>1549</v>
      </c>
      <c r="D2035" s="102" t="s">
        <v>7613</v>
      </c>
    </row>
    <row r="2036" spans="1:4" ht="13.5" x14ac:dyDescent="0.25">
      <c r="A2036" s="101" t="s">
        <v>7614</v>
      </c>
      <c r="B2036" s="101" t="s">
        <v>7615</v>
      </c>
      <c r="C2036" s="101" t="s">
        <v>1549</v>
      </c>
      <c r="D2036" s="102" t="s">
        <v>7616</v>
      </c>
    </row>
    <row r="2037" spans="1:4" ht="13.5" x14ac:dyDescent="0.25">
      <c r="A2037" s="101" t="s">
        <v>7617</v>
      </c>
      <c r="B2037" s="101" t="s">
        <v>7618</v>
      </c>
      <c r="C2037" s="101" t="s">
        <v>1549</v>
      </c>
      <c r="D2037" s="102" t="s">
        <v>7619</v>
      </c>
    </row>
    <row r="2038" spans="1:4" ht="13.5" x14ac:dyDescent="0.25">
      <c r="A2038" s="101" t="s">
        <v>7620</v>
      </c>
      <c r="B2038" s="101" t="s">
        <v>7621</v>
      </c>
      <c r="C2038" s="101" t="s">
        <v>1549</v>
      </c>
      <c r="D2038" s="102" t="s">
        <v>7622</v>
      </c>
    </row>
    <row r="2039" spans="1:4" ht="13.5" x14ac:dyDescent="0.25">
      <c r="A2039" s="101" t="s">
        <v>7623</v>
      </c>
      <c r="B2039" s="101" t="s">
        <v>7624</v>
      </c>
      <c r="C2039" s="101" t="s">
        <v>2759</v>
      </c>
      <c r="D2039" s="102" t="s">
        <v>7625</v>
      </c>
    </row>
    <row r="2040" spans="1:4" ht="13.5" x14ac:dyDescent="0.25">
      <c r="A2040" s="101" t="s">
        <v>7626</v>
      </c>
      <c r="B2040" s="101" t="s">
        <v>7627</v>
      </c>
      <c r="C2040" s="101" t="s">
        <v>2759</v>
      </c>
      <c r="D2040" s="102" t="s">
        <v>7628</v>
      </c>
    </row>
    <row r="2041" spans="1:4" ht="13.5" x14ac:dyDescent="0.25">
      <c r="A2041" s="101" t="s">
        <v>7629</v>
      </c>
      <c r="B2041" s="101" t="s">
        <v>7630</v>
      </c>
      <c r="C2041" s="101" t="s">
        <v>2759</v>
      </c>
      <c r="D2041" s="102" t="s">
        <v>7631</v>
      </c>
    </row>
    <row r="2042" spans="1:4" ht="13.5" x14ac:dyDescent="0.25">
      <c r="A2042" s="101" t="s">
        <v>7632</v>
      </c>
      <c r="B2042" s="101" t="s">
        <v>7633</v>
      </c>
      <c r="C2042" s="101" t="s">
        <v>2759</v>
      </c>
      <c r="D2042" s="102" t="s">
        <v>7634</v>
      </c>
    </row>
    <row r="2043" spans="1:4" ht="13.5" x14ac:dyDescent="0.25">
      <c r="A2043" s="101" t="s">
        <v>7635</v>
      </c>
      <c r="B2043" s="101" t="s">
        <v>7636</v>
      </c>
      <c r="C2043" s="101" t="s">
        <v>2759</v>
      </c>
      <c r="D2043" s="102" t="s">
        <v>7637</v>
      </c>
    </row>
    <row r="2044" spans="1:4" ht="13.5" x14ac:dyDescent="0.25">
      <c r="A2044" s="101" t="s">
        <v>7638</v>
      </c>
      <c r="B2044" s="101" t="s">
        <v>7639</v>
      </c>
      <c r="C2044" s="101" t="s">
        <v>2759</v>
      </c>
      <c r="D2044" s="102" t="s">
        <v>7640</v>
      </c>
    </row>
    <row r="2045" spans="1:4" ht="13.5" x14ac:dyDescent="0.25">
      <c r="A2045" s="101" t="s">
        <v>7641</v>
      </c>
      <c r="B2045" s="101" t="s">
        <v>7642</v>
      </c>
      <c r="C2045" s="101" t="s">
        <v>2759</v>
      </c>
      <c r="D2045" s="102" t="s">
        <v>7643</v>
      </c>
    </row>
    <row r="2046" spans="1:4" ht="13.5" x14ac:dyDescent="0.25">
      <c r="A2046" s="101" t="s">
        <v>7644</v>
      </c>
      <c r="B2046" s="101" t="s">
        <v>7645</v>
      </c>
      <c r="C2046" s="101" t="s">
        <v>2759</v>
      </c>
      <c r="D2046" s="102" t="s">
        <v>7646</v>
      </c>
    </row>
    <row r="2047" spans="1:4" ht="13.5" x14ac:dyDescent="0.25">
      <c r="A2047" s="101" t="s">
        <v>7647</v>
      </c>
      <c r="B2047" s="101" t="s">
        <v>7648</v>
      </c>
      <c r="C2047" s="101" t="s">
        <v>2759</v>
      </c>
      <c r="D2047" s="102" t="s">
        <v>7649</v>
      </c>
    </row>
    <row r="2048" spans="1:4" ht="13.5" x14ac:dyDescent="0.25">
      <c r="A2048" s="101" t="s">
        <v>7650</v>
      </c>
      <c r="B2048" s="101" t="s">
        <v>7651</v>
      </c>
      <c r="C2048" s="101" t="s">
        <v>2759</v>
      </c>
      <c r="D2048" s="102" t="s">
        <v>7652</v>
      </c>
    </row>
    <row r="2049" spans="1:4" ht="13.5" x14ac:dyDescent="0.25">
      <c r="A2049" s="101" t="s">
        <v>7653</v>
      </c>
      <c r="B2049" s="101" t="s">
        <v>7654</v>
      </c>
      <c r="C2049" s="101" t="s">
        <v>2759</v>
      </c>
      <c r="D2049" s="102" t="s">
        <v>7655</v>
      </c>
    </row>
    <row r="2050" spans="1:4" ht="13.5" x14ac:dyDescent="0.25">
      <c r="A2050" s="101" t="s">
        <v>7656</v>
      </c>
      <c r="B2050" s="101" t="s">
        <v>7657</v>
      </c>
      <c r="C2050" s="101" t="s">
        <v>1770</v>
      </c>
      <c r="D2050" s="102" t="s">
        <v>7658</v>
      </c>
    </row>
    <row r="2051" spans="1:4" ht="13.5" x14ac:dyDescent="0.25">
      <c r="A2051" s="101" t="s">
        <v>7659</v>
      </c>
      <c r="B2051" s="101" t="s">
        <v>7660</v>
      </c>
      <c r="C2051" s="101" t="s">
        <v>1770</v>
      </c>
      <c r="D2051" s="102" t="s">
        <v>7661</v>
      </c>
    </row>
    <row r="2052" spans="1:4" ht="13.5" x14ac:dyDescent="0.25">
      <c r="A2052" s="101" t="s">
        <v>7662</v>
      </c>
      <c r="B2052" s="101" t="s">
        <v>7663</v>
      </c>
      <c r="C2052" s="101" t="s">
        <v>1770</v>
      </c>
      <c r="D2052" s="102" t="s">
        <v>7664</v>
      </c>
    </row>
    <row r="2053" spans="1:4" ht="13.5" x14ac:dyDescent="0.25">
      <c r="A2053" s="101" t="s">
        <v>7665</v>
      </c>
      <c r="B2053" s="101" t="s">
        <v>7666</v>
      </c>
      <c r="C2053" s="101" t="s">
        <v>1770</v>
      </c>
      <c r="D2053" s="102" t="s">
        <v>7667</v>
      </c>
    </row>
    <row r="2054" spans="1:4" ht="13.5" x14ac:dyDescent="0.25">
      <c r="A2054" s="101" t="s">
        <v>7668</v>
      </c>
      <c r="B2054" s="101" t="s">
        <v>7669</v>
      </c>
      <c r="C2054" s="101" t="s">
        <v>1770</v>
      </c>
      <c r="D2054" s="102" t="s">
        <v>7670</v>
      </c>
    </row>
    <row r="2055" spans="1:4" ht="13.5" x14ac:dyDescent="0.25">
      <c r="A2055" s="101" t="s">
        <v>7671</v>
      </c>
      <c r="B2055" s="101" t="s">
        <v>7672</v>
      </c>
      <c r="C2055" s="101" t="s">
        <v>1770</v>
      </c>
      <c r="D2055" s="102" t="s">
        <v>7673</v>
      </c>
    </row>
    <row r="2056" spans="1:4" ht="13.5" x14ac:dyDescent="0.25">
      <c r="A2056" s="101" t="s">
        <v>7674</v>
      </c>
      <c r="B2056" s="101" t="s">
        <v>7675</v>
      </c>
      <c r="C2056" s="101" t="s">
        <v>1770</v>
      </c>
      <c r="D2056" s="102" t="s">
        <v>7676</v>
      </c>
    </row>
    <row r="2057" spans="1:4" ht="13.5" x14ac:dyDescent="0.25">
      <c r="A2057" s="101" t="s">
        <v>7677</v>
      </c>
      <c r="B2057" s="101" t="s">
        <v>7678</v>
      </c>
      <c r="C2057" s="101" t="s">
        <v>2759</v>
      </c>
      <c r="D2057" s="102" t="s">
        <v>7679</v>
      </c>
    </row>
    <row r="2058" spans="1:4" ht="13.5" x14ac:dyDescent="0.25">
      <c r="A2058" s="101" t="s">
        <v>7680</v>
      </c>
      <c r="B2058" s="101" t="s">
        <v>7681</v>
      </c>
      <c r="C2058" s="101" t="s">
        <v>2759</v>
      </c>
      <c r="D2058" s="102" t="s">
        <v>7682</v>
      </c>
    </row>
    <row r="2059" spans="1:4" ht="13.5" x14ac:dyDescent="0.25">
      <c r="A2059" s="101" t="s">
        <v>7683</v>
      </c>
      <c r="B2059" s="101" t="s">
        <v>7684</v>
      </c>
      <c r="C2059" s="101" t="s">
        <v>1549</v>
      </c>
      <c r="D2059" s="102" t="s">
        <v>7685</v>
      </c>
    </row>
    <row r="2060" spans="1:4" ht="13.5" x14ac:dyDescent="0.25">
      <c r="A2060" s="101" t="s">
        <v>7686</v>
      </c>
      <c r="B2060" s="101" t="s">
        <v>7687</v>
      </c>
      <c r="C2060" s="101" t="s">
        <v>2759</v>
      </c>
      <c r="D2060" s="102" t="s">
        <v>7688</v>
      </c>
    </row>
    <row r="2061" spans="1:4" ht="13.5" x14ac:dyDescent="0.25">
      <c r="A2061" s="101" t="s">
        <v>7689</v>
      </c>
      <c r="B2061" s="101" t="s">
        <v>7690</v>
      </c>
      <c r="C2061" s="101" t="s">
        <v>2759</v>
      </c>
      <c r="D2061" s="102" t="s">
        <v>7691</v>
      </c>
    </row>
    <row r="2062" spans="1:4" ht="13.5" x14ac:dyDescent="0.25">
      <c r="A2062" s="101" t="s">
        <v>7692</v>
      </c>
      <c r="B2062" s="101" t="s">
        <v>7693</v>
      </c>
      <c r="C2062" s="101" t="s">
        <v>1549</v>
      </c>
      <c r="D2062" s="102" t="s">
        <v>7694</v>
      </c>
    </row>
    <row r="2063" spans="1:4" ht="13.5" x14ac:dyDescent="0.25">
      <c r="A2063" s="101" t="s">
        <v>7695</v>
      </c>
      <c r="B2063" s="101" t="s">
        <v>7696</v>
      </c>
      <c r="C2063" s="101" t="s">
        <v>1549</v>
      </c>
      <c r="D2063" s="102" t="s">
        <v>7697</v>
      </c>
    </row>
    <row r="2064" spans="1:4" ht="13.5" x14ac:dyDescent="0.25">
      <c r="A2064" s="101" t="s">
        <v>7698</v>
      </c>
      <c r="B2064" s="101" t="s">
        <v>7699</v>
      </c>
      <c r="C2064" s="101" t="s">
        <v>1549</v>
      </c>
      <c r="D2064" s="102" t="s">
        <v>7700</v>
      </c>
    </row>
    <row r="2065" spans="1:4" ht="13.5" x14ac:dyDescent="0.25">
      <c r="A2065" s="101" t="s">
        <v>7701</v>
      </c>
      <c r="B2065" s="101" t="s">
        <v>7702</v>
      </c>
      <c r="C2065" s="101" t="s">
        <v>2759</v>
      </c>
      <c r="D2065" s="102" t="s">
        <v>7703</v>
      </c>
    </row>
    <row r="2066" spans="1:4" ht="13.5" x14ac:dyDescent="0.25">
      <c r="A2066" s="101" t="s">
        <v>7704</v>
      </c>
      <c r="B2066" s="101" t="s">
        <v>7705</v>
      </c>
      <c r="C2066" s="101" t="s">
        <v>1549</v>
      </c>
      <c r="D2066" s="102" t="s">
        <v>7706</v>
      </c>
    </row>
    <row r="2067" spans="1:4" ht="13.5" x14ac:dyDescent="0.25">
      <c r="A2067" s="101" t="s">
        <v>7707</v>
      </c>
      <c r="B2067" s="101" t="s">
        <v>7708</v>
      </c>
      <c r="C2067" s="101" t="s">
        <v>1549</v>
      </c>
      <c r="D2067" s="102" t="s">
        <v>7709</v>
      </c>
    </row>
    <row r="2068" spans="1:4" ht="13.5" x14ac:dyDescent="0.25">
      <c r="A2068" s="101" t="s">
        <v>7710</v>
      </c>
      <c r="B2068" s="101" t="s">
        <v>7711</v>
      </c>
      <c r="C2068" s="101" t="s">
        <v>1549</v>
      </c>
      <c r="D2068" s="102" t="s">
        <v>7712</v>
      </c>
    </row>
    <row r="2069" spans="1:4" ht="13.5" x14ac:dyDescent="0.25">
      <c r="A2069" s="101" t="s">
        <v>7713</v>
      </c>
      <c r="B2069" s="101" t="s">
        <v>7714</v>
      </c>
      <c r="C2069" s="101" t="s">
        <v>1549</v>
      </c>
      <c r="D2069" s="102" t="s">
        <v>7715</v>
      </c>
    </row>
    <row r="2070" spans="1:4" ht="13.5" x14ac:dyDescent="0.25">
      <c r="A2070" s="101" t="s">
        <v>7716</v>
      </c>
      <c r="B2070" s="101" t="s">
        <v>7717</v>
      </c>
      <c r="C2070" s="101" t="s">
        <v>1549</v>
      </c>
      <c r="D2070" s="102" t="s">
        <v>7718</v>
      </c>
    </row>
    <row r="2071" spans="1:4" ht="13.5" x14ac:dyDescent="0.25">
      <c r="A2071" s="101" t="s">
        <v>7719</v>
      </c>
      <c r="B2071" s="101" t="s">
        <v>7720</v>
      </c>
      <c r="C2071" s="101" t="s">
        <v>1549</v>
      </c>
      <c r="D2071" s="102" t="s">
        <v>7721</v>
      </c>
    </row>
    <row r="2072" spans="1:4" ht="13.5" x14ac:dyDescent="0.25">
      <c r="A2072" s="101" t="s">
        <v>7722</v>
      </c>
      <c r="B2072" s="101" t="s">
        <v>7723</v>
      </c>
      <c r="C2072" s="101" t="s">
        <v>1549</v>
      </c>
      <c r="D2072" s="102" t="s">
        <v>7724</v>
      </c>
    </row>
    <row r="2073" spans="1:4" ht="13.5" x14ac:dyDescent="0.25">
      <c r="A2073" s="101" t="s">
        <v>7725</v>
      </c>
      <c r="B2073" s="101" t="s">
        <v>7726</v>
      </c>
      <c r="C2073" s="101" t="s">
        <v>1549</v>
      </c>
      <c r="D2073" s="102" t="s">
        <v>7727</v>
      </c>
    </row>
    <row r="2074" spans="1:4" ht="13.5" x14ac:dyDescent="0.25">
      <c r="A2074" s="101" t="s">
        <v>7728</v>
      </c>
      <c r="B2074" s="101" t="s">
        <v>7729</v>
      </c>
      <c r="C2074" s="101" t="s">
        <v>1549</v>
      </c>
      <c r="D2074" s="102" t="s">
        <v>7730</v>
      </c>
    </row>
    <row r="2075" spans="1:4" ht="13.5" x14ac:dyDescent="0.25">
      <c r="A2075" s="101" t="s">
        <v>7731</v>
      </c>
      <c r="B2075" s="101" t="s">
        <v>7732</v>
      </c>
      <c r="C2075" s="101" t="s">
        <v>1549</v>
      </c>
      <c r="D2075" s="102" t="s">
        <v>7733</v>
      </c>
    </row>
    <row r="2076" spans="1:4" ht="13.5" x14ac:dyDescent="0.25">
      <c r="A2076" s="101" t="s">
        <v>7734</v>
      </c>
      <c r="B2076" s="101" t="s">
        <v>7735</v>
      </c>
      <c r="C2076" s="101" t="s">
        <v>2759</v>
      </c>
      <c r="D2076" s="102" t="s">
        <v>7736</v>
      </c>
    </row>
    <row r="2077" spans="1:4" ht="13.5" x14ac:dyDescent="0.25">
      <c r="A2077" s="101" t="s">
        <v>7737</v>
      </c>
      <c r="B2077" s="101" t="s">
        <v>7738</v>
      </c>
      <c r="C2077" s="101" t="s">
        <v>2759</v>
      </c>
      <c r="D2077" s="102" t="s">
        <v>7739</v>
      </c>
    </row>
    <row r="2078" spans="1:4" ht="13.5" x14ac:dyDescent="0.25">
      <c r="A2078" s="101" t="s">
        <v>7740</v>
      </c>
      <c r="B2078" s="101" t="s">
        <v>7741</v>
      </c>
      <c r="C2078" s="101" t="s">
        <v>2759</v>
      </c>
      <c r="D2078" s="102" t="s">
        <v>7742</v>
      </c>
    </row>
    <row r="2079" spans="1:4" ht="13.5" x14ac:dyDescent="0.25">
      <c r="A2079" s="101" t="s">
        <v>7743</v>
      </c>
      <c r="B2079" s="101" t="s">
        <v>7744</v>
      </c>
      <c r="C2079" s="101" t="s">
        <v>2759</v>
      </c>
      <c r="D2079" s="102" t="s">
        <v>7745</v>
      </c>
    </row>
    <row r="2080" spans="1:4" ht="13.5" x14ac:dyDescent="0.25">
      <c r="A2080" s="101" t="s">
        <v>7746</v>
      </c>
      <c r="B2080" s="101" t="s">
        <v>7747</v>
      </c>
      <c r="C2080" s="101" t="s">
        <v>2759</v>
      </c>
      <c r="D2080" s="102" t="s">
        <v>7748</v>
      </c>
    </row>
    <row r="2081" spans="1:4" ht="13.5" x14ac:dyDescent="0.25">
      <c r="A2081" s="101" t="s">
        <v>7749</v>
      </c>
      <c r="B2081" s="101" t="s">
        <v>7750</v>
      </c>
      <c r="C2081" s="101" t="s">
        <v>2759</v>
      </c>
      <c r="D2081" s="102" t="s">
        <v>5737</v>
      </c>
    </row>
    <row r="2082" spans="1:4" ht="13.5" x14ac:dyDescent="0.25">
      <c r="A2082" s="101" t="s">
        <v>7751</v>
      </c>
      <c r="B2082" s="101" t="s">
        <v>7752</v>
      </c>
      <c r="C2082" s="101" t="s">
        <v>2759</v>
      </c>
      <c r="D2082" s="102" t="s">
        <v>7753</v>
      </c>
    </row>
    <row r="2083" spans="1:4" ht="13.5" x14ac:dyDescent="0.25">
      <c r="A2083" s="101" t="s">
        <v>7754</v>
      </c>
      <c r="B2083" s="101" t="s">
        <v>7755</v>
      </c>
      <c r="C2083" s="101" t="s">
        <v>2759</v>
      </c>
      <c r="D2083" s="102" t="s">
        <v>7756</v>
      </c>
    </row>
    <row r="2084" spans="1:4" ht="13.5" x14ac:dyDescent="0.25">
      <c r="A2084" s="101" t="s">
        <v>7757</v>
      </c>
      <c r="B2084" s="101" t="s">
        <v>7758</v>
      </c>
      <c r="C2084" s="101" t="s">
        <v>2759</v>
      </c>
      <c r="D2084" s="102" t="s">
        <v>7759</v>
      </c>
    </row>
    <row r="2085" spans="1:4" ht="13.5" x14ac:dyDescent="0.25">
      <c r="A2085" s="101" t="s">
        <v>7760</v>
      </c>
      <c r="B2085" s="101" t="s">
        <v>7761</v>
      </c>
      <c r="C2085" s="101" t="s">
        <v>2759</v>
      </c>
      <c r="D2085" s="102" t="s">
        <v>7762</v>
      </c>
    </row>
    <row r="2086" spans="1:4" ht="13.5" x14ac:dyDescent="0.25">
      <c r="A2086" s="101" t="s">
        <v>7763</v>
      </c>
      <c r="B2086" s="101" t="s">
        <v>7764</v>
      </c>
      <c r="C2086" s="101" t="s">
        <v>2759</v>
      </c>
      <c r="D2086" s="102" t="s">
        <v>7765</v>
      </c>
    </row>
    <row r="2087" spans="1:4" ht="13.5" x14ac:dyDescent="0.25">
      <c r="A2087" s="101" t="s">
        <v>7766</v>
      </c>
      <c r="B2087" s="101" t="s">
        <v>7767</v>
      </c>
      <c r="C2087" s="101" t="s">
        <v>2759</v>
      </c>
      <c r="D2087" s="102" t="s">
        <v>7768</v>
      </c>
    </row>
    <row r="2088" spans="1:4" ht="13.5" x14ac:dyDescent="0.25">
      <c r="A2088" s="101" t="s">
        <v>7769</v>
      </c>
      <c r="B2088" s="101" t="s">
        <v>7770</v>
      </c>
      <c r="C2088" s="101" t="s">
        <v>2759</v>
      </c>
      <c r="D2088" s="102" t="s">
        <v>7771</v>
      </c>
    </row>
    <row r="2089" spans="1:4" ht="13.5" x14ac:dyDescent="0.25">
      <c r="A2089" s="101" t="s">
        <v>7772</v>
      </c>
      <c r="B2089" s="101" t="s">
        <v>7773</v>
      </c>
      <c r="C2089" s="101" t="s">
        <v>2759</v>
      </c>
      <c r="D2089" s="102" t="s">
        <v>7774</v>
      </c>
    </row>
    <row r="2090" spans="1:4" ht="13.5" x14ac:dyDescent="0.25">
      <c r="A2090" s="101" t="s">
        <v>7775</v>
      </c>
      <c r="B2090" s="101" t="s">
        <v>7776</v>
      </c>
      <c r="C2090" s="101" t="s">
        <v>2759</v>
      </c>
      <c r="D2090" s="102" t="s">
        <v>7777</v>
      </c>
    </row>
    <row r="2091" spans="1:4" ht="13.5" x14ac:dyDescent="0.25">
      <c r="A2091" s="101" t="s">
        <v>7778</v>
      </c>
      <c r="B2091" s="101" t="s">
        <v>7779</v>
      </c>
      <c r="C2091" s="101" t="s">
        <v>2759</v>
      </c>
      <c r="D2091" s="102" t="s">
        <v>7780</v>
      </c>
    </row>
    <row r="2092" spans="1:4" ht="13.5" x14ac:dyDescent="0.25">
      <c r="A2092" s="101" t="s">
        <v>7781</v>
      </c>
      <c r="B2092" s="101" t="s">
        <v>7782</v>
      </c>
      <c r="C2092" s="101" t="s">
        <v>2759</v>
      </c>
      <c r="D2092" s="102" t="s">
        <v>7783</v>
      </c>
    </row>
    <row r="2093" spans="1:4" ht="13.5" x14ac:dyDescent="0.25">
      <c r="A2093" s="101" t="s">
        <v>7784</v>
      </c>
      <c r="B2093" s="101" t="s">
        <v>7785</v>
      </c>
      <c r="C2093" s="101" t="s">
        <v>2759</v>
      </c>
      <c r="D2093" s="102" t="s">
        <v>7786</v>
      </c>
    </row>
    <row r="2094" spans="1:4" ht="13.5" x14ac:dyDescent="0.25">
      <c r="A2094" s="101" t="s">
        <v>7787</v>
      </c>
      <c r="B2094" s="101" t="s">
        <v>7788</v>
      </c>
      <c r="C2094" s="101" t="s">
        <v>2759</v>
      </c>
      <c r="D2094" s="102" t="s">
        <v>7789</v>
      </c>
    </row>
    <row r="2095" spans="1:4" ht="13.5" x14ac:dyDescent="0.25">
      <c r="A2095" s="101" t="s">
        <v>7790</v>
      </c>
      <c r="B2095" s="101" t="s">
        <v>7791</v>
      </c>
      <c r="C2095" s="101" t="s">
        <v>2759</v>
      </c>
      <c r="D2095" s="102" t="s">
        <v>7792</v>
      </c>
    </row>
    <row r="2096" spans="1:4" ht="13.5" x14ac:dyDescent="0.25">
      <c r="A2096" s="101" t="s">
        <v>7793</v>
      </c>
      <c r="B2096" s="101" t="s">
        <v>7794</v>
      </c>
      <c r="C2096" s="101" t="s">
        <v>2759</v>
      </c>
      <c r="D2096" s="102" t="s">
        <v>7795</v>
      </c>
    </row>
    <row r="2097" spans="1:4" ht="13.5" x14ac:dyDescent="0.25">
      <c r="A2097" s="101" t="s">
        <v>7796</v>
      </c>
      <c r="B2097" s="101" t="s">
        <v>7797</v>
      </c>
      <c r="C2097" s="101" t="s">
        <v>2759</v>
      </c>
      <c r="D2097" s="102" t="s">
        <v>7798</v>
      </c>
    </row>
    <row r="2098" spans="1:4" ht="13.5" x14ac:dyDescent="0.25">
      <c r="A2098" s="101" t="s">
        <v>7799</v>
      </c>
      <c r="B2098" s="101" t="s">
        <v>7800</v>
      </c>
      <c r="C2098" s="101" t="s">
        <v>2759</v>
      </c>
      <c r="D2098" s="102" t="s">
        <v>7801</v>
      </c>
    </row>
    <row r="2099" spans="1:4" ht="13.5" x14ac:dyDescent="0.25">
      <c r="A2099" s="101" t="s">
        <v>7802</v>
      </c>
      <c r="B2099" s="101" t="s">
        <v>7803</v>
      </c>
      <c r="C2099" s="101" t="s">
        <v>2759</v>
      </c>
      <c r="D2099" s="102" t="s">
        <v>7804</v>
      </c>
    </row>
    <row r="2100" spans="1:4" ht="13.5" x14ac:dyDescent="0.25">
      <c r="A2100" s="101" t="s">
        <v>7805</v>
      </c>
      <c r="B2100" s="101" t="s">
        <v>7806</v>
      </c>
      <c r="C2100" s="101" t="s">
        <v>2759</v>
      </c>
      <c r="D2100" s="102" t="s">
        <v>7807</v>
      </c>
    </row>
    <row r="2101" spans="1:4" ht="13.5" x14ac:dyDescent="0.25">
      <c r="A2101" s="101" t="s">
        <v>7808</v>
      </c>
      <c r="B2101" s="101" t="s">
        <v>7809</v>
      </c>
      <c r="C2101" s="101" t="s">
        <v>2759</v>
      </c>
      <c r="D2101" s="102" t="s">
        <v>7810</v>
      </c>
    </row>
    <row r="2102" spans="1:4" ht="13.5" x14ac:dyDescent="0.25">
      <c r="A2102" s="101" t="s">
        <v>7811</v>
      </c>
      <c r="B2102" s="101" t="s">
        <v>7812</v>
      </c>
      <c r="C2102" s="101" t="s">
        <v>2759</v>
      </c>
      <c r="D2102" s="102" t="s">
        <v>7813</v>
      </c>
    </row>
    <row r="2103" spans="1:4" ht="13.5" x14ac:dyDescent="0.25">
      <c r="A2103" s="101" t="s">
        <v>7814</v>
      </c>
      <c r="B2103" s="101" t="s">
        <v>7815</v>
      </c>
      <c r="C2103" s="101" t="s">
        <v>2759</v>
      </c>
      <c r="D2103" s="102" t="s">
        <v>7816</v>
      </c>
    </row>
    <row r="2104" spans="1:4" ht="13.5" x14ac:dyDescent="0.25">
      <c r="A2104" s="101" t="s">
        <v>7817</v>
      </c>
      <c r="B2104" s="101" t="s">
        <v>7818</v>
      </c>
      <c r="C2104" s="101" t="s">
        <v>1549</v>
      </c>
      <c r="D2104" s="102" t="s">
        <v>7819</v>
      </c>
    </row>
    <row r="2105" spans="1:4" ht="13.5" x14ac:dyDescent="0.25">
      <c r="A2105" s="101" t="s">
        <v>7820</v>
      </c>
      <c r="B2105" s="101" t="s">
        <v>7821</v>
      </c>
      <c r="C2105" s="101" t="s">
        <v>1549</v>
      </c>
      <c r="D2105" s="102" t="s">
        <v>7822</v>
      </c>
    </row>
    <row r="2106" spans="1:4" ht="13.5" x14ac:dyDescent="0.25">
      <c r="A2106" s="101" t="s">
        <v>7823</v>
      </c>
      <c r="B2106" s="101" t="s">
        <v>7824</v>
      </c>
      <c r="C2106" s="101" t="s">
        <v>1549</v>
      </c>
      <c r="D2106" s="102" t="s">
        <v>7825</v>
      </c>
    </row>
    <row r="2107" spans="1:4" ht="13.5" x14ac:dyDescent="0.25">
      <c r="A2107" s="101" t="s">
        <v>7826</v>
      </c>
      <c r="B2107" s="101" t="s">
        <v>7827</v>
      </c>
      <c r="C2107" s="101" t="s">
        <v>1549</v>
      </c>
      <c r="D2107" s="102" t="s">
        <v>7828</v>
      </c>
    </row>
    <row r="2108" spans="1:4" ht="13.5" x14ac:dyDescent="0.25">
      <c r="A2108" s="101" t="s">
        <v>7829</v>
      </c>
      <c r="B2108" s="101" t="s">
        <v>7830</v>
      </c>
      <c r="C2108" s="101" t="s">
        <v>2759</v>
      </c>
      <c r="D2108" s="102" t="s">
        <v>7831</v>
      </c>
    </row>
    <row r="2109" spans="1:4" ht="13.5" x14ac:dyDescent="0.25">
      <c r="A2109" s="101" t="s">
        <v>7832</v>
      </c>
      <c r="B2109" s="101" t="s">
        <v>7833</v>
      </c>
      <c r="C2109" s="101" t="s">
        <v>2759</v>
      </c>
      <c r="D2109" s="102" t="s">
        <v>7834</v>
      </c>
    </row>
    <row r="2110" spans="1:4" ht="13.5" x14ac:dyDescent="0.25">
      <c r="A2110" s="101" t="s">
        <v>7835</v>
      </c>
      <c r="B2110" s="101" t="s">
        <v>7836</v>
      </c>
      <c r="C2110" s="101" t="s">
        <v>2759</v>
      </c>
      <c r="D2110" s="102" t="s">
        <v>7837</v>
      </c>
    </row>
    <row r="2111" spans="1:4" ht="13.5" x14ac:dyDescent="0.25">
      <c r="A2111" s="101" t="s">
        <v>7838</v>
      </c>
      <c r="B2111" s="101" t="s">
        <v>7839</v>
      </c>
      <c r="C2111" s="101" t="s">
        <v>2759</v>
      </c>
      <c r="D2111" s="102" t="s">
        <v>7840</v>
      </c>
    </row>
    <row r="2112" spans="1:4" ht="13.5" x14ac:dyDescent="0.25">
      <c r="A2112" s="101" t="s">
        <v>7841</v>
      </c>
      <c r="B2112" s="101" t="s">
        <v>7842</v>
      </c>
      <c r="C2112" s="101" t="s">
        <v>2759</v>
      </c>
      <c r="D2112" s="102" t="s">
        <v>7843</v>
      </c>
    </row>
    <row r="2113" spans="1:4" ht="13.5" x14ac:dyDescent="0.25">
      <c r="A2113" s="101" t="s">
        <v>7844</v>
      </c>
      <c r="B2113" s="101" t="s">
        <v>7845</v>
      </c>
      <c r="C2113" s="101" t="s">
        <v>2759</v>
      </c>
      <c r="D2113" s="102" t="s">
        <v>7846</v>
      </c>
    </row>
    <row r="2114" spans="1:4" ht="13.5" x14ac:dyDescent="0.25">
      <c r="A2114" s="101" t="s">
        <v>7847</v>
      </c>
      <c r="B2114" s="101" t="s">
        <v>7848</v>
      </c>
      <c r="C2114" s="101" t="s">
        <v>2759</v>
      </c>
      <c r="D2114" s="102" t="s">
        <v>7849</v>
      </c>
    </row>
    <row r="2115" spans="1:4" ht="13.5" x14ac:dyDescent="0.25">
      <c r="A2115" s="101" t="s">
        <v>7850</v>
      </c>
      <c r="B2115" s="101" t="s">
        <v>7851</v>
      </c>
      <c r="C2115" s="101" t="s">
        <v>2759</v>
      </c>
      <c r="D2115" s="102" t="s">
        <v>7852</v>
      </c>
    </row>
    <row r="2116" spans="1:4" ht="13.5" x14ac:dyDescent="0.25">
      <c r="A2116" s="101" t="s">
        <v>7853</v>
      </c>
      <c r="B2116" s="101" t="s">
        <v>7854</v>
      </c>
      <c r="C2116" s="101" t="s">
        <v>1770</v>
      </c>
      <c r="D2116" s="102" t="s">
        <v>7855</v>
      </c>
    </row>
    <row r="2117" spans="1:4" ht="13.5" x14ac:dyDescent="0.25">
      <c r="A2117" s="101" t="s">
        <v>7856</v>
      </c>
      <c r="B2117" s="101" t="s">
        <v>7857</v>
      </c>
      <c r="C2117" s="101" t="s">
        <v>1770</v>
      </c>
      <c r="D2117" s="102" t="s">
        <v>7858</v>
      </c>
    </row>
    <row r="2118" spans="1:4" ht="13.5" x14ac:dyDescent="0.25">
      <c r="A2118" s="101" t="s">
        <v>7859</v>
      </c>
      <c r="B2118" s="101" t="s">
        <v>7860</v>
      </c>
      <c r="C2118" s="101" t="s">
        <v>2759</v>
      </c>
      <c r="D2118" s="102" t="s">
        <v>7861</v>
      </c>
    </row>
    <row r="2119" spans="1:4" ht="13.5" x14ac:dyDescent="0.25">
      <c r="A2119" s="101" t="s">
        <v>7862</v>
      </c>
      <c r="B2119" s="101" t="s">
        <v>7863</v>
      </c>
      <c r="C2119" s="101" t="s">
        <v>5927</v>
      </c>
      <c r="D2119" s="102" t="s">
        <v>7864</v>
      </c>
    </row>
    <row r="2120" spans="1:4" ht="13.5" x14ac:dyDescent="0.25">
      <c r="A2120" s="101" t="s">
        <v>7865</v>
      </c>
      <c r="B2120" s="101" t="s">
        <v>7866</v>
      </c>
      <c r="C2120" s="101" t="s">
        <v>5927</v>
      </c>
      <c r="D2120" s="102" t="s">
        <v>7867</v>
      </c>
    </row>
    <row r="2121" spans="1:4" ht="13.5" x14ac:dyDescent="0.25">
      <c r="A2121" s="101" t="s">
        <v>7868</v>
      </c>
      <c r="B2121" s="101" t="s">
        <v>7869</v>
      </c>
      <c r="C2121" s="101" t="s">
        <v>5927</v>
      </c>
      <c r="D2121" s="102" t="s">
        <v>7870</v>
      </c>
    </row>
    <row r="2122" spans="1:4" ht="13.5" x14ac:dyDescent="0.25">
      <c r="A2122" s="101" t="s">
        <v>7871</v>
      </c>
      <c r="B2122" s="101" t="s">
        <v>7872</v>
      </c>
      <c r="C2122" s="101" t="s">
        <v>5927</v>
      </c>
      <c r="D2122" s="102" t="s">
        <v>7873</v>
      </c>
    </row>
    <row r="2123" spans="1:4" ht="13.5" x14ac:dyDescent="0.25">
      <c r="A2123" s="101" t="s">
        <v>7874</v>
      </c>
      <c r="B2123" s="101" t="s">
        <v>7875</v>
      </c>
      <c r="C2123" s="101" t="s">
        <v>5927</v>
      </c>
      <c r="D2123" s="102" t="s">
        <v>7876</v>
      </c>
    </row>
    <row r="2124" spans="1:4" ht="13.5" x14ac:dyDescent="0.25">
      <c r="A2124" s="101" t="s">
        <v>7877</v>
      </c>
      <c r="B2124" s="101" t="s">
        <v>7878</v>
      </c>
      <c r="C2124" s="101" t="s">
        <v>5927</v>
      </c>
      <c r="D2124" s="102" t="s">
        <v>7879</v>
      </c>
    </row>
    <row r="2125" spans="1:4" ht="13.5" x14ac:dyDescent="0.25">
      <c r="A2125" s="101" t="s">
        <v>7880</v>
      </c>
      <c r="B2125" s="101" t="s">
        <v>7881</v>
      </c>
      <c r="C2125" s="101" t="s">
        <v>5927</v>
      </c>
      <c r="D2125" s="102" t="s">
        <v>7882</v>
      </c>
    </row>
    <row r="2126" spans="1:4" ht="13.5" x14ac:dyDescent="0.25">
      <c r="A2126" s="101" t="s">
        <v>7883</v>
      </c>
      <c r="B2126" s="101" t="s">
        <v>7884</v>
      </c>
      <c r="C2126" s="101" t="s">
        <v>5927</v>
      </c>
      <c r="D2126" s="102" t="s">
        <v>7885</v>
      </c>
    </row>
    <row r="2127" spans="1:4" ht="13.5" x14ac:dyDescent="0.25">
      <c r="A2127" s="101" t="s">
        <v>7886</v>
      </c>
      <c r="B2127" s="101" t="s">
        <v>7887</v>
      </c>
      <c r="C2127" s="101" t="s">
        <v>5927</v>
      </c>
      <c r="D2127" s="102" t="s">
        <v>7888</v>
      </c>
    </row>
    <row r="2128" spans="1:4" ht="13.5" x14ac:dyDescent="0.25">
      <c r="A2128" s="101" t="s">
        <v>7889</v>
      </c>
      <c r="B2128" s="101" t="s">
        <v>7890</v>
      </c>
      <c r="C2128" s="101" t="s">
        <v>5927</v>
      </c>
      <c r="D2128" s="102" t="s">
        <v>7891</v>
      </c>
    </row>
    <row r="2129" spans="1:4" ht="13.5" x14ac:dyDescent="0.25">
      <c r="A2129" s="101" t="s">
        <v>7892</v>
      </c>
      <c r="B2129" s="101" t="s">
        <v>7893</v>
      </c>
      <c r="C2129" s="101" t="s">
        <v>5927</v>
      </c>
      <c r="D2129" s="102" t="s">
        <v>7894</v>
      </c>
    </row>
    <row r="2130" spans="1:4" ht="13.5" x14ac:dyDescent="0.25">
      <c r="A2130" s="101" t="s">
        <v>7895</v>
      </c>
      <c r="B2130" s="101" t="s">
        <v>7896</v>
      </c>
      <c r="C2130" s="101" t="s">
        <v>5927</v>
      </c>
      <c r="D2130" s="102" t="s">
        <v>7897</v>
      </c>
    </row>
    <row r="2131" spans="1:4" ht="13.5" x14ac:dyDescent="0.25">
      <c r="A2131" s="101" t="s">
        <v>7898</v>
      </c>
      <c r="B2131" s="101" t="s">
        <v>7899</v>
      </c>
      <c r="C2131" s="101" t="s">
        <v>5927</v>
      </c>
      <c r="D2131" s="102" t="s">
        <v>7900</v>
      </c>
    </row>
    <row r="2132" spans="1:4" ht="13.5" x14ac:dyDescent="0.25">
      <c r="A2132" s="101" t="s">
        <v>7901</v>
      </c>
      <c r="B2132" s="101" t="s">
        <v>7902</v>
      </c>
      <c r="C2132" s="101" t="s">
        <v>5927</v>
      </c>
      <c r="D2132" s="102" t="s">
        <v>7903</v>
      </c>
    </row>
    <row r="2133" spans="1:4" ht="13.5" x14ac:dyDescent="0.25">
      <c r="A2133" s="101" t="s">
        <v>7904</v>
      </c>
      <c r="B2133" s="101" t="s">
        <v>7905</v>
      </c>
      <c r="C2133" s="101" t="s">
        <v>5927</v>
      </c>
      <c r="D2133" s="102" t="s">
        <v>7906</v>
      </c>
    </row>
    <row r="2134" spans="1:4" ht="13.5" x14ac:dyDescent="0.25">
      <c r="A2134" s="101" t="s">
        <v>7907</v>
      </c>
      <c r="B2134" s="101" t="s">
        <v>7908</v>
      </c>
      <c r="C2134" s="101" t="s">
        <v>5927</v>
      </c>
      <c r="D2134" s="102" t="s">
        <v>7909</v>
      </c>
    </row>
    <row r="2135" spans="1:4" ht="13.5" x14ac:dyDescent="0.25">
      <c r="A2135" s="101" t="s">
        <v>7910</v>
      </c>
      <c r="B2135" s="101" t="s">
        <v>7911</v>
      </c>
      <c r="C2135" s="101" t="s">
        <v>5927</v>
      </c>
      <c r="D2135" s="102" t="s">
        <v>7912</v>
      </c>
    </row>
    <row r="2136" spans="1:4" ht="13.5" x14ac:dyDescent="0.25">
      <c r="A2136" s="101" t="s">
        <v>7913</v>
      </c>
      <c r="B2136" s="101" t="s">
        <v>7914</v>
      </c>
      <c r="C2136" s="101" t="s">
        <v>5927</v>
      </c>
      <c r="D2136" s="102" t="s">
        <v>7915</v>
      </c>
    </row>
    <row r="2137" spans="1:4" ht="13.5" x14ac:dyDescent="0.25">
      <c r="A2137" s="101" t="s">
        <v>7916</v>
      </c>
      <c r="B2137" s="101" t="s">
        <v>7917</v>
      </c>
      <c r="C2137" s="101" t="s">
        <v>1549</v>
      </c>
      <c r="D2137" s="102" t="s">
        <v>7918</v>
      </c>
    </row>
    <row r="2138" spans="1:4" ht="13.5" x14ac:dyDescent="0.25">
      <c r="A2138" s="101" t="s">
        <v>7919</v>
      </c>
      <c r="B2138" s="101" t="s">
        <v>7920</v>
      </c>
      <c r="C2138" s="101" t="s">
        <v>1549</v>
      </c>
      <c r="D2138" s="102" t="s">
        <v>7921</v>
      </c>
    </row>
    <row r="2139" spans="1:4" ht="13.5" x14ac:dyDescent="0.25">
      <c r="A2139" s="101" t="s">
        <v>7922</v>
      </c>
      <c r="B2139" s="101" t="s">
        <v>7923</v>
      </c>
      <c r="C2139" s="101" t="s">
        <v>1549</v>
      </c>
      <c r="D2139" s="102" t="s">
        <v>4953</v>
      </c>
    </row>
    <row r="2140" spans="1:4" ht="13.5" x14ac:dyDescent="0.25">
      <c r="A2140" s="101" t="s">
        <v>7924</v>
      </c>
      <c r="B2140" s="101" t="s">
        <v>7925</v>
      </c>
      <c r="C2140" s="101" t="s">
        <v>1549</v>
      </c>
      <c r="D2140" s="102" t="s">
        <v>7926</v>
      </c>
    </row>
    <row r="2141" spans="1:4" ht="13.5" x14ac:dyDescent="0.25">
      <c r="A2141" s="101" t="s">
        <v>7927</v>
      </c>
      <c r="B2141" s="101" t="s">
        <v>7928</v>
      </c>
      <c r="C2141" s="101" t="s">
        <v>1549</v>
      </c>
      <c r="D2141" s="102" t="s">
        <v>7929</v>
      </c>
    </row>
    <row r="2142" spans="1:4" ht="13.5" x14ac:dyDescent="0.25">
      <c r="A2142" s="101" t="s">
        <v>7930</v>
      </c>
      <c r="B2142" s="101" t="s">
        <v>7931</v>
      </c>
      <c r="C2142" s="101" t="s">
        <v>1549</v>
      </c>
      <c r="D2142" s="102" t="s">
        <v>7932</v>
      </c>
    </row>
    <row r="2143" spans="1:4" ht="13.5" x14ac:dyDescent="0.25">
      <c r="A2143" s="101" t="s">
        <v>7933</v>
      </c>
      <c r="B2143" s="101" t="s">
        <v>7934</v>
      </c>
      <c r="C2143" s="101" t="s">
        <v>1549</v>
      </c>
      <c r="D2143" s="102" t="s">
        <v>7935</v>
      </c>
    </row>
    <row r="2144" spans="1:4" ht="13.5" x14ac:dyDescent="0.25">
      <c r="A2144" s="101" t="s">
        <v>7936</v>
      </c>
      <c r="B2144" s="101" t="s">
        <v>7937</v>
      </c>
      <c r="C2144" s="101" t="s">
        <v>1549</v>
      </c>
      <c r="D2144" s="102" t="s">
        <v>7938</v>
      </c>
    </row>
    <row r="2145" spans="1:4" ht="13.5" x14ac:dyDescent="0.25">
      <c r="A2145" s="101" t="s">
        <v>7939</v>
      </c>
      <c r="B2145" s="101" t="s">
        <v>7940</v>
      </c>
      <c r="C2145" s="101" t="s">
        <v>1770</v>
      </c>
      <c r="D2145" s="102" t="s">
        <v>7941</v>
      </c>
    </row>
    <row r="2146" spans="1:4" ht="13.5" x14ac:dyDescent="0.25">
      <c r="A2146" s="101" t="s">
        <v>7942</v>
      </c>
      <c r="B2146" s="101" t="s">
        <v>7943</v>
      </c>
      <c r="C2146" s="101" t="s">
        <v>1770</v>
      </c>
      <c r="D2146" s="102" t="s">
        <v>7944</v>
      </c>
    </row>
    <row r="2147" spans="1:4" ht="13.5" x14ac:dyDescent="0.25">
      <c r="A2147" s="101" t="s">
        <v>7945</v>
      </c>
      <c r="B2147" s="101" t="s">
        <v>7946</v>
      </c>
      <c r="C2147" s="101" t="s">
        <v>1770</v>
      </c>
      <c r="D2147" s="102" t="s">
        <v>7947</v>
      </c>
    </row>
    <row r="2148" spans="1:4" ht="13.5" x14ac:dyDescent="0.25">
      <c r="A2148" s="101" t="s">
        <v>7948</v>
      </c>
      <c r="B2148" s="101" t="s">
        <v>7949</v>
      </c>
      <c r="C2148" s="101" t="s">
        <v>1770</v>
      </c>
      <c r="D2148" s="102" t="s">
        <v>7950</v>
      </c>
    </row>
    <row r="2149" spans="1:4" ht="13.5" x14ac:dyDescent="0.25">
      <c r="A2149" s="101" t="s">
        <v>7951</v>
      </c>
      <c r="B2149" s="101" t="s">
        <v>7952</v>
      </c>
      <c r="C2149" s="101" t="s">
        <v>1770</v>
      </c>
      <c r="D2149" s="102" t="s">
        <v>7953</v>
      </c>
    </row>
    <row r="2150" spans="1:4" ht="13.5" x14ac:dyDescent="0.25">
      <c r="A2150" s="101" t="s">
        <v>7954</v>
      </c>
      <c r="B2150" s="101" t="s">
        <v>7955</v>
      </c>
      <c r="C2150" s="101" t="s">
        <v>1770</v>
      </c>
      <c r="D2150" s="102" t="s">
        <v>7956</v>
      </c>
    </row>
    <row r="2151" spans="1:4" ht="13.5" x14ac:dyDescent="0.25">
      <c r="A2151" s="101" t="s">
        <v>7957</v>
      </c>
      <c r="B2151" s="101" t="s">
        <v>7958</v>
      </c>
      <c r="C2151" s="101" t="s">
        <v>1770</v>
      </c>
      <c r="D2151" s="102" t="s">
        <v>7959</v>
      </c>
    </row>
    <row r="2152" spans="1:4" ht="13.5" x14ac:dyDescent="0.25">
      <c r="A2152" s="101" t="s">
        <v>7960</v>
      </c>
      <c r="B2152" s="101" t="s">
        <v>7961</v>
      </c>
      <c r="C2152" s="101" t="s">
        <v>1770</v>
      </c>
      <c r="D2152" s="102" t="s">
        <v>7962</v>
      </c>
    </row>
    <row r="2153" spans="1:4" ht="13.5" x14ac:dyDescent="0.25">
      <c r="A2153" s="101" t="s">
        <v>7963</v>
      </c>
      <c r="B2153" s="101" t="s">
        <v>7964</v>
      </c>
      <c r="C2153" s="101" t="s">
        <v>5902</v>
      </c>
      <c r="D2153" s="102" t="s">
        <v>7965</v>
      </c>
    </row>
    <row r="2154" spans="1:4" ht="13.5" x14ac:dyDescent="0.25">
      <c r="A2154" s="101" t="s">
        <v>7966</v>
      </c>
      <c r="B2154" s="101" t="s">
        <v>7967</v>
      </c>
      <c r="C2154" s="101" t="s">
        <v>5902</v>
      </c>
      <c r="D2154" s="102" t="s">
        <v>7968</v>
      </c>
    </row>
    <row r="2155" spans="1:4" ht="13.5" x14ac:dyDescent="0.25">
      <c r="A2155" s="101" t="s">
        <v>7969</v>
      </c>
      <c r="B2155" s="101" t="s">
        <v>7970</v>
      </c>
      <c r="C2155" s="101" t="s">
        <v>5902</v>
      </c>
      <c r="D2155" s="102" t="s">
        <v>7971</v>
      </c>
    </row>
    <row r="2156" spans="1:4" ht="13.5" x14ac:dyDescent="0.25">
      <c r="A2156" s="101" t="s">
        <v>7972</v>
      </c>
      <c r="B2156" s="101" t="s">
        <v>7973</v>
      </c>
      <c r="C2156" s="101" t="s">
        <v>5902</v>
      </c>
      <c r="D2156" s="102" t="s">
        <v>7974</v>
      </c>
    </row>
    <row r="2157" spans="1:4" ht="13.5" x14ac:dyDescent="0.25">
      <c r="A2157" s="101" t="s">
        <v>7975</v>
      </c>
      <c r="B2157" s="101" t="s">
        <v>7976</v>
      </c>
      <c r="C2157" s="101" t="s">
        <v>5902</v>
      </c>
      <c r="D2157" s="102" t="s">
        <v>7977</v>
      </c>
    </row>
    <row r="2158" spans="1:4" ht="13.5" x14ac:dyDescent="0.25">
      <c r="A2158" s="101" t="s">
        <v>7978</v>
      </c>
      <c r="B2158" s="101" t="s">
        <v>7979</v>
      </c>
      <c r="C2158" s="101" t="s">
        <v>1770</v>
      </c>
      <c r="D2158" s="102" t="s">
        <v>7980</v>
      </c>
    </row>
    <row r="2159" spans="1:4" ht="13.5" x14ac:dyDescent="0.25">
      <c r="A2159" s="101" t="s">
        <v>7981</v>
      </c>
      <c r="B2159" s="101" t="s">
        <v>7982</v>
      </c>
      <c r="C2159" s="101" t="s">
        <v>1770</v>
      </c>
      <c r="D2159" s="102" t="s">
        <v>7983</v>
      </c>
    </row>
    <row r="2160" spans="1:4" ht="13.5" x14ac:dyDescent="0.25">
      <c r="A2160" s="101" t="s">
        <v>7984</v>
      </c>
      <c r="B2160" s="101" t="s">
        <v>7985</v>
      </c>
      <c r="C2160" s="101" t="s">
        <v>1770</v>
      </c>
      <c r="D2160" s="102" t="s">
        <v>7986</v>
      </c>
    </row>
    <row r="2161" spans="1:4" ht="13.5" x14ac:dyDescent="0.25">
      <c r="A2161" s="101" t="s">
        <v>7987</v>
      </c>
      <c r="B2161" s="101" t="s">
        <v>7988</v>
      </c>
      <c r="C2161" s="101" t="s">
        <v>1770</v>
      </c>
      <c r="D2161" s="102" t="s">
        <v>7989</v>
      </c>
    </row>
    <row r="2162" spans="1:4" ht="13.5" x14ac:dyDescent="0.25">
      <c r="A2162" s="101" t="s">
        <v>7990</v>
      </c>
      <c r="B2162" s="101" t="s">
        <v>7991</v>
      </c>
      <c r="C2162" s="101" t="s">
        <v>1770</v>
      </c>
      <c r="D2162" s="102" t="s">
        <v>7992</v>
      </c>
    </row>
    <row r="2163" spans="1:4" ht="13.5" x14ac:dyDescent="0.25">
      <c r="A2163" s="101" t="s">
        <v>7993</v>
      </c>
      <c r="B2163" s="101" t="s">
        <v>7994</v>
      </c>
      <c r="C2163" s="101" t="s">
        <v>1770</v>
      </c>
      <c r="D2163" s="102" t="s">
        <v>7995</v>
      </c>
    </row>
    <row r="2164" spans="1:4" ht="13.5" x14ac:dyDescent="0.25">
      <c r="A2164" s="101" t="s">
        <v>7996</v>
      </c>
      <c r="B2164" s="101" t="s">
        <v>7997</v>
      </c>
      <c r="C2164" s="101" t="s">
        <v>1770</v>
      </c>
      <c r="D2164" s="102" t="s">
        <v>7998</v>
      </c>
    </row>
    <row r="2165" spans="1:4" ht="13.5" x14ac:dyDescent="0.25">
      <c r="A2165" s="101" t="s">
        <v>7999</v>
      </c>
      <c r="B2165" s="101" t="s">
        <v>8000</v>
      </c>
      <c r="C2165" s="101" t="s">
        <v>1770</v>
      </c>
      <c r="D2165" s="102" t="s">
        <v>8001</v>
      </c>
    </row>
    <row r="2166" spans="1:4" ht="13.5" x14ac:dyDescent="0.25">
      <c r="A2166" s="101" t="s">
        <v>8002</v>
      </c>
      <c r="B2166" s="101" t="s">
        <v>8003</v>
      </c>
      <c r="C2166" s="101" t="s">
        <v>1770</v>
      </c>
      <c r="D2166" s="102" t="s">
        <v>8004</v>
      </c>
    </row>
    <row r="2167" spans="1:4" ht="13.5" x14ac:dyDescent="0.25">
      <c r="A2167" s="101" t="s">
        <v>8005</v>
      </c>
      <c r="B2167" s="101" t="s">
        <v>8006</v>
      </c>
      <c r="C2167" s="101" t="s">
        <v>1549</v>
      </c>
      <c r="D2167" s="102" t="s">
        <v>8007</v>
      </c>
    </row>
    <row r="2168" spans="1:4" ht="13.5" x14ac:dyDescent="0.25">
      <c r="A2168" s="101" t="s">
        <v>8008</v>
      </c>
      <c r="B2168" s="101" t="s">
        <v>8009</v>
      </c>
      <c r="C2168" s="101" t="s">
        <v>1549</v>
      </c>
      <c r="D2168" s="102" t="s">
        <v>8010</v>
      </c>
    </row>
    <row r="2169" spans="1:4" ht="13.5" x14ac:dyDescent="0.25">
      <c r="A2169" s="101" t="s">
        <v>8011</v>
      </c>
      <c r="B2169" s="101" t="s">
        <v>8012</v>
      </c>
      <c r="C2169" s="101" t="s">
        <v>1549</v>
      </c>
      <c r="D2169" s="102" t="s">
        <v>8013</v>
      </c>
    </row>
    <row r="2170" spans="1:4" ht="13.5" x14ac:dyDescent="0.25">
      <c r="A2170" s="101" t="s">
        <v>8014</v>
      </c>
      <c r="B2170" s="101" t="s">
        <v>8015</v>
      </c>
      <c r="C2170" s="101" t="s">
        <v>2759</v>
      </c>
      <c r="D2170" s="102" t="s">
        <v>8016</v>
      </c>
    </row>
    <row r="2171" spans="1:4" ht="13.5" x14ac:dyDescent="0.25">
      <c r="A2171" s="101" t="s">
        <v>8017</v>
      </c>
      <c r="B2171" s="101" t="s">
        <v>8018</v>
      </c>
      <c r="C2171" s="101" t="s">
        <v>2759</v>
      </c>
      <c r="D2171" s="102" t="s">
        <v>8019</v>
      </c>
    </row>
    <row r="2172" spans="1:4" ht="13.5" x14ac:dyDescent="0.25">
      <c r="A2172" s="101" t="s">
        <v>8020</v>
      </c>
      <c r="B2172" s="101" t="s">
        <v>8021</v>
      </c>
      <c r="C2172" s="101" t="s">
        <v>5927</v>
      </c>
      <c r="D2172" s="102" t="s">
        <v>8022</v>
      </c>
    </row>
    <row r="2173" spans="1:4" ht="13.5" x14ac:dyDescent="0.25">
      <c r="A2173" s="101" t="s">
        <v>8023</v>
      </c>
      <c r="B2173" s="101" t="s">
        <v>8024</v>
      </c>
      <c r="C2173" s="101" t="s">
        <v>2759</v>
      </c>
      <c r="D2173" s="102" t="s">
        <v>8025</v>
      </c>
    </row>
    <row r="2174" spans="1:4" ht="13.5" x14ac:dyDescent="0.25">
      <c r="A2174" s="101" t="s">
        <v>8026</v>
      </c>
      <c r="B2174" s="101" t="s">
        <v>8027</v>
      </c>
      <c r="C2174" s="101" t="s">
        <v>2759</v>
      </c>
      <c r="D2174" s="102" t="s">
        <v>8028</v>
      </c>
    </row>
    <row r="2175" spans="1:4" ht="13.5" x14ac:dyDescent="0.25">
      <c r="A2175" s="101" t="s">
        <v>8029</v>
      </c>
      <c r="B2175" s="101" t="s">
        <v>8030</v>
      </c>
      <c r="C2175" s="101" t="s">
        <v>5927</v>
      </c>
      <c r="D2175" s="102" t="s">
        <v>8031</v>
      </c>
    </row>
    <row r="2176" spans="1:4" ht="13.5" x14ac:dyDescent="0.25">
      <c r="A2176" s="101" t="s">
        <v>8032</v>
      </c>
      <c r="B2176" s="101" t="s">
        <v>8033</v>
      </c>
      <c r="C2176" s="101" t="s">
        <v>5927</v>
      </c>
      <c r="D2176" s="102" t="s">
        <v>8034</v>
      </c>
    </row>
    <row r="2177" spans="1:4" ht="13.5" x14ac:dyDescent="0.25">
      <c r="A2177" s="101" t="s">
        <v>8035</v>
      </c>
      <c r="B2177" s="101" t="s">
        <v>8036</v>
      </c>
      <c r="C2177" s="101" t="s">
        <v>5927</v>
      </c>
      <c r="D2177" s="102" t="s">
        <v>8037</v>
      </c>
    </row>
    <row r="2178" spans="1:4" ht="13.5" x14ac:dyDescent="0.25">
      <c r="A2178" s="101" t="s">
        <v>8038</v>
      </c>
      <c r="B2178" s="101" t="s">
        <v>8039</v>
      </c>
      <c r="C2178" s="101" t="s">
        <v>5927</v>
      </c>
      <c r="D2178" s="102" t="s">
        <v>8040</v>
      </c>
    </row>
    <row r="2179" spans="1:4" ht="13.5" x14ac:dyDescent="0.25">
      <c r="A2179" s="101" t="s">
        <v>8041</v>
      </c>
      <c r="B2179" s="101" t="s">
        <v>8042</v>
      </c>
      <c r="C2179" s="101" t="s">
        <v>5927</v>
      </c>
      <c r="D2179" s="102" t="s">
        <v>8043</v>
      </c>
    </row>
    <row r="2180" spans="1:4" ht="13.5" x14ac:dyDescent="0.25">
      <c r="A2180" s="101" t="s">
        <v>8044</v>
      </c>
      <c r="B2180" s="101" t="s">
        <v>8045</v>
      </c>
      <c r="C2180" s="101" t="s">
        <v>5927</v>
      </c>
      <c r="D2180" s="102" t="s">
        <v>8046</v>
      </c>
    </row>
    <row r="2181" spans="1:4" ht="13.5" x14ac:dyDescent="0.25">
      <c r="A2181" s="101" t="s">
        <v>8047</v>
      </c>
      <c r="B2181" s="101" t="s">
        <v>8048</v>
      </c>
      <c r="C2181" s="101" t="s">
        <v>2759</v>
      </c>
      <c r="D2181" s="102" t="s">
        <v>8049</v>
      </c>
    </row>
    <row r="2182" spans="1:4" ht="13.5" x14ac:dyDescent="0.25">
      <c r="A2182" s="101" t="s">
        <v>8050</v>
      </c>
      <c r="B2182" s="101" t="s">
        <v>8051</v>
      </c>
      <c r="C2182" s="101" t="s">
        <v>2759</v>
      </c>
      <c r="D2182" s="102" t="s">
        <v>4826</v>
      </c>
    </row>
    <row r="2183" spans="1:4" ht="13.5" x14ac:dyDescent="0.25">
      <c r="A2183" s="101" t="s">
        <v>8052</v>
      </c>
      <c r="B2183" s="101" t="s">
        <v>8053</v>
      </c>
      <c r="C2183" s="101" t="s">
        <v>2759</v>
      </c>
      <c r="D2183" s="102" t="s">
        <v>8054</v>
      </c>
    </row>
    <row r="2184" spans="1:4" ht="13.5" x14ac:dyDescent="0.25">
      <c r="A2184" s="101" t="s">
        <v>8055</v>
      </c>
      <c r="B2184" s="101" t="s">
        <v>8056</v>
      </c>
      <c r="C2184" s="101" t="s">
        <v>2759</v>
      </c>
      <c r="D2184" s="102" t="s">
        <v>8057</v>
      </c>
    </row>
    <row r="2185" spans="1:4" ht="13.5" x14ac:dyDescent="0.25">
      <c r="A2185" s="101" t="s">
        <v>8058</v>
      </c>
      <c r="B2185" s="101" t="s">
        <v>8059</v>
      </c>
      <c r="C2185" s="101" t="s">
        <v>5902</v>
      </c>
      <c r="D2185" s="102" t="s">
        <v>3892</v>
      </c>
    </row>
    <row r="2186" spans="1:4" ht="13.5" x14ac:dyDescent="0.25">
      <c r="A2186" s="101" t="s">
        <v>8060</v>
      </c>
      <c r="B2186" s="101" t="s">
        <v>8061</v>
      </c>
      <c r="C2186" s="101" t="s">
        <v>5902</v>
      </c>
      <c r="D2186" s="102" t="s">
        <v>8062</v>
      </c>
    </row>
    <row r="2187" spans="1:4" ht="13.5" x14ac:dyDescent="0.25">
      <c r="A2187" s="101" t="s">
        <v>8063</v>
      </c>
      <c r="B2187" s="101" t="s">
        <v>8064</v>
      </c>
      <c r="C2187" s="101" t="s">
        <v>5902</v>
      </c>
      <c r="D2187" s="102" t="s">
        <v>8065</v>
      </c>
    </row>
    <row r="2188" spans="1:4" ht="13.5" x14ac:dyDescent="0.25">
      <c r="A2188" s="101" t="s">
        <v>8066</v>
      </c>
      <c r="B2188" s="101" t="s">
        <v>8067</v>
      </c>
      <c r="C2188" s="101" t="s">
        <v>5902</v>
      </c>
      <c r="D2188" s="102" t="s">
        <v>4275</v>
      </c>
    </row>
    <row r="2189" spans="1:4" ht="13.5" x14ac:dyDescent="0.25">
      <c r="A2189" s="101" t="s">
        <v>8068</v>
      </c>
      <c r="B2189" s="101" t="s">
        <v>8069</v>
      </c>
      <c r="C2189" s="101" t="s">
        <v>5902</v>
      </c>
      <c r="D2189" s="102" t="s">
        <v>8070</v>
      </c>
    </row>
    <row r="2190" spans="1:4" ht="13.5" x14ac:dyDescent="0.25">
      <c r="A2190" s="101" t="s">
        <v>8071</v>
      </c>
      <c r="B2190" s="101" t="s">
        <v>8072</v>
      </c>
      <c r="C2190" s="101" t="s">
        <v>5902</v>
      </c>
      <c r="D2190" s="102" t="s">
        <v>8073</v>
      </c>
    </row>
    <row r="2191" spans="1:4" ht="13.5" x14ac:dyDescent="0.25">
      <c r="A2191" s="101" t="s">
        <v>8074</v>
      </c>
      <c r="B2191" s="101" t="s">
        <v>8075</v>
      </c>
      <c r="C2191" s="101" t="s">
        <v>5927</v>
      </c>
      <c r="D2191" s="102" t="s">
        <v>8076</v>
      </c>
    </row>
    <row r="2192" spans="1:4" ht="13.5" x14ac:dyDescent="0.25">
      <c r="A2192" s="101" t="s">
        <v>8077</v>
      </c>
      <c r="B2192" s="101" t="s">
        <v>8078</v>
      </c>
      <c r="C2192" s="101" t="s">
        <v>2759</v>
      </c>
      <c r="D2192" s="102" t="s">
        <v>8079</v>
      </c>
    </row>
    <row r="2193" spans="1:4" ht="13.5" x14ac:dyDescent="0.25">
      <c r="A2193" s="101" t="s">
        <v>8080</v>
      </c>
      <c r="B2193" s="101" t="s">
        <v>8081</v>
      </c>
      <c r="C2193" s="101" t="s">
        <v>2759</v>
      </c>
      <c r="D2193" s="102" t="s">
        <v>8082</v>
      </c>
    </row>
    <row r="2194" spans="1:4" ht="13.5" x14ac:dyDescent="0.25">
      <c r="A2194" s="101" t="s">
        <v>8083</v>
      </c>
      <c r="B2194" s="101" t="s">
        <v>8084</v>
      </c>
      <c r="C2194" s="101" t="s">
        <v>2759</v>
      </c>
      <c r="D2194" s="102" t="s">
        <v>8085</v>
      </c>
    </row>
    <row r="2195" spans="1:4" ht="13.5" x14ac:dyDescent="0.25">
      <c r="A2195" s="101" t="s">
        <v>8086</v>
      </c>
      <c r="B2195" s="101" t="s">
        <v>8087</v>
      </c>
      <c r="C2195" s="101" t="s">
        <v>2759</v>
      </c>
      <c r="D2195" s="102" t="s">
        <v>8088</v>
      </c>
    </row>
    <row r="2196" spans="1:4" ht="13.5" x14ac:dyDescent="0.25">
      <c r="A2196" s="101" t="s">
        <v>8089</v>
      </c>
      <c r="B2196" s="101" t="s">
        <v>8090</v>
      </c>
      <c r="C2196" s="101" t="s">
        <v>5927</v>
      </c>
      <c r="D2196" s="102" t="s">
        <v>8091</v>
      </c>
    </row>
    <row r="2197" spans="1:4" ht="13.5" x14ac:dyDescent="0.25">
      <c r="A2197" s="101" t="s">
        <v>8092</v>
      </c>
      <c r="B2197" s="101" t="s">
        <v>8093</v>
      </c>
      <c r="C2197" s="101" t="s">
        <v>5927</v>
      </c>
      <c r="D2197" s="102" t="s">
        <v>8094</v>
      </c>
    </row>
    <row r="2198" spans="1:4" ht="13.5" x14ac:dyDescent="0.25">
      <c r="A2198" s="101" t="s">
        <v>8095</v>
      </c>
      <c r="B2198" s="101" t="s">
        <v>8096</v>
      </c>
      <c r="C2198" s="101" t="s">
        <v>5927</v>
      </c>
      <c r="D2198" s="102" t="s">
        <v>8097</v>
      </c>
    </row>
    <row r="2199" spans="1:4" ht="13.5" x14ac:dyDescent="0.25">
      <c r="A2199" s="101" t="s">
        <v>8098</v>
      </c>
      <c r="B2199" s="101" t="s">
        <v>8099</v>
      </c>
      <c r="C2199" s="101" t="s">
        <v>2759</v>
      </c>
      <c r="D2199" s="102" t="s">
        <v>8100</v>
      </c>
    </row>
    <row r="2200" spans="1:4" ht="13.5" x14ac:dyDescent="0.25">
      <c r="A2200" s="101" t="s">
        <v>8101</v>
      </c>
      <c r="B2200" s="101" t="s">
        <v>8102</v>
      </c>
      <c r="C2200" s="101" t="s">
        <v>2759</v>
      </c>
      <c r="D2200" s="102" t="s">
        <v>8103</v>
      </c>
    </row>
    <row r="2201" spans="1:4" ht="13.5" x14ac:dyDescent="0.25">
      <c r="A2201" s="101" t="s">
        <v>8104</v>
      </c>
      <c r="B2201" s="101" t="s">
        <v>8105</v>
      </c>
      <c r="C2201" s="101" t="s">
        <v>2759</v>
      </c>
      <c r="D2201" s="102" t="s">
        <v>8106</v>
      </c>
    </row>
    <row r="2202" spans="1:4" ht="13.5" x14ac:dyDescent="0.25">
      <c r="A2202" s="101" t="s">
        <v>8107</v>
      </c>
      <c r="B2202" s="101" t="s">
        <v>8108</v>
      </c>
      <c r="C2202" s="101" t="s">
        <v>2759</v>
      </c>
      <c r="D2202" s="102" t="s">
        <v>8109</v>
      </c>
    </row>
    <row r="2203" spans="1:4" ht="13.5" x14ac:dyDescent="0.25">
      <c r="A2203" s="101" t="s">
        <v>8110</v>
      </c>
      <c r="B2203" s="101" t="s">
        <v>8111</v>
      </c>
      <c r="C2203" s="101" t="s">
        <v>2759</v>
      </c>
      <c r="D2203" s="102" t="s">
        <v>8112</v>
      </c>
    </row>
    <row r="2204" spans="1:4" ht="13.5" x14ac:dyDescent="0.25">
      <c r="A2204" s="101" t="s">
        <v>8113</v>
      </c>
      <c r="B2204" s="101" t="s">
        <v>8114</v>
      </c>
      <c r="C2204" s="101" t="s">
        <v>2759</v>
      </c>
      <c r="D2204" s="102" t="s">
        <v>8115</v>
      </c>
    </row>
    <row r="2205" spans="1:4" ht="13.5" x14ac:dyDescent="0.25">
      <c r="A2205" s="101" t="s">
        <v>8116</v>
      </c>
      <c r="B2205" s="101" t="s">
        <v>8117</v>
      </c>
      <c r="C2205" s="101" t="s">
        <v>2759</v>
      </c>
      <c r="D2205" s="102" t="s">
        <v>8118</v>
      </c>
    </row>
    <row r="2206" spans="1:4" ht="13.5" x14ac:dyDescent="0.25">
      <c r="A2206" s="101" t="s">
        <v>8119</v>
      </c>
      <c r="B2206" s="101" t="s">
        <v>8120</v>
      </c>
      <c r="C2206" s="101" t="s">
        <v>2759</v>
      </c>
      <c r="D2206" s="102" t="s">
        <v>8121</v>
      </c>
    </row>
    <row r="2207" spans="1:4" ht="13.5" x14ac:dyDescent="0.25">
      <c r="A2207" s="101" t="s">
        <v>8122</v>
      </c>
      <c r="B2207" s="101" t="s">
        <v>8123</v>
      </c>
      <c r="C2207" s="101" t="s">
        <v>2759</v>
      </c>
      <c r="D2207" s="102" t="s">
        <v>8124</v>
      </c>
    </row>
    <row r="2208" spans="1:4" ht="13.5" x14ac:dyDescent="0.25">
      <c r="A2208" s="101" t="s">
        <v>8125</v>
      </c>
      <c r="B2208" s="101" t="s">
        <v>8126</v>
      </c>
      <c r="C2208" s="101" t="s">
        <v>2759</v>
      </c>
      <c r="D2208" s="102" t="s">
        <v>8127</v>
      </c>
    </row>
    <row r="2209" spans="1:4" ht="13.5" x14ac:dyDescent="0.25">
      <c r="A2209" s="101" t="s">
        <v>8128</v>
      </c>
      <c r="B2209" s="101" t="s">
        <v>8129</v>
      </c>
      <c r="C2209" s="101" t="s">
        <v>2759</v>
      </c>
      <c r="D2209" s="102" t="s">
        <v>8130</v>
      </c>
    </row>
    <row r="2210" spans="1:4" ht="13.5" x14ac:dyDescent="0.25">
      <c r="A2210" s="101" t="s">
        <v>8131</v>
      </c>
      <c r="B2210" s="101" t="s">
        <v>8132</v>
      </c>
      <c r="C2210" s="101" t="s">
        <v>2759</v>
      </c>
      <c r="D2210" s="102" t="s">
        <v>8133</v>
      </c>
    </row>
    <row r="2211" spans="1:4" ht="13.5" x14ac:dyDescent="0.25">
      <c r="A2211" s="101" t="s">
        <v>8134</v>
      </c>
      <c r="B2211" s="101" t="s">
        <v>8135</v>
      </c>
      <c r="C2211" s="101" t="s">
        <v>2759</v>
      </c>
      <c r="D2211" s="102" t="s">
        <v>8136</v>
      </c>
    </row>
    <row r="2212" spans="1:4" ht="13.5" x14ac:dyDescent="0.25">
      <c r="A2212" s="101" t="s">
        <v>8137</v>
      </c>
      <c r="B2212" s="101" t="s">
        <v>8138</v>
      </c>
      <c r="C2212" s="101" t="s">
        <v>2759</v>
      </c>
      <c r="D2212" s="102" t="s">
        <v>8139</v>
      </c>
    </row>
    <row r="2213" spans="1:4" ht="13.5" x14ac:dyDescent="0.25">
      <c r="A2213" s="101" t="s">
        <v>8140</v>
      </c>
      <c r="B2213" s="101" t="s">
        <v>8141</v>
      </c>
      <c r="C2213" s="101" t="s">
        <v>2759</v>
      </c>
      <c r="D2213" s="102" t="s">
        <v>8142</v>
      </c>
    </row>
    <row r="2214" spans="1:4" ht="13.5" x14ac:dyDescent="0.25">
      <c r="A2214" s="101" t="s">
        <v>8143</v>
      </c>
      <c r="B2214" s="101" t="s">
        <v>8144</v>
      </c>
      <c r="C2214" s="101" t="s">
        <v>2759</v>
      </c>
      <c r="D2214" s="102" t="s">
        <v>8145</v>
      </c>
    </row>
    <row r="2215" spans="1:4" ht="13.5" x14ac:dyDescent="0.25">
      <c r="A2215" s="101" t="s">
        <v>8146</v>
      </c>
      <c r="B2215" s="101" t="s">
        <v>8147</v>
      </c>
      <c r="C2215" s="101" t="s">
        <v>2759</v>
      </c>
      <c r="D2215" s="102" t="s">
        <v>8148</v>
      </c>
    </row>
    <row r="2216" spans="1:4" ht="13.5" x14ac:dyDescent="0.25">
      <c r="A2216" s="101" t="s">
        <v>8149</v>
      </c>
      <c r="B2216" s="101" t="s">
        <v>8150</v>
      </c>
      <c r="C2216" s="101" t="s">
        <v>2759</v>
      </c>
      <c r="D2216" s="102" t="s">
        <v>8151</v>
      </c>
    </row>
    <row r="2217" spans="1:4" ht="13.5" x14ac:dyDescent="0.25">
      <c r="A2217" s="101" t="s">
        <v>8152</v>
      </c>
      <c r="B2217" s="101" t="s">
        <v>8153</v>
      </c>
      <c r="C2217" s="101" t="s">
        <v>1770</v>
      </c>
      <c r="D2217" s="102" t="s">
        <v>8154</v>
      </c>
    </row>
    <row r="2218" spans="1:4" ht="13.5" x14ac:dyDescent="0.25">
      <c r="A2218" s="101" t="s">
        <v>8155</v>
      </c>
      <c r="B2218" s="101" t="s">
        <v>8156</v>
      </c>
      <c r="C2218" s="101" t="s">
        <v>1770</v>
      </c>
      <c r="D2218" s="102" t="s">
        <v>6043</v>
      </c>
    </row>
    <row r="2219" spans="1:4" ht="13.5" x14ac:dyDescent="0.25">
      <c r="A2219" s="101" t="s">
        <v>8157</v>
      </c>
      <c r="B2219" s="101" t="s">
        <v>8158</v>
      </c>
      <c r="C2219" s="101" t="s">
        <v>2759</v>
      </c>
      <c r="D2219" s="102" t="s">
        <v>3113</v>
      </c>
    </row>
    <row r="2220" spans="1:4" ht="13.5" x14ac:dyDescent="0.25">
      <c r="A2220" s="101" t="s">
        <v>8159</v>
      </c>
      <c r="B2220" s="101" t="s">
        <v>8160</v>
      </c>
      <c r="C2220" s="101" t="s">
        <v>2759</v>
      </c>
      <c r="D2220" s="102" t="s">
        <v>8161</v>
      </c>
    </row>
    <row r="2221" spans="1:4" ht="13.5" x14ac:dyDescent="0.25">
      <c r="A2221" s="101" t="s">
        <v>8162</v>
      </c>
      <c r="B2221" s="101" t="s">
        <v>8163</v>
      </c>
      <c r="C2221" s="101" t="s">
        <v>2759</v>
      </c>
      <c r="D2221" s="102" t="s">
        <v>8164</v>
      </c>
    </row>
    <row r="2222" spans="1:4" ht="13.5" x14ac:dyDescent="0.25">
      <c r="A2222" s="101" t="s">
        <v>8165</v>
      </c>
      <c r="B2222" s="101" t="s">
        <v>8166</v>
      </c>
      <c r="C2222" s="101" t="s">
        <v>2759</v>
      </c>
      <c r="D2222" s="102" t="s">
        <v>8167</v>
      </c>
    </row>
    <row r="2223" spans="1:4" ht="13.5" x14ac:dyDescent="0.25">
      <c r="A2223" s="101" t="s">
        <v>8168</v>
      </c>
      <c r="B2223" s="101" t="s">
        <v>8169</v>
      </c>
      <c r="C2223" s="101" t="s">
        <v>2759</v>
      </c>
      <c r="D2223" s="102" t="s">
        <v>8170</v>
      </c>
    </row>
    <row r="2224" spans="1:4" ht="13.5" x14ac:dyDescent="0.25">
      <c r="A2224" s="101" t="s">
        <v>8171</v>
      </c>
      <c r="B2224" s="101" t="s">
        <v>8172</v>
      </c>
      <c r="C2224" s="101" t="s">
        <v>2759</v>
      </c>
      <c r="D2224" s="102" t="s">
        <v>8173</v>
      </c>
    </row>
    <row r="2225" spans="1:4" ht="13.5" x14ac:dyDescent="0.25">
      <c r="A2225" s="101" t="s">
        <v>8174</v>
      </c>
      <c r="B2225" s="101" t="s">
        <v>8175</v>
      </c>
      <c r="C2225" s="101" t="s">
        <v>2759</v>
      </c>
      <c r="D2225" s="102" t="s">
        <v>8176</v>
      </c>
    </row>
    <row r="2226" spans="1:4" ht="13.5" x14ac:dyDescent="0.25">
      <c r="A2226" s="101" t="s">
        <v>8177</v>
      </c>
      <c r="B2226" s="101" t="s">
        <v>8178</v>
      </c>
      <c r="C2226" s="101" t="s">
        <v>2759</v>
      </c>
      <c r="D2226" s="102" t="s">
        <v>8179</v>
      </c>
    </row>
    <row r="2227" spans="1:4" ht="13.5" x14ac:dyDescent="0.25">
      <c r="A2227" s="101" t="s">
        <v>8180</v>
      </c>
      <c r="B2227" s="101" t="s">
        <v>8181</v>
      </c>
      <c r="C2227" s="101" t="s">
        <v>2759</v>
      </c>
      <c r="D2227" s="102" t="s">
        <v>8182</v>
      </c>
    </row>
    <row r="2228" spans="1:4" ht="13.5" x14ac:dyDescent="0.25">
      <c r="A2228" s="101" t="s">
        <v>8183</v>
      </c>
      <c r="B2228" s="101" t="s">
        <v>8184</v>
      </c>
      <c r="C2228" s="101" t="s">
        <v>2759</v>
      </c>
      <c r="D2228" s="102" t="s">
        <v>5659</v>
      </c>
    </row>
    <row r="2229" spans="1:4" ht="13.5" x14ac:dyDescent="0.25">
      <c r="A2229" s="101" t="s">
        <v>8185</v>
      </c>
      <c r="B2229" s="101" t="s">
        <v>8186</v>
      </c>
      <c r="C2229" s="101" t="s">
        <v>2759</v>
      </c>
      <c r="D2229" s="102" t="s">
        <v>8187</v>
      </c>
    </row>
    <row r="2230" spans="1:4" ht="13.5" x14ac:dyDescent="0.25">
      <c r="A2230" s="101" t="s">
        <v>8188</v>
      </c>
      <c r="B2230" s="101" t="s">
        <v>8189</v>
      </c>
      <c r="C2230" s="101" t="s">
        <v>2759</v>
      </c>
      <c r="D2230" s="102" t="s">
        <v>8190</v>
      </c>
    </row>
    <row r="2231" spans="1:4" ht="13.5" x14ac:dyDescent="0.25">
      <c r="A2231" s="101" t="s">
        <v>8191</v>
      </c>
      <c r="B2231" s="101" t="s">
        <v>8192</v>
      </c>
      <c r="C2231" s="101" t="s">
        <v>2759</v>
      </c>
      <c r="D2231" s="102" t="s">
        <v>8193</v>
      </c>
    </row>
    <row r="2232" spans="1:4" ht="13.5" x14ac:dyDescent="0.25">
      <c r="A2232" s="101" t="s">
        <v>8194</v>
      </c>
      <c r="B2232" s="101" t="s">
        <v>8195</v>
      </c>
      <c r="C2232" s="101" t="s">
        <v>2759</v>
      </c>
      <c r="D2232" s="102" t="s">
        <v>8196</v>
      </c>
    </row>
    <row r="2233" spans="1:4" ht="13.5" x14ac:dyDescent="0.25">
      <c r="A2233" s="101" t="s">
        <v>8197</v>
      </c>
      <c r="B2233" s="101" t="s">
        <v>8198</v>
      </c>
      <c r="C2233" s="101" t="s">
        <v>2759</v>
      </c>
      <c r="D2233" s="102" t="s">
        <v>8199</v>
      </c>
    </row>
    <row r="2234" spans="1:4" ht="13.5" x14ac:dyDescent="0.25">
      <c r="A2234" s="101" t="s">
        <v>8200</v>
      </c>
      <c r="B2234" s="101" t="s">
        <v>8201</v>
      </c>
      <c r="C2234" s="101" t="s">
        <v>2759</v>
      </c>
      <c r="D2234" s="102" t="s">
        <v>8202</v>
      </c>
    </row>
    <row r="2235" spans="1:4" ht="13.5" x14ac:dyDescent="0.25">
      <c r="A2235" s="101" t="s">
        <v>8203</v>
      </c>
      <c r="B2235" s="101" t="s">
        <v>8204</v>
      </c>
      <c r="C2235" s="101" t="s">
        <v>2759</v>
      </c>
      <c r="D2235" s="102" t="s">
        <v>8205</v>
      </c>
    </row>
    <row r="2236" spans="1:4" ht="13.5" x14ac:dyDescent="0.25">
      <c r="A2236" s="101" t="s">
        <v>8206</v>
      </c>
      <c r="B2236" s="101" t="s">
        <v>8207</v>
      </c>
      <c r="C2236" s="101" t="s">
        <v>2759</v>
      </c>
      <c r="D2236" s="102" t="s">
        <v>8208</v>
      </c>
    </row>
    <row r="2237" spans="1:4" ht="13.5" x14ac:dyDescent="0.25">
      <c r="A2237" s="101" t="s">
        <v>8209</v>
      </c>
      <c r="B2237" s="101" t="s">
        <v>8210</v>
      </c>
      <c r="C2237" s="101" t="s">
        <v>2759</v>
      </c>
      <c r="D2237" s="102" t="s">
        <v>8211</v>
      </c>
    </row>
    <row r="2238" spans="1:4" ht="13.5" x14ac:dyDescent="0.25">
      <c r="A2238" s="101" t="s">
        <v>8212</v>
      </c>
      <c r="B2238" s="101" t="s">
        <v>8213</v>
      </c>
      <c r="C2238" s="101" t="s">
        <v>2759</v>
      </c>
      <c r="D2238" s="102" t="s">
        <v>8214</v>
      </c>
    </row>
    <row r="2239" spans="1:4" ht="13.5" x14ac:dyDescent="0.25">
      <c r="A2239" s="101" t="s">
        <v>8215</v>
      </c>
      <c r="B2239" s="101" t="s">
        <v>8216</v>
      </c>
      <c r="C2239" s="101" t="s">
        <v>2759</v>
      </c>
      <c r="D2239" s="102" t="s">
        <v>8217</v>
      </c>
    </row>
    <row r="2240" spans="1:4" ht="13.5" x14ac:dyDescent="0.25">
      <c r="A2240" s="101" t="s">
        <v>8218</v>
      </c>
      <c r="B2240" s="101" t="s">
        <v>8219</v>
      </c>
      <c r="C2240" s="101" t="s">
        <v>2759</v>
      </c>
      <c r="D2240" s="102" t="s">
        <v>8220</v>
      </c>
    </row>
    <row r="2241" spans="1:4" ht="13.5" x14ac:dyDescent="0.25">
      <c r="A2241" s="101" t="s">
        <v>8221</v>
      </c>
      <c r="B2241" s="101" t="s">
        <v>8222</v>
      </c>
      <c r="C2241" s="101" t="s">
        <v>2759</v>
      </c>
      <c r="D2241" s="102" t="s">
        <v>8223</v>
      </c>
    </row>
    <row r="2242" spans="1:4" ht="13.5" x14ac:dyDescent="0.25">
      <c r="A2242" s="101" t="s">
        <v>8224</v>
      </c>
      <c r="B2242" s="101" t="s">
        <v>8225</v>
      </c>
      <c r="C2242" s="101" t="s">
        <v>2759</v>
      </c>
      <c r="D2242" s="102" t="s">
        <v>8226</v>
      </c>
    </row>
    <row r="2243" spans="1:4" ht="13.5" x14ac:dyDescent="0.25">
      <c r="A2243" s="101" t="s">
        <v>8227</v>
      </c>
      <c r="B2243" s="101" t="s">
        <v>8228</v>
      </c>
      <c r="C2243" s="101" t="s">
        <v>2759</v>
      </c>
      <c r="D2243" s="102" t="s">
        <v>8229</v>
      </c>
    </row>
    <row r="2244" spans="1:4" ht="13.5" x14ac:dyDescent="0.25">
      <c r="A2244" s="101" t="s">
        <v>8230</v>
      </c>
      <c r="B2244" s="101" t="s">
        <v>8231</v>
      </c>
      <c r="C2244" s="101" t="s">
        <v>2759</v>
      </c>
      <c r="D2244" s="102" t="s">
        <v>8232</v>
      </c>
    </row>
    <row r="2245" spans="1:4" ht="13.5" x14ac:dyDescent="0.25">
      <c r="A2245" s="101" t="s">
        <v>8233</v>
      </c>
      <c r="B2245" s="101" t="s">
        <v>8234</v>
      </c>
      <c r="C2245" s="101" t="s">
        <v>2759</v>
      </c>
      <c r="D2245" s="102" t="s">
        <v>6833</v>
      </c>
    </row>
    <row r="2246" spans="1:4" ht="13.5" x14ac:dyDescent="0.25">
      <c r="A2246" s="101" t="s">
        <v>8235</v>
      </c>
      <c r="B2246" s="101" t="s">
        <v>8236</v>
      </c>
      <c r="C2246" s="101" t="s">
        <v>2759</v>
      </c>
      <c r="D2246" s="102" t="s">
        <v>8237</v>
      </c>
    </row>
    <row r="2247" spans="1:4" ht="13.5" x14ac:dyDescent="0.25">
      <c r="A2247" s="101" t="s">
        <v>8238</v>
      </c>
      <c r="B2247" s="101" t="s">
        <v>8239</v>
      </c>
      <c r="C2247" s="101" t="s">
        <v>2759</v>
      </c>
      <c r="D2247" s="102" t="s">
        <v>8240</v>
      </c>
    </row>
    <row r="2248" spans="1:4" ht="13.5" x14ac:dyDescent="0.25">
      <c r="A2248" s="101" t="s">
        <v>8241</v>
      </c>
      <c r="B2248" s="101" t="s">
        <v>8242</v>
      </c>
      <c r="C2248" s="101" t="s">
        <v>2759</v>
      </c>
      <c r="D2248" s="102" t="s">
        <v>8243</v>
      </c>
    </row>
    <row r="2249" spans="1:4" ht="13.5" x14ac:dyDescent="0.25">
      <c r="A2249" s="101" t="s">
        <v>8244</v>
      </c>
      <c r="B2249" s="101" t="s">
        <v>8245</v>
      </c>
      <c r="C2249" s="101" t="s">
        <v>2759</v>
      </c>
      <c r="D2249" s="102" t="s">
        <v>8246</v>
      </c>
    </row>
    <row r="2250" spans="1:4" ht="13.5" x14ac:dyDescent="0.25">
      <c r="A2250" s="101" t="s">
        <v>8247</v>
      </c>
      <c r="B2250" s="101" t="s">
        <v>8248</v>
      </c>
      <c r="C2250" s="101" t="s">
        <v>2759</v>
      </c>
      <c r="D2250" s="102" t="s">
        <v>8249</v>
      </c>
    </row>
    <row r="2251" spans="1:4" ht="13.5" x14ac:dyDescent="0.25">
      <c r="A2251" s="101" t="s">
        <v>8250</v>
      </c>
      <c r="B2251" s="101" t="s">
        <v>8251</v>
      </c>
      <c r="C2251" s="101" t="s">
        <v>2759</v>
      </c>
      <c r="D2251" s="102" t="s">
        <v>8252</v>
      </c>
    </row>
    <row r="2252" spans="1:4" ht="13.5" x14ac:dyDescent="0.25">
      <c r="A2252" s="101" t="s">
        <v>8253</v>
      </c>
      <c r="B2252" s="101" t="s">
        <v>8254</v>
      </c>
      <c r="C2252" s="101" t="s">
        <v>2759</v>
      </c>
      <c r="D2252" s="102" t="s">
        <v>8255</v>
      </c>
    </row>
    <row r="2253" spans="1:4" ht="13.5" x14ac:dyDescent="0.25">
      <c r="A2253" s="101" t="s">
        <v>8256</v>
      </c>
      <c r="B2253" s="101" t="s">
        <v>8257</v>
      </c>
      <c r="C2253" s="101" t="s">
        <v>2759</v>
      </c>
      <c r="D2253" s="102" t="s">
        <v>8258</v>
      </c>
    </row>
    <row r="2254" spans="1:4" ht="13.5" x14ac:dyDescent="0.25">
      <c r="A2254" s="101" t="s">
        <v>8259</v>
      </c>
      <c r="B2254" s="101" t="s">
        <v>8260</v>
      </c>
      <c r="C2254" s="101" t="s">
        <v>2759</v>
      </c>
      <c r="D2254" s="102" t="s">
        <v>8261</v>
      </c>
    </row>
    <row r="2255" spans="1:4" ht="13.5" x14ac:dyDescent="0.25">
      <c r="A2255" s="101" t="s">
        <v>8262</v>
      </c>
      <c r="B2255" s="101" t="s">
        <v>8263</v>
      </c>
      <c r="C2255" s="101" t="s">
        <v>2759</v>
      </c>
      <c r="D2255" s="102" t="s">
        <v>8264</v>
      </c>
    </row>
    <row r="2256" spans="1:4" ht="13.5" x14ac:dyDescent="0.25">
      <c r="A2256" s="101" t="s">
        <v>8265</v>
      </c>
      <c r="B2256" s="101" t="s">
        <v>8266</v>
      </c>
      <c r="C2256" s="101" t="s">
        <v>2759</v>
      </c>
      <c r="D2256" s="102" t="s">
        <v>8267</v>
      </c>
    </row>
    <row r="2257" spans="1:4" ht="13.5" x14ac:dyDescent="0.25">
      <c r="A2257" s="101" t="s">
        <v>8268</v>
      </c>
      <c r="B2257" s="101" t="s">
        <v>8269</v>
      </c>
      <c r="C2257" s="101" t="s">
        <v>2759</v>
      </c>
      <c r="D2257" s="102" t="s">
        <v>8270</v>
      </c>
    </row>
    <row r="2258" spans="1:4" ht="13.5" x14ac:dyDescent="0.25">
      <c r="A2258" s="101" t="s">
        <v>8271</v>
      </c>
      <c r="B2258" s="101" t="s">
        <v>8272</v>
      </c>
      <c r="C2258" s="101" t="s">
        <v>2759</v>
      </c>
      <c r="D2258" s="102" t="s">
        <v>8273</v>
      </c>
    </row>
    <row r="2259" spans="1:4" ht="13.5" x14ac:dyDescent="0.25">
      <c r="A2259" s="101" t="s">
        <v>8274</v>
      </c>
      <c r="B2259" s="101" t="s">
        <v>8275</v>
      </c>
      <c r="C2259" s="101" t="s">
        <v>2759</v>
      </c>
      <c r="D2259" s="102" t="s">
        <v>8276</v>
      </c>
    </row>
    <row r="2260" spans="1:4" ht="13.5" x14ac:dyDescent="0.25">
      <c r="A2260" s="101" t="s">
        <v>8277</v>
      </c>
      <c r="B2260" s="101" t="s">
        <v>8278</v>
      </c>
      <c r="C2260" s="101" t="s">
        <v>2759</v>
      </c>
      <c r="D2260" s="102" t="s">
        <v>8279</v>
      </c>
    </row>
    <row r="2261" spans="1:4" ht="13.5" x14ac:dyDescent="0.25">
      <c r="A2261" s="101" t="s">
        <v>8280</v>
      </c>
      <c r="B2261" s="101" t="s">
        <v>8281</v>
      </c>
      <c r="C2261" s="101" t="s">
        <v>2759</v>
      </c>
      <c r="D2261" s="102" t="s">
        <v>8282</v>
      </c>
    </row>
    <row r="2262" spans="1:4" ht="13.5" x14ac:dyDescent="0.25">
      <c r="A2262" s="101" t="s">
        <v>8283</v>
      </c>
      <c r="B2262" s="101" t="s">
        <v>8284</v>
      </c>
      <c r="C2262" s="101" t="s">
        <v>2759</v>
      </c>
      <c r="D2262" s="102" t="s">
        <v>8285</v>
      </c>
    </row>
    <row r="2263" spans="1:4" ht="13.5" x14ac:dyDescent="0.25">
      <c r="A2263" s="101" t="s">
        <v>8286</v>
      </c>
      <c r="B2263" s="101" t="s">
        <v>8287</v>
      </c>
      <c r="C2263" s="101" t="s">
        <v>2759</v>
      </c>
      <c r="D2263" s="102" t="s">
        <v>2266</v>
      </c>
    </row>
    <row r="2264" spans="1:4" ht="13.5" x14ac:dyDescent="0.25">
      <c r="A2264" s="101" t="s">
        <v>8288</v>
      </c>
      <c r="B2264" s="101" t="s">
        <v>8289</v>
      </c>
      <c r="C2264" s="101" t="s">
        <v>2759</v>
      </c>
      <c r="D2264" s="102" t="s">
        <v>8290</v>
      </c>
    </row>
    <row r="2265" spans="1:4" ht="13.5" x14ac:dyDescent="0.25">
      <c r="A2265" s="101" t="s">
        <v>8291</v>
      </c>
      <c r="B2265" s="101" t="s">
        <v>8292</v>
      </c>
      <c r="C2265" s="101" t="s">
        <v>2759</v>
      </c>
      <c r="D2265" s="102" t="s">
        <v>8293</v>
      </c>
    </row>
    <row r="2266" spans="1:4" ht="13.5" x14ac:dyDescent="0.25">
      <c r="A2266" s="101" t="s">
        <v>8294</v>
      </c>
      <c r="B2266" s="101" t="s">
        <v>8295</v>
      </c>
      <c r="C2266" s="101" t="s">
        <v>2759</v>
      </c>
      <c r="D2266" s="102" t="s">
        <v>8296</v>
      </c>
    </row>
    <row r="2267" spans="1:4" ht="13.5" x14ac:dyDescent="0.25">
      <c r="A2267" s="101" t="s">
        <v>8297</v>
      </c>
      <c r="B2267" s="101" t="s">
        <v>8298</v>
      </c>
      <c r="C2267" s="101" t="s">
        <v>2759</v>
      </c>
      <c r="D2267" s="102" t="s">
        <v>8299</v>
      </c>
    </row>
    <row r="2268" spans="1:4" ht="13.5" x14ac:dyDescent="0.25">
      <c r="A2268" s="101" t="s">
        <v>8300</v>
      </c>
      <c r="B2268" s="101" t="s">
        <v>8301</v>
      </c>
      <c r="C2268" s="101" t="s">
        <v>2759</v>
      </c>
      <c r="D2268" s="102" t="s">
        <v>8302</v>
      </c>
    </row>
    <row r="2269" spans="1:4" ht="13.5" x14ac:dyDescent="0.25">
      <c r="A2269" s="101" t="s">
        <v>8303</v>
      </c>
      <c r="B2269" s="101" t="s">
        <v>8304</v>
      </c>
      <c r="C2269" s="101" t="s">
        <v>2759</v>
      </c>
      <c r="D2269" s="102" t="s">
        <v>2269</v>
      </c>
    </row>
    <row r="2270" spans="1:4" ht="13.5" x14ac:dyDescent="0.25">
      <c r="A2270" s="101" t="s">
        <v>8305</v>
      </c>
      <c r="B2270" s="101" t="s">
        <v>8306</v>
      </c>
      <c r="C2270" s="101" t="s">
        <v>2759</v>
      </c>
      <c r="D2270" s="102" t="s">
        <v>8307</v>
      </c>
    </row>
    <row r="2271" spans="1:4" ht="13.5" x14ac:dyDescent="0.25">
      <c r="A2271" s="101" t="s">
        <v>8308</v>
      </c>
      <c r="B2271" s="101" t="s">
        <v>8309</v>
      </c>
      <c r="C2271" s="101" t="s">
        <v>2759</v>
      </c>
      <c r="D2271" s="102" t="s">
        <v>3889</v>
      </c>
    </row>
    <row r="2272" spans="1:4" ht="13.5" x14ac:dyDescent="0.25">
      <c r="A2272" s="101" t="s">
        <v>8310</v>
      </c>
      <c r="B2272" s="101" t="s">
        <v>8311</v>
      </c>
      <c r="C2272" s="101" t="s">
        <v>2759</v>
      </c>
      <c r="D2272" s="102" t="s">
        <v>8312</v>
      </c>
    </row>
    <row r="2273" spans="1:4" ht="13.5" x14ac:dyDescent="0.25">
      <c r="A2273" s="101" t="s">
        <v>8313</v>
      </c>
      <c r="B2273" s="101" t="s">
        <v>8314</v>
      </c>
      <c r="C2273" s="101" t="s">
        <v>2759</v>
      </c>
      <c r="D2273" s="102" t="s">
        <v>8315</v>
      </c>
    </row>
    <row r="2274" spans="1:4" ht="13.5" x14ac:dyDescent="0.25">
      <c r="A2274" s="101" t="s">
        <v>8316</v>
      </c>
      <c r="B2274" s="101" t="s">
        <v>8317</v>
      </c>
      <c r="C2274" s="101" t="s">
        <v>2759</v>
      </c>
      <c r="D2274" s="102" t="s">
        <v>8318</v>
      </c>
    </row>
    <row r="2275" spans="1:4" ht="13.5" x14ac:dyDescent="0.25">
      <c r="A2275" s="101" t="s">
        <v>8319</v>
      </c>
      <c r="B2275" s="101" t="s">
        <v>8320</v>
      </c>
      <c r="C2275" s="101" t="s">
        <v>2759</v>
      </c>
      <c r="D2275" s="102" t="s">
        <v>8321</v>
      </c>
    </row>
    <row r="2276" spans="1:4" ht="13.5" x14ac:dyDescent="0.25">
      <c r="A2276" s="101" t="s">
        <v>8322</v>
      </c>
      <c r="B2276" s="101" t="s">
        <v>8323</v>
      </c>
      <c r="C2276" s="101" t="s">
        <v>2759</v>
      </c>
      <c r="D2276" s="102" t="s">
        <v>8324</v>
      </c>
    </row>
    <row r="2277" spans="1:4" ht="13.5" x14ac:dyDescent="0.25">
      <c r="A2277" s="101" t="s">
        <v>8325</v>
      </c>
      <c r="B2277" s="101" t="s">
        <v>8326</v>
      </c>
      <c r="C2277" s="101" t="s">
        <v>2759</v>
      </c>
      <c r="D2277" s="102" t="s">
        <v>8327</v>
      </c>
    </row>
    <row r="2278" spans="1:4" ht="13.5" x14ac:dyDescent="0.25">
      <c r="A2278" s="101" t="s">
        <v>8328</v>
      </c>
      <c r="B2278" s="101" t="s">
        <v>8329</v>
      </c>
      <c r="C2278" s="101" t="s">
        <v>2759</v>
      </c>
      <c r="D2278" s="102" t="s">
        <v>8330</v>
      </c>
    </row>
    <row r="2279" spans="1:4" ht="13.5" x14ac:dyDescent="0.25">
      <c r="A2279" s="101" t="s">
        <v>8331</v>
      </c>
      <c r="B2279" s="101" t="s">
        <v>8332</v>
      </c>
      <c r="C2279" s="101" t="s">
        <v>2759</v>
      </c>
      <c r="D2279" s="102" t="s">
        <v>8333</v>
      </c>
    </row>
    <row r="2280" spans="1:4" ht="13.5" x14ac:dyDescent="0.25">
      <c r="A2280" s="101" t="s">
        <v>8334</v>
      </c>
      <c r="B2280" s="101" t="s">
        <v>8335</v>
      </c>
      <c r="C2280" s="101" t="s">
        <v>2759</v>
      </c>
      <c r="D2280" s="102" t="s">
        <v>8336</v>
      </c>
    </row>
    <row r="2281" spans="1:4" ht="13.5" x14ac:dyDescent="0.25">
      <c r="A2281" s="101" t="s">
        <v>8337</v>
      </c>
      <c r="B2281" s="101" t="s">
        <v>8338</v>
      </c>
      <c r="C2281" s="101" t="s">
        <v>2759</v>
      </c>
      <c r="D2281" s="102" t="s">
        <v>8339</v>
      </c>
    </row>
    <row r="2282" spans="1:4" ht="13.5" x14ac:dyDescent="0.25">
      <c r="A2282" s="101" t="s">
        <v>8340</v>
      </c>
      <c r="B2282" s="101" t="s">
        <v>8341</v>
      </c>
      <c r="C2282" s="101" t="s">
        <v>2759</v>
      </c>
      <c r="D2282" s="102" t="s">
        <v>8342</v>
      </c>
    </row>
    <row r="2283" spans="1:4" ht="13.5" x14ac:dyDescent="0.25">
      <c r="A2283" s="101" t="s">
        <v>8343</v>
      </c>
      <c r="B2283" s="101" t="s">
        <v>8344</v>
      </c>
      <c r="C2283" s="101" t="s">
        <v>2759</v>
      </c>
      <c r="D2283" s="102" t="s">
        <v>8345</v>
      </c>
    </row>
    <row r="2284" spans="1:4" ht="13.5" x14ac:dyDescent="0.25">
      <c r="A2284" s="101" t="s">
        <v>8346</v>
      </c>
      <c r="B2284" s="101" t="s">
        <v>8347</v>
      </c>
      <c r="C2284" s="101" t="s">
        <v>2759</v>
      </c>
      <c r="D2284" s="102" t="s">
        <v>8348</v>
      </c>
    </row>
    <row r="2285" spans="1:4" ht="13.5" x14ac:dyDescent="0.25">
      <c r="A2285" s="101" t="s">
        <v>8349</v>
      </c>
      <c r="B2285" s="101" t="s">
        <v>8350</v>
      </c>
      <c r="C2285" s="101" t="s">
        <v>2759</v>
      </c>
      <c r="D2285" s="102" t="s">
        <v>8351</v>
      </c>
    </row>
    <row r="2286" spans="1:4" ht="13.5" x14ac:dyDescent="0.25">
      <c r="A2286" s="101" t="s">
        <v>8352</v>
      </c>
      <c r="B2286" s="101" t="s">
        <v>8353</v>
      </c>
      <c r="C2286" s="101" t="s">
        <v>2759</v>
      </c>
      <c r="D2286" s="102" t="s">
        <v>8354</v>
      </c>
    </row>
    <row r="2287" spans="1:4" ht="13.5" x14ac:dyDescent="0.25">
      <c r="A2287" s="101" t="s">
        <v>8355</v>
      </c>
      <c r="B2287" s="101" t="s">
        <v>8356</v>
      </c>
      <c r="C2287" s="101" t="s">
        <v>2759</v>
      </c>
      <c r="D2287" s="102" t="s">
        <v>8357</v>
      </c>
    </row>
    <row r="2288" spans="1:4" ht="13.5" x14ac:dyDescent="0.25">
      <c r="A2288" s="101" t="s">
        <v>8358</v>
      </c>
      <c r="B2288" s="101" t="s">
        <v>8359</v>
      </c>
      <c r="C2288" s="101" t="s">
        <v>2759</v>
      </c>
      <c r="D2288" s="102" t="s">
        <v>8360</v>
      </c>
    </row>
    <row r="2289" spans="1:4" ht="13.5" x14ac:dyDescent="0.25">
      <c r="A2289" s="101" t="s">
        <v>8361</v>
      </c>
      <c r="B2289" s="101" t="s">
        <v>8362</v>
      </c>
      <c r="C2289" s="101" t="s">
        <v>2759</v>
      </c>
      <c r="D2289" s="102" t="s">
        <v>8363</v>
      </c>
    </row>
    <row r="2290" spans="1:4" ht="13.5" x14ac:dyDescent="0.25">
      <c r="A2290" s="101" t="s">
        <v>8364</v>
      </c>
      <c r="B2290" s="101" t="s">
        <v>8365</v>
      </c>
      <c r="C2290" s="101" t="s">
        <v>2759</v>
      </c>
      <c r="D2290" s="102" t="s">
        <v>8366</v>
      </c>
    </row>
    <row r="2291" spans="1:4" ht="13.5" x14ac:dyDescent="0.25">
      <c r="A2291" s="101" t="s">
        <v>8367</v>
      </c>
      <c r="B2291" s="101" t="s">
        <v>8368</v>
      </c>
      <c r="C2291" s="101" t="s">
        <v>2759</v>
      </c>
      <c r="D2291" s="102" t="s">
        <v>8369</v>
      </c>
    </row>
    <row r="2292" spans="1:4" ht="13.5" x14ac:dyDescent="0.25">
      <c r="A2292" s="101" t="s">
        <v>8370</v>
      </c>
      <c r="B2292" s="101" t="s">
        <v>8371</v>
      </c>
      <c r="C2292" s="101" t="s">
        <v>2759</v>
      </c>
      <c r="D2292" s="102" t="s">
        <v>8372</v>
      </c>
    </row>
    <row r="2293" spans="1:4" ht="13.5" x14ac:dyDescent="0.25">
      <c r="A2293" s="101" t="s">
        <v>8373</v>
      </c>
      <c r="B2293" s="101" t="s">
        <v>8374</v>
      </c>
      <c r="C2293" s="101" t="s">
        <v>2759</v>
      </c>
      <c r="D2293" s="102" t="s">
        <v>8375</v>
      </c>
    </row>
    <row r="2294" spans="1:4" ht="13.5" x14ac:dyDescent="0.25">
      <c r="A2294" s="101" t="s">
        <v>8376</v>
      </c>
      <c r="B2294" s="101" t="s">
        <v>8377</v>
      </c>
      <c r="C2294" s="101" t="s">
        <v>2759</v>
      </c>
      <c r="D2294" s="102" t="s">
        <v>8378</v>
      </c>
    </row>
    <row r="2295" spans="1:4" ht="13.5" x14ac:dyDescent="0.25">
      <c r="A2295" s="101" t="s">
        <v>8379</v>
      </c>
      <c r="B2295" s="101" t="s">
        <v>8380</v>
      </c>
      <c r="C2295" s="101" t="s">
        <v>2759</v>
      </c>
      <c r="D2295" s="102" t="s">
        <v>8381</v>
      </c>
    </row>
    <row r="2296" spans="1:4" ht="13.5" x14ac:dyDescent="0.25">
      <c r="A2296" s="101" t="s">
        <v>8382</v>
      </c>
      <c r="B2296" s="101" t="s">
        <v>8383</v>
      </c>
      <c r="C2296" s="101" t="s">
        <v>2759</v>
      </c>
      <c r="D2296" s="102" t="s">
        <v>8384</v>
      </c>
    </row>
    <row r="2297" spans="1:4" ht="13.5" x14ac:dyDescent="0.25">
      <c r="A2297" s="101" t="s">
        <v>8385</v>
      </c>
      <c r="B2297" s="101" t="s">
        <v>8386</v>
      </c>
      <c r="C2297" s="101" t="s">
        <v>2759</v>
      </c>
      <c r="D2297" s="102" t="s">
        <v>2206</v>
      </c>
    </row>
    <row r="2298" spans="1:4" ht="13.5" x14ac:dyDescent="0.25">
      <c r="A2298" s="101" t="s">
        <v>8387</v>
      </c>
      <c r="B2298" s="101" t="s">
        <v>8388</v>
      </c>
      <c r="C2298" s="101" t="s">
        <v>2759</v>
      </c>
      <c r="D2298" s="102" t="s">
        <v>8389</v>
      </c>
    </row>
    <row r="2299" spans="1:4" ht="13.5" x14ac:dyDescent="0.25">
      <c r="A2299" s="101" t="s">
        <v>8390</v>
      </c>
      <c r="B2299" s="101" t="s">
        <v>8391</v>
      </c>
      <c r="C2299" s="101" t="s">
        <v>2759</v>
      </c>
      <c r="D2299" s="102" t="s">
        <v>8392</v>
      </c>
    </row>
    <row r="2300" spans="1:4" ht="13.5" x14ac:dyDescent="0.25">
      <c r="A2300" s="101" t="s">
        <v>8393</v>
      </c>
      <c r="B2300" s="101" t="s">
        <v>8394</v>
      </c>
      <c r="C2300" s="101" t="s">
        <v>2759</v>
      </c>
      <c r="D2300" s="102" t="s">
        <v>8395</v>
      </c>
    </row>
    <row r="2301" spans="1:4" ht="13.5" x14ac:dyDescent="0.25">
      <c r="A2301" s="101" t="s">
        <v>8396</v>
      </c>
      <c r="B2301" s="101" t="s">
        <v>8397</v>
      </c>
      <c r="C2301" s="101" t="s">
        <v>2759</v>
      </c>
      <c r="D2301" s="102" t="s">
        <v>8398</v>
      </c>
    </row>
    <row r="2302" spans="1:4" ht="13.5" x14ac:dyDescent="0.25">
      <c r="A2302" s="101" t="s">
        <v>8399</v>
      </c>
      <c r="B2302" s="101" t="s">
        <v>8400</v>
      </c>
      <c r="C2302" s="101" t="s">
        <v>2759</v>
      </c>
      <c r="D2302" s="102" t="s">
        <v>8401</v>
      </c>
    </row>
    <row r="2303" spans="1:4" ht="13.5" x14ac:dyDescent="0.25">
      <c r="A2303" s="101" t="s">
        <v>8402</v>
      </c>
      <c r="B2303" s="101" t="s">
        <v>8403</v>
      </c>
      <c r="C2303" s="101" t="s">
        <v>2759</v>
      </c>
      <c r="D2303" s="102" t="s">
        <v>8404</v>
      </c>
    </row>
    <row r="2304" spans="1:4" ht="13.5" x14ac:dyDescent="0.25">
      <c r="A2304" s="101" t="s">
        <v>8405</v>
      </c>
      <c r="B2304" s="101" t="s">
        <v>8406</v>
      </c>
      <c r="C2304" s="101" t="s">
        <v>2759</v>
      </c>
      <c r="D2304" s="102" t="s">
        <v>8407</v>
      </c>
    </row>
    <row r="2305" spans="1:4" ht="13.5" x14ac:dyDescent="0.25">
      <c r="A2305" s="101" t="s">
        <v>8408</v>
      </c>
      <c r="B2305" s="101" t="s">
        <v>8409</v>
      </c>
      <c r="C2305" s="101" t="s">
        <v>2759</v>
      </c>
      <c r="D2305" s="102" t="s">
        <v>8410</v>
      </c>
    </row>
    <row r="2306" spans="1:4" ht="13.5" x14ac:dyDescent="0.25">
      <c r="A2306" s="101" t="s">
        <v>8411</v>
      </c>
      <c r="B2306" s="101" t="s">
        <v>8412</v>
      </c>
      <c r="C2306" s="101" t="s">
        <v>2759</v>
      </c>
      <c r="D2306" s="102" t="s">
        <v>8413</v>
      </c>
    </row>
    <row r="2307" spans="1:4" ht="13.5" x14ac:dyDescent="0.25">
      <c r="A2307" s="101" t="s">
        <v>8414</v>
      </c>
      <c r="B2307" s="101" t="s">
        <v>8415</v>
      </c>
      <c r="C2307" s="101" t="s">
        <v>2759</v>
      </c>
      <c r="D2307" s="102" t="s">
        <v>8416</v>
      </c>
    </row>
    <row r="2308" spans="1:4" ht="13.5" x14ac:dyDescent="0.25">
      <c r="A2308" s="101" t="s">
        <v>8417</v>
      </c>
      <c r="B2308" s="101" t="s">
        <v>8418</v>
      </c>
      <c r="C2308" s="101" t="s">
        <v>2759</v>
      </c>
      <c r="D2308" s="102" t="s">
        <v>8419</v>
      </c>
    </row>
    <row r="2309" spans="1:4" ht="13.5" x14ac:dyDescent="0.25">
      <c r="A2309" s="101" t="s">
        <v>8420</v>
      </c>
      <c r="B2309" s="101" t="s">
        <v>8421</v>
      </c>
      <c r="C2309" s="101" t="s">
        <v>2759</v>
      </c>
      <c r="D2309" s="102" t="s">
        <v>8422</v>
      </c>
    </row>
    <row r="2310" spans="1:4" ht="13.5" x14ac:dyDescent="0.25">
      <c r="A2310" s="101" t="s">
        <v>8423</v>
      </c>
      <c r="B2310" s="101" t="s">
        <v>8424</v>
      </c>
      <c r="C2310" s="101" t="s">
        <v>2759</v>
      </c>
      <c r="D2310" s="102" t="s">
        <v>8425</v>
      </c>
    </row>
    <row r="2311" spans="1:4" ht="13.5" x14ac:dyDescent="0.25">
      <c r="A2311" s="101" t="s">
        <v>8426</v>
      </c>
      <c r="B2311" s="101" t="s">
        <v>8427</v>
      </c>
      <c r="C2311" s="101" t="s">
        <v>2759</v>
      </c>
      <c r="D2311" s="102" t="s">
        <v>8428</v>
      </c>
    </row>
    <row r="2312" spans="1:4" ht="13.5" x14ac:dyDescent="0.25">
      <c r="A2312" s="101" t="s">
        <v>8429</v>
      </c>
      <c r="B2312" s="101" t="s">
        <v>8430</v>
      </c>
      <c r="C2312" s="101" t="s">
        <v>2759</v>
      </c>
      <c r="D2312" s="102" t="s">
        <v>8431</v>
      </c>
    </row>
    <row r="2313" spans="1:4" ht="13.5" x14ac:dyDescent="0.25">
      <c r="A2313" s="101" t="s">
        <v>8432</v>
      </c>
      <c r="B2313" s="101" t="s">
        <v>8433</v>
      </c>
      <c r="C2313" s="101" t="s">
        <v>2759</v>
      </c>
      <c r="D2313" s="102" t="s">
        <v>1990</v>
      </c>
    </row>
    <row r="2314" spans="1:4" ht="13.5" x14ac:dyDescent="0.25">
      <c r="A2314" s="101" t="s">
        <v>8434</v>
      </c>
      <c r="B2314" s="101" t="s">
        <v>8435</v>
      </c>
      <c r="C2314" s="101" t="s">
        <v>2759</v>
      </c>
      <c r="D2314" s="102" t="s">
        <v>8436</v>
      </c>
    </row>
    <row r="2315" spans="1:4" ht="13.5" x14ac:dyDescent="0.25">
      <c r="A2315" s="101" t="s">
        <v>8437</v>
      </c>
      <c r="B2315" s="101" t="s">
        <v>8438</v>
      </c>
      <c r="C2315" s="101" t="s">
        <v>2759</v>
      </c>
      <c r="D2315" s="102" t="s">
        <v>8439</v>
      </c>
    </row>
    <row r="2316" spans="1:4" ht="13.5" x14ac:dyDescent="0.25">
      <c r="A2316" s="101" t="s">
        <v>8440</v>
      </c>
      <c r="B2316" s="101" t="s">
        <v>8441</v>
      </c>
      <c r="C2316" s="101" t="s">
        <v>2759</v>
      </c>
      <c r="D2316" s="102" t="s">
        <v>8442</v>
      </c>
    </row>
    <row r="2317" spans="1:4" ht="13.5" x14ac:dyDescent="0.25">
      <c r="A2317" s="101" t="s">
        <v>8443</v>
      </c>
      <c r="B2317" s="101" t="s">
        <v>8444</v>
      </c>
      <c r="C2317" s="101" t="s">
        <v>2759</v>
      </c>
      <c r="D2317" s="102" t="s">
        <v>8445</v>
      </c>
    </row>
    <row r="2318" spans="1:4" ht="13.5" x14ac:dyDescent="0.25">
      <c r="A2318" s="101" t="s">
        <v>8446</v>
      </c>
      <c r="B2318" s="101" t="s">
        <v>8447</v>
      </c>
      <c r="C2318" s="101" t="s">
        <v>2759</v>
      </c>
      <c r="D2318" s="102" t="s">
        <v>8448</v>
      </c>
    </row>
    <row r="2319" spans="1:4" ht="13.5" x14ac:dyDescent="0.25">
      <c r="A2319" s="101" t="s">
        <v>8449</v>
      </c>
      <c r="B2319" s="101" t="s">
        <v>8450</v>
      </c>
      <c r="C2319" s="101" t="s">
        <v>2759</v>
      </c>
      <c r="D2319" s="102" t="s">
        <v>8451</v>
      </c>
    </row>
    <row r="2320" spans="1:4" ht="13.5" x14ac:dyDescent="0.25">
      <c r="A2320" s="101" t="s">
        <v>8452</v>
      </c>
      <c r="B2320" s="101" t="s">
        <v>8453</v>
      </c>
      <c r="C2320" s="101" t="s">
        <v>5902</v>
      </c>
      <c r="D2320" s="102" t="s">
        <v>8454</v>
      </c>
    </row>
    <row r="2321" spans="1:4" ht="13.5" x14ac:dyDescent="0.25">
      <c r="A2321" s="101" t="s">
        <v>8455</v>
      </c>
      <c r="B2321" s="101" t="s">
        <v>8456</v>
      </c>
      <c r="C2321" s="101" t="s">
        <v>2759</v>
      </c>
      <c r="D2321" s="102" t="s">
        <v>8457</v>
      </c>
    </row>
    <row r="2322" spans="1:4" ht="13.5" x14ac:dyDescent="0.25">
      <c r="A2322" s="101" t="s">
        <v>8458</v>
      </c>
      <c r="B2322" s="101" t="s">
        <v>8459</v>
      </c>
      <c r="C2322" s="101" t="s">
        <v>1770</v>
      </c>
      <c r="D2322" s="102" t="s">
        <v>2400</v>
      </c>
    </row>
    <row r="2323" spans="1:4" ht="13.5" x14ac:dyDescent="0.25">
      <c r="A2323" s="101" t="s">
        <v>8460</v>
      </c>
      <c r="B2323" s="101" t="s">
        <v>8461</v>
      </c>
      <c r="C2323" s="101" t="s">
        <v>5927</v>
      </c>
      <c r="D2323" s="102" t="s">
        <v>8462</v>
      </c>
    </row>
    <row r="2324" spans="1:4" ht="13.5" x14ac:dyDescent="0.25">
      <c r="A2324" s="101" t="s">
        <v>8463</v>
      </c>
      <c r="B2324" s="101" t="s">
        <v>8464</v>
      </c>
      <c r="C2324" s="101" t="s">
        <v>5927</v>
      </c>
      <c r="D2324" s="102" t="s">
        <v>8465</v>
      </c>
    </row>
    <row r="2325" spans="1:4" ht="13.5" x14ac:dyDescent="0.25">
      <c r="A2325" s="101" t="s">
        <v>8466</v>
      </c>
      <c r="B2325" s="101" t="s">
        <v>8467</v>
      </c>
      <c r="C2325" s="101" t="s">
        <v>2759</v>
      </c>
      <c r="D2325" s="102" t="s">
        <v>8468</v>
      </c>
    </row>
    <row r="2326" spans="1:4" ht="13.5" x14ac:dyDescent="0.25">
      <c r="A2326" s="101" t="s">
        <v>8469</v>
      </c>
      <c r="B2326" s="101" t="s">
        <v>8470</v>
      </c>
      <c r="C2326" s="101" t="s">
        <v>2759</v>
      </c>
      <c r="D2326" s="102" t="s">
        <v>8471</v>
      </c>
    </row>
    <row r="2327" spans="1:4" ht="13.5" x14ac:dyDescent="0.25">
      <c r="A2327" s="101" t="s">
        <v>8472</v>
      </c>
      <c r="B2327" s="101" t="s">
        <v>8473</v>
      </c>
      <c r="C2327" s="101" t="s">
        <v>2759</v>
      </c>
      <c r="D2327" s="102" t="s">
        <v>8474</v>
      </c>
    </row>
    <row r="2328" spans="1:4" ht="13.5" x14ac:dyDescent="0.25">
      <c r="A2328" s="101" t="s">
        <v>8475</v>
      </c>
      <c r="B2328" s="101" t="s">
        <v>8476</v>
      </c>
      <c r="C2328" s="101" t="s">
        <v>2759</v>
      </c>
      <c r="D2328" s="102" t="s">
        <v>8477</v>
      </c>
    </row>
    <row r="2329" spans="1:4" ht="13.5" x14ac:dyDescent="0.25">
      <c r="A2329" s="101" t="s">
        <v>8478</v>
      </c>
      <c r="B2329" s="101" t="s">
        <v>8479</v>
      </c>
      <c r="C2329" s="101" t="s">
        <v>2759</v>
      </c>
      <c r="D2329" s="102" t="s">
        <v>8480</v>
      </c>
    </row>
    <row r="2330" spans="1:4" ht="13.5" x14ac:dyDescent="0.25">
      <c r="A2330" s="101" t="s">
        <v>8481</v>
      </c>
      <c r="B2330" s="101" t="s">
        <v>8482</v>
      </c>
      <c r="C2330" s="101" t="s">
        <v>2759</v>
      </c>
      <c r="D2330" s="102" t="s">
        <v>8483</v>
      </c>
    </row>
    <row r="2331" spans="1:4" ht="13.5" x14ac:dyDescent="0.25">
      <c r="A2331" s="101" t="s">
        <v>8484</v>
      </c>
      <c r="B2331" s="101" t="s">
        <v>8485</v>
      </c>
      <c r="C2331" s="101" t="s">
        <v>2759</v>
      </c>
      <c r="D2331" s="102" t="s">
        <v>8486</v>
      </c>
    </row>
    <row r="2332" spans="1:4" ht="13.5" x14ac:dyDescent="0.25">
      <c r="A2332" s="101" t="s">
        <v>8487</v>
      </c>
      <c r="B2332" s="101" t="s">
        <v>8488</v>
      </c>
      <c r="C2332" s="101" t="s">
        <v>2759</v>
      </c>
      <c r="D2332" s="102" t="s">
        <v>8489</v>
      </c>
    </row>
    <row r="2333" spans="1:4" ht="13.5" x14ac:dyDescent="0.25">
      <c r="A2333" s="101" t="s">
        <v>8490</v>
      </c>
      <c r="B2333" s="101" t="s">
        <v>8491</v>
      </c>
      <c r="C2333" s="101" t="s">
        <v>2759</v>
      </c>
      <c r="D2333" s="102" t="s">
        <v>8492</v>
      </c>
    </row>
    <row r="2334" spans="1:4" ht="13.5" x14ac:dyDescent="0.25">
      <c r="A2334" s="101" t="s">
        <v>8493</v>
      </c>
      <c r="B2334" s="101" t="s">
        <v>8494</v>
      </c>
      <c r="C2334" s="101" t="s">
        <v>2759</v>
      </c>
      <c r="D2334" s="102" t="s">
        <v>8495</v>
      </c>
    </row>
    <row r="2335" spans="1:4" ht="13.5" x14ac:dyDescent="0.25">
      <c r="A2335" s="101" t="s">
        <v>8496</v>
      </c>
      <c r="B2335" s="101" t="s">
        <v>8497</v>
      </c>
      <c r="C2335" s="101" t="s">
        <v>2759</v>
      </c>
      <c r="D2335" s="102" t="s">
        <v>6113</v>
      </c>
    </row>
    <row r="2336" spans="1:4" ht="13.5" x14ac:dyDescent="0.25">
      <c r="A2336" s="101" t="s">
        <v>8498</v>
      </c>
      <c r="B2336" s="101" t="s">
        <v>8499</v>
      </c>
      <c r="C2336" s="101" t="s">
        <v>2759</v>
      </c>
      <c r="D2336" s="102" t="s">
        <v>8500</v>
      </c>
    </row>
    <row r="2337" spans="1:4" ht="13.5" x14ac:dyDescent="0.25">
      <c r="A2337" s="101" t="s">
        <v>8501</v>
      </c>
      <c r="B2337" s="101" t="s">
        <v>8502</v>
      </c>
      <c r="C2337" s="101" t="s">
        <v>2759</v>
      </c>
      <c r="D2337" s="102" t="s">
        <v>8503</v>
      </c>
    </row>
    <row r="2338" spans="1:4" ht="13.5" x14ac:dyDescent="0.25">
      <c r="A2338" s="101" t="s">
        <v>8504</v>
      </c>
      <c r="B2338" s="101" t="s">
        <v>8505</v>
      </c>
      <c r="C2338" s="101" t="s">
        <v>2759</v>
      </c>
      <c r="D2338" s="102" t="s">
        <v>8506</v>
      </c>
    </row>
    <row r="2339" spans="1:4" ht="13.5" x14ac:dyDescent="0.25">
      <c r="A2339" s="101" t="s">
        <v>8507</v>
      </c>
      <c r="B2339" s="101" t="s">
        <v>8508</v>
      </c>
      <c r="C2339" s="101" t="s">
        <v>2759</v>
      </c>
      <c r="D2339" s="102" t="s">
        <v>8509</v>
      </c>
    </row>
    <row r="2340" spans="1:4" ht="13.5" x14ac:dyDescent="0.25">
      <c r="A2340" s="101" t="s">
        <v>8510</v>
      </c>
      <c r="B2340" s="101" t="s">
        <v>8511</v>
      </c>
      <c r="C2340" s="101" t="s">
        <v>2759</v>
      </c>
      <c r="D2340" s="102" t="s">
        <v>8512</v>
      </c>
    </row>
    <row r="2341" spans="1:4" ht="13.5" x14ac:dyDescent="0.25">
      <c r="A2341" s="101" t="s">
        <v>8513</v>
      </c>
      <c r="B2341" s="101" t="s">
        <v>8514</v>
      </c>
      <c r="C2341" s="101" t="s">
        <v>2759</v>
      </c>
      <c r="D2341" s="102" t="s">
        <v>8515</v>
      </c>
    </row>
    <row r="2342" spans="1:4" ht="13.5" x14ac:dyDescent="0.25">
      <c r="A2342" s="101" t="s">
        <v>8516</v>
      </c>
      <c r="B2342" s="101" t="s">
        <v>8517</v>
      </c>
      <c r="C2342" s="101" t="s">
        <v>2759</v>
      </c>
      <c r="D2342" s="102" t="s">
        <v>8518</v>
      </c>
    </row>
    <row r="2343" spans="1:4" ht="13.5" x14ac:dyDescent="0.25">
      <c r="A2343" s="101" t="s">
        <v>8519</v>
      </c>
      <c r="B2343" s="101" t="s">
        <v>8520</v>
      </c>
      <c r="C2343" s="101" t="s">
        <v>2759</v>
      </c>
      <c r="D2343" s="102" t="s">
        <v>8521</v>
      </c>
    </row>
    <row r="2344" spans="1:4" ht="13.5" x14ac:dyDescent="0.25">
      <c r="A2344" s="101" t="s">
        <v>8522</v>
      </c>
      <c r="B2344" s="101" t="s">
        <v>8523</v>
      </c>
      <c r="C2344" s="101" t="s">
        <v>2759</v>
      </c>
      <c r="D2344" s="102" t="s">
        <v>8524</v>
      </c>
    </row>
    <row r="2345" spans="1:4" ht="13.5" x14ac:dyDescent="0.25">
      <c r="A2345" s="101" t="s">
        <v>8525</v>
      </c>
      <c r="B2345" s="101" t="s">
        <v>8526</v>
      </c>
      <c r="C2345" s="101" t="s">
        <v>2759</v>
      </c>
      <c r="D2345" s="102" t="s">
        <v>8404</v>
      </c>
    </row>
    <row r="2346" spans="1:4" ht="13.5" x14ac:dyDescent="0.25">
      <c r="A2346" s="101" t="s">
        <v>8527</v>
      </c>
      <c r="B2346" s="101" t="s">
        <v>8528</v>
      </c>
      <c r="C2346" s="101" t="s">
        <v>2759</v>
      </c>
      <c r="D2346" s="102" t="s">
        <v>8529</v>
      </c>
    </row>
    <row r="2347" spans="1:4" ht="13.5" x14ac:dyDescent="0.25">
      <c r="A2347" s="101" t="s">
        <v>8530</v>
      </c>
      <c r="B2347" s="101" t="s">
        <v>8531</v>
      </c>
      <c r="C2347" s="101" t="s">
        <v>2759</v>
      </c>
      <c r="D2347" s="102" t="s">
        <v>8532</v>
      </c>
    </row>
    <row r="2348" spans="1:4" ht="13.5" x14ac:dyDescent="0.25">
      <c r="A2348" s="101" t="s">
        <v>8533</v>
      </c>
      <c r="B2348" s="101" t="s">
        <v>8534</v>
      </c>
      <c r="C2348" s="101" t="s">
        <v>2759</v>
      </c>
      <c r="D2348" s="102" t="s">
        <v>8535</v>
      </c>
    </row>
    <row r="2349" spans="1:4" ht="13.5" x14ac:dyDescent="0.25">
      <c r="A2349" s="101" t="s">
        <v>8536</v>
      </c>
      <c r="B2349" s="101" t="s">
        <v>8537</v>
      </c>
      <c r="C2349" s="101" t="s">
        <v>2759</v>
      </c>
      <c r="D2349" s="102" t="s">
        <v>8538</v>
      </c>
    </row>
    <row r="2350" spans="1:4" ht="13.5" x14ac:dyDescent="0.25">
      <c r="A2350" s="101" t="s">
        <v>8539</v>
      </c>
      <c r="B2350" s="101" t="s">
        <v>8540</v>
      </c>
      <c r="C2350" s="101" t="s">
        <v>2759</v>
      </c>
      <c r="D2350" s="102" t="s">
        <v>8541</v>
      </c>
    </row>
    <row r="2351" spans="1:4" ht="13.5" x14ac:dyDescent="0.25">
      <c r="A2351" s="101" t="s">
        <v>8542</v>
      </c>
      <c r="B2351" s="101" t="s">
        <v>8543</v>
      </c>
      <c r="C2351" s="101" t="s">
        <v>2759</v>
      </c>
      <c r="D2351" s="102" t="s">
        <v>8544</v>
      </c>
    </row>
    <row r="2352" spans="1:4" ht="13.5" x14ac:dyDescent="0.25">
      <c r="A2352" s="101" t="s">
        <v>8545</v>
      </c>
      <c r="B2352" s="101" t="s">
        <v>8546</v>
      </c>
      <c r="C2352" s="101" t="s">
        <v>2759</v>
      </c>
      <c r="D2352" s="102" t="s">
        <v>8547</v>
      </c>
    </row>
    <row r="2353" spans="1:4" ht="13.5" x14ac:dyDescent="0.25">
      <c r="A2353" s="101" t="s">
        <v>8548</v>
      </c>
      <c r="B2353" s="101" t="s">
        <v>8549</v>
      </c>
      <c r="C2353" s="101" t="s">
        <v>2759</v>
      </c>
      <c r="D2353" s="102" t="s">
        <v>8550</v>
      </c>
    </row>
    <row r="2354" spans="1:4" ht="13.5" x14ac:dyDescent="0.25">
      <c r="A2354" s="101" t="s">
        <v>8551</v>
      </c>
      <c r="B2354" s="101" t="s">
        <v>8552</v>
      </c>
      <c r="C2354" s="101" t="s">
        <v>2759</v>
      </c>
      <c r="D2354" s="102" t="s">
        <v>8553</v>
      </c>
    </row>
    <row r="2355" spans="1:4" ht="13.5" x14ac:dyDescent="0.25">
      <c r="A2355" s="101" t="s">
        <v>8554</v>
      </c>
      <c r="B2355" s="101" t="s">
        <v>8555</v>
      </c>
      <c r="C2355" s="101" t="s">
        <v>2759</v>
      </c>
      <c r="D2355" s="102" t="s">
        <v>8556</v>
      </c>
    </row>
    <row r="2356" spans="1:4" ht="13.5" x14ac:dyDescent="0.25">
      <c r="A2356" s="101" t="s">
        <v>8557</v>
      </c>
      <c r="B2356" s="101" t="s">
        <v>8558</v>
      </c>
      <c r="C2356" s="101" t="s">
        <v>2759</v>
      </c>
      <c r="D2356" s="102" t="s">
        <v>8559</v>
      </c>
    </row>
    <row r="2357" spans="1:4" ht="13.5" x14ac:dyDescent="0.25">
      <c r="A2357" s="101" t="s">
        <v>8560</v>
      </c>
      <c r="B2357" s="101" t="s">
        <v>8561</v>
      </c>
      <c r="C2357" s="101" t="s">
        <v>2759</v>
      </c>
      <c r="D2357" s="102" t="s">
        <v>8562</v>
      </c>
    </row>
    <row r="2358" spans="1:4" ht="13.5" x14ac:dyDescent="0.25">
      <c r="A2358" s="101" t="s">
        <v>8563</v>
      </c>
      <c r="B2358" s="101" t="s">
        <v>8564</v>
      </c>
      <c r="C2358" s="101" t="s">
        <v>2759</v>
      </c>
      <c r="D2358" s="102" t="s">
        <v>8565</v>
      </c>
    </row>
    <row r="2359" spans="1:4" ht="13.5" x14ac:dyDescent="0.25">
      <c r="A2359" s="101" t="s">
        <v>8566</v>
      </c>
      <c r="B2359" s="101" t="s">
        <v>8567</v>
      </c>
      <c r="C2359" s="101" t="s">
        <v>2759</v>
      </c>
      <c r="D2359" s="102" t="s">
        <v>8568</v>
      </c>
    </row>
    <row r="2360" spans="1:4" ht="13.5" x14ac:dyDescent="0.25">
      <c r="A2360" s="101" t="s">
        <v>8569</v>
      </c>
      <c r="B2360" s="101" t="s">
        <v>8570</v>
      </c>
      <c r="C2360" s="101" t="s">
        <v>2759</v>
      </c>
      <c r="D2360" s="102" t="s">
        <v>8571</v>
      </c>
    </row>
    <row r="2361" spans="1:4" ht="13.5" x14ac:dyDescent="0.25">
      <c r="A2361" s="101" t="s">
        <v>8572</v>
      </c>
      <c r="B2361" s="101" t="s">
        <v>8573</v>
      </c>
      <c r="C2361" s="101" t="s">
        <v>2759</v>
      </c>
      <c r="D2361" s="102" t="s">
        <v>8574</v>
      </c>
    </row>
    <row r="2362" spans="1:4" ht="13.5" x14ac:dyDescent="0.25">
      <c r="A2362" s="101" t="s">
        <v>8575</v>
      </c>
      <c r="B2362" s="101" t="s">
        <v>8576</v>
      </c>
      <c r="C2362" s="101" t="s">
        <v>2759</v>
      </c>
      <c r="D2362" s="102" t="s">
        <v>8577</v>
      </c>
    </row>
    <row r="2363" spans="1:4" ht="13.5" x14ac:dyDescent="0.25">
      <c r="A2363" s="101" t="s">
        <v>8578</v>
      </c>
      <c r="B2363" s="101" t="s">
        <v>8579</v>
      </c>
      <c r="C2363" s="101" t="s">
        <v>2759</v>
      </c>
      <c r="D2363" s="102" t="s">
        <v>8580</v>
      </c>
    </row>
    <row r="2364" spans="1:4" ht="13.5" x14ac:dyDescent="0.25">
      <c r="A2364" s="101" t="s">
        <v>8581</v>
      </c>
      <c r="B2364" s="101" t="s">
        <v>8582</v>
      </c>
      <c r="C2364" s="101" t="s">
        <v>2759</v>
      </c>
      <c r="D2364" s="102" t="s">
        <v>8583</v>
      </c>
    </row>
    <row r="2365" spans="1:4" ht="13.5" x14ac:dyDescent="0.25">
      <c r="A2365" s="101" t="s">
        <v>8584</v>
      </c>
      <c r="B2365" s="101" t="s">
        <v>8585</v>
      </c>
      <c r="C2365" s="101" t="s">
        <v>2759</v>
      </c>
      <c r="D2365" s="102" t="s">
        <v>8586</v>
      </c>
    </row>
    <row r="2366" spans="1:4" ht="13.5" x14ac:dyDescent="0.25">
      <c r="A2366" s="101" t="s">
        <v>8587</v>
      </c>
      <c r="B2366" s="101" t="s">
        <v>8588</v>
      </c>
      <c r="C2366" s="101" t="s">
        <v>2759</v>
      </c>
      <c r="D2366" s="102" t="s">
        <v>8589</v>
      </c>
    </row>
    <row r="2367" spans="1:4" ht="13.5" x14ac:dyDescent="0.25">
      <c r="A2367" s="101" t="s">
        <v>8590</v>
      </c>
      <c r="B2367" s="101" t="s">
        <v>8591</v>
      </c>
      <c r="C2367" s="101" t="s">
        <v>2759</v>
      </c>
      <c r="D2367" s="102" t="s">
        <v>8592</v>
      </c>
    </row>
    <row r="2368" spans="1:4" ht="13.5" x14ac:dyDescent="0.25">
      <c r="A2368" s="101" t="s">
        <v>8593</v>
      </c>
      <c r="B2368" s="101" t="s">
        <v>8594</v>
      </c>
      <c r="C2368" s="101" t="s">
        <v>2759</v>
      </c>
      <c r="D2368" s="102" t="s">
        <v>8595</v>
      </c>
    </row>
    <row r="2369" spans="1:4" ht="13.5" x14ac:dyDescent="0.25">
      <c r="A2369" s="101" t="s">
        <v>8596</v>
      </c>
      <c r="B2369" s="101" t="s">
        <v>8597</v>
      </c>
      <c r="C2369" s="101" t="s">
        <v>2759</v>
      </c>
      <c r="D2369" s="102" t="s">
        <v>8598</v>
      </c>
    </row>
    <row r="2370" spans="1:4" ht="13.5" x14ac:dyDescent="0.25">
      <c r="A2370" s="101" t="s">
        <v>8599</v>
      </c>
      <c r="B2370" s="101" t="s">
        <v>8600</v>
      </c>
      <c r="C2370" s="101" t="s">
        <v>2759</v>
      </c>
      <c r="D2370" s="102" t="s">
        <v>8601</v>
      </c>
    </row>
    <row r="2371" spans="1:4" ht="13.5" x14ac:dyDescent="0.25">
      <c r="A2371" s="101" t="s">
        <v>8602</v>
      </c>
      <c r="B2371" s="101" t="s">
        <v>8603</v>
      </c>
      <c r="C2371" s="101" t="s">
        <v>2759</v>
      </c>
      <c r="D2371" s="102" t="s">
        <v>8604</v>
      </c>
    </row>
    <row r="2372" spans="1:4" ht="13.5" x14ac:dyDescent="0.25">
      <c r="A2372" s="101" t="s">
        <v>8605</v>
      </c>
      <c r="B2372" s="101" t="s">
        <v>8606</v>
      </c>
      <c r="C2372" s="101" t="s">
        <v>2759</v>
      </c>
      <c r="D2372" s="102" t="s">
        <v>8607</v>
      </c>
    </row>
    <row r="2373" spans="1:4" ht="13.5" x14ac:dyDescent="0.25">
      <c r="A2373" s="101" t="s">
        <v>8608</v>
      </c>
      <c r="B2373" s="101" t="s">
        <v>8609</v>
      </c>
      <c r="C2373" s="101" t="s">
        <v>2759</v>
      </c>
      <c r="D2373" s="102" t="s">
        <v>8610</v>
      </c>
    </row>
    <row r="2374" spans="1:4" ht="13.5" x14ac:dyDescent="0.25">
      <c r="A2374" s="101" t="s">
        <v>8611</v>
      </c>
      <c r="B2374" s="101" t="s">
        <v>8612</v>
      </c>
      <c r="C2374" s="101" t="s">
        <v>2759</v>
      </c>
      <c r="D2374" s="102" t="s">
        <v>8613</v>
      </c>
    </row>
    <row r="2375" spans="1:4" ht="13.5" x14ac:dyDescent="0.25">
      <c r="A2375" s="101" t="s">
        <v>8614</v>
      </c>
      <c r="B2375" s="101" t="s">
        <v>8615</v>
      </c>
      <c r="C2375" s="101" t="s">
        <v>2759</v>
      </c>
      <c r="D2375" s="102" t="s">
        <v>8616</v>
      </c>
    </row>
    <row r="2376" spans="1:4" ht="13.5" x14ac:dyDescent="0.25">
      <c r="A2376" s="101" t="s">
        <v>8617</v>
      </c>
      <c r="B2376" s="101" t="s">
        <v>8618</v>
      </c>
      <c r="C2376" s="101" t="s">
        <v>2759</v>
      </c>
      <c r="D2376" s="102" t="s">
        <v>8619</v>
      </c>
    </row>
    <row r="2377" spans="1:4" ht="13.5" x14ac:dyDescent="0.25">
      <c r="A2377" s="101" t="s">
        <v>8620</v>
      </c>
      <c r="B2377" s="101" t="s">
        <v>8621</v>
      </c>
      <c r="C2377" s="101" t="s">
        <v>2759</v>
      </c>
      <c r="D2377" s="102" t="s">
        <v>8622</v>
      </c>
    </row>
    <row r="2378" spans="1:4" ht="13.5" x14ac:dyDescent="0.25">
      <c r="A2378" s="101" t="s">
        <v>8623</v>
      </c>
      <c r="B2378" s="101" t="s">
        <v>8624</v>
      </c>
      <c r="C2378" s="101" t="s">
        <v>2759</v>
      </c>
      <c r="D2378" s="102" t="s">
        <v>8625</v>
      </c>
    </row>
    <row r="2379" spans="1:4" ht="13.5" x14ac:dyDescent="0.25">
      <c r="A2379" s="101" t="s">
        <v>8626</v>
      </c>
      <c r="B2379" s="101" t="s">
        <v>8627</v>
      </c>
      <c r="C2379" s="101" t="s">
        <v>2759</v>
      </c>
      <c r="D2379" s="102" t="s">
        <v>8628</v>
      </c>
    </row>
    <row r="2380" spans="1:4" ht="13.5" x14ac:dyDescent="0.25">
      <c r="A2380" s="101" t="s">
        <v>8629</v>
      </c>
      <c r="B2380" s="101" t="s">
        <v>8630</v>
      </c>
      <c r="C2380" s="101" t="s">
        <v>2759</v>
      </c>
      <c r="D2380" s="102" t="s">
        <v>8631</v>
      </c>
    </row>
    <row r="2381" spans="1:4" ht="13.5" x14ac:dyDescent="0.25">
      <c r="A2381" s="101" t="s">
        <v>8632</v>
      </c>
      <c r="B2381" s="101" t="s">
        <v>8633</v>
      </c>
      <c r="C2381" s="101" t="s">
        <v>2759</v>
      </c>
      <c r="D2381" s="102" t="s">
        <v>8634</v>
      </c>
    </row>
    <row r="2382" spans="1:4" ht="13.5" x14ac:dyDescent="0.25">
      <c r="A2382" s="101" t="s">
        <v>8635</v>
      </c>
      <c r="B2382" s="101" t="s">
        <v>8636</v>
      </c>
      <c r="C2382" s="101" t="s">
        <v>2759</v>
      </c>
      <c r="D2382" s="102" t="s">
        <v>8637</v>
      </c>
    </row>
    <row r="2383" spans="1:4" ht="13.5" x14ac:dyDescent="0.25">
      <c r="A2383" s="101" t="s">
        <v>8638</v>
      </c>
      <c r="B2383" s="101" t="s">
        <v>8639</v>
      </c>
      <c r="C2383" s="101" t="s">
        <v>2759</v>
      </c>
      <c r="D2383" s="102" t="s">
        <v>8640</v>
      </c>
    </row>
    <row r="2384" spans="1:4" ht="13.5" x14ac:dyDescent="0.25">
      <c r="A2384" s="101" t="s">
        <v>8641</v>
      </c>
      <c r="B2384" s="101" t="s">
        <v>8642</v>
      </c>
      <c r="C2384" s="101" t="s">
        <v>2759</v>
      </c>
      <c r="D2384" s="102" t="s">
        <v>8643</v>
      </c>
    </row>
    <row r="2385" spans="1:4" ht="13.5" x14ac:dyDescent="0.25">
      <c r="A2385" s="101" t="s">
        <v>8644</v>
      </c>
      <c r="B2385" s="101" t="s">
        <v>8645</v>
      </c>
      <c r="C2385" s="101" t="s">
        <v>2759</v>
      </c>
      <c r="D2385" s="102" t="s">
        <v>8646</v>
      </c>
    </row>
    <row r="2386" spans="1:4" ht="13.5" x14ac:dyDescent="0.25">
      <c r="A2386" s="101" t="s">
        <v>8647</v>
      </c>
      <c r="B2386" s="101" t="s">
        <v>8648</v>
      </c>
      <c r="C2386" s="101" t="s">
        <v>2759</v>
      </c>
      <c r="D2386" s="102" t="s">
        <v>8649</v>
      </c>
    </row>
    <row r="2387" spans="1:4" ht="13.5" x14ac:dyDescent="0.25">
      <c r="A2387" s="101" t="s">
        <v>8650</v>
      </c>
      <c r="B2387" s="101" t="s">
        <v>8651</v>
      </c>
      <c r="C2387" s="101" t="s">
        <v>2759</v>
      </c>
      <c r="D2387" s="102" t="s">
        <v>8652</v>
      </c>
    </row>
    <row r="2388" spans="1:4" ht="13.5" x14ac:dyDescent="0.25">
      <c r="A2388" s="101" t="s">
        <v>8653</v>
      </c>
      <c r="B2388" s="101" t="s">
        <v>8654</v>
      </c>
      <c r="C2388" s="101" t="s">
        <v>2759</v>
      </c>
      <c r="D2388" s="102" t="s">
        <v>8655</v>
      </c>
    </row>
    <row r="2389" spans="1:4" ht="13.5" x14ac:dyDescent="0.25">
      <c r="A2389" s="101" t="s">
        <v>8656</v>
      </c>
      <c r="B2389" s="101" t="s">
        <v>8657</v>
      </c>
      <c r="C2389" s="101" t="s">
        <v>2759</v>
      </c>
      <c r="D2389" s="102" t="s">
        <v>8658</v>
      </c>
    </row>
    <row r="2390" spans="1:4" ht="13.5" x14ac:dyDescent="0.25">
      <c r="A2390" s="101" t="s">
        <v>8659</v>
      </c>
      <c r="B2390" s="101" t="s">
        <v>8660</v>
      </c>
      <c r="C2390" s="101" t="s">
        <v>2759</v>
      </c>
      <c r="D2390" s="102" t="s">
        <v>8661</v>
      </c>
    </row>
    <row r="2391" spans="1:4" ht="13.5" x14ac:dyDescent="0.25">
      <c r="A2391" s="101" t="s">
        <v>8662</v>
      </c>
      <c r="B2391" s="101" t="s">
        <v>8663</v>
      </c>
      <c r="C2391" s="101" t="s">
        <v>2759</v>
      </c>
      <c r="D2391" s="102" t="s">
        <v>8664</v>
      </c>
    </row>
    <row r="2392" spans="1:4" ht="13.5" x14ac:dyDescent="0.25">
      <c r="A2392" s="101" t="s">
        <v>8665</v>
      </c>
      <c r="B2392" s="101" t="s">
        <v>8666</v>
      </c>
      <c r="C2392" s="101" t="s">
        <v>2759</v>
      </c>
      <c r="D2392" s="102" t="s">
        <v>8667</v>
      </c>
    </row>
    <row r="2393" spans="1:4" ht="13.5" x14ac:dyDescent="0.25">
      <c r="A2393" s="101" t="s">
        <v>8668</v>
      </c>
      <c r="B2393" s="101" t="s">
        <v>8669</v>
      </c>
      <c r="C2393" s="101" t="s">
        <v>2759</v>
      </c>
      <c r="D2393" s="102" t="s">
        <v>8670</v>
      </c>
    </row>
    <row r="2394" spans="1:4" ht="13.5" x14ac:dyDescent="0.25">
      <c r="A2394" s="101" t="s">
        <v>8671</v>
      </c>
      <c r="B2394" s="101" t="s">
        <v>8672</v>
      </c>
      <c r="C2394" s="101" t="s">
        <v>2759</v>
      </c>
      <c r="D2394" s="102" t="s">
        <v>8673</v>
      </c>
    </row>
    <row r="2395" spans="1:4" ht="13.5" x14ac:dyDescent="0.25">
      <c r="A2395" s="101" t="s">
        <v>8674</v>
      </c>
      <c r="B2395" s="101" t="s">
        <v>8675</v>
      </c>
      <c r="C2395" s="101" t="s">
        <v>2759</v>
      </c>
      <c r="D2395" s="102" t="s">
        <v>8676</v>
      </c>
    </row>
    <row r="2396" spans="1:4" ht="13.5" x14ac:dyDescent="0.25">
      <c r="A2396" s="101" t="s">
        <v>8677</v>
      </c>
      <c r="B2396" s="101" t="s">
        <v>8678</v>
      </c>
      <c r="C2396" s="101" t="s">
        <v>2759</v>
      </c>
      <c r="D2396" s="102" t="s">
        <v>8679</v>
      </c>
    </row>
    <row r="2397" spans="1:4" ht="13.5" x14ac:dyDescent="0.25">
      <c r="A2397" s="101" t="s">
        <v>8680</v>
      </c>
      <c r="B2397" s="101" t="s">
        <v>8681</v>
      </c>
      <c r="C2397" s="101" t="s">
        <v>2759</v>
      </c>
      <c r="D2397" s="102" t="s">
        <v>8682</v>
      </c>
    </row>
    <row r="2398" spans="1:4" ht="13.5" x14ac:dyDescent="0.25">
      <c r="A2398" s="101" t="s">
        <v>8683</v>
      </c>
      <c r="B2398" s="101" t="s">
        <v>8684</v>
      </c>
      <c r="C2398" s="101" t="s">
        <v>2759</v>
      </c>
      <c r="D2398" s="102" t="s">
        <v>8685</v>
      </c>
    </row>
    <row r="2399" spans="1:4" ht="13.5" x14ac:dyDescent="0.25">
      <c r="A2399" s="101" t="s">
        <v>8686</v>
      </c>
      <c r="B2399" s="101" t="s">
        <v>8687</v>
      </c>
      <c r="C2399" s="101" t="s">
        <v>5927</v>
      </c>
      <c r="D2399" s="102" t="s">
        <v>8688</v>
      </c>
    </row>
    <row r="2400" spans="1:4" ht="13.5" x14ac:dyDescent="0.25">
      <c r="A2400" s="101" t="s">
        <v>8689</v>
      </c>
      <c r="B2400" s="101" t="s">
        <v>8690</v>
      </c>
      <c r="C2400" s="101" t="s">
        <v>5927</v>
      </c>
      <c r="D2400" s="102" t="s">
        <v>8691</v>
      </c>
    </row>
    <row r="2401" spans="1:4" ht="13.5" x14ac:dyDescent="0.25">
      <c r="A2401" s="101" t="s">
        <v>8692</v>
      </c>
      <c r="B2401" s="101" t="s">
        <v>8693</v>
      </c>
      <c r="C2401" s="101" t="s">
        <v>5927</v>
      </c>
      <c r="D2401" s="102" t="s">
        <v>8694</v>
      </c>
    </row>
    <row r="2402" spans="1:4" ht="13.5" x14ac:dyDescent="0.25">
      <c r="A2402" s="101" t="s">
        <v>8695</v>
      </c>
      <c r="B2402" s="101" t="s">
        <v>8696</v>
      </c>
      <c r="C2402" s="101" t="s">
        <v>5927</v>
      </c>
      <c r="D2402" s="102" t="s">
        <v>8697</v>
      </c>
    </row>
    <row r="2403" spans="1:4" ht="13.5" x14ac:dyDescent="0.25">
      <c r="A2403" s="101" t="s">
        <v>8698</v>
      </c>
      <c r="B2403" s="101" t="s">
        <v>8699</v>
      </c>
      <c r="C2403" s="101" t="s">
        <v>5927</v>
      </c>
      <c r="D2403" s="102" t="s">
        <v>8700</v>
      </c>
    </row>
    <row r="2404" spans="1:4" ht="13.5" x14ac:dyDescent="0.25">
      <c r="A2404" s="101" t="s">
        <v>8701</v>
      </c>
      <c r="B2404" s="101" t="s">
        <v>8702</v>
      </c>
      <c r="C2404" s="101" t="s">
        <v>5927</v>
      </c>
      <c r="D2404" s="102" t="s">
        <v>8703</v>
      </c>
    </row>
    <row r="2405" spans="1:4" ht="13.5" x14ac:dyDescent="0.25">
      <c r="A2405" s="101" t="s">
        <v>8704</v>
      </c>
      <c r="B2405" s="101" t="s">
        <v>8705</v>
      </c>
      <c r="C2405" s="101" t="s">
        <v>5927</v>
      </c>
      <c r="D2405" s="102" t="s">
        <v>8706</v>
      </c>
    </row>
    <row r="2406" spans="1:4" ht="13.5" x14ac:dyDescent="0.25">
      <c r="A2406" s="101" t="s">
        <v>8707</v>
      </c>
      <c r="B2406" s="101" t="s">
        <v>8708</v>
      </c>
      <c r="C2406" s="101" t="s">
        <v>5927</v>
      </c>
      <c r="D2406" s="102" t="s">
        <v>8709</v>
      </c>
    </row>
    <row r="2407" spans="1:4" ht="13.5" x14ac:dyDescent="0.25">
      <c r="A2407" s="101" t="s">
        <v>8710</v>
      </c>
      <c r="B2407" s="101" t="s">
        <v>8711</v>
      </c>
      <c r="C2407" s="101" t="s">
        <v>2759</v>
      </c>
      <c r="D2407" s="102" t="s">
        <v>8712</v>
      </c>
    </row>
    <row r="2408" spans="1:4" ht="13.5" x14ac:dyDescent="0.25">
      <c r="A2408" s="101" t="s">
        <v>8713</v>
      </c>
      <c r="B2408" s="101" t="s">
        <v>8714</v>
      </c>
      <c r="C2408" s="101" t="s">
        <v>2759</v>
      </c>
      <c r="D2408" s="102" t="s">
        <v>8715</v>
      </c>
    </row>
    <row r="2409" spans="1:4" ht="13.5" x14ac:dyDescent="0.25">
      <c r="A2409" s="101" t="s">
        <v>8716</v>
      </c>
      <c r="B2409" s="101" t="s">
        <v>8717</v>
      </c>
      <c r="C2409" s="101" t="s">
        <v>2759</v>
      </c>
      <c r="D2409" s="102" t="s">
        <v>8718</v>
      </c>
    </row>
    <row r="2410" spans="1:4" ht="13.5" x14ac:dyDescent="0.25">
      <c r="A2410" s="101" t="s">
        <v>8719</v>
      </c>
      <c r="B2410" s="101" t="s">
        <v>8720</v>
      </c>
      <c r="C2410" s="101" t="s">
        <v>2759</v>
      </c>
      <c r="D2410" s="102" t="s">
        <v>8721</v>
      </c>
    </row>
    <row r="2411" spans="1:4" ht="13.5" x14ac:dyDescent="0.25">
      <c r="A2411" s="101" t="s">
        <v>8722</v>
      </c>
      <c r="B2411" s="101" t="s">
        <v>8723</v>
      </c>
      <c r="C2411" s="101" t="s">
        <v>2759</v>
      </c>
      <c r="D2411" s="102" t="s">
        <v>8724</v>
      </c>
    </row>
    <row r="2412" spans="1:4" ht="13.5" x14ac:dyDescent="0.25">
      <c r="A2412" s="101" t="s">
        <v>8725</v>
      </c>
      <c r="B2412" s="101" t="s">
        <v>8726</v>
      </c>
      <c r="C2412" s="101" t="s">
        <v>2759</v>
      </c>
      <c r="D2412" s="102" t="s">
        <v>8727</v>
      </c>
    </row>
    <row r="2413" spans="1:4" ht="13.5" x14ac:dyDescent="0.25">
      <c r="A2413" s="101" t="s">
        <v>8728</v>
      </c>
      <c r="B2413" s="101" t="s">
        <v>8729</v>
      </c>
      <c r="C2413" s="101" t="s">
        <v>2759</v>
      </c>
      <c r="D2413" s="102" t="s">
        <v>8730</v>
      </c>
    </row>
    <row r="2414" spans="1:4" ht="13.5" x14ac:dyDescent="0.25">
      <c r="A2414" s="101" t="s">
        <v>8731</v>
      </c>
      <c r="B2414" s="101" t="s">
        <v>8732</v>
      </c>
      <c r="C2414" s="101" t="s">
        <v>2759</v>
      </c>
      <c r="D2414" s="102" t="s">
        <v>8733</v>
      </c>
    </row>
    <row r="2415" spans="1:4" ht="13.5" x14ac:dyDescent="0.25">
      <c r="A2415" s="101" t="s">
        <v>8734</v>
      </c>
      <c r="B2415" s="101" t="s">
        <v>8735</v>
      </c>
      <c r="C2415" s="101" t="s">
        <v>2759</v>
      </c>
      <c r="D2415" s="102" t="s">
        <v>8736</v>
      </c>
    </row>
    <row r="2416" spans="1:4" ht="13.5" x14ac:dyDescent="0.25">
      <c r="A2416" s="101" t="s">
        <v>8737</v>
      </c>
      <c r="B2416" s="101" t="s">
        <v>8738</v>
      </c>
      <c r="C2416" s="101" t="s">
        <v>2759</v>
      </c>
      <c r="D2416" s="102" t="s">
        <v>8739</v>
      </c>
    </row>
    <row r="2417" spans="1:4" ht="13.5" x14ac:dyDescent="0.25">
      <c r="A2417" s="101" t="s">
        <v>8740</v>
      </c>
      <c r="B2417" s="101" t="s">
        <v>8741</v>
      </c>
      <c r="C2417" s="101" t="s">
        <v>5902</v>
      </c>
      <c r="D2417" s="102" t="s">
        <v>2630</v>
      </c>
    </row>
    <row r="2418" spans="1:4" ht="13.5" x14ac:dyDescent="0.25">
      <c r="A2418" s="101" t="s">
        <v>8742</v>
      </c>
      <c r="B2418" s="101" t="s">
        <v>8743</v>
      </c>
      <c r="C2418" s="101" t="s">
        <v>5902</v>
      </c>
      <c r="D2418" s="102" t="s">
        <v>8744</v>
      </c>
    </row>
    <row r="2419" spans="1:4" ht="13.5" x14ac:dyDescent="0.25">
      <c r="A2419" s="101" t="s">
        <v>8745</v>
      </c>
      <c r="B2419" s="101" t="s">
        <v>8746</v>
      </c>
      <c r="C2419" s="101" t="s">
        <v>5902</v>
      </c>
      <c r="D2419" s="102" t="s">
        <v>8747</v>
      </c>
    </row>
    <row r="2420" spans="1:4" ht="13.5" x14ac:dyDescent="0.25">
      <c r="A2420" s="101" t="s">
        <v>8748</v>
      </c>
      <c r="B2420" s="101" t="s">
        <v>8749</v>
      </c>
      <c r="C2420" s="101" t="s">
        <v>5902</v>
      </c>
      <c r="D2420" s="102" t="s">
        <v>8750</v>
      </c>
    </row>
    <row r="2421" spans="1:4" ht="13.5" x14ac:dyDescent="0.25">
      <c r="A2421" s="101" t="s">
        <v>8751</v>
      </c>
      <c r="B2421" s="101" t="s">
        <v>8752</v>
      </c>
      <c r="C2421" s="101" t="s">
        <v>5902</v>
      </c>
      <c r="D2421" s="102" t="s">
        <v>8753</v>
      </c>
    </row>
    <row r="2422" spans="1:4" ht="13.5" x14ac:dyDescent="0.25">
      <c r="A2422" s="101" t="s">
        <v>8754</v>
      </c>
      <c r="B2422" s="101" t="s">
        <v>8755</v>
      </c>
      <c r="C2422" s="101" t="s">
        <v>5902</v>
      </c>
      <c r="D2422" s="102" t="s">
        <v>8756</v>
      </c>
    </row>
    <row r="2423" spans="1:4" ht="13.5" x14ac:dyDescent="0.25">
      <c r="A2423" s="101" t="s">
        <v>8757</v>
      </c>
      <c r="B2423" s="101" t="s">
        <v>8758</v>
      </c>
      <c r="C2423" s="101" t="s">
        <v>5902</v>
      </c>
      <c r="D2423" s="102" t="s">
        <v>8759</v>
      </c>
    </row>
    <row r="2424" spans="1:4" ht="13.5" x14ac:dyDescent="0.25">
      <c r="A2424" s="101" t="s">
        <v>8760</v>
      </c>
      <c r="B2424" s="101" t="s">
        <v>8761</v>
      </c>
      <c r="C2424" s="101" t="s">
        <v>5902</v>
      </c>
      <c r="D2424" s="102" t="s">
        <v>8762</v>
      </c>
    </row>
    <row r="2425" spans="1:4" ht="13.5" x14ac:dyDescent="0.25">
      <c r="A2425" s="101" t="s">
        <v>8763</v>
      </c>
      <c r="B2425" s="101" t="s">
        <v>8764</v>
      </c>
      <c r="C2425" s="101" t="s">
        <v>5902</v>
      </c>
      <c r="D2425" s="102" t="s">
        <v>8765</v>
      </c>
    </row>
    <row r="2426" spans="1:4" ht="13.5" x14ac:dyDescent="0.25">
      <c r="A2426" s="101" t="s">
        <v>8766</v>
      </c>
      <c r="B2426" s="101" t="s">
        <v>8767</v>
      </c>
      <c r="C2426" s="101" t="s">
        <v>5902</v>
      </c>
      <c r="D2426" s="102" t="s">
        <v>8768</v>
      </c>
    </row>
    <row r="2427" spans="1:4" ht="13.5" x14ac:dyDescent="0.25">
      <c r="A2427" s="101" t="s">
        <v>8769</v>
      </c>
      <c r="B2427" s="101" t="s">
        <v>8770</v>
      </c>
      <c r="C2427" s="101" t="s">
        <v>5902</v>
      </c>
      <c r="D2427" s="102" t="s">
        <v>8771</v>
      </c>
    </row>
    <row r="2428" spans="1:4" ht="13.5" x14ac:dyDescent="0.25">
      <c r="A2428" s="101" t="s">
        <v>8772</v>
      </c>
      <c r="B2428" s="101" t="s">
        <v>8773</v>
      </c>
      <c r="C2428" s="101" t="s">
        <v>5902</v>
      </c>
      <c r="D2428" s="102" t="s">
        <v>1834</v>
      </c>
    </row>
    <row r="2429" spans="1:4" ht="13.5" x14ac:dyDescent="0.25">
      <c r="A2429" s="101" t="s">
        <v>8774</v>
      </c>
      <c r="B2429" s="101" t="s">
        <v>8775</v>
      </c>
      <c r="C2429" s="101" t="s">
        <v>5902</v>
      </c>
      <c r="D2429" s="102" t="s">
        <v>8776</v>
      </c>
    </row>
    <row r="2430" spans="1:4" ht="13.5" x14ac:dyDescent="0.25">
      <c r="A2430" s="101" t="s">
        <v>8777</v>
      </c>
      <c r="B2430" s="101" t="s">
        <v>8778</v>
      </c>
      <c r="C2430" s="101" t="s">
        <v>5902</v>
      </c>
      <c r="D2430" s="102" t="s">
        <v>4806</v>
      </c>
    </row>
    <row r="2431" spans="1:4" ht="13.5" x14ac:dyDescent="0.25">
      <c r="A2431" s="101" t="s">
        <v>8779</v>
      </c>
      <c r="B2431" s="101" t="s">
        <v>8780</v>
      </c>
      <c r="C2431" s="101" t="s">
        <v>5902</v>
      </c>
      <c r="D2431" s="102" t="s">
        <v>8781</v>
      </c>
    </row>
    <row r="2432" spans="1:4" ht="13.5" x14ac:dyDescent="0.25">
      <c r="A2432" s="101" t="s">
        <v>8782</v>
      </c>
      <c r="B2432" s="101" t="s">
        <v>8783</v>
      </c>
      <c r="C2432" s="101" t="s">
        <v>5902</v>
      </c>
      <c r="D2432" s="102" t="s">
        <v>8784</v>
      </c>
    </row>
    <row r="2433" spans="1:4" ht="13.5" x14ac:dyDescent="0.25">
      <c r="A2433" s="101" t="s">
        <v>8785</v>
      </c>
      <c r="B2433" s="101" t="s">
        <v>8786</v>
      </c>
      <c r="C2433" s="101" t="s">
        <v>5902</v>
      </c>
      <c r="D2433" s="102" t="s">
        <v>8787</v>
      </c>
    </row>
    <row r="2434" spans="1:4" ht="13.5" x14ac:dyDescent="0.25">
      <c r="A2434" s="101" t="s">
        <v>8788</v>
      </c>
      <c r="B2434" s="101" t="s">
        <v>8789</v>
      </c>
      <c r="C2434" s="101" t="s">
        <v>5902</v>
      </c>
      <c r="D2434" s="102" t="s">
        <v>8790</v>
      </c>
    </row>
    <row r="2435" spans="1:4" ht="13.5" x14ac:dyDescent="0.25">
      <c r="A2435" s="101" t="s">
        <v>8791</v>
      </c>
      <c r="B2435" s="101" t="s">
        <v>8792</v>
      </c>
      <c r="C2435" s="101" t="s">
        <v>5902</v>
      </c>
      <c r="D2435" s="102" t="s">
        <v>8793</v>
      </c>
    </row>
    <row r="2436" spans="1:4" ht="13.5" x14ac:dyDescent="0.25">
      <c r="A2436" s="101" t="s">
        <v>8794</v>
      </c>
      <c r="B2436" s="101" t="s">
        <v>8795</v>
      </c>
      <c r="C2436" s="101" t="s">
        <v>5902</v>
      </c>
      <c r="D2436" s="102" t="s">
        <v>8796</v>
      </c>
    </row>
    <row r="2437" spans="1:4" ht="13.5" x14ac:dyDescent="0.25">
      <c r="A2437" s="101" t="s">
        <v>8797</v>
      </c>
      <c r="B2437" s="101" t="s">
        <v>8798</v>
      </c>
      <c r="C2437" s="101" t="s">
        <v>5902</v>
      </c>
      <c r="D2437" s="102" t="s">
        <v>8799</v>
      </c>
    </row>
    <row r="2438" spans="1:4" ht="13.5" x14ac:dyDescent="0.25">
      <c r="A2438" s="101" t="s">
        <v>8800</v>
      </c>
      <c r="B2438" s="101" t="s">
        <v>8801</v>
      </c>
      <c r="C2438" s="101" t="s">
        <v>5902</v>
      </c>
      <c r="D2438" s="102" t="s">
        <v>8802</v>
      </c>
    </row>
    <row r="2439" spans="1:4" ht="13.5" x14ac:dyDescent="0.25">
      <c r="A2439" s="101" t="s">
        <v>8803</v>
      </c>
      <c r="B2439" s="101" t="s">
        <v>8804</v>
      </c>
      <c r="C2439" s="101" t="s">
        <v>5902</v>
      </c>
      <c r="D2439" s="102" t="s">
        <v>8805</v>
      </c>
    </row>
    <row r="2440" spans="1:4" ht="13.5" x14ac:dyDescent="0.25">
      <c r="A2440" s="101" t="s">
        <v>8806</v>
      </c>
      <c r="B2440" s="101" t="s">
        <v>8807</v>
      </c>
      <c r="C2440" s="101" t="s">
        <v>5902</v>
      </c>
      <c r="D2440" s="102" t="s">
        <v>6316</v>
      </c>
    </row>
    <row r="2441" spans="1:4" ht="13.5" x14ac:dyDescent="0.25">
      <c r="A2441" s="101" t="s">
        <v>8808</v>
      </c>
      <c r="B2441" s="101" t="s">
        <v>8809</v>
      </c>
      <c r="C2441" s="101" t="s">
        <v>5902</v>
      </c>
      <c r="D2441" s="102" t="s">
        <v>8810</v>
      </c>
    </row>
    <row r="2442" spans="1:4" ht="13.5" x14ac:dyDescent="0.25">
      <c r="A2442" s="101" t="s">
        <v>8811</v>
      </c>
      <c r="B2442" s="101" t="s">
        <v>8812</v>
      </c>
      <c r="C2442" s="101" t="s">
        <v>5902</v>
      </c>
      <c r="D2442" s="102" t="s">
        <v>8813</v>
      </c>
    </row>
    <row r="2443" spans="1:4" ht="13.5" x14ac:dyDescent="0.25">
      <c r="A2443" s="101" t="s">
        <v>8814</v>
      </c>
      <c r="B2443" s="101" t="s">
        <v>8815</v>
      </c>
      <c r="C2443" s="101" t="s">
        <v>5902</v>
      </c>
      <c r="D2443" s="102" t="s">
        <v>4938</v>
      </c>
    </row>
    <row r="2444" spans="1:4" ht="13.5" x14ac:dyDescent="0.25">
      <c r="A2444" s="101" t="s">
        <v>8816</v>
      </c>
      <c r="B2444" s="101" t="s">
        <v>8817</v>
      </c>
      <c r="C2444" s="101" t="s">
        <v>5902</v>
      </c>
      <c r="D2444" s="102" t="s">
        <v>8818</v>
      </c>
    </row>
    <row r="2445" spans="1:4" ht="13.5" x14ac:dyDescent="0.25">
      <c r="A2445" s="101" t="s">
        <v>8819</v>
      </c>
      <c r="B2445" s="101" t="s">
        <v>8820</v>
      </c>
      <c r="C2445" s="101" t="s">
        <v>5902</v>
      </c>
      <c r="D2445" s="102" t="s">
        <v>8821</v>
      </c>
    </row>
    <row r="2446" spans="1:4" ht="13.5" x14ac:dyDescent="0.25">
      <c r="A2446" s="101" t="s">
        <v>8822</v>
      </c>
      <c r="B2446" s="101" t="s">
        <v>8823</v>
      </c>
      <c r="C2446" s="101" t="s">
        <v>5902</v>
      </c>
      <c r="D2446" s="102" t="s">
        <v>8824</v>
      </c>
    </row>
    <row r="2447" spans="1:4" ht="13.5" x14ac:dyDescent="0.25">
      <c r="A2447" s="101" t="s">
        <v>8825</v>
      </c>
      <c r="B2447" s="101" t="s">
        <v>8826</v>
      </c>
      <c r="C2447" s="101" t="s">
        <v>5902</v>
      </c>
      <c r="D2447" s="102" t="s">
        <v>8827</v>
      </c>
    </row>
    <row r="2448" spans="1:4" ht="13.5" x14ac:dyDescent="0.25">
      <c r="A2448" s="101" t="s">
        <v>8828</v>
      </c>
      <c r="B2448" s="101" t="s">
        <v>8829</v>
      </c>
      <c r="C2448" s="101" t="s">
        <v>5902</v>
      </c>
      <c r="D2448" s="102" t="s">
        <v>8830</v>
      </c>
    </row>
    <row r="2449" spans="1:4" ht="13.5" x14ac:dyDescent="0.25">
      <c r="A2449" s="101" t="s">
        <v>8831</v>
      </c>
      <c r="B2449" s="101" t="s">
        <v>8832</v>
      </c>
      <c r="C2449" s="101" t="s">
        <v>5902</v>
      </c>
      <c r="D2449" s="102" t="s">
        <v>8833</v>
      </c>
    </row>
    <row r="2450" spans="1:4" ht="13.5" x14ac:dyDescent="0.25">
      <c r="A2450" s="101" t="s">
        <v>8834</v>
      </c>
      <c r="B2450" s="101" t="s">
        <v>8835</v>
      </c>
      <c r="C2450" s="101" t="s">
        <v>5902</v>
      </c>
      <c r="D2450" s="102" t="s">
        <v>8836</v>
      </c>
    </row>
    <row r="2451" spans="1:4" ht="13.5" x14ac:dyDescent="0.25">
      <c r="A2451" s="101" t="s">
        <v>8837</v>
      </c>
      <c r="B2451" s="101" t="s">
        <v>8838</v>
      </c>
      <c r="C2451" s="101" t="s">
        <v>5902</v>
      </c>
      <c r="D2451" s="102" t="s">
        <v>8839</v>
      </c>
    </row>
    <row r="2452" spans="1:4" ht="13.5" x14ac:dyDescent="0.25">
      <c r="A2452" s="101" t="s">
        <v>8840</v>
      </c>
      <c r="B2452" s="101" t="s">
        <v>8841</v>
      </c>
      <c r="C2452" s="101" t="s">
        <v>5902</v>
      </c>
      <c r="D2452" s="102" t="s">
        <v>8842</v>
      </c>
    </row>
    <row r="2453" spans="1:4" ht="13.5" x14ac:dyDescent="0.25">
      <c r="A2453" s="101" t="s">
        <v>8843</v>
      </c>
      <c r="B2453" s="101" t="s">
        <v>8844</v>
      </c>
      <c r="C2453" s="101" t="s">
        <v>5902</v>
      </c>
      <c r="D2453" s="102" t="s">
        <v>8845</v>
      </c>
    </row>
    <row r="2454" spans="1:4" ht="13.5" x14ac:dyDescent="0.25">
      <c r="A2454" s="101" t="s">
        <v>8846</v>
      </c>
      <c r="B2454" s="101" t="s">
        <v>8847</v>
      </c>
      <c r="C2454" s="101" t="s">
        <v>5902</v>
      </c>
      <c r="D2454" s="102" t="s">
        <v>8848</v>
      </c>
    </row>
    <row r="2455" spans="1:4" ht="13.5" x14ac:dyDescent="0.25">
      <c r="A2455" s="101" t="s">
        <v>8849</v>
      </c>
      <c r="B2455" s="101" t="s">
        <v>8850</v>
      </c>
      <c r="C2455" s="101" t="s">
        <v>5902</v>
      </c>
      <c r="D2455" s="102" t="s">
        <v>8851</v>
      </c>
    </row>
    <row r="2456" spans="1:4" ht="13.5" x14ac:dyDescent="0.25">
      <c r="A2456" s="101" t="s">
        <v>8852</v>
      </c>
      <c r="B2456" s="101" t="s">
        <v>8853</v>
      </c>
      <c r="C2456" s="101" t="s">
        <v>5902</v>
      </c>
      <c r="D2456" s="102" t="s">
        <v>8854</v>
      </c>
    </row>
    <row r="2457" spans="1:4" ht="13.5" x14ac:dyDescent="0.25">
      <c r="A2457" s="101" t="s">
        <v>8855</v>
      </c>
      <c r="B2457" s="101" t="s">
        <v>8856</v>
      </c>
      <c r="C2457" s="101" t="s">
        <v>5902</v>
      </c>
      <c r="D2457" s="102" t="s">
        <v>8857</v>
      </c>
    </row>
    <row r="2458" spans="1:4" ht="13.5" x14ac:dyDescent="0.25">
      <c r="A2458" s="101" t="s">
        <v>8858</v>
      </c>
      <c r="B2458" s="101" t="s">
        <v>8859</v>
      </c>
      <c r="C2458" s="101" t="s">
        <v>5902</v>
      </c>
      <c r="D2458" s="102" t="s">
        <v>8860</v>
      </c>
    </row>
    <row r="2459" spans="1:4" ht="13.5" x14ac:dyDescent="0.25">
      <c r="A2459" s="101" t="s">
        <v>8861</v>
      </c>
      <c r="B2459" s="101" t="s">
        <v>8862</v>
      </c>
      <c r="C2459" s="101" t="s">
        <v>5902</v>
      </c>
      <c r="D2459" s="102" t="s">
        <v>7014</v>
      </c>
    </row>
    <row r="2460" spans="1:4" ht="13.5" x14ac:dyDescent="0.25">
      <c r="A2460" s="101" t="s">
        <v>8863</v>
      </c>
      <c r="B2460" s="101" t="s">
        <v>8864</v>
      </c>
      <c r="C2460" s="101" t="s">
        <v>5902</v>
      </c>
      <c r="D2460" s="102" t="s">
        <v>8865</v>
      </c>
    </row>
    <row r="2461" spans="1:4" ht="13.5" x14ac:dyDescent="0.25">
      <c r="A2461" s="101" t="s">
        <v>8866</v>
      </c>
      <c r="B2461" s="101" t="s">
        <v>8867</v>
      </c>
      <c r="C2461" s="101" t="s">
        <v>5902</v>
      </c>
      <c r="D2461" s="102" t="s">
        <v>8868</v>
      </c>
    </row>
    <row r="2462" spans="1:4" ht="13.5" x14ac:dyDescent="0.25">
      <c r="A2462" s="101" t="s">
        <v>8869</v>
      </c>
      <c r="B2462" s="101" t="s">
        <v>8870</v>
      </c>
      <c r="C2462" s="101" t="s">
        <v>5902</v>
      </c>
      <c r="D2462" s="102" t="s">
        <v>8871</v>
      </c>
    </row>
    <row r="2463" spans="1:4" ht="13.5" x14ac:dyDescent="0.25">
      <c r="A2463" s="101" t="s">
        <v>8872</v>
      </c>
      <c r="B2463" s="101" t="s">
        <v>8873</v>
      </c>
      <c r="C2463" s="101" t="s">
        <v>5902</v>
      </c>
      <c r="D2463" s="102" t="s">
        <v>3047</v>
      </c>
    </row>
    <row r="2464" spans="1:4" ht="13.5" x14ac:dyDescent="0.25">
      <c r="A2464" s="101" t="s">
        <v>8874</v>
      </c>
      <c r="B2464" s="101" t="s">
        <v>8875</v>
      </c>
      <c r="C2464" s="101" t="s">
        <v>5902</v>
      </c>
      <c r="D2464" s="102" t="s">
        <v>8876</v>
      </c>
    </row>
    <row r="2465" spans="1:4" ht="13.5" x14ac:dyDescent="0.25">
      <c r="A2465" s="101" t="s">
        <v>8877</v>
      </c>
      <c r="B2465" s="101" t="s">
        <v>8878</v>
      </c>
      <c r="C2465" s="101" t="s">
        <v>5902</v>
      </c>
      <c r="D2465" s="102" t="s">
        <v>5701</v>
      </c>
    </row>
    <row r="2466" spans="1:4" ht="13.5" x14ac:dyDescent="0.25">
      <c r="A2466" s="101" t="s">
        <v>8879</v>
      </c>
      <c r="B2466" s="101" t="s">
        <v>8880</v>
      </c>
      <c r="C2466" s="101" t="s">
        <v>5902</v>
      </c>
      <c r="D2466" s="102" t="s">
        <v>8881</v>
      </c>
    </row>
    <row r="2467" spans="1:4" ht="13.5" x14ac:dyDescent="0.25">
      <c r="A2467" s="101" t="s">
        <v>8882</v>
      </c>
      <c r="B2467" s="101" t="s">
        <v>8883</v>
      </c>
      <c r="C2467" s="101" t="s">
        <v>5902</v>
      </c>
      <c r="D2467" s="102" t="s">
        <v>8884</v>
      </c>
    </row>
    <row r="2468" spans="1:4" ht="13.5" x14ac:dyDescent="0.25">
      <c r="A2468" s="101" t="s">
        <v>8885</v>
      </c>
      <c r="B2468" s="101" t="s">
        <v>8886</v>
      </c>
      <c r="C2468" s="101" t="s">
        <v>5902</v>
      </c>
      <c r="D2468" s="102" t="s">
        <v>8887</v>
      </c>
    </row>
    <row r="2469" spans="1:4" ht="13.5" x14ac:dyDescent="0.25">
      <c r="A2469" s="101" t="s">
        <v>8888</v>
      </c>
      <c r="B2469" s="101" t="s">
        <v>8889</v>
      </c>
      <c r="C2469" s="101" t="s">
        <v>5902</v>
      </c>
      <c r="D2469" s="102" t="s">
        <v>8890</v>
      </c>
    </row>
    <row r="2470" spans="1:4" ht="13.5" x14ac:dyDescent="0.25">
      <c r="A2470" s="101" t="s">
        <v>8891</v>
      </c>
      <c r="B2470" s="101" t="s">
        <v>8892</v>
      </c>
      <c r="C2470" s="101" t="s">
        <v>5902</v>
      </c>
      <c r="D2470" s="102" t="s">
        <v>8890</v>
      </c>
    </row>
    <row r="2471" spans="1:4" ht="13.5" x14ac:dyDescent="0.25">
      <c r="A2471" s="101" t="s">
        <v>8893</v>
      </c>
      <c r="B2471" s="101" t="s">
        <v>8894</v>
      </c>
      <c r="C2471" s="101" t="s">
        <v>5902</v>
      </c>
      <c r="D2471" s="102" t="s">
        <v>8895</v>
      </c>
    </row>
    <row r="2472" spans="1:4" ht="13.5" x14ac:dyDescent="0.25">
      <c r="A2472" s="101" t="s">
        <v>8896</v>
      </c>
      <c r="B2472" s="101" t="s">
        <v>8897</v>
      </c>
      <c r="C2472" s="101" t="s">
        <v>5902</v>
      </c>
      <c r="D2472" s="102" t="s">
        <v>8898</v>
      </c>
    </row>
    <row r="2473" spans="1:4" ht="13.5" x14ac:dyDescent="0.25">
      <c r="A2473" s="101" t="s">
        <v>8899</v>
      </c>
      <c r="B2473" s="101" t="s">
        <v>8900</v>
      </c>
      <c r="C2473" s="101" t="s">
        <v>5902</v>
      </c>
      <c r="D2473" s="102" t="s">
        <v>8901</v>
      </c>
    </row>
    <row r="2474" spans="1:4" ht="13.5" x14ac:dyDescent="0.25">
      <c r="A2474" s="101" t="s">
        <v>8902</v>
      </c>
      <c r="B2474" s="101" t="s">
        <v>8903</v>
      </c>
      <c r="C2474" s="101" t="s">
        <v>5902</v>
      </c>
      <c r="D2474" s="102" t="s">
        <v>8904</v>
      </c>
    </row>
    <row r="2475" spans="1:4" ht="13.5" x14ac:dyDescent="0.25">
      <c r="A2475" s="101" t="s">
        <v>8905</v>
      </c>
      <c r="B2475" s="101" t="s">
        <v>8906</v>
      </c>
      <c r="C2475" s="101" t="s">
        <v>5902</v>
      </c>
      <c r="D2475" s="102" t="s">
        <v>8881</v>
      </c>
    </row>
    <row r="2476" spans="1:4" ht="13.5" x14ac:dyDescent="0.25">
      <c r="A2476" s="101" t="s">
        <v>8907</v>
      </c>
      <c r="B2476" s="101" t="s">
        <v>8908</v>
      </c>
      <c r="C2476" s="101" t="s">
        <v>5902</v>
      </c>
      <c r="D2476" s="102" t="s">
        <v>5038</v>
      </c>
    </row>
    <row r="2477" spans="1:4" ht="13.5" x14ac:dyDescent="0.25">
      <c r="A2477" s="101" t="s">
        <v>8909</v>
      </c>
      <c r="B2477" s="101" t="s">
        <v>8910</v>
      </c>
      <c r="C2477" s="101" t="s">
        <v>5902</v>
      </c>
      <c r="D2477" s="102" t="s">
        <v>8911</v>
      </c>
    </row>
    <row r="2478" spans="1:4" ht="13.5" x14ac:dyDescent="0.25">
      <c r="A2478" s="101" t="s">
        <v>8912</v>
      </c>
      <c r="B2478" s="101" t="s">
        <v>8913</v>
      </c>
      <c r="C2478" s="101" t="s">
        <v>5902</v>
      </c>
      <c r="D2478" s="102" t="s">
        <v>8914</v>
      </c>
    </row>
    <row r="2479" spans="1:4" ht="13.5" x14ac:dyDescent="0.25">
      <c r="A2479" s="101" t="s">
        <v>8915</v>
      </c>
      <c r="B2479" s="101" t="s">
        <v>8916</v>
      </c>
      <c r="C2479" s="101" t="s">
        <v>5902</v>
      </c>
      <c r="D2479" s="102" t="s">
        <v>2669</v>
      </c>
    </row>
    <row r="2480" spans="1:4" ht="13.5" x14ac:dyDescent="0.25">
      <c r="A2480" s="101" t="s">
        <v>8917</v>
      </c>
      <c r="B2480" s="101" t="s">
        <v>8918</v>
      </c>
      <c r="C2480" s="101" t="s">
        <v>5902</v>
      </c>
      <c r="D2480" s="102" t="s">
        <v>8919</v>
      </c>
    </row>
    <row r="2481" spans="1:4" ht="13.5" x14ac:dyDescent="0.25">
      <c r="A2481" s="101" t="s">
        <v>8920</v>
      </c>
      <c r="B2481" s="101" t="s">
        <v>8921</v>
      </c>
      <c r="C2481" s="101" t="s">
        <v>5902</v>
      </c>
      <c r="D2481" s="102" t="s">
        <v>8922</v>
      </c>
    </row>
    <row r="2482" spans="1:4" ht="13.5" x14ac:dyDescent="0.25">
      <c r="A2482" s="101" t="s">
        <v>8923</v>
      </c>
      <c r="B2482" s="101" t="s">
        <v>8924</v>
      </c>
      <c r="C2482" s="101" t="s">
        <v>5902</v>
      </c>
      <c r="D2482" s="102" t="s">
        <v>8836</v>
      </c>
    </row>
    <row r="2483" spans="1:4" ht="13.5" x14ac:dyDescent="0.25">
      <c r="A2483" s="101" t="s">
        <v>8925</v>
      </c>
      <c r="B2483" s="101" t="s">
        <v>8926</v>
      </c>
      <c r="C2483" s="101" t="s">
        <v>5902</v>
      </c>
      <c r="D2483" s="102" t="s">
        <v>8927</v>
      </c>
    </row>
    <row r="2484" spans="1:4" ht="13.5" x14ac:dyDescent="0.25">
      <c r="A2484" s="101" t="s">
        <v>8928</v>
      </c>
      <c r="B2484" s="101" t="s">
        <v>8929</v>
      </c>
      <c r="C2484" s="101" t="s">
        <v>5902</v>
      </c>
      <c r="D2484" s="102" t="s">
        <v>8930</v>
      </c>
    </row>
    <row r="2485" spans="1:4" ht="13.5" x14ac:dyDescent="0.25">
      <c r="A2485" s="101" t="s">
        <v>8931</v>
      </c>
      <c r="B2485" s="101" t="s">
        <v>8932</v>
      </c>
      <c r="C2485" s="101" t="s">
        <v>5902</v>
      </c>
      <c r="D2485" s="102" t="s">
        <v>8933</v>
      </c>
    </row>
    <row r="2486" spans="1:4" ht="13.5" x14ac:dyDescent="0.25">
      <c r="A2486" s="101" t="s">
        <v>8934</v>
      </c>
      <c r="B2486" s="101" t="s">
        <v>8935</v>
      </c>
      <c r="C2486" s="101" t="s">
        <v>5902</v>
      </c>
      <c r="D2486" s="102" t="s">
        <v>8936</v>
      </c>
    </row>
    <row r="2487" spans="1:4" ht="13.5" x14ac:dyDescent="0.25">
      <c r="A2487" s="101" t="s">
        <v>8937</v>
      </c>
      <c r="B2487" s="101" t="s">
        <v>8938</v>
      </c>
      <c r="C2487" s="101" t="s">
        <v>5902</v>
      </c>
      <c r="D2487" s="102" t="s">
        <v>8939</v>
      </c>
    </row>
    <row r="2488" spans="1:4" ht="13.5" x14ac:dyDescent="0.25">
      <c r="A2488" s="101" t="s">
        <v>8940</v>
      </c>
      <c r="B2488" s="101" t="s">
        <v>8941</v>
      </c>
      <c r="C2488" s="101" t="s">
        <v>5902</v>
      </c>
      <c r="D2488" s="102" t="s">
        <v>8942</v>
      </c>
    </row>
    <row r="2489" spans="1:4" ht="13.5" x14ac:dyDescent="0.25">
      <c r="A2489" s="101" t="s">
        <v>8943</v>
      </c>
      <c r="B2489" s="101" t="s">
        <v>8944</v>
      </c>
      <c r="C2489" s="101" t="s">
        <v>5902</v>
      </c>
      <c r="D2489" s="102" t="s">
        <v>8945</v>
      </c>
    </row>
    <row r="2490" spans="1:4" ht="13.5" x14ac:dyDescent="0.25">
      <c r="A2490" s="101" t="s">
        <v>8946</v>
      </c>
      <c r="B2490" s="101" t="s">
        <v>8947</v>
      </c>
      <c r="C2490" s="101" t="s">
        <v>5902</v>
      </c>
      <c r="D2490" s="102" t="s">
        <v>8942</v>
      </c>
    </row>
    <row r="2491" spans="1:4" ht="13.5" x14ac:dyDescent="0.25">
      <c r="A2491" s="101" t="s">
        <v>8948</v>
      </c>
      <c r="B2491" s="101" t="s">
        <v>8949</v>
      </c>
      <c r="C2491" s="101" t="s">
        <v>5902</v>
      </c>
      <c r="D2491" s="102" t="s">
        <v>8945</v>
      </c>
    </row>
    <row r="2492" spans="1:4" ht="13.5" x14ac:dyDescent="0.25">
      <c r="A2492" s="101" t="s">
        <v>8950</v>
      </c>
      <c r="B2492" s="101" t="s">
        <v>8951</v>
      </c>
      <c r="C2492" s="101" t="s">
        <v>5902</v>
      </c>
      <c r="D2492" s="102" t="s">
        <v>8062</v>
      </c>
    </row>
    <row r="2493" spans="1:4" ht="13.5" x14ac:dyDescent="0.25">
      <c r="A2493" s="101" t="s">
        <v>8952</v>
      </c>
      <c r="B2493" s="101" t="s">
        <v>8953</v>
      </c>
      <c r="C2493" s="101" t="s">
        <v>5902</v>
      </c>
      <c r="D2493" s="102" t="s">
        <v>8954</v>
      </c>
    </row>
    <row r="2494" spans="1:4" ht="13.5" x14ac:dyDescent="0.25">
      <c r="A2494" s="101" t="s">
        <v>8955</v>
      </c>
      <c r="B2494" s="101" t="s">
        <v>8956</v>
      </c>
      <c r="C2494" s="101" t="s">
        <v>5902</v>
      </c>
      <c r="D2494" s="102" t="s">
        <v>8957</v>
      </c>
    </row>
    <row r="2495" spans="1:4" ht="13.5" x14ac:dyDescent="0.25">
      <c r="A2495" s="101" t="s">
        <v>8958</v>
      </c>
      <c r="B2495" s="101" t="s">
        <v>8959</v>
      </c>
      <c r="C2495" s="101" t="s">
        <v>5902</v>
      </c>
      <c r="D2495" s="102" t="s">
        <v>8960</v>
      </c>
    </row>
    <row r="2496" spans="1:4" ht="13.5" x14ac:dyDescent="0.25">
      <c r="A2496" s="101" t="s">
        <v>8961</v>
      </c>
      <c r="B2496" s="101" t="s">
        <v>8962</v>
      </c>
      <c r="C2496" s="101" t="s">
        <v>5902</v>
      </c>
      <c r="D2496" s="102" t="s">
        <v>8963</v>
      </c>
    </row>
    <row r="2497" spans="1:4" ht="13.5" x14ac:dyDescent="0.25">
      <c r="A2497" s="101" t="s">
        <v>8964</v>
      </c>
      <c r="B2497" s="101" t="s">
        <v>8965</v>
      </c>
      <c r="C2497" s="101" t="s">
        <v>5902</v>
      </c>
      <c r="D2497" s="102" t="s">
        <v>8966</v>
      </c>
    </row>
    <row r="2498" spans="1:4" ht="13.5" x14ac:dyDescent="0.25">
      <c r="A2498" s="101" t="s">
        <v>8967</v>
      </c>
      <c r="B2498" s="101" t="s">
        <v>8968</v>
      </c>
      <c r="C2498" s="101" t="s">
        <v>5902</v>
      </c>
      <c r="D2498" s="102" t="s">
        <v>8969</v>
      </c>
    </row>
    <row r="2499" spans="1:4" ht="13.5" x14ac:dyDescent="0.25">
      <c r="A2499" s="101" t="s">
        <v>8970</v>
      </c>
      <c r="B2499" s="101" t="s">
        <v>8971</v>
      </c>
      <c r="C2499" s="101" t="s">
        <v>5902</v>
      </c>
      <c r="D2499" s="102" t="s">
        <v>8972</v>
      </c>
    </row>
    <row r="2500" spans="1:4" ht="13.5" x14ac:dyDescent="0.25">
      <c r="A2500" s="101" t="s">
        <v>8973</v>
      </c>
      <c r="B2500" s="101" t="s">
        <v>8974</v>
      </c>
      <c r="C2500" s="101" t="s">
        <v>5902</v>
      </c>
      <c r="D2500" s="102" t="s">
        <v>8975</v>
      </c>
    </row>
    <row r="2501" spans="1:4" ht="13.5" x14ac:dyDescent="0.25">
      <c r="A2501" s="101" t="s">
        <v>8976</v>
      </c>
      <c r="B2501" s="101" t="s">
        <v>8977</v>
      </c>
      <c r="C2501" s="101" t="s">
        <v>5902</v>
      </c>
      <c r="D2501" s="102" t="s">
        <v>8978</v>
      </c>
    </row>
    <row r="2502" spans="1:4" ht="13.5" x14ac:dyDescent="0.25">
      <c r="A2502" s="101" t="s">
        <v>8979</v>
      </c>
      <c r="B2502" s="101" t="s">
        <v>8980</v>
      </c>
      <c r="C2502" s="101" t="s">
        <v>5902</v>
      </c>
      <c r="D2502" s="102" t="s">
        <v>8747</v>
      </c>
    </row>
    <row r="2503" spans="1:4" ht="13.5" x14ac:dyDescent="0.25">
      <c r="A2503" s="101" t="s">
        <v>8981</v>
      </c>
      <c r="B2503" s="101" t="s">
        <v>8982</v>
      </c>
      <c r="C2503" s="101" t="s">
        <v>5902</v>
      </c>
      <c r="D2503" s="102" t="s">
        <v>8796</v>
      </c>
    </row>
    <row r="2504" spans="1:4" ht="13.5" x14ac:dyDescent="0.25">
      <c r="A2504" s="101" t="s">
        <v>8983</v>
      </c>
      <c r="B2504" s="101" t="s">
        <v>8984</v>
      </c>
      <c r="C2504" s="101" t="s">
        <v>5902</v>
      </c>
      <c r="D2504" s="102" t="s">
        <v>2385</v>
      </c>
    </row>
    <row r="2505" spans="1:4" ht="13.5" x14ac:dyDescent="0.25">
      <c r="A2505" s="101" t="s">
        <v>8985</v>
      </c>
      <c r="B2505" s="101" t="s">
        <v>8986</v>
      </c>
      <c r="C2505" s="101" t="s">
        <v>5902</v>
      </c>
      <c r="D2505" s="102" t="s">
        <v>8987</v>
      </c>
    </row>
    <row r="2506" spans="1:4" ht="13.5" x14ac:dyDescent="0.25">
      <c r="A2506" s="101" t="s">
        <v>8988</v>
      </c>
      <c r="B2506" s="101" t="s">
        <v>8989</v>
      </c>
      <c r="C2506" s="101" t="s">
        <v>5902</v>
      </c>
      <c r="D2506" s="102" t="s">
        <v>8990</v>
      </c>
    </row>
    <row r="2507" spans="1:4" ht="13.5" x14ac:dyDescent="0.25">
      <c r="A2507" s="101" t="s">
        <v>8991</v>
      </c>
      <c r="B2507" s="101" t="s">
        <v>8992</v>
      </c>
      <c r="C2507" s="101" t="s">
        <v>5902</v>
      </c>
      <c r="D2507" s="102" t="s">
        <v>8993</v>
      </c>
    </row>
    <row r="2508" spans="1:4" ht="13.5" x14ac:dyDescent="0.25">
      <c r="A2508" s="101" t="s">
        <v>8994</v>
      </c>
      <c r="B2508" s="101" t="s">
        <v>8995</v>
      </c>
      <c r="C2508" s="101" t="s">
        <v>5902</v>
      </c>
      <c r="D2508" s="102" t="s">
        <v>8996</v>
      </c>
    </row>
    <row r="2509" spans="1:4" ht="13.5" x14ac:dyDescent="0.25">
      <c r="A2509" s="101" t="s">
        <v>8997</v>
      </c>
      <c r="B2509" s="101" t="s">
        <v>8998</v>
      </c>
      <c r="C2509" s="101" t="s">
        <v>5902</v>
      </c>
      <c r="D2509" s="102" t="s">
        <v>8999</v>
      </c>
    </row>
    <row r="2510" spans="1:4" ht="13.5" x14ac:dyDescent="0.25">
      <c r="A2510" s="101" t="s">
        <v>9000</v>
      </c>
      <c r="B2510" s="101" t="s">
        <v>9001</v>
      </c>
      <c r="C2510" s="101" t="s">
        <v>5902</v>
      </c>
      <c r="D2510" s="102" t="s">
        <v>9002</v>
      </c>
    </row>
    <row r="2511" spans="1:4" ht="13.5" x14ac:dyDescent="0.25">
      <c r="A2511" s="101" t="s">
        <v>9003</v>
      </c>
      <c r="B2511" s="101" t="s">
        <v>9004</v>
      </c>
      <c r="C2511" s="101" t="s">
        <v>5902</v>
      </c>
      <c r="D2511" s="102" t="s">
        <v>9005</v>
      </c>
    </row>
    <row r="2512" spans="1:4" ht="13.5" x14ac:dyDescent="0.25">
      <c r="A2512" s="101" t="s">
        <v>9006</v>
      </c>
      <c r="B2512" s="101" t="s">
        <v>9007</v>
      </c>
      <c r="C2512" s="101" t="s">
        <v>5902</v>
      </c>
      <c r="D2512" s="102" t="s">
        <v>9008</v>
      </c>
    </row>
    <row r="2513" spans="1:4" ht="13.5" x14ac:dyDescent="0.25">
      <c r="A2513" s="101" t="s">
        <v>9009</v>
      </c>
      <c r="B2513" s="101" t="s">
        <v>9010</v>
      </c>
      <c r="C2513" s="101" t="s">
        <v>5902</v>
      </c>
      <c r="D2513" s="102" t="s">
        <v>9011</v>
      </c>
    </row>
    <row r="2514" spans="1:4" ht="13.5" x14ac:dyDescent="0.25">
      <c r="A2514" s="101" t="s">
        <v>9012</v>
      </c>
      <c r="B2514" s="101" t="s">
        <v>9013</v>
      </c>
      <c r="C2514" s="101" t="s">
        <v>5902</v>
      </c>
      <c r="D2514" s="102" t="s">
        <v>9014</v>
      </c>
    </row>
    <row r="2515" spans="1:4" ht="13.5" x14ac:dyDescent="0.25">
      <c r="A2515" s="101" t="s">
        <v>9015</v>
      </c>
      <c r="B2515" s="101" t="s">
        <v>9016</v>
      </c>
      <c r="C2515" s="101" t="s">
        <v>5902</v>
      </c>
      <c r="D2515" s="102" t="s">
        <v>9017</v>
      </c>
    </row>
    <row r="2516" spans="1:4" ht="13.5" x14ac:dyDescent="0.25">
      <c r="A2516" s="101" t="s">
        <v>9018</v>
      </c>
      <c r="B2516" s="101" t="s">
        <v>9019</v>
      </c>
      <c r="C2516" s="101" t="s">
        <v>5902</v>
      </c>
      <c r="D2516" s="102" t="s">
        <v>9020</v>
      </c>
    </row>
    <row r="2517" spans="1:4" ht="13.5" x14ac:dyDescent="0.25">
      <c r="A2517" s="101" t="s">
        <v>9021</v>
      </c>
      <c r="B2517" s="101" t="s">
        <v>9022</v>
      </c>
      <c r="C2517" s="101" t="s">
        <v>5902</v>
      </c>
      <c r="D2517" s="102" t="s">
        <v>9023</v>
      </c>
    </row>
    <row r="2518" spans="1:4" ht="13.5" x14ac:dyDescent="0.25">
      <c r="A2518" s="101" t="s">
        <v>9024</v>
      </c>
      <c r="B2518" s="101" t="s">
        <v>9025</v>
      </c>
      <c r="C2518" s="101" t="s">
        <v>5902</v>
      </c>
      <c r="D2518" s="102" t="s">
        <v>7022</v>
      </c>
    </row>
    <row r="2519" spans="1:4" ht="13.5" x14ac:dyDescent="0.25">
      <c r="A2519" s="101" t="s">
        <v>9026</v>
      </c>
      <c r="B2519" s="101" t="s">
        <v>9027</v>
      </c>
      <c r="C2519" s="101" t="s">
        <v>5902</v>
      </c>
      <c r="D2519" s="102" t="s">
        <v>2633</v>
      </c>
    </row>
    <row r="2520" spans="1:4" ht="13.5" x14ac:dyDescent="0.25">
      <c r="A2520" s="101" t="s">
        <v>9028</v>
      </c>
      <c r="B2520" s="101" t="s">
        <v>9029</v>
      </c>
      <c r="C2520" s="101" t="s">
        <v>5902</v>
      </c>
      <c r="D2520" s="102" t="s">
        <v>9030</v>
      </c>
    </row>
    <row r="2521" spans="1:4" ht="13.5" x14ac:dyDescent="0.25">
      <c r="A2521" s="101" t="s">
        <v>9031</v>
      </c>
      <c r="B2521" s="101" t="s">
        <v>9032</v>
      </c>
      <c r="C2521" s="101" t="s">
        <v>5902</v>
      </c>
      <c r="D2521" s="102" t="s">
        <v>9033</v>
      </c>
    </row>
    <row r="2522" spans="1:4" ht="13.5" x14ac:dyDescent="0.25">
      <c r="A2522" s="101" t="s">
        <v>9034</v>
      </c>
      <c r="B2522" s="101" t="s">
        <v>9035</v>
      </c>
      <c r="C2522" s="101" t="s">
        <v>5927</v>
      </c>
      <c r="D2522" s="102" t="s">
        <v>9036</v>
      </c>
    </row>
    <row r="2523" spans="1:4" ht="13.5" x14ac:dyDescent="0.25">
      <c r="A2523" s="101" t="s">
        <v>9037</v>
      </c>
      <c r="B2523" s="101" t="s">
        <v>9038</v>
      </c>
      <c r="C2523" s="101" t="s">
        <v>5927</v>
      </c>
      <c r="D2523" s="102" t="s">
        <v>9039</v>
      </c>
    </row>
    <row r="2524" spans="1:4" ht="13.5" x14ac:dyDescent="0.25">
      <c r="A2524" s="101" t="s">
        <v>9040</v>
      </c>
      <c r="B2524" s="101" t="s">
        <v>9041</v>
      </c>
      <c r="C2524" s="101" t="s">
        <v>5927</v>
      </c>
      <c r="D2524" s="102" t="s">
        <v>9042</v>
      </c>
    </row>
    <row r="2525" spans="1:4" ht="13.5" x14ac:dyDescent="0.25">
      <c r="A2525" s="101" t="s">
        <v>9043</v>
      </c>
      <c r="B2525" s="101" t="s">
        <v>9044</v>
      </c>
      <c r="C2525" s="101" t="s">
        <v>5927</v>
      </c>
      <c r="D2525" s="102" t="s">
        <v>9045</v>
      </c>
    </row>
    <row r="2526" spans="1:4" ht="13.5" x14ac:dyDescent="0.25">
      <c r="A2526" s="101" t="s">
        <v>9046</v>
      </c>
      <c r="B2526" s="101" t="s">
        <v>9047</v>
      </c>
      <c r="C2526" s="101" t="s">
        <v>5927</v>
      </c>
      <c r="D2526" s="102" t="s">
        <v>9048</v>
      </c>
    </row>
    <row r="2527" spans="1:4" ht="13.5" x14ac:dyDescent="0.25">
      <c r="A2527" s="101" t="s">
        <v>9049</v>
      </c>
      <c r="B2527" s="101" t="s">
        <v>9050</v>
      </c>
      <c r="C2527" s="101" t="s">
        <v>5927</v>
      </c>
      <c r="D2527" s="102" t="s">
        <v>9051</v>
      </c>
    </row>
    <row r="2528" spans="1:4" ht="13.5" x14ac:dyDescent="0.25">
      <c r="A2528" s="101" t="s">
        <v>9052</v>
      </c>
      <c r="B2528" s="101" t="s">
        <v>9053</v>
      </c>
      <c r="C2528" s="101" t="s">
        <v>5927</v>
      </c>
      <c r="D2528" s="102" t="s">
        <v>9054</v>
      </c>
    </row>
    <row r="2529" spans="1:4" ht="13.5" x14ac:dyDescent="0.25">
      <c r="A2529" s="101" t="s">
        <v>9055</v>
      </c>
      <c r="B2529" s="101" t="s">
        <v>9056</v>
      </c>
      <c r="C2529" s="101" t="s">
        <v>5927</v>
      </c>
      <c r="D2529" s="102" t="s">
        <v>9057</v>
      </c>
    </row>
    <row r="2530" spans="1:4" ht="13.5" x14ac:dyDescent="0.25">
      <c r="A2530" s="101" t="s">
        <v>9058</v>
      </c>
      <c r="B2530" s="101" t="s">
        <v>9059</v>
      </c>
      <c r="C2530" s="101" t="s">
        <v>5927</v>
      </c>
      <c r="D2530" s="102" t="s">
        <v>9060</v>
      </c>
    </row>
    <row r="2531" spans="1:4" ht="13.5" x14ac:dyDescent="0.25">
      <c r="A2531" s="101" t="s">
        <v>9061</v>
      </c>
      <c r="B2531" s="101" t="s">
        <v>9062</v>
      </c>
      <c r="C2531" s="101" t="s">
        <v>5927</v>
      </c>
      <c r="D2531" s="102" t="s">
        <v>9063</v>
      </c>
    </row>
    <row r="2532" spans="1:4" ht="13.5" x14ac:dyDescent="0.25">
      <c r="A2532" s="101" t="s">
        <v>9064</v>
      </c>
      <c r="B2532" s="101" t="s">
        <v>9065</v>
      </c>
      <c r="C2532" s="101" t="s">
        <v>5927</v>
      </c>
      <c r="D2532" s="102" t="s">
        <v>9066</v>
      </c>
    </row>
    <row r="2533" spans="1:4" ht="13.5" x14ac:dyDescent="0.25">
      <c r="A2533" s="101" t="s">
        <v>9067</v>
      </c>
      <c r="B2533" s="101" t="s">
        <v>9068</v>
      </c>
      <c r="C2533" s="101" t="s">
        <v>5927</v>
      </c>
      <c r="D2533" s="102" t="s">
        <v>9069</v>
      </c>
    </row>
    <row r="2534" spans="1:4" ht="13.5" x14ac:dyDescent="0.25">
      <c r="A2534" s="101" t="s">
        <v>9070</v>
      </c>
      <c r="B2534" s="101" t="s">
        <v>9071</v>
      </c>
      <c r="C2534" s="101" t="s">
        <v>5927</v>
      </c>
      <c r="D2534" s="102" t="s">
        <v>9072</v>
      </c>
    </row>
    <row r="2535" spans="1:4" ht="13.5" x14ac:dyDescent="0.25">
      <c r="A2535" s="101" t="s">
        <v>9073</v>
      </c>
      <c r="B2535" s="101" t="s">
        <v>9074</v>
      </c>
      <c r="C2535" s="101" t="s">
        <v>5927</v>
      </c>
      <c r="D2535" s="102" t="s">
        <v>9075</v>
      </c>
    </row>
    <row r="2536" spans="1:4" ht="13.5" x14ac:dyDescent="0.25">
      <c r="A2536" s="101" t="s">
        <v>9076</v>
      </c>
      <c r="B2536" s="101" t="s">
        <v>9077</v>
      </c>
      <c r="C2536" s="101" t="s">
        <v>5927</v>
      </c>
      <c r="D2536" s="102" t="s">
        <v>9078</v>
      </c>
    </row>
    <row r="2537" spans="1:4" ht="13.5" x14ac:dyDescent="0.25">
      <c r="A2537" s="101" t="s">
        <v>9079</v>
      </c>
      <c r="B2537" s="101" t="s">
        <v>9080</v>
      </c>
      <c r="C2537" s="101" t="s">
        <v>5927</v>
      </c>
      <c r="D2537" s="102" t="s">
        <v>9081</v>
      </c>
    </row>
    <row r="2538" spans="1:4" ht="13.5" x14ac:dyDescent="0.25">
      <c r="A2538" s="101" t="s">
        <v>9082</v>
      </c>
      <c r="B2538" s="101" t="s">
        <v>9083</v>
      </c>
      <c r="C2538" s="101" t="s">
        <v>5927</v>
      </c>
      <c r="D2538" s="102" t="s">
        <v>9084</v>
      </c>
    </row>
    <row r="2539" spans="1:4" ht="13.5" x14ac:dyDescent="0.25">
      <c r="A2539" s="101" t="s">
        <v>9085</v>
      </c>
      <c r="B2539" s="101" t="s">
        <v>9086</v>
      </c>
      <c r="C2539" s="101" t="s">
        <v>5927</v>
      </c>
      <c r="D2539" s="102" t="s">
        <v>9087</v>
      </c>
    </row>
    <row r="2540" spans="1:4" ht="13.5" x14ac:dyDescent="0.25">
      <c r="A2540" s="101" t="s">
        <v>9088</v>
      </c>
      <c r="B2540" s="101" t="s">
        <v>9089</v>
      </c>
      <c r="C2540" s="101" t="s">
        <v>5927</v>
      </c>
      <c r="D2540" s="102" t="s">
        <v>9090</v>
      </c>
    </row>
    <row r="2541" spans="1:4" ht="13.5" x14ac:dyDescent="0.25">
      <c r="A2541" s="101" t="s">
        <v>9091</v>
      </c>
      <c r="B2541" s="101" t="s">
        <v>9092</v>
      </c>
      <c r="C2541" s="101" t="s">
        <v>5927</v>
      </c>
      <c r="D2541" s="102" t="s">
        <v>9093</v>
      </c>
    </row>
    <row r="2542" spans="1:4" ht="13.5" x14ac:dyDescent="0.25">
      <c r="A2542" s="101" t="s">
        <v>9094</v>
      </c>
      <c r="B2542" s="101" t="s">
        <v>9095</v>
      </c>
      <c r="C2542" s="101" t="s">
        <v>5927</v>
      </c>
      <c r="D2542" s="102" t="s">
        <v>9096</v>
      </c>
    </row>
    <row r="2543" spans="1:4" ht="13.5" x14ac:dyDescent="0.25">
      <c r="A2543" s="101" t="s">
        <v>9097</v>
      </c>
      <c r="B2543" s="101" t="s">
        <v>9098</v>
      </c>
      <c r="C2543" s="101" t="s">
        <v>5927</v>
      </c>
      <c r="D2543" s="102" t="s">
        <v>9099</v>
      </c>
    </row>
    <row r="2544" spans="1:4" ht="13.5" x14ac:dyDescent="0.25">
      <c r="A2544" s="101" t="s">
        <v>9100</v>
      </c>
      <c r="B2544" s="101" t="s">
        <v>9101</v>
      </c>
      <c r="C2544" s="101" t="s">
        <v>5927</v>
      </c>
      <c r="D2544" s="102" t="s">
        <v>9102</v>
      </c>
    </row>
    <row r="2545" spans="1:4" ht="13.5" x14ac:dyDescent="0.25">
      <c r="A2545" s="101" t="s">
        <v>9103</v>
      </c>
      <c r="B2545" s="101" t="s">
        <v>9104</v>
      </c>
      <c r="C2545" s="101" t="s">
        <v>5927</v>
      </c>
      <c r="D2545" s="102" t="s">
        <v>9105</v>
      </c>
    </row>
    <row r="2546" spans="1:4" ht="13.5" x14ac:dyDescent="0.25">
      <c r="A2546" s="101" t="s">
        <v>9106</v>
      </c>
      <c r="B2546" s="101" t="s">
        <v>9107</v>
      </c>
      <c r="C2546" s="101" t="s">
        <v>5927</v>
      </c>
      <c r="D2546" s="102" t="s">
        <v>9108</v>
      </c>
    </row>
    <row r="2547" spans="1:4" ht="13.5" x14ac:dyDescent="0.25">
      <c r="A2547" s="101" t="s">
        <v>9109</v>
      </c>
      <c r="B2547" s="101" t="s">
        <v>9110</v>
      </c>
      <c r="C2547" s="101" t="s">
        <v>5927</v>
      </c>
      <c r="D2547" s="102" t="s">
        <v>9111</v>
      </c>
    </row>
    <row r="2548" spans="1:4" ht="13.5" x14ac:dyDescent="0.25">
      <c r="A2548" s="101" t="s">
        <v>9112</v>
      </c>
      <c r="B2548" s="101" t="s">
        <v>9113</v>
      </c>
      <c r="C2548" s="101" t="s">
        <v>5927</v>
      </c>
      <c r="D2548" s="102" t="s">
        <v>9114</v>
      </c>
    </row>
    <row r="2549" spans="1:4" ht="13.5" x14ac:dyDescent="0.25">
      <c r="A2549" s="101" t="s">
        <v>9115</v>
      </c>
      <c r="B2549" s="101" t="s">
        <v>9116</v>
      </c>
      <c r="C2549" s="101" t="s">
        <v>5927</v>
      </c>
      <c r="D2549" s="102" t="s">
        <v>9117</v>
      </c>
    </row>
    <row r="2550" spans="1:4" ht="13.5" x14ac:dyDescent="0.25">
      <c r="A2550" s="101" t="s">
        <v>9118</v>
      </c>
      <c r="B2550" s="101" t="s">
        <v>9119</v>
      </c>
      <c r="C2550" s="101" t="s">
        <v>5927</v>
      </c>
      <c r="D2550" s="102" t="s">
        <v>9120</v>
      </c>
    </row>
    <row r="2551" spans="1:4" ht="13.5" x14ac:dyDescent="0.25">
      <c r="A2551" s="101" t="s">
        <v>9121</v>
      </c>
      <c r="B2551" s="101" t="s">
        <v>9122</v>
      </c>
      <c r="C2551" s="101" t="s">
        <v>5927</v>
      </c>
      <c r="D2551" s="102" t="s">
        <v>9123</v>
      </c>
    </row>
    <row r="2552" spans="1:4" ht="13.5" x14ac:dyDescent="0.25">
      <c r="A2552" s="101" t="s">
        <v>9124</v>
      </c>
      <c r="B2552" s="101" t="s">
        <v>9125</v>
      </c>
      <c r="C2552" s="101" t="s">
        <v>5927</v>
      </c>
      <c r="D2552" s="102" t="s">
        <v>9126</v>
      </c>
    </row>
    <row r="2553" spans="1:4" ht="13.5" x14ac:dyDescent="0.25">
      <c r="A2553" s="101" t="s">
        <v>9127</v>
      </c>
      <c r="B2553" s="101" t="s">
        <v>9128</v>
      </c>
      <c r="C2553" s="101" t="s">
        <v>5927</v>
      </c>
      <c r="D2553" s="102" t="s">
        <v>9129</v>
      </c>
    </row>
    <row r="2554" spans="1:4" ht="13.5" x14ac:dyDescent="0.25">
      <c r="A2554" s="101" t="s">
        <v>9130</v>
      </c>
      <c r="B2554" s="101" t="s">
        <v>9131</v>
      </c>
      <c r="C2554" s="101" t="s">
        <v>5927</v>
      </c>
      <c r="D2554" s="102" t="s">
        <v>9132</v>
      </c>
    </row>
    <row r="2555" spans="1:4" ht="13.5" x14ac:dyDescent="0.25">
      <c r="A2555" s="101" t="s">
        <v>9133</v>
      </c>
      <c r="B2555" s="101" t="s">
        <v>9134</v>
      </c>
      <c r="C2555" s="101" t="s">
        <v>5927</v>
      </c>
      <c r="D2555" s="102" t="s">
        <v>9135</v>
      </c>
    </row>
    <row r="2556" spans="1:4" ht="13.5" x14ac:dyDescent="0.25">
      <c r="A2556" s="101" t="s">
        <v>9136</v>
      </c>
      <c r="B2556" s="101" t="s">
        <v>9137</v>
      </c>
      <c r="C2556" s="101" t="s">
        <v>5927</v>
      </c>
      <c r="D2556" s="102" t="s">
        <v>9138</v>
      </c>
    </row>
    <row r="2557" spans="1:4" ht="13.5" x14ac:dyDescent="0.25">
      <c r="A2557" s="101" t="s">
        <v>9139</v>
      </c>
      <c r="B2557" s="101" t="s">
        <v>9140</v>
      </c>
      <c r="C2557" s="101" t="s">
        <v>5927</v>
      </c>
      <c r="D2557" s="102" t="s">
        <v>9141</v>
      </c>
    </row>
    <row r="2558" spans="1:4" ht="13.5" x14ac:dyDescent="0.25">
      <c r="A2558" s="101" t="s">
        <v>9142</v>
      </c>
      <c r="B2558" s="101" t="s">
        <v>9143</v>
      </c>
      <c r="C2558" s="101" t="s">
        <v>5927</v>
      </c>
      <c r="D2558" s="102" t="s">
        <v>9144</v>
      </c>
    </row>
    <row r="2559" spans="1:4" ht="13.5" x14ac:dyDescent="0.25">
      <c r="A2559" s="101" t="s">
        <v>9145</v>
      </c>
      <c r="B2559" s="101" t="s">
        <v>9146</v>
      </c>
      <c r="C2559" s="101" t="s">
        <v>5927</v>
      </c>
      <c r="D2559" s="102" t="s">
        <v>9147</v>
      </c>
    </row>
    <row r="2560" spans="1:4" ht="13.5" x14ac:dyDescent="0.25">
      <c r="A2560" s="101" t="s">
        <v>9148</v>
      </c>
      <c r="B2560" s="101" t="s">
        <v>9149</v>
      </c>
      <c r="C2560" s="101" t="s">
        <v>5927</v>
      </c>
      <c r="D2560" s="102" t="s">
        <v>9150</v>
      </c>
    </row>
    <row r="2561" spans="1:4" ht="13.5" x14ac:dyDescent="0.25">
      <c r="A2561" s="101" t="s">
        <v>9151</v>
      </c>
      <c r="B2561" s="101" t="s">
        <v>9152</v>
      </c>
      <c r="C2561" s="101" t="s">
        <v>5927</v>
      </c>
      <c r="D2561" s="102" t="s">
        <v>9153</v>
      </c>
    </row>
    <row r="2562" spans="1:4" ht="13.5" x14ac:dyDescent="0.25">
      <c r="A2562" s="101" t="s">
        <v>9154</v>
      </c>
      <c r="B2562" s="101" t="s">
        <v>9155</v>
      </c>
      <c r="C2562" s="101" t="s">
        <v>5927</v>
      </c>
      <c r="D2562" s="102" t="s">
        <v>9156</v>
      </c>
    </row>
    <row r="2563" spans="1:4" ht="13.5" x14ac:dyDescent="0.25">
      <c r="A2563" s="101" t="s">
        <v>9157</v>
      </c>
      <c r="B2563" s="101" t="s">
        <v>9158</v>
      </c>
      <c r="C2563" s="101" t="s">
        <v>5927</v>
      </c>
      <c r="D2563" s="102" t="s">
        <v>9159</v>
      </c>
    </row>
    <row r="2564" spans="1:4" ht="13.5" x14ac:dyDescent="0.25">
      <c r="A2564" s="101" t="s">
        <v>9160</v>
      </c>
      <c r="B2564" s="101" t="s">
        <v>9161</v>
      </c>
      <c r="C2564" s="101" t="s">
        <v>5927</v>
      </c>
      <c r="D2564" s="102" t="s">
        <v>9162</v>
      </c>
    </row>
    <row r="2565" spans="1:4" ht="13.5" x14ac:dyDescent="0.25">
      <c r="A2565" s="101" t="s">
        <v>9163</v>
      </c>
      <c r="B2565" s="101" t="s">
        <v>9164</v>
      </c>
      <c r="C2565" s="101" t="s">
        <v>5927</v>
      </c>
      <c r="D2565" s="102" t="s">
        <v>9165</v>
      </c>
    </row>
    <row r="2566" spans="1:4" ht="13.5" x14ac:dyDescent="0.25">
      <c r="A2566" s="101" t="s">
        <v>9166</v>
      </c>
      <c r="B2566" s="101" t="s">
        <v>9167</v>
      </c>
      <c r="C2566" s="101" t="s">
        <v>5927</v>
      </c>
      <c r="D2566" s="102" t="s">
        <v>9168</v>
      </c>
    </row>
    <row r="2567" spans="1:4" ht="13.5" x14ac:dyDescent="0.25">
      <c r="A2567" s="101" t="s">
        <v>9169</v>
      </c>
      <c r="B2567" s="101" t="s">
        <v>9170</v>
      </c>
      <c r="C2567" s="101" t="s">
        <v>5927</v>
      </c>
      <c r="D2567" s="102" t="s">
        <v>9171</v>
      </c>
    </row>
    <row r="2568" spans="1:4" ht="13.5" x14ac:dyDescent="0.25">
      <c r="A2568" s="101" t="s">
        <v>9172</v>
      </c>
      <c r="B2568" s="101" t="s">
        <v>9173</v>
      </c>
      <c r="C2568" s="101" t="s">
        <v>5927</v>
      </c>
      <c r="D2568" s="102" t="s">
        <v>9174</v>
      </c>
    </row>
    <row r="2569" spans="1:4" ht="13.5" x14ac:dyDescent="0.25">
      <c r="A2569" s="101" t="s">
        <v>9175</v>
      </c>
      <c r="B2569" s="101" t="s">
        <v>9176</v>
      </c>
      <c r="C2569" s="101" t="s">
        <v>5927</v>
      </c>
      <c r="D2569" s="102" t="s">
        <v>9177</v>
      </c>
    </row>
    <row r="2570" spans="1:4" ht="13.5" x14ac:dyDescent="0.25">
      <c r="A2570" s="101" t="s">
        <v>9178</v>
      </c>
      <c r="B2570" s="101" t="s">
        <v>9179</v>
      </c>
      <c r="C2570" s="101" t="s">
        <v>5927</v>
      </c>
      <c r="D2570" s="102" t="s">
        <v>9180</v>
      </c>
    </row>
    <row r="2571" spans="1:4" ht="13.5" x14ac:dyDescent="0.25">
      <c r="A2571" s="101" t="s">
        <v>9181</v>
      </c>
      <c r="B2571" s="101" t="s">
        <v>9182</v>
      </c>
      <c r="C2571" s="101" t="s">
        <v>5927</v>
      </c>
      <c r="D2571" s="102" t="s">
        <v>9183</v>
      </c>
    </row>
    <row r="2572" spans="1:4" ht="13.5" x14ac:dyDescent="0.25">
      <c r="A2572" s="101" t="s">
        <v>9184</v>
      </c>
      <c r="B2572" s="101" t="s">
        <v>9185</v>
      </c>
      <c r="C2572" s="101" t="s">
        <v>5927</v>
      </c>
      <c r="D2572" s="102" t="s">
        <v>9186</v>
      </c>
    </row>
    <row r="2573" spans="1:4" ht="13.5" x14ac:dyDescent="0.25">
      <c r="A2573" s="101" t="s">
        <v>9187</v>
      </c>
      <c r="B2573" s="101" t="s">
        <v>9188</v>
      </c>
      <c r="C2573" s="101" t="s">
        <v>5927</v>
      </c>
      <c r="D2573" s="102" t="s">
        <v>9189</v>
      </c>
    </row>
    <row r="2574" spans="1:4" ht="13.5" x14ac:dyDescent="0.25">
      <c r="A2574" s="101" t="s">
        <v>9190</v>
      </c>
      <c r="B2574" s="101" t="s">
        <v>9191</v>
      </c>
      <c r="C2574" s="101" t="s">
        <v>5927</v>
      </c>
      <c r="D2574" s="102" t="s">
        <v>9192</v>
      </c>
    </row>
    <row r="2575" spans="1:4" ht="13.5" x14ac:dyDescent="0.25">
      <c r="A2575" s="101" t="s">
        <v>9193</v>
      </c>
      <c r="B2575" s="101" t="s">
        <v>9194</v>
      </c>
      <c r="C2575" s="101" t="s">
        <v>5927</v>
      </c>
      <c r="D2575" s="102" t="s">
        <v>9195</v>
      </c>
    </row>
    <row r="2576" spans="1:4" ht="13.5" x14ac:dyDescent="0.25">
      <c r="A2576" s="101" t="s">
        <v>9196</v>
      </c>
      <c r="B2576" s="101" t="s">
        <v>9197</v>
      </c>
      <c r="C2576" s="101" t="s">
        <v>5927</v>
      </c>
      <c r="D2576" s="102" t="s">
        <v>9198</v>
      </c>
    </row>
    <row r="2577" spans="1:4" ht="13.5" x14ac:dyDescent="0.25">
      <c r="A2577" s="101" t="s">
        <v>9199</v>
      </c>
      <c r="B2577" s="101" t="s">
        <v>9200</v>
      </c>
      <c r="C2577" s="101" t="s">
        <v>5927</v>
      </c>
      <c r="D2577" s="102" t="s">
        <v>9201</v>
      </c>
    </row>
    <row r="2578" spans="1:4" ht="13.5" x14ac:dyDescent="0.25">
      <c r="A2578" s="101" t="s">
        <v>9202</v>
      </c>
      <c r="B2578" s="101" t="s">
        <v>9203</v>
      </c>
      <c r="C2578" s="101" t="s">
        <v>5927</v>
      </c>
      <c r="D2578" s="102" t="s">
        <v>9204</v>
      </c>
    </row>
    <row r="2579" spans="1:4" ht="13.5" x14ac:dyDescent="0.25">
      <c r="A2579" s="101" t="s">
        <v>9205</v>
      </c>
      <c r="B2579" s="101" t="s">
        <v>9206</v>
      </c>
      <c r="C2579" s="101" t="s">
        <v>5927</v>
      </c>
      <c r="D2579" s="102" t="s">
        <v>9207</v>
      </c>
    </row>
    <row r="2580" spans="1:4" ht="13.5" x14ac:dyDescent="0.25">
      <c r="A2580" s="101" t="s">
        <v>9208</v>
      </c>
      <c r="B2580" s="101" t="s">
        <v>9209</v>
      </c>
      <c r="C2580" s="101" t="s">
        <v>5927</v>
      </c>
      <c r="D2580" s="102" t="s">
        <v>9210</v>
      </c>
    </row>
    <row r="2581" spans="1:4" ht="13.5" x14ac:dyDescent="0.25">
      <c r="A2581" s="101" t="s">
        <v>9211</v>
      </c>
      <c r="B2581" s="101" t="s">
        <v>9212</v>
      </c>
      <c r="C2581" s="101" t="s">
        <v>5927</v>
      </c>
      <c r="D2581" s="102" t="s">
        <v>9213</v>
      </c>
    </row>
    <row r="2582" spans="1:4" ht="13.5" x14ac:dyDescent="0.25">
      <c r="A2582" s="101" t="s">
        <v>9214</v>
      </c>
      <c r="B2582" s="101" t="s">
        <v>9215</v>
      </c>
      <c r="C2582" s="101" t="s">
        <v>5927</v>
      </c>
      <c r="D2582" s="102" t="s">
        <v>9216</v>
      </c>
    </row>
    <row r="2583" spans="1:4" ht="13.5" x14ac:dyDescent="0.25">
      <c r="A2583" s="101" t="s">
        <v>9217</v>
      </c>
      <c r="B2583" s="101" t="s">
        <v>9218</v>
      </c>
      <c r="C2583" s="101" t="s">
        <v>5927</v>
      </c>
      <c r="D2583" s="102" t="s">
        <v>9219</v>
      </c>
    </row>
    <row r="2584" spans="1:4" ht="13.5" x14ac:dyDescent="0.25">
      <c r="A2584" s="101" t="s">
        <v>9220</v>
      </c>
      <c r="B2584" s="101" t="s">
        <v>9221</v>
      </c>
      <c r="C2584" s="101" t="s">
        <v>5927</v>
      </c>
      <c r="D2584" s="102" t="s">
        <v>9222</v>
      </c>
    </row>
    <row r="2585" spans="1:4" ht="13.5" x14ac:dyDescent="0.25">
      <c r="A2585" s="101" t="s">
        <v>9223</v>
      </c>
      <c r="B2585" s="101" t="s">
        <v>9224</v>
      </c>
      <c r="C2585" s="101" t="s">
        <v>5927</v>
      </c>
      <c r="D2585" s="102" t="s">
        <v>9225</v>
      </c>
    </row>
    <row r="2586" spans="1:4" ht="13.5" x14ac:dyDescent="0.25">
      <c r="A2586" s="101" t="s">
        <v>9226</v>
      </c>
      <c r="B2586" s="101" t="s">
        <v>9227</v>
      </c>
      <c r="C2586" s="101" t="s">
        <v>5927</v>
      </c>
      <c r="D2586" s="102" t="s">
        <v>9228</v>
      </c>
    </row>
    <row r="2587" spans="1:4" ht="13.5" x14ac:dyDescent="0.25">
      <c r="A2587" s="101" t="s">
        <v>9229</v>
      </c>
      <c r="B2587" s="101" t="s">
        <v>9230</v>
      </c>
      <c r="C2587" s="101" t="s">
        <v>5927</v>
      </c>
      <c r="D2587" s="102" t="s">
        <v>9231</v>
      </c>
    </row>
    <row r="2588" spans="1:4" ht="13.5" x14ac:dyDescent="0.25">
      <c r="A2588" s="101" t="s">
        <v>9232</v>
      </c>
      <c r="B2588" s="101" t="s">
        <v>9233</v>
      </c>
      <c r="C2588" s="101" t="s">
        <v>5927</v>
      </c>
      <c r="D2588" s="102" t="s">
        <v>9234</v>
      </c>
    </row>
    <row r="2589" spans="1:4" ht="13.5" x14ac:dyDescent="0.25">
      <c r="A2589" s="101" t="s">
        <v>9235</v>
      </c>
      <c r="B2589" s="101" t="s">
        <v>9236</v>
      </c>
      <c r="C2589" s="101" t="s">
        <v>5927</v>
      </c>
      <c r="D2589" s="102" t="s">
        <v>9237</v>
      </c>
    </row>
    <row r="2590" spans="1:4" ht="13.5" x14ac:dyDescent="0.25">
      <c r="A2590" s="101" t="s">
        <v>9238</v>
      </c>
      <c r="B2590" s="101" t="s">
        <v>9239</v>
      </c>
      <c r="C2590" s="101" t="s">
        <v>5927</v>
      </c>
      <c r="D2590" s="102" t="s">
        <v>9240</v>
      </c>
    </row>
    <row r="2591" spans="1:4" ht="13.5" x14ac:dyDescent="0.25">
      <c r="A2591" s="101" t="s">
        <v>9241</v>
      </c>
      <c r="B2591" s="101" t="s">
        <v>9242</v>
      </c>
      <c r="C2591" s="101" t="s">
        <v>5927</v>
      </c>
      <c r="D2591" s="102" t="s">
        <v>9243</v>
      </c>
    </row>
    <row r="2592" spans="1:4" ht="13.5" x14ac:dyDescent="0.25">
      <c r="A2592" s="101" t="s">
        <v>9244</v>
      </c>
      <c r="B2592" s="101" t="s">
        <v>9245</v>
      </c>
      <c r="C2592" s="101" t="s">
        <v>5927</v>
      </c>
      <c r="D2592" s="102" t="s">
        <v>9246</v>
      </c>
    </row>
    <row r="2593" spans="1:4" ht="13.5" x14ac:dyDescent="0.25">
      <c r="A2593" s="101" t="s">
        <v>9247</v>
      </c>
      <c r="B2593" s="101" t="s">
        <v>9248</v>
      </c>
      <c r="C2593" s="101" t="s">
        <v>5927</v>
      </c>
      <c r="D2593" s="102" t="s">
        <v>9249</v>
      </c>
    </row>
    <row r="2594" spans="1:4" ht="13.5" x14ac:dyDescent="0.25">
      <c r="A2594" s="101" t="s">
        <v>9250</v>
      </c>
      <c r="B2594" s="101" t="s">
        <v>9251</v>
      </c>
      <c r="C2594" s="101" t="s">
        <v>5927</v>
      </c>
      <c r="D2594" s="102" t="s">
        <v>9252</v>
      </c>
    </row>
    <row r="2595" spans="1:4" ht="13.5" x14ac:dyDescent="0.25">
      <c r="A2595" s="101" t="s">
        <v>9253</v>
      </c>
      <c r="B2595" s="101" t="s">
        <v>9254</v>
      </c>
      <c r="C2595" s="101" t="s">
        <v>5927</v>
      </c>
      <c r="D2595" s="102" t="s">
        <v>9255</v>
      </c>
    </row>
    <row r="2596" spans="1:4" ht="13.5" x14ac:dyDescent="0.25">
      <c r="A2596" s="101" t="s">
        <v>9256</v>
      </c>
      <c r="B2596" s="101" t="s">
        <v>9257</v>
      </c>
      <c r="C2596" s="101" t="s">
        <v>5927</v>
      </c>
      <c r="D2596" s="102" t="s">
        <v>9258</v>
      </c>
    </row>
    <row r="2597" spans="1:4" ht="13.5" x14ac:dyDescent="0.25">
      <c r="A2597" s="101" t="s">
        <v>9259</v>
      </c>
      <c r="B2597" s="101" t="s">
        <v>9260</v>
      </c>
      <c r="C2597" s="101" t="s">
        <v>5927</v>
      </c>
      <c r="D2597" s="102" t="s">
        <v>9261</v>
      </c>
    </row>
    <row r="2598" spans="1:4" ht="13.5" x14ac:dyDescent="0.25">
      <c r="A2598" s="101" t="s">
        <v>9262</v>
      </c>
      <c r="B2598" s="101" t="s">
        <v>9263</v>
      </c>
      <c r="C2598" s="101" t="s">
        <v>2759</v>
      </c>
      <c r="D2598" s="102" t="s">
        <v>9264</v>
      </c>
    </row>
    <row r="2599" spans="1:4" ht="13.5" x14ac:dyDescent="0.25">
      <c r="A2599" s="101" t="s">
        <v>9265</v>
      </c>
      <c r="B2599" s="101" t="s">
        <v>9266</v>
      </c>
      <c r="C2599" s="101" t="s">
        <v>2759</v>
      </c>
      <c r="D2599" s="102" t="s">
        <v>9267</v>
      </c>
    </row>
    <row r="2600" spans="1:4" ht="13.5" x14ac:dyDescent="0.25">
      <c r="A2600" s="101" t="s">
        <v>9268</v>
      </c>
      <c r="B2600" s="101" t="s">
        <v>9269</v>
      </c>
      <c r="C2600" s="101" t="s">
        <v>5927</v>
      </c>
      <c r="D2600" s="102" t="s">
        <v>9270</v>
      </c>
    </row>
    <row r="2601" spans="1:4" ht="13.5" x14ac:dyDescent="0.25">
      <c r="A2601" s="101" t="s">
        <v>9271</v>
      </c>
      <c r="B2601" s="101" t="s">
        <v>9272</v>
      </c>
      <c r="C2601" s="101" t="s">
        <v>5927</v>
      </c>
      <c r="D2601" s="102" t="s">
        <v>9273</v>
      </c>
    </row>
    <row r="2602" spans="1:4" ht="13.5" x14ac:dyDescent="0.25">
      <c r="A2602" s="101" t="s">
        <v>9274</v>
      </c>
      <c r="B2602" s="101" t="s">
        <v>9275</v>
      </c>
      <c r="C2602" s="101" t="s">
        <v>1770</v>
      </c>
      <c r="D2602" s="102" t="s">
        <v>9276</v>
      </c>
    </row>
    <row r="2603" spans="1:4" ht="13.5" x14ac:dyDescent="0.25">
      <c r="A2603" s="101" t="s">
        <v>9277</v>
      </c>
      <c r="B2603" s="101" t="s">
        <v>9278</v>
      </c>
      <c r="C2603" s="101" t="s">
        <v>1770</v>
      </c>
      <c r="D2603" s="102" t="s">
        <v>9279</v>
      </c>
    </row>
    <row r="2604" spans="1:4" ht="13.5" x14ac:dyDescent="0.25">
      <c r="A2604" s="101" t="s">
        <v>9280</v>
      </c>
      <c r="B2604" s="101" t="s">
        <v>9281</v>
      </c>
      <c r="C2604" s="101" t="s">
        <v>1770</v>
      </c>
      <c r="D2604" s="102" t="s">
        <v>9282</v>
      </c>
    </row>
    <row r="2605" spans="1:4" ht="13.5" x14ac:dyDescent="0.25">
      <c r="A2605" s="101" t="s">
        <v>9283</v>
      </c>
      <c r="B2605" s="101" t="s">
        <v>9284</v>
      </c>
      <c r="C2605" s="101" t="s">
        <v>1770</v>
      </c>
      <c r="D2605" s="102" t="s">
        <v>9285</v>
      </c>
    </row>
    <row r="2606" spans="1:4" ht="13.5" x14ac:dyDescent="0.25">
      <c r="A2606" s="101" t="s">
        <v>9286</v>
      </c>
      <c r="B2606" s="101" t="s">
        <v>9287</v>
      </c>
      <c r="C2606" s="101" t="s">
        <v>1770</v>
      </c>
      <c r="D2606" s="102" t="s">
        <v>9288</v>
      </c>
    </row>
    <row r="2607" spans="1:4" ht="13.5" x14ac:dyDescent="0.25">
      <c r="A2607" s="101" t="s">
        <v>9289</v>
      </c>
      <c r="B2607" s="101" t="s">
        <v>9290</v>
      </c>
      <c r="C2607" s="101" t="s">
        <v>1770</v>
      </c>
      <c r="D2607" s="102" t="s">
        <v>9291</v>
      </c>
    </row>
    <row r="2608" spans="1:4" ht="13.5" x14ac:dyDescent="0.25">
      <c r="A2608" s="101" t="s">
        <v>9292</v>
      </c>
      <c r="B2608" s="101" t="s">
        <v>9293</v>
      </c>
      <c r="C2608" s="101" t="s">
        <v>1770</v>
      </c>
      <c r="D2608" s="102" t="s">
        <v>9294</v>
      </c>
    </row>
    <row r="2609" spans="1:4" ht="13.5" x14ac:dyDescent="0.25">
      <c r="A2609" s="101" t="s">
        <v>9295</v>
      </c>
      <c r="B2609" s="101" t="s">
        <v>9296</v>
      </c>
      <c r="C2609" s="101" t="s">
        <v>1770</v>
      </c>
      <c r="D2609" s="102" t="s">
        <v>9297</v>
      </c>
    </row>
    <row r="2610" spans="1:4" ht="13.5" x14ac:dyDescent="0.25">
      <c r="A2610" s="101" t="s">
        <v>9298</v>
      </c>
      <c r="B2610" s="101" t="s">
        <v>9299</v>
      </c>
      <c r="C2610" s="101" t="s">
        <v>1770</v>
      </c>
      <c r="D2610" s="102" t="s">
        <v>9300</v>
      </c>
    </row>
    <row r="2611" spans="1:4" ht="13.5" x14ac:dyDescent="0.25">
      <c r="A2611" s="101" t="s">
        <v>9301</v>
      </c>
      <c r="B2611" s="101" t="s">
        <v>9302</v>
      </c>
      <c r="C2611" s="101" t="s">
        <v>1770</v>
      </c>
      <c r="D2611" s="102" t="s">
        <v>9303</v>
      </c>
    </row>
    <row r="2612" spans="1:4" ht="13.5" x14ac:dyDescent="0.25">
      <c r="A2612" s="101" t="s">
        <v>9304</v>
      </c>
      <c r="B2612" s="101" t="s">
        <v>9305</v>
      </c>
      <c r="C2612" s="101" t="s">
        <v>1770</v>
      </c>
      <c r="D2612" s="102" t="s">
        <v>8182</v>
      </c>
    </row>
    <row r="2613" spans="1:4" ht="13.5" x14ac:dyDescent="0.25">
      <c r="A2613" s="101" t="s">
        <v>9306</v>
      </c>
      <c r="B2613" s="101" t="s">
        <v>9307</v>
      </c>
      <c r="C2613" s="101" t="s">
        <v>1770</v>
      </c>
      <c r="D2613" s="102" t="s">
        <v>6324</v>
      </c>
    </row>
    <row r="2614" spans="1:4" ht="13.5" x14ac:dyDescent="0.25">
      <c r="A2614" s="101" t="s">
        <v>9308</v>
      </c>
      <c r="B2614" s="101" t="s">
        <v>9309</v>
      </c>
      <c r="C2614" s="101" t="s">
        <v>1770</v>
      </c>
      <c r="D2614" s="102" t="s">
        <v>9310</v>
      </c>
    </row>
    <row r="2615" spans="1:4" ht="13.5" x14ac:dyDescent="0.25">
      <c r="A2615" s="101" t="s">
        <v>9311</v>
      </c>
      <c r="B2615" s="101" t="s">
        <v>9312</v>
      </c>
      <c r="C2615" s="101" t="s">
        <v>1770</v>
      </c>
      <c r="D2615" s="102" t="s">
        <v>9313</v>
      </c>
    </row>
    <row r="2616" spans="1:4" ht="13.5" x14ac:dyDescent="0.25">
      <c r="A2616" s="101" t="s">
        <v>9314</v>
      </c>
      <c r="B2616" s="101" t="s">
        <v>9315</v>
      </c>
      <c r="C2616" s="101" t="s">
        <v>1770</v>
      </c>
      <c r="D2616" s="102" t="s">
        <v>9316</v>
      </c>
    </row>
    <row r="2617" spans="1:4" ht="13.5" x14ac:dyDescent="0.25">
      <c r="A2617" s="101" t="s">
        <v>9317</v>
      </c>
      <c r="B2617" s="101" t="s">
        <v>9318</v>
      </c>
      <c r="C2617" s="101" t="s">
        <v>1770</v>
      </c>
      <c r="D2617" s="102" t="s">
        <v>9319</v>
      </c>
    </row>
    <row r="2618" spans="1:4" ht="13.5" x14ac:dyDescent="0.25">
      <c r="A2618" s="101" t="s">
        <v>9320</v>
      </c>
      <c r="B2618" s="101" t="s">
        <v>9321</v>
      </c>
      <c r="C2618" s="101" t="s">
        <v>1770</v>
      </c>
      <c r="D2618" s="102" t="s">
        <v>9322</v>
      </c>
    </row>
    <row r="2619" spans="1:4" ht="13.5" x14ac:dyDescent="0.25">
      <c r="A2619" s="101" t="s">
        <v>9323</v>
      </c>
      <c r="B2619" s="101" t="s">
        <v>9324</v>
      </c>
      <c r="C2619" s="101" t="s">
        <v>1770</v>
      </c>
      <c r="D2619" s="102" t="s">
        <v>9325</v>
      </c>
    </row>
    <row r="2620" spans="1:4" ht="13.5" x14ac:dyDescent="0.25">
      <c r="A2620" s="101" t="s">
        <v>9326</v>
      </c>
      <c r="B2620" s="101" t="s">
        <v>9327</v>
      </c>
      <c r="C2620" s="101" t="s">
        <v>1770</v>
      </c>
      <c r="D2620" s="102" t="s">
        <v>9328</v>
      </c>
    </row>
    <row r="2621" spans="1:4" ht="13.5" x14ac:dyDescent="0.25">
      <c r="A2621" s="101" t="s">
        <v>9329</v>
      </c>
      <c r="B2621" s="101" t="s">
        <v>9330</v>
      </c>
      <c r="C2621" s="101" t="s">
        <v>1770</v>
      </c>
      <c r="D2621" s="102" t="s">
        <v>9331</v>
      </c>
    </row>
    <row r="2622" spans="1:4" ht="13.5" x14ac:dyDescent="0.25">
      <c r="A2622" s="101" t="s">
        <v>9332</v>
      </c>
      <c r="B2622" s="101" t="s">
        <v>9333</v>
      </c>
      <c r="C2622" s="101" t="s">
        <v>1770</v>
      </c>
      <c r="D2622" s="102" t="s">
        <v>9334</v>
      </c>
    </row>
    <row r="2623" spans="1:4" ht="13.5" x14ac:dyDescent="0.25">
      <c r="A2623" s="101" t="s">
        <v>9335</v>
      </c>
      <c r="B2623" s="101" t="s">
        <v>9336</v>
      </c>
      <c r="C2623" s="101" t="s">
        <v>1770</v>
      </c>
      <c r="D2623" s="102" t="s">
        <v>5411</v>
      </c>
    </row>
    <row r="2624" spans="1:4" ht="13.5" x14ac:dyDescent="0.25">
      <c r="A2624" s="101" t="s">
        <v>9337</v>
      </c>
      <c r="B2624" s="101" t="s">
        <v>9338</v>
      </c>
      <c r="C2624" s="101" t="s">
        <v>1770</v>
      </c>
      <c r="D2624" s="102" t="s">
        <v>2373</v>
      </c>
    </row>
    <row r="2625" spans="1:4" ht="13.5" x14ac:dyDescent="0.25">
      <c r="A2625" s="101" t="s">
        <v>9339</v>
      </c>
      <c r="B2625" s="101" t="s">
        <v>9340</v>
      </c>
      <c r="C2625" s="101" t="s">
        <v>1770</v>
      </c>
      <c r="D2625" s="102" t="s">
        <v>1795</v>
      </c>
    </row>
    <row r="2626" spans="1:4" ht="13.5" x14ac:dyDescent="0.25">
      <c r="A2626" s="101" t="s">
        <v>9341</v>
      </c>
      <c r="B2626" s="101" t="s">
        <v>9342</v>
      </c>
      <c r="C2626" s="101" t="s">
        <v>1770</v>
      </c>
      <c r="D2626" s="102" t="s">
        <v>9343</v>
      </c>
    </row>
    <row r="2627" spans="1:4" ht="13.5" x14ac:dyDescent="0.25">
      <c r="A2627" s="101" t="s">
        <v>9344</v>
      </c>
      <c r="B2627" s="101" t="s">
        <v>9345</v>
      </c>
      <c r="C2627" s="101" t="s">
        <v>1770</v>
      </c>
      <c r="D2627" s="102" t="s">
        <v>9346</v>
      </c>
    </row>
    <row r="2628" spans="1:4" ht="13.5" x14ac:dyDescent="0.25">
      <c r="A2628" s="101" t="s">
        <v>9347</v>
      </c>
      <c r="B2628" s="101" t="s">
        <v>9348</v>
      </c>
      <c r="C2628" s="101" t="s">
        <v>1770</v>
      </c>
      <c r="D2628" s="102" t="s">
        <v>9349</v>
      </c>
    </row>
    <row r="2629" spans="1:4" ht="13.5" x14ac:dyDescent="0.25">
      <c r="A2629" s="101" t="s">
        <v>9350</v>
      </c>
      <c r="B2629" s="101" t="s">
        <v>9351</v>
      </c>
      <c r="C2629" s="101" t="s">
        <v>5927</v>
      </c>
      <c r="D2629" s="102" t="s">
        <v>9352</v>
      </c>
    </row>
    <row r="2630" spans="1:4" ht="13.5" x14ac:dyDescent="0.25">
      <c r="A2630" s="101" t="s">
        <v>9353</v>
      </c>
      <c r="B2630" s="101" t="s">
        <v>9354</v>
      </c>
      <c r="C2630" s="101" t="s">
        <v>5927</v>
      </c>
      <c r="D2630" s="102" t="s">
        <v>9355</v>
      </c>
    </row>
    <row r="2631" spans="1:4" ht="13.5" x14ac:dyDescent="0.25">
      <c r="A2631" s="101" t="s">
        <v>9356</v>
      </c>
      <c r="B2631" s="101" t="s">
        <v>9357</v>
      </c>
      <c r="C2631" s="101" t="s">
        <v>5927</v>
      </c>
      <c r="D2631" s="102" t="s">
        <v>9358</v>
      </c>
    </row>
    <row r="2632" spans="1:4" ht="13.5" x14ac:dyDescent="0.25">
      <c r="A2632" s="101" t="s">
        <v>9359</v>
      </c>
      <c r="B2632" s="101" t="s">
        <v>9360</v>
      </c>
      <c r="C2632" s="101" t="s">
        <v>5927</v>
      </c>
      <c r="D2632" s="102" t="s">
        <v>9361</v>
      </c>
    </row>
    <row r="2633" spans="1:4" ht="13.5" x14ac:dyDescent="0.25">
      <c r="A2633" s="101" t="s">
        <v>9362</v>
      </c>
      <c r="B2633" s="101" t="s">
        <v>9363</v>
      </c>
      <c r="C2633" s="101" t="s">
        <v>5927</v>
      </c>
      <c r="D2633" s="102" t="s">
        <v>9364</v>
      </c>
    </row>
    <row r="2634" spans="1:4" ht="13.5" x14ac:dyDescent="0.25">
      <c r="A2634" s="101" t="s">
        <v>9365</v>
      </c>
      <c r="B2634" s="101" t="s">
        <v>9366</v>
      </c>
      <c r="C2634" s="101" t="s">
        <v>5927</v>
      </c>
      <c r="D2634" s="102" t="s">
        <v>9367</v>
      </c>
    </row>
    <row r="2635" spans="1:4" ht="13.5" x14ac:dyDescent="0.25">
      <c r="A2635" s="101" t="s">
        <v>9368</v>
      </c>
      <c r="B2635" s="101" t="s">
        <v>9369</v>
      </c>
      <c r="C2635" s="101" t="s">
        <v>5927</v>
      </c>
      <c r="D2635" s="102" t="s">
        <v>9370</v>
      </c>
    </row>
    <row r="2636" spans="1:4" ht="13.5" x14ac:dyDescent="0.25">
      <c r="A2636" s="101" t="s">
        <v>9371</v>
      </c>
      <c r="B2636" s="101" t="s">
        <v>9372</v>
      </c>
      <c r="C2636" s="101" t="s">
        <v>5927</v>
      </c>
      <c r="D2636" s="102" t="s">
        <v>9373</v>
      </c>
    </row>
    <row r="2637" spans="1:4" ht="13.5" x14ac:dyDescent="0.25">
      <c r="A2637" s="101" t="s">
        <v>9374</v>
      </c>
      <c r="B2637" s="101" t="s">
        <v>9375</v>
      </c>
      <c r="C2637" s="101" t="s">
        <v>2759</v>
      </c>
      <c r="D2637" s="102" t="s">
        <v>9376</v>
      </c>
    </row>
    <row r="2638" spans="1:4" ht="13.5" x14ac:dyDescent="0.25">
      <c r="A2638" s="101" t="s">
        <v>9377</v>
      </c>
      <c r="B2638" s="101" t="s">
        <v>9378</v>
      </c>
      <c r="C2638" s="101" t="s">
        <v>2759</v>
      </c>
      <c r="D2638" s="102" t="s">
        <v>9379</v>
      </c>
    </row>
    <row r="2639" spans="1:4" ht="13.5" x14ac:dyDescent="0.25">
      <c r="A2639" s="101" t="s">
        <v>9380</v>
      </c>
      <c r="B2639" s="101" t="s">
        <v>9381</v>
      </c>
      <c r="C2639" s="101" t="s">
        <v>2759</v>
      </c>
      <c r="D2639" s="102" t="s">
        <v>9382</v>
      </c>
    </row>
    <row r="2640" spans="1:4" ht="13.5" x14ac:dyDescent="0.25">
      <c r="A2640" s="101" t="s">
        <v>9383</v>
      </c>
      <c r="B2640" s="101" t="s">
        <v>9384</v>
      </c>
      <c r="C2640" s="101" t="s">
        <v>2759</v>
      </c>
      <c r="D2640" s="102" t="s">
        <v>9385</v>
      </c>
    </row>
    <row r="2641" spans="1:4" ht="13.5" x14ac:dyDescent="0.25">
      <c r="A2641" s="101" t="s">
        <v>9386</v>
      </c>
      <c r="B2641" s="101" t="s">
        <v>9387</v>
      </c>
      <c r="C2641" s="101" t="s">
        <v>2759</v>
      </c>
      <c r="D2641" s="102" t="s">
        <v>9388</v>
      </c>
    </row>
    <row r="2642" spans="1:4" ht="13.5" x14ac:dyDescent="0.25">
      <c r="A2642" s="101" t="s">
        <v>9389</v>
      </c>
      <c r="B2642" s="101" t="s">
        <v>9390</v>
      </c>
      <c r="C2642" s="101" t="s">
        <v>2759</v>
      </c>
      <c r="D2642" s="102" t="s">
        <v>9391</v>
      </c>
    </row>
    <row r="2643" spans="1:4" ht="13.5" x14ac:dyDescent="0.25">
      <c r="A2643" s="101" t="s">
        <v>9392</v>
      </c>
      <c r="B2643" s="101" t="s">
        <v>9393</v>
      </c>
      <c r="C2643" s="101" t="s">
        <v>2759</v>
      </c>
      <c r="D2643" s="102" t="s">
        <v>9394</v>
      </c>
    </row>
    <row r="2644" spans="1:4" ht="13.5" x14ac:dyDescent="0.25">
      <c r="A2644" s="101" t="s">
        <v>9395</v>
      </c>
      <c r="B2644" s="101" t="s">
        <v>9396</v>
      </c>
      <c r="C2644" s="101" t="s">
        <v>2759</v>
      </c>
      <c r="D2644" s="102" t="s">
        <v>9397</v>
      </c>
    </row>
    <row r="2645" spans="1:4" ht="13.5" x14ac:dyDescent="0.25">
      <c r="A2645" s="101" t="s">
        <v>9398</v>
      </c>
      <c r="B2645" s="101" t="s">
        <v>9399</v>
      </c>
      <c r="C2645" s="101" t="s">
        <v>2759</v>
      </c>
      <c r="D2645" s="102" t="s">
        <v>9400</v>
      </c>
    </row>
    <row r="2646" spans="1:4" ht="13.5" x14ac:dyDescent="0.25">
      <c r="A2646" s="101" t="s">
        <v>9401</v>
      </c>
      <c r="B2646" s="101" t="s">
        <v>9402</v>
      </c>
      <c r="C2646" s="101" t="s">
        <v>2759</v>
      </c>
      <c r="D2646" s="102" t="s">
        <v>9403</v>
      </c>
    </row>
    <row r="2647" spans="1:4" ht="13.5" x14ac:dyDescent="0.25">
      <c r="A2647" s="101" t="s">
        <v>9404</v>
      </c>
      <c r="B2647" s="101" t="s">
        <v>9405</v>
      </c>
      <c r="C2647" s="101" t="s">
        <v>2759</v>
      </c>
      <c r="D2647" s="102" t="s">
        <v>9406</v>
      </c>
    </row>
    <row r="2648" spans="1:4" ht="13.5" x14ac:dyDescent="0.25">
      <c r="A2648" s="101" t="s">
        <v>9407</v>
      </c>
      <c r="B2648" s="101" t="s">
        <v>9408</v>
      </c>
      <c r="C2648" s="101" t="s">
        <v>2759</v>
      </c>
      <c r="D2648" s="102" t="s">
        <v>9409</v>
      </c>
    </row>
    <row r="2649" spans="1:4" ht="13.5" x14ac:dyDescent="0.25">
      <c r="A2649" s="101" t="s">
        <v>9410</v>
      </c>
      <c r="B2649" s="101" t="s">
        <v>9411</v>
      </c>
      <c r="C2649" s="101" t="s">
        <v>1770</v>
      </c>
      <c r="D2649" s="102" t="s">
        <v>9412</v>
      </c>
    </row>
    <row r="2650" spans="1:4" ht="13.5" x14ac:dyDescent="0.25">
      <c r="A2650" s="101" t="s">
        <v>9413</v>
      </c>
      <c r="B2650" s="101" t="s">
        <v>9414</v>
      </c>
      <c r="C2650" s="101" t="s">
        <v>1770</v>
      </c>
      <c r="D2650" s="102" t="s">
        <v>9415</v>
      </c>
    </row>
    <row r="2651" spans="1:4" ht="13.5" x14ac:dyDescent="0.25">
      <c r="A2651" s="101" t="s">
        <v>9416</v>
      </c>
      <c r="B2651" s="101" t="s">
        <v>9417</v>
      </c>
      <c r="C2651" s="101" t="s">
        <v>1770</v>
      </c>
      <c r="D2651" s="102" t="s">
        <v>9418</v>
      </c>
    </row>
    <row r="2652" spans="1:4" ht="13.5" x14ac:dyDescent="0.25">
      <c r="A2652" s="101" t="s">
        <v>9419</v>
      </c>
      <c r="B2652" s="101" t="s">
        <v>9420</v>
      </c>
      <c r="C2652" s="101" t="s">
        <v>1770</v>
      </c>
      <c r="D2652" s="102" t="s">
        <v>9421</v>
      </c>
    </row>
    <row r="2653" spans="1:4" ht="13.5" x14ac:dyDescent="0.25">
      <c r="A2653" s="101" t="s">
        <v>9422</v>
      </c>
      <c r="B2653" s="101" t="s">
        <v>9423</v>
      </c>
      <c r="C2653" s="101" t="s">
        <v>1770</v>
      </c>
      <c r="D2653" s="102" t="s">
        <v>9424</v>
      </c>
    </row>
    <row r="2654" spans="1:4" ht="13.5" x14ac:dyDescent="0.25">
      <c r="A2654" s="101" t="s">
        <v>9425</v>
      </c>
      <c r="B2654" s="101" t="s">
        <v>9426</v>
      </c>
      <c r="C2654" s="101" t="s">
        <v>1770</v>
      </c>
      <c r="D2654" s="102" t="s">
        <v>9427</v>
      </c>
    </row>
    <row r="2655" spans="1:4" ht="13.5" x14ac:dyDescent="0.25">
      <c r="A2655" s="101" t="s">
        <v>9428</v>
      </c>
      <c r="B2655" s="101" t="s">
        <v>9429</v>
      </c>
      <c r="C2655" s="101" t="s">
        <v>1770</v>
      </c>
      <c r="D2655" s="102" t="s">
        <v>9430</v>
      </c>
    </row>
    <row r="2656" spans="1:4" ht="13.5" x14ac:dyDescent="0.25">
      <c r="A2656" s="101" t="s">
        <v>9431</v>
      </c>
      <c r="B2656" s="101" t="s">
        <v>9432</v>
      </c>
      <c r="C2656" s="101" t="s">
        <v>1770</v>
      </c>
      <c r="D2656" s="102" t="s">
        <v>9433</v>
      </c>
    </row>
    <row r="2657" spans="1:4" ht="13.5" x14ac:dyDescent="0.25">
      <c r="A2657" s="101" t="s">
        <v>9434</v>
      </c>
      <c r="B2657" s="101" t="s">
        <v>9435</v>
      </c>
      <c r="C2657" s="101" t="s">
        <v>1770</v>
      </c>
      <c r="D2657" s="102" t="s">
        <v>9436</v>
      </c>
    </row>
    <row r="2658" spans="1:4" ht="13.5" x14ac:dyDescent="0.25">
      <c r="A2658" s="101" t="s">
        <v>9437</v>
      </c>
      <c r="B2658" s="101" t="s">
        <v>9438</v>
      </c>
      <c r="C2658" s="101" t="s">
        <v>1770</v>
      </c>
      <c r="D2658" s="102" t="s">
        <v>9439</v>
      </c>
    </row>
    <row r="2659" spans="1:4" ht="13.5" x14ac:dyDescent="0.25">
      <c r="A2659" s="101" t="s">
        <v>9440</v>
      </c>
      <c r="B2659" s="101" t="s">
        <v>9441</v>
      </c>
      <c r="C2659" s="101" t="s">
        <v>1770</v>
      </c>
      <c r="D2659" s="102" t="s">
        <v>9442</v>
      </c>
    </row>
    <row r="2660" spans="1:4" ht="13.5" x14ac:dyDescent="0.25">
      <c r="A2660" s="101" t="s">
        <v>9443</v>
      </c>
      <c r="B2660" s="101" t="s">
        <v>9444</v>
      </c>
      <c r="C2660" s="101" t="s">
        <v>5902</v>
      </c>
      <c r="D2660" s="102" t="s">
        <v>9445</v>
      </c>
    </row>
    <row r="2661" spans="1:4" ht="13.5" x14ac:dyDescent="0.25">
      <c r="A2661" s="101" t="s">
        <v>9446</v>
      </c>
      <c r="B2661" s="101" t="s">
        <v>9447</v>
      </c>
      <c r="C2661" s="101" t="s">
        <v>5902</v>
      </c>
      <c r="D2661" s="102" t="s">
        <v>9448</v>
      </c>
    </row>
    <row r="2662" spans="1:4" ht="13.5" x14ac:dyDescent="0.25">
      <c r="A2662" s="101" t="s">
        <v>9449</v>
      </c>
      <c r="B2662" s="101" t="s">
        <v>9450</v>
      </c>
      <c r="C2662" s="101" t="s">
        <v>5902</v>
      </c>
      <c r="D2662" s="102" t="s">
        <v>2095</v>
      </c>
    </row>
    <row r="2663" spans="1:4" ht="13.5" x14ac:dyDescent="0.25">
      <c r="A2663" s="101" t="s">
        <v>9451</v>
      </c>
      <c r="B2663" s="101" t="s">
        <v>9452</v>
      </c>
      <c r="C2663" s="101" t="s">
        <v>5902</v>
      </c>
      <c r="D2663" s="102" t="s">
        <v>9453</v>
      </c>
    </row>
    <row r="2664" spans="1:4" ht="13.5" x14ac:dyDescent="0.25">
      <c r="A2664" s="101" t="s">
        <v>9454</v>
      </c>
      <c r="B2664" s="101" t="s">
        <v>9455</v>
      </c>
      <c r="C2664" s="101" t="s">
        <v>5902</v>
      </c>
      <c r="D2664" s="102" t="s">
        <v>9456</v>
      </c>
    </row>
    <row r="2665" spans="1:4" ht="13.5" x14ac:dyDescent="0.25">
      <c r="A2665" s="101" t="s">
        <v>9457</v>
      </c>
      <c r="B2665" s="101" t="s">
        <v>9458</v>
      </c>
      <c r="C2665" s="101" t="s">
        <v>5902</v>
      </c>
      <c r="D2665" s="102" t="s">
        <v>9459</v>
      </c>
    </row>
    <row r="2666" spans="1:4" ht="13.5" x14ac:dyDescent="0.25">
      <c r="A2666" s="101" t="s">
        <v>9460</v>
      </c>
      <c r="B2666" s="101" t="s">
        <v>9461</v>
      </c>
      <c r="C2666" s="101" t="s">
        <v>5902</v>
      </c>
      <c r="D2666" s="102" t="s">
        <v>9462</v>
      </c>
    </row>
    <row r="2667" spans="1:4" ht="13.5" x14ac:dyDescent="0.25">
      <c r="A2667" s="101" t="s">
        <v>9463</v>
      </c>
      <c r="B2667" s="101" t="s">
        <v>9464</v>
      </c>
      <c r="C2667" s="101" t="s">
        <v>5902</v>
      </c>
      <c r="D2667" s="102" t="s">
        <v>9465</v>
      </c>
    </row>
    <row r="2668" spans="1:4" ht="13.5" x14ac:dyDescent="0.25">
      <c r="A2668" s="101" t="s">
        <v>9466</v>
      </c>
      <c r="B2668" s="101" t="s">
        <v>9467</v>
      </c>
      <c r="C2668" s="101" t="s">
        <v>5902</v>
      </c>
      <c r="D2668" s="102" t="s">
        <v>9468</v>
      </c>
    </row>
    <row r="2669" spans="1:4" ht="13.5" x14ac:dyDescent="0.25">
      <c r="A2669" s="101" t="s">
        <v>9469</v>
      </c>
      <c r="B2669" s="101" t="s">
        <v>9470</v>
      </c>
      <c r="C2669" s="101" t="s">
        <v>5902</v>
      </c>
      <c r="D2669" s="102" t="s">
        <v>9471</v>
      </c>
    </row>
    <row r="2670" spans="1:4" ht="13.5" x14ac:dyDescent="0.25">
      <c r="A2670" s="101" t="s">
        <v>9472</v>
      </c>
      <c r="B2670" s="101" t="s">
        <v>9473</v>
      </c>
      <c r="C2670" s="101" t="s">
        <v>5902</v>
      </c>
      <c r="D2670" s="102" t="s">
        <v>9474</v>
      </c>
    </row>
    <row r="2671" spans="1:4" ht="13.5" x14ac:dyDescent="0.25">
      <c r="A2671" s="101" t="s">
        <v>9475</v>
      </c>
      <c r="B2671" s="101" t="s">
        <v>9476</v>
      </c>
      <c r="C2671" s="101" t="s">
        <v>5902</v>
      </c>
      <c r="D2671" s="102" t="s">
        <v>6301</v>
      </c>
    </row>
    <row r="2672" spans="1:4" ht="13.5" x14ac:dyDescent="0.25">
      <c r="A2672" s="101" t="s">
        <v>9477</v>
      </c>
      <c r="B2672" s="101" t="s">
        <v>9478</v>
      </c>
      <c r="C2672" s="101" t="s">
        <v>5902</v>
      </c>
      <c r="D2672" s="102" t="s">
        <v>9479</v>
      </c>
    </row>
    <row r="2673" spans="1:4" ht="13.5" x14ac:dyDescent="0.25">
      <c r="A2673" s="101" t="s">
        <v>9480</v>
      </c>
      <c r="B2673" s="101" t="s">
        <v>9481</v>
      </c>
      <c r="C2673" s="101" t="s">
        <v>5902</v>
      </c>
      <c r="D2673" s="102" t="s">
        <v>9482</v>
      </c>
    </row>
    <row r="2674" spans="1:4" ht="13.5" x14ac:dyDescent="0.25">
      <c r="A2674" s="101" t="s">
        <v>9483</v>
      </c>
      <c r="B2674" s="101" t="s">
        <v>9484</v>
      </c>
      <c r="C2674" s="101" t="s">
        <v>5902</v>
      </c>
      <c r="D2674" s="102" t="s">
        <v>9485</v>
      </c>
    </row>
    <row r="2675" spans="1:4" ht="13.5" x14ac:dyDescent="0.25">
      <c r="A2675" s="101" t="s">
        <v>9486</v>
      </c>
      <c r="B2675" s="101" t="s">
        <v>9487</v>
      </c>
      <c r="C2675" s="101" t="s">
        <v>5902</v>
      </c>
      <c r="D2675" s="102" t="s">
        <v>7008</v>
      </c>
    </row>
    <row r="2676" spans="1:4" ht="13.5" x14ac:dyDescent="0.25">
      <c r="A2676" s="101" t="s">
        <v>9488</v>
      </c>
      <c r="B2676" s="101" t="s">
        <v>9489</v>
      </c>
      <c r="C2676" s="101" t="s">
        <v>2759</v>
      </c>
      <c r="D2676" s="102" t="s">
        <v>8425</v>
      </c>
    </row>
    <row r="2677" spans="1:4" ht="13.5" x14ac:dyDescent="0.25">
      <c r="A2677" s="101" t="s">
        <v>9490</v>
      </c>
      <c r="B2677" s="101" t="s">
        <v>9491</v>
      </c>
      <c r="C2677" s="101" t="s">
        <v>2759</v>
      </c>
      <c r="D2677" s="102" t="s">
        <v>1816</v>
      </c>
    </row>
    <row r="2678" spans="1:4" ht="13.5" x14ac:dyDescent="0.25">
      <c r="A2678" s="101" t="s">
        <v>9492</v>
      </c>
      <c r="B2678" s="101" t="s">
        <v>9493</v>
      </c>
      <c r="C2678" s="101" t="s">
        <v>5902</v>
      </c>
      <c r="D2678" s="102" t="s">
        <v>9494</v>
      </c>
    </row>
    <row r="2679" spans="1:4" ht="13.5" x14ac:dyDescent="0.25">
      <c r="A2679" s="101" t="s">
        <v>9495</v>
      </c>
      <c r="B2679" s="101" t="s">
        <v>9496</v>
      </c>
      <c r="C2679" s="101" t="s">
        <v>5927</v>
      </c>
      <c r="D2679" s="102" t="s">
        <v>9497</v>
      </c>
    </row>
    <row r="2680" spans="1:4" ht="13.5" x14ac:dyDescent="0.25">
      <c r="A2680" s="101" t="s">
        <v>9498</v>
      </c>
      <c r="B2680" s="101" t="s">
        <v>9499</v>
      </c>
      <c r="C2680" s="101" t="s">
        <v>5927</v>
      </c>
      <c r="D2680" s="102" t="s">
        <v>9500</v>
      </c>
    </row>
    <row r="2681" spans="1:4" ht="13.5" x14ac:dyDescent="0.25">
      <c r="A2681" s="101" t="s">
        <v>9501</v>
      </c>
      <c r="B2681" s="101" t="s">
        <v>9502</v>
      </c>
      <c r="C2681" s="101" t="s">
        <v>5927</v>
      </c>
      <c r="D2681" s="102" t="s">
        <v>9503</v>
      </c>
    </row>
    <row r="2682" spans="1:4" ht="13.5" x14ac:dyDescent="0.25">
      <c r="A2682" s="101" t="s">
        <v>9504</v>
      </c>
      <c r="B2682" s="101" t="s">
        <v>9505</v>
      </c>
      <c r="C2682" s="101" t="s">
        <v>5927</v>
      </c>
      <c r="D2682" s="102" t="s">
        <v>9506</v>
      </c>
    </row>
    <row r="2683" spans="1:4" ht="13.5" x14ac:dyDescent="0.25">
      <c r="A2683" s="101" t="s">
        <v>9507</v>
      </c>
      <c r="B2683" s="101" t="s">
        <v>9508</v>
      </c>
      <c r="C2683" s="101" t="s">
        <v>5927</v>
      </c>
      <c r="D2683" s="102" t="s">
        <v>9509</v>
      </c>
    </row>
    <row r="2684" spans="1:4" ht="13.5" x14ac:dyDescent="0.25">
      <c r="A2684" s="101" t="s">
        <v>9510</v>
      </c>
      <c r="B2684" s="101" t="s">
        <v>9511</v>
      </c>
      <c r="C2684" s="101" t="s">
        <v>5927</v>
      </c>
      <c r="D2684" s="102" t="s">
        <v>9512</v>
      </c>
    </row>
    <row r="2685" spans="1:4" ht="13.5" x14ac:dyDescent="0.25">
      <c r="A2685" s="101" t="s">
        <v>9513</v>
      </c>
      <c r="B2685" s="101" t="s">
        <v>9514</v>
      </c>
      <c r="C2685" s="101" t="s">
        <v>5927</v>
      </c>
      <c r="D2685" s="102" t="s">
        <v>9503</v>
      </c>
    </row>
    <row r="2686" spans="1:4" ht="13.5" x14ac:dyDescent="0.25">
      <c r="A2686" s="101" t="s">
        <v>9515</v>
      </c>
      <c r="B2686" s="101" t="s">
        <v>9516</v>
      </c>
      <c r="C2686" s="101" t="s">
        <v>5927</v>
      </c>
      <c r="D2686" s="102" t="s">
        <v>9517</v>
      </c>
    </row>
    <row r="2687" spans="1:4" ht="13.5" x14ac:dyDescent="0.25">
      <c r="A2687" s="101" t="s">
        <v>9518</v>
      </c>
      <c r="B2687" s="101" t="s">
        <v>9519</v>
      </c>
      <c r="C2687" s="101" t="s">
        <v>5927</v>
      </c>
      <c r="D2687" s="102" t="s">
        <v>9520</v>
      </c>
    </row>
    <row r="2688" spans="1:4" ht="13.5" x14ac:dyDescent="0.25">
      <c r="A2688" s="101" t="s">
        <v>9521</v>
      </c>
      <c r="B2688" s="101" t="s">
        <v>9522</v>
      </c>
      <c r="C2688" s="101" t="s">
        <v>5927</v>
      </c>
      <c r="D2688" s="102" t="s">
        <v>9523</v>
      </c>
    </row>
    <row r="2689" spans="1:4" ht="13.5" x14ac:dyDescent="0.25">
      <c r="A2689" s="101" t="s">
        <v>9524</v>
      </c>
      <c r="B2689" s="101" t="s">
        <v>9525</v>
      </c>
      <c r="C2689" s="101" t="s">
        <v>5927</v>
      </c>
      <c r="D2689" s="102" t="s">
        <v>9526</v>
      </c>
    </row>
    <row r="2690" spans="1:4" ht="13.5" x14ac:dyDescent="0.25">
      <c r="A2690" s="101" t="s">
        <v>9527</v>
      </c>
      <c r="B2690" s="101" t="s">
        <v>9528</v>
      </c>
      <c r="C2690" s="101" t="s">
        <v>5927</v>
      </c>
      <c r="D2690" s="102" t="s">
        <v>9529</v>
      </c>
    </row>
    <row r="2691" spans="1:4" ht="13.5" x14ac:dyDescent="0.25">
      <c r="A2691" s="101" t="s">
        <v>9530</v>
      </c>
      <c r="B2691" s="101" t="s">
        <v>9531</v>
      </c>
      <c r="C2691" s="101" t="s">
        <v>5902</v>
      </c>
      <c r="D2691" s="102" t="s">
        <v>9532</v>
      </c>
    </row>
    <row r="2692" spans="1:4" ht="13.5" x14ac:dyDescent="0.25">
      <c r="A2692" s="101" t="s">
        <v>9533</v>
      </c>
      <c r="B2692" s="101" t="s">
        <v>9534</v>
      </c>
      <c r="C2692" s="101" t="s">
        <v>5902</v>
      </c>
      <c r="D2692" s="102" t="s">
        <v>9535</v>
      </c>
    </row>
    <row r="2693" spans="1:4" ht="13.5" x14ac:dyDescent="0.25">
      <c r="A2693" s="101" t="s">
        <v>9536</v>
      </c>
      <c r="B2693" s="101" t="s">
        <v>9537</v>
      </c>
      <c r="C2693" s="101" t="s">
        <v>5902</v>
      </c>
      <c r="D2693" s="102" t="s">
        <v>9538</v>
      </c>
    </row>
    <row r="2694" spans="1:4" ht="13.5" x14ac:dyDescent="0.25">
      <c r="A2694" s="101" t="s">
        <v>9539</v>
      </c>
      <c r="B2694" s="101" t="s">
        <v>9540</v>
      </c>
      <c r="C2694" s="101" t="s">
        <v>5902</v>
      </c>
      <c r="D2694" s="102" t="s">
        <v>9541</v>
      </c>
    </row>
    <row r="2695" spans="1:4" ht="13.5" x14ac:dyDescent="0.25">
      <c r="A2695" s="101" t="s">
        <v>9542</v>
      </c>
      <c r="B2695" s="101" t="s">
        <v>9543</v>
      </c>
      <c r="C2695" s="101" t="s">
        <v>5902</v>
      </c>
      <c r="D2695" s="102" t="s">
        <v>9544</v>
      </c>
    </row>
    <row r="2696" spans="1:4" ht="13.5" x14ac:dyDescent="0.25">
      <c r="A2696" s="101" t="s">
        <v>9545</v>
      </c>
      <c r="B2696" s="101" t="s">
        <v>9546</v>
      </c>
      <c r="C2696" s="101" t="s">
        <v>5902</v>
      </c>
      <c r="D2696" s="102" t="s">
        <v>4910</v>
      </c>
    </row>
    <row r="2697" spans="1:4" ht="13.5" x14ac:dyDescent="0.25">
      <c r="A2697" s="101" t="s">
        <v>9547</v>
      </c>
      <c r="B2697" s="101" t="s">
        <v>9548</v>
      </c>
      <c r="C2697" s="101" t="s">
        <v>5902</v>
      </c>
      <c r="D2697" s="102" t="s">
        <v>9549</v>
      </c>
    </row>
    <row r="2698" spans="1:4" ht="13.5" x14ac:dyDescent="0.25">
      <c r="A2698" s="101" t="s">
        <v>9550</v>
      </c>
      <c r="B2698" s="101" t="s">
        <v>9551</v>
      </c>
      <c r="C2698" s="101" t="s">
        <v>5927</v>
      </c>
      <c r="D2698" s="102" t="s">
        <v>9552</v>
      </c>
    </row>
    <row r="2699" spans="1:4" ht="13.5" x14ac:dyDescent="0.25">
      <c r="A2699" s="101" t="s">
        <v>9553</v>
      </c>
      <c r="B2699" s="101" t="s">
        <v>9554</v>
      </c>
      <c r="C2699" s="101" t="s">
        <v>5927</v>
      </c>
      <c r="D2699" s="102" t="s">
        <v>9555</v>
      </c>
    </row>
    <row r="2700" spans="1:4" ht="13.5" x14ac:dyDescent="0.25">
      <c r="A2700" s="101" t="s">
        <v>9556</v>
      </c>
      <c r="B2700" s="101" t="s">
        <v>9557</v>
      </c>
      <c r="C2700" s="101" t="s">
        <v>5927</v>
      </c>
      <c r="D2700" s="102" t="s">
        <v>9558</v>
      </c>
    </row>
    <row r="2701" spans="1:4" ht="13.5" x14ac:dyDescent="0.25">
      <c r="A2701" s="101" t="s">
        <v>9559</v>
      </c>
      <c r="B2701" s="101" t="s">
        <v>9560</v>
      </c>
      <c r="C2701" s="101" t="s">
        <v>5927</v>
      </c>
      <c r="D2701" s="102" t="s">
        <v>9561</v>
      </c>
    </row>
    <row r="2702" spans="1:4" ht="13.5" x14ac:dyDescent="0.25">
      <c r="A2702" s="101" t="s">
        <v>9562</v>
      </c>
      <c r="B2702" s="101" t="s">
        <v>9563</v>
      </c>
      <c r="C2702" s="101" t="s">
        <v>5927</v>
      </c>
      <c r="D2702" s="102" t="s">
        <v>9564</v>
      </c>
    </row>
    <row r="2703" spans="1:4" ht="13.5" x14ac:dyDescent="0.25">
      <c r="A2703" s="101" t="s">
        <v>9565</v>
      </c>
      <c r="B2703" s="101" t="s">
        <v>9566</v>
      </c>
      <c r="C2703" s="101" t="s">
        <v>5927</v>
      </c>
      <c r="D2703" s="102" t="s">
        <v>9567</v>
      </c>
    </row>
    <row r="2704" spans="1:4" ht="13.5" x14ac:dyDescent="0.25">
      <c r="A2704" s="101" t="s">
        <v>9568</v>
      </c>
      <c r="B2704" s="101" t="s">
        <v>9569</v>
      </c>
      <c r="C2704" s="101" t="s">
        <v>5927</v>
      </c>
      <c r="D2704" s="102" t="s">
        <v>9570</v>
      </c>
    </row>
    <row r="2705" spans="1:4" ht="13.5" x14ac:dyDescent="0.25">
      <c r="A2705" s="101" t="s">
        <v>9571</v>
      </c>
      <c r="B2705" s="101" t="s">
        <v>9572</v>
      </c>
      <c r="C2705" s="101" t="s">
        <v>5927</v>
      </c>
      <c r="D2705" s="102" t="s">
        <v>9573</v>
      </c>
    </row>
    <row r="2706" spans="1:4" ht="13.5" x14ac:dyDescent="0.25">
      <c r="A2706" s="101" t="s">
        <v>9574</v>
      </c>
      <c r="B2706" s="101" t="s">
        <v>9575</v>
      </c>
      <c r="C2706" s="101" t="s">
        <v>2759</v>
      </c>
      <c r="D2706" s="102" t="s">
        <v>9576</v>
      </c>
    </row>
    <row r="2707" spans="1:4" ht="13.5" x14ac:dyDescent="0.25">
      <c r="A2707" s="101" t="s">
        <v>9577</v>
      </c>
      <c r="B2707" s="101" t="s">
        <v>9578</v>
      </c>
      <c r="C2707" s="101" t="s">
        <v>2759</v>
      </c>
      <c r="D2707" s="102" t="s">
        <v>9579</v>
      </c>
    </row>
    <row r="2708" spans="1:4" ht="13.5" x14ac:dyDescent="0.25">
      <c r="A2708" s="101" t="s">
        <v>9580</v>
      </c>
      <c r="B2708" s="101" t="s">
        <v>9581</v>
      </c>
      <c r="C2708" s="101" t="s">
        <v>2759</v>
      </c>
      <c r="D2708" s="102" t="s">
        <v>9582</v>
      </c>
    </row>
    <row r="2709" spans="1:4" ht="13.5" x14ac:dyDescent="0.25">
      <c r="A2709" s="101" t="s">
        <v>9583</v>
      </c>
      <c r="B2709" s="101" t="s">
        <v>9584</v>
      </c>
      <c r="C2709" s="101" t="s">
        <v>2759</v>
      </c>
      <c r="D2709" s="102" t="s">
        <v>9585</v>
      </c>
    </row>
    <row r="2710" spans="1:4" ht="13.5" x14ac:dyDescent="0.25">
      <c r="A2710" s="101" t="s">
        <v>9586</v>
      </c>
      <c r="B2710" s="101" t="s">
        <v>9587</v>
      </c>
      <c r="C2710" s="101" t="s">
        <v>2759</v>
      </c>
      <c r="D2710" s="102" t="s">
        <v>9588</v>
      </c>
    </row>
    <row r="2711" spans="1:4" ht="13.5" x14ac:dyDescent="0.25">
      <c r="A2711" s="101" t="s">
        <v>9589</v>
      </c>
      <c r="B2711" s="101" t="s">
        <v>9590</v>
      </c>
      <c r="C2711" s="101" t="s">
        <v>1549</v>
      </c>
      <c r="D2711" s="102" t="s">
        <v>9591</v>
      </c>
    </row>
    <row r="2712" spans="1:4" ht="13.5" x14ac:dyDescent="0.25">
      <c r="A2712" s="101" t="s">
        <v>9592</v>
      </c>
      <c r="B2712" s="101" t="s">
        <v>9593</v>
      </c>
      <c r="C2712" s="101" t="s">
        <v>1770</v>
      </c>
      <c r="D2712" s="102" t="s">
        <v>9594</v>
      </c>
    </row>
    <row r="2713" spans="1:4" ht="13.5" x14ac:dyDescent="0.25">
      <c r="A2713" s="101" t="s">
        <v>9595</v>
      </c>
      <c r="B2713" s="101" t="s">
        <v>9596</v>
      </c>
      <c r="C2713" s="101" t="s">
        <v>2759</v>
      </c>
      <c r="D2713" s="102" t="s">
        <v>9597</v>
      </c>
    </row>
    <row r="2714" spans="1:4" ht="13.5" x14ac:dyDescent="0.25">
      <c r="A2714" s="101" t="s">
        <v>9598</v>
      </c>
      <c r="B2714" s="101" t="s">
        <v>9599</v>
      </c>
      <c r="C2714" s="101" t="s">
        <v>2759</v>
      </c>
      <c r="D2714" s="102" t="s">
        <v>9600</v>
      </c>
    </row>
    <row r="2715" spans="1:4" ht="13.5" x14ac:dyDescent="0.25">
      <c r="A2715" s="101" t="s">
        <v>9601</v>
      </c>
      <c r="B2715" s="101" t="s">
        <v>9602</v>
      </c>
      <c r="C2715" s="101" t="s">
        <v>2759</v>
      </c>
      <c r="D2715" s="102" t="s">
        <v>9603</v>
      </c>
    </row>
    <row r="2716" spans="1:4" ht="13.5" x14ac:dyDescent="0.25">
      <c r="A2716" s="101" t="s">
        <v>9604</v>
      </c>
      <c r="B2716" s="101" t="s">
        <v>9605</v>
      </c>
      <c r="C2716" s="101" t="s">
        <v>2759</v>
      </c>
      <c r="D2716" s="102" t="s">
        <v>9606</v>
      </c>
    </row>
    <row r="2717" spans="1:4" ht="13.5" x14ac:dyDescent="0.25">
      <c r="A2717" s="101" t="s">
        <v>9607</v>
      </c>
      <c r="B2717" s="101" t="s">
        <v>9608</v>
      </c>
      <c r="C2717" s="101" t="s">
        <v>2759</v>
      </c>
      <c r="D2717" s="102" t="s">
        <v>9609</v>
      </c>
    </row>
    <row r="2718" spans="1:4" ht="13.5" x14ac:dyDescent="0.25">
      <c r="A2718" s="101" t="s">
        <v>9610</v>
      </c>
      <c r="B2718" s="101" t="s">
        <v>9611</v>
      </c>
      <c r="C2718" s="101" t="s">
        <v>2759</v>
      </c>
      <c r="D2718" s="102" t="s">
        <v>9612</v>
      </c>
    </row>
    <row r="2719" spans="1:4" ht="13.5" x14ac:dyDescent="0.25">
      <c r="A2719" s="101" t="s">
        <v>9613</v>
      </c>
      <c r="B2719" s="101" t="s">
        <v>9614</v>
      </c>
      <c r="C2719" s="101" t="s">
        <v>2759</v>
      </c>
      <c r="D2719" s="102" t="s">
        <v>9615</v>
      </c>
    </row>
    <row r="2720" spans="1:4" ht="13.5" x14ac:dyDescent="0.25">
      <c r="A2720" s="101" t="s">
        <v>9616</v>
      </c>
      <c r="B2720" s="101" t="s">
        <v>9617</v>
      </c>
      <c r="C2720" s="101" t="s">
        <v>2759</v>
      </c>
      <c r="D2720" s="102" t="s">
        <v>9618</v>
      </c>
    </row>
    <row r="2721" spans="1:4" ht="13.5" x14ac:dyDescent="0.25">
      <c r="A2721" s="101" t="s">
        <v>9619</v>
      </c>
      <c r="B2721" s="101" t="s">
        <v>9620</v>
      </c>
      <c r="C2721" s="101" t="s">
        <v>2759</v>
      </c>
      <c r="D2721" s="102" t="s">
        <v>9621</v>
      </c>
    </row>
    <row r="2722" spans="1:4" ht="13.5" x14ac:dyDescent="0.25">
      <c r="A2722" s="101" t="s">
        <v>9622</v>
      </c>
      <c r="B2722" s="101" t="s">
        <v>9623</v>
      </c>
      <c r="C2722" s="101" t="s">
        <v>2759</v>
      </c>
      <c r="D2722" s="102" t="s">
        <v>9624</v>
      </c>
    </row>
    <row r="2723" spans="1:4" ht="13.5" x14ac:dyDescent="0.25">
      <c r="A2723" s="101" t="s">
        <v>9625</v>
      </c>
      <c r="B2723" s="101" t="s">
        <v>9626</v>
      </c>
      <c r="C2723" s="101" t="s">
        <v>2759</v>
      </c>
      <c r="D2723" s="102" t="s">
        <v>9627</v>
      </c>
    </row>
    <row r="2724" spans="1:4" ht="13.5" x14ac:dyDescent="0.25">
      <c r="A2724" s="101" t="s">
        <v>9628</v>
      </c>
      <c r="B2724" s="101" t="s">
        <v>9629</v>
      </c>
      <c r="C2724" s="101" t="s">
        <v>2759</v>
      </c>
      <c r="D2724" s="102" t="s">
        <v>9630</v>
      </c>
    </row>
    <row r="2725" spans="1:4" ht="13.5" x14ac:dyDescent="0.25">
      <c r="A2725" s="101" t="s">
        <v>9631</v>
      </c>
      <c r="B2725" s="101" t="s">
        <v>9632</v>
      </c>
      <c r="C2725" s="101" t="s">
        <v>2759</v>
      </c>
      <c r="D2725" s="102" t="s">
        <v>9633</v>
      </c>
    </row>
    <row r="2726" spans="1:4" ht="13.5" x14ac:dyDescent="0.25">
      <c r="A2726" s="101" t="s">
        <v>9634</v>
      </c>
      <c r="B2726" s="101" t="s">
        <v>9635</v>
      </c>
      <c r="C2726" s="101" t="s">
        <v>2759</v>
      </c>
      <c r="D2726" s="102" t="s">
        <v>9636</v>
      </c>
    </row>
    <row r="2727" spans="1:4" ht="13.5" x14ac:dyDescent="0.25">
      <c r="A2727" s="101" t="s">
        <v>9637</v>
      </c>
      <c r="B2727" s="101" t="s">
        <v>9638</v>
      </c>
      <c r="C2727" s="101" t="s">
        <v>2759</v>
      </c>
      <c r="D2727" s="102" t="s">
        <v>9639</v>
      </c>
    </row>
    <row r="2728" spans="1:4" ht="13.5" x14ac:dyDescent="0.25">
      <c r="A2728" s="101" t="s">
        <v>9640</v>
      </c>
      <c r="B2728" s="101" t="s">
        <v>9641</v>
      </c>
      <c r="C2728" s="101" t="s">
        <v>2759</v>
      </c>
      <c r="D2728" s="102" t="s">
        <v>9642</v>
      </c>
    </row>
    <row r="2729" spans="1:4" ht="13.5" x14ac:dyDescent="0.25">
      <c r="A2729" s="101" t="s">
        <v>9643</v>
      </c>
      <c r="B2729" s="101" t="s">
        <v>9644</v>
      </c>
      <c r="C2729" s="101" t="s">
        <v>1770</v>
      </c>
      <c r="D2729" s="102" t="s">
        <v>9645</v>
      </c>
    </row>
    <row r="2730" spans="1:4" ht="13.5" x14ac:dyDescent="0.25">
      <c r="A2730" s="101" t="s">
        <v>9646</v>
      </c>
      <c r="B2730" s="101" t="s">
        <v>9647</v>
      </c>
      <c r="C2730" s="101" t="s">
        <v>1770</v>
      </c>
      <c r="D2730" s="102" t="s">
        <v>9648</v>
      </c>
    </row>
    <row r="2731" spans="1:4" ht="13.5" x14ac:dyDescent="0.25">
      <c r="A2731" s="101" t="s">
        <v>9649</v>
      </c>
      <c r="B2731" s="101" t="s">
        <v>9650</v>
      </c>
      <c r="C2731" s="101" t="s">
        <v>1770</v>
      </c>
      <c r="D2731" s="102" t="s">
        <v>9651</v>
      </c>
    </row>
    <row r="2732" spans="1:4" ht="13.5" x14ac:dyDescent="0.25">
      <c r="A2732" s="101" t="s">
        <v>9652</v>
      </c>
      <c r="B2732" s="101" t="s">
        <v>9653</v>
      </c>
      <c r="C2732" s="101" t="s">
        <v>1770</v>
      </c>
      <c r="D2732" s="102" t="s">
        <v>9654</v>
      </c>
    </row>
    <row r="2733" spans="1:4" ht="13.5" x14ac:dyDescent="0.25">
      <c r="A2733" s="101" t="s">
        <v>9655</v>
      </c>
      <c r="B2733" s="101" t="s">
        <v>9656</v>
      </c>
      <c r="C2733" s="101" t="s">
        <v>1770</v>
      </c>
      <c r="D2733" s="102" t="s">
        <v>9657</v>
      </c>
    </row>
    <row r="2734" spans="1:4" ht="13.5" x14ac:dyDescent="0.25">
      <c r="A2734" s="101" t="s">
        <v>9658</v>
      </c>
      <c r="B2734" s="101" t="s">
        <v>9659</v>
      </c>
      <c r="C2734" s="101" t="s">
        <v>1770</v>
      </c>
      <c r="D2734" s="102" t="s">
        <v>9660</v>
      </c>
    </row>
    <row r="2735" spans="1:4" ht="13.5" x14ac:dyDescent="0.25">
      <c r="A2735" s="101" t="s">
        <v>9661</v>
      </c>
      <c r="B2735" s="101" t="s">
        <v>9662</v>
      </c>
      <c r="C2735" s="101" t="s">
        <v>1770</v>
      </c>
      <c r="D2735" s="102" t="s">
        <v>9663</v>
      </c>
    </row>
    <row r="2736" spans="1:4" ht="13.5" x14ac:dyDescent="0.25">
      <c r="A2736" s="101" t="s">
        <v>9664</v>
      </c>
      <c r="B2736" s="101" t="s">
        <v>9665</v>
      </c>
      <c r="C2736" s="101" t="s">
        <v>1770</v>
      </c>
      <c r="D2736" s="102" t="s">
        <v>9666</v>
      </c>
    </row>
    <row r="2737" spans="1:4" ht="13.5" x14ac:dyDescent="0.25">
      <c r="A2737" s="101" t="s">
        <v>9667</v>
      </c>
      <c r="B2737" s="101" t="s">
        <v>9668</v>
      </c>
      <c r="C2737" s="101" t="s">
        <v>1770</v>
      </c>
      <c r="D2737" s="102" t="s">
        <v>2134</v>
      </c>
    </row>
    <row r="2738" spans="1:4" ht="13.5" x14ac:dyDescent="0.25">
      <c r="A2738" s="101" t="s">
        <v>9669</v>
      </c>
      <c r="B2738" s="101" t="s">
        <v>9670</v>
      </c>
      <c r="C2738" s="101" t="s">
        <v>1770</v>
      </c>
      <c r="D2738" s="102" t="s">
        <v>9671</v>
      </c>
    </row>
    <row r="2739" spans="1:4" ht="13.5" x14ac:dyDescent="0.25">
      <c r="A2739" s="101" t="s">
        <v>9672</v>
      </c>
      <c r="B2739" s="101" t="s">
        <v>9673</v>
      </c>
      <c r="C2739" s="101" t="s">
        <v>1770</v>
      </c>
      <c r="D2739" s="102" t="s">
        <v>9674</v>
      </c>
    </row>
    <row r="2740" spans="1:4" ht="13.5" x14ac:dyDescent="0.25">
      <c r="A2740" s="101" t="s">
        <v>9675</v>
      </c>
      <c r="B2740" s="101" t="s">
        <v>9676</v>
      </c>
      <c r="C2740" s="101" t="s">
        <v>1770</v>
      </c>
      <c r="D2740" s="102" t="s">
        <v>4488</v>
      </c>
    </row>
    <row r="2741" spans="1:4" ht="13.5" x14ac:dyDescent="0.25">
      <c r="A2741" s="101" t="s">
        <v>9677</v>
      </c>
      <c r="B2741" s="101" t="s">
        <v>9678</v>
      </c>
      <c r="C2741" s="101" t="s">
        <v>1770</v>
      </c>
      <c r="D2741" s="102" t="s">
        <v>9679</v>
      </c>
    </row>
    <row r="2742" spans="1:4" ht="13.5" x14ac:dyDescent="0.25">
      <c r="A2742" s="101" t="s">
        <v>9680</v>
      </c>
      <c r="B2742" s="101" t="s">
        <v>9681</v>
      </c>
      <c r="C2742" s="101" t="s">
        <v>1770</v>
      </c>
      <c r="D2742" s="102" t="s">
        <v>9682</v>
      </c>
    </row>
    <row r="2743" spans="1:4" ht="13.5" x14ac:dyDescent="0.25">
      <c r="A2743" s="101" t="s">
        <v>9683</v>
      </c>
      <c r="B2743" s="101" t="s">
        <v>9684</v>
      </c>
      <c r="C2743" s="101" t="s">
        <v>1770</v>
      </c>
      <c r="D2743" s="102" t="s">
        <v>9685</v>
      </c>
    </row>
    <row r="2744" spans="1:4" ht="13.5" x14ac:dyDescent="0.25">
      <c r="A2744" s="101" t="s">
        <v>9686</v>
      </c>
      <c r="B2744" s="101" t="s">
        <v>9687</v>
      </c>
      <c r="C2744" s="101" t="s">
        <v>1770</v>
      </c>
      <c r="D2744" s="102" t="s">
        <v>9688</v>
      </c>
    </row>
    <row r="2745" spans="1:4" ht="13.5" x14ac:dyDescent="0.25">
      <c r="A2745" s="101" t="s">
        <v>9689</v>
      </c>
      <c r="B2745" s="101" t="s">
        <v>9690</v>
      </c>
      <c r="C2745" s="101" t="s">
        <v>1770</v>
      </c>
      <c r="D2745" s="102" t="s">
        <v>9691</v>
      </c>
    </row>
    <row r="2746" spans="1:4" ht="13.5" x14ac:dyDescent="0.25">
      <c r="A2746" s="101" t="s">
        <v>9692</v>
      </c>
      <c r="B2746" s="101" t="s">
        <v>9693</v>
      </c>
      <c r="C2746" s="101" t="s">
        <v>1770</v>
      </c>
      <c r="D2746" s="102" t="s">
        <v>9694</v>
      </c>
    </row>
    <row r="2747" spans="1:4" ht="13.5" x14ac:dyDescent="0.25">
      <c r="A2747" s="101" t="s">
        <v>9695</v>
      </c>
      <c r="B2747" s="101" t="s">
        <v>9696</v>
      </c>
      <c r="C2747" s="101" t="s">
        <v>1770</v>
      </c>
      <c r="D2747" s="102" t="s">
        <v>9697</v>
      </c>
    </row>
    <row r="2748" spans="1:4" ht="13.5" x14ac:dyDescent="0.25">
      <c r="A2748" s="101" t="s">
        <v>9698</v>
      </c>
      <c r="B2748" s="101" t="s">
        <v>9699</v>
      </c>
      <c r="C2748" s="101" t="s">
        <v>1770</v>
      </c>
      <c r="D2748" s="102" t="s">
        <v>9700</v>
      </c>
    </row>
    <row r="2749" spans="1:4" ht="13.5" x14ac:dyDescent="0.25">
      <c r="A2749" s="101" t="s">
        <v>9701</v>
      </c>
      <c r="B2749" s="101" t="s">
        <v>9702</v>
      </c>
      <c r="C2749" s="101" t="s">
        <v>1770</v>
      </c>
      <c r="D2749" s="102" t="s">
        <v>9703</v>
      </c>
    </row>
    <row r="2750" spans="1:4" ht="13.5" x14ac:dyDescent="0.25">
      <c r="A2750" s="101" t="s">
        <v>9704</v>
      </c>
      <c r="B2750" s="101" t="s">
        <v>9705</v>
      </c>
      <c r="C2750" s="101" t="s">
        <v>1770</v>
      </c>
      <c r="D2750" s="102" t="s">
        <v>8996</v>
      </c>
    </row>
    <row r="2751" spans="1:4" ht="13.5" x14ac:dyDescent="0.25">
      <c r="A2751" s="101" t="s">
        <v>9706</v>
      </c>
      <c r="B2751" s="101" t="s">
        <v>9707</v>
      </c>
      <c r="C2751" s="101" t="s">
        <v>1770</v>
      </c>
      <c r="D2751" s="102" t="s">
        <v>8876</v>
      </c>
    </row>
    <row r="2752" spans="1:4" ht="13.5" x14ac:dyDescent="0.25">
      <c r="A2752" s="101" t="s">
        <v>9708</v>
      </c>
      <c r="B2752" s="101" t="s">
        <v>9709</v>
      </c>
      <c r="C2752" s="101" t="s">
        <v>1770</v>
      </c>
      <c r="D2752" s="102" t="s">
        <v>9710</v>
      </c>
    </row>
    <row r="2753" spans="1:4" ht="13.5" x14ac:dyDescent="0.25">
      <c r="A2753" s="101" t="s">
        <v>9711</v>
      </c>
      <c r="B2753" s="101" t="s">
        <v>9712</v>
      </c>
      <c r="C2753" s="101" t="s">
        <v>1770</v>
      </c>
      <c r="D2753" s="102" t="s">
        <v>9713</v>
      </c>
    </row>
    <row r="2754" spans="1:4" ht="13.5" x14ac:dyDescent="0.25">
      <c r="A2754" s="101" t="s">
        <v>9714</v>
      </c>
      <c r="B2754" s="101" t="s">
        <v>9715</v>
      </c>
      <c r="C2754" s="101" t="s">
        <v>1770</v>
      </c>
      <c r="D2754" s="102" t="s">
        <v>9716</v>
      </c>
    </row>
    <row r="2755" spans="1:4" ht="13.5" x14ac:dyDescent="0.25">
      <c r="A2755" s="101" t="s">
        <v>9717</v>
      </c>
      <c r="B2755" s="101" t="s">
        <v>9718</v>
      </c>
      <c r="C2755" s="101" t="s">
        <v>1770</v>
      </c>
      <c r="D2755" s="102" t="s">
        <v>9719</v>
      </c>
    </row>
    <row r="2756" spans="1:4" ht="13.5" x14ac:dyDescent="0.25">
      <c r="A2756" s="101" t="s">
        <v>9720</v>
      </c>
      <c r="B2756" s="101" t="s">
        <v>9721</v>
      </c>
      <c r="C2756" s="101" t="s">
        <v>1770</v>
      </c>
      <c r="D2756" s="102" t="s">
        <v>1774</v>
      </c>
    </row>
    <row r="2757" spans="1:4" ht="13.5" x14ac:dyDescent="0.25">
      <c r="A2757" s="101" t="s">
        <v>9722</v>
      </c>
      <c r="B2757" s="101" t="s">
        <v>9723</v>
      </c>
      <c r="C2757" s="101" t="s">
        <v>1770</v>
      </c>
      <c r="D2757" s="102" t="s">
        <v>9724</v>
      </c>
    </row>
    <row r="2758" spans="1:4" ht="13.5" x14ac:dyDescent="0.25">
      <c r="A2758" s="101" t="s">
        <v>9725</v>
      </c>
      <c r="B2758" s="101" t="s">
        <v>9726</v>
      </c>
      <c r="C2758" s="101" t="s">
        <v>1770</v>
      </c>
      <c r="D2758" s="102" t="s">
        <v>9727</v>
      </c>
    </row>
    <row r="2759" spans="1:4" ht="13.5" x14ac:dyDescent="0.25">
      <c r="A2759" s="101" t="s">
        <v>9728</v>
      </c>
      <c r="B2759" s="101" t="s">
        <v>9729</v>
      </c>
      <c r="C2759" s="101" t="s">
        <v>1770</v>
      </c>
      <c r="D2759" s="102" t="s">
        <v>9730</v>
      </c>
    </row>
    <row r="2760" spans="1:4" ht="13.5" x14ac:dyDescent="0.25">
      <c r="A2760" s="101" t="s">
        <v>9731</v>
      </c>
      <c r="B2760" s="101" t="s">
        <v>9732</v>
      </c>
      <c r="C2760" s="101" t="s">
        <v>1770</v>
      </c>
      <c r="D2760" s="102" t="s">
        <v>9733</v>
      </c>
    </row>
    <row r="2761" spans="1:4" ht="13.5" x14ac:dyDescent="0.25">
      <c r="A2761" s="101" t="s">
        <v>9734</v>
      </c>
      <c r="B2761" s="101" t="s">
        <v>9735</v>
      </c>
      <c r="C2761" s="101" t="s">
        <v>1770</v>
      </c>
      <c r="D2761" s="102" t="s">
        <v>9736</v>
      </c>
    </row>
    <row r="2762" spans="1:4" ht="13.5" x14ac:dyDescent="0.25">
      <c r="A2762" s="101" t="s">
        <v>9737</v>
      </c>
      <c r="B2762" s="101" t="s">
        <v>9738</v>
      </c>
      <c r="C2762" s="101" t="s">
        <v>1770</v>
      </c>
      <c r="D2762" s="102" t="s">
        <v>9739</v>
      </c>
    </row>
    <row r="2763" spans="1:4" ht="13.5" x14ac:dyDescent="0.25">
      <c r="A2763" s="101" t="s">
        <v>9740</v>
      </c>
      <c r="B2763" s="101" t="s">
        <v>9741</v>
      </c>
      <c r="C2763" s="101" t="s">
        <v>1770</v>
      </c>
      <c r="D2763" s="102" t="s">
        <v>9742</v>
      </c>
    </row>
    <row r="2764" spans="1:4" ht="13.5" x14ac:dyDescent="0.25">
      <c r="A2764" s="101" t="s">
        <v>9743</v>
      </c>
      <c r="B2764" s="101" t="s">
        <v>9744</v>
      </c>
      <c r="C2764" s="101" t="s">
        <v>1770</v>
      </c>
      <c r="D2764" s="102" t="s">
        <v>9745</v>
      </c>
    </row>
    <row r="2765" spans="1:4" ht="13.5" x14ac:dyDescent="0.25">
      <c r="A2765" s="101" t="s">
        <v>9746</v>
      </c>
      <c r="B2765" s="101" t="s">
        <v>9747</v>
      </c>
      <c r="C2765" s="101" t="s">
        <v>1770</v>
      </c>
      <c r="D2765" s="102" t="s">
        <v>9748</v>
      </c>
    </row>
    <row r="2766" spans="1:4" ht="13.5" x14ac:dyDescent="0.25">
      <c r="A2766" s="101" t="s">
        <v>9749</v>
      </c>
      <c r="B2766" s="101" t="s">
        <v>9750</v>
      </c>
      <c r="C2766" s="101" t="s">
        <v>1770</v>
      </c>
      <c r="D2766" s="102" t="s">
        <v>9742</v>
      </c>
    </row>
    <row r="2767" spans="1:4" ht="13.5" x14ac:dyDescent="0.25">
      <c r="A2767" s="101" t="s">
        <v>9751</v>
      </c>
      <c r="B2767" s="101" t="s">
        <v>9752</v>
      </c>
      <c r="C2767" s="101" t="s">
        <v>1770</v>
      </c>
      <c r="D2767" s="102" t="s">
        <v>9753</v>
      </c>
    </row>
    <row r="2768" spans="1:4" ht="13.5" x14ac:dyDescent="0.25">
      <c r="A2768" s="101" t="s">
        <v>9754</v>
      </c>
      <c r="B2768" s="101" t="s">
        <v>9755</v>
      </c>
      <c r="C2768" s="101" t="s">
        <v>1770</v>
      </c>
      <c r="D2768" s="102" t="s">
        <v>9756</v>
      </c>
    </row>
    <row r="2769" spans="1:4" ht="13.5" x14ac:dyDescent="0.25">
      <c r="A2769" s="101" t="s">
        <v>9757</v>
      </c>
      <c r="B2769" s="101" t="s">
        <v>9758</v>
      </c>
      <c r="C2769" s="101" t="s">
        <v>1770</v>
      </c>
      <c r="D2769" s="102" t="s">
        <v>9759</v>
      </c>
    </row>
    <row r="2770" spans="1:4" ht="13.5" x14ac:dyDescent="0.25">
      <c r="A2770" s="101" t="s">
        <v>9760</v>
      </c>
      <c r="B2770" s="101" t="s">
        <v>9761</v>
      </c>
      <c r="C2770" s="101" t="s">
        <v>1770</v>
      </c>
      <c r="D2770" s="102" t="s">
        <v>9762</v>
      </c>
    </row>
    <row r="2771" spans="1:4" ht="13.5" x14ac:dyDescent="0.25">
      <c r="A2771" s="101" t="s">
        <v>9763</v>
      </c>
      <c r="B2771" s="101" t="s">
        <v>9764</v>
      </c>
      <c r="C2771" s="101" t="s">
        <v>1770</v>
      </c>
      <c r="D2771" s="102" t="s">
        <v>9765</v>
      </c>
    </row>
    <row r="2772" spans="1:4" ht="13.5" x14ac:dyDescent="0.25">
      <c r="A2772" s="101" t="s">
        <v>9766</v>
      </c>
      <c r="B2772" s="101" t="s">
        <v>9767</v>
      </c>
      <c r="C2772" s="101" t="s">
        <v>1770</v>
      </c>
      <c r="D2772" s="102" t="s">
        <v>9768</v>
      </c>
    </row>
    <row r="2773" spans="1:4" ht="13.5" x14ac:dyDescent="0.25">
      <c r="A2773" s="101" t="s">
        <v>9769</v>
      </c>
      <c r="B2773" s="101" t="s">
        <v>9770</v>
      </c>
      <c r="C2773" s="101" t="s">
        <v>1770</v>
      </c>
      <c r="D2773" s="102" t="s">
        <v>4745</v>
      </c>
    </row>
    <row r="2774" spans="1:4" ht="13.5" x14ac:dyDescent="0.25">
      <c r="A2774" s="101" t="s">
        <v>9771</v>
      </c>
      <c r="B2774" s="101" t="s">
        <v>9772</v>
      </c>
      <c r="C2774" s="101" t="s">
        <v>1770</v>
      </c>
      <c r="D2774" s="102" t="s">
        <v>8805</v>
      </c>
    </row>
    <row r="2775" spans="1:4" ht="13.5" x14ac:dyDescent="0.25">
      <c r="A2775" s="101" t="s">
        <v>9773</v>
      </c>
      <c r="B2775" s="101" t="s">
        <v>9774</v>
      </c>
      <c r="C2775" s="101" t="s">
        <v>1770</v>
      </c>
      <c r="D2775" s="102" t="s">
        <v>9775</v>
      </c>
    </row>
    <row r="2776" spans="1:4" ht="13.5" x14ac:dyDescent="0.25">
      <c r="A2776" s="101" t="s">
        <v>9776</v>
      </c>
      <c r="B2776" s="101" t="s">
        <v>9777</v>
      </c>
      <c r="C2776" s="101" t="s">
        <v>1770</v>
      </c>
      <c r="D2776" s="102" t="s">
        <v>9778</v>
      </c>
    </row>
    <row r="2777" spans="1:4" ht="13.5" x14ac:dyDescent="0.25">
      <c r="A2777" s="101" t="s">
        <v>9779</v>
      </c>
      <c r="B2777" s="101" t="s">
        <v>9780</v>
      </c>
      <c r="C2777" s="101" t="s">
        <v>1770</v>
      </c>
      <c r="D2777" s="102" t="s">
        <v>9781</v>
      </c>
    </row>
    <row r="2778" spans="1:4" ht="13.5" x14ac:dyDescent="0.25">
      <c r="A2778" s="101" t="s">
        <v>9782</v>
      </c>
      <c r="B2778" s="101" t="s">
        <v>9783</v>
      </c>
      <c r="C2778" s="101" t="s">
        <v>1770</v>
      </c>
      <c r="D2778" s="102" t="s">
        <v>9784</v>
      </c>
    </row>
    <row r="2779" spans="1:4" ht="13.5" x14ac:dyDescent="0.25">
      <c r="A2779" s="101" t="s">
        <v>9785</v>
      </c>
      <c r="B2779" s="101" t="s">
        <v>9786</v>
      </c>
      <c r="C2779" s="101" t="s">
        <v>1770</v>
      </c>
      <c r="D2779" s="102" t="s">
        <v>9787</v>
      </c>
    </row>
    <row r="2780" spans="1:4" ht="13.5" x14ac:dyDescent="0.25">
      <c r="A2780" s="101" t="s">
        <v>9788</v>
      </c>
      <c r="B2780" s="101" t="s">
        <v>9789</v>
      </c>
      <c r="C2780" s="101" t="s">
        <v>1549</v>
      </c>
      <c r="D2780" s="102" t="s">
        <v>9790</v>
      </c>
    </row>
    <row r="2781" spans="1:4" ht="13.5" x14ac:dyDescent="0.25">
      <c r="A2781" s="101" t="s">
        <v>9791</v>
      </c>
      <c r="B2781" s="101" t="s">
        <v>9792</v>
      </c>
      <c r="C2781" s="101" t="s">
        <v>1549</v>
      </c>
      <c r="D2781" s="102" t="s">
        <v>5175</v>
      </c>
    </row>
    <row r="2782" spans="1:4" ht="13.5" x14ac:dyDescent="0.25">
      <c r="A2782" s="101" t="s">
        <v>9793</v>
      </c>
      <c r="B2782" s="101" t="s">
        <v>9794</v>
      </c>
      <c r="C2782" s="101" t="s">
        <v>1549</v>
      </c>
      <c r="D2782" s="102" t="s">
        <v>9703</v>
      </c>
    </row>
    <row r="2783" spans="1:4" ht="13.5" x14ac:dyDescent="0.25">
      <c r="A2783" s="101" t="s">
        <v>9795</v>
      </c>
      <c r="B2783" s="101" t="s">
        <v>9796</v>
      </c>
      <c r="C2783" s="101" t="s">
        <v>1549</v>
      </c>
      <c r="D2783" s="102" t="s">
        <v>9797</v>
      </c>
    </row>
    <row r="2784" spans="1:4" ht="13.5" x14ac:dyDescent="0.25">
      <c r="A2784" s="101" t="s">
        <v>9798</v>
      </c>
      <c r="B2784" s="101" t="s">
        <v>9799</v>
      </c>
      <c r="C2784" s="101" t="s">
        <v>1549</v>
      </c>
      <c r="D2784" s="102" t="s">
        <v>4432</v>
      </c>
    </row>
    <row r="2785" spans="1:4" ht="13.5" x14ac:dyDescent="0.25">
      <c r="A2785" s="101" t="s">
        <v>9800</v>
      </c>
      <c r="B2785" s="101" t="s">
        <v>9801</v>
      </c>
      <c r="C2785" s="101" t="s">
        <v>1549</v>
      </c>
      <c r="D2785" s="102" t="s">
        <v>9802</v>
      </c>
    </row>
    <row r="2786" spans="1:4" ht="13.5" x14ac:dyDescent="0.25">
      <c r="A2786" s="101" t="s">
        <v>9803</v>
      </c>
      <c r="B2786" s="101" t="s">
        <v>9804</v>
      </c>
      <c r="C2786" s="101" t="s">
        <v>1549</v>
      </c>
      <c r="D2786" s="102" t="s">
        <v>9805</v>
      </c>
    </row>
    <row r="2787" spans="1:4" ht="13.5" x14ac:dyDescent="0.25">
      <c r="A2787" s="101" t="s">
        <v>9806</v>
      </c>
      <c r="B2787" s="101" t="s">
        <v>9807</v>
      </c>
      <c r="C2787" s="101" t="s">
        <v>1549</v>
      </c>
      <c r="D2787" s="102" t="s">
        <v>9808</v>
      </c>
    </row>
    <row r="2788" spans="1:4" ht="13.5" x14ac:dyDescent="0.25">
      <c r="A2788" s="101" t="s">
        <v>9809</v>
      </c>
      <c r="B2788" s="101" t="s">
        <v>9810</v>
      </c>
      <c r="C2788" s="101" t="s">
        <v>1549</v>
      </c>
      <c r="D2788" s="102" t="s">
        <v>1774</v>
      </c>
    </row>
    <row r="2789" spans="1:4" ht="13.5" x14ac:dyDescent="0.25">
      <c r="A2789" s="101" t="s">
        <v>9811</v>
      </c>
      <c r="B2789" s="101" t="s">
        <v>9812</v>
      </c>
      <c r="C2789" s="101" t="s">
        <v>1549</v>
      </c>
      <c r="D2789" s="102" t="s">
        <v>9813</v>
      </c>
    </row>
    <row r="2790" spans="1:4" ht="13.5" x14ac:dyDescent="0.25">
      <c r="A2790" s="101" t="s">
        <v>9814</v>
      </c>
      <c r="B2790" s="101" t="s">
        <v>9815</v>
      </c>
      <c r="C2790" s="101" t="s">
        <v>1549</v>
      </c>
      <c r="D2790" s="102" t="s">
        <v>9816</v>
      </c>
    </row>
    <row r="2791" spans="1:4" ht="13.5" x14ac:dyDescent="0.25">
      <c r="A2791" s="101" t="s">
        <v>9817</v>
      </c>
      <c r="B2791" s="101" t="s">
        <v>9818</v>
      </c>
      <c r="C2791" s="101" t="s">
        <v>1549</v>
      </c>
      <c r="D2791" s="102" t="s">
        <v>9819</v>
      </c>
    </row>
    <row r="2792" spans="1:4" ht="13.5" x14ac:dyDescent="0.25">
      <c r="A2792" s="101" t="s">
        <v>9820</v>
      </c>
      <c r="B2792" s="101" t="s">
        <v>9821</v>
      </c>
      <c r="C2792" s="101" t="s">
        <v>1549</v>
      </c>
      <c r="D2792" s="102" t="s">
        <v>9822</v>
      </c>
    </row>
    <row r="2793" spans="1:4" ht="13.5" x14ac:dyDescent="0.25">
      <c r="A2793" s="101" t="s">
        <v>9823</v>
      </c>
      <c r="B2793" s="101" t="s">
        <v>9824</v>
      </c>
      <c r="C2793" s="101" t="s">
        <v>1549</v>
      </c>
      <c r="D2793" s="102" t="s">
        <v>9825</v>
      </c>
    </row>
    <row r="2794" spans="1:4" ht="13.5" x14ac:dyDescent="0.25">
      <c r="A2794" s="101" t="s">
        <v>9826</v>
      </c>
      <c r="B2794" s="101" t="s">
        <v>9827</v>
      </c>
      <c r="C2794" s="101" t="s">
        <v>1549</v>
      </c>
      <c r="D2794" s="102" t="s">
        <v>9828</v>
      </c>
    </row>
    <row r="2795" spans="1:4" ht="13.5" x14ac:dyDescent="0.25">
      <c r="A2795" s="101" t="s">
        <v>9829</v>
      </c>
      <c r="B2795" s="101" t="s">
        <v>9830</v>
      </c>
      <c r="C2795" s="101" t="s">
        <v>1549</v>
      </c>
      <c r="D2795" s="102" t="s">
        <v>9831</v>
      </c>
    </row>
    <row r="2796" spans="1:4" ht="13.5" x14ac:dyDescent="0.25">
      <c r="A2796" s="101" t="s">
        <v>9832</v>
      </c>
      <c r="B2796" s="101" t="s">
        <v>9833</v>
      </c>
      <c r="C2796" s="101" t="s">
        <v>1549</v>
      </c>
      <c r="D2796" s="102" t="s">
        <v>9834</v>
      </c>
    </row>
    <row r="2797" spans="1:4" ht="13.5" x14ac:dyDescent="0.25">
      <c r="A2797" s="101" t="s">
        <v>9835</v>
      </c>
      <c r="B2797" s="101" t="s">
        <v>9836</v>
      </c>
      <c r="C2797" s="101" t="s">
        <v>1549</v>
      </c>
      <c r="D2797" s="102" t="s">
        <v>9837</v>
      </c>
    </row>
    <row r="2798" spans="1:4" ht="13.5" x14ac:dyDescent="0.25">
      <c r="A2798" s="101" t="s">
        <v>9838</v>
      </c>
      <c r="B2798" s="101" t="s">
        <v>9839</v>
      </c>
      <c r="C2798" s="101" t="s">
        <v>1549</v>
      </c>
      <c r="D2798" s="102" t="s">
        <v>9840</v>
      </c>
    </row>
    <row r="2799" spans="1:4" ht="13.5" x14ac:dyDescent="0.25">
      <c r="A2799" s="101" t="s">
        <v>9841</v>
      </c>
      <c r="B2799" s="101" t="s">
        <v>9842</v>
      </c>
      <c r="C2799" s="101" t="s">
        <v>1549</v>
      </c>
      <c r="D2799" s="102" t="s">
        <v>9445</v>
      </c>
    </row>
    <row r="2800" spans="1:4" ht="13.5" x14ac:dyDescent="0.25">
      <c r="A2800" s="101" t="s">
        <v>9843</v>
      </c>
      <c r="B2800" s="101" t="s">
        <v>9844</v>
      </c>
      <c r="C2800" s="101" t="s">
        <v>1549</v>
      </c>
      <c r="D2800" s="102" t="s">
        <v>9845</v>
      </c>
    </row>
    <row r="2801" spans="1:4" ht="13.5" x14ac:dyDescent="0.25">
      <c r="A2801" s="101" t="s">
        <v>9846</v>
      </c>
      <c r="B2801" s="101" t="s">
        <v>9847</v>
      </c>
      <c r="C2801" s="101" t="s">
        <v>1549</v>
      </c>
      <c r="D2801" s="102" t="s">
        <v>9848</v>
      </c>
    </row>
    <row r="2802" spans="1:4" ht="13.5" x14ac:dyDescent="0.25">
      <c r="A2802" s="101" t="s">
        <v>9849</v>
      </c>
      <c r="B2802" s="101" t="s">
        <v>9850</v>
      </c>
      <c r="C2802" s="101" t="s">
        <v>1549</v>
      </c>
      <c r="D2802" s="102" t="s">
        <v>3119</v>
      </c>
    </row>
    <row r="2803" spans="1:4" ht="13.5" x14ac:dyDescent="0.25">
      <c r="A2803" s="101" t="s">
        <v>9851</v>
      </c>
      <c r="B2803" s="101" t="s">
        <v>9852</v>
      </c>
      <c r="C2803" s="101" t="s">
        <v>1549</v>
      </c>
      <c r="D2803" s="102" t="s">
        <v>9853</v>
      </c>
    </row>
    <row r="2804" spans="1:4" ht="13.5" x14ac:dyDescent="0.25">
      <c r="A2804" s="101" t="s">
        <v>9854</v>
      </c>
      <c r="B2804" s="101" t="s">
        <v>9855</v>
      </c>
      <c r="C2804" s="101" t="s">
        <v>1549</v>
      </c>
      <c r="D2804" s="102" t="s">
        <v>9856</v>
      </c>
    </row>
    <row r="2805" spans="1:4" ht="13.5" x14ac:dyDescent="0.25">
      <c r="A2805" s="101" t="s">
        <v>9857</v>
      </c>
      <c r="B2805" s="101" t="s">
        <v>9858</v>
      </c>
      <c r="C2805" s="101" t="s">
        <v>1549</v>
      </c>
      <c r="D2805" s="102" t="s">
        <v>9859</v>
      </c>
    </row>
    <row r="2806" spans="1:4" ht="13.5" x14ac:dyDescent="0.25">
      <c r="A2806" s="101" t="s">
        <v>9860</v>
      </c>
      <c r="B2806" s="101" t="s">
        <v>9861</v>
      </c>
      <c r="C2806" s="101" t="s">
        <v>1549</v>
      </c>
      <c r="D2806" s="102" t="s">
        <v>6298</v>
      </c>
    </row>
    <row r="2807" spans="1:4" ht="13.5" x14ac:dyDescent="0.25">
      <c r="A2807" s="101" t="s">
        <v>9862</v>
      </c>
      <c r="B2807" s="101" t="s">
        <v>9863</v>
      </c>
      <c r="C2807" s="101" t="s">
        <v>1549</v>
      </c>
      <c r="D2807" s="102" t="s">
        <v>9864</v>
      </c>
    </row>
    <row r="2808" spans="1:4" ht="13.5" x14ac:dyDescent="0.25">
      <c r="A2808" s="101" t="s">
        <v>9865</v>
      </c>
      <c r="B2808" s="101" t="s">
        <v>9866</v>
      </c>
      <c r="C2808" s="101" t="s">
        <v>1549</v>
      </c>
      <c r="D2808" s="102" t="s">
        <v>9867</v>
      </c>
    </row>
    <row r="2809" spans="1:4" ht="13.5" x14ac:dyDescent="0.25">
      <c r="A2809" s="101" t="s">
        <v>9868</v>
      </c>
      <c r="B2809" s="101" t="s">
        <v>9869</v>
      </c>
      <c r="C2809" s="101" t="s">
        <v>1549</v>
      </c>
      <c r="D2809" s="102" t="s">
        <v>7005</v>
      </c>
    </row>
    <row r="2810" spans="1:4" ht="13.5" x14ac:dyDescent="0.25">
      <c r="A2810" s="101" t="s">
        <v>9870</v>
      </c>
      <c r="B2810" s="101" t="s">
        <v>9871</v>
      </c>
      <c r="C2810" s="101" t="s">
        <v>1549</v>
      </c>
      <c r="D2810" s="102" t="s">
        <v>9872</v>
      </c>
    </row>
    <row r="2811" spans="1:4" ht="13.5" x14ac:dyDescent="0.25">
      <c r="A2811" s="101" t="s">
        <v>9873</v>
      </c>
      <c r="B2811" s="101" t="s">
        <v>9874</v>
      </c>
      <c r="C2811" s="101" t="s">
        <v>1549</v>
      </c>
      <c r="D2811" s="102" t="s">
        <v>9875</v>
      </c>
    </row>
    <row r="2812" spans="1:4" ht="13.5" x14ac:dyDescent="0.25">
      <c r="A2812" s="101" t="s">
        <v>9876</v>
      </c>
      <c r="B2812" s="101" t="s">
        <v>9877</v>
      </c>
      <c r="C2812" s="101" t="s">
        <v>1549</v>
      </c>
      <c r="D2812" s="102" t="s">
        <v>9448</v>
      </c>
    </row>
    <row r="2813" spans="1:4" ht="13.5" x14ac:dyDescent="0.25">
      <c r="A2813" s="101" t="s">
        <v>9878</v>
      </c>
      <c r="B2813" s="101" t="s">
        <v>9879</v>
      </c>
      <c r="C2813" s="101" t="s">
        <v>1549</v>
      </c>
      <c r="D2813" s="102" t="s">
        <v>9880</v>
      </c>
    </row>
    <row r="2814" spans="1:4" ht="13.5" x14ac:dyDescent="0.25">
      <c r="A2814" s="101" t="s">
        <v>9881</v>
      </c>
      <c r="B2814" s="101" t="s">
        <v>9882</v>
      </c>
      <c r="C2814" s="101" t="s">
        <v>1549</v>
      </c>
      <c r="D2814" s="102" t="s">
        <v>9883</v>
      </c>
    </row>
    <row r="2815" spans="1:4" ht="13.5" x14ac:dyDescent="0.25">
      <c r="A2815" s="101" t="s">
        <v>9884</v>
      </c>
      <c r="B2815" s="101" t="s">
        <v>9885</v>
      </c>
      <c r="C2815" s="101" t="s">
        <v>1549</v>
      </c>
      <c r="D2815" s="102" t="s">
        <v>9886</v>
      </c>
    </row>
    <row r="2816" spans="1:4" ht="13.5" x14ac:dyDescent="0.25">
      <c r="A2816" s="101" t="s">
        <v>9887</v>
      </c>
      <c r="B2816" s="101" t="s">
        <v>9888</v>
      </c>
      <c r="C2816" s="101" t="s">
        <v>1549</v>
      </c>
      <c r="D2816" s="102" t="s">
        <v>9889</v>
      </c>
    </row>
    <row r="2817" spans="1:4" ht="13.5" x14ac:dyDescent="0.25">
      <c r="A2817" s="101" t="s">
        <v>9890</v>
      </c>
      <c r="B2817" s="101" t="s">
        <v>9891</v>
      </c>
      <c r="C2817" s="101" t="s">
        <v>1549</v>
      </c>
      <c r="D2817" s="102" t="s">
        <v>8750</v>
      </c>
    </row>
    <row r="2818" spans="1:4" ht="13.5" x14ac:dyDescent="0.25">
      <c r="A2818" s="101" t="s">
        <v>9892</v>
      </c>
      <c r="B2818" s="101" t="s">
        <v>9893</v>
      </c>
      <c r="C2818" s="101" t="s">
        <v>1549</v>
      </c>
      <c r="D2818" s="102" t="s">
        <v>9894</v>
      </c>
    </row>
    <row r="2819" spans="1:4" ht="13.5" x14ac:dyDescent="0.25">
      <c r="A2819" s="101" t="s">
        <v>9895</v>
      </c>
      <c r="B2819" s="101" t="s">
        <v>9896</v>
      </c>
      <c r="C2819" s="101" t="s">
        <v>1549</v>
      </c>
      <c r="D2819" s="102" t="s">
        <v>9897</v>
      </c>
    </row>
    <row r="2820" spans="1:4" ht="13.5" x14ac:dyDescent="0.25">
      <c r="A2820" s="101" t="s">
        <v>9898</v>
      </c>
      <c r="B2820" s="101" t="s">
        <v>9899</v>
      </c>
      <c r="C2820" s="101" t="s">
        <v>1549</v>
      </c>
      <c r="D2820" s="102" t="s">
        <v>9900</v>
      </c>
    </row>
    <row r="2821" spans="1:4" ht="13.5" x14ac:dyDescent="0.25">
      <c r="A2821" s="101" t="s">
        <v>9901</v>
      </c>
      <c r="B2821" s="101" t="s">
        <v>9902</v>
      </c>
      <c r="C2821" s="101" t="s">
        <v>1549</v>
      </c>
      <c r="D2821" s="102" t="s">
        <v>9903</v>
      </c>
    </row>
    <row r="2822" spans="1:4" ht="13.5" x14ac:dyDescent="0.25">
      <c r="A2822" s="101" t="s">
        <v>9904</v>
      </c>
      <c r="B2822" s="101" t="s">
        <v>9905</v>
      </c>
      <c r="C2822" s="101" t="s">
        <v>1549</v>
      </c>
      <c r="D2822" s="102" t="s">
        <v>9784</v>
      </c>
    </row>
    <row r="2823" spans="1:4" ht="13.5" x14ac:dyDescent="0.25">
      <c r="A2823" s="101" t="s">
        <v>9906</v>
      </c>
      <c r="B2823" s="101" t="s">
        <v>9907</v>
      </c>
      <c r="C2823" s="101" t="s">
        <v>1549</v>
      </c>
      <c r="D2823" s="102" t="s">
        <v>3814</v>
      </c>
    </row>
    <row r="2824" spans="1:4" ht="13.5" x14ac:dyDescent="0.25">
      <c r="A2824" s="101" t="s">
        <v>9908</v>
      </c>
      <c r="B2824" s="101" t="s">
        <v>9909</v>
      </c>
      <c r="C2824" s="101" t="s">
        <v>1549</v>
      </c>
      <c r="D2824" s="102" t="s">
        <v>9910</v>
      </c>
    </row>
    <row r="2825" spans="1:4" ht="13.5" x14ac:dyDescent="0.25">
      <c r="A2825" s="101" t="s">
        <v>9911</v>
      </c>
      <c r="B2825" s="101" t="s">
        <v>9912</v>
      </c>
      <c r="C2825" s="101" t="s">
        <v>1549</v>
      </c>
      <c r="D2825" s="102" t="s">
        <v>9913</v>
      </c>
    </row>
    <row r="2826" spans="1:4" ht="13.5" x14ac:dyDescent="0.25">
      <c r="A2826" s="101" t="s">
        <v>9914</v>
      </c>
      <c r="B2826" s="101" t="s">
        <v>9915</v>
      </c>
      <c r="C2826" s="101" t="s">
        <v>1549</v>
      </c>
      <c r="D2826" s="102" t="s">
        <v>9916</v>
      </c>
    </row>
    <row r="2827" spans="1:4" ht="13.5" x14ac:dyDescent="0.25">
      <c r="A2827" s="101" t="s">
        <v>9917</v>
      </c>
      <c r="B2827" s="101" t="s">
        <v>9918</v>
      </c>
      <c r="C2827" s="101" t="s">
        <v>1549</v>
      </c>
      <c r="D2827" s="102" t="s">
        <v>9919</v>
      </c>
    </row>
    <row r="2828" spans="1:4" ht="13.5" x14ac:dyDescent="0.25">
      <c r="A2828" s="101" t="s">
        <v>9920</v>
      </c>
      <c r="B2828" s="101" t="s">
        <v>9921</v>
      </c>
      <c r="C2828" s="101" t="s">
        <v>1549</v>
      </c>
      <c r="D2828" s="102" t="s">
        <v>9922</v>
      </c>
    </row>
    <row r="2829" spans="1:4" ht="13.5" x14ac:dyDescent="0.25">
      <c r="A2829" s="101" t="s">
        <v>9923</v>
      </c>
      <c r="B2829" s="101" t="s">
        <v>9924</v>
      </c>
      <c r="C2829" s="101" t="s">
        <v>1549</v>
      </c>
      <c r="D2829" s="102" t="s">
        <v>2709</v>
      </c>
    </row>
    <row r="2830" spans="1:4" ht="13.5" x14ac:dyDescent="0.25">
      <c r="A2830" s="101" t="s">
        <v>9925</v>
      </c>
      <c r="B2830" s="101" t="s">
        <v>9926</v>
      </c>
      <c r="C2830" s="101" t="s">
        <v>1770</v>
      </c>
      <c r="D2830" s="102" t="s">
        <v>9927</v>
      </c>
    </row>
    <row r="2831" spans="1:4" ht="13.5" x14ac:dyDescent="0.25">
      <c r="A2831" s="101" t="s">
        <v>9928</v>
      </c>
      <c r="B2831" s="101" t="s">
        <v>9929</v>
      </c>
      <c r="C2831" s="101" t="s">
        <v>1770</v>
      </c>
      <c r="D2831" s="102" t="s">
        <v>9930</v>
      </c>
    </row>
    <row r="2832" spans="1:4" ht="13.5" x14ac:dyDescent="0.25">
      <c r="A2832" s="101" t="s">
        <v>9931</v>
      </c>
      <c r="B2832" s="101" t="s">
        <v>9932</v>
      </c>
      <c r="C2832" s="101" t="s">
        <v>1770</v>
      </c>
      <c r="D2832" s="102" t="s">
        <v>9933</v>
      </c>
    </row>
    <row r="2833" spans="1:4" ht="13.5" x14ac:dyDescent="0.25">
      <c r="A2833" s="101" t="s">
        <v>9934</v>
      </c>
      <c r="B2833" s="101" t="s">
        <v>9935</v>
      </c>
      <c r="C2833" s="101" t="s">
        <v>1770</v>
      </c>
      <c r="D2833" s="102" t="s">
        <v>4858</v>
      </c>
    </row>
    <row r="2834" spans="1:4" ht="13.5" x14ac:dyDescent="0.25">
      <c r="A2834" s="101" t="s">
        <v>9936</v>
      </c>
      <c r="B2834" s="101" t="s">
        <v>9937</v>
      </c>
      <c r="C2834" s="101" t="s">
        <v>1770</v>
      </c>
      <c r="D2834" s="102" t="s">
        <v>9594</v>
      </c>
    </row>
    <row r="2835" spans="1:4" ht="13.5" x14ac:dyDescent="0.25">
      <c r="A2835" s="101" t="s">
        <v>9938</v>
      </c>
      <c r="B2835" s="101" t="s">
        <v>9939</v>
      </c>
      <c r="C2835" s="101" t="s">
        <v>1770</v>
      </c>
      <c r="D2835" s="102" t="s">
        <v>9940</v>
      </c>
    </row>
    <row r="2836" spans="1:4" ht="13.5" x14ac:dyDescent="0.25">
      <c r="A2836" s="101" t="s">
        <v>9941</v>
      </c>
      <c r="B2836" s="101" t="s">
        <v>9942</v>
      </c>
      <c r="C2836" s="101" t="s">
        <v>1770</v>
      </c>
      <c r="D2836" s="102" t="s">
        <v>9848</v>
      </c>
    </row>
    <row r="2837" spans="1:4" ht="13.5" x14ac:dyDescent="0.25">
      <c r="A2837" s="101" t="s">
        <v>9943</v>
      </c>
      <c r="B2837" s="101" t="s">
        <v>9944</v>
      </c>
      <c r="C2837" s="101" t="s">
        <v>1770</v>
      </c>
      <c r="D2837" s="102" t="s">
        <v>9945</v>
      </c>
    </row>
    <row r="2838" spans="1:4" ht="13.5" x14ac:dyDescent="0.25">
      <c r="A2838" s="101" t="s">
        <v>9946</v>
      </c>
      <c r="B2838" s="101" t="s">
        <v>9947</v>
      </c>
      <c r="C2838" s="101" t="s">
        <v>1770</v>
      </c>
      <c r="D2838" s="102" t="s">
        <v>9948</v>
      </c>
    </row>
    <row r="2839" spans="1:4" ht="13.5" x14ac:dyDescent="0.25">
      <c r="A2839" s="101" t="s">
        <v>9949</v>
      </c>
      <c r="B2839" s="101" t="s">
        <v>9950</v>
      </c>
      <c r="C2839" s="101" t="s">
        <v>1770</v>
      </c>
      <c r="D2839" s="102" t="s">
        <v>9951</v>
      </c>
    </row>
    <row r="2840" spans="1:4" ht="13.5" x14ac:dyDescent="0.25">
      <c r="A2840" s="101" t="s">
        <v>9952</v>
      </c>
      <c r="B2840" s="101" t="s">
        <v>9953</v>
      </c>
      <c r="C2840" s="101" t="s">
        <v>1770</v>
      </c>
      <c r="D2840" s="102" t="s">
        <v>9954</v>
      </c>
    </row>
    <row r="2841" spans="1:4" ht="13.5" x14ac:dyDescent="0.25">
      <c r="A2841" s="101" t="s">
        <v>9955</v>
      </c>
      <c r="B2841" s="101" t="s">
        <v>9956</v>
      </c>
      <c r="C2841" s="101" t="s">
        <v>1770</v>
      </c>
      <c r="D2841" s="102" t="s">
        <v>9957</v>
      </c>
    </row>
    <row r="2842" spans="1:4" ht="13.5" x14ac:dyDescent="0.25">
      <c r="A2842" s="101" t="s">
        <v>9958</v>
      </c>
      <c r="B2842" s="101" t="s">
        <v>9959</v>
      </c>
      <c r="C2842" s="101" t="s">
        <v>1770</v>
      </c>
      <c r="D2842" s="102" t="s">
        <v>9960</v>
      </c>
    </row>
    <row r="2843" spans="1:4" ht="13.5" x14ac:dyDescent="0.25">
      <c r="A2843" s="101" t="s">
        <v>9961</v>
      </c>
      <c r="B2843" s="101" t="s">
        <v>9962</v>
      </c>
      <c r="C2843" s="101" t="s">
        <v>1770</v>
      </c>
      <c r="D2843" s="102" t="s">
        <v>8966</v>
      </c>
    </row>
    <row r="2844" spans="1:4" ht="13.5" x14ac:dyDescent="0.25">
      <c r="A2844" s="101" t="s">
        <v>9963</v>
      </c>
      <c r="B2844" s="101" t="s">
        <v>9964</v>
      </c>
      <c r="C2844" s="101" t="s">
        <v>1770</v>
      </c>
      <c r="D2844" s="102" t="s">
        <v>9965</v>
      </c>
    </row>
    <row r="2845" spans="1:4" ht="13.5" x14ac:dyDescent="0.25">
      <c r="A2845" s="101" t="s">
        <v>9966</v>
      </c>
      <c r="B2845" s="101" t="s">
        <v>9967</v>
      </c>
      <c r="C2845" s="101" t="s">
        <v>1770</v>
      </c>
      <c r="D2845" s="102" t="s">
        <v>9968</v>
      </c>
    </row>
    <row r="2846" spans="1:4" ht="13.5" x14ac:dyDescent="0.25">
      <c r="A2846" s="101" t="s">
        <v>9969</v>
      </c>
      <c r="B2846" s="101" t="s">
        <v>9970</v>
      </c>
      <c r="C2846" s="101" t="s">
        <v>1770</v>
      </c>
      <c r="D2846" s="102" t="s">
        <v>9971</v>
      </c>
    </row>
    <row r="2847" spans="1:4" ht="13.5" x14ac:dyDescent="0.25">
      <c r="A2847" s="101" t="s">
        <v>9972</v>
      </c>
      <c r="B2847" s="101" t="s">
        <v>9973</v>
      </c>
      <c r="C2847" s="101" t="s">
        <v>1770</v>
      </c>
      <c r="D2847" s="102" t="s">
        <v>9974</v>
      </c>
    </row>
    <row r="2848" spans="1:4" ht="13.5" x14ac:dyDescent="0.25">
      <c r="A2848" s="101" t="s">
        <v>9975</v>
      </c>
      <c r="B2848" s="101" t="s">
        <v>9976</v>
      </c>
      <c r="C2848" s="101" t="s">
        <v>1770</v>
      </c>
      <c r="D2848" s="102" t="s">
        <v>9977</v>
      </c>
    </row>
    <row r="2849" spans="1:4" ht="13.5" x14ac:dyDescent="0.25">
      <c r="A2849" s="101" t="s">
        <v>9978</v>
      </c>
      <c r="B2849" s="101" t="s">
        <v>9979</v>
      </c>
      <c r="C2849" s="101" t="s">
        <v>1770</v>
      </c>
      <c r="D2849" s="102" t="s">
        <v>9980</v>
      </c>
    </row>
    <row r="2850" spans="1:4" ht="13.5" x14ac:dyDescent="0.25">
      <c r="A2850" s="101" t="s">
        <v>9981</v>
      </c>
      <c r="B2850" s="101" t="s">
        <v>9982</v>
      </c>
      <c r="C2850" s="101" t="s">
        <v>1770</v>
      </c>
      <c r="D2850" s="102" t="s">
        <v>9983</v>
      </c>
    </row>
    <row r="2851" spans="1:4" ht="13.5" x14ac:dyDescent="0.25">
      <c r="A2851" s="101" t="s">
        <v>9984</v>
      </c>
      <c r="B2851" s="101" t="s">
        <v>9985</v>
      </c>
      <c r="C2851" s="101" t="s">
        <v>1770</v>
      </c>
      <c r="D2851" s="102" t="s">
        <v>9986</v>
      </c>
    </row>
    <row r="2852" spans="1:4" ht="13.5" x14ac:dyDescent="0.25">
      <c r="A2852" s="101" t="s">
        <v>9987</v>
      </c>
      <c r="B2852" s="101" t="s">
        <v>9988</v>
      </c>
      <c r="C2852" s="101" t="s">
        <v>1770</v>
      </c>
      <c r="D2852" s="102" t="s">
        <v>9989</v>
      </c>
    </row>
    <row r="2853" spans="1:4" ht="13.5" x14ac:dyDescent="0.25">
      <c r="A2853" s="101" t="s">
        <v>9990</v>
      </c>
      <c r="B2853" s="101" t="s">
        <v>9991</v>
      </c>
      <c r="C2853" s="101" t="s">
        <v>1770</v>
      </c>
      <c r="D2853" s="102" t="s">
        <v>9992</v>
      </c>
    </row>
    <row r="2854" spans="1:4" ht="13.5" x14ac:dyDescent="0.25">
      <c r="A2854" s="101" t="s">
        <v>9993</v>
      </c>
      <c r="B2854" s="101" t="s">
        <v>9994</v>
      </c>
      <c r="C2854" s="101" t="s">
        <v>1770</v>
      </c>
      <c r="D2854" s="102" t="s">
        <v>9995</v>
      </c>
    </row>
    <row r="2855" spans="1:4" ht="13.5" x14ac:dyDescent="0.25">
      <c r="A2855" s="101" t="s">
        <v>9996</v>
      </c>
      <c r="B2855" s="101" t="s">
        <v>9997</v>
      </c>
      <c r="C2855" s="101" t="s">
        <v>1770</v>
      </c>
      <c r="D2855" s="102" t="s">
        <v>9998</v>
      </c>
    </row>
    <row r="2856" spans="1:4" ht="13.5" x14ac:dyDescent="0.25">
      <c r="A2856" s="101" t="s">
        <v>9999</v>
      </c>
      <c r="B2856" s="101" t="s">
        <v>10000</v>
      </c>
      <c r="C2856" s="101" t="s">
        <v>1770</v>
      </c>
      <c r="D2856" s="102" t="s">
        <v>10001</v>
      </c>
    </row>
    <row r="2857" spans="1:4" ht="13.5" x14ac:dyDescent="0.25">
      <c r="A2857" s="101" t="s">
        <v>10002</v>
      </c>
      <c r="B2857" s="101" t="s">
        <v>10003</v>
      </c>
      <c r="C2857" s="101" t="s">
        <v>1770</v>
      </c>
      <c r="D2857" s="102" t="s">
        <v>10004</v>
      </c>
    </row>
    <row r="2858" spans="1:4" ht="13.5" x14ac:dyDescent="0.25">
      <c r="A2858" s="101" t="s">
        <v>10005</v>
      </c>
      <c r="B2858" s="101" t="s">
        <v>10006</v>
      </c>
      <c r="C2858" s="101" t="s">
        <v>1770</v>
      </c>
      <c r="D2858" s="102" t="s">
        <v>8813</v>
      </c>
    </row>
    <row r="2859" spans="1:4" ht="13.5" x14ac:dyDescent="0.25">
      <c r="A2859" s="101" t="s">
        <v>10007</v>
      </c>
      <c r="B2859" s="101" t="s">
        <v>10008</v>
      </c>
      <c r="C2859" s="101" t="s">
        <v>1770</v>
      </c>
      <c r="D2859" s="102" t="s">
        <v>8990</v>
      </c>
    </row>
    <row r="2860" spans="1:4" ht="13.5" x14ac:dyDescent="0.25">
      <c r="A2860" s="101" t="s">
        <v>10009</v>
      </c>
      <c r="B2860" s="101" t="s">
        <v>10010</v>
      </c>
      <c r="C2860" s="101" t="s">
        <v>1770</v>
      </c>
      <c r="D2860" s="102" t="s">
        <v>10011</v>
      </c>
    </row>
    <row r="2861" spans="1:4" ht="13.5" x14ac:dyDescent="0.25">
      <c r="A2861" s="101" t="s">
        <v>10012</v>
      </c>
      <c r="B2861" s="101" t="s">
        <v>10013</v>
      </c>
      <c r="C2861" s="101" t="s">
        <v>1770</v>
      </c>
      <c r="D2861" s="102" t="s">
        <v>10014</v>
      </c>
    </row>
    <row r="2862" spans="1:4" ht="13.5" x14ac:dyDescent="0.25">
      <c r="A2862" s="101" t="s">
        <v>10015</v>
      </c>
      <c r="B2862" s="101" t="s">
        <v>10016</v>
      </c>
      <c r="C2862" s="101" t="s">
        <v>1549</v>
      </c>
      <c r="D2862" s="102" t="s">
        <v>1783</v>
      </c>
    </row>
    <row r="2863" spans="1:4" ht="13.5" x14ac:dyDescent="0.25">
      <c r="A2863" s="101" t="s">
        <v>10017</v>
      </c>
      <c r="B2863" s="101" t="s">
        <v>10018</v>
      </c>
      <c r="C2863" s="101" t="s">
        <v>1549</v>
      </c>
      <c r="D2863" s="102" t="s">
        <v>5701</v>
      </c>
    </row>
    <row r="2864" spans="1:4" ht="13.5" x14ac:dyDescent="0.25">
      <c r="A2864" s="101" t="s">
        <v>10019</v>
      </c>
      <c r="B2864" s="101" t="s">
        <v>10020</v>
      </c>
      <c r="C2864" s="101" t="s">
        <v>1549</v>
      </c>
      <c r="D2864" s="102" t="s">
        <v>10021</v>
      </c>
    </row>
    <row r="2865" spans="1:4" ht="13.5" x14ac:dyDescent="0.25">
      <c r="A2865" s="101" t="s">
        <v>10022</v>
      </c>
      <c r="B2865" s="101" t="s">
        <v>10023</v>
      </c>
      <c r="C2865" s="101" t="s">
        <v>1549</v>
      </c>
      <c r="D2865" s="102" t="s">
        <v>8810</v>
      </c>
    </row>
    <row r="2866" spans="1:4" ht="13.5" x14ac:dyDescent="0.25">
      <c r="A2866" s="101" t="s">
        <v>10024</v>
      </c>
      <c r="B2866" s="101" t="s">
        <v>10025</v>
      </c>
      <c r="C2866" s="101" t="s">
        <v>1549</v>
      </c>
      <c r="D2866" s="102" t="s">
        <v>10026</v>
      </c>
    </row>
    <row r="2867" spans="1:4" ht="13.5" x14ac:dyDescent="0.25">
      <c r="A2867" s="101" t="s">
        <v>10027</v>
      </c>
      <c r="B2867" s="101" t="s">
        <v>10028</v>
      </c>
      <c r="C2867" s="101" t="s">
        <v>1549</v>
      </c>
      <c r="D2867" s="102" t="s">
        <v>10029</v>
      </c>
    </row>
    <row r="2868" spans="1:4" ht="13.5" x14ac:dyDescent="0.25">
      <c r="A2868" s="101" t="s">
        <v>10030</v>
      </c>
      <c r="B2868" s="101" t="s">
        <v>10031</v>
      </c>
      <c r="C2868" s="101" t="s">
        <v>1549</v>
      </c>
      <c r="D2868" s="102" t="s">
        <v>10032</v>
      </c>
    </row>
    <row r="2869" spans="1:4" ht="13.5" x14ac:dyDescent="0.25">
      <c r="A2869" s="101" t="s">
        <v>10033</v>
      </c>
      <c r="B2869" s="101" t="s">
        <v>10034</v>
      </c>
      <c r="C2869" s="101" t="s">
        <v>1549</v>
      </c>
      <c r="D2869" s="102" t="s">
        <v>10035</v>
      </c>
    </row>
    <row r="2870" spans="1:4" ht="13.5" x14ac:dyDescent="0.25">
      <c r="A2870" s="101" t="s">
        <v>10036</v>
      </c>
      <c r="B2870" s="101" t="s">
        <v>10037</v>
      </c>
      <c r="C2870" s="101" t="s">
        <v>1549</v>
      </c>
      <c r="D2870" s="102" t="s">
        <v>10038</v>
      </c>
    </row>
    <row r="2871" spans="1:4" ht="13.5" x14ac:dyDescent="0.25">
      <c r="A2871" s="101" t="s">
        <v>10039</v>
      </c>
      <c r="B2871" s="101" t="s">
        <v>10040</v>
      </c>
      <c r="C2871" s="101" t="s">
        <v>1549</v>
      </c>
      <c r="D2871" s="102" t="s">
        <v>8784</v>
      </c>
    </row>
    <row r="2872" spans="1:4" ht="13.5" x14ac:dyDescent="0.25">
      <c r="A2872" s="101" t="s">
        <v>10041</v>
      </c>
      <c r="B2872" s="101" t="s">
        <v>10042</v>
      </c>
      <c r="C2872" s="101" t="s">
        <v>1549</v>
      </c>
      <c r="D2872" s="102" t="s">
        <v>10043</v>
      </c>
    </row>
    <row r="2873" spans="1:4" ht="13.5" x14ac:dyDescent="0.25">
      <c r="A2873" s="101" t="s">
        <v>10044</v>
      </c>
      <c r="B2873" s="101" t="s">
        <v>10045</v>
      </c>
      <c r="C2873" s="101" t="s">
        <v>1549</v>
      </c>
      <c r="D2873" s="102" t="s">
        <v>10046</v>
      </c>
    </row>
    <row r="2874" spans="1:4" ht="13.5" x14ac:dyDescent="0.25">
      <c r="A2874" s="101" t="s">
        <v>10047</v>
      </c>
      <c r="B2874" s="101" t="s">
        <v>10048</v>
      </c>
      <c r="C2874" s="101" t="s">
        <v>1549</v>
      </c>
      <c r="D2874" s="102" t="s">
        <v>9813</v>
      </c>
    </row>
    <row r="2875" spans="1:4" ht="13.5" x14ac:dyDescent="0.25">
      <c r="A2875" s="101" t="s">
        <v>10049</v>
      </c>
      <c r="B2875" s="101" t="s">
        <v>10050</v>
      </c>
      <c r="C2875" s="101" t="s">
        <v>1549</v>
      </c>
      <c r="D2875" s="102" t="s">
        <v>10051</v>
      </c>
    </row>
    <row r="2876" spans="1:4" ht="13.5" x14ac:dyDescent="0.25">
      <c r="A2876" s="101" t="s">
        <v>10052</v>
      </c>
      <c r="B2876" s="101" t="s">
        <v>10053</v>
      </c>
      <c r="C2876" s="101" t="s">
        <v>1549</v>
      </c>
      <c r="D2876" s="102" t="s">
        <v>10054</v>
      </c>
    </row>
    <row r="2877" spans="1:4" ht="13.5" x14ac:dyDescent="0.25">
      <c r="A2877" s="101" t="s">
        <v>10055</v>
      </c>
      <c r="B2877" s="101" t="s">
        <v>10056</v>
      </c>
      <c r="C2877" s="101" t="s">
        <v>1549</v>
      </c>
      <c r="D2877" s="102" t="s">
        <v>10057</v>
      </c>
    </row>
    <row r="2878" spans="1:4" ht="13.5" x14ac:dyDescent="0.25">
      <c r="A2878" s="101" t="s">
        <v>10058</v>
      </c>
      <c r="B2878" s="101" t="s">
        <v>10059</v>
      </c>
      <c r="C2878" s="101" t="s">
        <v>1549</v>
      </c>
      <c r="D2878" s="102" t="s">
        <v>10060</v>
      </c>
    </row>
    <row r="2879" spans="1:4" ht="13.5" x14ac:dyDescent="0.25">
      <c r="A2879" s="101" t="s">
        <v>10061</v>
      </c>
      <c r="B2879" s="101" t="s">
        <v>10062</v>
      </c>
      <c r="C2879" s="101" t="s">
        <v>1549</v>
      </c>
      <c r="D2879" s="102" t="s">
        <v>10063</v>
      </c>
    </row>
    <row r="2880" spans="1:4" ht="13.5" x14ac:dyDescent="0.25">
      <c r="A2880" s="101" t="s">
        <v>10064</v>
      </c>
      <c r="B2880" s="101" t="s">
        <v>10065</v>
      </c>
      <c r="C2880" s="101" t="s">
        <v>1549</v>
      </c>
      <c r="D2880" s="102" t="s">
        <v>10066</v>
      </c>
    </row>
    <row r="2881" spans="1:4" ht="13.5" x14ac:dyDescent="0.25">
      <c r="A2881" s="101" t="s">
        <v>10067</v>
      </c>
      <c r="B2881" s="101" t="s">
        <v>10068</v>
      </c>
      <c r="C2881" s="101" t="s">
        <v>1549</v>
      </c>
      <c r="D2881" s="102" t="s">
        <v>10069</v>
      </c>
    </row>
    <row r="2882" spans="1:4" ht="13.5" x14ac:dyDescent="0.25">
      <c r="A2882" s="101" t="s">
        <v>10070</v>
      </c>
      <c r="B2882" s="101" t="s">
        <v>10071</v>
      </c>
      <c r="C2882" s="101" t="s">
        <v>1549</v>
      </c>
      <c r="D2882" s="102" t="s">
        <v>10072</v>
      </c>
    </row>
    <row r="2883" spans="1:4" ht="13.5" x14ac:dyDescent="0.25">
      <c r="A2883" s="101" t="s">
        <v>10073</v>
      </c>
      <c r="B2883" s="101" t="s">
        <v>10074</v>
      </c>
      <c r="C2883" s="101" t="s">
        <v>1549</v>
      </c>
      <c r="D2883" s="102" t="s">
        <v>6890</v>
      </c>
    </row>
    <row r="2884" spans="1:4" ht="13.5" x14ac:dyDescent="0.25">
      <c r="A2884" s="101" t="s">
        <v>10075</v>
      </c>
      <c r="B2884" s="101" t="s">
        <v>10076</v>
      </c>
      <c r="C2884" s="101" t="s">
        <v>1549</v>
      </c>
      <c r="D2884" s="102" t="s">
        <v>2712</v>
      </c>
    </row>
    <row r="2885" spans="1:4" ht="13.5" x14ac:dyDescent="0.25">
      <c r="A2885" s="101" t="s">
        <v>10077</v>
      </c>
      <c r="B2885" s="101" t="s">
        <v>10078</v>
      </c>
      <c r="C2885" s="101" t="s">
        <v>1549</v>
      </c>
      <c r="D2885" s="102" t="s">
        <v>10079</v>
      </c>
    </row>
    <row r="2886" spans="1:4" ht="13.5" x14ac:dyDescent="0.25">
      <c r="A2886" s="101" t="s">
        <v>10080</v>
      </c>
      <c r="B2886" s="101" t="s">
        <v>10081</v>
      </c>
      <c r="C2886" s="101" t="s">
        <v>1549</v>
      </c>
      <c r="D2886" s="102" t="s">
        <v>10082</v>
      </c>
    </row>
    <row r="2887" spans="1:4" ht="13.5" x14ac:dyDescent="0.25">
      <c r="A2887" s="101" t="s">
        <v>10083</v>
      </c>
      <c r="B2887" s="101" t="s">
        <v>10084</v>
      </c>
      <c r="C2887" s="101" t="s">
        <v>1549</v>
      </c>
      <c r="D2887" s="102" t="s">
        <v>10085</v>
      </c>
    </row>
    <row r="2888" spans="1:4" ht="13.5" x14ac:dyDescent="0.25">
      <c r="A2888" s="101" t="s">
        <v>10086</v>
      </c>
      <c r="B2888" s="101" t="s">
        <v>10087</v>
      </c>
      <c r="C2888" s="101" t="s">
        <v>1549</v>
      </c>
      <c r="D2888" s="102" t="s">
        <v>9291</v>
      </c>
    </row>
    <row r="2889" spans="1:4" ht="13.5" x14ac:dyDescent="0.25">
      <c r="A2889" s="101" t="s">
        <v>10088</v>
      </c>
      <c r="B2889" s="101" t="s">
        <v>10089</v>
      </c>
      <c r="C2889" s="101" t="s">
        <v>1549</v>
      </c>
      <c r="D2889" s="102" t="s">
        <v>10090</v>
      </c>
    </row>
    <row r="2890" spans="1:4" ht="13.5" x14ac:dyDescent="0.25">
      <c r="A2890" s="101" t="s">
        <v>10091</v>
      </c>
      <c r="B2890" s="101" t="s">
        <v>10092</v>
      </c>
      <c r="C2890" s="101" t="s">
        <v>1549</v>
      </c>
      <c r="D2890" s="102" t="s">
        <v>10093</v>
      </c>
    </row>
    <row r="2891" spans="1:4" ht="13.5" x14ac:dyDescent="0.25">
      <c r="A2891" s="101" t="s">
        <v>10094</v>
      </c>
      <c r="B2891" s="101" t="s">
        <v>10095</v>
      </c>
      <c r="C2891" s="101" t="s">
        <v>1549</v>
      </c>
      <c r="D2891" s="102" t="s">
        <v>10096</v>
      </c>
    </row>
    <row r="2892" spans="1:4" ht="13.5" x14ac:dyDescent="0.25">
      <c r="A2892" s="101" t="s">
        <v>10097</v>
      </c>
      <c r="B2892" s="101" t="s">
        <v>10098</v>
      </c>
      <c r="C2892" s="101" t="s">
        <v>1549</v>
      </c>
      <c r="D2892" s="102" t="s">
        <v>10099</v>
      </c>
    </row>
    <row r="2893" spans="1:4" ht="13.5" x14ac:dyDescent="0.25">
      <c r="A2893" s="101" t="s">
        <v>10100</v>
      </c>
      <c r="B2893" s="101" t="s">
        <v>10101</v>
      </c>
      <c r="C2893" s="101" t="s">
        <v>1549</v>
      </c>
      <c r="D2893" s="102" t="s">
        <v>10102</v>
      </c>
    </row>
    <row r="2894" spans="1:4" ht="13.5" x14ac:dyDescent="0.25">
      <c r="A2894" s="101" t="s">
        <v>10103</v>
      </c>
      <c r="B2894" s="101" t="s">
        <v>10104</v>
      </c>
      <c r="C2894" s="101" t="s">
        <v>1549</v>
      </c>
      <c r="D2894" s="102" t="s">
        <v>10105</v>
      </c>
    </row>
    <row r="2895" spans="1:4" ht="13.5" x14ac:dyDescent="0.25">
      <c r="A2895" s="101" t="s">
        <v>10106</v>
      </c>
      <c r="B2895" s="101" t="s">
        <v>10107</v>
      </c>
      <c r="C2895" s="101" t="s">
        <v>1549</v>
      </c>
      <c r="D2895" s="102" t="s">
        <v>10108</v>
      </c>
    </row>
    <row r="2896" spans="1:4" ht="13.5" x14ac:dyDescent="0.25">
      <c r="A2896" s="101" t="s">
        <v>10109</v>
      </c>
      <c r="B2896" s="101" t="s">
        <v>10110</v>
      </c>
      <c r="C2896" s="101" t="s">
        <v>1549</v>
      </c>
      <c r="D2896" s="102" t="s">
        <v>10111</v>
      </c>
    </row>
    <row r="2897" spans="1:4" ht="13.5" x14ac:dyDescent="0.25">
      <c r="A2897" s="101" t="s">
        <v>10112</v>
      </c>
      <c r="B2897" s="101" t="s">
        <v>10113</v>
      </c>
      <c r="C2897" s="101" t="s">
        <v>1549</v>
      </c>
      <c r="D2897" s="102" t="s">
        <v>10114</v>
      </c>
    </row>
    <row r="2898" spans="1:4" ht="13.5" x14ac:dyDescent="0.25">
      <c r="A2898" s="101" t="s">
        <v>10115</v>
      </c>
      <c r="B2898" s="101" t="s">
        <v>10116</v>
      </c>
      <c r="C2898" s="101" t="s">
        <v>1549</v>
      </c>
      <c r="D2898" s="102" t="s">
        <v>10117</v>
      </c>
    </row>
    <row r="2899" spans="1:4" ht="13.5" x14ac:dyDescent="0.25">
      <c r="A2899" s="101" t="s">
        <v>10118</v>
      </c>
      <c r="B2899" s="101" t="s">
        <v>10119</v>
      </c>
      <c r="C2899" s="101" t="s">
        <v>1549</v>
      </c>
      <c r="D2899" s="102" t="s">
        <v>10120</v>
      </c>
    </row>
    <row r="2900" spans="1:4" ht="13.5" x14ac:dyDescent="0.25">
      <c r="A2900" s="101" t="s">
        <v>10121</v>
      </c>
      <c r="B2900" s="101" t="s">
        <v>10122</v>
      </c>
      <c r="C2900" s="101" t="s">
        <v>1549</v>
      </c>
      <c r="D2900" s="102" t="s">
        <v>10123</v>
      </c>
    </row>
    <row r="2901" spans="1:4" ht="13.5" x14ac:dyDescent="0.25">
      <c r="A2901" s="101" t="s">
        <v>10124</v>
      </c>
      <c r="B2901" s="101" t="s">
        <v>10125</v>
      </c>
      <c r="C2901" s="101" t="s">
        <v>1549</v>
      </c>
      <c r="D2901" s="102" t="s">
        <v>10126</v>
      </c>
    </row>
    <row r="2902" spans="1:4" ht="13.5" x14ac:dyDescent="0.25">
      <c r="A2902" s="101" t="s">
        <v>10127</v>
      </c>
      <c r="B2902" s="101" t="s">
        <v>10128</v>
      </c>
      <c r="C2902" s="101" t="s">
        <v>1549</v>
      </c>
      <c r="D2902" s="102" t="s">
        <v>10129</v>
      </c>
    </row>
    <row r="2903" spans="1:4" ht="13.5" x14ac:dyDescent="0.25">
      <c r="A2903" s="101" t="s">
        <v>10130</v>
      </c>
      <c r="B2903" s="101" t="s">
        <v>10131</v>
      </c>
      <c r="C2903" s="101" t="s">
        <v>1549</v>
      </c>
      <c r="D2903" s="102" t="s">
        <v>10132</v>
      </c>
    </row>
    <row r="2904" spans="1:4" ht="13.5" x14ac:dyDescent="0.25">
      <c r="A2904" s="101" t="s">
        <v>10133</v>
      </c>
      <c r="B2904" s="101" t="s">
        <v>10134</v>
      </c>
      <c r="C2904" s="101" t="s">
        <v>1549</v>
      </c>
      <c r="D2904" s="102" t="s">
        <v>10135</v>
      </c>
    </row>
    <row r="2905" spans="1:4" ht="13.5" x14ac:dyDescent="0.25">
      <c r="A2905" s="101" t="s">
        <v>10136</v>
      </c>
      <c r="B2905" s="101" t="s">
        <v>10137</v>
      </c>
      <c r="C2905" s="101" t="s">
        <v>1549</v>
      </c>
      <c r="D2905" s="102" t="s">
        <v>10138</v>
      </c>
    </row>
    <row r="2906" spans="1:4" ht="13.5" x14ac:dyDescent="0.25">
      <c r="A2906" s="101" t="s">
        <v>10139</v>
      </c>
      <c r="B2906" s="101" t="s">
        <v>10140</v>
      </c>
      <c r="C2906" s="101" t="s">
        <v>1549</v>
      </c>
      <c r="D2906" s="102" t="s">
        <v>10141</v>
      </c>
    </row>
    <row r="2907" spans="1:4" ht="13.5" x14ac:dyDescent="0.25">
      <c r="A2907" s="101" t="s">
        <v>10142</v>
      </c>
      <c r="B2907" s="101" t="s">
        <v>10143</v>
      </c>
      <c r="C2907" s="101" t="s">
        <v>1549</v>
      </c>
      <c r="D2907" s="102" t="s">
        <v>10144</v>
      </c>
    </row>
    <row r="2908" spans="1:4" ht="13.5" x14ac:dyDescent="0.25">
      <c r="A2908" s="101" t="s">
        <v>10145</v>
      </c>
      <c r="B2908" s="101" t="s">
        <v>10146</v>
      </c>
      <c r="C2908" s="101" t="s">
        <v>1549</v>
      </c>
      <c r="D2908" s="102" t="s">
        <v>10147</v>
      </c>
    </row>
    <row r="2909" spans="1:4" ht="13.5" x14ac:dyDescent="0.25">
      <c r="A2909" s="101" t="s">
        <v>10148</v>
      </c>
      <c r="B2909" s="101" t="s">
        <v>10149</v>
      </c>
      <c r="C2909" s="101" t="s">
        <v>1549</v>
      </c>
      <c r="D2909" s="102" t="s">
        <v>10150</v>
      </c>
    </row>
    <row r="2910" spans="1:4" ht="13.5" x14ac:dyDescent="0.25">
      <c r="A2910" s="101" t="s">
        <v>10151</v>
      </c>
      <c r="B2910" s="101" t="s">
        <v>10152</v>
      </c>
      <c r="C2910" s="101" t="s">
        <v>1549</v>
      </c>
      <c r="D2910" s="102" t="s">
        <v>10153</v>
      </c>
    </row>
    <row r="2911" spans="1:4" ht="13.5" x14ac:dyDescent="0.25">
      <c r="A2911" s="101" t="s">
        <v>10154</v>
      </c>
      <c r="B2911" s="101" t="s">
        <v>10155</v>
      </c>
      <c r="C2911" s="101" t="s">
        <v>1549</v>
      </c>
      <c r="D2911" s="102" t="s">
        <v>10156</v>
      </c>
    </row>
    <row r="2912" spans="1:4" ht="13.5" x14ac:dyDescent="0.25">
      <c r="A2912" s="101" t="s">
        <v>10157</v>
      </c>
      <c r="B2912" s="101" t="s">
        <v>10158</v>
      </c>
      <c r="C2912" s="101" t="s">
        <v>1549</v>
      </c>
      <c r="D2912" s="102" t="s">
        <v>10159</v>
      </c>
    </row>
    <row r="2913" spans="1:4" ht="13.5" x14ac:dyDescent="0.25">
      <c r="A2913" s="101" t="s">
        <v>10160</v>
      </c>
      <c r="B2913" s="101" t="s">
        <v>10161</v>
      </c>
      <c r="C2913" s="101" t="s">
        <v>1549</v>
      </c>
      <c r="D2913" s="102" t="s">
        <v>10162</v>
      </c>
    </row>
    <row r="2914" spans="1:4" ht="13.5" x14ac:dyDescent="0.25">
      <c r="A2914" s="101" t="s">
        <v>10163</v>
      </c>
      <c r="B2914" s="101" t="s">
        <v>10164</v>
      </c>
      <c r="C2914" s="101" t="s">
        <v>1549</v>
      </c>
      <c r="D2914" s="102" t="s">
        <v>10165</v>
      </c>
    </row>
    <row r="2915" spans="1:4" ht="13.5" x14ac:dyDescent="0.25">
      <c r="A2915" s="101" t="s">
        <v>10166</v>
      </c>
      <c r="B2915" s="101" t="s">
        <v>10167</v>
      </c>
      <c r="C2915" s="101" t="s">
        <v>1549</v>
      </c>
      <c r="D2915" s="102" t="s">
        <v>10168</v>
      </c>
    </row>
    <row r="2916" spans="1:4" ht="13.5" x14ac:dyDescent="0.25">
      <c r="A2916" s="101" t="s">
        <v>10169</v>
      </c>
      <c r="B2916" s="101" t="s">
        <v>10170</v>
      </c>
      <c r="C2916" s="101" t="s">
        <v>1549</v>
      </c>
      <c r="D2916" s="102" t="s">
        <v>10171</v>
      </c>
    </row>
    <row r="2917" spans="1:4" ht="13.5" x14ac:dyDescent="0.25">
      <c r="A2917" s="101" t="s">
        <v>10172</v>
      </c>
      <c r="B2917" s="101" t="s">
        <v>10173</v>
      </c>
      <c r="C2917" s="101" t="s">
        <v>1549</v>
      </c>
      <c r="D2917" s="102" t="s">
        <v>10174</v>
      </c>
    </row>
    <row r="2918" spans="1:4" ht="13.5" x14ac:dyDescent="0.25">
      <c r="A2918" s="101" t="s">
        <v>10175</v>
      </c>
      <c r="B2918" s="101" t="s">
        <v>10176</v>
      </c>
      <c r="C2918" s="101" t="s">
        <v>1549</v>
      </c>
      <c r="D2918" s="102" t="s">
        <v>10177</v>
      </c>
    </row>
    <row r="2919" spans="1:4" ht="13.5" x14ac:dyDescent="0.25">
      <c r="A2919" s="101" t="s">
        <v>10178</v>
      </c>
      <c r="B2919" s="101" t="s">
        <v>10179</v>
      </c>
      <c r="C2919" s="101" t="s">
        <v>1549</v>
      </c>
      <c r="D2919" s="102" t="s">
        <v>10180</v>
      </c>
    </row>
    <row r="2920" spans="1:4" ht="13.5" x14ac:dyDescent="0.25">
      <c r="A2920" s="101" t="s">
        <v>10181</v>
      </c>
      <c r="B2920" s="101" t="s">
        <v>10182</v>
      </c>
      <c r="C2920" s="101" t="s">
        <v>1549</v>
      </c>
      <c r="D2920" s="102" t="s">
        <v>10183</v>
      </c>
    </row>
    <row r="2921" spans="1:4" ht="13.5" x14ac:dyDescent="0.25">
      <c r="A2921" s="101" t="s">
        <v>10184</v>
      </c>
      <c r="B2921" s="101" t="s">
        <v>10185</v>
      </c>
      <c r="C2921" s="101" t="s">
        <v>1549</v>
      </c>
      <c r="D2921" s="102" t="s">
        <v>10186</v>
      </c>
    </row>
    <row r="2922" spans="1:4" ht="13.5" x14ac:dyDescent="0.25">
      <c r="A2922" s="101" t="s">
        <v>10187</v>
      </c>
      <c r="B2922" s="101" t="s">
        <v>10188</v>
      </c>
      <c r="C2922" s="101" t="s">
        <v>1549</v>
      </c>
      <c r="D2922" s="102" t="s">
        <v>10189</v>
      </c>
    </row>
    <row r="2923" spans="1:4" ht="13.5" x14ac:dyDescent="0.25">
      <c r="A2923" s="101" t="s">
        <v>10190</v>
      </c>
      <c r="B2923" s="101" t="s">
        <v>10191</v>
      </c>
      <c r="C2923" s="101" t="s">
        <v>1549</v>
      </c>
      <c r="D2923" s="102" t="s">
        <v>10192</v>
      </c>
    </row>
    <row r="2924" spans="1:4" ht="13.5" x14ac:dyDescent="0.25">
      <c r="A2924" s="101" t="s">
        <v>10193</v>
      </c>
      <c r="B2924" s="101" t="s">
        <v>10194</v>
      </c>
      <c r="C2924" s="101" t="s">
        <v>1549</v>
      </c>
      <c r="D2924" s="102" t="s">
        <v>10195</v>
      </c>
    </row>
    <row r="2925" spans="1:4" ht="13.5" x14ac:dyDescent="0.25">
      <c r="A2925" s="101" t="s">
        <v>10196</v>
      </c>
      <c r="B2925" s="101" t="s">
        <v>10197</v>
      </c>
      <c r="C2925" s="101" t="s">
        <v>1549</v>
      </c>
      <c r="D2925" s="102" t="s">
        <v>10198</v>
      </c>
    </row>
    <row r="2926" spans="1:4" ht="13.5" x14ac:dyDescent="0.25">
      <c r="A2926" s="101" t="s">
        <v>10199</v>
      </c>
      <c r="B2926" s="101" t="s">
        <v>10200</v>
      </c>
      <c r="C2926" s="101" t="s">
        <v>1549</v>
      </c>
      <c r="D2926" s="102" t="s">
        <v>10201</v>
      </c>
    </row>
    <row r="2927" spans="1:4" ht="13.5" x14ac:dyDescent="0.25">
      <c r="A2927" s="101" t="s">
        <v>10202</v>
      </c>
      <c r="B2927" s="101" t="s">
        <v>10203</v>
      </c>
      <c r="C2927" s="101" t="s">
        <v>1549</v>
      </c>
      <c r="D2927" s="102" t="s">
        <v>10204</v>
      </c>
    </row>
    <row r="2928" spans="1:4" ht="13.5" x14ac:dyDescent="0.25">
      <c r="A2928" s="101" t="s">
        <v>10205</v>
      </c>
      <c r="B2928" s="101" t="s">
        <v>10206</v>
      </c>
      <c r="C2928" s="101" t="s">
        <v>1549</v>
      </c>
      <c r="D2928" s="102" t="s">
        <v>10207</v>
      </c>
    </row>
    <row r="2929" spans="1:4" ht="13.5" x14ac:dyDescent="0.25">
      <c r="A2929" s="101" t="s">
        <v>10208</v>
      </c>
      <c r="B2929" s="101" t="s">
        <v>10209</v>
      </c>
      <c r="C2929" s="101" t="s">
        <v>1549</v>
      </c>
      <c r="D2929" s="102" t="s">
        <v>10210</v>
      </c>
    </row>
    <row r="2930" spans="1:4" ht="13.5" x14ac:dyDescent="0.25">
      <c r="A2930" s="101" t="s">
        <v>10211</v>
      </c>
      <c r="B2930" s="101" t="s">
        <v>10212</v>
      </c>
      <c r="C2930" s="101" t="s">
        <v>1549</v>
      </c>
      <c r="D2930" s="102" t="s">
        <v>5422</v>
      </c>
    </row>
    <row r="2931" spans="1:4" ht="13.5" x14ac:dyDescent="0.25">
      <c r="A2931" s="101" t="s">
        <v>10213</v>
      </c>
      <c r="B2931" s="101" t="s">
        <v>10214</v>
      </c>
      <c r="C2931" s="101" t="s">
        <v>1549</v>
      </c>
      <c r="D2931" s="102" t="s">
        <v>10215</v>
      </c>
    </row>
    <row r="2932" spans="1:4" ht="13.5" x14ac:dyDescent="0.25">
      <c r="A2932" s="101" t="s">
        <v>10216</v>
      </c>
      <c r="B2932" s="101" t="s">
        <v>10217</v>
      </c>
      <c r="C2932" s="101" t="s">
        <v>1549</v>
      </c>
      <c r="D2932" s="102" t="s">
        <v>10218</v>
      </c>
    </row>
    <row r="2933" spans="1:4" ht="13.5" x14ac:dyDescent="0.25">
      <c r="A2933" s="101" t="s">
        <v>10219</v>
      </c>
      <c r="B2933" s="101" t="s">
        <v>10220</v>
      </c>
      <c r="C2933" s="101" t="s">
        <v>1549</v>
      </c>
      <c r="D2933" s="102" t="s">
        <v>10221</v>
      </c>
    </row>
    <row r="2934" spans="1:4" ht="13.5" x14ac:dyDescent="0.25">
      <c r="A2934" s="101" t="s">
        <v>10222</v>
      </c>
      <c r="B2934" s="101" t="s">
        <v>10223</v>
      </c>
      <c r="C2934" s="101" t="s">
        <v>1549</v>
      </c>
      <c r="D2934" s="102" t="s">
        <v>10224</v>
      </c>
    </row>
    <row r="2935" spans="1:4" ht="13.5" x14ac:dyDescent="0.25">
      <c r="A2935" s="101" t="s">
        <v>10225</v>
      </c>
      <c r="B2935" s="101" t="s">
        <v>10226</v>
      </c>
      <c r="C2935" s="101" t="s">
        <v>1549</v>
      </c>
      <c r="D2935" s="102" t="s">
        <v>10227</v>
      </c>
    </row>
    <row r="2936" spans="1:4" ht="13.5" x14ac:dyDescent="0.25">
      <c r="A2936" s="101" t="s">
        <v>10228</v>
      </c>
      <c r="B2936" s="101" t="s">
        <v>10229</v>
      </c>
      <c r="C2936" s="101" t="s">
        <v>1549</v>
      </c>
      <c r="D2936" s="102" t="s">
        <v>10227</v>
      </c>
    </row>
    <row r="2937" spans="1:4" ht="13.5" x14ac:dyDescent="0.25">
      <c r="A2937" s="101" t="s">
        <v>10230</v>
      </c>
      <c r="B2937" s="101" t="s">
        <v>10231</v>
      </c>
      <c r="C2937" s="101" t="s">
        <v>1549</v>
      </c>
      <c r="D2937" s="102" t="s">
        <v>10232</v>
      </c>
    </row>
    <row r="2938" spans="1:4" ht="13.5" x14ac:dyDescent="0.25">
      <c r="A2938" s="101" t="s">
        <v>10233</v>
      </c>
      <c r="B2938" s="101" t="s">
        <v>10234</v>
      </c>
      <c r="C2938" s="101" t="s">
        <v>1549</v>
      </c>
      <c r="D2938" s="102" t="s">
        <v>10235</v>
      </c>
    </row>
    <row r="2939" spans="1:4" ht="13.5" x14ac:dyDescent="0.25">
      <c r="A2939" s="101" t="s">
        <v>10236</v>
      </c>
      <c r="B2939" s="101" t="s">
        <v>10237</v>
      </c>
      <c r="C2939" s="101" t="s">
        <v>1549</v>
      </c>
      <c r="D2939" s="102" t="s">
        <v>10238</v>
      </c>
    </row>
    <row r="2940" spans="1:4" ht="13.5" x14ac:dyDescent="0.25">
      <c r="A2940" s="101" t="s">
        <v>10239</v>
      </c>
      <c r="B2940" s="101" t="s">
        <v>10240</v>
      </c>
      <c r="C2940" s="101" t="s">
        <v>1549</v>
      </c>
      <c r="D2940" s="102" t="s">
        <v>10241</v>
      </c>
    </row>
    <row r="2941" spans="1:4" ht="13.5" x14ac:dyDescent="0.25">
      <c r="A2941" s="101" t="s">
        <v>10242</v>
      </c>
      <c r="B2941" s="101" t="s">
        <v>10243</v>
      </c>
      <c r="C2941" s="101" t="s">
        <v>1549</v>
      </c>
      <c r="D2941" s="102" t="s">
        <v>10244</v>
      </c>
    </row>
    <row r="2942" spans="1:4" ht="13.5" x14ac:dyDescent="0.25">
      <c r="A2942" s="101" t="s">
        <v>10245</v>
      </c>
      <c r="B2942" s="101" t="s">
        <v>10246</v>
      </c>
      <c r="C2942" s="101" t="s">
        <v>1549</v>
      </c>
      <c r="D2942" s="102" t="s">
        <v>10247</v>
      </c>
    </row>
    <row r="2943" spans="1:4" ht="13.5" x14ac:dyDescent="0.25">
      <c r="A2943" s="101" t="s">
        <v>10248</v>
      </c>
      <c r="B2943" s="101" t="s">
        <v>10249</v>
      </c>
      <c r="C2943" s="101" t="s">
        <v>1549</v>
      </c>
      <c r="D2943" s="102" t="s">
        <v>10247</v>
      </c>
    </row>
    <row r="2944" spans="1:4" ht="13.5" x14ac:dyDescent="0.25">
      <c r="A2944" s="101" t="s">
        <v>10250</v>
      </c>
      <c r="B2944" s="101" t="s">
        <v>10251</v>
      </c>
      <c r="C2944" s="101" t="s">
        <v>1549</v>
      </c>
      <c r="D2944" s="102" t="s">
        <v>10252</v>
      </c>
    </row>
    <row r="2945" spans="1:4" ht="13.5" x14ac:dyDescent="0.25">
      <c r="A2945" s="101" t="s">
        <v>10253</v>
      </c>
      <c r="B2945" s="101" t="s">
        <v>10254</v>
      </c>
      <c r="C2945" s="101" t="s">
        <v>1549</v>
      </c>
      <c r="D2945" s="102" t="s">
        <v>10255</v>
      </c>
    </row>
    <row r="2946" spans="1:4" ht="13.5" x14ac:dyDescent="0.25">
      <c r="A2946" s="101" t="s">
        <v>10256</v>
      </c>
      <c r="B2946" s="101" t="s">
        <v>10257</v>
      </c>
      <c r="C2946" s="101" t="s">
        <v>1549</v>
      </c>
      <c r="D2946" s="102" t="s">
        <v>10258</v>
      </c>
    </row>
    <row r="2947" spans="1:4" ht="13.5" x14ac:dyDescent="0.25">
      <c r="A2947" s="101" t="s">
        <v>10259</v>
      </c>
      <c r="B2947" s="101" t="s">
        <v>10260</v>
      </c>
      <c r="C2947" s="101" t="s">
        <v>1549</v>
      </c>
      <c r="D2947" s="102" t="s">
        <v>10261</v>
      </c>
    </row>
    <row r="2948" spans="1:4" ht="13.5" x14ac:dyDescent="0.25">
      <c r="A2948" s="101" t="s">
        <v>10262</v>
      </c>
      <c r="B2948" s="101" t="s">
        <v>10263</v>
      </c>
      <c r="C2948" s="101" t="s">
        <v>1549</v>
      </c>
      <c r="D2948" s="102" t="s">
        <v>10264</v>
      </c>
    </row>
    <row r="2949" spans="1:4" ht="13.5" x14ac:dyDescent="0.25">
      <c r="A2949" s="101" t="s">
        <v>10265</v>
      </c>
      <c r="B2949" s="101" t="s">
        <v>10266</v>
      </c>
      <c r="C2949" s="101" t="s">
        <v>1549</v>
      </c>
      <c r="D2949" s="102" t="s">
        <v>10267</v>
      </c>
    </row>
    <row r="2950" spans="1:4" ht="13.5" x14ac:dyDescent="0.25">
      <c r="A2950" s="101" t="s">
        <v>10268</v>
      </c>
      <c r="B2950" s="101" t="s">
        <v>10269</v>
      </c>
      <c r="C2950" s="101" t="s">
        <v>1549</v>
      </c>
      <c r="D2950" s="102" t="s">
        <v>10267</v>
      </c>
    </row>
    <row r="2951" spans="1:4" ht="13.5" x14ac:dyDescent="0.25">
      <c r="A2951" s="101" t="s">
        <v>10270</v>
      </c>
      <c r="B2951" s="101" t="s">
        <v>10271</v>
      </c>
      <c r="C2951" s="101" t="s">
        <v>1549</v>
      </c>
      <c r="D2951" s="102" t="s">
        <v>5713</v>
      </c>
    </row>
    <row r="2952" spans="1:4" ht="13.5" x14ac:dyDescent="0.25">
      <c r="A2952" s="101" t="s">
        <v>10272</v>
      </c>
      <c r="B2952" s="101" t="s">
        <v>10273</v>
      </c>
      <c r="C2952" s="101" t="s">
        <v>1549</v>
      </c>
      <c r="D2952" s="102" t="s">
        <v>10274</v>
      </c>
    </row>
    <row r="2953" spans="1:4" ht="13.5" x14ac:dyDescent="0.25">
      <c r="A2953" s="101" t="s">
        <v>10275</v>
      </c>
      <c r="B2953" s="101" t="s">
        <v>10276</v>
      </c>
      <c r="C2953" s="101" t="s">
        <v>1549</v>
      </c>
      <c r="D2953" s="102" t="s">
        <v>10277</v>
      </c>
    </row>
    <row r="2954" spans="1:4" ht="13.5" x14ac:dyDescent="0.25">
      <c r="A2954" s="101" t="s">
        <v>10278</v>
      </c>
      <c r="B2954" s="101" t="s">
        <v>10279</v>
      </c>
      <c r="C2954" s="101" t="s">
        <v>1549</v>
      </c>
      <c r="D2954" s="102" t="s">
        <v>10280</v>
      </c>
    </row>
    <row r="2955" spans="1:4" ht="13.5" x14ac:dyDescent="0.25">
      <c r="A2955" s="101" t="s">
        <v>10281</v>
      </c>
      <c r="B2955" s="101" t="s">
        <v>10282</v>
      </c>
      <c r="C2955" s="101" t="s">
        <v>1549</v>
      </c>
      <c r="D2955" s="102" t="s">
        <v>10283</v>
      </c>
    </row>
    <row r="2956" spans="1:4" ht="13.5" x14ac:dyDescent="0.25">
      <c r="A2956" s="101" t="s">
        <v>10284</v>
      </c>
      <c r="B2956" s="101" t="s">
        <v>10285</v>
      </c>
      <c r="C2956" s="101" t="s">
        <v>1549</v>
      </c>
      <c r="D2956" s="102" t="s">
        <v>10286</v>
      </c>
    </row>
    <row r="2957" spans="1:4" ht="13.5" x14ac:dyDescent="0.25">
      <c r="A2957" s="101" t="s">
        <v>10287</v>
      </c>
      <c r="B2957" s="101" t="s">
        <v>10288</v>
      </c>
      <c r="C2957" s="101" t="s">
        <v>1549</v>
      </c>
      <c r="D2957" s="102" t="s">
        <v>10289</v>
      </c>
    </row>
    <row r="2958" spans="1:4" ht="13.5" x14ac:dyDescent="0.25">
      <c r="A2958" s="101" t="s">
        <v>10290</v>
      </c>
      <c r="B2958" s="101" t="s">
        <v>10291</v>
      </c>
      <c r="C2958" s="101" t="s">
        <v>1549</v>
      </c>
      <c r="D2958" s="102" t="s">
        <v>10292</v>
      </c>
    </row>
    <row r="2959" spans="1:4" ht="13.5" x14ac:dyDescent="0.25">
      <c r="A2959" s="101" t="s">
        <v>10293</v>
      </c>
      <c r="B2959" s="101" t="s">
        <v>10294</v>
      </c>
      <c r="C2959" s="101" t="s">
        <v>1549</v>
      </c>
      <c r="D2959" s="102" t="s">
        <v>10295</v>
      </c>
    </row>
    <row r="2960" spans="1:4" ht="13.5" x14ac:dyDescent="0.25">
      <c r="A2960" s="101" t="s">
        <v>10296</v>
      </c>
      <c r="B2960" s="101" t="s">
        <v>10297</v>
      </c>
      <c r="C2960" s="101" t="s">
        <v>1549</v>
      </c>
      <c r="D2960" s="102" t="s">
        <v>10298</v>
      </c>
    </row>
    <row r="2961" spans="1:4" ht="13.5" x14ac:dyDescent="0.25">
      <c r="A2961" s="101" t="s">
        <v>10299</v>
      </c>
      <c r="B2961" s="101" t="s">
        <v>10300</v>
      </c>
      <c r="C2961" s="101" t="s">
        <v>1549</v>
      </c>
      <c r="D2961" s="102" t="s">
        <v>10301</v>
      </c>
    </row>
    <row r="2962" spans="1:4" ht="13.5" x14ac:dyDescent="0.25">
      <c r="A2962" s="101" t="s">
        <v>10302</v>
      </c>
      <c r="B2962" s="101" t="s">
        <v>10303</v>
      </c>
      <c r="C2962" s="101" t="s">
        <v>1549</v>
      </c>
      <c r="D2962" s="102" t="s">
        <v>10304</v>
      </c>
    </row>
    <row r="2963" spans="1:4" ht="13.5" x14ac:dyDescent="0.25">
      <c r="A2963" s="101" t="s">
        <v>10305</v>
      </c>
      <c r="B2963" s="101" t="s">
        <v>10306</v>
      </c>
      <c r="C2963" s="101" t="s">
        <v>1549</v>
      </c>
      <c r="D2963" s="102" t="s">
        <v>10307</v>
      </c>
    </row>
    <row r="2964" spans="1:4" ht="13.5" x14ac:dyDescent="0.25">
      <c r="A2964" s="101" t="s">
        <v>10308</v>
      </c>
      <c r="B2964" s="101" t="s">
        <v>10309</v>
      </c>
      <c r="C2964" s="101" t="s">
        <v>1549</v>
      </c>
      <c r="D2964" s="102" t="s">
        <v>10310</v>
      </c>
    </row>
    <row r="2965" spans="1:4" ht="13.5" x14ac:dyDescent="0.25">
      <c r="A2965" s="101" t="s">
        <v>10311</v>
      </c>
      <c r="B2965" s="101" t="s">
        <v>10312</v>
      </c>
      <c r="C2965" s="101" t="s">
        <v>1549</v>
      </c>
      <c r="D2965" s="102" t="s">
        <v>10313</v>
      </c>
    </row>
    <row r="2966" spans="1:4" ht="13.5" x14ac:dyDescent="0.25">
      <c r="A2966" s="101" t="s">
        <v>10314</v>
      </c>
      <c r="B2966" s="101" t="s">
        <v>10315</v>
      </c>
      <c r="C2966" s="101" t="s">
        <v>1549</v>
      </c>
      <c r="D2966" s="102" t="s">
        <v>10316</v>
      </c>
    </row>
    <row r="2967" spans="1:4" ht="13.5" x14ac:dyDescent="0.25">
      <c r="A2967" s="101" t="s">
        <v>10317</v>
      </c>
      <c r="B2967" s="101" t="s">
        <v>10318</v>
      </c>
      <c r="C2967" s="101" t="s">
        <v>1549</v>
      </c>
      <c r="D2967" s="102" t="s">
        <v>10319</v>
      </c>
    </row>
    <row r="2968" spans="1:4" ht="13.5" x14ac:dyDescent="0.25">
      <c r="A2968" s="101" t="s">
        <v>10320</v>
      </c>
      <c r="B2968" s="101" t="s">
        <v>10321</v>
      </c>
      <c r="C2968" s="101" t="s">
        <v>1549</v>
      </c>
      <c r="D2968" s="102" t="s">
        <v>2639</v>
      </c>
    </row>
    <row r="2969" spans="1:4" ht="13.5" x14ac:dyDescent="0.25">
      <c r="A2969" s="101" t="s">
        <v>10322</v>
      </c>
      <c r="B2969" s="101" t="s">
        <v>10323</v>
      </c>
      <c r="C2969" s="101" t="s">
        <v>1549</v>
      </c>
      <c r="D2969" s="102" t="s">
        <v>10324</v>
      </c>
    </row>
    <row r="2970" spans="1:4" ht="13.5" x14ac:dyDescent="0.25">
      <c r="A2970" s="101" t="s">
        <v>10325</v>
      </c>
      <c r="B2970" s="101" t="s">
        <v>10326</v>
      </c>
      <c r="C2970" s="101" t="s">
        <v>1549</v>
      </c>
      <c r="D2970" s="102" t="s">
        <v>10327</v>
      </c>
    </row>
    <row r="2971" spans="1:4" ht="13.5" x14ac:dyDescent="0.25">
      <c r="A2971" s="101" t="s">
        <v>10328</v>
      </c>
      <c r="B2971" s="101" t="s">
        <v>10329</v>
      </c>
      <c r="C2971" s="101" t="s">
        <v>1549</v>
      </c>
      <c r="D2971" s="102" t="s">
        <v>10330</v>
      </c>
    </row>
    <row r="2972" spans="1:4" ht="13.5" x14ac:dyDescent="0.25">
      <c r="A2972" s="101" t="s">
        <v>10331</v>
      </c>
      <c r="B2972" s="101" t="s">
        <v>10332</v>
      </c>
      <c r="C2972" s="101" t="s">
        <v>1549</v>
      </c>
      <c r="D2972" s="102" t="s">
        <v>10333</v>
      </c>
    </row>
    <row r="2973" spans="1:4" ht="13.5" x14ac:dyDescent="0.25">
      <c r="A2973" s="101" t="s">
        <v>10334</v>
      </c>
      <c r="B2973" s="101" t="s">
        <v>10335</v>
      </c>
      <c r="C2973" s="101" t="s">
        <v>1549</v>
      </c>
      <c r="D2973" s="102" t="s">
        <v>10336</v>
      </c>
    </row>
    <row r="2974" spans="1:4" ht="13.5" x14ac:dyDescent="0.25">
      <c r="A2974" s="101" t="s">
        <v>10337</v>
      </c>
      <c r="B2974" s="101" t="s">
        <v>10338</v>
      </c>
      <c r="C2974" s="101" t="s">
        <v>1549</v>
      </c>
      <c r="D2974" s="102" t="s">
        <v>10339</v>
      </c>
    </row>
    <row r="2975" spans="1:4" ht="13.5" x14ac:dyDescent="0.25">
      <c r="A2975" s="101" t="s">
        <v>10340</v>
      </c>
      <c r="B2975" s="101" t="s">
        <v>10341</v>
      </c>
      <c r="C2975" s="101" t="s">
        <v>1549</v>
      </c>
      <c r="D2975" s="102" t="s">
        <v>10342</v>
      </c>
    </row>
    <row r="2976" spans="1:4" ht="13.5" x14ac:dyDescent="0.25">
      <c r="A2976" s="101" t="s">
        <v>10343</v>
      </c>
      <c r="B2976" s="101" t="s">
        <v>10344</v>
      </c>
      <c r="C2976" s="101" t="s">
        <v>1549</v>
      </c>
      <c r="D2976" s="102" t="s">
        <v>10345</v>
      </c>
    </row>
    <row r="2977" spans="1:4" ht="13.5" x14ac:dyDescent="0.25">
      <c r="A2977" s="101" t="s">
        <v>10346</v>
      </c>
      <c r="B2977" s="101" t="s">
        <v>10347</v>
      </c>
      <c r="C2977" s="101" t="s">
        <v>1549</v>
      </c>
      <c r="D2977" s="102" t="s">
        <v>10348</v>
      </c>
    </row>
    <row r="2978" spans="1:4" ht="13.5" x14ac:dyDescent="0.25">
      <c r="A2978" s="101" t="s">
        <v>10349</v>
      </c>
      <c r="B2978" s="101" t="s">
        <v>10350</v>
      </c>
      <c r="C2978" s="101" t="s">
        <v>1549</v>
      </c>
      <c r="D2978" s="102" t="s">
        <v>10351</v>
      </c>
    </row>
    <row r="2979" spans="1:4" ht="13.5" x14ac:dyDescent="0.25">
      <c r="A2979" s="101" t="s">
        <v>10352</v>
      </c>
      <c r="B2979" s="101" t="s">
        <v>10353</v>
      </c>
      <c r="C2979" s="101" t="s">
        <v>1549</v>
      </c>
      <c r="D2979" s="102" t="s">
        <v>10354</v>
      </c>
    </row>
    <row r="2980" spans="1:4" ht="13.5" x14ac:dyDescent="0.25">
      <c r="A2980" s="101" t="s">
        <v>10355</v>
      </c>
      <c r="B2980" s="101" t="s">
        <v>10356</v>
      </c>
      <c r="C2980" s="101" t="s">
        <v>1549</v>
      </c>
      <c r="D2980" s="102" t="s">
        <v>10357</v>
      </c>
    </row>
    <row r="2981" spans="1:4" ht="13.5" x14ac:dyDescent="0.25">
      <c r="A2981" s="101" t="s">
        <v>10358</v>
      </c>
      <c r="B2981" s="101" t="s">
        <v>10359</v>
      </c>
      <c r="C2981" s="101" t="s">
        <v>1549</v>
      </c>
      <c r="D2981" s="102" t="s">
        <v>10360</v>
      </c>
    </row>
    <row r="2982" spans="1:4" ht="13.5" x14ac:dyDescent="0.25">
      <c r="A2982" s="101" t="s">
        <v>10361</v>
      </c>
      <c r="B2982" s="101" t="s">
        <v>10362</v>
      </c>
      <c r="C2982" s="101" t="s">
        <v>1549</v>
      </c>
      <c r="D2982" s="102" t="s">
        <v>10363</v>
      </c>
    </row>
    <row r="2983" spans="1:4" ht="13.5" x14ac:dyDescent="0.25">
      <c r="A2983" s="101" t="s">
        <v>10364</v>
      </c>
      <c r="B2983" s="101" t="s">
        <v>10365</v>
      </c>
      <c r="C2983" s="101" t="s">
        <v>1549</v>
      </c>
      <c r="D2983" s="102" t="s">
        <v>10366</v>
      </c>
    </row>
    <row r="2984" spans="1:4" ht="13.5" x14ac:dyDescent="0.25">
      <c r="A2984" s="101" t="s">
        <v>10367</v>
      </c>
      <c r="B2984" s="101" t="s">
        <v>10368</v>
      </c>
      <c r="C2984" s="101" t="s">
        <v>1549</v>
      </c>
      <c r="D2984" s="102" t="s">
        <v>9889</v>
      </c>
    </row>
    <row r="2985" spans="1:4" ht="13.5" x14ac:dyDescent="0.25">
      <c r="A2985" s="101" t="s">
        <v>10369</v>
      </c>
      <c r="B2985" s="101" t="s">
        <v>10370</v>
      </c>
      <c r="C2985" s="101" t="s">
        <v>1549</v>
      </c>
      <c r="D2985" s="102" t="s">
        <v>10371</v>
      </c>
    </row>
    <row r="2986" spans="1:4" ht="13.5" x14ac:dyDescent="0.25">
      <c r="A2986" s="101" t="s">
        <v>10372</v>
      </c>
      <c r="B2986" s="101" t="s">
        <v>10373</v>
      </c>
      <c r="C2986" s="101" t="s">
        <v>1549</v>
      </c>
      <c r="D2986" s="102" t="s">
        <v>4344</v>
      </c>
    </row>
    <row r="2987" spans="1:4" ht="13.5" x14ac:dyDescent="0.25">
      <c r="A2987" s="101" t="s">
        <v>10374</v>
      </c>
      <c r="B2987" s="101" t="s">
        <v>10375</v>
      </c>
      <c r="C2987" s="101" t="s">
        <v>1549</v>
      </c>
      <c r="D2987" s="102" t="s">
        <v>4578</v>
      </c>
    </row>
    <row r="2988" spans="1:4" ht="13.5" x14ac:dyDescent="0.25">
      <c r="A2988" s="101" t="s">
        <v>10376</v>
      </c>
      <c r="B2988" s="101" t="s">
        <v>10377</v>
      </c>
      <c r="C2988" s="101" t="s">
        <v>1549</v>
      </c>
      <c r="D2988" s="102" t="s">
        <v>8942</v>
      </c>
    </row>
    <row r="2989" spans="1:4" ht="13.5" x14ac:dyDescent="0.25">
      <c r="A2989" s="101" t="s">
        <v>10378</v>
      </c>
      <c r="B2989" s="101" t="s">
        <v>10379</v>
      </c>
      <c r="C2989" s="101" t="s">
        <v>1549</v>
      </c>
      <c r="D2989" s="102" t="s">
        <v>10380</v>
      </c>
    </row>
    <row r="2990" spans="1:4" ht="13.5" x14ac:dyDescent="0.25">
      <c r="A2990" s="101" t="s">
        <v>10381</v>
      </c>
      <c r="B2990" s="101" t="s">
        <v>10382</v>
      </c>
      <c r="C2990" s="101" t="s">
        <v>1549</v>
      </c>
      <c r="D2990" s="102" t="s">
        <v>3756</v>
      </c>
    </row>
    <row r="2991" spans="1:4" ht="13.5" x14ac:dyDescent="0.25">
      <c r="A2991" s="101" t="s">
        <v>10383</v>
      </c>
      <c r="B2991" s="101" t="s">
        <v>10384</v>
      </c>
      <c r="C2991" s="101" t="s">
        <v>1549</v>
      </c>
      <c r="D2991" s="102" t="s">
        <v>2531</v>
      </c>
    </row>
    <row r="2992" spans="1:4" ht="13.5" x14ac:dyDescent="0.25">
      <c r="A2992" s="101" t="s">
        <v>10385</v>
      </c>
      <c r="B2992" s="101" t="s">
        <v>10386</v>
      </c>
      <c r="C2992" s="101" t="s">
        <v>1549</v>
      </c>
      <c r="D2992" s="102" t="s">
        <v>10387</v>
      </c>
    </row>
    <row r="2993" spans="1:4" ht="13.5" x14ac:dyDescent="0.25">
      <c r="A2993" s="101" t="s">
        <v>10388</v>
      </c>
      <c r="B2993" s="101" t="s">
        <v>10389</v>
      </c>
      <c r="C2993" s="101" t="s">
        <v>1549</v>
      </c>
      <c r="D2993" s="102" t="s">
        <v>10390</v>
      </c>
    </row>
    <row r="2994" spans="1:4" ht="13.5" x14ac:dyDescent="0.25">
      <c r="A2994" s="101" t="s">
        <v>10391</v>
      </c>
      <c r="B2994" s="101" t="s">
        <v>10392</v>
      </c>
      <c r="C2994" s="101" t="s">
        <v>1549</v>
      </c>
      <c r="D2994" s="102" t="s">
        <v>5281</v>
      </c>
    </row>
    <row r="2995" spans="1:4" ht="13.5" x14ac:dyDescent="0.25">
      <c r="A2995" s="101" t="s">
        <v>10393</v>
      </c>
      <c r="B2995" s="101" t="s">
        <v>10394</v>
      </c>
      <c r="C2995" s="101" t="s">
        <v>1549</v>
      </c>
      <c r="D2995" s="102" t="s">
        <v>10395</v>
      </c>
    </row>
    <row r="2996" spans="1:4" ht="13.5" x14ac:dyDescent="0.25">
      <c r="A2996" s="101" t="s">
        <v>10396</v>
      </c>
      <c r="B2996" s="101" t="s">
        <v>10397</v>
      </c>
      <c r="C2996" s="101" t="s">
        <v>1549</v>
      </c>
      <c r="D2996" s="102" t="s">
        <v>10398</v>
      </c>
    </row>
    <row r="2997" spans="1:4" ht="13.5" x14ac:dyDescent="0.25">
      <c r="A2997" s="101" t="s">
        <v>10399</v>
      </c>
      <c r="B2997" s="101" t="s">
        <v>10400</v>
      </c>
      <c r="C2997" s="101" t="s">
        <v>1549</v>
      </c>
      <c r="D2997" s="102" t="s">
        <v>10401</v>
      </c>
    </row>
    <row r="2998" spans="1:4" ht="13.5" x14ac:dyDescent="0.25">
      <c r="A2998" s="101" t="s">
        <v>10402</v>
      </c>
      <c r="B2998" s="101" t="s">
        <v>10403</v>
      </c>
      <c r="C2998" s="101" t="s">
        <v>1549</v>
      </c>
      <c r="D2998" s="102" t="s">
        <v>10404</v>
      </c>
    </row>
    <row r="2999" spans="1:4" ht="13.5" x14ac:dyDescent="0.25">
      <c r="A2999" s="101" t="s">
        <v>10405</v>
      </c>
      <c r="B2999" s="101" t="s">
        <v>10406</v>
      </c>
      <c r="C2999" s="101" t="s">
        <v>1549</v>
      </c>
      <c r="D2999" s="102" t="s">
        <v>10407</v>
      </c>
    </row>
    <row r="3000" spans="1:4" ht="13.5" x14ac:dyDescent="0.25">
      <c r="A3000" s="101" t="s">
        <v>10408</v>
      </c>
      <c r="B3000" s="101" t="s">
        <v>10409</v>
      </c>
      <c r="C3000" s="101" t="s">
        <v>1549</v>
      </c>
      <c r="D3000" s="102" t="s">
        <v>7280</v>
      </c>
    </row>
    <row r="3001" spans="1:4" ht="13.5" x14ac:dyDescent="0.25">
      <c r="A3001" s="101" t="s">
        <v>10410</v>
      </c>
      <c r="B3001" s="101" t="s">
        <v>10411</v>
      </c>
      <c r="C3001" s="101" t="s">
        <v>1549</v>
      </c>
      <c r="D3001" s="102" t="s">
        <v>7613</v>
      </c>
    </row>
    <row r="3002" spans="1:4" ht="13.5" x14ac:dyDescent="0.25">
      <c r="A3002" s="101" t="s">
        <v>10412</v>
      </c>
      <c r="B3002" s="101" t="s">
        <v>10413</v>
      </c>
      <c r="C3002" s="101" t="s">
        <v>1549</v>
      </c>
      <c r="D3002" s="102" t="s">
        <v>10414</v>
      </c>
    </row>
    <row r="3003" spans="1:4" ht="13.5" x14ac:dyDescent="0.25">
      <c r="A3003" s="101" t="s">
        <v>10415</v>
      </c>
      <c r="B3003" s="101" t="s">
        <v>10416</v>
      </c>
      <c r="C3003" s="101" t="s">
        <v>1549</v>
      </c>
      <c r="D3003" s="102" t="s">
        <v>10417</v>
      </c>
    </row>
    <row r="3004" spans="1:4" ht="13.5" x14ac:dyDescent="0.25">
      <c r="A3004" s="101" t="s">
        <v>10418</v>
      </c>
      <c r="B3004" s="101" t="s">
        <v>10419</v>
      </c>
      <c r="C3004" s="101" t="s">
        <v>1549</v>
      </c>
      <c r="D3004" s="102" t="s">
        <v>10420</v>
      </c>
    </row>
    <row r="3005" spans="1:4" ht="13.5" x14ac:dyDescent="0.25">
      <c r="A3005" s="101" t="s">
        <v>10421</v>
      </c>
      <c r="B3005" s="101" t="s">
        <v>10422</v>
      </c>
      <c r="C3005" s="101" t="s">
        <v>1549</v>
      </c>
      <c r="D3005" s="102" t="s">
        <v>8348</v>
      </c>
    </row>
    <row r="3006" spans="1:4" ht="13.5" x14ac:dyDescent="0.25">
      <c r="A3006" s="101" t="s">
        <v>10423</v>
      </c>
      <c r="B3006" s="101" t="s">
        <v>10424</v>
      </c>
      <c r="C3006" s="101" t="s">
        <v>1549</v>
      </c>
      <c r="D3006" s="102" t="s">
        <v>10425</v>
      </c>
    </row>
    <row r="3007" spans="1:4" ht="13.5" x14ac:dyDescent="0.25">
      <c r="A3007" s="101" t="s">
        <v>10426</v>
      </c>
      <c r="B3007" s="101" t="s">
        <v>10427</v>
      </c>
      <c r="C3007" s="101" t="s">
        <v>1549</v>
      </c>
      <c r="D3007" s="102" t="s">
        <v>10428</v>
      </c>
    </row>
    <row r="3008" spans="1:4" ht="13.5" x14ac:dyDescent="0.25">
      <c r="A3008" s="101" t="s">
        <v>10429</v>
      </c>
      <c r="B3008" s="101" t="s">
        <v>10430</v>
      </c>
      <c r="C3008" s="101" t="s">
        <v>1549</v>
      </c>
      <c r="D3008" s="102" t="s">
        <v>10431</v>
      </c>
    </row>
    <row r="3009" spans="1:4" ht="13.5" x14ac:dyDescent="0.25">
      <c r="A3009" s="101" t="s">
        <v>10432</v>
      </c>
      <c r="B3009" s="101" t="s">
        <v>10433</v>
      </c>
      <c r="C3009" s="101" t="s">
        <v>1549</v>
      </c>
      <c r="D3009" s="102" t="s">
        <v>10434</v>
      </c>
    </row>
    <row r="3010" spans="1:4" ht="13.5" x14ac:dyDescent="0.25">
      <c r="A3010" s="101" t="s">
        <v>10435</v>
      </c>
      <c r="B3010" s="101" t="s">
        <v>10436</v>
      </c>
      <c r="C3010" s="101" t="s">
        <v>1549</v>
      </c>
      <c r="D3010" s="102" t="s">
        <v>10437</v>
      </c>
    </row>
    <row r="3011" spans="1:4" ht="13.5" x14ac:dyDescent="0.25">
      <c r="A3011" s="101" t="s">
        <v>10438</v>
      </c>
      <c r="B3011" s="101" t="s">
        <v>10439</v>
      </c>
      <c r="C3011" s="101" t="s">
        <v>1549</v>
      </c>
      <c r="D3011" s="102" t="s">
        <v>10440</v>
      </c>
    </row>
    <row r="3012" spans="1:4" ht="13.5" x14ac:dyDescent="0.25">
      <c r="A3012" s="101" t="s">
        <v>10441</v>
      </c>
      <c r="B3012" s="101" t="s">
        <v>10442</v>
      </c>
      <c r="C3012" s="101" t="s">
        <v>1549</v>
      </c>
      <c r="D3012" s="102" t="s">
        <v>10443</v>
      </c>
    </row>
    <row r="3013" spans="1:4" ht="13.5" x14ac:dyDescent="0.25">
      <c r="A3013" s="101" t="s">
        <v>10444</v>
      </c>
      <c r="B3013" s="101" t="s">
        <v>10445</v>
      </c>
      <c r="C3013" s="101" t="s">
        <v>1549</v>
      </c>
      <c r="D3013" s="102" t="s">
        <v>10446</v>
      </c>
    </row>
    <row r="3014" spans="1:4" ht="13.5" x14ac:dyDescent="0.25">
      <c r="A3014" s="101" t="s">
        <v>10447</v>
      </c>
      <c r="B3014" s="101" t="s">
        <v>10448</v>
      </c>
      <c r="C3014" s="101" t="s">
        <v>1549</v>
      </c>
      <c r="D3014" s="102" t="s">
        <v>10449</v>
      </c>
    </row>
    <row r="3015" spans="1:4" ht="13.5" x14ac:dyDescent="0.25">
      <c r="A3015" s="101" t="s">
        <v>10450</v>
      </c>
      <c r="B3015" s="101" t="s">
        <v>10451</v>
      </c>
      <c r="C3015" s="101" t="s">
        <v>1549</v>
      </c>
      <c r="D3015" s="102" t="s">
        <v>10452</v>
      </c>
    </row>
    <row r="3016" spans="1:4" ht="13.5" x14ac:dyDescent="0.25">
      <c r="A3016" s="101" t="s">
        <v>10453</v>
      </c>
      <c r="B3016" s="101" t="s">
        <v>10454</v>
      </c>
      <c r="C3016" s="101" t="s">
        <v>1549</v>
      </c>
      <c r="D3016" s="102" t="s">
        <v>7242</v>
      </c>
    </row>
    <row r="3017" spans="1:4" ht="13.5" x14ac:dyDescent="0.25">
      <c r="A3017" s="101" t="s">
        <v>10455</v>
      </c>
      <c r="B3017" s="101" t="s">
        <v>10456</v>
      </c>
      <c r="C3017" s="101" t="s">
        <v>1549</v>
      </c>
      <c r="D3017" s="102" t="s">
        <v>10457</v>
      </c>
    </row>
    <row r="3018" spans="1:4" ht="13.5" x14ac:dyDescent="0.25">
      <c r="A3018" s="101" t="s">
        <v>10458</v>
      </c>
      <c r="B3018" s="101" t="s">
        <v>10459</v>
      </c>
      <c r="C3018" s="101" t="s">
        <v>1549</v>
      </c>
      <c r="D3018" s="102" t="s">
        <v>4736</v>
      </c>
    </row>
    <row r="3019" spans="1:4" ht="13.5" x14ac:dyDescent="0.25">
      <c r="A3019" s="101" t="s">
        <v>10460</v>
      </c>
      <c r="B3019" s="101" t="s">
        <v>10461</v>
      </c>
      <c r="C3019" s="101" t="s">
        <v>1549</v>
      </c>
      <c r="D3019" s="102" t="s">
        <v>10462</v>
      </c>
    </row>
    <row r="3020" spans="1:4" ht="13.5" x14ac:dyDescent="0.25">
      <c r="A3020" s="101" t="s">
        <v>10463</v>
      </c>
      <c r="B3020" s="101" t="s">
        <v>10464</v>
      </c>
      <c r="C3020" s="101" t="s">
        <v>1549</v>
      </c>
      <c r="D3020" s="102" t="s">
        <v>10465</v>
      </c>
    </row>
    <row r="3021" spans="1:4" ht="13.5" x14ac:dyDescent="0.25">
      <c r="A3021" s="101" t="s">
        <v>10466</v>
      </c>
      <c r="B3021" s="101" t="s">
        <v>10467</v>
      </c>
      <c r="C3021" s="101" t="s">
        <v>1549</v>
      </c>
      <c r="D3021" s="102" t="s">
        <v>2338</v>
      </c>
    </row>
    <row r="3022" spans="1:4" ht="13.5" x14ac:dyDescent="0.25">
      <c r="A3022" s="101" t="s">
        <v>10468</v>
      </c>
      <c r="B3022" s="101" t="s">
        <v>10469</v>
      </c>
      <c r="C3022" s="101" t="s">
        <v>1549</v>
      </c>
      <c r="D3022" s="102" t="s">
        <v>10470</v>
      </c>
    </row>
    <row r="3023" spans="1:4" ht="13.5" x14ac:dyDescent="0.25">
      <c r="A3023" s="101" t="s">
        <v>10471</v>
      </c>
      <c r="B3023" s="101" t="s">
        <v>10472</v>
      </c>
      <c r="C3023" s="101" t="s">
        <v>1549</v>
      </c>
      <c r="D3023" s="102" t="s">
        <v>10473</v>
      </c>
    </row>
    <row r="3024" spans="1:4" ht="13.5" x14ac:dyDescent="0.25">
      <c r="A3024" s="101" t="s">
        <v>10474</v>
      </c>
      <c r="B3024" s="101" t="s">
        <v>10475</v>
      </c>
      <c r="C3024" s="101" t="s">
        <v>1549</v>
      </c>
      <c r="D3024" s="102" t="s">
        <v>10476</v>
      </c>
    </row>
    <row r="3025" spans="1:4" ht="13.5" x14ac:dyDescent="0.25">
      <c r="A3025" s="101" t="s">
        <v>10477</v>
      </c>
      <c r="B3025" s="101" t="s">
        <v>10478</v>
      </c>
      <c r="C3025" s="101" t="s">
        <v>1549</v>
      </c>
      <c r="D3025" s="102" t="s">
        <v>10479</v>
      </c>
    </row>
    <row r="3026" spans="1:4" ht="13.5" x14ac:dyDescent="0.25">
      <c r="A3026" s="101" t="s">
        <v>10480</v>
      </c>
      <c r="B3026" s="101" t="s">
        <v>10481</v>
      </c>
      <c r="C3026" s="101" t="s">
        <v>1549</v>
      </c>
      <c r="D3026" s="102" t="s">
        <v>10482</v>
      </c>
    </row>
    <row r="3027" spans="1:4" ht="13.5" x14ac:dyDescent="0.25">
      <c r="A3027" s="101" t="s">
        <v>10483</v>
      </c>
      <c r="B3027" s="101" t="s">
        <v>10484</v>
      </c>
      <c r="C3027" s="101" t="s">
        <v>1549</v>
      </c>
      <c r="D3027" s="102" t="s">
        <v>10485</v>
      </c>
    </row>
    <row r="3028" spans="1:4" ht="13.5" x14ac:dyDescent="0.25">
      <c r="A3028" s="101" t="s">
        <v>10486</v>
      </c>
      <c r="B3028" s="101" t="s">
        <v>10487</v>
      </c>
      <c r="C3028" s="101" t="s">
        <v>1549</v>
      </c>
      <c r="D3028" s="102" t="s">
        <v>10488</v>
      </c>
    </row>
    <row r="3029" spans="1:4" ht="13.5" x14ac:dyDescent="0.25">
      <c r="A3029" s="101" t="s">
        <v>10489</v>
      </c>
      <c r="B3029" s="101" t="s">
        <v>10490</v>
      </c>
      <c r="C3029" s="101" t="s">
        <v>1549</v>
      </c>
      <c r="D3029" s="102" t="s">
        <v>10491</v>
      </c>
    </row>
    <row r="3030" spans="1:4" ht="13.5" x14ac:dyDescent="0.25">
      <c r="A3030" s="101" t="s">
        <v>10492</v>
      </c>
      <c r="B3030" s="101" t="s">
        <v>10493</v>
      </c>
      <c r="C3030" s="101" t="s">
        <v>1549</v>
      </c>
      <c r="D3030" s="102" t="s">
        <v>10494</v>
      </c>
    </row>
    <row r="3031" spans="1:4" ht="13.5" x14ac:dyDescent="0.25">
      <c r="A3031" s="101" t="s">
        <v>10495</v>
      </c>
      <c r="B3031" s="101" t="s">
        <v>10496</v>
      </c>
      <c r="C3031" s="101" t="s">
        <v>1549</v>
      </c>
      <c r="D3031" s="102" t="s">
        <v>10497</v>
      </c>
    </row>
    <row r="3032" spans="1:4" ht="13.5" x14ac:dyDescent="0.25">
      <c r="A3032" s="101" t="s">
        <v>10498</v>
      </c>
      <c r="B3032" s="101" t="s">
        <v>10499</v>
      </c>
      <c r="C3032" s="101" t="s">
        <v>1549</v>
      </c>
      <c r="D3032" s="102" t="s">
        <v>10500</v>
      </c>
    </row>
    <row r="3033" spans="1:4" ht="13.5" x14ac:dyDescent="0.25">
      <c r="A3033" s="101" t="s">
        <v>10501</v>
      </c>
      <c r="B3033" s="101" t="s">
        <v>10502</v>
      </c>
      <c r="C3033" s="101" t="s">
        <v>1549</v>
      </c>
      <c r="D3033" s="102" t="s">
        <v>10503</v>
      </c>
    </row>
    <row r="3034" spans="1:4" ht="13.5" x14ac:dyDescent="0.25">
      <c r="A3034" s="101" t="s">
        <v>10504</v>
      </c>
      <c r="B3034" s="101" t="s">
        <v>10505</v>
      </c>
      <c r="C3034" s="101" t="s">
        <v>1549</v>
      </c>
      <c r="D3034" s="102" t="s">
        <v>10506</v>
      </c>
    </row>
    <row r="3035" spans="1:4" ht="13.5" x14ac:dyDescent="0.25">
      <c r="A3035" s="101" t="s">
        <v>10507</v>
      </c>
      <c r="B3035" s="101" t="s">
        <v>10508</v>
      </c>
      <c r="C3035" s="101" t="s">
        <v>1549</v>
      </c>
      <c r="D3035" s="102" t="s">
        <v>10509</v>
      </c>
    </row>
    <row r="3036" spans="1:4" ht="13.5" x14ac:dyDescent="0.25">
      <c r="A3036" s="101" t="s">
        <v>10510</v>
      </c>
      <c r="B3036" s="101" t="s">
        <v>10511</v>
      </c>
      <c r="C3036" s="101" t="s">
        <v>1549</v>
      </c>
      <c r="D3036" s="102" t="s">
        <v>10512</v>
      </c>
    </row>
    <row r="3037" spans="1:4" ht="13.5" x14ac:dyDescent="0.25">
      <c r="A3037" s="101" t="s">
        <v>10513</v>
      </c>
      <c r="B3037" s="101" t="s">
        <v>10514</v>
      </c>
      <c r="C3037" s="101" t="s">
        <v>1549</v>
      </c>
      <c r="D3037" s="102" t="s">
        <v>10515</v>
      </c>
    </row>
    <row r="3038" spans="1:4" ht="13.5" x14ac:dyDescent="0.25">
      <c r="A3038" s="101" t="s">
        <v>10516</v>
      </c>
      <c r="B3038" s="101" t="s">
        <v>10517</v>
      </c>
      <c r="C3038" s="101" t="s">
        <v>1549</v>
      </c>
      <c r="D3038" s="102" t="s">
        <v>10518</v>
      </c>
    </row>
    <row r="3039" spans="1:4" ht="13.5" x14ac:dyDescent="0.25">
      <c r="A3039" s="101" t="s">
        <v>10519</v>
      </c>
      <c r="B3039" s="101" t="s">
        <v>10520</v>
      </c>
      <c r="C3039" s="101" t="s">
        <v>1549</v>
      </c>
      <c r="D3039" s="102" t="s">
        <v>10521</v>
      </c>
    </row>
    <row r="3040" spans="1:4" ht="13.5" x14ac:dyDescent="0.25">
      <c r="A3040" s="101" t="s">
        <v>10522</v>
      </c>
      <c r="B3040" s="101" t="s">
        <v>10523</v>
      </c>
      <c r="C3040" s="101" t="s">
        <v>1549</v>
      </c>
      <c r="D3040" s="102" t="s">
        <v>10524</v>
      </c>
    </row>
    <row r="3041" spans="1:4" ht="13.5" x14ac:dyDescent="0.25">
      <c r="A3041" s="101" t="s">
        <v>10525</v>
      </c>
      <c r="B3041" s="101" t="s">
        <v>10526</v>
      </c>
      <c r="C3041" s="101" t="s">
        <v>1549</v>
      </c>
      <c r="D3041" s="102" t="s">
        <v>10527</v>
      </c>
    </row>
    <row r="3042" spans="1:4" ht="13.5" x14ac:dyDescent="0.25">
      <c r="A3042" s="101" t="s">
        <v>10528</v>
      </c>
      <c r="B3042" s="101" t="s">
        <v>10529</v>
      </c>
      <c r="C3042" s="101" t="s">
        <v>1549</v>
      </c>
      <c r="D3042" s="102" t="s">
        <v>10530</v>
      </c>
    </row>
    <row r="3043" spans="1:4" ht="13.5" x14ac:dyDescent="0.25">
      <c r="A3043" s="101" t="s">
        <v>10531</v>
      </c>
      <c r="B3043" s="101" t="s">
        <v>10532</v>
      </c>
      <c r="C3043" s="101" t="s">
        <v>1549</v>
      </c>
      <c r="D3043" s="102" t="s">
        <v>10533</v>
      </c>
    </row>
    <row r="3044" spans="1:4" ht="13.5" x14ac:dyDescent="0.25">
      <c r="A3044" s="101" t="s">
        <v>10534</v>
      </c>
      <c r="B3044" s="101" t="s">
        <v>10535</v>
      </c>
      <c r="C3044" s="101" t="s">
        <v>1549</v>
      </c>
      <c r="D3044" s="102" t="s">
        <v>10536</v>
      </c>
    </row>
    <row r="3045" spans="1:4" ht="13.5" x14ac:dyDescent="0.25">
      <c r="A3045" s="101" t="s">
        <v>10537</v>
      </c>
      <c r="B3045" s="101" t="s">
        <v>10538</v>
      </c>
      <c r="C3045" s="101" t="s">
        <v>1549</v>
      </c>
      <c r="D3045" s="102" t="s">
        <v>10539</v>
      </c>
    </row>
    <row r="3046" spans="1:4" ht="13.5" x14ac:dyDescent="0.25">
      <c r="A3046" s="101" t="s">
        <v>10540</v>
      </c>
      <c r="B3046" s="101" t="s">
        <v>10541</v>
      </c>
      <c r="C3046" s="101" t="s">
        <v>1549</v>
      </c>
      <c r="D3046" s="102" t="s">
        <v>4607</v>
      </c>
    </row>
    <row r="3047" spans="1:4" ht="13.5" x14ac:dyDescent="0.25">
      <c r="A3047" s="101" t="s">
        <v>10542</v>
      </c>
      <c r="B3047" s="101" t="s">
        <v>10543</v>
      </c>
      <c r="C3047" s="101" t="s">
        <v>1549</v>
      </c>
      <c r="D3047" s="102" t="s">
        <v>10544</v>
      </c>
    </row>
    <row r="3048" spans="1:4" ht="13.5" x14ac:dyDescent="0.25">
      <c r="A3048" s="101" t="s">
        <v>10545</v>
      </c>
      <c r="B3048" s="101" t="s">
        <v>10546</v>
      </c>
      <c r="C3048" s="101" t="s">
        <v>1549</v>
      </c>
      <c r="D3048" s="102" t="s">
        <v>10547</v>
      </c>
    </row>
    <row r="3049" spans="1:4" ht="13.5" x14ac:dyDescent="0.25">
      <c r="A3049" s="101" t="s">
        <v>10548</v>
      </c>
      <c r="B3049" s="101" t="s">
        <v>10549</v>
      </c>
      <c r="C3049" s="101" t="s">
        <v>1549</v>
      </c>
      <c r="D3049" s="102" t="s">
        <v>10550</v>
      </c>
    </row>
    <row r="3050" spans="1:4" ht="13.5" x14ac:dyDescent="0.25">
      <c r="A3050" s="101" t="s">
        <v>10551</v>
      </c>
      <c r="B3050" s="101" t="s">
        <v>10552</v>
      </c>
      <c r="C3050" s="101" t="s">
        <v>1549</v>
      </c>
      <c r="D3050" s="102" t="s">
        <v>10553</v>
      </c>
    </row>
    <row r="3051" spans="1:4" ht="13.5" x14ac:dyDescent="0.25">
      <c r="A3051" s="101" t="s">
        <v>10554</v>
      </c>
      <c r="B3051" s="101" t="s">
        <v>10555</v>
      </c>
      <c r="C3051" s="101" t="s">
        <v>1549</v>
      </c>
      <c r="D3051" s="102" t="s">
        <v>10556</v>
      </c>
    </row>
    <row r="3052" spans="1:4" ht="13.5" x14ac:dyDescent="0.25">
      <c r="A3052" s="101" t="s">
        <v>10557</v>
      </c>
      <c r="B3052" s="101" t="s">
        <v>10558</v>
      </c>
      <c r="C3052" s="101" t="s">
        <v>1549</v>
      </c>
      <c r="D3052" s="102" t="s">
        <v>10559</v>
      </c>
    </row>
    <row r="3053" spans="1:4" ht="13.5" x14ac:dyDescent="0.25">
      <c r="A3053" s="101" t="s">
        <v>10560</v>
      </c>
      <c r="B3053" s="101" t="s">
        <v>10561</v>
      </c>
      <c r="C3053" s="101" t="s">
        <v>1549</v>
      </c>
      <c r="D3053" s="102" t="s">
        <v>10562</v>
      </c>
    </row>
    <row r="3054" spans="1:4" ht="13.5" x14ac:dyDescent="0.25">
      <c r="A3054" s="101" t="s">
        <v>10563</v>
      </c>
      <c r="B3054" s="101" t="s">
        <v>10564</v>
      </c>
      <c r="C3054" s="101" t="s">
        <v>1549</v>
      </c>
      <c r="D3054" s="102" t="s">
        <v>10565</v>
      </c>
    </row>
    <row r="3055" spans="1:4" ht="13.5" x14ac:dyDescent="0.25">
      <c r="A3055" s="101" t="s">
        <v>10566</v>
      </c>
      <c r="B3055" s="101" t="s">
        <v>10567</v>
      </c>
      <c r="C3055" s="101" t="s">
        <v>1549</v>
      </c>
      <c r="D3055" s="102" t="s">
        <v>10568</v>
      </c>
    </row>
    <row r="3056" spans="1:4" ht="13.5" x14ac:dyDescent="0.25">
      <c r="A3056" s="101" t="s">
        <v>10569</v>
      </c>
      <c r="B3056" s="101" t="s">
        <v>10570</v>
      </c>
      <c r="C3056" s="101" t="s">
        <v>1549</v>
      </c>
      <c r="D3056" s="102" t="s">
        <v>10571</v>
      </c>
    </row>
    <row r="3057" spans="1:4" ht="13.5" x14ac:dyDescent="0.25">
      <c r="A3057" s="101" t="s">
        <v>10572</v>
      </c>
      <c r="B3057" s="101" t="s">
        <v>10573</v>
      </c>
      <c r="C3057" s="101" t="s">
        <v>1549</v>
      </c>
      <c r="D3057" s="102" t="s">
        <v>10574</v>
      </c>
    </row>
    <row r="3058" spans="1:4" ht="13.5" x14ac:dyDescent="0.25">
      <c r="A3058" s="101" t="s">
        <v>10575</v>
      </c>
      <c r="B3058" s="101" t="s">
        <v>10576</v>
      </c>
      <c r="C3058" s="101" t="s">
        <v>1549</v>
      </c>
      <c r="D3058" s="102" t="s">
        <v>10577</v>
      </c>
    </row>
    <row r="3059" spans="1:4" ht="13.5" x14ac:dyDescent="0.25">
      <c r="A3059" s="101" t="s">
        <v>10578</v>
      </c>
      <c r="B3059" s="101" t="s">
        <v>10579</v>
      </c>
      <c r="C3059" s="101" t="s">
        <v>1549</v>
      </c>
      <c r="D3059" s="102" t="s">
        <v>10580</v>
      </c>
    </row>
    <row r="3060" spans="1:4" ht="13.5" x14ac:dyDescent="0.25">
      <c r="A3060" s="101" t="s">
        <v>10581</v>
      </c>
      <c r="B3060" s="101" t="s">
        <v>10582</v>
      </c>
      <c r="C3060" s="101" t="s">
        <v>1549</v>
      </c>
      <c r="D3060" s="102" t="s">
        <v>10583</v>
      </c>
    </row>
    <row r="3061" spans="1:4" ht="13.5" x14ac:dyDescent="0.25">
      <c r="A3061" s="101" t="s">
        <v>10584</v>
      </c>
      <c r="B3061" s="101" t="s">
        <v>10585</v>
      </c>
      <c r="C3061" s="101" t="s">
        <v>1549</v>
      </c>
      <c r="D3061" s="102" t="s">
        <v>10586</v>
      </c>
    </row>
    <row r="3062" spans="1:4" ht="13.5" x14ac:dyDescent="0.25">
      <c r="A3062" s="101" t="s">
        <v>10587</v>
      </c>
      <c r="B3062" s="101" t="s">
        <v>10588</v>
      </c>
      <c r="C3062" s="101" t="s">
        <v>1549</v>
      </c>
      <c r="D3062" s="102" t="s">
        <v>5244</v>
      </c>
    </row>
    <row r="3063" spans="1:4" ht="13.5" x14ac:dyDescent="0.25">
      <c r="A3063" s="101" t="s">
        <v>10589</v>
      </c>
      <c r="B3063" s="101" t="s">
        <v>10590</v>
      </c>
      <c r="C3063" s="101" t="s">
        <v>1549</v>
      </c>
      <c r="D3063" s="102" t="s">
        <v>10591</v>
      </c>
    </row>
    <row r="3064" spans="1:4" ht="13.5" x14ac:dyDescent="0.25">
      <c r="A3064" s="101" t="s">
        <v>10592</v>
      </c>
      <c r="B3064" s="101" t="s">
        <v>10593</v>
      </c>
      <c r="C3064" s="101" t="s">
        <v>1549</v>
      </c>
      <c r="D3064" s="102" t="s">
        <v>10594</v>
      </c>
    </row>
    <row r="3065" spans="1:4" ht="13.5" x14ac:dyDescent="0.25">
      <c r="A3065" s="101" t="s">
        <v>10595</v>
      </c>
      <c r="B3065" s="101" t="s">
        <v>10596</v>
      </c>
      <c r="C3065" s="101" t="s">
        <v>1549</v>
      </c>
      <c r="D3065" s="102" t="s">
        <v>10597</v>
      </c>
    </row>
    <row r="3066" spans="1:4" ht="13.5" x14ac:dyDescent="0.25">
      <c r="A3066" s="101" t="s">
        <v>10598</v>
      </c>
      <c r="B3066" s="101" t="s">
        <v>10599</v>
      </c>
      <c r="C3066" s="101" t="s">
        <v>1549</v>
      </c>
      <c r="D3066" s="102" t="s">
        <v>10600</v>
      </c>
    </row>
    <row r="3067" spans="1:4" ht="13.5" x14ac:dyDescent="0.25">
      <c r="A3067" s="101" t="s">
        <v>10601</v>
      </c>
      <c r="B3067" s="101" t="s">
        <v>10602</v>
      </c>
      <c r="C3067" s="101" t="s">
        <v>1549</v>
      </c>
      <c r="D3067" s="102" t="s">
        <v>5749</v>
      </c>
    </row>
    <row r="3068" spans="1:4" ht="13.5" x14ac:dyDescent="0.25">
      <c r="A3068" s="101" t="s">
        <v>10603</v>
      </c>
      <c r="B3068" s="101" t="s">
        <v>10604</v>
      </c>
      <c r="C3068" s="101" t="s">
        <v>1549</v>
      </c>
      <c r="D3068" s="102" t="s">
        <v>10605</v>
      </c>
    </row>
    <row r="3069" spans="1:4" ht="13.5" x14ac:dyDescent="0.25">
      <c r="A3069" s="101" t="s">
        <v>10606</v>
      </c>
      <c r="B3069" s="101" t="s">
        <v>10607</v>
      </c>
      <c r="C3069" s="101" t="s">
        <v>1549</v>
      </c>
      <c r="D3069" s="102" t="s">
        <v>10608</v>
      </c>
    </row>
    <row r="3070" spans="1:4" ht="13.5" x14ac:dyDescent="0.25">
      <c r="A3070" s="101" t="s">
        <v>10609</v>
      </c>
      <c r="B3070" s="101" t="s">
        <v>10610</v>
      </c>
      <c r="C3070" s="101" t="s">
        <v>1549</v>
      </c>
      <c r="D3070" s="102" t="s">
        <v>10611</v>
      </c>
    </row>
    <row r="3071" spans="1:4" ht="13.5" x14ac:dyDescent="0.25">
      <c r="A3071" s="101" t="s">
        <v>10612</v>
      </c>
      <c r="B3071" s="101" t="s">
        <v>10613</v>
      </c>
      <c r="C3071" s="101" t="s">
        <v>1549</v>
      </c>
      <c r="D3071" s="102" t="s">
        <v>10614</v>
      </c>
    </row>
    <row r="3072" spans="1:4" ht="13.5" x14ac:dyDescent="0.25">
      <c r="A3072" s="101" t="s">
        <v>10615</v>
      </c>
      <c r="B3072" s="101" t="s">
        <v>10616</v>
      </c>
      <c r="C3072" s="101" t="s">
        <v>1549</v>
      </c>
      <c r="D3072" s="102" t="s">
        <v>10617</v>
      </c>
    </row>
    <row r="3073" spans="1:4" ht="13.5" x14ac:dyDescent="0.25">
      <c r="A3073" s="101" t="s">
        <v>10618</v>
      </c>
      <c r="B3073" s="101" t="s">
        <v>10619</v>
      </c>
      <c r="C3073" s="101" t="s">
        <v>1549</v>
      </c>
      <c r="D3073" s="102" t="s">
        <v>10620</v>
      </c>
    </row>
    <row r="3074" spans="1:4" ht="13.5" x14ac:dyDescent="0.25">
      <c r="A3074" s="101" t="s">
        <v>10621</v>
      </c>
      <c r="B3074" s="101" t="s">
        <v>10622</v>
      </c>
      <c r="C3074" s="101" t="s">
        <v>1549</v>
      </c>
      <c r="D3074" s="102" t="s">
        <v>10623</v>
      </c>
    </row>
    <row r="3075" spans="1:4" ht="13.5" x14ac:dyDescent="0.25">
      <c r="A3075" s="101" t="s">
        <v>10624</v>
      </c>
      <c r="B3075" s="101" t="s">
        <v>10625</v>
      </c>
      <c r="C3075" s="101" t="s">
        <v>1549</v>
      </c>
      <c r="D3075" s="102" t="s">
        <v>10626</v>
      </c>
    </row>
    <row r="3076" spans="1:4" ht="13.5" x14ac:dyDescent="0.25">
      <c r="A3076" s="101" t="s">
        <v>10627</v>
      </c>
      <c r="B3076" s="101" t="s">
        <v>10628</v>
      </c>
      <c r="C3076" s="101" t="s">
        <v>1549</v>
      </c>
      <c r="D3076" s="102" t="s">
        <v>10629</v>
      </c>
    </row>
    <row r="3077" spans="1:4" ht="13.5" x14ac:dyDescent="0.25">
      <c r="A3077" s="101" t="s">
        <v>10630</v>
      </c>
      <c r="B3077" s="101" t="s">
        <v>10631</v>
      </c>
      <c r="C3077" s="101" t="s">
        <v>1549</v>
      </c>
      <c r="D3077" s="102" t="s">
        <v>5710</v>
      </c>
    </row>
    <row r="3078" spans="1:4" ht="13.5" x14ac:dyDescent="0.25">
      <c r="A3078" s="101" t="s">
        <v>10632</v>
      </c>
      <c r="B3078" s="101" t="s">
        <v>10633</v>
      </c>
      <c r="C3078" s="101" t="s">
        <v>1549</v>
      </c>
      <c r="D3078" s="102" t="s">
        <v>10634</v>
      </c>
    </row>
    <row r="3079" spans="1:4" ht="13.5" x14ac:dyDescent="0.25">
      <c r="A3079" s="101" t="s">
        <v>10635</v>
      </c>
      <c r="B3079" s="101" t="s">
        <v>10636</v>
      </c>
      <c r="C3079" s="101" t="s">
        <v>1549</v>
      </c>
      <c r="D3079" s="102" t="s">
        <v>10637</v>
      </c>
    </row>
    <row r="3080" spans="1:4" ht="13.5" x14ac:dyDescent="0.25">
      <c r="A3080" s="101" t="s">
        <v>10638</v>
      </c>
      <c r="B3080" s="101" t="s">
        <v>10639</v>
      </c>
      <c r="C3080" s="101" t="s">
        <v>1549</v>
      </c>
      <c r="D3080" s="102" t="s">
        <v>10640</v>
      </c>
    </row>
    <row r="3081" spans="1:4" ht="13.5" x14ac:dyDescent="0.25">
      <c r="A3081" s="101" t="s">
        <v>10641</v>
      </c>
      <c r="B3081" s="101" t="s">
        <v>10642</v>
      </c>
      <c r="C3081" s="101" t="s">
        <v>1549</v>
      </c>
      <c r="D3081" s="102" t="s">
        <v>10643</v>
      </c>
    </row>
    <row r="3082" spans="1:4" ht="13.5" x14ac:dyDescent="0.25">
      <c r="A3082" s="101" t="s">
        <v>10644</v>
      </c>
      <c r="B3082" s="101" t="s">
        <v>10645</v>
      </c>
      <c r="C3082" s="101" t="s">
        <v>1549</v>
      </c>
      <c r="D3082" s="102" t="s">
        <v>10646</v>
      </c>
    </row>
    <row r="3083" spans="1:4" ht="13.5" x14ac:dyDescent="0.25">
      <c r="A3083" s="101" t="s">
        <v>10647</v>
      </c>
      <c r="B3083" s="101" t="s">
        <v>10648</v>
      </c>
      <c r="C3083" s="101" t="s">
        <v>1549</v>
      </c>
      <c r="D3083" s="102" t="s">
        <v>10649</v>
      </c>
    </row>
    <row r="3084" spans="1:4" ht="13.5" x14ac:dyDescent="0.25">
      <c r="A3084" s="101" t="s">
        <v>10650</v>
      </c>
      <c r="B3084" s="101" t="s">
        <v>10651</v>
      </c>
      <c r="C3084" s="101" t="s">
        <v>1549</v>
      </c>
      <c r="D3084" s="102" t="s">
        <v>10652</v>
      </c>
    </row>
    <row r="3085" spans="1:4" ht="13.5" x14ac:dyDescent="0.25">
      <c r="A3085" s="101" t="s">
        <v>10653</v>
      </c>
      <c r="B3085" s="101" t="s">
        <v>10654</v>
      </c>
      <c r="C3085" s="101" t="s">
        <v>1549</v>
      </c>
      <c r="D3085" s="102" t="s">
        <v>3516</v>
      </c>
    </row>
    <row r="3086" spans="1:4" ht="13.5" x14ac:dyDescent="0.25">
      <c r="A3086" s="101" t="s">
        <v>10655</v>
      </c>
      <c r="B3086" s="101" t="s">
        <v>10656</v>
      </c>
      <c r="C3086" s="101" t="s">
        <v>1549</v>
      </c>
      <c r="D3086" s="102" t="s">
        <v>10657</v>
      </c>
    </row>
    <row r="3087" spans="1:4" ht="13.5" x14ac:dyDescent="0.25">
      <c r="A3087" s="101" t="s">
        <v>10658</v>
      </c>
      <c r="B3087" s="101" t="s">
        <v>10659</v>
      </c>
      <c r="C3087" s="101" t="s">
        <v>1549</v>
      </c>
      <c r="D3087" s="102" t="s">
        <v>10660</v>
      </c>
    </row>
    <row r="3088" spans="1:4" ht="13.5" x14ac:dyDescent="0.25">
      <c r="A3088" s="101" t="s">
        <v>10661</v>
      </c>
      <c r="B3088" s="101" t="s">
        <v>10662</v>
      </c>
      <c r="C3088" s="101" t="s">
        <v>1549</v>
      </c>
      <c r="D3088" s="102" t="s">
        <v>10663</v>
      </c>
    </row>
    <row r="3089" spans="1:4" ht="13.5" x14ac:dyDescent="0.25">
      <c r="A3089" s="101" t="s">
        <v>10664</v>
      </c>
      <c r="B3089" s="101" t="s">
        <v>10665</v>
      </c>
      <c r="C3089" s="101" t="s">
        <v>1549</v>
      </c>
      <c r="D3089" s="102" t="s">
        <v>10666</v>
      </c>
    </row>
    <row r="3090" spans="1:4" ht="13.5" x14ac:dyDescent="0.25">
      <c r="A3090" s="101" t="s">
        <v>10667</v>
      </c>
      <c r="B3090" s="101" t="s">
        <v>10668</v>
      </c>
      <c r="C3090" s="101" t="s">
        <v>1549</v>
      </c>
      <c r="D3090" s="102" t="s">
        <v>8462</v>
      </c>
    </row>
    <row r="3091" spans="1:4" ht="13.5" x14ac:dyDescent="0.25">
      <c r="A3091" s="101" t="s">
        <v>10669</v>
      </c>
      <c r="B3091" s="101" t="s">
        <v>10670</v>
      </c>
      <c r="C3091" s="101" t="s">
        <v>1549</v>
      </c>
      <c r="D3091" s="102" t="s">
        <v>5614</v>
      </c>
    </row>
    <row r="3092" spans="1:4" ht="13.5" x14ac:dyDescent="0.25">
      <c r="A3092" s="101" t="s">
        <v>10671</v>
      </c>
      <c r="B3092" s="101" t="s">
        <v>10672</v>
      </c>
      <c r="C3092" s="101" t="s">
        <v>1549</v>
      </c>
      <c r="D3092" s="102" t="s">
        <v>10673</v>
      </c>
    </row>
    <row r="3093" spans="1:4" ht="13.5" x14ac:dyDescent="0.25">
      <c r="A3093" s="101" t="s">
        <v>10674</v>
      </c>
      <c r="B3093" s="101" t="s">
        <v>10675</v>
      </c>
      <c r="C3093" s="101" t="s">
        <v>1549</v>
      </c>
      <c r="D3093" s="102" t="s">
        <v>10676</v>
      </c>
    </row>
    <row r="3094" spans="1:4" ht="13.5" x14ac:dyDescent="0.25">
      <c r="A3094" s="101" t="s">
        <v>10677</v>
      </c>
      <c r="B3094" s="101" t="s">
        <v>10678</v>
      </c>
      <c r="C3094" s="101" t="s">
        <v>1549</v>
      </c>
      <c r="D3094" s="102" t="s">
        <v>10679</v>
      </c>
    </row>
    <row r="3095" spans="1:4" ht="13.5" x14ac:dyDescent="0.25">
      <c r="A3095" s="101" t="s">
        <v>10680</v>
      </c>
      <c r="B3095" s="101" t="s">
        <v>10681</v>
      </c>
      <c r="C3095" s="101" t="s">
        <v>1549</v>
      </c>
      <c r="D3095" s="102" t="s">
        <v>10682</v>
      </c>
    </row>
    <row r="3096" spans="1:4" ht="13.5" x14ac:dyDescent="0.25">
      <c r="A3096" s="101" t="s">
        <v>10683</v>
      </c>
      <c r="B3096" s="101" t="s">
        <v>10684</v>
      </c>
      <c r="C3096" s="101" t="s">
        <v>1549</v>
      </c>
      <c r="D3096" s="102" t="s">
        <v>10685</v>
      </c>
    </row>
    <row r="3097" spans="1:4" ht="13.5" x14ac:dyDescent="0.25">
      <c r="A3097" s="101" t="s">
        <v>10686</v>
      </c>
      <c r="B3097" s="101" t="s">
        <v>10687</v>
      </c>
      <c r="C3097" s="101" t="s">
        <v>1549</v>
      </c>
      <c r="D3097" s="102" t="s">
        <v>10688</v>
      </c>
    </row>
    <row r="3098" spans="1:4" ht="13.5" x14ac:dyDescent="0.25">
      <c r="A3098" s="101" t="s">
        <v>10689</v>
      </c>
      <c r="B3098" s="101" t="s">
        <v>10690</v>
      </c>
      <c r="C3098" s="101" t="s">
        <v>1549</v>
      </c>
      <c r="D3098" s="102" t="s">
        <v>10691</v>
      </c>
    </row>
    <row r="3099" spans="1:4" ht="13.5" x14ac:dyDescent="0.25">
      <c r="A3099" s="101" t="s">
        <v>10692</v>
      </c>
      <c r="B3099" s="101" t="s">
        <v>10693</v>
      </c>
      <c r="C3099" s="101" t="s">
        <v>1549</v>
      </c>
      <c r="D3099" s="102" t="s">
        <v>10694</v>
      </c>
    </row>
    <row r="3100" spans="1:4" ht="13.5" x14ac:dyDescent="0.25">
      <c r="A3100" s="101" t="s">
        <v>10695</v>
      </c>
      <c r="B3100" s="101" t="s">
        <v>10696</v>
      </c>
      <c r="C3100" s="101" t="s">
        <v>1549</v>
      </c>
      <c r="D3100" s="102" t="s">
        <v>10697</v>
      </c>
    </row>
    <row r="3101" spans="1:4" ht="13.5" x14ac:dyDescent="0.25">
      <c r="A3101" s="101" t="s">
        <v>10698</v>
      </c>
      <c r="B3101" s="101" t="s">
        <v>10699</v>
      </c>
      <c r="C3101" s="101" t="s">
        <v>1549</v>
      </c>
      <c r="D3101" s="102" t="s">
        <v>10623</v>
      </c>
    </row>
    <row r="3102" spans="1:4" ht="13.5" x14ac:dyDescent="0.25">
      <c r="A3102" s="101" t="s">
        <v>10700</v>
      </c>
      <c r="B3102" s="101" t="s">
        <v>10701</v>
      </c>
      <c r="C3102" s="101" t="s">
        <v>1549</v>
      </c>
      <c r="D3102" s="102" t="s">
        <v>10702</v>
      </c>
    </row>
    <row r="3103" spans="1:4" ht="13.5" x14ac:dyDescent="0.25">
      <c r="A3103" s="101" t="s">
        <v>10703</v>
      </c>
      <c r="B3103" s="101" t="s">
        <v>10704</v>
      </c>
      <c r="C3103" s="101" t="s">
        <v>1549</v>
      </c>
      <c r="D3103" s="102" t="s">
        <v>10705</v>
      </c>
    </row>
    <row r="3104" spans="1:4" ht="13.5" x14ac:dyDescent="0.25">
      <c r="A3104" s="101" t="s">
        <v>10706</v>
      </c>
      <c r="B3104" s="101" t="s">
        <v>10707</v>
      </c>
      <c r="C3104" s="101" t="s">
        <v>1549</v>
      </c>
      <c r="D3104" s="102" t="s">
        <v>10708</v>
      </c>
    </row>
    <row r="3105" spans="1:4" ht="13.5" x14ac:dyDescent="0.25">
      <c r="A3105" s="101" t="s">
        <v>10709</v>
      </c>
      <c r="B3105" s="101" t="s">
        <v>10710</v>
      </c>
      <c r="C3105" s="101" t="s">
        <v>1549</v>
      </c>
      <c r="D3105" s="102" t="s">
        <v>10711</v>
      </c>
    </row>
    <row r="3106" spans="1:4" ht="13.5" x14ac:dyDescent="0.25">
      <c r="A3106" s="101" t="s">
        <v>10712</v>
      </c>
      <c r="B3106" s="101" t="s">
        <v>10713</v>
      </c>
      <c r="C3106" s="101" t="s">
        <v>1549</v>
      </c>
      <c r="D3106" s="102" t="s">
        <v>10714</v>
      </c>
    </row>
    <row r="3107" spans="1:4" ht="13.5" x14ac:dyDescent="0.25">
      <c r="A3107" s="101" t="s">
        <v>10715</v>
      </c>
      <c r="B3107" s="101" t="s">
        <v>10716</v>
      </c>
      <c r="C3107" s="101" t="s">
        <v>1549</v>
      </c>
      <c r="D3107" s="102" t="s">
        <v>10717</v>
      </c>
    </row>
    <row r="3108" spans="1:4" ht="13.5" x14ac:dyDescent="0.25">
      <c r="A3108" s="101" t="s">
        <v>10718</v>
      </c>
      <c r="B3108" s="101" t="s">
        <v>10719</v>
      </c>
      <c r="C3108" s="101" t="s">
        <v>1549</v>
      </c>
      <c r="D3108" s="102" t="s">
        <v>10720</v>
      </c>
    </row>
    <row r="3109" spans="1:4" ht="13.5" x14ac:dyDescent="0.25">
      <c r="A3109" s="101" t="s">
        <v>10721</v>
      </c>
      <c r="B3109" s="101" t="s">
        <v>10722</v>
      </c>
      <c r="C3109" s="101" t="s">
        <v>1549</v>
      </c>
      <c r="D3109" s="102" t="s">
        <v>1903</v>
      </c>
    </row>
    <row r="3110" spans="1:4" ht="13.5" x14ac:dyDescent="0.25">
      <c r="A3110" s="101" t="s">
        <v>10723</v>
      </c>
      <c r="B3110" s="101" t="s">
        <v>10724</v>
      </c>
      <c r="C3110" s="101" t="s">
        <v>1549</v>
      </c>
      <c r="D3110" s="102" t="s">
        <v>10725</v>
      </c>
    </row>
    <row r="3111" spans="1:4" ht="13.5" x14ac:dyDescent="0.25">
      <c r="A3111" s="101" t="s">
        <v>10726</v>
      </c>
      <c r="B3111" s="101" t="s">
        <v>10727</v>
      </c>
      <c r="C3111" s="101" t="s">
        <v>1549</v>
      </c>
      <c r="D3111" s="102" t="s">
        <v>10728</v>
      </c>
    </row>
    <row r="3112" spans="1:4" ht="13.5" x14ac:dyDescent="0.25">
      <c r="A3112" s="101" t="s">
        <v>10729</v>
      </c>
      <c r="B3112" s="101" t="s">
        <v>10730</v>
      </c>
      <c r="C3112" s="101" t="s">
        <v>1549</v>
      </c>
      <c r="D3112" s="102" t="s">
        <v>10731</v>
      </c>
    </row>
    <row r="3113" spans="1:4" ht="13.5" x14ac:dyDescent="0.25">
      <c r="A3113" s="101" t="s">
        <v>10732</v>
      </c>
      <c r="B3113" s="101" t="s">
        <v>10733</v>
      </c>
      <c r="C3113" s="101" t="s">
        <v>1549</v>
      </c>
      <c r="D3113" s="102" t="s">
        <v>10734</v>
      </c>
    </row>
    <row r="3114" spans="1:4" ht="13.5" x14ac:dyDescent="0.25">
      <c r="A3114" s="101" t="s">
        <v>10735</v>
      </c>
      <c r="B3114" s="101" t="s">
        <v>10736</v>
      </c>
      <c r="C3114" s="101" t="s">
        <v>1549</v>
      </c>
      <c r="D3114" s="102" t="s">
        <v>10737</v>
      </c>
    </row>
    <row r="3115" spans="1:4" ht="13.5" x14ac:dyDescent="0.25">
      <c r="A3115" s="101" t="s">
        <v>10738</v>
      </c>
      <c r="B3115" s="101" t="s">
        <v>10739</v>
      </c>
      <c r="C3115" s="101" t="s">
        <v>1549</v>
      </c>
      <c r="D3115" s="102" t="s">
        <v>10740</v>
      </c>
    </row>
    <row r="3116" spans="1:4" ht="13.5" x14ac:dyDescent="0.25">
      <c r="A3116" s="101" t="s">
        <v>10741</v>
      </c>
      <c r="B3116" s="101" t="s">
        <v>10742</v>
      </c>
      <c r="C3116" s="101" t="s">
        <v>1549</v>
      </c>
      <c r="D3116" s="102" t="s">
        <v>10743</v>
      </c>
    </row>
    <row r="3117" spans="1:4" ht="13.5" x14ac:dyDescent="0.25">
      <c r="A3117" s="101" t="s">
        <v>10744</v>
      </c>
      <c r="B3117" s="101" t="s">
        <v>10745</v>
      </c>
      <c r="C3117" s="101" t="s">
        <v>1549</v>
      </c>
      <c r="D3117" s="102" t="s">
        <v>10746</v>
      </c>
    </row>
    <row r="3118" spans="1:4" ht="13.5" x14ac:dyDescent="0.25">
      <c r="A3118" s="101" t="s">
        <v>10747</v>
      </c>
      <c r="B3118" s="101" t="s">
        <v>10748</v>
      </c>
      <c r="C3118" s="101" t="s">
        <v>1549</v>
      </c>
      <c r="D3118" s="102" t="s">
        <v>10749</v>
      </c>
    </row>
    <row r="3119" spans="1:4" ht="13.5" x14ac:dyDescent="0.25">
      <c r="A3119" s="101" t="s">
        <v>10750</v>
      </c>
      <c r="B3119" s="101" t="s">
        <v>10751</v>
      </c>
      <c r="C3119" s="101" t="s">
        <v>1549</v>
      </c>
      <c r="D3119" s="102" t="s">
        <v>10752</v>
      </c>
    </row>
    <row r="3120" spans="1:4" ht="13.5" x14ac:dyDescent="0.25">
      <c r="A3120" s="101" t="s">
        <v>10753</v>
      </c>
      <c r="B3120" s="101" t="s">
        <v>10754</v>
      </c>
      <c r="C3120" s="101" t="s">
        <v>1549</v>
      </c>
      <c r="D3120" s="102" t="s">
        <v>10755</v>
      </c>
    </row>
    <row r="3121" spans="1:4" ht="13.5" x14ac:dyDescent="0.25">
      <c r="A3121" s="101" t="s">
        <v>10756</v>
      </c>
      <c r="B3121" s="101" t="s">
        <v>10757</v>
      </c>
      <c r="C3121" s="101" t="s">
        <v>1549</v>
      </c>
      <c r="D3121" s="102" t="s">
        <v>10758</v>
      </c>
    </row>
    <row r="3122" spans="1:4" ht="13.5" x14ac:dyDescent="0.25">
      <c r="A3122" s="101" t="s">
        <v>10759</v>
      </c>
      <c r="B3122" s="101" t="s">
        <v>10760</v>
      </c>
      <c r="C3122" s="101" t="s">
        <v>1549</v>
      </c>
      <c r="D3122" s="102" t="s">
        <v>10761</v>
      </c>
    </row>
    <row r="3123" spans="1:4" ht="13.5" x14ac:dyDescent="0.25">
      <c r="A3123" s="101" t="s">
        <v>10762</v>
      </c>
      <c r="B3123" s="101" t="s">
        <v>10763</v>
      </c>
      <c r="C3123" s="101" t="s">
        <v>1549</v>
      </c>
      <c r="D3123" s="102" t="s">
        <v>10764</v>
      </c>
    </row>
    <row r="3124" spans="1:4" ht="13.5" x14ac:dyDescent="0.25">
      <c r="A3124" s="101" t="s">
        <v>10765</v>
      </c>
      <c r="B3124" s="101" t="s">
        <v>10766</v>
      </c>
      <c r="C3124" s="101" t="s">
        <v>1549</v>
      </c>
      <c r="D3124" s="102" t="s">
        <v>10767</v>
      </c>
    </row>
    <row r="3125" spans="1:4" ht="13.5" x14ac:dyDescent="0.25">
      <c r="A3125" s="101" t="s">
        <v>10768</v>
      </c>
      <c r="B3125" s="101" t="s">
        <v>10769</v>
      </c>
      <c r="C3125" s="101" t="s">
        <v>1549</v>
      </c>
      <c r="D3125" s="102" t="s">
        <v>10770</v>
      </c>
    </row>
    <row r="3126" spans="1:4" ht="13.5" x14ac:dyDescent="0.25">
      <c r="A3126" s="101" t="s">
        <v>10771</v>
      </c>
      <c r="B3126" s="101" t="s">
        <v>10772</v>
      </c>
      <c r="C3126" s="101" t="s">
        <v>1549</v>
      </c>
      <c r="D3126" s="102" t="s">
        <v>10773</v>
      </c>
    </row>
    <row r="3127" spans="1:4" ht="13.5" x14ac:dyDescent="0.25">
      <c r="A3127" s="101" t="s">
        <v>10774</v>
      </c>
      <c r="B3127" s="101" t="s">
        <v>10775</v>
      </c>
      <c r="C3127" s="101" t="s">
        <v>1549</v>
      </c>
      <c r="D3127" s="102" t="s">
        <v>10776</v>
      </c>
    </row>
    <row r="3128" spans="1:4" ht="13.5" x14ac:dyDescent="0.25">
      <c r="A3128" s="101" t="s">
        <v>10777</v>
      </c>
      <c r="B3128" s="101" t="s">
        <v>10778</v>
      </c>
      <c r="C3128" s="101" t="s">
        <v>1549</v>
      </c>
      <c r="D3128" s="102" t="s">
        <v>10779</v>
      </c>
    </row>
    <row r="3129" spans="1:4" ht="13.5" x14ac:dyDescent="0.25">
      <c r="A3129" s="101" t="s">
        <v>10780</v>
      </c>
      <c r="B3129" s="101" t="s">
        <v>10781</v>
      </c>
      <c r="C3129" s="101" t="s">
        <v>1549</v>
      </c>
      <c r="D3129" s="102" t="s">
        <v>10782</v>
      </c>
    </row>
    <row r="3130" spans="1:4" ht="13.5" x14ac:dyDescent="0.25">
      <c r="A3130" s="101" t="s">
        <v>10783</v>
      </c>
      <c r="B3130" s="101" t="s">
        <v>10784</v>
      </c>
      <c r="C3130" s="101" t="s">
        <v>1549</v>
      </c>
      <c r="D3130" s="102" t="s">
        <v>10785</v>
      </c>
    </row>
    <row r="3131" spans="1:4" ht="13.5" x14ac:dyDescent="0.25">
      <c r="A3131" s="101" t="s">
        <v>10786</v>
      </c>
      <c r="B3131" s="101" t="s">
        <v>10787</v>
      </c>
      <c r="C3131" s="101" t="s">
        <v>1549</v>
      </c>
      <c r="D3131" s="102" t="s">
        <v>10788</v>
      </c>
    </row>
    <row r="3132" spans="1:4" ht="13.5" x14ac:dyDescent="0.25">
      <c r="A3132" s="101" t="s">
        <v>10789</v>
      </c>
      <c r="B3132" s="101" t="s">
        <v>10790</v>
      </c>
      <c r="C3132" s="101" t="s">
        <v>1549</v>
      </c>
      <c r="D3132" s="102" t="s">
        <v>10791</v>
      </c>
    </row>
    <row r="3133" spans="1:4" ht="13.5" x14ac:dyDescent="0.25">
      <c r="A3133" s="101" t="s">
        <v>10792</v>
      </c>
      <c r="B3133" s="101" t="s">
        <v>10793</v>
      </c>
      <c r="C3133" s="101" t="s">
        <v>1549</v>
      </c>
      <c r="D3133" s="102" t="s">
        <v>10794</v>
      </c>
    </row>
    <row r="3134" spans="1:4" ht="13.5" x14ac:dyDescent="0.25">
      <c r="A3134" s="101" t="s">
        <v>10795</v>
      </c>
      <c r="B3134" s="101" t="s">
        <v>10796</v>
      </c>
      <c r="C3134" s="101" t="s">
        <v>1549</v>
      </c>
      <c r="D3134" s="102" t="s">
        <v>10797</v>
      </c>
    </row>
    <row r="3135" spans="1:4" ht="13.5" x14ac:dyDescent="0.25">
      <c r="A3135" s="101" t="s">
        <v>10798</v>
      </c>
      <c r="B3135" s="101" t="s">
        <v>10799</v>
      </c>
      <c r="C3135" s="101" t="s">
        <v>1549</v>
      </c>
      <c r="D3135" s="102" t="s">
        <v>10800</v>
      </c>
    </row>
    <row r="3136" spans="1:4" ht="13.5" x14ac:dyDescent="0.25">
      <c r="A3136" s="101" t="s">
        <v>10801</v>
      </c>
      <c r="B3136" s="101" t="s">
        <v>10802</v>
      </c>
      <c r="C3136" s="101" t="s">
        <v>1549</v>
      </c>
      <c r="D3136" s="102" t="s">
        <v>10803</v>
      </c>
    </row>
    <row r="3137" spans="1:4" ht="13.5" x14ac:dyDescent="0.25">
      <c r="A3137" s="101" t="s">
        <v>10804</v>
      </c>
      <c r="B3137" s="101" t="s">
        <v>10805</v>
      </c>
      <c r="C3137" s="101" t="s">
        <v>1549</v>
      </c>
      <c r="D3137" s="102" t="s">
        <v>10806</v>
      </c>
    </row>
    <row r="3138" spans="1:4" ht="13.5" x14ac:dyDescent="0.25">
      <c r="A3138" s="101" t="s">
        <v>10807</v>
      </c>
      <c r="B3138" s="101" t="s">
        <v>10808</v>
      </c>
      <c r="C3138" s="101" t="s">
        <v>1549</v>
      </c>
      <c r="D3138" s="102" t="s">
        <v>10809</v>
      </c>
    </row>
    <row r="3139" spans="1:4" ht="13.5" x14ac:dyDescent="0.25">
      <c r="A3139" s="101" t="s">
        <v>10810</v>
      </c>
      <c r="B3139" s="101" t="s">
        <v>10811</v>
      </c>
      <c r="C3139" s="101" t="s">
        <v>1549</v>
      </c>
      <c r="D3139" s="102" t="s">
        <v>10812</v>
      </c>
    </row>
    <row r="3140" spans="1:4" ht="13.5" x14ac:dyDescent="0.25">
      <c r="A3140" s="101" t="s">
        <v>10813</v>
      </c>
      <c r="B3140" s="101" t="s">
        <v>10814</v>
      </c>
      <c r="C3140" s="101" t="s">
        <v>1549</v>
      </c>
      <c r="D3140" s="102" t="s">
        <v>10815</v>
      </c>
    </row>
    <row r="3141" spans="1:4" ht="13.5" x14ac:dyDescent="0.25">
      <c r="A3141" s="101" t="s">
        <v>10816</v>
      </c>
      <c r="B3141" s="101" t="s">
        <v>10817</v>
      </c>
      <c r="C3141" s="101" t="s">
        <v>1549</v>
      </c>
      <c r="D3141" s="102" t="s">
        <v>10818</v>
      </c>
    </row>
    <row r="3142" spans="1:4" ht="13.5" x14ac:dyDescent="0.25">
      <c r="A3142" s="101" t="s">
        <v>10819</v>
      </c>
      <c r="B3142" s="101" t="s">
        <v>10820</v>
      </c>
      <c r="C3142" s="101" t="s">
        <v>1549</v>
      </c>
      <c r="D3142" s="102" t="s">
        <v>10821</v>
      </c>
    </row>
    <row r="3143" spans="1:4" ht="13.5" x14ac:dyDescent="0.25">
      <c r="A3143" s="101" t="s">
        <v>10822</v>
      </c>
      <c r="B3143" s="101" t="s">
        <v>10823</v>
      </c>
      <c r="C3143" s="101" t="s">
        <v>1549</v>
      </c>
      <c r="D3143" s="102" t="s">
        <v>10824</v>
      </c>
    </row>
    <row r="3144" spans="1:4" ht="13.5" x14ac:dyDescent="0.25">
      <c r="A3144" s="101" t="s">
        <v>10825</v>
      </c>
      <c r="B3144" s="101" t="s">
        <v>10826</v>
      </c>
      <c r="C3144" s="101" t="s">
        <v>1549</v>
      </c>
      <c r="D3144" s="102" t="s">
        <v>10827</v>
      </c>
    </row>
    <row r="3145" spans="1:4" ht="13.5" x14ac:dyDescent="0.25">
      <c r="A3145" s="101" t="s">
        <v>10828</v>
      </c>
      <c r="B3145" s="101" t="s">
        <v>10829</v>
      </c>
      <c r="C3145" s="101" t="s">
        <v>1549</v>
      </c>
      <c r="D3145" s="102" t="s">
        <v>10830</v>
      </c>
    </row>
    <row r="3146" spans="1:4" ht="13.5" x14ac:dyDescent="0.25">
      <c r="A3146" s="101" t="s">
        <v>10831</v>
      </c>
      <c r="B3146" s="101" t="s">
        <v>10832</v>
      </c>
      <c r="C3146" s="101" t="s">
        <v>1549</v>
      </c>
      <c r="D3146" s="102" t="s">
        <v>10833</v>
      </c>
    </row>
    <row r="3147" spans="1:4" ht="13.5" x14ac:dyDescent="0.25">
      <c r="A3147" s="101" t="s">
        <v>10834</v>
      </c>
      <c r="B3147" s="101" t="s">
        <v>10835</v>
      </c>
      <c r="C3147" s="101" t="s">
        <v>1549</v>
      </c>
      <c r="D3147" s="102" t="s">
        <v>10836</v>
      </c>
    </row>
    <row r="3148" spans="1:4" ht="13.5" x14ac:dyDescent="0.25">
      <c r="A3148" s="101" t="s">
        <v>10837</v>
      </c>
      <c r="B3148" s="101" t="s">
        <v>10838</v>
      </c>
      <c r="C3148" s="101" t="s">
        <v>1549</v>
      </c>
      <c r="D3148" s="102" t="s">
        <v>10839</v>
      </c>
    </row>
    <row r="3149" spans="1:4" ht="13.5" x14ac:dyDescent="0.25">
      <c r="A3149" s="101" t="s">
        <v>10840</v>
      </c>
      <c r="B3149" s="101" t="s">
        <v>10841</v>
      </c>
      <c r="C3149" s="101" t="s">
        <v>1549</v>
      </c>
      <c r="D3149" s="102" t="s">
        <v>10842</v>
      </c>
    </row>
    <row r="3150" spans="1:4" ht="13.5" x14ac:dyDescent="0.25">
      <c r="A3150" s="101" t="s">
        <v>10843</v>
      </c>
      <c r="B3150" s="101" t="s">
        <v>10844</v>
      </c>
      <c r="C3150" s="101" t="s">
        <v>1549</v>
      </c>
      <c r="D3150" s="102" t="s">
        <v>10845</v>
      </c>
    </row>
    <row r="3151" spans="1:4" ht="13.5" x14ac:dyDescent="0.25">
      <c r="A3151" s="101" t="s">
        <v>10846</v>
      </c>
      <c r="B3151" s="101" t="s">
        <v>10847</v>
      </c>
      <c r="C3151" s="101" t="s">
        <v>1549</v>
      </c>
      <c r="D3151" s="102" t="s">
        <v>10848</v>
      </c>
    </row>
    <row r="3152" spans="1:4" ht="13.5" x14ac:dyDescent="0.25">
      <c r="A3152" s="101" t="s">
        <v>10849</v>
      </c>
      <c r="B3152" s="101" t="s">
        <v>10850</v>
      </c>
      <c r="C3152" s="101" t="s">
        <v>1549</v>
      </c>
      <c r="D3152" s="102" t="s">
        <v>10851</v>
      </c>
    </row>
    <row r="3153" spans="1:4" ht="13.5" x14ac:dyDescent="0.25">
      <c r="A3153" s="101" t="s">
        <v>10852</v>
      </c>
      <c r="B3153" s="101" t="s">
        <v>10853</v>
      </c>
      <c r="C3153" s="101" t="s">
        <v>1549</v>
      </c>
      <c r="D3153" s="102" t="s">
        <v>10854</v>
      </c>
    </row>
    <row r="3154" spans="1:4" ht="13.5" x14ac:dyDescent="0.25">
      <c r="A3154" s="101" t="s">
        <v>10855</v>
      </c>
      <c r="B3154" s="101" t="s">
        <v>10856</v>
      </c>
      <c r="C3154" s="101" t="s">
        <v>1549</v>
      </c>
      <c r="D3154" s="102" t="s">
        <v>10857</v>
      </c>
    </row>
    <row r="3155" spans="1:4" ht="13.5" x14ac:dyDescent="0.25">
      <c r="A3155" s="101" t="s">
        <v>10858</v>
      </c>
      <c r="B3155" s="101" t="s">
        <v>10859</v>
      </c>
      <c r="C3155" s="101" t="s">
        <v>1549</v>
      </c>
      <c r="D3155" s="102" t="s">
        <v>10860</v>
      </c>
    </row>
    <row r="3156" spans="1:4" ht="13.5" x14ac:dyDescent="0.25">
      <c r="A3156" s="101" t="s">
        <v>10861</v>
      </c>
      <c r="B3156" s="101" t="s">
        <v>10862</v>
      </c>
      <c r="C3156" s="101" t="s">
        <v>1549</v>
      </c>
      <c r="D3156" s="102" t="s">
        <v>10863</v>
      </c>
    </row>
    <row r="3157" spans="1:4" ht="13.5" x14ac:dyDescent="0.25">
      <c r="A3157" s="101" t="s">
        <v>10864</v>
      </c>
      <c r="B3157" s="101" t="s">
        <v>10865</v>
      </c>
      <c r="C3157" s="101" t="s">
        <v>1549</v>
      </c>
      <c r="D3157" s="102" t="s">
        <v>10866</v>
      </c>
    </row>
    <row r="3158" spans="1:4" ht="13.5" x14ac:dyDescent="0.25">
      <c r="A3158" s="101" t="s">
        <v>10867</v>
      </c>
      <c r="B3158" s="101" t="s">
        <v>10868</v>
      </c>
      <c r="C3158" s="101" t="s">
        <v>1549</v>
      </c>
      <c r="D3158" s="102" t="s">
        <v>10869</v>
      </c>
    </row>
    <row r="3159" spans="1:4" ht="13.5" x14ac:dyDescent="0.25">
      <c r="A3159" s="101" t="s">
        <v>10870</v>
      </c>
      <c r="B3159" s="101" t="s">
        <v>10871</v>
      </c>
      <c r="C3159" s="101" t="s">
        <v>1549</v>
      </c>
      <c r="D3159" s="102" t="s">
        <v>10872</v>
      </c>
    </row>
    <row r="3160" spans="1:4" ht="13.5" x14ac:dyDescent="0.25">
      <c r="A3160" s="101" t="s">
        <v>10873</v>
      </c>
      <c r="B3160" s="101" t="s">
        <v>10874</v>
      </c>
      <c r="C3160" s="101" t="s">
        <v>1549</v>
      </c>
      <c r="D3160" s="102" t="s">
        <v>10875</v>
      </c>
    </row>
    <row r="3161" spans="1:4" ht="13.5" x14ac:dyDescent="0.25">
      <c r="A3161" s="101" t="s">
        <v>10876</v>
      </c>
      <c r="B3161" s="101" t="s">
        <v>10877</v>
      </c>
      <c r="C3161" s="101" t="s">
        <v>1549</v>
      </c>
      <c r="D3161" s="102" t="s">
        <v>10878</v>
      </c>
    </row>
    <row r="3162" spans="1:4" ht="13.5" x14ac:dyDescent="0.25">
      <c r="A3162" s="101" t="s">
        <v>10879</v>
      </c>
      <c r="B3162" s="101" t="s">
        <v>10880</v>
      </c>
      <c r="C3162" s="101" t="s">
        <v>1549</v>
      </c>
      <c r="D3162" s="102" t="s">
        <v>10881</v>
      </c>
    </row>
    <row r="3163" spans="1:4" ht="13.5" x14ac:dyDescent="0.25">
      <c r="A3163" s="101" t="s">
        <v>10882</v>
      </c>
      <c r="B3163" s="101" t="s">
        <v>10883</v>
      </c>
      <c r="C3163" s="101" t="s">
        <v>1549</v>
      </c>
      <c r="D3163" s="102" t="s">
        <v>10884</v>
      </c>
    </row>
    <row r="3164" spans="1:4" ht="13.5" x14ac:dyDescent="0.25">
      <c r="A3164" s="101" t="s">
        <v>10885</v>
      </c>
      <c r="B3164" s="101" t="s">
        <v>10886</v>
      </c>
      <c r="C3164" s="101" t="s">
        <v>1549</v>
      </c>
      <c r="D3164" s="102" t="s">
        <v>7259</v>
      </c>
    </row>
    <row r="3165" spans="1:4" ht="13.5" x14ac:dyDescent="0.25">
      <c r="A3165" s="101" t="s">
        <v>10887</v>
      </c>
      <c r="B3165" s="101" t="s">
        <v>10888</v>
      </c>
      <c r="C3165" s="101" t="s">
        <v>1549</v>
      </c>
      <c r="D3165" s="102" t="s">
        <v>10889</v>
      </c>
    </row>
    <row r="3166" spans="1:4" ht="13.5" x14ac:dyDescent="0.25">
      <c r="A3166" s="101" t="s">
        <v>10890</v>
      </c>
      <c r="B3166" s="101" t="s">
        <v>10891</v>
      </c>
      <c r="C3166" s="101" t="s">
        <v>1549</v>
      </c>
      <c r="D3166" s="102" t="s">
        <v>10892</v>
      </c>
    </row>
    <row r="3167" spans="1:4" ht="13.5" x14ac:dyDescent="0.25">
      <c r="A3167" s="101" t="s">
        <v>10893</v>
      </c>
      <c r="B3167" s="101" t="s">
        <v>10894</v>
      </c>
      <c r="C3167" s="101" t="s">
        <v>1549</v>
      </c>
      <c r="D3167" s="102" t="s">
        <v>8922</v>
      </c>
    </row>
    <row r="3168" spans="1:4" ht="13.5" x14ac:dyDescent="0.25">
      <c r="A3168" s="101" t="s">
        <v>10895</v>
      </c>
      <c r="B3168" s="101" t="s">
        <v>10896</v>
      </c>
      <c r="C3168" s="101" t="s">
        <v>1549</v>
      </c>
      <c r="D3168" s="102" t="s">
        <v>10897</v>
      </c>
    </row>
    <row r="3169" spans="1:4" ht="13.5" x14ac:dyDescent="0.25">
      <c r="A3169" s="101" t="s">
        <v>10898</v>
      </c>
      <c r="B3169" s="101" t="s">
        <v>10899</v>
      </c>
      <c r="C3169" s="101" t="s">
        <v>1549</v>
      </c>
      <c r="D3169" s="102" t="s">
        <v>10900</v>
      </c>
    </row>
    <row r="3170" spans="1:4" ht="13.5" x14ac:dyDescent="0.25">
      <c r="A3170" s="101" t="s">
        <v>10901</v>
      </c>
      <c r="B3170" s="101" t="s">
        <v>10902</v>
      </c>
      <c r="C3170" s="101" t="s">
        <v>1549</v>
      </c>
      <c r="D3170" s="102" t="s">
        <v>7858</v>
      </c>
    </row>
    <row r="3171" spans="1:4" ht="13.5" x14ac:dyDescent="0.25">
      <c r="A3171" s="101" t="s">
        <v>10903</v>
      </c>
      <c r="B3171" s="101" t="s">
        <v>10904</v>
      </c>
      <c r="C3171" s="101" t="s">
        <v>1549</v>
      </c>
      <c r="D3171" s="102" t="s">
        <v>10905</v>
      </c>
    </row>
    <row r="3172" spans="1:4" ht="13.5" x14ac:dyDescent="0.25">
      <c r="A3172" s="101" t="s">
        <v>10906</v>
      </c>
      <c r="B3172" s="101" t="s">
        <v>10907</v>
      </c>
      <c r="C3172" s="101" t="s">
        <v>1549</v>
      </c>
      <c r="D3172" s="102" t="s">
        <v>10908</v>
      </c>
    </row>
    <row r="3173" spans="1:4" ht="13.5" x14ac:dyDescent="0.25">
      <c r="A3173" s="101" t="s">
        <v>10909</v>
      </c>
      <c r="B3173" s="101" t="s">
        <v>10910</v>
      </c>
      <c r="C3173" s="101" t="s">
        <v>1549</v>
      </c>
      <c r="D3173" s="102" t="s">
        <v>10911</v>
      </c>
    </row>
    <row r="3174" spans="1:4" ht="13.5" x14ac:dyDescent="0.25">
      <c r="A3174" s="101" t="s">
        <v>10912</v>
      </c>
      <c r="B3174" s="101" t="s">
        <v>10913</v>
      </c>
      <c r="C3174" s="101" t="s">
        <v>1549</v>
      </c>
      <c r="D3174" s="102" t="s">
        <v>10914</v>
      </c>
    </row>
    <row r="3175" spans="1:4" ht="13.5" x14ac:dyDescent="0.25">
      <c r="A3175" s="101" t="s">
        <v>10915</v>
      </c>
      <c r="B3175" s="101" t="s">
        <v>10916</v>
      </c>
      <c r="C3175" s="101" t="s">
        <v>1770</v>
      </c>
      <c r="D3175" s="102" t="s">
        <v>9736</v>
      </c>
    </row>
    <row r="3176" spans="1:4" ht="13.5" x14ac:dyDescent="0.25">
      <c r="A3176" s="101" t="s">
        <v>10917</v>
      </c>
      <c r="B3176" s="101" t="s">
        <v>10918</v>
      </c>
      <c r="C3176" s="101" t="s">
        <v>1770</v>
      </c>
      <c r="D3176" s="102" t="s">
        <v>7306</v>
      </c>
    </row>
    <row r="3177" spans="1:4" ht="13.5" x14ac:dyDescent="0.25">
      <c r="A3177" s="101" t="s">
        <v>10919</v>
      </c>
      <c r="B3177" s="101" t="s">
        <v>10920</v>
      </c>
      <c r="C3177" s="101" t="s">
        <v>1770</v>
      </c>
      <c r="D3177" s="102" t="s">
        <v>10921</v>
      </c>
    </row>
    <row r="3178" spans="1:4" ht="13.5" x14ac:dyDescent="0.25">
      <c r="A3178" s="101" t="s">
        <v>10922</v>
      </c>
      <c r="B3178" s="101" t="s">
        <v>10923</v>
      </c>
      <c r="C3178" s="101" t="s">
        <v>1770</v>
      </c>
      <c r="D3178" s="102" t="s">
        <v>3613</v>
      </c>
    </row>
    <row r="3179" spans="1:4" ht="13.5" x14ac:dyDescent="0.25">
      <c r="A3179" s="101" t="s">
        <v>10924</v>
      </c>
      <c r="B3179" s="101" t="s">
        <v>10925</v>
      </c>
      <c r="C3179" s="101" t="s">
        <v>1770</v>
      </c>
      <c r="D3179" s="102" t="s">
        <v>10527</v>
      </c>
    </row>
    <row r="3180" spans="1:4" ht="13.5" x14ac:dyDescent="0.25">
      <c r="A3180" s="101" t="s">
        <v>10926</v>
      </c>
      <c r="B3180" s="101" t="s">
        <v>10927</v>
      </c>
      <c r="C3180" s="101" t="s">
        <v>1770</v>
      </c>
      <c r="D3180" s="102" t="s">
        <v>10928</v>
      </c>
    </row>
    <row r="3181" spans="1:4" ht="13.5" x14ac:dyDescent="0.25">
      <c r="A3181" s="101" t="s">
        <v>10929</v>
      </c>
      <c r="B3181" s="101" t="s">
        <v>10930</v>
      </c>
      <c r="C3181" s="101" t="s">
        <v>1770</v>
      </c>
      <c r="D3181" s="102" t="s">
        <v>10931</v>
      </c>
    </row>
    <row r="3182" spans="1:4" ht="13.5" x14ac:dyDescent="0.25">
      <c r="A3182" s="101" t="s">
        <v>10932</v>
      </c>
      <c r="B3182" s="101" t="s">
        <v>10933</v>
      </c>
      <c r="C3182" s="101" t="s">
        <v>1770</v>
      </c>
      <c r="D3182" s="102" t="s">
        <v>10934</v>
      </c>
    </row>
    <row r="3183" spans="1:4" ht="13.5" x14ac:dyDescent="0.25">
      <c r="A3183" s="101" t="s">
        <v>10935</v>
      </c>
      <c r="B3183" s="101" t="s">
        <v>10936</v>
      </c>
      <c r="C3183" s="101" t="s">
        <v>1549</v>
      </c>
      <c r="D3183" s="102" t="s">
        <v>10937</v>
      </c>
    </row>
    <row r="3184" spans="1:4" ht="13.5" x14ac:dyDescent="0.25">
      <c r="A3184" s="101" t="s">
        <v>10938</v>
      </c>
      <c r="B3184" s="101" t="s">
        <v>10939</v>
      </c>
      <c r="C3184" s="101" t="s">
        <v>1549</v>
      </c>
      <c r="D3184" s="102" t="s">
        <v>10940</v>
      </c>
    </row>
    <row r="3185" spans="1:4" ht="13.5" x14ac:dyDescent="0.25">
      <c r="A3185" s="101" t="s">
        <v>10941</v>
      </c>
      <c r="B3185" s="101" t="s">
        <v>10942</v>
      </c>
      <c r="C3185" s="101" t="s">
        <v>1549</v>
      </c>
      <c r="D3185" s="102" t="s">
        <v>10943</v>
      </c>
    </row>
    <row r="3186" spans="1:4" ht="13.5" x14ac:dyDescent="0.25">
      <c r="A3186" s="101" t="s">
        <v>10944</v>
      </c>
      <c r="B3186" s="101" t="s">
        <v>10945</v>
      </c>
      <c r="C3186" s="101" t="s">
        <v>1549</v>
      </c>
      <c r="D3186" s="102" t="s">
        <v>10946</v>
      </c>
    </row>
    <row r="3187" spans="1:4" ht="13.5" x14ac:dyDescent="0.25">
      <c r="A3187" s="101" t="s">
        <v>10947</v>
      </c>
      <c r="B3187" s="101" t="s">
        <v>10948</v>
      </c>
      <c r="C3187" s="101" t="s">
        <v>1549</v>
      </c>
      <c r="D3187" s="102" t="s">
        <v>10949</v>
      </c>
    </row>
    <row r="3188" spans="1:4" ht="13.5" x14ac:dyDescent="0.25">
      <c r="A3188" s="101" t="s">
        <v>10950</v>
      </c>
      <c r="B3188" s="101" t="s">
        <v>10951</v>
      </c>
      <c r="C3188" s="101" t="s">
        <v>1549</v>
      </c>
      <c r="D3188" s="102" t="s">
        <v>10952</v>
      </c>
    </row>
    <row r="3189" spans="1:4" ht="13.5" x14ac:dyDescent="0.25">
      <c r="A3189" s="101" t="s">
        <v>10953</v>
      </c>
      <c r="B3189" s="101" t="s">
        <v>10954</v>
      </c>
      <c r="C3189" s="101" t="s">
        <v>1549</v>
      </c>
      <c r="D3189" s="102" t="s">
        <v>10955</v>
      </c>
    </row>
    <row r="3190" spans="1:4" ht="13.5" x14ac:dyDescent="0.25">
      <c r="A3190" s="101" t="s">
        <v>10956</v>
      </c>
      <c r="B3190" s="101" t="s">
        <v>10957</v>
      </c>
      <c r="C3190" s="101" t="s">
        <v>1549</v>
      </c>
      <c r="D3190" s="102" t="s">
        <v>10958</v>
      </c>
    </row>
    <row r="3191" spans="1:4" ht="13.5" x14ac:dyDescent="0.25">
      <c r="A3191" s="101" t="s">
        <v>10959</v>
      </c>
      <c r="B3191" s="101" t="s">
        <v>10960</v>
      </c>
      <c r="C3191" s="101" t="s">
        <v>1549</v>
      </c>
      <c r="D3191" s="102" t="s">
        <v>10961</v>
      </c>
    </row>
    <row r="3192" spans="1:4" ht="13.5" x14ac:dyDescent="0.25">
      <c r="A3192" s="101" t="s">
        <v>10962</v>
      </c>
      <c r="B3192" s="101" t="s">
        <v>10963</v>
      </c>
      <c r="C3192" s="101" t="s">
        <v>1549</v>
      </c>
      <c r="D3192" s="102" t="s">
        <v>10964</v>
      </c>
    </row>
    <row r="3193" spans="1:4" ht="13.5" x14ac:dyDescent="0.25">
      <c r="A3193" s="101" t="s">
        <v>10965</v>
      </c>
      <c r="B3193" s="101" t="s">
        <v>10966</v>
      </c>
      <c r="C3193" s="101" t="s">
        <v>1549</v>
      </c>
      <c r="D3193" s="102" t="s">
        <v>10967</v>
      </c>
    </row>
    <row r="3194" spans="1:4" ht="13.5" x14ac:dyDescent="0.25">
      <c r="A3194" s="101" t="s">
        <v>10968</v>
      </c>
      <c r="B3194" s="101" t="s">
        <v>10969</v>
      </c>
      <c r="C3194" s="101" t="s">
        <v>1549</v>
      </c>
      <c r="D3194" s="102" t="s">
        <v>3826</v>
      </c>
    </row>
    <row r="3195" spans="1:4" ht="13.5" x14ac:dyDescent="0.25">
      <c r="A3195" s="101" t="s">
        <v>10970</v>
      </c>
      <c r="B3195" s="101" t="s">
        <v>10971</v>
      </c>
      <c r="C3195" s="101" t="s">
        <v>1549</v>
      </c>
      <c r="D3195" s="102" t="s">
        <v>10972</v>
      </c>
    </row>
    <row r="3196" spans="1:4" ht="13.5" x14ac:dyDescent="0.25">
      <c r="A3196" s="101" t="s">
        <v>10973</v>
      </c>
      <c r="B3196" s="101" t="s">
        <v>10974</v>
      </c>
      <c r="C3196" s="101" t="s">
        <v>1549</v>
      </c>
      <c r="D3196" s="102" t="s">
        <v>10975</v>
      </c>
    </row>
    <row r="3197" spans="1:4" ht="13.5" x14ac:dyDescent="0.25">
      <c r="A3197" s="101" t="s">
        <v>10976</v>
      </c>
      <c r="B3197" s="101" t="s">
        <v>10977</v>
      </c>
      <c r="C3197" s="101" t="s">
        <v>1549</v>
      </c>
      <c r="D3197" s="102" t="s">
        <v>10978</v>
      </c>
    </row>
    <row r="3198" spans="1:4" ht="13.5" x14ac:dyDescent="0.25">
      <c r="A3198" s="101" t="s">
        <v>10979</v>
      </c>
      <c r="B3198" s="101" t="s">
        <v>10980</v>
      </c>
      <c r="C3198" s="101" t="s">
        <v>1549</v>
      </c>
      <c r="D3198" s="102" t="s">
        <v>10981</v>
      </c>
    </row>
    <row r="3199" spans="1:4" ht="13.5" x14ac:dyDescent="0.25">
      <c r="A3199" s="101" t="s">
        <v>10982</v>
      </c>
      <c r="B3199" s="101" t="s">
        <v>10983</v>
      </c>
      <c r="C3199" s="101" t="s">
        <v>1549</v>
      </c>
      <c r="D3199" s="102" t="s">
        <v>10984</v>
      </c>
    </row>
    <row r="3200" spans="1:4" ht="13.5" x14ac:dyDescent="0.25">
      <c r="A3200" s="101" t="s">
        <v>10985</v>
      </c>
      <c r="B3200" s="101" t="s">
        <v>10986</v>
      </c>
      <c r="C3200" s="101" t="s">
        <v>1549</v>
      </c>
      <c r="D3200" s="102" t="s">
        <v>10987</v>
      </c>
    </row>
    <row r="3201" spans="1:4" ht="13.5" x14ac:dyDescent="0.25">
      <c r="A3201" s="101" t="s">
        <v>10988</v>
      </c>
      <c r="B3201" s="101" t="s">
        <v>10989</v>
      </c>
      <c r="C3201" s="101" t="s">
        <v>1549</v>
      </c>
      <c r="D3201" s="102" t="s">
        <v>10990</v>
      </c>
    </row>
    <row r="3202" spans="1:4" ht="13.5" x14ac:dyDescent="0.25">
      <c r="A3202" s="101" t="s">
        <v>10991</v>
      </c>
      <c r="B3202" s="101" t="s">
        <v>10992</v>
      </c>
      <c r="C3202" s="101" t="s">
        <v>1549</v>
      </c>
      <c r="D3202" s="102" t="s">
        <v>10993</v>
      </c>
    </row>
    <row r="3203" spans="1:4" ht="13.5" x14ac:dyDescent="0.25">
      <c r="A3203" s="101" t="s">
        <v>10994</v>
      </c>
      <c r="B3203" s="101" t="s">
        <v>10995</v>
      </c>
      <c r="C3203" s="101" t="s">
        <v>1549</v>
      </c>
      <c r="D3203" s="102" t="s">
        <v>10996</v>
      </c>
    </row>
    <row r="3204" spans="1:4" ht="13.5" x14ac:dyDescent="0.25">
      <c r="A3204" s="101" t="s">
        <v>10997</v>
      </c>
      <c r="B3204" s="101" t="s">
        <v>10998</v>
      </c>
      <c r="C3204" s="101" t="s">
        <v>1549</v>
      </c>
      <c r="D3204" s="102" t="s">
        <v>10999</v>
      </c>
    </row>
    <row r="3205" spans="1:4" ht="13.5" x14ac:dyDescent="0.25">
      <c r="A3205" s="101" t="s">
        <v>11000</v>
      </c>
      <c r="B3205" s="101" t="s">
        <v>11001</v>
      </c>
      <c r="C3205" s="101" t="s">
        <v>1549</v>
      </c>
      <c r="D3205" s="102" t="s">
        <v>11002</v>
      </c>
    </row>
    <row r="3206" spans="1:4" ht="13.5" x14ac:dyDescent="0.25">
      <c r="A3206" s="101" t="s">
        <v>11003</v>
      </c>
      <c r="B3206" s="101" t="s">
        <v>11004</v>
      </c>
      <c r="C3206" s="101" t="s">
        <v>1549</v>
      </c>
      <c r="D3206" s="102" t="s">
        <v>11005</v>
      </c>
    </row>
    <row r="3207" spans="1:4" ht="13.5" x14ac:dyDescent="0.25">
      <c r="A3207" s="101" t="s">
        <v>11006</v>
      </c>
      <c r="B3207" s="101" t="s">
        <v>11007</v>
      </c>
      <c r="C3207" s="101" t="s">
        <v>1549</v>
      </c>
      <c r="D3207" s="102" t="s">
        <v>11008</v>
      </c>
    </row>
    <row r="3208" spans="1:4" ht="13.5" x14ac:dyDescent="0.25">
      <c r="A3208" s="101" t="s">
        <v>11009</v>
      </c>
      <c r="B3208" s="101" t="s">
        <v>11010</v>
      </c>
      <c r="C3208" s="101" t="s">
        <v>1549</v>
      </c>
      <c r="D3208" s="102" t="s">
        <v>11011</v>
      </c>
    </row>
    <row r="3209" spans="1:4" ht="13.5" x14ac:dyDescent="0.25">
      <c r="A3209" s="101" t="s">
        <v>11012</v>
      </c>
      <c r="B3209" s="101" t="s">
        <v>11013</v>
      </c>
      <c r="C3209" s="101" t="s">
        <v>1549</v>
      </c>
      <c r="D3209" s="102" t="s">
        <v>11014</v>
      </c>
    </row>
    <row r="3210" spans="1:4" ht="13.5" x14ac:dyDescent="0.25">
      <c r="A3210" s="101" t="s">
        <v>11015</v>
      </c>
      <c r="B3210" s="101" t="s">
        <v>11016</v>
      </c>
      <c r="C3210" s="101" t="s">
        <v>1549</v>
      </c>
      <c r="D3210" s="102" t="s">
        <v>11017</v>
      </c>
    </row>
    <row r="3211" spans="1:4" ht="13.5" x14ac:dyDescent="0.25">
      <c r="A3211" s="101" t="s">
        <v>11018</v>
      </c>
      <c r="B3211" s="101" t="s">
        <v>11019</v>
      </c>
      <c r="C3211" s="101" t="s">
        <v>1549</v>
      </c>
      <c r="D3211" s="102" t="s">
        <v>11020</v>
      </c>
    </row>
    <row r="3212" spans="1:4" ht="13.5" x14ac:dyDescent="0.25">
      <c r="A3212" s="101" t="s">
        <v>11021</v>
      </c>
      <c r="B3212" s="101" t="s">
        <v>11022</v>
      </c>
      <c r="C3212" s="101" t="s">
        <v>1549</v>
      </c>
      <c r="D3212" s="102" t="s">
        <v>11023</v>
      </c>
    </row>
    <row r="3213" spans="1:4" ht="13.5" x14ac:dyDescent="0.25">
      <c r="A3213" s="101" t="s">
        <v>11024</v>
      </c>
      <c r="B3213" s="101" t="s">
        <v>11025</v>
      </c>
      <c r="C3213" s="101" t="s">
        <v>1549</v>
      </c>
      <c r="D3213" s="102" t="s">
        <v>11026</v>
      </c>
    </row>
    <row r="3214" spans="1:4" ht="13.5" x14ac:dyDescent="0.25">
      <c r="A3214" s="101" t="s">
        <v>11027</v>
      </c>
      <c r="B3214" s="101" t="s">
        <v>11028</v>
      </c>
      <c r="C3214" s="101" t="s">
        <v>1549</v>
      </c>
      <c r="D3214" s="102" t="s">
        <v>11029</v>
      </c>
    </row>
    <row r="3215" spans="1:4" ht="13.5" x14ac:dyDescent="0.25">
      <c r="A3215" s="101" t="s">
        <v>11030</v>
      </c>
      <c r="B3215" s="101" t="s">
        <v>11031</v>
      </c>
      <c r="C3215" s="101" t="s">
        <v>1549</v>
      </c>
      <c r="D3215" s="102" t="s">
        <v>11032</v>
      </c>
    </row>
    <row r="3216" spans="1:4" ht="13.5" x14ac:dyDescent="0.25">
      <c r="A3216" s="101" t="s">
        <v>11033</v>
      </c>
      <c r="B3216" s="101" t="s">
        <v>11034</v>
      </c>
      <c r="C3216" s="101" t="s">
        <v>1549</v>
      </c>
      <c r="D3216" s="102" t="s">
        <v>11035</v>
      </c>
    </row>
    <row r="3217" spans="1:4" ht="13.5" x14ac:dyDescent="0.25">
      <c r="A3217" s="101" t="s">
        <v>11036</v>
      </c>
      <c r="B3217" s="101" t="s">
        <v>11037</v>
      </c>
      <c r="C3217" s="101" t="s">
        <v>1549</v>
      </c>
      <c r="D3217" s="102" t="s">
        <v>11038</v>
      </c>
    </row>
    <row r="3218" spans="1:4" ht="13.5" x14ac:dyDescent="0.25">
      <c r="A3218" s="101" t="s">
        <v>11039</v>
      </c>
      <c r="B3218" s="101" t="s">
        <v>11040</v>
      </c>
      <c r="C3218" s="101" t="s">
        <v>1549</v>
      </c>
      <c r="D3218" s="102" t="s">
        <v>11041</v>
      </c>
    </row>
    <row r="3219" spans="1:4" ht="13.5" x14ac:dyDescent="0.25">
      <c r="A3219" s="101" t="s">
        <v>11042</v>
      </c>
      <c r="B3219" s="101" t="s">
        <v>11043</v>
      </c>
      <c r="C3219" s="101" t="s">
        <v>1549</v>
      </c>
      <c r="D3219" s="102" t="s">
        <v>11044</v>
      </c>
    </row>
    <row r="3220" spans="1:4" ht="13.5" x14ac:dyDescent="0.25">
      <c r="A3220" s="101" t="s">
        <v>11045</v>
      </c>
      <c r="B3220" s="101" t="s">
        <v>11046</v>
      </c>
      <c r="C3220" s="101" t="s">
        <v>1549</v>
      </c>
      <c r="D3220" s="102" t="s">
        <v>11047</v>
      </c>
    </row>
    <row r="3221" spans="1:4" ht="13.5" x14ac:dyDescent="0.25">
      <c r="A3221" s="101" t="s">
        <v>11048</v>
      </c>
      <c r="B3221" s="101" t="s">
        <v>11049</v>
      </c>
      <c r="C3221" s="101" t="s">
        <v>1549</v>
      </c>
      <c r="D3221" s="102" t="s">
        <v>11050</v>
      </c>
    </row>
    <row r="3222" spans="1:4" ht="13.5" x14ac:dyDescent="0.25">
      <c r="A3222" s="101" t="s">
        <v>11051</v>
      </c>
      <c r="B3222" s="101" t="s">
        <v>11052</v>
      </c>
      <c r="C3222" s="101" t="s">
        <v>1549</v>
      </c>
      <c r="D3222" s="102" t="s">
        <v>11053</v>
      </c>
    </row>
    <row r="3223" spans="1:4" ht="13.5" x14ac:dyDescent="0.25">
      <c r="A3223" s="101" t="s">
        <v>11054</v>
      </c>
      <c r="B3223" s="101" t="s">
        <v>11055</v>
      </c>
      <c r="C3223" s="101" t="s">
        <v>1549</v>
      </c>
      <c r="D3223" s="102" t="s">
        <v>11056</v>
      </c>
    </row>
    <row r="3224" spans="1:4" ht="13.5" x14ac:dyDescent="0.25">
      <c r="A3224" s="101" t="s">
        <v>11057</v>
      </c>
      <c r="B3224" s="101" t="s">
        <v>11058</v>
      </c>
      <c r="C3224" s="101" t="s">
        <v>1549</v>
      </c>
      <c r="D3224" s="102" t="s">
        <v>11059</v>
      </c>
    </row>
    <row r="3225" spans="1:4" ht="13.5" x14ac:dyDescent="0.25">
      <c r="A3225" s="101" t="s">
        <v>11060</v>
      </c>
      <c r="B3225" s="101" t="s">
        <v>11061</v>
      </c>
      <c r="C3225" s="101" t="s">
        <v>1549</v>
      </c>
      <c r="D3225" s="102" t="s">
        <v>11062</v>
      </c>
    </row>
    <row r="3226" spans="1:4" ht="13.5" x14ac:dyDescent="0.25">
      <c r="A3226" s="101" t="s">
        <v>11063</v>
      </c>
      <c r="B3226" s="101" t="s">
        <v>11064</v>
      </c>
      <c r="C3226" s="101" t="s">
        <v>1549</v>
      </c>
      <c r="D3226" s="102" t="s">
        <v>11065</v>
      </c>
    </row>
    <row r="3227" spans="1:4" ht="13.5" x14ac:dyDescent="0.25">
      <c r="A3227" s="101" t="s">
        <v>11066</v>
      </c>
      <c r="B3227" s="101" t="s">
        <v>11067</v>
      </c>
      <c r="C3227" s="101" t="s">
        <v>1549</v>
      </c>
      <c r="D3227" s="102" t="s">
        <v>11068</v>
      </c>
    </row>
    <row r="3228" spans="1:4" ht="13.5" x14ac:dyDescent="0.25">
      <c r="A3228" s="101" t="s">
        <v>11069</v>
      </c>
      <c r="B3228" s="101" t="s">
        <v>11070</v>
      </c>
      <c r="C3228" s="101" t="s">
        <v>1549</v>
      </c>
      <c r="D3228" s="102" t="s">
        <v>11071</v>
      </c>
    </row>
    <row r="3229" spans="1:4" ht="13.5" x14ac:dyDescent="0.25">
      <c r="A3229" s="101" t="s">
        <v>11072</v>
      </c>
      <c r="B3229" s="101" t="s">
        <v>11073</v>
      </c>
      <c r="C3229" s="101" t="s">
        <v>1549</v>
      </c>
      <c r="D3229" s="102" t="s">
        <v>11074</v>
      </c>
    </row>
    <row r="3230" spans="1:4" ht="13.5" x14ac:dyDescent="0.25">
      <c r="A3230" s="101" t="s">
        <v>11075</v>
      </c>
      <c r="B3230" s="101" t="s">
        <v>11076</v>
      </c>
      <c r="C3230" s="101" t="s">
        <v>1549</v>
      </c>
      <c r="D3230" s="102" t="s">
        <v>11077</v>
      </c>
    </row>
    <row r="3231" spans="1:4" ht="13.5" x14ac:dyDescent="0.25">
      <c r="A3231" s="101" t="s">
        <v>11078</v>
      </c>
      <c r="B3231" s="101" t="s">
        <v>11079</v>
      </c>
      <c r="C3231" s="101" t="s">
        <v>1549</v>
      </c>
      <c r="D3231" s="102" t="s">
        <v>11080</v>
      </c>
    </row>
    <row r="3232" spans="1:4" ht="13.5" x14ac:dyDescent="0.25">
      <c r="A3232" s="101" t="s">
        <v>11081</v>
      </c>
      <c r="B3232" s="101" t="s">
        <v>11082</v>
      </c>
      <c r="C3232" s="101" t="s">
        <v>1549</v>
      </c>
      <c r="D3232" s="102" t="s">
        <v>11083</v>
      </c>
    </row>
    <row r="3233" spans="1:4" ht="13.5" x14ac:dyDescent="0.25">
      <c r="A3233" s="101" t="s">
        <v>11084</v>
      </c>
      <c r="B3233" s="101" t="s">
        <v>11085</v>
      </c>
      <c r="C3233" s="101" t="s">
        <v>1549</v>
      </c>
      <c r="D3233" s="102" t="s">
        <v>11086</v>
      </c>
    </row>
    <row r="3234" spans="1:4" ht="13.5" x14ac:dyDescent="0.25">
      <c r="A3234" s="101" t="s">
        <v>11087</v>
      </c>
      <c r="B3234" s="101" t="s">
        <v>11088</v>
      </c>
      <c r="C3234" s="101" t="s">
        <v>1549</v>
      </c>
      <c r="D3234" s="102" t="s">
        <v>11089</v>
      </c>
    </row>
    <row r="3235" spans="1:4" ht="13.5" x14ac:dyDescent="0.25">
      <c r="A3235" s="101" t="s">
        <v>11090</v>
      </c>
      <c r="B3235" s="101" t="s">
        <v>11091</v>
      </c>
      <c r="C3235" s="101" t="s">
        <v>1549</v>
      </c>
      <c r="D3235" s="102" t="s">
        <v>11092</v>
      </c>
    </row>
    <row r="3236" spans="1:4" ht="13.5" x14ac:dyDescent="0.25">
      <c r="A3236" s="101" t="s">
        <v>11093</v>
      </c>
      <c r="B3236" s="101" t="s">
        <v>11094</v>
      </c>
      <c r="C3236" s="101" t="s">
        <v>1549</v>
      </c>
      <c r="D3236" s="102" t="s">
        <v>11095</v>
      </c>
    </row>
    <row r="3237" spans="1:4" ht="13.5" x14ac:dyDescent="0.25">
      <c r="A3237" s="101" t="s">
        <v>11096</v>
      </c>
      <c r="B3237" s="101" t="s">
        <v>11097</v>
      </c>
      <c r="C3237" s="101" t="s">
        <v>1549</v>
      </c>
      <c r="D3237" s="102" t="s">
        <v>11098</v>
      </c>
    </row>
    <row r="3238" spans="1:4" ht="13.5" x14ac:dyDescent="0.25">
      <c r="A3238" s="101" t="s">
        <v>11099</v>
      </c>
      <c r="B3238" s="101" t="s">
        <v>11100</v>
      </c>
      <c r="C3238" s="101" t="s">
        <v>1549</v>
      </c>
      <c r="D3238" s="102" t="s">
        <v>11101</v>
      </c>
    </row>
    <row r="3239" spans="1:4" ht="13.5" x14ac:dyDescent="0.25">
      <c r="A3239" s="101" t="s">
        <v>11102</v>
      </c>
      <c r="B3239" s="101" t="s">
        <v>11103</v>
      </c>
      <c r="C3239" s="101" t="s">
        <v>1549</v>
      </c>
      <c r="D3239" s="102" t="s">
        <v>11104</v>
      </c>
    </row>
    <row r="3240" spans="1:4" ht="13.5" x14ac:dyDescent="0.25">
      <c r="A3240" s="101" t="s">
        <v>11105</v>
      </c>
      <c r="B3240" s="101" t="s">
        <v>11106</v>
      </c>
      <c r="C3240" s="101" t="s">
        <v>1549</v>
      </c>
      <c r="D3240" s="102" t="s">
        <v>11107</v>
      </c>
    </row>
    <row r="3241" spans="1:4" ht="13.5" x14ac:dyDescent="0.25">
      <c r="A3241" s="101" t="s">
        <v>11108</v>
      </c>
      <c r="B3241" s="101" t="s">
        <v>11109</v>
      </c>
      <c r="C3241" s="101" t="s">
        <v>1549</v>
      </c>
      <c r="D3241" s="102" t="s">
        <v>11110</v>
      </c>
    </row>
    <row r="3242" spans="1:4" ht="13.5" x14ac:dyDescent="0.25">
      <c r="A3242" s="101" t="s">
        <v>11111</v>
      </c>
      <c r="B3242" s="101" t="s">
        <v>11112</v>
      </c>
      <c r="C3242" s="101" t="s">
        <v>1549</v>
      </c>
      <c r="D3242" s="102" t="s">
        <v>11113</v>
      </c>
    </row>
    <row r="3243" spans="1:4" ht="13.5" x14ac:dyDescent="0.25">
      <c r="A3243" s="101" t="s">
        <v>11114</v>
      </c>
      <c r="B3243" s="101" t="s">
        <v>11115</v>
      </c>
      <c r="C3243" s="101" t="s">
        <v>1549</v>
      </c>
      <c r="D3243" s="102" t="s">
        <v>11116</v>
      </c>
    </row>
    <row r="3244" spans="1:4" ht="13.5" x14ac:dyDescent="0.25">
      <c r="A3244" s="101" t="s">
        <v>11117</v>
      </c>
      <c r="B3244" s="101" t="s">
        <v>11118</v>
      </c>
      <c r="C3244" s="101" t="s">
        <v>1549</v>
      </c>
      <c r="D3244" s="102" t="s">
        <v>11119</v>
      </c>
    </row>
    <row r="3245" spans="1:4" ht="13.5" x14ac:dyDescent="0.25">
      <c r="A3245" s="101" t="s">
        <v>11120</v>
      </c>
      <c r="B3245" s="101" t="s">
        <v>11121</v>
      </c>
      <c r="C3245" s="101" t="s">
        <v>1549</v>
      </c>
      <c r="D3245" s="102" t="s">
        <v>11122</v>
      </c>
    </row>
    <row r="3246" spans="1:4" ht="13.5" x14ac:dyDescent="0.25">
      <c r="A3246" s="101" t="s">
        <v>11123</v>
      </c>
      <c r="B3246" s="101" t="s">
        <v>11124</v>
      </c>
      <c r="C3246" s="101" t="s">
        <v>1549</v>
      </c>
      <c r="D3246" s="102" t="s">
        <v>11125</v>
      </c>
    </row>
    <row r="3247" spans="1:4" ht="13.5" x14ac:dyDescent="0.25">
      <c r="A3247" s="101" t="s">
        <v>11126</v>
      </c>
      <c r="B3247" s="101" t="s">
        <v>11127</v>
      </c>
      <c r="C3247" s="101" t="s">
        <v>1549</v>
      </c>
      <c r="D3247" s="102" t="s">
        <v>11128</v>
      </c>
    </row>
    <row r="3248" spans="1:4" ht="13.5" x14ac:dyDescent="0.25">
      <c r="A3248" s="101" t="s">
        <v>11129</v>
      </c>
      <c r="B3248" s="101" t="s">
        <v>11130</v>
      </c>
      <c r="C3248" s="101" t="s">
        <v>1549</v>
      </c>
      <c r="D3248" s="102" t="s">
        <v>11131</v>
      </c>
    </row>
    <row r="3249" spans="1:4" ht="13.5" x14ac:dyDescent="0.25">
      <c r="A3249" s="101" t="s">
        <v>11132</v>
      </c>
      <c r="B3249" s="101" t="s">
        <v>11133</v>
      </c>
      <c r="C3249" s="101" t="s">
        <v>1549</v>
      </c>
      <c r="D3249" s="102" t="s">
        <v>11134</v>
      </c>
    </row>
    <row r="3250" spans="1:4" ht="13.5" x14ac:dyDescent="0.25">
      <c r="A3250" s="101" t="s">
        <v>11135</v>
      </c>
      <c r="B3250" s="101" t="s">
        <v>11136</v>
      </c>
      <c r="C3250" s="101" t="s">
        <v>1549</v>
      </c>
      <c r="D3250" s="102" t="s">
        <v>11137</v>
      </c>
    </row>
    <row r="3251" spans="1:4" ht="13.5" x14ac:dyDescent="0.25">
      <c r="A3251" s="101" t="s">
        <v>11138</v>
      </c>
      <c r="B3251" s="101" t="s">
        <v>11139</v>
      </c>
      <c r="C3251" s="101" t="s">
        <v>1549</v>
      </c>
      <c r="D3251" s="102" t="s">
        <v>11140</v>
      </c>
    </row>
    <row r="3252" spans="1:4" ht="13.5" x14ac:dyDescent="0.25">
      <c r="A3252" s="101" t="s">
        <v>11141</v>
      </c>
      <c r="B3252" s="101" t="s">
        <v>11142</v>
      </c>
      <c r="C3252" s="101" t="s">
        <v>1549</v>
      </c>
      <c r="D3252" s="102" t="s">
        <v>11143</v>
      </c>
    </row>
    <row r="3253" spans="1:4" ht="13.5" x14ac:dyDescent="0.25">
      <c r="A3253" s="101" t="s">
        <v>11144</v>
      </c>
      <c r="B3253" s="101" t="s">
        <v>11145</v>
      </c>
      <c r="C3253" s="101" t="s">
        <v>1549</v>
      </c>
      <c r="D3253" s="102" t="s">
        <v>11146</v>
      </c>
    </row>
    <row r="3254" spans="1:4" ht="13.5" x14ac:dyDescent="0.25">
      <c r="A3254" s="101" t="s">
        <v>11147</v>
      </c>
      <c r="B3254" s="101" t="s">
        <v>11148</v>
      </c>
      <c r="C3254" s="101" t="s">
        <v>1549</v>
      </c>
      <c r="D3254" s="102" t="s">
        <v>11149</v>
      </c>
    </row>
    <row r="3255" spans="1:4" ht="13.5" x14ac:dyDescent="0.25">
      <c r="A3255" s="101" t="s">
        <v>11150</v>
      </c>
      <c r="B3255" s="101" t="s">
        <v>11151</v>
      </c>
      <c r="C3255" s="101" t="s">
        <v>1549</v>
      </c>
      <c r="D3255" s="102" t="s">
        <v>11152</v>
      </c>
    </row>
    <row r="3256" spans="1:4" ht="13.5" x14ac:dyDescent="0.25">
      <c r="A3256" s="101" t="s">
        <v>11153</v>
      </c>
      <c r="B3256" s="101" t="s">
        <v>11154</v>
      </c>
      <c r="C3256" s="101" t="s">
        <v>1549</v>
      </c>
      <c r="D3256" s="102" t="s">
        <v>11155</v>
      </c>
    </row>
    <row r="3257" spans="1:4" ht="13.5" x14ac:dyDescent="0.25">
      <c r="A3257" s="101" t="s">
        <v>11156</v>
      </c>
      <c r="B3257" s="101" t="s">
        <v>11157</v>
      </c>
      <c r="C3257" s="101" t="s">
        <v>1549</v>
      </c>
      <c r="D3257" s="102" t="s">
        <v>11158</v>
      </c>
    </row>
    <row r="3258" spans="1:4" ht="13.5" x14ac:dyDescent="0.25">
      <c r="A3258" s="101" t="s">
        <v>11159</v>
      </c>
      <c r="B3258" s="101" t="s">
        <v>11160</v>
      </c>
      <c r="C3258" s="101" t="s">
        <v>1549</v>
      </c>
      <c r="D3258" s="102" t="s">
        <v>11161</v>
      </c>
    </row>
    <row r="3259" spans="1:4" ht="13.5" x14ac:dyDescent="0.25">
      <c r="A3259" s="101" t="s">
        <v>11162</v>
      </c>
      <c r="B3259" s="101" t="s">
        <v>11163</v>
      </c>
      <c r="C3259" s="101" t="s">
        <v>1549</v>
      </c>
      <c r="D3259" s="102" t="s">
        <v>11164</v>
      </c>
    </row>
    <row r="3260" spans="1:4" ht="13.5" x14ac:dyDescent="0.25">
      <c r="A3260" s="101" t="s">
        <v>11165</v>
      </c>
      <c r="B3260" s="101" t="s">
        <v>11166</v>
      </c>
      <c r="C3260" s="101" t="s">
        <v>1549</v>
      </c>
      <c r="D3260" s="102" t="s">
        <v>11167</v>
      </c>
    </row>
    <row r="3261" spans="1:4" ht="13.5" x14ac:dyDescent="0.25">
      <c r="A3261" s="101" t="s">
        <v>11168</v>
      </c>
      <c r="B3261" s="101" t="s">
        <v>11169</v>
      </c>
      <c r="C3261" s="101" t="s">
        <v>1549</v>
      </c>
      <c r="D3261" s="102" t="s">
        <v>11170</v>
      </c>
    </row>
    <row r="3262" spans="1:4" ht="13.5" x14ac:dyDescent="0.25">
      <c r="A3262" s="101" t="s">
        <v>11171</v>
      </c>
      <c r="B3262" s="101" t="s">
        <v>11172</v>
      </c>
      <c r="C3262" s="101" t="s">
        <v>1549</v>
      </c>
      <c r="D3262" s="102" t="s">
        <v>11173</v>
      </c>
    </row>
    <row r="3263" spans="1:4" ht="13.5" x14ac:dyDescent="0.25">
      <c r="A3263" s="101" t="s">
        <v>11174</v>
      </c>
      <c r="B3263" s="101" t="s">
        <v>11175</v>
      </c>
      <c r="C3263" s="101" t="s">
        <v>1549</v>
      </c>
      <c r="D3263" s="102" t="s">
        <v>11176</v>
      </c>
    </row>
    <row r="3264" spans="1:4" ht="13.5" x14ac:dyDescent="0.25">
      <c r="A3264" s="101" t="s">
        <v>11177</v>
      </c>
      <c r="B3264" s="101" t="s">
        <v>11178</v>
      </c>
      <c r="C3264" s="101" t="s">
        <v>1549</v>
      </c>
      <c r="D3264" s="102" t="s">
        <v>11179</v>
      </c>
    </row>
    <row r="3265" spans="1:4" ht="13.5" x14ac:dyDescent="0.25">
      <c r="A3265" s="101" t="s">
        <v>11180</v>
      </c>
      <c r="B3265" s="101" t="s">
        <v>11181</v>
      </c>
      <c r="C3265" s="101" t="s">
        <v>1549</v>
      </c>
      <c r="D3265" s="102" t="s">
        <v>11182</v>
      </c>
    </row>
    <row r="3266" spans="1:4" ht="13.5" x14ac:dyDescent="0.25">
      <c r="A3266" s="101" t="s">
        <v>11183</v>
      </c>
      <c r="B3266" s="101" t="s">
        <v>11184</v>
      </c>
      <c r="C3266" s="101" t="s">
        <v>1549</v>
      </c>
      <c r="D3266" s="102" t="s">
        <v>11185</v>
      </c>
    </row>
    <row r="3267" spans="1:4" ht="13.5" x14ac:dyDescent="0.25">
      <c r="A3267" s="101" t="s">
        <v>11186</v>
      </c>
      <c r="B3267" s="101" t="s">
        <v>11187</v>
      </c>
      <c r="C3267" s="101" t="s">
        <v>1549</v>
      </c>
      <c r="D3267" s="102" t="s">
        <v>11188</v>
      </c>
    </row>
    <row r="3268" spans="1:4" ht="13.5" x14ac:dyDescent="0.25">
      <c r="A3268" s="101" t="s">
        <v>11189</v>
      </c>
      <c r="B3268" s="101" t="s">
        <v>11190</v>
      </c>
      <c r="C3268" s="101" t="s">
        <v>1549</v>
      </c>
      <c r="D3268" s="102" t="s">
        <v>11191</v>
      </c>
    </row>
    <row r="3269" spans="1:4" ht="13.5" x14ac:dyDescent="0.25">
      <c r="A3269" s="101" t="s">
        <v>11192</v>
      </c>
      <c r="B3269" s="101" t="s">
        <v>11193</v>
      </c>
      <c r="C3269" s="101" t="s">
        <v>1549</v>
      </c>
      <c r="D3269" s="102" t="s">
        <v>11194</v>
      </c>
    </row>
    <row r="3270" spans="1:4" ht="13.5" x14ac:dyDescent="0.25">
      <c r="A3270" s="101" t="s">
        <v>11195</v>
      </c>
      <c r="B3270" s="101" t="s">
        <v>11196</v>
      </c>
      <c r="C3270" s="101" t="s">
        <v>1549</v>
      </c>
      <c r="D3270" s="102" t="s">
        <v>11197</v>
      </c>
    </row>
    <row r="3271" spans="1:4" ht="13.5" x14ac:dyDescent="0.25">
      <c r="A3271" s="101" t="s">
        <v>11198</v>
      </c>
      <c r="B3271" s="101" t="s">
        <v>11199</v>
      </c>
      <c r="C3271" s="101" t="s">
        <v>1549</v>
      </c>
      <c r="D3271" s="102" t="s">
        <v>11200</v>
      </c>
    </row>
    <row r="3272" spans="1:4" ht="13.5" x14ac:dyDescent="0.25">
      <c r="A3272" s="101" t="s">
        <v>11201</v>
      </c>
      <c r="B3272" s="101" t="s">
        <v>11202</v>
      </c>
      <c r="C3272" s="101" t="s">
        <v>1549</v>
      </c>
      <c r="D3272" s="102" t="s">
        <v>11203</v>
      </c>
    </row>
    <row r="3273" spans="1:4" ht="13.5" x14ac:dyDescent="0.25">
      <c r="A3273" s="101" t="s">
        <v>11204</v>
      </c>
      <c r="B3273" s="101" t="s">
        <v>11205</v>
      </c>
      <c r="C3273" s="101" t="s">
        <v>1549</v>
      </c>
      <c r="D3273" s="102" t="s">
        <v>11206</v>
      </c>
    </row>
    <row r="3274" spans="1:4" ht="13.5" x14ac:dyDescent="0.25">
      <c r="A3274" s="101" t="s">
        <v>11207</v>
      </c>
      <c r="B3274" s="101" t="s">
        <v>11208</v>
      </c>
      <c r="C3274" s="101" t="s">
        <v>1549</v>
      </c>
      <c r="D3274" s="102" t="s">
        <v>11209</v>
      </c>
    </row>
    <row r="3275" spans="1:4" ht="13.5" x14ac:dyDescent="0.25">
      <c r="A3275" s="101" t="s">
        <v>11210</v>
      </c>
      <c r="B3275" s="101" t="s">
        <v>11211</v>
      </c>
      <c r="C3275" s="101" t="s">
        <v>1549</v>
      </c>
      <c r="D3275" s="102" t="s">
        <v>11212</v>
      </c>
    </row>
    <row r="3276" spans="1:4" ht="13.5" x14ac:dyDescent="0.25">
      <c r="A3276" s="101" t="s">
        <v>11213</v>
      </c>
      <c r="B3276" s="101" t="s">
        <v>11214</v>
      </c>
      <c r="C3276" s="101" t="s">
        <v>1549</v>
      </c>
      <c r="D3276" s="102" t="s">
        <v>11215</v>
      </c>
    </row>
    <row r="3277" spans="1:4" ht="13.5" x14ac:dyDescent="0.25">
      <c r="A3277" s="101" t="s">
        <v>11216</v>
      </c>
      <c r="B3277" s="101" t="s">
        <v>11217</v>
      </c>
      <c r="C3277" s="101" t="s">
        <v>1549</v>
      </c>
      <c r="D3277" s="102" t="s">
        <v>11218</v>
      </c>
    </row>
    <row r="3278" spans="1:4" ht="13.5" x14ac:dyDescent="0.25">
      <c r="A3278" s="101" t="s">
        <v>11219</v>
      </c>
      <c r="B3278" s="101" t="s">
        <v>11220</v>
      </c>
      <c r="C3278" s="101" t="s">
        <v>1549</v>
      </c>
      <c r="D3278" s="102" t="s">
        <v>11221</v>
      </c>
    </row>
    <row r="3279" spans="1:4" ht="13.5" x14ac:dyDescent="0.25">
      <c r="A3279" s="101" t="s">
        <v>11222</v>
      </c>
      <c r="B3279" s="101" t="s">
        <v>11223</v>
      </c>
      <c r="C3279" s="101" t="s">
        <v>1549</v>
      </c>
      <c r="D3279" s="102" t="s">
        <v>11224</v>
      </c>
    </row>
    <row r="3280" spans="1:4" ht="13.5" x14ac:dyDescent="0.25">
      <c r="A3280" s="101" t="s">
        <v>11225</v>
      </c>
      <c r="B3280" s="101" t="s">
        <v>11226</v>
      </c>
      <c r="C3280" s="101" t="s">
        <v>1549</v>
      </c>
      <c r="D3280" s="102" t="s">
        <v>11227</v>
      </c>
    </row>
    <row r="3281" spans="1:4" ht="13.5" x14ac:dyDescent="0.25">
      <c r="A3281" s="101" t="s">
        <v>11228</v>
      </c>
      <c r="B3281" s="101" t="s">
        <v>11229</v>
      </c>
      <c r="C3281" s="101" t="s">
        <v>1549</v>
      </c>
      <c r="D3281" s="102" t="s">
        <v>11230</v>
      </c>
    </row>
    <row r="3282" spans="1:4" ht="13.5" x14ac:dyDescent="0.25">
      <c r="A3282" s="101" t="s">
        <v>11231</v>
      </c>
      <c r="B3282" s="101" t="s">
        <v>11232</v>
      </c>
      <c r="C3282" s="101" t="s">
        <v>1549</v>
      </c>
      <c r="D3282" s="102" t="s">
        <v>11233</v>
      </c>
    </row>
    <row r="3283" spans="1:4" ht="13.5" x14ac:dyDescent="0.25">
      <c r="A3283" s="101" t="s">
        <v>11234</v>
      </c>
      <c r="B3283" s="101" t="s">
        <v>11235</v>
      </c>
      <c r="C3283" s="101" t="s">
        <v>1549</v>
      </c>
      <c r="D3283" s="102" t="s">
        <v>11236</v>
      </c>
    </row>
    <row r="3284" spans="1:4" ht="13.5" x14ac:dyDescent="0.25">
      <c r="A3284" s="101" t="s">
        <v>11237</v>
      </c>
      <c r="B3284" s="101" t="s">
        <v>11238</v>
      </c>
      <c r="C3284" s="101" t="s">
        <v>1549</v>
      </c>
      <c r="D3284" s="102" t="s">
        <v>11239</v>
      </c>
    </row>
    <row r="3285" spans="1:4" ht="13.5" x14ac:dyDescent="0.25">
      <c r="A3285" s="101" t="s">
        <v>11240</v>
      </c>
      <c r="B3285" s="101" t="s">
        <v>11241</v>
      </c>
      <c r="C3285" s="101" t="s">
        <v>1549</v>
      </c>
      <c r="D3285" s="102" t="s">
        <v>11242</v>
      </c>
    </row>
    <row r="3286" spans="1:4" ht="13.5" x14ac:dyDescent="0.25">
      <c r="A3286" s="101" t="s">
        <v>11243</v>
      </c>
      <c r="B3286" s="101" t="s">
        <v>11244</v>
      </c>
      <c r="C3286" s="101" t="s">
        <v>1549</v>
      </c>
      <c r="D3286" s="102" t="s">
        <v>11245</v>
      </c>
    </row>
    <row r="3287" spans="1:4" ht="13.5" x14ac:dyDescent="0.25">
      <c r="A3287" s="101" t="s">
        <v>11246</v>
      </c>
      <c r="B3287" s="101" t="s">
        <v>11247</v>
      </c>
      <c r="C3287" s="101" t="s">
        <v>1549</v>
      </c>
      <c r="D3287" s="102" t="s">
        <v>11248</v>
      </c>
    </row>
    <row r="3288" spans="1:4" ht="13.5" x14ac:dyDescent="0.25">
      <c r="A3288" s="101" t="s">
        <v>11249</v>
      </c>
      <c r="B3288" s="101" t="s">
        <v>11250</v>
      </c>
      <c r="C3288" s="101" t="s">
        <v>1549</v>
      </c>
      <c r="D3288" s="102" t="s">
        <v>11251</v>
      </c>
    </row>
    <row r="3289" spans="1:4" ht="13.5" x14ac:dyDescent="0.25">
      <c r="A3289" s="101" t="s">
        <v>11252</v>
      </c>
      <c r="B3289" s="101" t="s">
        <v>11253</v>
      </c>
      <c r="C3289" s="101" t="s">
        <v>1549</v>
      </c>
      <c r="D3289" s="102" t="s">
        <v>11254</v>
      </c>
    </row>
    <row r="3290" spans="1:4" ht="13.5" x14ac:dyDescent="0.25">
      <c r="A3290" s="101" t="s">
        <v>11255</v>
      </c>
      <c r="B3290" s="101" t="s">
        <v>11256</v>
      </c>
      <c r="C3290" s="101" t="s">
        <v>1549</v>
      </c>
      <c r="D3290" s="102" t="s">
        <v>11257</v>
      </c>
    </row>
    <row r="3291" spans="1:4" ht="13.5" x14ac:dyDescent="0.25">
      <c r="A3291" s="101" t="s">
        <v>11258</v>
      </c>
      <c r="B3291" s="101" t="s">
        <v>11259</v>
      </c>
      <c r="C3291" s="101" t="s">
        <v>1549</v>
      </c>
      <c r="D3291" s="102" t="s">
        <v>11260</v>
      </c>
    </row>
    <row r="3292" spans="1:4" ht="13.5" x14ac:dyDescent="0.25">
      <c r="A3292" s="101" t="s">
        <v>11261</v>
      </c>
      <c r="B3292" s="101" t="s">
        <v>11262</v>
      </c>
      <c r="C3292" s="101" t="s">
        <v>1549</v>
      </c>
      <c r="D3292" s="102" t="s">
        <v>11263</v>
      </c>
    </row>
    <row r="3293" spans="1:4" ht="13.5" x14ac:dyDescent="0.25">
      <c r="A3293" s="101" t="s">
        <v>11264</v>
      </c>
      <c r="B3293" s="101" t="s">
        <v>11265</v>
      </c>
      <c r="C3293" s="101" t="s">
        <v>1549</v>
      </c>
      <c r="D3293" s="102" t="s">
        <v>11266</v>
      </c>
    </row>
    <row r="3294" spans="1:4" ht="13.5" x14ac:dyDescent="0.25">
      <c r="A3294" s="101" t="s">
        <v>11267</v>
      </c>
      <c r="B3294" s="101" t="s">
        <v>11268</v>
      </c>
      <c r="C3294" s="101" t="s">
        <v>1770</v>
      </c>
      <c r="D3294" s="102" t="s">
        <v>11269</v>
      </c>
    </row>
    <row r="3295" spans="1:4" ht="13.5" x14ac:dyDescent="0.25">
      <c r="A3295" s="101" t="s">
        <v>11270</v>
      </c>
      <c r="B3295" s="101" t="s">
        <v>11271</v>
      </c>
      <c r="C3295" s="101" t="s">
        <v>1770</v>
      </c>
      <c r="D3295" s="102" t="s">
        <v>11272</v>
      </c>
    </row>
    <row r="3296" spans="1:4" ht="13.5" x14ac:dyDescent="0.25">
      <c r="A3296" s="101" t="s">
        <v>11273</v>
      </c>
      <c r="B3296" s="101" t="s">
        <v>11274</v>
      </c>
      <c r="C3296" s="101" t="s">
        <v>1770</v>
      </c>
      <c r="D3296" s="102" t="s">
        <v>11275</v>
      </c>
    </row>
    <row r="3297" spans="1:4" ht="13.5" x14ac:dyDescent="0.25">
      <c r="A3297" s="101" t="s">
        <v>11276</v>
      </c>
      <c r="B3297" s="101" t="s">
        <v>11277</v>
      </c>
      <c r="C3297" s="101" t="s">
        <v>1770</v>
      </c>
      <c r="D3297" s="102" t="s">
        <v>11278</v>
      </c>
    </row>
    <row r="3298" spans="1:4" ht="13.5" x14ac:dyDescent="0.25">
      <c r="A3298" s="101" t="s">
        <v>11279</v>
      </c>
      <c r="B3298" s="101" t="s">
        <v>11280</v>
      </c>
      <c r="C3298" s="101" t="s">
        <v>1770</v>
      </c>
      <c r="D3298" s="102" t="s">
        <v>11281</v>
      </c>
    </row>
    <row r="3299" spans="1:4" ht="13.5" x14ac:dyDescent="0.25">
      <c r="A3299" s="101" t="s">
        <v>11282</v>
      </c>
      <c r="B3299" s="101" t="s">
        <v>11283</v>
      </c>
      <c r="C3299" s="101" t="s">
        <v>1770</v>
      </c>
      <c r="D3299" s="102" t="s">
        <v>11284</v>
      </c>
    </row>
    <row r="3300" spans="1:4" ht="13.5" x14ac:dyDescent="0.25">
      <c r="A3300" s="101" t="s">
        <v>11285</v>
      </c>
      <c r="B3300" s="101" t="s">
        <v>11286</v>
      </c>
      <c r="C3300" s="101" t="s">
        <v>1770</v>
      </c>
      <c r="D3300" s="102" t="s">
        <v>11287</v>
      </c>
    </row>
    <row r="3301" spans="1:4" ht="13.5" x14ac:dyDescent="0.25">
      <c r="A3301" s="101" t="s">
        <v>11288</v>
      </c>
      <c r="B3301" s="101" t="s">
        <v>11289</v>
      </c>
      <c r="C3301" s="101" t="s">
        <v>1770</v>
      </c>
      <c r="D3301" s="102" t="s">
        <v>11290</v>
      </c>
    </row>
    <row r="3302" spans="1:4" ht="13.5" x14ac:dyDescent="0.25">
      <c r="A3302" s="101" t="s">
        <v>11291</v>
      </c>
      <c r="B3302" s="101" t="s">
        <v>11292</v>
      </c>
      <c r="C3302" s="101" t="s">
        <v>1770</v>
      </c>
      <c r="D3302" s="102" t="s">
        <v>11293</v>
      </c>
    </row>
    <row r="3303" spans="1:4" ht="13.5" x14ac:dyDescent="0.25">
      <c r="A3303" s="101" t="s">
        <v>11294</v>
      </c>
      <c r="B3303" s="101" t="s">
        <v>11295</v>
      </c>
      <c r="C3303" s="101" t="s">
        <v>1549</v>
      </c>
      <c r="D3303" s="102" t="s">
        <v>11296</v>
      </c>
    </row>
    <row r="3304" spans="1:4" ht="13.5" x14ac:dyDescent="0.25">
      <c r="A3304" s="101" t="s">
        <v>11297</v>
      </c>
      <c r="B3304" s="101" t="s">
        <v>11298</v>
      </c>
      <c r="C3304" s="101" t="s">
        <v>1549</v>
      </c>
      <c r="D3304" s="102" t="s">
        <v>11299</v>
      </c>
    </row>
    <row r="3305" spans="1:4" ht="13.5" x14ac:dyDescent="0.25">
      <c r="A3305" s="101" t="s">
        <v>11300</v>
      </c>
      <c r="B3305" s="101" t="s">
        <v>11301</v>
      </c>
      <c r="C3305" s="101" t="s">
        <v>1549</v>
      </c>
      <c r="D3305" s="102" t="s">
        <v>11302</v>
      </c>
    </row>
    <row r="3306" spans="1:4" ht="13.5" x14ac:dyDescent="0.25">
      <c r="A3306" s="101" t="s">
        <v>11303</v>
      </c>
      <c r="B3306" s="101" t="s">
        <v>11304</v>
      </c>
      <c r="C3306" s="101" t="s">
        <v>1549</v>
      </c>
      <c r="D3306" s="102" t="s">
        <v>11305</v>
      </c>
    </row>
    <row r="3307" spans="1:4" ht="13.5" x14ac:dyDescent="0.25">
      <c r="A3307" s="101" t="s">
        <v>11306</v>
      </c>
      <c r="B3307" s="101" t="s">
        <v>11307</v>
      </c>
      <c r="C3307" s="101" t="s">
        <v>1549</v>
      </c>
      <c r="D3307" s="102" t="s">
        <v>11308</v>
      </c>
    </row>
    <row r="3308" spans="1:4" ht="13.5" x14ac:dyDescent="0.25">
      <c r="A3308" s="101" t="s">
        <v>11309</v>
      </c>
      <c r="B3308" s="101" t="s">
        <v>11310</v>
      </c>
      <c r="C3308" s="101" t="s">
        <v>1549</v>
      </c>
      <c r="D3308" s="102" t="s">
        <v>11311</v>
      </c>
    </row>
    <row r="3309" spans="1:4" ht="13.5" x14ac:dyDescent="0.25">
      <c r="A3309" s="101" t="s">
        <v>11312</v>
      </c>
      <c r="B3309" s="101" t="s">
        <v>11313</v>
      </c>
      <c r="C3309" s="101" t="s">
        <v>1549</v>
      </c>
      <c r="D3309" s="102" t="s">
        <v>11314</v>
      </c>
    </row>
    <row r="3310" spans="1:4" ht="13.5" x14ac:dyDescent="0.25">
      <c r="A3310" s="101" t="s">
        <v>11315</v>
      </c>
      <c r="B3310" s="101" t="s">
        <v>11316</v>
      </c>
      <c r="C3310" s="101" t="s">
        <v>5927</v>
      </c>
      <c r="D3310" s="102" t="s">
        <v>11317</v>
      </c>
    </row>
    <row r="3311" spans="1:4" ht="13.5" x14ac:dyDescent="0.25">
      <c r="A3311" s="101" t="s">
        <v>11318</v>
      </c>
      <c r="B3311" s="101" t="s">
        <v>11319</v>
      </c>
      <c r="C3311" s="101" t="s">
        <v>5927</v>
      </c>
      <c r="D3311" s="102" t="s">
        <v>11320</v>
      </c>
    </row>
    <row r="3312" spans="1:4" ht="13.5" x14ac:dyDescent="0.25">
      <c r="A3312" s="101" t="s">
        <v>11321</v>
      </c>
      <c r="B3312" s="101" t="s">
        <v>11322</v>
      </c>
      <c r="C3312" s="101" t="s">
        <v>1549</v>
      </c>
      <c r="D3312" s="102" t="s">
        <v>11323</v>
      </c>
    </row>
    <row r="3313" spans="1:4" ht="13.5" x14ac:dyDescent="0.25">
      <c r="A3313" s="101" t="s">
        <v>11324</v>
      </c>
      <c r="B3313" s="101" t="s">
        <v>11325</v>
      </c>
      <c r="C3313" s="101" t="s">
        <v>1549</v>
      </c>
      <c r="D3313" s="102" t="s">
        <v>11326</v>
      </c>
    </row>
    <row r="3314" spans="1:4" ht="13.5" x14ac:dyDescent="0.25">
      <c r="A3314" s="101" t="s">
        <v>11327</v>
      </c>
      <c r="B3314" s="101" t="s">
        <v>11328</v>
      </c>
      <c r="C3314" s="101" t="s">
        <v>1549</v>
      </c>
      <c r="D3314" s="102" t="s">
        <v>11329</v>
      </c>
    </row>
    <row r="3315" spans="1:4" ht="13.5" x14ac:dyDescent="0.25">
      <c r="A3315" s="101" t="s">
        <v>11330</v>
      </c>
      <c r="B3315" s="101" t="s">
        <v>11331</v>
      </c>
      <c r="C3315" s="101" t="s">
        <v>1549</v>
      </c>
      <c r="D3315" s="102" t="s">
        <v>11332</v>
      </c>
    </row>
    <row r="3316" spans="1:4" ht="13.5" x14ac:dyDescent="0.25">
      <c r="A3316" s="101" t="s">
        <v>11333</v>
      </c>
      <c r="B3316" s="101" t="s">
        <v>11334</v>
      </c>
      <c r="C3316" s="101" t="s">
        <v>1549</v>
      </c>
      <c r="D3316" s="102" t="s">
        <v>11335</v>
      </c>
    </row>
    <row r="3317" spans="1:4" ht="13.5" x14ac:dyDescent="0.25">
      <c r="A3317" s="101" t="s">
        <v>11336</v>
      </c>
      <c r="B3317" s="101" t="s">
        <v>11337</v>
      </c>
      <c r="C3317" s="101" t="s">
        <v>1549</v>
      </c>
      <c r="D3317" s="102" t="s">
        <v>11338</v>
      </c>
    </row>
    <row r="3318" spans="1:4" ht="13.5" x14ac:dyDescent="0.25">
      <c r="A3318" s="101" t="s">
        <v>11339</v>
      </c>
      <c r="B3318" s="101" t="s">
        <v>11340</v>
      </c>
      <c r="C3318" s="101" t="s">
        <v>1549</v>
      </c>
      <c r="D3318" s="102" t="s">
        <v>11341</v>
      </c>
    </row>
    <row r="3319" spans="1:4" ht="13.5" x14ac:dyDescent="0.25">
      <c r="A3319" s="101" t="s">
        <v>11342</v>
      </c>
      <c r="B3319" s="101" t="s">
        <v>11343</v>
      </c>
      <c r="C3319" s="101" t="s">
        <v>1549</v>
      </c>
      <c r="D3319" s="102" t="s">
        <v>11344</v>
      </c>
    </row>
    <row r="3320" spans="1:4" ht="13.5" x14ac:dyDescent="0.25">
      <c r="A3320" s="101" t="s">
        <v>11345</v>
      </c>
      <c r="B3320" s="101" t="s">
        <v>11346</v>
      </c>
      <c r="C3320" s="101" t="s">
        <v>1549</v>
      </c>
      <c r="D3320" s="102" t="s">
        <v>11347</v>
      </c>
    </row>
    <row r="3321" spans="1:4" ht="13.5" x14ac:dyDescent="0.25">
      <c r="A3321" s="101" t="s">
        <v>11348</v>
      </c>
      <c r="B3321" s="101" t="s">
        <v>11349</v>
      </c>
      <c r="C3321" s="101" t="s">
        <v>1549</v>
      </c>
      <c r="D3321" s="102" t="s">
        <v>11350</v>
      </c>
    </row>
    <row r="3322" spans="1:4" ht="13.5" x14ac:dyDescent="0.25">
      <c r="A3322" s="101" t="s">
        <v>11351</v>
      </c>
      <c r="B3322" s="101" t="s">
        <v>11352</v>
      </c>
      <c r="C3322" s="101" t="s">
        <v>1549</v>
      </c>
      <c r="D3322" s="102" t="s">
        <v>11353</v>
      </c>
    </row>
    <row r="3323" spans="1:4" ht="13.5" x14ac:dyDescent="0.25">
      <c r="A3323" s="101" t="s">
        <v>11354</v>
      </c>
      <c r="B3323" s="101" t="s">
        <v>11355</v>
      </c>
      <c r="C3323" s="101" t="s">
        <v>1549</v>
      </c>
      <c r="D3323" s="102" t="s">
        <v>11356</v>
      </c>
    </row>
    <row r="3324" spans="1:4" ht="13.5" x14ac:dyDescent="0.25">
      <c r="A3324" s="101" t="s">
        <v>11357</v>
      </c>
      <c r="B3324" s="101" t="s">
        <v>11358</v>
      </c>
      <c r="C3324" s="101" t="s">
        <v>1549</v>
      </c>
      <c r="D3324" s="102" t="s">
        <v>11359</v>
      </c>
    </row>
    <row r="3325" spans="1:4" ht="13.5" x14ac:dyDescent="0.25">
      <c r="A3325" s="101" t="s">
        <v>11360</v>
      </c>
      <c r="B3325" s="101" t="s">
        <v>11361</v>
      </c>
      <c r="C3325" s="101" t="s">
        <v>1549</v>
      </c>
      <c r="D3325" s="102" t="s">
        <v>11362</v>
      </c>
    </row>
    <row r="3326" spans="1:4" ht="13.5" x14ac:dyDescent="0.25">
      <c r="A3326" s="101" t="s">
        <v>11363</v>
      </c>
      <c r="B3326" s="101" t="s">
        <v>11364</v>
      </c>
      <c r="C3326" s="101" t="s">
        <v>1770</v>
      </c>
      <c r="D3326" s="102" t="s">
        <v>11365</v>
      </c>
    </row>
    <row r="3327" spans="1:4" ht="13.5" x14ac:dyDescent="0.25">
      <c r="A3327" s="101" t="s">
        <v>11366</v>
      </c>
      <c r="B3327" s="101" t="s">
        <v>11367</v>
      </c>
      <c r="C3327" s="101" t="s">
        <v>1770</v>
      </c>
      <c r="D3327" s="102" t="s">
        <v>11368</v>
      </c>
    </row>
    <row r="3328" spans="1:4" ht="13.5" x14ac:dyDescent="0.25">
      <c r="A3328" s="101" t="s">
        <v>11369</v>
      </c>
      <c r="B3328" s="101" t="s">
        <v>11370</v>
      </c>
      <c r="C3328" s="101" t="s">
        <v>1770</v>
      </c>
      <c r="D3328" s="102" t="s">
        <v>11371</v>
      </c>
    </row>
    <row r="3329" spans="1:4" ht="13.5" x14ac:dyDescent="0.25">
      <c r="A3329" s="101" t="s">
        <v>11372</v>
      </c>
      <c r="B3329" s="101" t="s">
        <v>11373</v>
      </c>
      <c r="C3329" s="101" t="s">
        <v>1770</v>
      </c>
      <c r="D3329" s="102" t="s">
        <v>11374</v>
      </c>
    </row>
    <row r="3330" spans="1:4" ht="13.5" x14ac:dyDescent="0.25">
      <c r="A3330" s="101" t="s">
        <v>11375</v>
      </c>
      <c r="B3330" s="101" t="s">
        <v>11376</v>
      </c>
      <c r="C3330" s="101" t="s">
        <v>1770</v>
      </c>
      <c r="D3330" s="102" t="s">
        <v>11377</v>
      </c>
    </row>
    <row r="3331" spans="1:4" ht="13.5" x14ac:dyDescent="0.25">
      <c r="A3331" s="101" t="s">
        <v>11378</v>
      </c>
      <c r="B3331" s="101" t="s">
        <v>11379</v>
      </c>
      <c r="C3331" s="101" t="s">
        <v>1770</v>
      </c>
      <c r="D3331" s="102" t="s">
        <v>11380</v>
      </c>
    </row>
    <row r="3332" spans="1:4" ht="13.5" x14ac:dyDescent="0.25">
      <c r="A3332" s="101" t="s">
        <v>11381</v>
      </c>
      <c r="B3332" s="101" t="s">
        <v>11382</v>
      </c>
      <c r="C3332" s="101" t="s">
        <v>1770</v>
      </c>
      <c r="D3332" s="102" t="s">
        <v>11383</v>
      </c>
    </row>
    <row r="3333" spans="1:4" ht="13.5" x14ac:dyDescent="0.25">
      <c r="A3333" s="101" t="s">
        <v>11384</v>
      </c>
      <c r="B3333" s="101" t="s">
        <v>11385</v>
      </c>
      <c r="C3333" s="101" t="s">
        <v>1770</v>
      </c>
      <c r="D3333" s="102" t="s">
        <v>11386</v>
      </c>
    </row>
    <row r="3334" spans="1:4" ht="13.5" x14ac:dyDescent="0.25">
      <c r="A3334" s="101" t="s">
        <v>11387</v>
      </c>
      <c r="B3334" s="101" t="s">
        <v>11388</v>
      </c>
      <c r="C3334" s="101" t="s">
        <v>1770</v>
      </c>
      <c r="D3334" s="102" t="s">
        <v>11389</v>
      </c>
    </row>
    <row r="3335" spans="1:4" ht="13.5" x14ac:dyDescent="0.25">
      <c r="A3335" s="101" t="s">
        <v>11390</v>
      </c>
      <c r="B3335" s="101" t="s">
        <v>11391</v>
      </c>
      <c r="C3335" s="101" t="s">
        <v>1770</v>
      </c>
      <c r="D3335" s="102" t="s">
        <v>11392</v>
      </c>
    </row>
    <row r="3336" spans="1:4" ht="13.5" x14ac:dyDescent="0.25">
      <c r="A3336" s="101" t="s">
        <v>11393</v>
      </c>
      <c r="B3336" s="101" t="s">
        <v>11394</v>
      </c>
      <c r="C3336" s="101" t="s">
        <v>1770</v>
      </c>
      <c r="D3336" s="102" t="s">
        <v>11395</v>
      </c>
    </row>
    <row r="3337" spans="1:4" ht="13.5" x14ac:dyDescent="0.25">
      <c r="A3337" s="101" t="s">
        <v>11396</v>
      </c>
      <c r="B3337" s="101" t="s">
        <v>11397</v>
      </c>
      <c r="C3337" s="101" t="s">
        <v>1770</v>
      </c>
      <c r="D3337" s="102" t="s">
        <v>11398</v>
      </c>
    </row>
    <row r="3338" spans="1:4" ht="13.5" x14ac:dyDescent="0.25">
      <c r="A3338" s="101" t="s">
        <v>11399</v>
      </c>
      <c r="B3338" s="101" t="s">
        <v>11400</v>
      </c>
      <c r="C3338" s="101" t="s">
        <v>1770</v>
      </c>
      <c r="D3338" s="102" t="s">
        <v>3367</v>
      </c>
    </row>
    <row r="3339" spans="1:4" ht="13.5" x14ac:dyDescent="0.25">
      <c r="A3339" s="101" t="s">
        <v>11401</v>
      </c>
      <c r="B3339" s="101" t="s">
        <v>11402</v>
      </c>
      <c r="C3339" s="101" t="s">
        <v>1770</v>
      </c>
      <c r="D3339" s="102" t="s">
        <v>11403</v>
      </c>
    </row>
    <row r="3340" spans="1:4" ht="13.5" x14ac:dyDescent="0.25">
      <c r="A3340" s="101" t="s">
        <v>11404</v>
      </c>
      <c r="B3340" s="101" t="s">
        <v>11405</v>
      </c>
      <c r="C3340" s="101" t="s">
        <v>1770</v>
      </c>
      <c r="D3340" s="102" t="s">
        <v>11406</v>
      </c>
    </row>
    <row r="3341" spans="1:4" ht="13.5" x14ac:dyDescent="0.25">
      <c r="A3341" s="101" t="s">
        <v>11407</v>
      </c>
      <c r="B3341" s="101" t="s">
        <v>11408</v>
      </c>
      <c r="C3341" s="101" t="s">
        <v>1770</v>
      </c>
      <c r="D3341" s="102" t="s">
        <v>11409</v>
      </c>
    </row>
    <row r="3342" spans="1:4" ht="13.5" x14ac:dyDescent="0.25">
      <c r="A3342" s="101" t="s">
        <v>11410</v>
      </c>
      <c r="B3342" s="101" t="s">
        <v>11411</v>
      </c>
      <c r="C3342" s="101" t="s">
        <v>1770</v>
      </c>
      <c r="D3342" s="102" t="s">
        <v>11412</v>
      </c>
    </row>
    <row r="3343" spans="1:4" ht="13.5" x14ac:dyDescent="0.25">
      <c r="A3343" s="101" t="s">
        <v>11413</v>
      </c>
      <c r="B3343" s="101" t="s">
        <v>11414</v>
      </c>
      <c r="C3343" s="101" t="s">
        <v>1770</v>
      </c>
      <c r="D3343" s="102" t="s">
        <v>11415</v>
      </c>
    </row>
    <row r="3344" spans="1:4" ht="13.5" x14ac:dyDescent="0.25">
      <c r="A3344" s="101" t="s">
        <v>11416</v>
      </c>
      <c r="B3344" s="101" t="s">
        <v>11417</v>
      </c>
      <c r="C3344" s="101" t="s">
        <v>1770</v>
      </c>
      <c r="D3344" s="102" t="s">
        <v>11418</v>
      </c>
    </row>
    <row r="3345" spans="1:4" ht="13.5" x14ac:dyDescent="0.25">
      <c r="A3345" s="101" t="s">
        <v>11419</v>
      </c>
      <c r="B3345" s="101" t="s">
        <v>11420</v>
      </c>
      <c r="C3345" s="101" t="s">
        <v>1770</v>
      </c>
      <c r="D3345" s="102" t="s">
        <v>11421</v>
      </c>
    </row>
    <row r="3346" spans="1:4" ht="13.5" x14ac:dyDescent="0.25">
      <c r="A3346" s="101" t="s">
        <v>11422</v>
      </c>
      <c r="B3346" s="101" t="s">
        <v>11423</v>
      </c>
      <c r="C3346" s="101" t="s">
        <v>1770</v>
      </c>
      <c r="D3346" s="102" t="s">
        <v>11424</v>
      </c>
    </row>
    <row r="3347" spans="1:4" ht="13.5" x14ac:dyDescent="0.25">
      <c r="A3347" s="101" t="s">
        <v>11425</v>
      </c>
      <c r="B3347" s="101" t="s">
        <v>11426</v>
      </c>
      <c r="C3347" s="101" t="s">
        <v>1770</v>
      </c>
      <c r="D3347" s="102" t="s">
        <v>11427</v>
      </c>
    </row>
    <row r="3348" spans="1:4" ht="13.5" x14ac:dyDescent="0.25">
      <c r="A3348" s="101" t="s">
        <v>11428</v>
      </c>
      <c r="B3348" s="101" t="s">
        <v>11429</v>
      </c>
      <c r="C3348" s="101" t="s">
        <v>1770</v>
      </c>
      <c r="D3348" s="102" t="s">
        <v>11430</v>
      </c>
    </row>
    <row r="3349" spans="1:4" ht="13.5" x14ac:dyDescent="0.25">
      <c r="A3349" s="101" t="s">
        <v>11431</v>
      </c>
      <c r="B3349" s="101" t="s">
        <v>11432</v>
      </c>
      <c r="C3349" s="101" t="s">
        <v>1770</v>
      </c>
      <c r="D3349" s="102" t="s">
        <v>11433</v>
      </c>
    </row>
    <row r="3350" spans="1:4" ht="13.5" x14ac:dyDescent="0.25">
      <c r="A3350" s="101" t="s">
        <v>11434</v>
      </c>
      <c r="B3350" s="101" t="s">
        <v>11435</v>
      </c>
      <c r="C3350" s="101" t="s">
        <v>1770</v>
      </c>
      <c r="D3350" s="102" t="s">
        <v>11436</v>
      </c>
    </row>
    <row r="3351" spans="1:4" ht="13.5" x14ac:dyDescent="0.25">
      <c r="A3351" s="101" t="s">
        <v>11437</v>
      </c>
      <c r="B3351" s="101" t="s">
        <v>11438</v>
      </c>
      <c r="C3351" s="101" t="s">
        <v>1770</v>
      </c>
      <c r="D3351" s="102" t="s">
        <v>11439</v>
      </c>
    </row>
    <row r="3352" spans="1:4" ht="13.5" x14ac:dyDescent="0.25">
      <c r="A3352" s="101" t="s">
        <v>11440</v>
      </c>
      <c r="B3352" s="101" t="s">
        <v>11441</v>
      </c>
      <c r="C3352" s="101" t="s">
        <v>1770</v>
      </c>
      <c r="D3352" s="102" t="s">
        <v>2092</v>
      </c>
    </row>
    <row r="3353" spans="1:4" ht="13.5" x14ac:dyDescent="0.25">
      <c r="A3353" s="101" t="s">
        <v>11442</v>
      </c>
      <c r="B3353" s="101" t="s">
        <v>11443</v>
      </c>
      <c r="C3353" s="101" t="s">
        <v>1770</v>
      </c>
      <c r="D3353" s="102" t="s">
        <v>11444</v>
      </c>
    </row>
    <row r="3354" spans="1:4" ht="13.5" x14ac:dyDescent="0.25">
      <c r="A3354" s="101" t="s">
        <v>11445</v>
      </c>
      <c r="B3354" s="101" t="s">
        <v>11446</v>
      </c>
      <c r="C3354" s="101" t="s">
        <v>1770</v>
      </c>
      <c r="D3354" s="102" t="s">
        <v>11447</v>
      </c>
    </row>
    <row r="3355" spans="1:4" ht="13.5" x14ac:dyDescent="0.25">
      <c r="A3355" s="101" t="s">
        <v>11448</v>
      </c>
      <c r="B3355" s="101" t="s">
        <v>11449</v>
      </c>
      <c r="C3355" s="101" t="s">
        <v>1770</v>
      </c>
      <c r="D3355" s="102" t="s">
        <v>11450</v>
      </c>
    </row>
    <row r="3356" spans="1:4" ht="13.5" x14ac:dyDescent="0.25">
      <c r="A3356" s="101" t="s">
        <v>11451</v>
      </c>
      <c r="B3356" s="101" t="s">
        <v>11452</v>
      </c>
      <c r="C3356" s="101" t="s">
        <v>1770</v>
      </c>
      <c r="D3356" s="102" t="s">
        <v>11453</v>
      </c>
    </row>
    <row r="3357" spans="1:4" ht="13.5" x14ac:dyDescent="0.25">
      <c r="A3357" s="101" t="s">
        <v>11454</v>
      </c>
      <c r="B3357" s="101" t="s">
        <v>11455</v>
      </c>
      <c r="C3357" s="101" t="s">
        <v>1770</v>
      </c>
      <c r="D3357" s="102" t="s">
        <v>11456</v>
      </c>
    </row>
    <row r="3358" spans="1:4" ht="13.5" x14ac:dyDescent="0.25">
      <c r="A3358" s="101" t="s">
        <v>11457</v>
      </c>
      <c r="B3358" s="101" t="s">
        <v>11458</v>
      </c>
      <c r="C3358" s="101" t="s">
        <v>1770</v>
      </c>
      <c r="D3358" s="102" t="s">
        <v>11459</v>
      </c>
    </row>
    <row r="3359" spans="1:4" ht="13.5" x14ac:dyDescent="0.25">
      <c r="A3359" s="101" t="s">
        <v>11460</v>
      </c>
      <c r="B3359" s="101" t="s">
        <v>11461</v>
      </c>
      <c r="C3359" s="101" t="s">
        <v>1770</v>
      </c>
      <c r="D3359" s="102" t="s">
        <v>7974</v>
      </c>
    </row>
    <row r="3360" spans="1:4" ht="13.5" x14ac:dyDescent="0.25">
      <c r="A3360" s="101" t="s">
        <v>11462</v>
      </c>
      <c r="B3360" s="101" t="s">
        <v>11463</v>
      </c>
      <c r="C3360" s="101" t="s">
        <v>1770</v>
      </c>
      <c r="D3360" s="102" t="s">
        <v>11464</v>
      </c>
    </row>
    <row r="3361" spans="1:4" ht="13.5" x14ac:dyDescent="0.25">
      <c r="A3361" s="101" t="s">
        <v>11465</v>
      </c>
      <c r="B3361" s="101" t="s">
        <v>11466</v>
      </c>
      <c r="C3361" s="101" t="s">
        <v>1770</v>
      </c>
      <c r="D3361" s="102" t="s">
        <v>11467</v>
      </c>
    </row>
    <row r="3362" spans="1:4" ht="13.5" x14ac:dyDescent="0.25">
      <c r="A3362" s="101" t="s">
        <v>11468</v>
      </c>
      <c r="B3362" s="101" t="s">
        <v>11469</v>
      </c>
      <c r="C3362" s="101" t="s">
        <v>1549</v>
      </c>
      <c r="D3362" s="102" t="s">
        <v>11470</v>
      </c>
    </row>
    <row r="3363" spans="1:4" ht="13.5" x14ac:dyDescent="0.25">
      <c r="A3363" s="101" t="s">
        <v>11471</v>
      </c>
      <c r="B3363" s="101" t="s">
        <v>11472</v>
      </c>
      <c r="C3363" s="101" t="s">
        <v>1549</v>
      </c>
      <c r="D3363" s="102" t="s">
        <v>11473</v>
      </c>
    </row>
    <row r="3364" spans="1:4" ht="13.5" x14ac:dyDescent="0.25">
      <c r="A3364" s="101" t="s">
        <v>11474</v>
      </c>
      <c r="B3364" s="101" t="s">
        <v>11475</v>
      </c>
      <c r="C3364" s="101" t="s">
        <v>1549</v>
      </c>
      <c r="D3364" s="102" t="s">
        <v>11476</v>
      </c>
    </row>
    <row r="3365" spans="1:4" ht="13.5" x14ac:dyDescent="0.25">
      <c r="A3365" s="101" t="s">
        <v>11477</v>
      </c>
      <c r="B3365" s="101" t="s">
        <v>11478</v>
      </c>
      <c r="C3365" s="101" t="s">
        <v>1549</v>
      </c>
      <c r="D3365" s="102" t="s">
        <v>11479</v>
      </c>
    </row>
    <row r="3366" spans="1:4" ht="13.5" x14ac:dyDescent="0.25">
      <c r="A3366" s="101" t="s">
        <v>11480</v>
      </c>
      <c r="B3366" s="101" t="s">
        <v>11481</v>
      </c>
      <c r="C3366" s="101" t="s">
        <v>1549</v>
      </c>
      <c r="D3366" s="102" t="s">
        <v>11482</v>
      </c>
    </row>
    <row r="3367" spans="1:4" ht="13.5" x14ac:dyDescent="0.25">
      <c r="A3367" s="101" t="s">
        <v>11483</v>
      </c>
      <c r="B3367" s="101" t="s">
        <v>11484</v>
      </c>
      <c r="C3367" s="101" t="s">
        <v>1549</v>
      </c>
      <c r="D3367" s="102" t="s">
        <v>11485</v>
      </c>
    </row>
    <row r="3368" spans="1:4" ht="13.5" x14ac:dyDescent="0.25">
      <c r="A3368" s="101" t="s">
        <v>11486</v>
      </c>
      <c r="B3368" s="101" t="s">
        <v>11487</v>
      </c>
      <c r="C3368" s="101" t="s">
        <v>1549</v>
      </c>
      <c r="D3368" s="102" t="s">
        <v>11488</v>
      </c>
    </row>
    <row r="3369" spans="1:4" ht="13.5" x14ac:dyDescent="0.25">
      <c r="A3369" s="101" t="s">
        <v>11489</v>
      </c>
      <c r="B3369" s="101" t="s">
        <v>11490</v>
      </c>
      <c r="C3369" s="101" t="s">
        <v>1549</v>
      </c>
      <c r="D3369" s="102" t="s">
        <v>11491</v>
      </c>
    </row>
    <row r="3370" spans="1:4" ht="13.5" x14ac:dyDescent="0.25">
      <c r="A3370" s="101" t="s">
        <v>11492</v>
      </c>
      <c r="B3370" s="101" t="s">
        <v>11493</v>
      </c>
      <c r="C3370" s="101" t="s">
        <v>1549</v>
      </c>
      <c r="D3370" s="102" t="s">
        <v>11494</v>
      </c>
    </row>
    <row r="3371" spans="1:4" ht="13.5" x14ac:dyDescent="0.25">
      <c r="A3371" s="101" t="s">
        <v>11495</v>
      </c>
      <c r="B3371" s="101" t="s">
        <v>11496</v>
      </c>
      <c r="C3371" s="101" t="s">
        <v>2759</v>
      </c>
      <c r="D3371" s="102" t="s">
        <v>9916</v>
      </c>
    </row>
    <row r="3372" spans="1:4" ht="13.5" x14ac:dyDescent="0.25">
      <c r="A3372" s="101" t="s">
        <v>11497</v>
      </c>
      <c r="B3372" s="101" t="s">
        <v>11498</v>
      </c>
      <c r="C3372" s="101" t="s">
        <v>1549</v>
      </c>
      <c r="D3372" s="102" t="s">
        <v>11499</v>
      </c>
    </row>
    <row r="3373" spans="1:4" ht="13.5" x14ac:dyDescent="0.25">
      <c r="A3373" s="101" t="s">
        <v>11500</v>
      </c>
      <c r="B3373" s="101" t="s">
        <v>11501</v>
      </c>
      <c r="C3373" s="101" t="s">
        <v>1549</v>
      </c>
      <c r="D3373" s="102" t="s">
        <v>11502</v>
      </c>
    </row>
    <row r="3374" spans="1:4" ht="13.5" x14ac:dyDescent="0.25">
      <c r="A3374" s="101" t="s">
        <v>11503</v>
      </c>
      <c r="B3374" s="101" t="s">
        <v>11504</v>
      </c>
      <c r="C3374" s="101" t="s">
        <v>1549</v>
      </c>
      <c r="D3374" s="102" t="s">
        <v>11505</v>
      </c>
    </row>
    <row r="3375" spans="1:4" ht="13.5" x14ac:dyDescent="0.25">
      <c r="A3375" s="101" t="s">
        <v>11506</v>
      </c>
      <c r="B3375" s="101" t="s">
        <v>11507</v>
      </c>
      <c r="C3375" s="101" t="s">
        <v>1549</v>
      </c>
      <c r="D3375" s="102" t="s">
        <v>11508</v>
      </c>
    </row>
    <row r="3376" spans="1:4" ht="13.5" x14ac:dyDescent="0.25">
      <c r="A3376" s="101" t="s">
        <v>11509</v>
      </c>
      <c r="B3376" s="101" t="s">
        <v>11510</v>
      </c>
      <c r="C3376" s="101" t="s">
        <v>1549</v>
      </c>
      <c r="D3376" s="102" t="s">
        <v>11511</v>
      </c>
    </row>
    <row r="3377" spans="1:4" ht="13.5" x14ac:dyDescent="0.25">
      <c r="A3377" s="101" t="s">
        <v>11512</v>
      </c>
      <c r="B3377" s="101" t="s">
        <v>11513</v>
      </c>
      <c r="C3377" s="101" t="s">
        <v>1549</v>
      </c>
      <c r="D3377" s="102" t="s">
        <v>11514</v>
      </c>
    </row>
    <row r="3378" spans="1:4" ht="13.5" x14ac:dyDescent="0.25">
      <c r="A3378" s="101" t="s">
        <v>11515</v>
      </c>
      <c r="B3378" s="101" t="s">
        <v>11516</v>
      </c>
      <c r="C3378" s="101" t="s">
        <v>1549</v>
      </c>
      <c r="D3378" s="102" t="s">
        <v>11517</v>
      </c>
    </row>
    <row r="3379" spans="1:4" ht="13.5" x14ac:dyDescent="0.25">
      <c r="A3379" s="101" t="s">
        <v>11518</v>
      </c>
      <c r="B3379" s="101" t="s">
        <v>11519</v>
      </c>
      <c r="C3379" s="101" t="s">
        <v>1549</v>
      </c>
      <c r="D3379" s="102" t="s">
        <v>11520</v>
      </c>
    </row>
    <row r="3380" spans="1:4" ht="13.5" x14ac:dyDescent="0.25">
      <c r="A3380" s="101" t="s">
        <v>11521</v>
      </c>
      <c r="B3380" s="101" t="s">
        <v>11522</v>
      </c>
      <c r="C3380" s="101" t="s">
        <v>1549</v>
      </c>
      <c r="D3380" s="102" t="s">
        <v>11523</v>
      </c>
    </row>
    <row r="3381" spans="1:4" ht="13.5" x14ac:dyDescent="0.25">
      <c r="A3381" s="101" t="s">
        <v>11524</v>
      </c>
      <c r="B3381" s="101" t="s">
        <v>11525</v>
      </c>
      <c r="C3381" s="101" t="s">
        <v>1549</v>
      </c>
      <c r="D3381" s="102" t="s">
        <v>11526</v>
      </c>
    </row>
    <row r="3382" spans="1:4" ht="13.5" x14ac:dyDescent="0.25">
      <c r="A3382" s="101" t="s">
        <v>11527</v>
      </c>
      <c r="B3382" s="101" t="s">
        <v>11528</v>
      </c>
      <c r="C3382" s="101" t="s">
        <v>1549</v>
      </c>
      <c r="D3382" s="102" t="s">
        <v>11529</v>
      </c>
    </row>
    <row r="3383" spans="1:4" ht="13.5" x14ac:dyDescent="0.25">
      <c r="A3383" s="101" t="s">
        <v>11530</v>
      </c>
      <c r="B3383" s="101" t="s">
        <v>11531</v>
      </c>
      <c r="C3383" s="101" t="s">
        <v>1549</v>
      </c>
      <c r="D3383" s="102" t="s">
        <v>11532</v>
      </c>
    </row>
    <row r="3384" spans="1:4" ht="13.5" x14ac:dyDescent="0.25">
      <c r="A3384" s="101" t="s">
        <v>11533</v>
      </c>
      <c r="B3384" s="101" t="s">
        <v>11534</v>
      </c>
      <c r="C3384" s="101" t="s">
        <v>1549</v>
      </c>
      <c r="D3384" s="102" t="s">
        <v>11535</v>
      </c>
    </row>
    <row r="3385" spans="1:4" ht="13.5" x14ac:dyDescent="0.25">
      <c r="A3385" s="101" t="s">
        <v>11536</v>
      </c>
      <c r="B3385" s="101" t="s">
        <v>11537</v>
      </c>
      <c r="C3385" s="101" t="s">
        <v>1549</v>
      </c>
      <c r="D3385" s="102" t="s">
        <v>11538</v>
      </c>
    </row>
    <row r="3386" spans="1:4" ht="13.5" x14ac:dyDescent="0.25">
      <c r="A3386" s="101" t="s">
        <v>11539</v>
      </c>
      <c r="B3386" s="101" t="s">
        <v>11540</v>
      </c>
      <c r="C3386" s="101" t="s">
        <v>1549</v>
      </c>
      <c r="D3386" s="102" t="s">
        <v>11541</v>
      </c>
    </row>
    <row r="3387" spans="1:4" ht="13.5" x14ac:dyDescent="0.25">
      <c r="A3387" s="101" t="s">
        <v>11542</v>
      </c>
      <c r="B3387" s="101" t="s">
        <v>11543</v>
      </c>
      <c r="C3387" s="101" t="s">
        <v>1549</v>
      </c>
      <c r="D3387" s="102" t="s">
        <v>11544</v>
      </c>
    </row>
    <row r="3388" spans="1:4" ht="13.5" x14ac:dyDescent="0.25">
      <c r="A3388" s="101" t="s">
        <v>11545</v>
      </c>
      <c r="B3388" s="101" t="s">
        <v>11546</v>
      </c>
      <c r="C3388" s="101" t="s">
        <v>1549</v>
      </c>
      <c r="D3388" s="102" t="s">
        <v>11547</v>
      </c>
    </row>
    <row r="3389" spans="1:4" ht="13.5" x14ac:dyDescent="0.25">
      <c r="A3389" s="101" t="s">
        <v>11548</v>
      </c>
      <c r="B3389" s="101" t="s">
        <v>11549</v>
      </c>
      <c r="C3389" s="101" t="s">
        <v>1549</v>
      </c>
      <c r="D3389" s="102" t="s">
        <v>11550</v>
      </c>
    </row>
    <row r="3390" spans="1:4" ht="13.5" x14ac:dyDescent="0.25">
      <c r="A3390" s="101" t="s">
        <v>11551</v>
      </c>
      <c r="B3390" s="101" t="s">
        <v>11552</v>
      </c>
      <c r="C3390" s="101" t="s">
        <v>1549</v>
      </c>
      <c r="D3390" s="102" t="s">
        <v>11553</v>
      </c>
    </row>
    <row r="3391" spans="1:4" ht="13.5" x14ac:dyDescent="0.25">
      <c r="A3391" s="101" t="s">
        <v>11554</v>
      </c>
      <c r="B3391" s="101" t="s">
        <v>11555</v>
      </c>
      <c r="C3391" s="101" t="s">
        <v>1549</v>
      </c>
      <c r="D3391" s="102" t="s">
        <v>11556</v>
      </c>
    </row>
    <row r="3392" spans="1:4" ht="13.5" x14ac:dyDescent="0.25">
      <c r="A3392" s="101" t="s">
        <v>11557</v>
      </c>
      <c r="B3392" s="101" t="s">
        <v>11558</v>
      </c>
      <c r="C3392" s="101" t="s">
        <v>1549</v>
      </c>
      <c r="D3392" s="102" t="s">
        <v>11559</v>
      </c>
    </row>
    <row r="3393" spans="1:4" ht="13.5" x14ac:dyDescent="0.25">
      <c r="A3393" s="101" t="s">
        <v>11560</v>
      </c>
      <c r="B3393" s="101" t="s">
        <v>11561</v>
      </c>
      <c r="C3393" s="101" t="s">
        <v>1549</v>
      </c>
      <c r="D3393" s="102" t="s">
        <v>11562</v>
      </c>
    </row>
    <row r="3394" spans="1:4" ht="13.5" x14ac:dyDescent="0.25">
      <c r="A3394" s="101" t="s">
        <v>11563</v>
      </c>
      <c r="B3394" s="101" t="s">
        <v>11564</v>
      </c>
      <c r="C3394" s="101" t="s">
        <v>1549</v>
      </c>
      <c r="D3394" s="102" t="s">
        <v>11565</v>
      </c>
    </row>
    <row r="3395" spans="1:4" ht="13.5" x14ac:dyDescent="0.25">
      <c r="A3395" s="101" t="s">
        <v>11566</v>
      </c>
      <c r="B3395" s="101" t="s">
        <v>11567</v>
      </c>
      <c r="C3395" s="101" t="s">
        <v>1549</v>
      </c>
      <c r="D3395" s="102" t="s">
        <v>11568</v>
      </c>
    </row>
    <row r="3396" spans="1:4" ht="13.5" x14ac:dyDescent="0.25">
      <c r="A3396" s="101" t="s">
        <v>11569</v>
      </c>
      <c r="B3396" s="101" t="s">
        <v>11570</v>
      </c>
      <c r="C3396" s="101" t="s">
        <v>1549</v>
      </c>
      <c r="D3396" s="102" t="s">
        <v>11571</v>
      </c>
    </row>
    <row r="3397" spans="1:4" ht="13.5" x14ac:dyDescent="0.25">
      <c r="A3397" s="101" t="s">
        <v>11572</v>
      </c>
      <c r="B3397" s="101" t="s">
        <v>11573</v>
      </c>
      <c r="C3397" s="101" t="s">
        <v>1549</v>
      </c>
      <c r="D3397" s="102" t="s">
        <v>11574</v>
      </c>
    </row>
    <row r="3398" spans="1:4" ht="13.5" x14ac:dyDescent="0.25">
      <c r="A3398" s="101" t="s">
        <v>11575</v>
      </c>
      <c r="B3398" s="101" t="s">
        <v>11576</v>
      </c>
      <c r="C3398" s="101" t="s">
        <v>1549</v>
      </c>
      <c r="D3398" s="102" t="s">
        <v>11577</v>
      </c>
    </row>
    <row r="3399" spans="1:4" ht="13.5" x14ac:dyDescent="0.25">
      <c r="A3399" s="101" t="s">
        <v>11578</v>
      </c>
      <c r="B3399" s="101" t="s">
        <v>11579</v>
      </c>
      <c r="C3399" s="101" t="s">
        <v>1549</v>
      </c>
      <c r="D3399" s="102" t="s">
        <v>11580</v>
      </c>
    </row>
    <row r="3400" spans="1:4" ht="13.5" x14ac:dyDescent="0.25">
      <c r="A3400" s="101" t="s">
        <v>11581</v>
      </c>
      <c r="B3400" s="101" t="s">
        <v>11582</v>
      </c>
      <c r="C3400" s="101" t="s">
        <v>1549</v>
      </c>
      <c r="D3400" s="102" t="s">
        <v>11583</v>
      </c>
    </row>
    <row r="3401" spans="1:4" ht="13.5" x14ac:dyDescent="0.25">
      <c r="A3401" s="101" t="s">
        <v>11584</v>
      </c>
      <c r="B3401" s="101" t="s">
        <v>11585</v>
      </c>
      <c r="C3401" s="101" t="s">
        <v>1549</v>
      </c>
      <c r="D3401" s="102" t="s">
        <v>11586</v>
      </c>
    </row>
    <row r="3402" spans="1:4" ht="13.5" x14ac:dyDescent="0.25">
      <c r="A3402" s="101" t="s">
        <v>11587</v>
      </c>
      <c r="B3402" s="101" t="s">
        <v>11588</v>
      </c>
      <c r="C3402" s="101" t="s">
        <v>1549</v>
      </c>
      <c r="D3402" s="102" t="s">
        <v>11589</v>
      </c>
    </row>
    <row r="3403" spans="1:4" ht="13.5" x14ac:dyDescent="0.25">
      <c r="A3403" s="101" t="s">
        <v>11590</v>
      </c>
      <c r="B3403" s="101" t="s">
        <v>11591</v>
      </c>
      <c r="C3403" s="101" t="s">
        <v>1549</v>
      </c>
      <c r="D3403" s="102" t="s">
        <v>11592</v>
      </c>
    </row>
    <row r="3404" spans="1:4" ht="13.5" x14ac:dyDescent="0.25">
      <c r="A3404" s="101" t="s">
        <v>11593</v>
      </c>
      <c r="B3404" s="101" t="s">
        <v>11594</v>
      </c>
      <c r="C3404" s="101" t="s">
        <v>1549</v>
      </c>
      <c r="D3404" s="102" t="s">
        <v>11595</v>
      </c>
    </row>
    <row r="3405" spans="1:4" ht="13.5" x14ac:dyDescent="0.25">
      <c r="A3405" s="101" t="s">
        <v>11596</v>
      </c>
      <c r="B3405" s="101" t="s">
        <v>11597</v>
      </c>
      <c r="C3405" s="101" t="s">
        <v>1549</v>
      </c>
      <c r="D3405" s="102" t="s">
        <v>11598</v>
      </c>
    </row>
    <row r="3406" spans="1:4" ht="13.5" x14ac:dyDescent="0.25">
      <c r="A3406" s="101" t="s">
        <v>11599</v>
      </c>
      <c r="B3406" s="101" t="s">
        <v>11600</v>
      </c>
      <c r="C3406" s="101" t="s">
        <v>1549</v>
      </c>
      <c r="D3406" s="102" t="s">
        <v>11601</v>
      </c>
    </row>
    <row r="3407" spans="1:4" ht="13.5" x14ac:dyDescent="0.25">
      <c r="A3407" s="101" t="s">
        <v>11602</v>
      </c>
      <c r="B3407" s="101" t="s">
        <v>11603</v>
      </c>
      <c r="C3407" s="101" t="s">
        <v>1549</v>
      </c>
      <c r="D3407" s="102" t="s">
        <v>11604</v>
      </c>
    </row>
    <row r="3408" spans="1:4" ht="13.5" x14ac:dyDescent="0.25">
      <c r="A3408" s="101" t="s">
        <v>11605</v>
      </c>
      <c r="B3408" s="101" t="s">
        <v>11606</v>
      </c>
      <c r="C3408" s="101" t="s">
        <v>1770</v>
      </c>
      <c r="D3408" s="102" t="s">
        <v>11607</v>
      </c>
    </row>
    <row r="3409" spans="1:4" ht="13.5" x14ac:dyDescent="0.25">
      <c r="A3409" s="101" t="s">
        <v>11608</v>
      </c>
      <c r="B3409" s="101" t="s">
        <v>11609</v>
      </c>
      <c r="C3409" s="101" t="s">
        <v>1770</v>
      </c>
      <c r="D3409" s="102" t="s">
        <v>11610</v>
      </c>
    </row>
    <row r="3410" spans="1:4" ht="13.5" x14ac:dyDescent="0.25">
      <c r="A3410" s="101" t="s">
        <v>11611</v>
      </c>
      <c r="B3410" s="101" t="s">
        <v>11612</v>
      </c>
      <c r="C3410" s="101" t="s">
        <v>1770</v>
      </c>
      <c r="D3410" s="102" t="s">
        <v>11613</v>
      </c>
    </row>
    <row r="3411" spans="1:4" ht="13.5" x14ac:dyDescent="0.25">
      <c r="A3411" s="101" t="s">
        <v>11614</v>
      </c>
      <c r="B3411" s="101" t="s">
        <v>11615</v>
      </c>
      <c r="C3411" s="101" t="s">
        <v>1770</v>
      </c>
      <c r="D3411" s="102" t="s">
        <v>11616</v>
      </c>
    </row>
    <row r="3412" spans="1:4" ht="13.5" x14ac:dyDescent="0.25">
      <c r="A3412" s="101" t="s">
        <v>11617</v>
      </c>
      <c r="B3412" s="101" t="s">
        <v>11618</v>
      </c>
      <c r="C3412" s="101" t="s">
        <v>1549</v>
      </c>
      <c r="D3412" s="102" t="s">
        <v>11619</v>
      </c>
    </row>
    <row r="3413" spans="1:4" ht="13.5" x14ac:dyDescent="0.25">
      <c r="A3413" s="101" t="s">
        <v>11620</v>
      </c>
      <c r="B3413" s="101" t="s">
        <v>11621</v>
      </c>
      <c r="C3413" s="101" t="s">
        <v>1549</v>
      </c>
      <c r="D3413" s="102" t="s">
        <v>11622</v>
      </c>
    </row>
    <row r="3414" spans="1:4" ht="13.5" x14ac:dyDescent="0.25">
      <c r="A3414" s="101" t="s">
        <v>11623</v>
      </c>
      <c r="B3414" s="101" t="s">
        <v>11624</v>
      </c>
      <c r="C3414" s="101" t="s">
        <v>1770</v>
      </c>
      <c r="D3414" s="102" t="s">
        <v>3496</v>
      </c>
    </row>
    <row r="3415" spans="1:4" ht="13.5" x14ac:dyDescent="0.25">
      <c r="A3415" s="101" t="s">
        <v>11625</v>
      </c>
      <c r="B3415" s="101" t="s">
        <v>11626</v>
      </c>
      <c r="C3415" s="101" t="s">
        <v>1770</v>
      </c>
      <c r="D3415" s="102" t="s">
        <v>4866</v>
      </c>
    </row>
    <row r="3416" spans="1:4" ht="13.5" x14ac:dyDescent="0.25">
      <c r="A3416" s="101" t="s">
        <v>11627</v>
      </c>
      <c r="B3416" s="101" t="s">
        <v>11628</v>
      </c>
      <c r="C3416" s="101" t="s">
        <v>1770</v>
      </c>
      <c r="D3416" s="102" t="s">
        <v>9828</v>
      </c>
    </row>
    <row r="3417" spans="1:4" ht="13.5" x14ac:dyDescent="0.25">
      <c r="A3417" s="101" t="s">
        <v>11629</v>
      </c>
      <c r="B3417" s="101" t="s">
        <v>11630</v>
      </c>
      <c r="C3417" s="101" t="s">
        <v>1770</v>
      </c>
      <c r="D3417" s="102" t="s">
        <v>3341</v>
      </c>
    </row>
    <row r="3418" spans="1:4" ht="13.5" x14ac:dyDescent="0.25">
      <c r="A3418" s="101" t="s">
        <v>11631</v>
      </c>
      <c r="B3418" s="101" t="s">
        <v>11632</v>
      </c>
      <c r="C3418" s="101" t="s">
        <v>1770</v>
      </c>
      <c r="D3418" s="102" t="s">
        <v>11633</v>
      </c>
    </row>
    <row r="3419" spans="1:4" ht="13.5" x14ac:dyDescent="0.25">
      <c r="A3419" s="101" t="s">
        <v>11634</v>
      </c>
      <c r="B3419" s="101" t="s">
        <v>11635</v>
      </c>
      <c r="C3419" s="101" t="s">
        <v>1770</v>
      </c>
      <c r="D3419" s="102" t="s">
        <v>11636</v>
      </c>
    </row>
    <row r="3420" spans="1:4" ht="13.5" x14ac:dyDescent="0.25">
      <c r="A3420" s="101" t="s">
        <v>11637</v>
      </c>
      <c r="B3420" s="101" t="s">
        <v>11638</v>
      </c>
      <c r="C3420" s="101" t="s">
        <v>1770</v>
      </c>
      <c r="D3420" s="102" t="s">
        <v>4990</v>
      </c>
    </row>
    <row r="3421" spans="1:4" ht="13.5" x14ac:dyDescent="0.25">
      <c r="A3421" s="101" t="s">
        <v>11639</v>
      </c>
      <c r="B3421" s="101" t="s">
        <v>11640</v>
      </c>
      <c r="C3421" s="101" t="s">
        <v>1549</v>
      </c>
      <c r="D3421" s="102" t="s">
        <v>11641</v>
      </c>
    </row>
    <row r="3422" spans="1:4" ht="13.5" x14ac:dyDescent="0.25">
      <c r="A3422" s="101" t="s">
        <v>11642</v>
      </c>
      <c r="B3422" s="101" t="s">
        <v>11643</v>
      </c>
      <c r="C3422" s="101" t="s">
        <v>1549</v>
      </c>
      <c r="D3422" s="102" t="s">
        <v>11644</v>
      </c>
    </row>
    <row r="3423" spans="1:4" ht="13.5" x14ac:dyDescent="0.25">
      <c r="A3423" s="101" t="s">
        <v>11645</v>
      </c>
      <c r="B3423" s="101" t="s">
        <v>11646</v>
      </c>
      <c r="C3423" s="101" t="s">
        <v>1549</v>
      </c>
      <c r="D3423" s="102" t="s">
        <v>11647</v>
      </c>
    </row>
    <row r="3424" spans="1:4" ht="13.5" x14ac:dyDescent="0.25">
      <c r="A3424" s="101" t="s">
        <v>11648</v>
      </c>
      <c r="B3424" s="101" t="s">
        <v>11649</v>
      </c>
      <c r="C3424" s="101" t="s">
        <v>1549</v>
      </c>
      <c r="D3424" s="102" t="s">
        <v>11650</v>
      </c>
    </row>
    <row r="3425" spans="1:4" ht="13.5" x14ac:dyDescent="0.25">
      <c r="A3425" s="101" t="s">
        <v>11651</v>
      </c>
      <c r="B3425" s="101" t="s">
        <v>11652</v>
      </c>
      <c r="C3425" s="101" t="s">
        <v>1549</v>
      </c>
      <c r="D3425" s="102" t="s">
        <v>11653</v>
      </c>
    </row>
    <row r="3426" spans="1:4" ht="13.5" x14ac:dyDescent="0.25">
      <c r="A3426" s="101" t="s">
        <v>11654</v>
      </c>
      <c r="B3426" s="101" t="s">
        <v>11655</v>
      </c>
      <c r="C3426" s="101" t="s">
        <v>1549</v>
      </c>
      <c r="D3426" s="102" t="s">
        <v>11656</v>
      </c>
    </row>
    <row r="3427" spans="1:4" ht="13.5" x14ac:dyDescent="0.25">
      <c r="A3427" s="101" t="s">
        <v>11657</v>
      </c>
      <c r="B3427" s="101" t="s">
        <v>11658</v>
      </c>
      <c r="C3427" s="101" t="s">
        <v>1549</v>
      </c>
      <c r="D3427" s="102" t="s">
        <v>4543</v>
      </c>
    </row>
    <row r="3428" spans="1:4" ht="13.5" x14ac:dyDescent="0.25">
      <c r="A3428" s="101" t="s">
        <v>11659</v>
      </c>
      <c r="B3428" s="101" t="s">
        <v>11660</v>
      </c>
      <c r="C3428" s="101" t="s">
        <v>1549</v>
      </c>
      <c r="D3428" s="102" t="s">
        <v>11661</v>
      </c>
    </row>
    <row r="3429" spans="1:4" ht="13.5" x14ac:dyDescent="0.25">
      <c r="A3429" s="101" t="s">
        <v>11662</v>
      </c>
      <c r="B3429" s="101" t="s">
        <v>11663</v>
      </c>
      <c r="C3429" s="101" t="s">
        <v>1770</v>
      </c>
      <c r="D3429" s="102" t="s">
        <v>11664</v>
      </c>
    </row>
    <row r="3430" spans="1:4" ht="13.5" x14ac:dyDescent="0.25">
      <c r="A3430" s="101" t="s">
        <v>11665</v>
      </c>
      <c r="B3430" s="101" t="s">
        <v>11666</v>
      </c>
      <c r="C3430" s="101" t="s">
        <v>1770</v>
      </c>
      <c r="D3430" s="102" t="s">
        <v>5155</v>
      </c>
    </row>
    <row r="3431" spans="1:4" ht="13.5" x14ac:dyDescent="0.25">
      <c r="A3431" s="101" t="s">
        <v>11667</v>
      </c>
      <c r="B3431" s="101" t="s">
        <v>11668</v>
      </c>
      <c r="C3431" s="101" t="s">
        <v>1549</v>
      </c>
      <c r="D3431" s="102" t="s">
        <v>11669</v>
      </c>
    </row>
    <row r="3432" spans="1:4" ht="13.5" x14ac:dyDescent="0.25">
      <c r="A3432" s="101" t="s">
        <v>11670</v>
      </c>
      <c r="B3432" s="101" t="s">
        <v>11671</v>
      </c>
      <c r="C3432" s="101" t="s">
        <v>1770</v>
      </c>
      <c r="D3432" s="102" t="s">
        <v>11672</v>
      </c>
    </row>
    <row r="3433" spans="1:4" ht="13.5" x14ac:dyDescent="0.25">
      <c r="A3433" s="101" t="s">
        <v>11673</v>
      </c>
      <c r="B3433" s="101" t="s">
        <v>11674</v>
      </c>
      <c r="C3433" s="101" t="s">
        <v>1770</v>
      </c>
      <c r="D3433" s="102" t="s">
        <v>10673</v>
      </c>
    </row>
    <row r="3434" spans="1:4" ht="13.5" x14ac:dyDescent="0.25">
      <c r="A3434" s="101" t="s">
        <v>11675</v>
      </c>
      <c r="B3434" s="101" t="s">
        <v>11676</v>
      </c>
      <c r="C3434" s="101" t="s">
        <v>1770</v>
      </c>
      <c r="D3434" s="102" t="s">
        <v>11677</v>
      </c>
    </row>
    <row r="3435" spans="1:4" ht="13.5" x14ac:dyDescent="0.25">
      <c r="A3435" s="101" t="s">
        <v>11678</v>
      </c>
      <c r="B3435" s="101" t="s">
        <v>11679</v>
      </c>
      <c r="C3435" s="101" t="s">
        <v>1770</v>
      </c>
      <c r="D3435" s="102" t="s">
        <v>5431</v>
      </c>
    </row>
    <row r="3436" spans="1:4" ht="13.5" x14ac:dyDescent="0.25">
      <c r="A3436" s="101" t="s">
        <v>11680</v>
      </c>
      <c r="B3436" s="101" t="s">
        <v>11681</v>
      </c>
      <c r="C3436" s="101" t="s">
        <v>1770</v>
      </c>
      <c r="D3436" s="102" t="s">
        <v>1834</v>
      </c>
    </row>
    <row r="3437" spans="1:4" ht="13.5" x14ac:dyDescent="0.25">
      <c r="A3437" s="101" t="s">
        <v>11682</v>
      </c>
      <c r="B3437" s="101" t="s">
        <v>11683</v>
      </c>
      <c r="C3437" s="101" t="s">
        <v>1770</v>
      </c>
      <c r="D3437" s="102" t="s">
        <v>11684</v>
      </c>
    </row>
    <row r="3438" spans="1:4" ht="13.5" x14ac:dyDescent="0.25">
      <c r="A3438" s="101" t="s">
        <v>11685</v>
      </c>
      <c r="B3438" s="101" t="s">
        <v>11686</v>
      </c>
      <c r="C3438" s="101" t="s">
        <v>1770</v>
      </c>
      <c r="D3438" s="102" t="s">
        <v>11687</v>
      </c>
    </row>
    <row r="3439" spans="1:4" ht="13.5" x14ac:dyDescent="0.25">
      <c r="A3439" s="101" t="s">
        <v>11688</v>
      </c>
      <c r="B3439" s="101" t="s">
        <v>11689</v>
      </c>
      <c r="C3439" s="101" t="s">
        <v>1770</v>
      </c>
      <c r="D3439" s="102" t="s">
        <v>11690</v>
      </c>
    </row>
    <row r="3440" spans="1:4" ht="13.5" x14ac:dyDescent="0.25">
      <c r="A3440" s="101" t="s">
        <v>11691</v>
      </c>
      <c r="B3440" s="101" t="s">
        <v>11692</v>
      </c>
      <c r="C3440" s="101" t="s">
        <v>1770</v>
      </c>
      <c r="D3440" s="102" t="s">
        <v>8987</v>
      </c>
    </row>
    <row r="3441" spans="1:4" ht="13.5" x14ac:dyDescent="0.25">
      <c r="A3441" s="101" t="s">
        <v>11693</v>
      </c>
      <c r="B3441" s="101" t="s">
        <v>11694</v>
      </c>
      <c r="C3441" s="101" t="s">
        <v>1770</v>
      </c>
      <c r="D3441" s="102" t="s">
        <v>11695</v>
      </c>
    </row>
    <row r="3442" spans="1:4" ht="13.5" x14ac:dyDescent="0.25">
      <c r="A3442" s="101" t="s">
        <v>11696</v>
      </c>
      <c r="B3442" s="101" t="s">
        <v>11697</v>
      </c>
      <c r="C3442" s="101" t="s">
        <v>1770</v>
      </c>
      <c r="D3442" s="102" t="s">
        <v>2056</v>
      </c>
    </row>
    <row r="3443" spans="1:4" ht="13.5" x14ac:dyDescent="0.25">
      <c r="A3443" s="101" t="s">
        <v>11698</v>
      </c>
      <c r="B3443" s="101" t="s">
        <v>11699</v>
      </c>
      <c r="C3443" s="101" t="s">
        <v>1770</v>
      </c>
      <c r="D3443" s="102" t="s">
        <v>11700</v>
      </c>
    </row>
    <row r="3444" spans="1:4" ht="13.5" x14ac:dyDescent="0.25">
      <c r="A3444" s="101" t="s">
        <v>11701</v>
      </c>
      <c r="B3444" s="101" t="s">
        <v>11702</v>
      </c>
      <c r="C3444" s="101" t="s">
        <v>1770</v>
      </c>
      <c r="D3444" s="102" t="s">
        <v>8190</v>
      </c>
    </row>
    <row r="3445" spans="1:4" ht="13.5" x14ac:dyDescent="0.25">
      <c r="A3445" s="101" t="s">
        <v>11703</v>
      </c>
      <c r="B3445" s="101" t="s">
        <v>11704</v>
      </c>
      <c r="C3445" s="101" t="s">
        <v>1770</v>
      </c>
      <c r="D3445" s="102" t="s">
        <v>11705</v>
      </c>
    </row>
    <row r="3446" spans="1:4" ht="13.5" x14ac:dyDescent="0.25">
      <c r="A3446" s="101" t="s">
        <v>11706</v>
      </c>
      <c r="B3446" s="101" t="s">
        <v>11707</v>
      </c>
      <c r="C3446" s="101" t="s">
        <v>1770</v>
      </c>
      <c r="D3446" s="102" t="s">
        <v>11708</v>
      </c>
    </row>
    <row r="3447" spans="1:4" ht="13.5" x14ac:dyDescent="0.25">
      <c r="A3447" s="101" t="s">
        <v>11709</v>
      </c>
      <c r="B3447" s="101" t="s">
        <v>11710</v>
      </c>
      <c r="C3447" s="101" t="s">
        <v>1770</v>
      </c>
      <c r="D3447" s="102" t="s">
        <v>11711</v>
      </c>
    </row>
    <row r="3448" spans="1:4" ht="13.5" x14ac:dyDescent="0.25">
      <c r="A3448" s="101" t="s">
        <v>11712</v>
      </c>
      <c r="B3448" s="101" t="s">
        <v>11713</v>
      </c>
      <c r="C3448" s="101" t="s">
        <v>1770</v>
      </c>
      <c r="D3448" s="102" t="s">
        <v>11700</v>
      </c>
    </row>
    <row r="3449" spans="1:4" ht="13.5" x14ac:dyDescent="0.25">
      <c r="A3449" s="101" t="s">
        <v>11714</v>
      </c>
      <c r="B3449" s="101" t="s">
        <v>11715</v>
      </c>
      <c r="C3449" s="101" t="s">
        <v>1770</v>
      </c>
      <c r="D3449" s="102" t="s">
        <v>11716</v>
      </c>
    </row>
    <row r="3450" spans="1:4" ht="13.5" x14ac:dyDescent="0.25">
      <c r="A3450" s="101" t="s">
        <v>11717</v>
      </c>
      <c r="B3450" s="101" t="s">
        <v>11718</v>
      </c>
      <c r="C3450" s="101" t="s">
        <v>1770</v>
      </c>
      <c r="D3450" s="102" t="s">
        <v>11719</v>
      </c>
    </row>
    <row r="3451" spans="1:4" ht="13.5" x14ac:dyDescent="0.25">
      <c r="A3451" s="101" t="s">
        <v>11720</v>
      </c>
      <c r="B3451" s="101" t="s">
        <v>11721</v>
      </c>
      <c r="C3451" s="101" t="s">
        <v>1770</v>
      </c>
      <c r="D3451" s="102" t="s">
        <v>11722</v>
      </c>
    </row>
    <row r="3452" spans="1:4" ht="13.5" x14ac:dyDescent="0.25">
      <c r="A3452" s="101" t="s">
        <v>11723</v>
      </c>
      <c r="B3452" s="101" t="s">
        <v>11724</v>
      </c>
      <c r="C3452" s="101" t="s">
        <v>1770</v>
      </c>
      <c r="D3452" s="102" t="s">
        <v>11725</v>
      </c>
    </row>
    <row r="3453" spans="1:4" ht="13.5" x14ac:dyDescent="0.25">
      <c r="A3453" s="101" t="s">
        <v>11726</v>
      </c>
      <c r="B3453" s="101" t="s">
        <v>11727</v>
      </c>
      <c r="C3453" s="101" t="s">
        <v>1770</v>
      </c>
      <c r="D3453" s="102" t="s">
        <v>11728</v>
      </c>
    </row>
    <row r="3454" spans="1:4" ht="13.5" x14ac:dyDescent="0.25">
      <c r="A3454" s="101" t="s">
        <v>11729</v>
      </c>
      <c r="B3454" s="101" t="s">
        <v>11730</v>
      </c>
      <c r="C3454" s="101" t="s">
        <v>1770</v>
      </c>
      <c r="D3454" s="102" t="s">
        <v>11731</v>
      </c>
    </row>
    <row r="3455" spans="1:4" ht="13.5" x14ac:dyDescent="0.25">
      <c r="A3455" s="101" t="s">
        <v>11732</v>
      </c>
      <c r="B3455" s="101" t="s">
        <v>11733</v>
      </c>
      <c r="C3455" s="101" t="s">
        <v>1770</v>
      </c>
      <c r="D3455" s="102" t="s">
        <v>11734</v>
      </c>
    </row>
    <row r="3456" spans="1:4" ht="13.5" x14ac:dyDescent="0.25">
      <c r="A3456" s="101" t="s">
        <v>11735</v>
      </c>
      <c r="B3456" s="101" t="s">
        <v>11736</v>
      </c>
      <c r="C3456" s="101" t="s">
        <v>1770</v>
      </c>
      <c r="D3456" s="102" t="s">
        <v>11737</v>
      </c>
    </row>
    <row r="3457" spans="1:4" ht="13.5" x14ac:dyDescent="0.25">
      <c r="A3457" s="101" t="s">
        <v>11738</v>
      </c>
      <c r="B3457" s="101" t="s">
        <v>11739</v>
      </c>
      <c r="C3457" s="101" t="s">
        <v>1770</v>
      </c>
      <c r="D3457" s="102" t="s">
        <v>11740</v>
      </c>
    </row>
    <row r="3458" spans="1:4" ht="13.5" x14ac:dyDescent="0.25">
      <c r="A3458" s="101" t="s">
        <v>11741</v>
      </c>
      <c r="B3458" s="101" t="s">
        <v>11742</v>
      </c>
      <c r="C3458" s="101" t="s">
        <v>1770</v>
      </c>
      <c r="D3458" s="102" t="s">
        <v>11743</v>
      </c>
    </row>
    <row r="3459" spans="1:4" ht="13.5" x14ac:dyDescent="0.25">
      <c r="A3459" s="101" t="s">
        <v>11744</v>
      </c>
      <c r="B3459" s="101" t="s">
        <v>11745</v>
      </c>
      <c r="C3459" s="101" t="s">
        <v>1770</v>
      </c>
      <c r="D3459" s="102" t="s">
        <v>11746</v>
      </c>
    </row>
    <row r="3460" spans="1:4" ht="13.5" x14ac:dyDescent="0.25">
      <c r="A3460" s="101" t="s">
        <v>11747</v>
      </c>
      <c r="B3460" s="101" t="s">
        <v>11748</v>
      </c>
      <c r="C3460" s="101" t="s">
        <v>1770</v>
      </c>
      <c r="D3460" s="102" t="s">
        <v>9954</v>
      </c>
    </row>
    <row r="3461" spans="1:4" ht="13.5" x14ac:dyDescent="0.25">
      <c r="A3461" s="101" t="s">
        <v>11749</v>
      </c>
      <c r="B3461" s="101" t="s">
        <v>11750</v>
      </c>
      <c r="C3461" s="101" t="s">
        <v>1770</v>
      </c>
      <c r="D3461" s="102" t="s">
        <v>11751</v>
      </c>
    </row>
    <row r="3462" spans="1:4" ht="13.5" x14ac:dyDescent="0.25">
      <c r="A3462" s="101" t="s">
        <v>11752</v>
      </c>
      <c r="B3462" s="101" t="s">
        <v>11753</v>
      </c>
      <c r="C3462" s="101" t="s">
        <v>1770</v>
      </c>
      <c r="D3462" s="102" t="s">
        <v>11754</v>
      </c>
    </row>
    <row r="3463" spans="1:4" ht="13.5" x14ac:dyDescent="0.25">
      <c r="A3463" s="101" t="s">
        <v>11755</v>
      </c>
      <c r="B3463" s="101" t="s">
        <v>11756</v>
      </c>
      <c r="C3463" s="101" t="s">
        <v>1770</v>
      </c>
      <c r="D3463" s="102" t="s">
        <v>11757</v>
      </c>
    </row>
    <row r="3464" spans="1:4" ht="13.5" x14ac:dyDescent="0.25">
      <c r="A3464" s="101" t="s">
        <v>11758</v>
      </c>
      <c r="B3464" s="101" t="s">
        <v>11759</v>
      </c>
      <c r="C3464" s="101" t="s">
        <v>1770</v>
      </c>
      <c r="D3464" s="102" t="s">
        <v>11760</v>
      </c>
    </row>
    <row r="3465" spans="1:4" ht="13.5" x14ac:dyDescent="0.25">
      <c r="A3465" s="101" t="s">
        <v>11761</v>
      </c>
      <c r="B3465" s="101" t="s">
        <v>11762</v>
      </c>
      <c r="C3465" s="101" t="s">
        <v>1770</v>
      </c>
      <c r="D3465" s="102" t="s">
        <v>11763</v>
      </c>
    </row>
    <row r="3466" spans="1:4" ht="13.5" x14ac:dyDescent="0.25">
      <c r="A3466" s="101" t="s">
        <v>11764</v>
      </c>
      <c r="B3466" s="101" t="s">
        <v>11765</v>
      </c>
      <c r="C3466" s="101" t="s">
        <v>1770</v>
      </c>
      <c r="D3466" s="102" t="s">
        <v>11766</v>
      </c>
    </row>
    <row r="3467" spans="1:4" ht="13.5" x14ac:dyDescent="0.25">
      <c r="A3467" s="101" t="s">
        <v>11767</v>
      </c>
      <c r="B3467" s="101" t="s">
        <v>11768</v>
      </c>
      <c r="C3467" s="101" t="s">
        <v>1770</v>
      </c>
      <c r="D3467" s="102" t="s">
        <v>11769</v>
      </c>
    </row>
    <row r="3468" spans="1:4" ht="13.5" x14ac:dyDescent="0.25">
      <c r="A3468" s="101" t="s">
        <v>11770</v>
      </c>
      <c r="B3468" s="101" t="s">
        <v>11771</v>
      </c>
      <c r="C3468" s="101" t="s">
        <v>1770</v>
      </c>
      <c r="D3468" s="102" t="s">
        <v>11772</v>
      </c>
    </row>
    <row r="3469" spans="1:4" ht="13.5" x14ac:dyDescent="0.25">
      <c r="A3469" s="101" t="s">
        <v>11773</v>
      </c>
      <c r="B3469" s="101" t="s">
        <v>11774</v>
      </c>
      <c r="C3469" s="101" t="s">
        <v>1770</v>
      </c>
      <c r="D3469" s="102" t="s">
        <v>11775</v>
      </c>
    </row>
    <row r="3470" spans="1:4" ht="13.5" x14ac:dyDescent="0.25">
      <c r="A3470" s="101" t="s">
        <v>11776</v>
      </c>
      <c r="B3470" s="101" t="s">
        <v>11777</v>
      </c>
      <c r="C3470" s="101" t="s">
        <v>1770</v>
      </c>
      <c r="D3470" s="102" t="s">
        <v>11778</v>
      </c>
    </row>
    <row r="3471" spans="1:4" ht="13.5" x14ac:dyDescent="0.25">
      <c r="A3471" s="101" t="s">
        <v>11779</v>
      </c>
      <c r="B3471" s="101" t="s">
        <v>11780</v>
      </c>
      <c r="C3471" s="101" t="s">
        <v>1770</v>
      </c>
      <c r="D3471" s="102" t="s">
        <v>11781</v>
      </c>
    </row>
    <row r="3472" spans="1:4" ht="13.5" x14ac:dyDescent="0.25">
      <c r="A3472" s="101" t="s">
        <v>11782</v>
      </c>
      <c r="B3472" s="101" t="s">
        <v>11783</v>
      </c>
      <c r="C3472" s="101" t="s">
        <v>1770</v>
      </c>
      <c r="D3472" s="102" t="s">
        <v>11784</v>
      </c>
    </row>
    <row r="3473" spans="1:4" ht="13.5" x14ac:dyDescent="0.25">
      <c r="A3473" s="101" t="s">
        <v>11785</v>
      </c>
      <c r="B3473" s="101" t="s">
        <v>11786</v>
      </c>
      <c r="C3473" s="101" t="s">
        <v>1770</v>
      </c>
      <c r="D3473" s="102" t="s">
        <v>11787</v>
      </c>
    </row>
    <row r="3474" spans="1:4" ht="13.5" x14ac:dyDescent="0.25">
      <c r="A3474" s="101" t="s">
        <v>11788</v>
      </c>
      <c r="B3474" s="101" t="s">
        <v>11789</v>
      </c>
      <c r="C3474" s="101" t="s">
        <v>1770</v>
      </c>
      <c r="D3474" s="102" t="s">
        <v>4818</v>
      </c>
    </row>
    <row r="3475" spans="1:4" ht="13.5" x14ac:dyDescent="0.25">
      <c r="A3475" s="101" t="s">
        <v>11790</v>
      </c>
      <c r="B3475" s="101" t="s">
        <v>11791</v>
      </c>
      <c r="C3475" s="101" t="s">
        <v>1770</v>
      </c>
      <c r="D3475" s="102" t="s">
        <v>11792</v>
      </c>
    </row>
    <row r="3476" spans="1:4" ht="13.5" x14ac:dyDescent="0.25">
      <c r="A3476" s="101" t="s">
        <v>11793</v>
      </c>
      <c r="B3476" s="101" t="s">
        <v>11794</v>
      </c>
      <c r="C3476" s="101" t="s">
        <v>1770</v>
      </c>
      <c r="D3476" s="102" t="s">
        <v>11795</v>
      </c>
    </row>
    <row r="3477" spans="1:4" ht="13.5" x14ac:dyDescent="0.25">
      <c r="A3477" s="101" t="s">
        <v>11796</v>
      </c>
      <c r="B3477" s="101" t="s">
        <v>11797</v>
      </c>
      <c r="C3477" s="101" t="s">
        <v>1770</v>
      </c>
      <c r="D3477" s="102" t="s">
        <v>11798</v>
      </c>
    </row>
    <row r="3478" spans="1:4" ht="13.5" x14ac:dyDescent="0.25">
      <c r="A3478" s="101" t="s">
        <v>11799</v>
      </c>
      <c r="B3478" s="101" t="s">
        <v>11800</v>
      </c>
      <c r="C3478" s="101" t="s">
        <v>1770</v>
      </c>
      <c r="D3478" s="102" t="s">
        <v>11801</v>
      </c>
    </row>
    <row r="3479" spans="1:4" ht="13.5" x14ac:dyDescent="0.25">
      <c r="A3479" s="101" t="s">
        <v>11802</v>
      </c>
      <c r="B3479" s="101" t="s">
        <v>11803</v>
      </c>
      <c r="C3479" s="101" t="s">
        <v>1770</v>
      </c>
      <c r="D3479" s="102" t="s">
        <v>10928</v>
      </c>
    </row>
    <row r="3480" spans="1:4" ht="13.5" x14ac:dyDescent="0.25">
      <c r="A3480" s="101" t="s">
        <v>11804</v>
      </c>
      <c r="B3480" s="101" t="s">
        <v>11805</v>
      </c>
      <c r="C3480" s="101" t="s">
        <v>1770</v>
      </c>
      <c r="D3480" s="102" t="s">
        <v>11806</v>
      </c>
    </row>
    <row r="3481" spans="1:4" ht="13.5" x14ac:dyDescent="0.25">
      <c r="A3481" s="101" t="s">
        <v>11807</v>
      </c>
      <c r="B3481" s="101" t="s">
        <v>11808</v>
      </c>
      <c r="C3481" s="101" t="s">
        <v>1770</v>
      </c>
      <c r="D3481" s="102" t="s">
        <v>11809</v>
      </c>
    </row>
    <row r="3482" spans="1:4" ht="13.5" x14ac:dyDescent="0.25">
      <c r="A3482" s="101" t="s">
        <v>11810</v>
      </c>
      <c r="B3482" s="101" t="s">
        <v>11811</v>
      </c>
      <c r="C3482" s="101" t="s">
        <v>1770</v>
      </c>
      <c r="D3482" s="102" t="s">
        <v>11812</v>
      </c>
    </row>
    <row r="3483" spans="1:4" ht="13.5" x14ac:dyDescent="0.25">
      <c r="A3483" s="101" t="s">
        <v>11813</v>
      </c>
      <c r="B3483" s="101" t="s">
        <v>11814</v>
      </c>
      <c r="C3483" s="101" t="s">
        <v>1770</v>
      </c>
      <c r="D3483" s="102" t="s">
        <v>11815</v>
      </c>
    </row>
    <row r="3484" spans="1:4" ht="13.5" x14ac:dyDescent="0.25">
      <c r="A3484" s="101" t="s">
        <v>11816</v>
      </c>
      <c r="B3484" s="101" t="s">
        <v>11817</v>
      </c>
      <c r="C3484" s="101" t="s">
        <v>1770</v>
      </c>
      <c r="D3484" s="102" t="s">
        <v>11818</v>
      </c>
    </row>
    <row r="3485" spans="1:4" ht="13.5" x14ac:dyDescent="0.25">
      <c r="A3485" s="101" t="s">
        <v>11819</v>
      </c>
      <c r="B3485" s="101" t="s">
        <v>11820</v>
      </c>
      <c r="C3485" s="101" t="s">
        <v>1770</v>
      </c>
      <c r="D3485" s="102" t="s">
        <v>11821</v>
      </c>
    </row>
    <row r="3486" spans="1:4" ht="13.5" x14ac:dyDescent="0.25">
      <c r="A3486" s="101" t="s">
        <v>11822</v>
      </c>
      <c r="B3486" s="101" t="s">
        <v>11823</v>
      </c>
      <c r="C3486" s="101" t="s">
        <v>1770</v>
      </c>
      <c r="D3486" s="102" t="s">
        <v>11824</v>
      </c>
    </row>
    <row r="3487" spans="1:4" ht="13.5" x14ac:dyDescent="0.25">
      <c r="A3487" s="101" t="s">
        <v>11825</v>
      </c>
      <c r="B3487" s="101" t="s">
        <v>11826</v>
      </c>
      <c r="C3487" s="101" t="s">
        <v>1770</v>
      </c>
      <c r="D3487" s="102" t="s">
        <v>11827</v>
      </c>
    </row>
    <row r="3488" spans="1:4" ht="13.5" x14ac:dyDescent="0.25">
      <c r="A3488" s="101" t="s">
        <v>11828</v>
      </c>
      <c r="B3488" s="101" t="s">
        <v>11829</v>
      </c>
      <c r="C3488" s="101" t="s">
        <v>1770</v>
      </c>
      <c r="D3488" s="102" t="s">
        <v>11830</v>
      </c>
    </row>
    <row r="3489" spans="1:4" ht="13.5" x14ac:dyDescent="0.25">
      <c r="A3489" s="101" t="s">
        <v>11831</v>
      </c>
      <c r="B3489" s="101" t="s">
        <v>11832</v>
      </c>
      <c r="C3489" s="101" t="s">
        <v>1770</v>
      </c>
      <c r="D3489" s="102" t="s">
        <v>11833</v>
      </c>
    </row>
    <row r="3490" spans="1:4" ht="13.5" x14ac:dyDescent="0.25">
      <c r="A3490" s="101" t="s">
        <v>11834</v>
      </c>
      <c r="B3490" s="101" t="s">
        <v>11835</v>
      </c>
      <c r="C3490" s="101" t="s">
        <v>1770</v>
      </c>
      <c r="D3490" s="102" t="s">
        <v>11836</v>
      </c>
    </row>
    <row r="3491" spans="1:4" ht="13.5" x14ac:dyDescent="0.25">
      <c r="A3491" s="101" t="s">
        <v>11837</v>
      </c>
      <c r="B3491" s="101" t="s">
        <v>11838</v>
      </c>
      <c r="C3491" s="101" t="s">
        <v>1770</v>
      </c>
      <c r="D3491" s="102" t="s">
        <v>11839</v>
      </c>
    </row>
    <row r="3492" spans="1:4" ht="13.5" x14ac:dyDescent="0.25">
      <c r="A3492" s="101" t="s">
        <v>11840</v>
      </c>
      <c r="B3492" s="101" t="s">
        <v>11841</v>
      </c>
      <c r="C3492" s="101" t="s">
        <v>1770</v>
      </c>
      <c r="D3492" s="102" t="s">
        <v>11842</v>
      </c>
    </row>
    <row r="3493" spans="1:4" ht="13.5" x14ac:dyDescent="0.25">
      <c r="A3493" s="101" t="s">
        <v>11843</v>
      </c>
      <c r="B3493" s="101" t="s">
        <v>11844</v>
      </c>
      <c r="C3493" s="101" t="s">
        <v>1770</v>
      </c>
      <c r="D3493" s="102" t="s">
        <v>11845</v>
      </c>
    </row>
    <row r="3494" spans="1:4" ht="13.5" x14ac:dyDescent="0.25">
      <c r="A3494" s="101" t="s">
        <v>11846</v>
      </c>
      <c r="B3494" s="101" t="s">
        <v>11847</v>
      </c>
      <c r="C3494" s="101" t="s">
        <v>1770</v>
      </c>
      <c r="D3494" s="102" t="s">
        <v>11848</v>
      </c>
    </row>
    <row r="3495" spans="1:4" ht="13.5" x14ac:dyDescent="0.25">
      <c r="A3495" s="101" t="s">
        <v>11849</v>
      </c>
      <c r="B3495" s="101" t="s">
        <v>11850</v>
      </c>
      <c r="C3495" s="101" t="s">
        <v>1770</v>
      </c>
      <c r="D3495" s="102" t="s">
        <v>11851</v>
      </c>
    </row>
    <row r="3496" spans="1:4" ht="13.5" x14ac:dyDescent="0.25">
      <c r="A3496" s="101" t="s">
        <v>11852</v>
      </c>
      <c r="B3496" s="101" t="s">
        <v>11853</v>
      </c>
      <c r="C3496" s="101" t="s">
        <v>1770</v>
      </c>
      <c r="D3496" s="102" t="s">
        <v>11854</v>
      </c>
    </row>
    <row r="3497" spans="1:4" ht="13.5" x14ac:dyDescent="0.25">
      <c r="A3497" s="101" t="s">
        <v>11855</v>
      </c>
      <c r="B3497" s="101" t="s">
        <v>11856</v>
      </c>
      <c r="C3497" s="101" t="s">
        <v>1770</v>
      </c>
      <c r="D3497" s="102" t="s">
        <v>11857</v>
      </c>
    </row>
    <row r="3498" spans="1:4" ht="13.5" x14ac:dyDescent="0.25">
      <c r="A3498" s="101" t="s">
        <v>11858</v>
      </c>
      <c r="B3498" s="101" t="s">
        <v>11859</v>
      </c>
      <c r="C3498" s="101" t="s">
        <v>1770</v>
      </c>
      <c r="D3498" s="102" t="s">
        <v>3610</v>
      </c>
    </row>
    <row r="3499" spans="1:4" ht="13.5" x14ac:dyDescent="0.25">
      <c r="A3499" s="101" t="s">
        <v>11860</v>
      </c>
      <c r="B3499" s="101" t="s">
        <v>11861</v>
      </c>
      <c r="C3499" s="101" t="s">
        <v>1770</v>
      </c>
      <c r="D3499" s="102" t="s">
        <v>11862</v>
      </c>
    </row>
    <row r="3500" spans="1:4" ht="13.5" x14ac:dyDescent="0.25">
      <c r="A3500" s="101" t="s">
        <v>11863</v>
      </c>
      <c r="B3500" s="101" t="s">
        <v>11864</v>
      </c>
      <c r="C3500" s="101" t="s">
        <v>1770</v>
      </c>
      <c r="D3500" s="102" t="s">
        <v>11865</v>
      </c>
    </row>
    <row r="3501" spans="1:4" ht="13.5" x14ac:dyDescent="0.25">
      <c r="A3501" s="101" t="s">
        <v>11866</v>
      </c>
      <c r="B3501" s="101" t="s">
        <v>11867</v>
      </c>
      <c r="C3501" s="101" t="s">
        <v>1770</v>
      </c>
      <c r="D3501" s="102" t="s">
        <v>2101</v>
      </c>
    </row>
    <row r="3502" spans="1:4" ht="13.5" x14ac:dyDescent="0.25">
      <c r="A3502" s="101" t="s">
        <v>11868</v>
      </c>
      <c r="B3502" s="101" t="s">
        <v>11869</v>
      </c>
      <c r="C3502" s="101" t="s">
        <v>1770</v>
      </c>
      <c r="D3502" s="102" t="s">
        <v>11870</v>
      </c>
    </row>
    <row r="3503" spans="1:4" ht="13.5" x14ac:dyDescent="0.25">
      <c r="A3503" s="101" t="s">
        <v>11871</v>
      </c>
      <c r="B3503" s="101" t="s">
        <v>11872</v>
      </c>
      <c r="C3503" s="101" t="s">
        <v>1770</v>
      </c>
      <c r="D3503" s="102" t="s">
        <v>11873</v>
      </c>
    </row>
    <row r="3504" spans="1:4" ht="13.5" x14ac:dyDescent="0.25">
      <c r="A3504" s="101" t="s">
        <v>11874</v>
      </c>
      <c r="B3504" s="101" t="s">
        <v>11875</v>
      </c>
      <c r="C3504" s="101" t="s">
        <v>1770</v>
      </c>
      <c r="D3504" s="102" t="s">
        <v>11876</v>
      </c>
    </row>
    <row r="3505" spans="1:4" ht="13.5" x14ac:dyDescent="0.25">
      <c r="A3505" s="101" t="s">
        <v>11877</v>
      </c>
      <c r="B3505" s="101" t="s">
        <v>11878</v>
      </c>
      <c r="C3505" s="101" t="s">
        <v>1770</v>
      </c>
      <c r="D3505" s="102" t="s">
        <v>11879</v>
      </c>
    </row>
    <row r="3506" spans="1:4" ht="13.5" x14ac:dyDescent="0.25">
      <c r="A3506" s="101" t="s">
        <v>11880</v>
      </c>
      <c r="B3506" s="101" t="s">
        <v>11881</v>
      </c>
      <c r="C3506" s="101" t="s">
        <v>1770</v>
      </c>
      <c r="D3506" s="102" t="s">
        <v>11882</v>
      </c>
    </row>
    <row r="3507" spans="1:4" ht="13.5" x14ac:dyDescent="0.25">
      <c r="A3507" s="101" t="s">
        <v>11883</v>
      </c>
      <c r="B3507" s="101" t="s">
        <v>11884</v>
      </c>
      <c r="C3507" s="101" t="s">
        <v>1770</v>
      </c>
      <c r="D3507" s="102" t="s">
        <v>11885</v>
      </c>
    </row>
    <row r="3508" spans="1:4" ht="13.5" x14ac:dyDescent="0.25">
      <c r="A3508" s="101" t="s">
        <v>11886</v>
      </c>
      <c r="B3508" s="101" t="s">
        <v>11887</v>
      </c>
      <c r="C3508" s="101" t="s">
        <v>1770</v>
      </c>
      <c r="D3508" s="102" t="s">
        <v>11888</v>
      </c>
    </row>
    <row r="3509" spans="1:4" ht="13.5" x14ac:dyDescent="0.25">
      <c r="A3509" s="101" t="s">
        <v>11889</v>
      </c>
      <c r="B3509" s="101" t="s">
        <v>11890</v>
      </c>
      <c r="C3509" s="101" t="s">
        <v>1770</v>
      </c>
      <c r="D3509" s="102" t="s">
        <v>11891</v>
      </c>
    </row>
    <row r="3510" spans="1:4" ht="13.5" x14ac:dyDescent="0.25">
      <c r="A3510" s="101" t="s">
        <v>11892</v>
      </c>
      <c r="B3510" s="101" t="s">
        <v>11893</v>
      </c>
      <c r="C3510" s="101" t="s">
        <v>1770</v>
      </c>
      <c r="D3510" s="102" t="s">
        <v>11894</v>
      </c>
    </row>
    <row r="3511" spans="1:4" ht="13.5" x14ac:dyDescent="0.25">
      <c r="A3511" s="101" t="s">
        <v>11895</v>
      </c>
      <c r="B3511" s="101" t="s">
        <v>11896</v>
      </c>
      <c r="C3511" s="101" t="s">
        <v>1770</v>
      </c>
      <c r="D3511" s="102" t="s">
        <v>11897</v>
      </c>
    </row>
    <row r="3512" spans="1:4" ht="13.5" x14ac:dyDescent="0.25">
      <c r="A3512" s="101" t="s">
        <v>11898</v>
      </c>
      <c r="B3512" s="101" t="s">
        <v>11899</v>
      </c>
      <c r="C3512" s="101" t="s">
        <v>1770</v>
      </c>
      <c r="D3512" s="102" t="s">
        <v>11900</v>
      </c>
    </row>
    <row r="3513" spans="1:4" ht="13.5" x14ac:dyDescent="0.25">
      <c r="A3513" s="101" t="s">
        <v>11901</v>
      </c>
      <c r="B3513" s="101" t="s">
        <v>11902</v>
      </c>
      <c r="C3513" s="101" t="s">
        <v>1770</v>
      </c>
      <c r="D3513" s="102" t="s">
        <v>11903</v>
      </c>
    </row>
    <row r="3514" spans="1:4" ht="13.5" x14ac:dyDescent="0.25">
      <c r="A3514" s="101" t="s">
        <v>11904</v>
      </c>
      <c r="B3514" s="101" t="s">
        <v>11905</v>
      </c>
      <c r="C3514" s="101" t="s">
        <v>1770</v>
      </c>
      <c r="D3514" s="102" t="s">
        <v>11906</v>
      </c>
    </row>
    <row r="3515" spans="1:4" ht="13.5" x14ac:dyDescent="0.25">
      <c r="A3515" s="101" t="s">
        <v>11907</v>
      </c>
      <c r="B3515" s="101" t="s">
        <v>11908</v>
      </c>
      <c r="C3515" s="101" t="s">
        <v>1770</v>
      </c>
      <c r="D3515" s="102" t="s">
        <v>4581</v>
      </c>
    </row>
    <row r="3516" spans="1:4" ht="13.5" x14ac:dyDescent="0.25">
      <c r="A3516" s="101" t="s">
        <v>11909</v>
      </c>
      <c r="B3516" s="101" t="s">
        <v>11910</v>
      </c>
      <c r="C3516" s="101" t="s">
        <v>1770</v>
      </c>
      <c r="D3516" s="102" t="s">
        <v>3209</v>
      </c>
    </row>
    <row r="3517" spans="1:4" ht="13.5" x14ac:dyDescent="0.25">
      <c r="A3517" s="101" t="s">
        <v>11911</v>
      </c>
      <c r="B3517" s="101" t="s">
        <v>11912</v>
      </c>
      <c r="C3517" s="101" t="s">
        <v>1770</v>
      </c>
      <c r="D3517" s="102" t="s">
        <v>11913</v>
      </c>
    </row>
    <row r="3518" spans="1:4" ht="13.5" x14ac:dyDescent="0.25">
      <c r="A3518" s="101" t="s">
        <v>11914</v>
      </c>
      <c r="B3518" s="101" t="s">
        <v>11915</v>
      </c>
      <c r="C3518" s="101" t="s">
        <v>1770</v>
      </c>
      <c r="D3518" s="102" t="s">
        <v>11916</v>
      </c>
    </row>
    <row r="3519" spans="1:4" ht="13.5" x14ac:dyDescent="0.25">
      <c r="A3519" s="101" t="s">
        <v>11917</v>
      </c>
      <c r="B3519" s="101" t="s">
        <v>11918</v>
      </c>
      <c r="C3519" s="101" t="s">
        <v>1770</v>
      </c>
      <c r="D3519" s="102" t="s">
        <v>11919</v>
      </c>
    </row>
    <row r="3520" spans="1:4" ht="13.5" x14ac:dyDescent="0.25">
      <c r="A3520" s="101" t="s">
        <v>11920</v>
      </c>
      <c r="B3520" s="101" t="s">
        <v>11921</v>
      </c>
      <c r="C3520" s="101" t="s">
        <v>1770</v>
      </c>
      <c r="D3520" s="102" t="s">
        <v>3200</v>
      </c>
    </row>
    <row r="3521" spans="1:4" ht="13.5" x14ac:dyDescent="0.25">
      <c r="A3521" s="101" t="s">
        <v>11922</v>
      </c>
      <c r="B3521" s="101" t="s">
        <v>11923</v>
      </c>
      <c r="C3521" s="101" t="s">
        <v>1770</v>
      </c>
      <c r="D3521" s="102" t="s">
        <v>11924</v>
      </c>
    </row>
    <row r="3522" spans="1:4" ht="13.5" x14ac:dyDescent="0.25">
      <c r="A3522" s="101" t="s">
        <v>11925</v>
      </c>
      <c r="B3522" s="101" t="s">
        <v>11926</v>
      </c>
      <c r="C3522" s="101" t="s">
        <v>1770</v>
      </c>
      <c r="D3522" s="102" t="s">
        <v>1915</v>
      </c>
    </row>
    <row r="3523" spans="1:4" ht="13.5" x14ac:dyDescent="0.25">
      <c r="A3523" s="101" t="s">
        <v>11927</v>
      </c>
      <c r="B3523" s="101" t="s">
        <v>11928</v>
      </c>
      <c r="C3523" s="101" t="s">
        <v>1770</v>
      </c>
      <c r="D3523" s="102" t="s">
        <v>11929</v>
      </c>
    </row>
    <row r="3524" spans="1:4" ht="13.5" x14ac:dyDescent="0.25">
      <c r="A3524" s="101" t="s">
        <v>11930</v>
      </c>
      <c r="B3524" s="101" t="s">
        <v>11931</v>
      </c>
      <c r="C3524" s="101" t="s">
        <v>1770</v>
      </c>
      <c r="D3524" s="102" t="s">
        <v>11932</v>
      </c>
    </row>
    <row r="3525" spans="1:4" ht="13.5" x14ac:dyDescent="0.25">
      <c r="A3525" s="101" t="s">
        <v>11933</v>
      </c>
      <c r="B3525" s="101" t="s">
        <v>11934</v>
      </c>
      <c r="C3525" s="101" t="s">
        <v>1770</v>
      </c>
      <c r="D3525" s="102" t="s">
        <v>11935</v>
      </c>
    </row>
    <row r="3526" spans="1:4" ht="13.5" x14ac:dyDescent="0.25">
      <c r="A3526" s="101" t="s">
        <v>11936</v>
      </c>
      <c r="B3526" s="101" t="s">
        <v>11937</v>
      </c>
      <c r="C3526" s="101" t="s">
        <v>1770</v>
      </c>
      <c r="D3526" s="102" t="s">
        <v>11938</v>
      </c>
    </row>
    <row r="3527" spans="1:4" ht="13.5" x14ac:dyDescent="0.25">
      <c r="A3527" s="101" t="s">
        <v>11939</v>
      </c>
      <c r="B3527" s="101" t="s">
        <v>11940</v>
      </c>
      <c r="C3527" s="101" t="s">
        <v>1770</v>
      </c>
      <c r="D3527" s="102" t="s">
        <v>11941</v>
      </c>
    </row>
    <row r="3528" spans="1:4" ht="13.5" x14ac:dyDescent="0.25">
      <c r="A3528" s="101" t="s">
        <v>11942</v>
      </c>
      <c r="B3528" s="101" t="s">
        <v>11943</v>
      </c>
      <c r="C3528" s="101" t="s">
        <v>1770</v>
      </c>
      <c r="D3528" s="102" t="s">
        <v>11944</v>
      </c>
    </row>
    <row r="3529" spans="1:4" ht="13.5" x14ac:dyDescent="0.25">
      <c r="A3529" s="101" t="s">
        <v>11945</v>
      </c>
      <c r="B3529" s="101" t="s">
        <v>11946</v>
      </c>
      <c r="C3529" s="101" t="s">
        <v>1770</v>
      </c>
      <c r="D3529" s="102" t="s">
        <v>11947</v>
      </c>
    </row>
    <row r="3530" spans="1:4" ht="13.5" x14ac:dyDescent="0.25">
      <c r="A3530" s="101" t="s">
        <v>11948</v>
      </c>
      <c r="B3530" s="101" t="s">
        <v>11949</v>
      </c>
      <c r="C3530" s="101" t="s">
        <v>1770</v>
      </c>
      <c r="D3530" s="102" t="s">
        <v>11950</v>
      </c>
    </row>
    <row r="3531" spans="1:4" ht="13.5" x14ac:dyDescent="0.25">
      <c r="A3531" s="101" t="s">
        <v>11951</v>
      </c>
      <c r="B3531" s="101" t="s">
        <v>11952</v>
      </c>
      <c r="C3531" s="101" t="s">
        <v>1770</v>
      </c>
      <c r="D3531" s="102" t="s">
        <v>11953</v>
      </c>
    </row>
    <row r="3532" spans="1:4" ht="13.5" x14ac:dyDescent="0.25">
      <c r="A3532" s="101" t="s">
        <v>11954</v>
      </c>
      <c r="B3532" s="101" t="s">
        <v>11955</v>
      </c>
      <c r="C3532" s="101" t="s">
        <v>1770</v>
      </c>
      <c r="D3532" s="102" t="s">
        <v>11956</v>
      </c>
    </row>
    <row r="3533" spans="1:4" ht="13.5" x14ac:dyDescent="0.25">
      <c r="A3533" s="101" t="s">
        <v>11957</v>
      </c>
      <c r="B3533" s="101" t="s">
        <v>11958</v>
      </c>
      <c r="C3533" s="101" t="s">
        <v>1770</v>
      </c>
      <c r="D3533" s="102" t="s">
        <v>11959</v>
      </c>
    </row>
    <row r="3534" spans="1:4" ht="13.5" x14ac:dyDescent="0.25">
      <c r="A3534" s="101" t="s">
        <v>11960</v>
      </c>
      <c r="B3534" s="101" t="s">
        <v>11961</v>
      </c>
      <c r="C3534" s="101" t="s">
        <v>1770</v>
      </c>
      <c r="D3534" s="102" t="s">
        <v>11962</v>
      </c>
    </row>
    <row r="3535" spans="1:4" ht="13.5" x14ac:dyDescent="0.25">
      <c r="A3535" s="101" t="s">
        <v>11963</v>
      </c>
      <c r="B3535" s="101" t="s">
        <v>11964</v>
      </c>
      <c r="C3535" s="101" t="s">
        <v>1770</v>
      </c>
      <c r="D3535" s="102" t="s">
        <v>11965</v>
      </c>
    </row>
    <row r="3536" spans="1:4" ht="13.5" x14ac:dyDescent="0.25">
      <c r="A3536" s="101" t="s">
        <v>11966</v>
      </c>
      <c r="B3536" s="101" t="s">
        <v>11967</v>
      </c>
      <c r="C3536" s="101" t="s">
        <v>1770</v>
      </c>
      <c r="D3536" s="102" t="s">
        <v>11968</v>
      </c>
    </row>
    <row r="3537" spans="1:4" ht="13.5" x14ac:dyDescent="0.25">
      <c r="A3537" s="101" t="s">
        <v>11969</v>
      </c>
      <c r="B3537" s="101" t="s">
        <v>11970</v>
      </c>
      <c r="C3537" s="101" t="s">
        <v>1770</v>
      </c>
      <c r="D3537" s="102" t="s">
        <v>11971</v>
      </c>
    </row>
    <row r="3538" spans="1:4" ht="13.5" x14ac:dyDescent="0.25">
      <c r="A3538" s="101" t="s">
        <v>11972</v>
      </c>
      <c r="B3538" s="101" t="s">
        <v>11973</v>
      </c>
      <c r="C3538" s="101" t="s">
        <v>1770</v>
      </c>
      <c r="D3538" s="102" t="s">
        <v>11974</v>
      </c>
    </row>
    <row r="3539" spans="1:4" ht="13.5" x14ac:dyDescent="0.25">
      <c r="A3539" s="101" t="s">
        <v>11975</v>
      </c>
      <c r="B3539" s="101" t="s">
        <v>11976</v>
      </c>
      <c r="C3539" s="101" t="s">
        <v>1770</v>
      </c>
      <c r="D3539" s="102" t="s">
        <v>11977</v>
      </c>
    </row>
    <row r="3540" spans="1:4" ht="13.5" x14ac:dyDescent="0.25">
      <c r="A3540" s="101" t="s">
        <v>11978</v>
      </c>
      <c r="B3540" s="101" t="s">
        <v>11979</v>
      </c>
      <c r="C3540" s="101" t="s">
        <v>1770</v>
      </c>
      <c r="D3540" s="102" t="s">
        <v>11980</v>
      </c>
    </row>
    <row r="3541" spans="1:4" ht="13.5" x14ac:dyDescent="0.25">
      <c r="A3541" s="101" t="s">
        <v>11981</v>
      </c>
      <c r="B3541" s="101" t="s">
        <v>11982</v>
      </c>
      <c r="C3541" s="101" t="s">
        <v>1770</v>
      </c>
      <c r="D3541" s="102" t="s">
        <v>11983</v>
      </c>
    </row>
    <row r="3542" spans="1:4" ht="13.5" x14ac:dyDescent="0.25">
      <c r="A3542" s="101" t="s">
        <v>11984</v>
      </c>
      <c r="B3542" s="101" t="s">
        <v>11985</v>
      </c>
      <c r="C3542" s="101" t="s">
        <v>1770</v>
      </c>
      <c r="D3542" s="102" t="s">
        <v>11986</v>
      </c>
    </row>
    <row r="3543" spans="1:4" ht="13.5" x14ac:dyDescent="0.25">
      <c r="A3543" s="101" t="s">
        <v>11987</v>
      </c>
      <c r="B3543" s="101" t="s">
        <v>11988</v>
      </c>
      <c r="C3543" s="101" t="s">
        <v>1770</v>
      </c>
      <c r="D3543" s="102" t="s">
        <v>11989</v>
      </c>
    </row>
    <row r="3544" spans="1:4" ht="13.5" x14ac:dyDescent="0.25">
      <c r="A3544" s="101" t="s">
        <v>11990</v>
      </c>
      <c r="B3544" s="101" t="s">
        <v>11991</v>
      </c>
      <c r="C3544" s="101" t="s">
        <v>1770</v>
      </c>
      <c r="D3544" s="102" t="s">
        <v>11992</v>
      </c>
    </row>
    <row r="3545" spans="1:4" ht="13.5" x14ac:dyDescent="0.25">
      <c r="A3545" s="101" t="s">
        <v>11993</v>
      </c>
      <c r="B3545" s="101" t="s">
        <v>11994</v>
      </c>
      <c r="C3545" s="101" t="s">
        <v>1770</v>
      </c>
      <c r="D3545" s="102" t="s">
        <v>11995</v>
      </c>
    </row>
    <row r="3546" spans="1:4" ht="13.5" x14ac:dyDescent="0.25">
      <c r="A3546" s="101" t="s">
        <v>11996</v>
      </c>
      <c r="B3546" s="101" t="s">
        <v>11997</v>
      </c>
      <c r="C3546" s="101" t="s">
        <v>1770</v>
      </c>
      <c r="D3546" s="102" t="s">
        <v>11998</v>
      </c>
    </row>
    <row r="3547" spans="1:4" ht="13.5" x14ac:dyDescent="0.25">
      <c r="A3547" s="101" t="s">
        <v>11999</v>
      </c>
      <c r="B3547" s="101" t="s">
        <v>12000</v>
      </c>
      <c r="C3547" s="101" t="s">
        <v>1770</v>
      </c>
      <c r="D3547" s="102" t="s">
        <v>12001</v>
      </c>
    </row>
    <row r="3548" spans="1:4" ht="13.5" x14ac:dyDescent="0.25">
      <c r="A3548" s="101" t="s">
        <v>12002</v>
      </c>
      <c r="B3548" s="101" t="s">
        <v>12003</v>
      </c>
      <c r="C3548" s="101" t="s">
        <v>1770</v>
      </c>
      <c r="D3548" s="102" t="s">
        <v>12004</v>
      </c>
    </row>
    <row r="3549" spans="1:4" ht="13.5" x14ac:dyDescent="0.25">
      <c r="A3549" s="101" t="s">
        <v>12005</v>
      </c>
      <c r="B3549" s="101" t="s">
        <v>12006</v>
      </c>
      <c r="C3549" s="101" t="s">
        <v>1770</v>
      </c>
      <c r="D3549" s="102" t="s">
        <v>12007</v>
      </c>
    </row>
    <row r="3550" spans="1:4" ht="13.5" x14ac:dyDescent="0.25">
      <c r="A3550" s="101" t="s">
        <v>12008</v>
      </c>
      <c r="B3550" s="101" t="s">
        <v>12009</v>
      </c>
      <c r="C3550" s="101" t="s">
        <v>1770</v>
      </c>
      <c r="D3550" s="102" t="s">
        <v>2397</v>
      </c>
    </row>
    <row r="3551" spans="1:4" ht="13.5" x14ac:dyDescent="0.25">
      <c r="A3551" s="101" t="s">
        <v>12010</v>
      </c>
      <c r="B3551" s="101" t="s">
        <v>12011</v>
      </c>
      <c r="C3551" s="101" t="s">
        <v>1770</v>
      </c>
      <c r="D3551" s="102" t="s">
        <v>12012</v>
      </c>
    </row>
    <row r="3552" spans="1:4" ht="13.5" x14ac:dyDescent="0.25">
      <c r="A3552" s="101" t="s">
        <v>12013</v>
      </c>
      <c r="B3552" s="101" t="s">
        <v>12014</v>
      </c>
      <c r="C3552" s="101" t="s">
        <v>1770</v>
      </c>
      <c r="D3552" s="102" t="s">
        <v>12015</v>
      </c>
    </row>
    <row r="3553" spans="1:4" ht="13.5" x14ac:dyDescent="0.25">
      <c r="A3553" s="101" t="s">
        <v>12016</v>
      </c>
      <c r="B3553" s="101" t="s">
        <v>12017</v>
      </c>
      <c r="C3553" s="101" t="s">
        <v>1770</v>
      </c>
      <c r="D3553" s="102" t="s">
        <v>12018</v>
      </c>
    </row>
    <row r="3554" spans="1:4" ht="13.5" x14ac:dyDescent="0.25">
      <c r="A3554" s="101" t="s">
        <v>12019</v>
      </c>
      <c r="B3554" s="101" t="s">
        <v>12020</v>
      </c>
      <c r="C3554" s="101" t="s">
        <v>1770</v>
      </c>
      <c r="D3554" s="102" t="s">
        <v>12021</v>
      </c>
    </row>
    <row r="3555" spans="1:4" ht="13.5" x14ac:dyDescent="0.25">
      <c r="A3555" s="101" t="s">
        <v>12022</v>
      </c>
      <c r="B3555" s="101" t="s">
        <v>12023</v>
      </c>
      <c r="C3555" s="101" t="s">
        <v>1770</v>
      </c>
      <c r="D3555" s="102" t="s">
        <v>12024</v>
      </c>
    </row>
    <row r="3556" spans="1:4" ht="13.5" x14ac:dyDescent="0.25">
      <c r="A3556" s="101" t="s">
        <v>12025</v>
      </c>
      <c r="B3556" s="101" t="s">
        <v>12026</v>
      </c>
      <c r="C3556" s="101" t="s">
        <v>1770</v>
      </c>
      <c r="D3556" s="102" t="s">
        <v>12027</v>
      </c>
    </row>
    <row r="3557" spans="1:4" ht="13.5" x14ac:dyDescent="0.25">
      <c r="A3557" s="101" t="s">
        <v>12028</v>
      </c>
      <c r="B3557" s="101" t="s">
        <v>12029</v>
      </c>
      <c r="C3557" s="101" t="s">
        <v>1770</v>
      </c>
      <c r="D3557" s="102" t="s">
        <v>12030</v>
      </c>
    </row>
    <row r="3558" spans="1:4" ht="13.5" x14ac:dyDescent="0.25">
      <c r="A3558" s="101" t="s">
        <v>12031</v>
      </c>
      <c r="B3558" s="101" t="s">
        <v>12032</v>
      </c>
      <c r="C3558" s="101" t="s">
        <v>1770</v>
      </c>
      <c r="D3558" s="102" t="s">
        <v>12033</v>
      </c>
    </row>
    <row r="3559" spans="1:4" ht="13.5" x14ac:dyDescent="0.25">
      <c r="A3559" s="101" t="s">
        <v>12034</v>
      </c>
      <c r="B3559" s="101" t="s">
        <v>12035</v>
      </c>
      <c r="C3559" s="101" t="s">
        <v>1770</v>
      </c>
      <c r="D3559" s="102" t="s">
        <v>12036</v>
      </c>
    </row>
    <row r="3560" spans="1:4" ht="13.5" x14ac:dyDescent="0.25">
      <c r="A3560" s="101" t="s">
        <v>12037</v>
      </c>
      <c r="B3560" s="101" t="s">
        <v>12038</v>
      </c>
      <c r="C3560" s="101" t="s">
        <v>1770</v>
      </c>
      <c r="D3560" s="102" t="s">
        <v>12039</v>
      </c>
    </row>
    <row r="3561" spans="1:4" ht="13.5" x14ac:dyDescent="0.25">
      <c r="A3561" s="101" t="s">
        <v>12040</v>
      </c>
      <c r="B3561" s="101" t="s">
        <v>12041</v>
      </c>
      <c r="C3561" s="101" t="s">
        <v>1770</v>
      </c>
      <c r="D3561" s="102" t="s">
        <v>12042</v>
      </c>
    </row>
    <row r="3562" spans="1:4" ht="13.5" x14ac:dyDescent="0.25">
      <c r="A3562" s="101" t="s">
        <v>12043</v>
      </c>
      <c r="B3562" s="101" t="s">
        <v>12044</v>
      </c>
      <c r="C3562" s="101" t="s">
        <v>1770</v>
      </c>
      <c r="D3562" s="102" t="s">
        <v>12045</v>
      </c>
    </row>
    <row r="3563" spans="1:4" ht="13.5" x14ac:dyDescent="0.25">
      <c r="A3563" s="101" t="s">
        <v>12046</v>
      </c>
      <c r="B3563" s="101" t="s">
        <v>12047</v>
      </c>
      <c r="C3563" s="101" t="s">
        <v>1770</v>
      </c>
      <c r="D3563" s="102" t="s">
        <v>12048</v>
      </c>
    </row>
    <row r="3564" spans="1:4" ht="13.5" x14ac:dyDescent="0.25">
      <c r="A3564" s="101" t="s">
        <v>12049</v>
      </c>
      <c r="B3564" s="101" t="s">
        <v>12050</v>
      </c>
      <c r="C3564" s="101" t="s">
        <v>1770</v>
      </c>
      <c r="D3564" s="102" t="s">
        <v>12051</v>
      </c>
    </row>
    <row r="3565" spans="1:4" ht="13.5" x14ac:dyDescent="0.25">
      <c r="A3565" s="101" t="s">
        <v>12052</v>
      </c>
      <c r="B3565" s="101" t="s">
        <v>12053</v>
      </c>
      <c r="C3565" s="101" t="s">
        <v>1770</v>
      </c>
      <c r="D3565" s="102" t="s">
        <v>12054</v>
      </c>
    </row>
    <row r="3566" spans="1:4" ht="13.5" x14ac:dyDescent="0.25">
      <c r="A3566" s="101" t="s">
        <v>12055</v>
      </c>
      <c r="B3566" s="101" t="s">
        <v>12056</v>
      </c>
      <c r="C3566" s="101" t="s">
        <v>1770</v>
      </c>
      <c r="D3566" s="102" t="s">
        <v>12057</v>
      </c>
    </row>
    <row r="3567" spans="1:4" ht="13.5" x14ac:dyDescent="0.25">
      <c r="A3567" s="101" t="s">
        <v>12058</v>
      </c>
      <c r="B3567" s="101" t="s">
        <v>12059</v>
      </c>
      <c r="C3567" s="101" t="s">
        <v>1770</v>
      </c>
      <c r="D3567" s="102" t="s">
        <v>5419</v>
      </c>
    </row>
    <row r="3568" spans="1:4" ht="13.5" x14ac:dyDescent="0.25">
      <c r="A3568" s="101" t="s">
        <v>12060</v>
      </c>
      <c r="B3568" s="101" t="s">
        <v>12061</v>
      </c>
      <c r="C3568" s="101" t="s">
        <v>1770</v>
      </c>
      <c r="D3568" s="102" t="s">
        <v>1786</v>
      </c>
    </row>
    <row r="3569" spans="1:4" ht="13.5" x14ac:dyDescent="0.25">
      <c r="A3569" s="101" t="s">
        <v>12062</v>
      </c>
      <c r="B3569" s="101" t="s">
        <v>12063</v>
      </c>
      <c r="C3569" s="101" t="s">
        <v>1770</v>
      </c>
      <c r="D3569" s="102" t="s">
        <v>9482</v>
      </c>
    </row>
    <row r="3570" spans="1:4" ht="13.5" x14ac:dyDescent="0.25">
      <c r="A3570" s="101" t="s">
        <v>12064</v>
      </c>
      <c r="B3570" s="101" t="s">
        <v>12065</v>
      </c>
      <c r="C3570" s="101" t="s">
        <v>1770</v>
      </c>
      <c r="D3570" s="102" t="s">
        <v>12066</v>
      </c>
    </row>
    <row r="3571" spans="1:4" ht="13.5" x14ac:dyDescent="0.25">
      <c r="A3571" s="101" t="s">
        <v>12067</v>
      </c>
      <c r="B3571" s="101" t="s">
        <v>12068</v>
      </c>
      <c r="C3571" s="101" t="s">
        <v>1770</v>
      </c>
      <c r="D3571" s="102" t="s">
        <v>10021</v>
      </c>
    </row>
    <row r="3572" spans="1:4" ht="13.5" x14ac:dyDescent="0.25">
      <c r="A3572" s="101" t="s">
        <v>12069</v>
      </c>
      <c r="B3572" s="101" t="s">
        <v>12070</v>
      </c>
      <c r="C3572" s="101" t="s">
        <v>1770</v>
      </c>
      <c r="D3572" s="102" t="s">
        <v>12071</v>
      </c>
    </row>
    <row r="3573" spans="1:4" ht="13.5" x14ac:dyDescent="0.25">
      <c r="A3573" s="101" t="s">
        <v>12072</v>
      </c>
      <c r="B3573" s="101" t="s">
        <v>12073</v>
      </c>
      <c r="C3573" s="101" t="s">
        <v>1770</v>
      </c>
      <c r="D3573" s="102" t="s">
        <v>9479</v>
      </c>
    </row>
    <row r="3574" spans="1:4" ht="13.5" x14ac:dyDescent="0.25">
      <c r="A3574" s="101" t="s">
        <v>12074</v>
      </c>
      <c r="B3574" s="101" t="s">
        <v>12075</v>
      </c>
      <c r="C3574" s="101" t="s">
        <v>1770</v>
      </c>
      <c r="D3574" s="102" t="s">
        <v>12076</v>
      </c>
    </row>
    <row r="3575" spans="1:4" ht="13.5" x14ac:dyDescent="0.25">
      <c r="A3575" s="101" t="s">
        <v>12077</v>
      </c>
      <c r="B3575" s="101" t="s">
        <v>12078</v>
      </c>
      <c r="C3575" s="101" t="s">
        <v>1770</v>
      </c>
      <c r="D3575" s="102" t="s">
        <v>12079</v>
      </c>
    </row>
    <row r="3576" spans="1:4" ht="13.5" x14ac:dyDescent="0.25">
      <c r="A3576" s="101" t="s">
        <v>12080</v>
      </c>
      <c r="B3576" s="101" t="s">
        <v>12081</v>
      </c>
      <c r="C3576" s="101" t="s">
        <v>1770</v>
      </c>
      <c r="D3576" s="102" t="s">
        <v>11792</v>
      </c>
    </row>
    <row r="3577" spans="1:4" ht="13.5" x14ac:dyDescent="0.25">
      <c r="A3577" s="101" t="s">
        <v>12082</v>
      </c>
      <c r="B3577" s="101" t="s">
        <v>12083</v>
      </c>
      <c r="C3577" s="101" t="s">
        <v>1770</v>
      </c>
      <c r="D3577" s="102" t="s">
        <v>12084</v>
      </c>
    </row>
    <row r="3578" spans="1:4" ht="13.5" x14ac:dyDescent="0.25">
      <c r="A3578" s="101" t="s">
        <v>12085</v>
      </c>
      <c r="B3578" s="101" t="s">
        <v>12086</v>
      </c>
      <c r="C3578" s="101" t="s">
        <v>1770</v>
      </c>
      <c r="D3578" s="102" t="s">
        <v>12087</v>
      </c>
    </row>
    <row r="3579" spans="1:4" ht="13.5" x14ac:dyDescent="0.25">
      <c r="A3579" s="101" t="s">
        <v>12088</v>
      </c>
      <c r="B3579" s="101" t="s">
        <v>12089</v>
      </c>
      <c r="C3579" s="101" t="s">
        <v>1770</v>
      </c>
      <c r="D3579" s="102" t="s">
        <v>12090</v>
      </c>
    </row>
    <row r="3580" spans="1:4" ht="13.5" x14ac:dyDescent="0.25">
      <c r="A3580" s="101" t="s">
        <v>12091</v>
      </c>
      <c r="B3580" s="101" t="s">
        <v>12092</v>
      </c>
      <c r="C3580" s="101" t="s">
        <v>1770</v>
      </c>
      <c r="D3580" s="102" t="s">
        <v>12093</v>
      </c>
    </row>
    <row r="3581" spans="1:4" ht="13.5" x14ac:dyDescent="0.25">
      <c r="A3581" s="101" t="s">
        <v>12094</v>
      </c>
      <c r="B3581" s="101" t="s">
        <v>12095</v>
      </c>
      <c r="C3581" s="101" t="s">
        <v>1770</v>
      </c>
      <c r="D3581" s="102" t="s">
        <v>12096</v>
      </c>
    </row>
    <row r="3582" spans="1:4" ht="13.5" x14ac:dyDescent="0.25">
      <c r="A3582" s="101" t="s">
        <v>12097</v>
      </c>
      <c r="B3582" s="101" t="s">
        <v>12098</v>
      </c>
      <c r="C3582" s="101" t="s">
        <v>1770</v>
      </c>
      <c r="D3582" s="102" t="s">
        <v>12099</v>
      </c>
    </row>
    <row r="3583" spans="1:4" ht="13.5" x14ac:dyDescent="0.25">
      <c r="A3583" s="101" t="s">
        <v>12100</v>
      </c>
      <c r="B3583" s="101" t="s">
        <v>12101</v>
      </c>
      <c r="C3583" s="101" t="s">
        <v>1770</v>
      </c>
      <c r="D3583" s="102" t="s">
        <v>12102</v>
      </c>
    </row>
    <row r="3584" spans="1:4" ht="13.5" x14ac:dyDescent="0.25">
      <c r="A3584" s="101" t="s">
        <v>12103</v>
      </c>
      <c r="B3584" s="101" t="s">
        <v>12104</v>
      </c>
      <c r="C3584" s="101" t="s">
        <v>1770</v>
      </c>
      <c r="D3584" s="102" t="s">
        <v>12105</v>
      </c>
    </row>
    <row r="3585" spans="1:4" ht="13.5" x14ac:dyDescent="0.25">
      <c r="A3585" s="101" t="s">
        <v>12106</v>
      </c>
      <c r="B3585" s="101" t="s">
        <v>12107</v>
      </c>
      <c r="C3585" s="101" t="s">
        <v>1770</v>
      </c>
      <c r="D3585" s="102" t="s">
        <v>12108</v>
      </c>
    </row>
    <row r="3586" spans="1:4" ht="13.5" x14ac:dyDescent="0.25">
      <c r="A3586" s="101" t="s">
        <v>12109</v>
      </c>
      <c r="B3586" s="101" t="s">
        <v>12110</v>
      </c>
      <c r="C3586" s="101" t="s">
        <v>1770</v>
      </c>
      <c r="D3586" s="102" t="s">
        <v>12111</v>
      </c>
    </row>
    <row r="3587" spans="1:4" ht="13.5" x14ac:dyDescent="0.25">
      <c r="A3587" s="101" t="s">
        <v>12112</v>
      </c>
      <c r="B3587" s="101" t="s">
        <v>12113</v>
      </c>
      <c r="C3587" s="101" t="s">
        <v>1770</v>
      </c>
      <c r="D3587" s="102" t="s">
        <v>12114</v>
      </c>
    </row>
    <row r="3588" spans="1:4" ht="13.5" x14ac:dyDescent="0.25">
      <c r="A3588" s="101" t="s">
        <v>12115</v>
      </c>
      <c r="B3588" s="101" t="s">
        <v>12116</v>
      </c>
      <c r="C3588" s="101" t="s">
        <v>1770</v>
      </c>
      <c r="D3588" s="102" t="s">
        <v>12117</v>
      </c>
    </row>
    <row r="3589" spans="1:4" ht="13.5" x14ac:dyDescent="0.25">
      <c r="A3589" s="101" t="s">
        <v>12118</v>
      </c>
      <c r="B3589" s="101" t="s">
        <v>12119</v>
      </c>
      <c r="C3589" s="101" t="s">
        <v>1770</v>
      </c>
      <c r="D3589" s="102" t="s">
        <v>12120</v>
      </c>
    </row>
    <row r="3590" spans="1:4" ht="13.5" x14ac:dyDescent="0.25">
      <c r="A3590" s="101" t="s">
        <v>12121</v>
      </c>
      <c r="B3590" s="101" t="s">
        <v>12122</v>
      </c>
      <c r="C3590" s="101" t="s">
        <v>1770</v>
      </c>
      <c r="D3590" s="102" t="s">
        <v>12123</v>
      </c>
    </row>
    <row r="3591" spans="1:4" ht="13.5" x14ac:dyDescent="0.25">
      <c r="A3591" s="101" t="s">
        <v>12124</v>
      </c>
      <c r="B3591" s="101" t="s">
        <v>12125</v>
      </c>
      <c r="C3591" s="101" t="s">
        <v>1770</v>
      </c>
      <c r="D3591" s="102" t="s">
        <v>11695</v>
      </c>
    </row>
    <row r="3592" spans="1:4" ht="13.5" x14ac:dyDescent="0.25">
      <c r="A3592" s="101" t="s">
        <v>12126</v>
      </c>
      <c r="B3592" s="101" t="s">
        <v>12127</v>
      </c>
      <c r="C3592" s="101" t="s">
        <v>1770</v>
      </c>
      <c r="D3592" s="102" t="s">
        <v>12128</v>
      </c>
    </row>
    <row r="3593" spans="1:4" ht="13.5" x14ac:dyDescent="0.25">
      <c r="A3593" s="101" t="s">
        <v>12129</v>
      </c>
      <c r="B3593" s="101" t="s">
        <v>12130</v>
      </c>
      <c r="C3593" s="101" t="s">
        <v>1770</v>
      </c>
      <c r="D3593" s="102" t="s">
        <v>12131</v>
      </c>
    </row>
    <row r="3594" spans="1:4" ht="13.5" x14ac:dyDescent="0.25">
      <c r="A3594" s="101" t="s">
        <v>12132</v>
      </c>
      <c r="B3594" s="101" t="s">
        <v>12133</v>
      </c>
      <c r="C3594" s="101" t="s">
        <v>1770</v>
      </c>
      <c r="D3594" s="102" t="s">
        <v>12134</v>
      </c>
    </row>
    <row r="3595" spans="1:4" ht="13.5" x14ac:dyDescent="0.25">
      <c r="A3595" s="101" t="s">
        <v>12135</v>
      </c>
      <c r="B3595" s="101" t="s">
        <v>12136</v>
      </c>
      <c r="C3595" s="101" t="s">
        <v>1770</v>
      </c>
      <c r="D3595" s="102" t="s">
        <v>12137</v>
      </c>
    </row>
    <row r="3596" spans="1:4" ht="13.5" x14ac:dyDescent="0.25">
      <c r="A3596" s="101" t="s">
        <v>12138</v>
      </c>
      <c r="B3596" s="101" t="s">
        <v>12139</v>
      </c>
      <c r="C3596" s="101" t="s">
        <v>1770</v>
      </c>
      <c r="D3596" s="102" t="s">
        <v>12140</v>
      </c>
    </row>
    <row r="3597" spans="1:4" ht="13.5" x14ac:dyDescent="0.25">
      <c r="A3597" s="101" t="s">
        <v>12141</v>
      </c>
      <c r="B3597" s="101" t="s">
        <v>12142</v>
      </c>
      <c r="C3597" s="101" t="s">
        <v>1770</v>
      </c>
      <c r="D3597" s="102" t="s">
        <v>12143</v>
      </c>
    </row>
    <row r="3598" spans="1:4" ht="13.5" x14ac:dyDescent="0.25">
      <c r="A3598" s="101" t="s">
        <v>12144</v>
      </c>
      <c r="B3598" s="101" t="s">
        <v>12145</v>
      </c>
      <c r="C3598" s="101" t="s">
        <v>1770</v>
      </c>
      <c r="D3598" s="102" t="s">
        <v>12146</v>
      </c>
    </row>
    <row r="3599" spans="1:4" ht="13.5" x14ac:dyDescent="0.25">
      <c r="A3599" s="101" t="s">
        <v>12147</v>
      </c>
      <c r="B3599" s="101" t="s">
        <v>12148</v>
      </c>
      <c r="C3599" s="101" t="s">
        <v>1770</v>
      </c>
      <c r="D3599" s="102" t="s">
        <v>12149</v>
      </c>
    </row>
    <row r="3600" spans="1:4" ht="13.5" x14ac:dyDescent="0.25">
      <c r="A3600" s="101" t="s">
        <v>12150</v>
      </c>
      <c r="B3600" s="101" t="s">
        <v>12151</v>
      </c>
      <c r="C3600" s="101" t="s">
        <v>1770</v>
      </c>
      <c r="D3600" s="102" t="s">
        <v>12152</v>
      </c>
    </row>
    <row r="3601" spans="1:4" ht="13.5" x14ac:dyDescent="0.25">
      <c r="A3601" s="101" t="s">
        <v>12153</v>
      </c>
      <c r="B3601" s="101" t="s">
        <v>12154</v>
      </c>
      <c r="C3601" s="101" t="s">
        <v>1770</v>
      </c>
      <c r="D3601" s="102" t="s">
        <v>12155</v>
      </c>
    </row>
    <row r="3602" spans="1:4" ht="13.5" x14ac:dyDescent="0.25">
      <c r="A3602" s="101" t="s">
        <v>12156</v>
      </c>
      <c r="B3602" s="101" t="s">
        <v>12157</v>
      </c>
      <c r="C3602" s="101" t="s">
        <v>1770</v>
      </c>
      <c r="D3602" s="102" t="s">
        <v>12158</v>
      </c>
    </row>
    <row r="3603" spans="1:4" ht="13.5" x14ac:dyDescent="0.25">
      <c r="A3603" s="101" t="s">
        <v>12159</v>
      </c>
      <c r="B3603" s="101" t="s">
        <v>12160</v>
      </c>
      <c r="C3603" s="101" t="s">
        <v>1770</v>
      </c>
      <c r="D3603" s="102" t="s">
        <v>12161</v>
      </c>
    </row>
    <row r="3604" spans="1:4" ht="13.5" x14ac:dyDescent="0.25">
      <c r="A3604" s="101" t="s">
        <v>12162</v>
      </c>
      <c r="B3604" s="101" t="s">
        <v>12163</v>
      </c>
      <c r="C3604" s="101" t="s">
        <v>1770</v>
      </c>
      <c r="D3604" s="102" t="s">
        <v>12164</v>
      </c>
    </row>
    <row r="3605" spans="1:4" ht="13.5" x14ac:dyDescent="0.25">
      <c r="A3605" s="101" t="s">
        <v>12165</v>
      </c>
      <c r="B3605" s="101" t="s">
        <v>12166</v>
      </c>
      <c r="C3605" s="101" t="s">
        <v>1770</v>
      </c>
      <c r="D3605" s="102" t="s">
        <v>12167</v>
      </c>
    </row>
    <row r="3606" spans="1:4" ht="13.5" x14ac:dyDescent="0.25">
      <c r="A3606" s="101" t="s">
        <v>12168</v>
      </c>
      <c r="B3606" s="101" t="s">
        <v>12169</v>
      </c>
      <c r="C3606" s="101" t="s">
        <v>1770</v>
      </c>
      <c r="D3606" s="102" t="s">
        <v>12170</v>
      </c>
    </row>
    <row r="3607" spans="1:4" ht="13.5" x14ac:dyDescent="0.25">
      <c r="A3607" s="101" t="s">
        <v>12171</v>
      </c>
      <c r="B3607" s="101" t="s">
        <v>12172</v>
      </c>
      <c r="C3607" s="101" t="s">
        <v>1770</v>
      </c>
      <c r="D3607" s="102" t="s">
        <v>4081</v>
      </c>
    </row>
    <row r="3608" spans="1:4" ht="13.5" x14ac:dyDescent="0.25">
      <c r="A3608" s="101" t="s">
        <v>12173</v>
      </c>
      <c r="B3608" s="101" t="s">
        <v>12174</v>
      </c>
      <c r="C3608" s="101" t="s">
        <v>1770</v>
      </c>
      <c r="D3608" s="102" t="s">
        <v>9797</v>
      </c>
    </row>
    <row r="3609" spans="1:4" ht="13.5" x14ac:dyDescent="0.25">
      <c r="A3609" s="101" t="s">
        <v>12175</v>
      </c>
      <c r="B3609" s="101" t="s">
        <v>12176</v>
      </c>
      <c r="C3609" s="101" t="s">
        <v>1770</v>
      </c>
      <c r="D3609" s="102" t="s">
        <v>8945</v>
      </c>
    </row>
    <row r="3610" spans="1:4" ht="13.5" x14ac:dyDescent="0.25">
      <c r="A3610" s="101" t="s">
        <v>12177</v>
      </c>
      <c r="B3610" s="101" t="s">
        <v>12178</v>
      </c>
      <c r="C3610" s="101" t="s">
        <v>1770</v>
      </c>
      <c r="D3610" s="102" t="s">
        <v>12179</v>
      </c>
    </row>
    <row r="3611" spans="1:4" ht="13.5" x14ac:dyDescent="0.25">
      <c r="A3611" s="101" t="s">
        <v>12180</v>
      </c>
      <c r="B3611" s="101" t="s">
        <v>12181</v>
      </c>
      <c r="C3611" s="101" t="s">
        <v>1770</v>
      </c>
      <c r="D3611" s="102" t="s">
        <v>12182</v>
      </c>
    </row>
    <row r="3612" spans="1:4" ht="13.5" x14ac:dyDescent="0.25">
      <c r="A3612" s="101" t="s">
        <v>12183</v>
      </c>
      <c r="B3612" s="101" t="s">
        <v>12184</v>
      </c>
      <c r="C3612" s="101" t="s">
        <v>1770</v>
      </c>
      <c r="D3612" s="102" t="s">
        <v>12185</v>
      </c>
    </row>
    <row r="3613" spans="1:4" ht="13.5" x14ac:dyDescent="0.25">
      <c r="A3613" s="101" t="s">
        <v>12186</v>
      </c>
      <c r="B3613" s="101" t="s">
        <v>12187</v>
      </c>
      <c r="C3613" s="101" t="s">
        <v>1770</v>
      </c>
      <c r="D3613" s="102" t="s">
        <v>12188</v>
      </c>
    </row>
    <row r="3614" spans="1:4" ht="13.5" x14ac:dyDescent="0.25">
      <c r="A3614" s="101" t="s">
        <v>12189</v>
      </c>
      <c r="B3614" s="101" t="s">
        <v>12190</v>
      </c>
      <c r="C3614" s="101" t="s">
        <v>1770</v>
      </c>
      <c r="D3614" s="102" t="s">
        <v>12191</v>
      </c>
    </row>
    <row r="3615" spans="1:4" ht="13.5" x14ac:dyDescent="0.25">
      <c r="A3615" s="101" t="s">
        <v>12192</v>
      </c>
      <c r="B3615" s="101" t="s">
        <v>12193</v>
      </c>
      <c r="C3615" s="101" t="s">
        <v>1770</v>
      </c>
      <c r="D3615" s="102" t="s">
        <v>12194</v>
      </c>
    </row>
    <row r="3616" spans="1:4" ht="13.5" x14ac:dyDescent="0.25">
      <c r="A3616" s="101" t="s">
        <v>12195</v>
      </c>
      <c r="B3616" s="101" t="s">
        <v>12196</v>
      </c>
      <c r="C3616" s="101" t="s">
        <v>1770</v>
      </c>
      <c r="D3616" s="102" t="s">
        <v>12197</v>
      </c>
    </row>
    <row r="3617" spans="1:4" ht="13.5" x14ac:dyDescent="0.25">
      <c r="A3617" s="101" t="s">
        <v>12198</v>
      </c>
      <c r="B3617" s="101" t="s">
        <v>12199</v>
      </c>
      <c r="C3617" s="101" t="s">
        <v>1770</v>
      </c>
      <c r="D3617" s="102" t="s">
        <v>12200</v>
      </c>
    </row>
    <row r="3618" spans="1:4" ht="13.5" x14ac:dyDescent="0.25">
      <c r="A3618" s="101" t="s">
        <v>12201</v>
      </c>
      <c r="B3618" s="101" t="s">
        <v>12202</v>
      </c>
      <c r="C3618" s="101" t="s">
        <v>1770</v>
      </c>
      <c r="D3618" s="102" t="s">
        <v>12203</v>
      </c>
    </row>
    <row r="3619" spans="1:4" ht="13.5" x14ac:dyDescent="0.25">
      <c r="A3619" s="101" t="s">
        <v>12204</v>
      </c>
      <c r="B3619" s="101" t="s">
        <v>12205</v>
      </c>
      <c r="C3619" s="101" t="s">
        <v>1770</v>
      </c>
      <c r="D3619" s="102" t="s">
        <v>12206</v>
      </c>
    </row>
    <row r="3620" spans="1:4" ht="13.5" x14ac:dyDescent="0.25">
      <c r="A3620" s="101" t="s">
        <v>12207</v>
      </c>
      <c r="B3620" s="101" t="s">
        <v>12208</v>
      </c>
      <c r="C3620" s="101" t="s">
        <v>1770</v>
      </c>
      <c r="D3620" s="102" t="s">
        <v>12209</v>
      </c>
    </row>
    <row r="3621" spans="1:4" ht="13.5" x14ac:dyDescent="0.25">
      <c r="A3621" s="101" t="s">
        <v>12210</v>
      </c>
      <c r="B3621" s="101" t="s">
        <v>12211</v>
      </c>
      <c r="C3621" s="101" t="s">
        <v>1770</v>
      </c>
      <c r="D3621" s="102" t="s">
        <v>12212</v>
      </c>
    </row>
    <row r="3622" spans="1:4" ht="13.5" x14ac:dyDescent="0.25">
      <c r="A3622" s="101" t="s">
        <v>12213</v>
      </c>
      <c r="B3622" s="101" t="s">
        <v>12214</v>
      </c>
      <c r="C3622" s="101" t="s">
        <v>1770</v>
      </c>
      <c r="D3622" s="102" t="s">
        <v>12215</v>
      </c>
    </row>
    <row r="3623" spans="1:4" ht="13.5" x14ac:dyDescent="0.25">
      <c r="A3623" s="101" t="s">
        <v>12216</v>
      </c>
      <c r="B3623" s="101" t="s">
        <v>12217</v>
      </c>
      <c r="C3623" s="101" t="s">
        <v>1770</v>
      </c>
      <c r="D3623" s="102" t="s">
        <v>11833</v>
      </c>
    </row>
    <row r="3624" spans="1:4" ht="13.5" x14ac:dyDescent="0.25">
      <c r="A3624" s="101" t="s">
        <v>12218</v>
      </c>
      <c r="B3624" s="101" t="s">
        <v>12219</v>
      </c>
      <c r="C3624" s="101" t="s">
        <v>1770</v>
      </c>
      <c r="D3624" s="102" t="s">
        <v>12220</v>
      </c>
    </row>
    <row r="3625" spans="1:4" ht="13.5" x14ac:dyDescent="0.25">
      <c r="A3625" s="101" t="s">
        <v>12221</v>
      </c>
      <c r="B3625" s="101" t="s">
        <v>12222</v>
      </c>
      <c r="C3625" s="101" t="s">
        <v>1770</v>
      </c>
      <c r="D3625" s="102" t="s">
        <v>12223</v>
      </c>
    </row>
    <row r="3626" spans="1:4" ht="13.5" x14ac:dyDescent="0.25">
      <c r="A3626" s="101" t="s">
        <v>12224</v>
      </c>
      <c r="B3626" s="101" t="s">
        <v>12225</v>
      </c>
      <c r="C3626" s="101" t="s">
        <v>1770</v>
      </c>
      <c r="D3626" s="102" t="s">
        <v>12226</v>
      </c>
    </row>
    <row r="3627" spans="1:4" ht="13.5" x14ac:dyDescent="0.25">
      <c r="A3627" s="101" t="s">
        <v>12227</v>
      </c>
      <c r="B3627" s="101" t="s">
        <v>12228</v>
      </c>
      <c r="C3627" s="101" t="s">
        <v>1770</v>
      </c>
      <c r="D3627" s="102" t="s">
        <v>12229</v>
      </c>
    </row>
    <row r="3628" spans="1:4" ht="13.5" x14ac:dyDescent="0.25">
      <c r="A3628" s="101" t="s">
        <v>12230</v>
      </c>
      <c r="B3628" s="101" t="s">
        <v>12231</v>
      </c>
      <c r="C3628" s="101" t="s">
        <v>1770</v>
      </c>
      <c r="D3628" s="102" t="s">
        <v>12232</v>
      </c>
    </row>
    <row r="3629" spans="1:4" ht="13.5" x14ac:dyDescent="0.25">
      <c r="A3629" s="101" t="s">
        <v>12233</v>
      </c>
      <c r="B3629" s="101" t="s">
        <v>12234</v>
      </c>
      <c r="C3629" s="101" t="s">
        <v>1770</v>
      </c>
      <c r="D3629" s="102" t="s">
        <v>12235</v>
      </c>
    </row>
    <row r="3630" spans="1:4" ht="13.5" x14ac:dyDescent="0.25">
      <c r="A3630" s="101" t="s">
        <v>12236</v>
      </c>
      <c r="B3630" s="101" t="s">
        <v>12237</v>
      </c>
      <c r="C3630" s="101" t="s">
        <v>1770</v>
      </c>
      <c r="D3630" s="102" t="s">
        <v>12238</v>
      </c>
    </row>
    <row r="3631" spans="1:4" ht="13.5" x14ac:dyDescent="0.25">
      <c r="A3631" s="101" t="s">
        <v>12239</v>
      </c>
      <c r="B3631" s="101" t="s">
        <v>12240</v>
      </c>
      <c r="C3631" s="101" t="s">
        <v>1770</v>
      </c>
      <c r="D3631" s="102" t="s">
        <v>12241</v>
      </c>
    </row>
    <row r="3632" spans="1:4" ht="13.5" x14ac:dyDescent="0.25">
      <c r="A3632" s="101" t="s">
        <v>12242</v>
      </c>
      <c r="B3632" s="101" t="s">
        <v>12243</v>
      </c>
      <c r="C3632" s="101" t="s">
        <v>1770</v>
      </c>
      <c r="D3632" s="102" t="s">
        <v>12244</v>
      </c>
    </row>
    <row r="3633" spans="1:4" ht="13.5" x14ac:dyDescent="0.25">
      <c r="A3633" s="101" t="s">
        <v>12245</v>
      </c>
      <c r="B3633" s="101" t="s">
        <v>12246</v>
      </c>
      <c r="C3633" s="101" t="s">
        <v>1770</v>
      </c>
      <c r="D3633" s="102" t="s">
        <v>12247</v>
      </c>
    </row>
    <row r="3634" spans="1:4" ht="13.5" x14ac:dyDescent="0.25">
      <c r="A3634" s="101" t="s">
        <v>12248</v>
      </c>
      <c r="B3634" s="101" t="s">
        <v>12249</v>
      </c>
      <c r="C3634" s="101" t="s">
        <v>1770</v>
      </c>
      <c r="D3634" s="102" t="s">
        <v>12250</v>
      </c>
    </row>
    <row r="3635" spans="1:4" ht="13.5" x14ac:dyDescent="0.25">
      <c r="A3635" s="101" t="s">
        <v>12251</v>
      </c>
      <c r="B3635" s="101" t="s">
        <v>12252</v>
      </c>
      <c r="C3635" s="101" t="s">
        <v>1770</v>
      </c>
      <c r="D3635" s="102" t="s">
        <v>12253</v>
      </c>
    </row>
    <row r="3636" spans="1:4" ht="13.5" x14ac:dyDescent="0.25">
      <c r="A3636" s="101" t="s">
        <v>12254</v>
      </c>
      <c r="B3636" s="101" t="s">
        <v>12255</v>
      </c>
      <c r="C3636" s="101" t="s">
        <v>1770</v>
      </c>
      <c r="D3636" s="102" t="s">
        <v>12256</v>
      </c>
    </row>
    <row r="3637" spans="1:4" ht="13.5" x14ac:dyDescent="0.25">
      <c r="A3637" s="101" t="s">
        <v>12257</v>
      </c>
      <c r="B3637" s="101" t="s">
        <v>12258</v>
      </c>
      <c r="C3637" s="101" t="s">
        <v>1770</v>
      </c>
      <c r="D3637" s="102" t="s">
        <v>12259</v>
      </c>
    </row>
    <row r="3638" spans="1:4" ht="13.5" x14ac:dyDescent="0.25">
      <c r="A3638" s="101" t="s">
        <v>12260</v>
      </c>
      <c r="B3638" s="101" t="s">
        <v>12261</v>
      </c>
      <c r="C3638" s="101" t="s">
        <v>1770</v>
      </c>
      <c r="D3638" s="102" t="s">
        <v>12262</v>
      </c>
    </row>
    <row r="3639" spans="1:4" ht="13.5" x14ac:dyDescent="0.25">
      <c r="A3639" s="101" t="s">
        <v>12263</v>
      </c>
      <c r="B3639" s="101" t="s">
        <v>12264</v>
      </c>
      <c r="C3639" s="101" t="s">
        <v>1770</v>
      </c>
      <c r="D3639" s="102" t="s">
        <v>12265</v>
      </c>
    </row>
    <row r="3640" spans="1:4" ht="13.5" x14ac:dyDescent="0.25">
      <c r="A3640" s="101" t="s">
        <v>12266</v>
      </c>
      <c r="B3640" s="101" t="s">
        <v>12267</v>
      </c>
      <c r="C3640" s="101" t="s">
        <v>1549</v>
      </c>
      <c r="D3640" s="102" t="s">
        <v>12268</v>
      </c>
    </row>
    <row r="3641" spans="1:4" ht="13.5" x14ac:dyDescent="0.25">
      <c r="A3641" s="101" t="s">
        <v>12269</v>
      </c>
      <c r="B3641" s="101" t="s">
        <v>12270</v>
      </c>
      <c r="C3641" s="101" t="s">
        <v>1770</v>
      </c>
      <c r="D3641" s="102" t="s">
        <v>12271</v>
      </c>
    </row>
    <row r="3642" spans="1:4" ht="13.5" x14ac:dyDescent="0.25">
      <c r="A3642" s="101" t="s">
        <v>12272</v>
      </c>
      <c r="B3642" s="101" t="s">
        <v>12273</v>
      </c>
      <c r="C3642" s="101" t="s">
        <v>1770</v>
      </c>
      <c r="D3642" s="102" t="s">
        <v>12274</v>
      </c>
    </row>
    <row r="3643" spans="1:4" ht="13.5" x14ac:dyDescent="0.25">
      <c r="A3643" s="101" t="s">
        <v>12275</v>
      </c>
      <c r="B3643" s="101" t="s">
        <v>12276</v>
      </c>
      <c r="C3643" s="101" t="s">
        <v>1770</v>
      </c>
      <c r="D3643" s="102" t="s">
        <v>12277</v>
      </c>
    </row>
    <row r="3644" spans="1:4" ht="13.5" x14ac:dyDescent="0.25">
      <c r="A3644" s="101" t="s">
        <v>12278</v>
      </c>
      <c r="B3644" s="101" t="s">
        <v>12279</v>
      </c>
      <c r="C3644" s="101" t="s">
        <v>1770</v>
      </c>
      <c r="D3644" s="102" t="s">
        <v>12280</v>
      </c>
    </row>
    <row r="3645" spans="1:4" ht="13.5" x14ac:dyDescent="0.25">
      <c r="A3645" s="101" t="s">
        <v>12281</v>
      </c>
      <c r="B3645" s="101" t="s">
        <v>12282</v>
      </c>
      <c r="C3645" s="101" t="s">
        <v>1770</v>
      </c>
      <c r="D3645" s="102" t="s">
        <v>6043</v>
      </c>
    </row>
    <row r="3646" spans="1:4" ht="13.5" x14ac:dyDescent="0.25">
      <c r="A3646" s="101" t="s">
        <v>12283</v>
      </c>
      <c r="B3646" s="101" t="s">
        <v>12284</v>
      </c>
      <c r="C3646" s="101" t="s">
        <v>1770</v>
      </c>
      <c r="D3646" s="102" t="s">
        <v>3561</v>
      </c>
    </row>
    <row r="3647" spans="1:4" ht="13.5" x14ac:dyDescent="0.25">
      <c r="A3647" s="101" t="s">
        <v>12285</v>
      </c>
      <c r="B3647" s="101" t="s">
        <v>12286</v>
      </c>
      <c r="C3647" s="101" t="s">
        <v>1770</v>
      </c>
      <c r="D3647" s="102" t="s">
        <v>12287</v>
      </c>
    </row>
    <row r="3648" spans="1:4" ht="13.5" x14ac:dyDescent="0.25">
      <c r="A3648" s="101" t="s">
        <v>12288</v>
      </c>
      <c r="B3648" s="101" t="s">
        <v>12289</v>
      </c>
      <c r="C3648" s="101" t="s">
        <v>1770</v>
      </c>
      <c r="D3648" s="102" t="s">
        <v>12290</v>
      </c>
    </row>
    <row r="3649" spans="1:4" ht="13.5" x14ac:dyDescent="0.25">
      <c r="A3649" s="101" t="s">
        <v>12291</v>
      </c>
      <c r="B3649" s="101" t="s">
        <v>12292</v>
      </c>
      <c r="C3649" s="101" t="s">
        <v>1770</v>
      </c>
      <c r="D3649" s="102" t="s">
        <v>12293</v>
      </c>
    </row>
    <row r="3650" spans="1:4" ht="13.5" x14ac:dyDescent="0.25">
      <c r="A3650" s="101" t="s">
        <v>12294</v>
      </c>
      <c r="B3650" s="101" t="s">
        <v>12295</v>
      </c>
      <c r="C3650" s="101" t="s">
        <v>1770</v>
      </c>
      <c r="D3650" s="102" t="s">
        <v>12296</v>
      </c>
    </row>
    <row r="3651" spans="1:4" ht="13.5" x14ac:dyDescent="0.25">
      <c r="A3651" s="101" t="s">
        <v>12297</v>
      </c>
      <c r="B3651" s="101" t="s">
        <v>12298</v>
      </c>
      <c r="C3651" s="101" t="s">
        <v>1770</v>
      </c>
      <c r="D3651" s="102" t="s">
        <v>12299</v>
      </c>
    </row>
    <row r="3652" spans="1:4" ht="13.5" x14ac:dyDescent="0.25">
      <c r="A3652" s="101" t="s">
        <v>12300</v>
      </c>
      <c r="B3652" s="101" t="s">
        <v>12301</v>
      </c>
      <c r="C3652" s="101" t="s">
        <v>1770</v>
      </c>
      <c r="D3652" s="102" t="s">
        <v>12302</v>
      </c>
    </row>
    <row r="3653" spans="1:4" ht="13.5" x14ac:dyDescent="0.25">
      <c r="A3653" s="101" t="s">
        <v>12303</v>
      </c>
      <c r="B3653" s="101" t="s">
        <v>12304</v>
      </c>
      <c r="C3653" s="101" t="s">
        <v>1770</v>
      </c>
      <c r="D3653" s="102" t="s">
        <v>12305</v>
      </c>
    </row>
    <row r="3654" spans="1:4" ht="13.5" x14ac:dyDescent="0.25">
      <c r="A3654" s="101" t="s">
        <v>12306</v>
      </c>
      <c r="B3654" s="101" t="s">
        <v>12307</v>
      </c>
      <c r="C3654" s="101" t="s">
        <v>1770</v>
      </c>
      <c r="D3654" s="102" t="s">
        <v>12308</v>
      </c>
    </row>
    <row r="3655" spans="1:4" ht="13.5" x14ac:dyDescent="0.25">
      <c r="A3655" s="101" t="s">
        <v>12309</v>
      </c>
      <c r="B3655" s="101" t="s">
        <v>12310</v>
      </c>
      <c r="C3655" s="101" t="s">
        <v>1770</v>
      </c>
      <c r="D3655" s="102" t="s">
        <v>12311</v>
      </c>
    </row>
    <row r="3656" spans="1:4" ht="13.5" x14ac:dyDescent="0.25">
      <c r="A3656" s="101" t="s">
        <v>12312</v>
      </c>
      <c r="B3656" s="101" t="s">
        <v>12313</v>
      </c>
      <c r="C3656" s="101" t="s">
        <v>1770</v>
      </c>
      <c r="D3656" s="102" t="s">
        <v>12314</v>
      </c>
    </row>
    <row r="3657" spans="1:4" ht="13.5" x14ac:dyDescent="0.25">
      <c r="A3657" s="101" t="s">
        <v>12315</v>
      </c>
      <c r="B3657" s="101" t="s">
        <v>12316</v>
      </c>
      <c r="C3657" s="101" t="s">
        <v>1770</v>
      </c>
      <c r="D3657" s="102" t="s">
        <v>12317</v>
      </c>
    </row>
    <row r="3658" spans="1:4" ht="13.5" x14ac:dyDescent="0.25">
      <c r="A3658" s="101" t="s">
        <v>12318</v>
      </c>
      <c r="B3658" s="101" t="s">
        <v>12319</v>
      </c>
      <c r="C3658" s="101" t="s">
        <v>1549</v>
      </c>
      <c r="D3658" s="102" t="s">
        <v>12320</v>
      </c>
    </row>
    <row r="3659" spans="1:4" ht="13.5" x14ac:dyDescent="0.25">
      <c r="A3659" s="101" t="s">
        <v>12321</v>
      </c>
      <c r="B3659" s="101" t="s">
        <v>12322</v>
      </c>
      <c r="C3659" s="101" t="s">
        <v>1549</v>
      </c>
      <c r="D3659" s="102" t="s">
        <v>12323</v>
      </c>
    </row>
    <row r="3660" spans="1:4" ht="13.5" x14ac:dyDescent="0.25">
      <c r="A3660" s="101" t="s">
        <v>12324</v>
      </c>
      <c r="B3660" s="101" t="s">
        <v>12325</v>
      </c>
      <c r="C3660" s="101" t="s">
        <v>1549</v>
      </c>
      <c r="D3660" s="102" t="s">
        <v>12326</v>
      </c>
    </row>
    <row r="3661" spans="1:4" ht="13.5" x14ac:dyDescent="0.25">
      <c r="A3661" s="101" t="s">
        <v>12327</v>
      </c>
      <c r="B3661" s="101" t="s">
        <v>12328</v>
      </c>
      <c r="C3661" s="101" t="s">
        <v>1549</v>
      </c>
      <c r="D3661" s="102" t="s">
        <v>12326</v>
      </c>
    </row>
    <row r="3662" spans="1:4" ht="13.5" x14ac:dyDescent="0.25">
      <c r="A3662" s="101" t="s">
        <v>12329</v>
      </c>
      <c r="B3662" s="101" t="s">
        <v>12330</v>
      </c>
      <c r="C3662" s="101" t="s">
        <v>1549</v>
      </c>
      <c r="D3662" s="102" t="s">
        <v>12326</v>
      </c>
    </row>
    <row r="3663" spans="1:4" ht="13.5" x14ac:dyDescent="0.25">
      <c r="A3663" s="101" t="s">
        <v>12331</v>
      </c>
      <c r="B3663" s="101" t="s">
        <v>12332</v>
      </c>
      <c r="C3663" s="101" t="s">
        <v>1549</v>
      </c>
      <c r="D3663" s="102" t="s">
        <v>12333</v>
      </c>
    </row>
    <row r="3664" spans="1:4" ht="13.5" x14ac:dyDescent="0.25">
      <c r="A3664" s="101" t="s">
        <v>12334</v>
      </c>
      <c r="B3664" s="101" t="s">
        <v>12335</v>
      </c>
      <c r="C3664" s="101" t="s">
        <v>1549</v>
      </c>
      <c r="D3664" s="102" t="s">
        <v>12336</v>
      </c>
    </row>
    <row r="3665" spans="1:4" ht="13.5" x14ac:dyDescent="0.25">
      <c r="A3665" s="101" t="s">
        <v>12337</v>
      </c>
      <c r="B3665" s="101" t="s">
        <v>12338</v>
      </c>
      <c r="C3665" s="101" t="s">
        <v>1549</v>
      </c>
      <c r="D3665" s="102" t="s">
        <v>12339</v>
      </c>
    </row>
    <row r="3666" spans="1:4" ht="13.5" x14ac:dyDescent="0.25">
      <c r="A3666" s="101" t="s">
        <v>12340</v>
      </c>
      <c r="B3666" s="101" t="s">
        <v>12341</v>
      </c>
      <c r="C3666" s="101" t="s">
        <v>1770</v>
      </c>
      <c r="D3666" s="102" t="s">
        <v>12342</v>
      </c>
    </row>
    <row r="3667" spans="1:4" ht="13.5" x14ac:dyDescent="0.25">
      <c r="A3667" s="101" t="s">
        <v>12343</v>
      </c>
      <c r="B3667" s="101" t="s">
        <v>12344</v>
      </c>
      <c r="C3667" s="101" t="s">
        <v>1549</v>
      </c>
      <c r="D3667" s="102" t="s">
        <v>12345</v>
      </c>
    </row>
    <row r="3668" spans="1:4" ht="13.5" x14ac:dyDescent="0.25">
      <c r="A3668" s="101" t="s">
        <v>12346</v>
      </c>
      <c r="B3668" s="101" t="s">
        <v>12347</v>
      </c>
      <c r="C3668" s="101" t="s">
        <v>1549</v>
      </c>
      <c r="D3668" s="102" t="s">
        <v>12348</v>
      </c>
    </row>
    <row r="3669" spans="1:4" ht="13.5" x14ac:dyDescent="0.25">
      <c r="A3669" s="101" t="s">
        <v>12349</v>
      </c>
      <c r="B3669" s="101" t="s">
        <v>12350</v>
      </c>
      <c r="C3669" s="101" t="s">
        <v>1549</v>
      </c>
      <c r="D3669" s="102" t="s">
        <v>12351</v>
      </c>
    </row>
    <row r="3670" spans="1:4" ht="13.5" x14ac:dyDescent="0.25">
      <c r="A3670" s="101" t="s">
        <v>12352</v>
      </c>
      <c r="B3670" s="101" t="s">
        <v>12353</v>
      </c>
      <c r="C3670" s="101" t="s">
        <v>1549</v>
      </c>
      <c r="D3670" s="102" t="s">
        <v>12351</v>
      </c>
    </row>
    <row r="3671" spans="1:4" ht="13.5" x14ac:dyDescent="0.25">
      <c r="A3671" s="101" t="s">
        <v>12354</v>
      </c>
      <c r="B3671" s="101" t="s">
        <v>12355</v>
      </c>
      <c r="C3671" s="101" t="s">
        <v>1549</v>
      </c>
      <c r="D3671" s="102" t="s">
        <v>12351</v>
      </c>
    </row>
    <row r="3672" spans="1:4" ht="13.5" x14ac:dyDescent="0.25">
      <c r="A3672" s="101" t="s">
        <v>12356</v>
      </c>
      <c r="B3672" s="101" t="s">
        <v>12357</v>
      </c>
      <c r="C3672" s="101" t="s">
        <v>1549</v>
      </c>
      <c r="D3672" s="102" t="s">
        <v>12358</v>
      </c>
    </row>
    <row r="3673" spans="1:4" ht="13.5" x14ac:dyDescent="0.25">
      <c r="A3673" s="101" t="s">
        <v>12359</v>
      </c>
      <c r="B3673" s="101" t="s">
        <v>12360</v>
      </c>
      <c r="C3673" s="101" t="s">
        <v>1549</v>
      </c>
      <c r="D3673" s="102" t="s">
        <v>12361</v>
      </c>
    </row>
    <row r="3674" spans="1:4" ht="13.5" x14ac:dyDescent="0.25">
      <c r="A3674" s="101" t="s">
        <v>12362</v>
      </c>
      <c r="B3674" s="101" t="s">
        <v>12363</v>
      </c>
      <c r="C3674" s="101" t="s">
        <v>1549</v>
      </c>
      <c r="D3674" s="102" t="s">
        <v>12364</v>
      </c>
    </row>
    <row r="3675" spans="1:4" ht="13.5" x14ac:dyDescent="0.25">
      <c r="A3675" s="101" t="s">
        <v>12365</v>
      </c>
      <c r="B3675" s="101" t="s">
        <v>12366</v>
      </c>
      <c r="C3675" s="101" t="s">
        <v>1770</v>
      </c>
      <c r="D3675" s="102" t="s">
        <v>12367</v>
      </c>
    </row>
    <row r="3676" spans="1:4" ht="13.5" x14ac:dyDescent="0.25">
      <c r="A3676" s="101" t="s">
        <v>12368</v>
      </c>
      <c r="B3676" s="101" t="s">
        <v>12369</v>
      </c>
      <c r="C3676" s="101" t="s">
        <v>1770</v>
      </c>
      <c r="D3676" s="102" t="s">
        <v>12370</v>
      </c>
    </row>
    <row r="3677" spans="1:4" ht="13.5" x14ac:dyDescent="0.25">
      <c r="A3677" s="101" t="s">
        <v>12371</v>
      </c>
      <c r="B3677" s="101" t="s">
        <v>12372</v>
      </c>
      <c r="C3677" s="101" t="s">
        <v>1770</v>
      </c>
      <c r="D3677" s="102" t="s">
        <v>12373</v>
      </c>
    </row>
    <row r="3678" spans="1:4" ht="13.5" x14ac:dyDescent="0.25">
      <c r="A3678" s="101" t="s">
        <v>12374</v>
      </c>
      <c r="B3678" s="101" t="s">
        <v>12375</v>
      </c>
      <c r="C3678" s="101" t="s">
        <v>1770</v>
      </c>
      <c r="D3678" s="102" t="s">
        <v>5780</v>
      </c>
    </row>
    <row r="3679" spans="1:4" ht="13.5" x14ac:dyDescent="0.25">
      <c r="A3679" s="101" t="s">
        <v>12376</v>
      </c>
      <c r="B3679" s="101" t="s">
        <v>12377</v>
      </c>
      <c r="C3679" s="101" t="s">
        <v>1770</v>
      </c>
      <c r="D3679" s="102" t="s">
        <v>12378</v>
      </c>
    </row>
    <row r="3680" spans="1:4" ht="13.5" x14ac:dyDescent="0.25">
      <c r="A3680" s="101" t="s">
        <v>12379</v>
      </c>
      <c r="B3680" s="101" t="s">
        <v>12380</v>
      </c>
      <c r="C3680" s="101" t="s">
        <v>1770</v>
      </c>
      <c r="D3680" s="102" t="s">
        <v>12381</v>
      </c>
    </row>
    <row r="3681" spans="1:4" ht="13.5" x14ac:dyDescent="0.25">
      <c r="A3681" s="101" t="s">
        <v>12382</v>
      </c>
      <c r="B3681" s="101" t="s">
        <v>12383</v>
      </c>
      <c r="C3681" s="101" t="s">
        <v>1770</v>
      </c>
      <c r="D3681" s="102" t="s">
        <v>12384</v>
      </c>
    </row>
    <row r="3682" spans="1:4" ht="13.5" x14ac:dyDescent="0.25">
      <c r="A3682" s="101" t="s">
        <v>12385</v>
      </c>
      <c r="B3682" s="101" t="s">
        <v>12386</v>
      </c>
      <c r="C3682" s="101" t="s">
        <v>1770</v>
      </c>
      <c r="D3682" s="102" t="s">
        <v>12387</v>
      </c>
    </row>
    <row r="3683" spans="1:4" ht="13.5" x14ac:dyDescent="0.25">
      <c r="A3683" s="101" t="s">
        <v>12388</v>
      </c>
      <c r="B3683" s="101" t="s">
        <v>12389</v>
      </c>
      <c r="C3683" s="101" t="s">
        <v>1770</v>
      </c>
      <c r="D3683" s="102" t="s">
        <v>12390</v>
      </c>
    </row>
    <row r="3684" spans="1:4" ht="13.5" x14ac:dyDescent="0.25">
      <c r="A3684" s="101" t="s">
        <v>12391</v>
      </c>
      <c r="B3684" s="101" t="s">
        <v>12392</v>
      </c>
      <c r="C3684" s="101" t="s">
        <v>1770</v>
      </c>
      <c r="D3684" s="102" t="s">
        <v>12393</v>
      </c>
    </row>
    <row r="3685" spans="1:4" ht="13.5" x14ac:dyDescent="0.25">
      <c r="A3685" s="101" t="s">
        <v>12394</v>
      </c>
      <c r="B3685" s="101" t="s">
        <v>12395</v>
      </c>
      <c r="C3685" s="101" t="s">
        <v>1770</v>
      </c>
      <c r="D3685" s="102" t="s">
        <v>12396</v>
      </c>
    </row>
    <row r="3686" spans="1:4" ht="13.5" x14ac:dyDescent="0.25">
      <c r="A3686" s="101" t="s">
        <v>12397</v>
      </c>
      <c r="B3686" s="101" t="s">
        <v>12398</v>
      </c>
      <c r="C3686" s="101" t="s">
        <v>1770</v>
      </c>
      <c r="D3686" s="102" t="s">
        <v>12399</v>
      </c>
    </row>
    <row r="3687" spans="1:4" ht="13.5" x14ac:dyDescent="0.25">
      <c r="A3687" s="101" t="s">
        <v>12400</v>
      </c>
      <c r="B3687" s="101" t="s">
        <v>12401</v>
      </c>
      <c r="C3687" s="101" t="s">
        <v>1770</v>
      </c>
      <c r="D3687" s="102" t="s">
        <v>12402</v>
      </c>
    </row>
    <row r="3688" spans="1:4" ht="13.5" x14ac:dyDescent="0.25">
      <c r="A3688" s="101" t="s">
        <v>12403</v>
      </c>
      <c r="B3688" s="101" t="s">
        <v>12404</v>
      </c>
      <c r="C3688" s="101" t="s">
        <v>1770</v>
      </c>
      <c r="D3688" s="102" t="s">
        <v>12405</v>
      </c>
    </row>
    <row r="3689" spans="1:4" ht="13.5" x14ac:dyDescent="0.25">
      <c r="A3689" s="101" t="s">
        <v>12406</v>
      </c>
      <c r="B3689" s="101" t="s">
        <v>12407</v>
      </c>
      <c r="C3689" s="101" t="s">
        <v>1770</v>
      </c>
      <c r="D3689" s="102" t="s">
        <v>12408</v>
      </c>
    </row>
    <row r="3690" spans="1:4" ht="13.5" x14ac:dyDescent="0.25">
      <c r="A3690" s="101" t="s">
        <v>12409</v>
      </c>
      <c r="B3690" s="101" t="s">
        <v>12410</v>
      </c>
      <c r="C3690" s="101" t="s">
        <v>1770</v>
      </c>
      <c r="D3690" s="102" t="s">
        <v>12411</v>
      </c>
    </row>
    <row r="3691" spans="1:4" ht="13.5" x14ac:dyDescent="0.25">
      <c r="A3691" s="101" t="s">
        <v>12412</v>
      </c>
      <c r="B3691" s="101" t="s">
        <v>12413</v>
      </c>
      <c r="C3691" s="101" t="s">
        <v>1770</v>
      </c>
      <c r="D3691" s="102" t="s">
        <v>12414</v>
      </c>
    </row>
    <row r="3692" spans="1:4" ht="13.5" x14ac:dyDescent="0.25">
      <c r="A3692" s="101" t="s">
        <v>12415</v>
      </c>
      <c r="B3692" s="101" t="s">
        <v>12416</v>
      </c>
      <c r="C3692" s="101" t="s">
        <v>1770</v>
      </c>
      <c r="D3692" s="102" t="s">
        <v>12417</v>
      </c>
    </row>
    <row r="3693" spans="1:4" ht="13.5" x14ac:dyDescent="0.25">
      <c r="A3693" s="101" t="s">
        <v>12418</v>
      </c>
      <c r="B3693" s="101" t="s">
        <v>12419</v>
      </c>
      <c r="C3693" s="101" t="s">
        <v>1770</v>
      </c>
      <c r="D3693" s="102" t="s">
        <v>12420</v>
      </c>
    </row>
    <row r="3694" spans="1:4" ht="13.5" x14ac:dyDescent="0.25">
      <c r="A3694" s="101" t="s">
        <v>12421</v>
      </c>
      <c r="B3694" s="101" t="s">
        <v>12422</v>
      </c>
      <c r="C3694" s="101" t="s">
        <v>1770</v>
      </c>
      <c r="D3694" s="102" t="s">
        <v>12423</v>
      </c>
    </row>
    <row r="3695" spans="1:4" ht="13.5" x14ac:dyDescent="0.25">
      <c r="A3695" s="101" t="s">
        <v>12424</v>
      </c>
      <c r="B3695" s="101" t="s">
        <v>12425</v>
      </c>
      <c r="C3695" s="101" t="s">
        <v>1549</v>
      </c>
      <c r="D3695" s="102" t="s">
        <v>12426</v>
      </c>
    </row>
    <row r="3696" spans="1:4" ht="13.5" x14ac:dyDescent="0.25">
      <c r="A3696" s="101" t="s">
        <v>12427</v>
      </c>
      <c r="B3696" s="101" t="s">
        <v>12428</v>
      </c>
      <c r="C3696" s="101" t="s">
        <v>1549</v>
      </c>
      <c r="D3696" s="102" t="s">
        <v>12429</v>
      </c>
    </row>
    <row r="3697" spans="1:4" ht="13.5" x14ac:dyDescent="0.25">
      <c r="A3697" s="101" t="s">
        <v>12430</v>
      </c>
      <c r="B3697" s="101" t="s">
        <v>12431</v>
      </c>
      <c r="C3697" s="101" t="s">
        <v>1549</v>
      </c>
      <c r="D3697" s="102" t="s">
        <v>2379</v>
      </c>
    </row>
    <row r="3698" spans="1:4" ht="13.5" x14ac:dyDescent="0.25">
      <c r="A3698" s="101" t="s">
        <v>12432</v>
      </c>
      <c r="B3698" s="101" t="s">
        <v>12433</v>
      </c>
      <c r="C3698" s="101" t="s">
        <v>1549</v>
      </c>
      <c r="D3698" s="102" t="s">
        <v>12434</v>
      </c>
    </row>
    <row r="3699" spans="1:4" ht="13.5" x14ac:dyDescent="0.25">
      <c r="A3699" s="101" t="s">
        <v>12435</v>
      </c>
      <c r="B3699" s="101" t="s">
        <v>12436</v>
      </c>
      <c r="C3699" s="101" t="s">
        <v>1549</v>
      </c>
      <c r="D3699" s="102" t="s">
        <v>2014</v>
      </c>
    </row>
    <row r="3700" spans="1:4" ht="13.5" x14ac:dyDescent="0.25">
      <c r="A3700" s="101" t="s">
        <v>12437</v>
      </c>
      <c r="B3700" s="101" t="s">
        <v>12438</v>
      </c>
      <c r="C3700" s="101" t="s">
        <v>1549</v>
      </c>
      <c r="D3700" s="102" t="s">
        <v>12439</v>
      </c>
    </row>
    <row r="3701" spans="1:4" ht="13.5" x14ac:dyDescent="0.25">
      <c r="A3701" s="101" t="s">
        <v>12440</v>
      </c>
      <c r="B3701" s="101" t="s">
        <v>12441</v>
      </c>
      <c r="C3701" s="101" t="s">
        <v>1549</v>
      </c>
      <c r="D3701" s="102" t="s">
        <v>8911</v>
      </c>
    </row>
    <row r="3702" spans="1:4" ht="13.5" x14ac:dyDescent="0.25">
      <c r="A3702" s="101" t="s">
        <v>12442</v>
      </c>
      <c r="B3702" s="101" t="s">
        <v>12443</v>
      </c>
      <c r="C3702" s="101" t="s">
        <v>1549</v>
      </c>
      <c r="D3702" s="102" t="s">
        <v>8927</v>
      </c>
    </row>
    <row r="3703" spans="1:4" ht="13.5" x14ac:dyDescent="0.25">
      <c r="A3703" s="101" t="s">
        <v>12444</v>
      </c>
      <c r="B3703" s="101" t="s">
        <v>12445</v>
      </c>
      <c r="C3703" s="101" t="s">
        <v>1549</v>
      </c>
      <c r="D3703" s="102" t="s">
        <v>12446</v>
      </c>
    </row>
    <row r="3704" spans="1:4" ht="13.5" x14ac:dyDescent="0.25">
      <c r="A3704" s="101" t="s">
        <v>12447</v>
      </c>
      <c r="B3704" s="101" t="s">
        <v>12448</v>
      </c>
      <c r="C3704" s="101" t="s">
        <v>1549</v>
      </c>
      <c r="D3704" s="102" t="s">
        <v>12449</v>
      </c>
    </row>
    <row r="3705" spans="1:4" ht="13.5" x14ac:dyDescent="0.25">
      <c r="A3705" s="101" t="s">
        <v>12450</v>
      </c>
      <c r="B3705" s="101" t="s">
        <v>12451</v>
      </c>
      <c r="C3705" s="101" t="s">
        <v>1549</v>
      </c>
      <c r="D3705" s="102" t="s">
        <v>12452</v>
      </c>
    </row>
    <row r="3706" spans="1:4" ht="13.5" x14ac:dyDescent="0.25">
      <c r="A3706" s="101" t="s">
        <v>12453</v>
      </c>
      <c r="B3706" s="101" t="s">
        <v>12454</v>
      </c>
      <c r="C3706" s="101" t="s">
        <v>1549</v>
      </c>
      <c r="D3706" s="102" t="s">
        <v>12455</v>
      </c>
    </row>
    <row r="3707" spans="1:4" ht="13.5" x14ac:dyDescent="0.25">
      <c r="A3707" s="101" t="s">
        <v>12456</v>
      </c>
      <c r="B3707" s="101" t="s">
        <v>12457</v>
      </c>
      <c r="C3707" s="101" t="s">
        <v>1549</v>
      </c>
      <c r="D3707" s="102" t="s">
        <v>8793</v>
      </c>
    </row>
    <row r="3708" spans="1:4" ht="13.5" x14ac:dyDescent="0.25">
      <c r="A3708" s="101" t="s">
        <v>12458</v>
      </c>
      <c r="B3708" s="101" t="s">
        <v>12459</v>
      </c>
      <c r="C3708" s="101" t="s">
        <v>1549</v>
      </c>
      <c r="D3708" s="102" t="s">
        <v>2936</v>
      </c>
    </row>
    <row r="3709" spans="1:4" ht="13.5" x14ac:dyDescent="0.25">
      <c r="A3709" s="101" t="s">
        <v>12460</v>
      </c>
      <c r="B3709" s="101" t="s">
        <v>12461</v>
      </c>
      <c r="C3709" s="101" t="s">
        <v>1549</v>
      </c>
      <c r="D3709" s="102" t="s">
        <v>12462</v>
      </c>
    </row>
    <row r="3710" spans="1:4" ht="13.5" x14ac:dyDescent="0.25">
      <c r="A3710" s="101" t="s">
        <v>12463</v>
      </c>
      <c r="B3710" s="101" t="s">
        <v>12464</v>
      </c>
      <c r="C3710" s="101" t="s">
        <v>1549</v>
      </c>
      <c r="D3710" s="102" t="s">
        <v>4423</v>
      </c>
    </row>
    <row r="3711" spans="1:4" ht="13.5" x14ac:dyDescent="0.25">
      <c r="A3711" s="101" t="s">
        <v>12465</v>
      </c>
      <c r="B3711" s="101" t="s">
        <v>12466</v>
      </c>
      <c r="C3711" s="101" t="s">
        <v>1549</v>
      </c>
      <c r="D3711" s="102" t="s">
        <v>12467</v>
      </c>
    </row>
    <row r="3712" spans="1:4" ht="13.5" x14ac:dyDescent="0.25">
      <c r="A3712" s="101" t="s">
        <v>12468</v>
      </c>
      <c r="B3712" s="101" t="s">
        <v>12469</v>
      </c>
      <c r="C3712" s="101" t="s">
        <v>1549</v>
      </c>
      <c r="D3712" s="102" t="s">
        <v>12470</v>
      </c>
    </row>
    <row r="3713" spans="1:4" ht="13.5" x14ac:dyDescent="0.25">
      <c r="A3713" s="101" t="s">
        <v>12471</v>
      </c>
      <c r="B3713" s="101" t="s">
        <v>12472</v>
      </c>
      <c r="C3713" s="101" t="s">
        <v>1549</v>
      </c>
      <c r="D3713" s="102" t="s">
        <v>2347</v>
      </c>
    </row>
    <row r="3714" spans="1:4" ht="13.5" x14ac:dyDescent="0.25">
      <c r="A3714" s="101" t="s">
        <v>12473</v>
      </c>
      <c r="B3714" s="101" t="s">
        <v>12474</v>
      </c>
      <c r="C3714" s="101" t="s">
        <v>1549</v>
      </c>
      <c r="D3714" s="102" t="s">
        <v>9645</v>
      </c>
    </row>
    <row r="3715" spans="1:4" ht="13.5" x14ac:dyDescent="0.25">
      <c r="A3715" s="101" t="s">
        <v>12475</v>
      </c>
      <c r="B3715" s="101" t="s">
        <v>12476</v>
      </c>
      <c r="C3715" s="101" t="s">
        <v>1549</v>
      </c>
      <c r="D3715" s="102" t="s">
        <v>12477</v>
      </c>
    </row>
    <row r="3716" spans="1:4" ht="13.5" x14ac:dyDescent="0.25">
      <c r="A3716" s="101" t="s">
        <v>12478</v>
      </c>
      <c r="B3716" s="101" t="s">
        <v>12479</v>
      </c>
      <c r="C3716" s="101" t="s">
        <v>1549</v>
      </c>
      <c r="D3716" s="102" t="s">
        <v>12480</v>
      </c>
    </row>
    <row r="3717" spans="1:4" ht="13.5" x14ac:dyDescent="0.25">
      <c r="A3717" s="101" t="s">
        <v>12481</v>
      </c>
      <c r="B3717" s="101" t="s">
        <v>12482</v>
      </c>
      <c r="C3717" s="101" t="s">
        <v>1549</v>
      </c>
      <c r="D3717" s="102" t="s">
        <v>12483</v>
      </c>
    </row>
    <row r="3718" spans="1:4" ht="13.5" x14ac:dyDescent="0.25">
      <c r="A3718" s="101" t="s">
        <v>12484</v>
      </c>
      <c r="B3718" s="101" t="s">
        <v>12485</v>
      </c>
      <c r="C3718" s="101" t="s">
        <v>1549</v>
      </c>
      <c r="D3718" s="102" t="s">
        <v>12486</v>
      </c>
    </row>
    <row r="3719" spans="1:4" ht="13.5" x14ac:dyDescent="0.25">
      <c r="A3719" s="101" t="s">
        <v>12487</v>
      </c>
      <c r="B3719" s="101" t="s">
        <v>12488</v>
      </c>
      <c r="C3719" s="101" t="s">
        <v>1549</v>
      </c>
      <c r="D3719" s="102" t="s">
        <v>12489</v>
      </c>
    </row>
    <row r="3720" spans="1:4" ht="13.5" x14ac:dyDescent="0.25">
      <c r="A3720" s="101" t="s">
        <v>12490</v>
      </c>
      <c r="B3720" s="101" t="s">
        <v>12491</v>
      </c>
      <c r="C3720" s="101" t="s">
        <v>1549</v>
      </c>
      <c r="D3720" s="102" t="s">
        <v>12492</v>
      </c>
    </row>
    <row r="3721" spans="1:4" ht="13.5" x14ac:dyDescent="0.25">
      <c r="A3721" s="101" t="s">
        <v>12493</v>
      </c>
      <c r="B3721" s="101" t="s">
        <v>12494</v>
      </c>
      <c r="C3721" s="101" t="s">
        <v>1549</v>
      </c>
      <c r="D3721" s="102" t="s">
        <v>12495</v>
      </c>
    </row>
    <row r="3722" spans="1:4" ht="13.5" x14ac:dyDescent="0.25">
      <c r="A3722" s="101" t="s">
        <v>12496</v>
      </c>
      <c r="B3722" s="101" t="s">
        <v>12497</v>
      </c>
      <c r="C3722" s="101" t="s">
        <v>1549</v>
      </c>
      <c r="D3722" s="102" t="s">
        <v>9940</v>
      </c>
    </row>
    <row r="3723" spans="1:4" ht="13.5" x14ac:dyDescent="0.25">
      <c r="A3723" s="101" t="s">
        <v>12498</v>
      </c>
      <c r="B3723" s="101" t="s">
        <v>12499</v>
      </c>
      <c r="C3723" s="101" t="s">
        <v>1549</v>
      </c>
      <c r="D3723" s="102" t="s">
        <v>12500</v>
      </c>
    </row>
    <row r="3724" spans="1:4" ht="13.5" x14ac:dyDescent="0.25">
      <c r="A3724" s="101" t="s">
        <v>12501</v>
      </c>
      <c r="B3724" s="101" t="s">
        <v>12502</v>
      </c>
      <c r="C3724" s="101" t="s">
        <v>1549</v>
      </c>
      <c r="D3724" s="102" t="s">
        <v>12503</v>
      </c>
    </row>
    <row r="3725" spans="1:4" ht="13.5" x14ac:dyDescent="0.25">
      <c r="A3725" s="101" t="s">
        <v>12504</v>
      </c>
      <c r="B3725" s="101" t="s">
        <v>12505</v>
      </c>
      <c r="C3725" s="101" t="s">
        <v>1549</v>
      </c>
      <c r="D3725" s="102" t="s">
        <v>12506</v>
      </c>
    </row>
    <row r="3726" spans="1:4" ht="13.5" x14ac:dyDescent="0.25">
      <c r="A3726" s="101" t="s">
        <v>12507</v>
      </c>
      <c r="B3726" s="101" t="s">
        <v>12508</v>
      </c>
      <c r="C3726" s="101" t="s">
        <v>1549</v>
      </c>
      <c r="D3726" s="102" t="s">
        <v>12509</v>
      </c>
    </row>
    <row r="3727" spans="1:4" ht="13.5" x14ac:dyDescent="0.25">
      <c r="A3727" s="101" t="s">
        <v>12510</v>
      </c>
      <c r="B3727" s="101" t="s">
        <v>12511</v>
      </c>
      <c r="C3727" s="101" t="s">
        <v>1549</v>
      </c>
      <c r="D3727" s="102" t="s">
        <v>12512</v>
      </c>
    </row>
    <row r="3728" spans="1:4" ht="13.5" x14ac:dyDescent="0.25">
      <c r="A3728" s="101" t="s">
        <v>12513</v>
      </c>
      <c r="B3728" s="101" t="s">
        <v>12514</v>
      </c>
      <c r="C3728" s="101" t="s">
        <v>1549</v>
      </c>
      <c r="D3728" s="102" t="s">
        <v>12515</v>
      </c>
    </row>
    <row r="3729" spans="1:4" ht="13.5" x14ac:dyDescent="0.25">
      <c r="A3729" s="101" t="s">
        <v>12516</v>
      </c>
      <c r="B3729" s="101" t="s">
        <v>12517</v>
      </c>
      <c r="C3729" s="101" t="s">
        <v>1549</v>
      </c>
      <c r="D3729" s="102" t="s">
        <v>12518</v>
      </c>
    </row>
    <row r="3730" spans="1:4" ht="13.5" x14ac:dyDescent="0.25">
      <c r="A3730" s="101" t="s">
        <v>12519</v>
      </c>
      <c r="B3730" s="101" t="s">
        <v>12520</v>
      </c>
      <c r="C3730" s="101" t="s">
        <v>1549</v>
      </c>
      <c r="D3730" s="102" t="s">
        <v>12521</v>
      </c>
    </row>
    <row r="3731" spans="1:4" ht="13.5" x14ac:dyDescent="0.25">
      <c r="A3731" s="101" t="s">
        <v>12522</v>
      </c>
      <c r="B3731" s="101" t="s">
        <v>12523</v>
      </c>
      <c r="C3731" s="101" t="s">
        <v>1549</v>
      </c>
      <c r="D3731" s="102" t="s">
        <v>8919</v>
      </c>
    </row>
    <row r="3732" spans="1:4" ht="13.5" x14ac:dyDescent="0.25">
      <c r="A3732" s="101" t="s">
        <v>12524</v>
      </c>
      <c r="B3732" s="101" t="s">
        <v>12525</v>
      </c>
      <c r="C3732" s="101" t="s">
        <v>1549</v>
      </c>
      <c r="D3732" s="102" t="s">
        <v>12526</v>
      </c>
    </row>
    <row r="3733" spans="1:4" ht="13.5" x14ac:dyDescent="0.25">
      <c r="A3733" s="101" t="s">
        <v>12527</v>
      </c>
      <c r="B3733" s="101" t="s">
        <v>12528</v>
      </c>
      <c r="C3733" s="101" t="s">
        <v>1549</v>
      </c>
      <c r="D3733" s="102" t="s">
        <v>12529</v>
      </c>
    </row>
    <row r="3734" spans="1:4" ht="13.5" x14ac:dyDescent="0.25">
      <c r="A3734" s="101" t="s">
        <v>12530</v>
      </c>
      <c r="B3734" s="101" t="s">
        <v>12531</v>
      </c>
      <c r="C3734" s="101" t="s">
        <v>1549</v>
      </c>
      <c r="D3734" s="102" t="s">
        <v>12532</v>
      </c>
    </row>
    <row r="3735" spans="1:4" ht="13.5" x14ac:dyDescent="0.25">
      <c r="A3735" s="101" t="s">
        <v>12533</v>
      </c>
      <c r="B3735" s="101" t="s">
        <v>12534</v>
      </c>
      <c r="C3735" s="101" t="s">
        <v>1549</v>
      </c>
      <c r="D3735" s="102" t="s">
        <v>12535</v>
      </c>
    </row>
    <row r="3736" spans="1:4" ht="13.5" x14ac:dyDescent="0.25">
      <c r="A3736" s="101" t="s">
        <v>12536</v>
      </c>
      <c r="B3736" s="101" t="s">
        <v>12537</v>
      </c>
      <c r="C3736" s="101" t="s">
        <v>1549</v>
      </c>
      <c r="D3736" s="102" t="s">
        <v>12538</v>
      </c>
    </row>
    <row r="3737" spans="1:4" ht="13.5" x14ac:dyDescent="0.25">
      <c r="A3737" s="101" t="s">
        <v>12539</v>
      </c>
      <c r="B3737" s="101" t="s">
        <v>12540</v>
      </c>
      <c r="C3737" s="101" t="s">
        <v>1549</v>
      </c>
      <c r="D3737" s="102" t="s">
        <v>12541</v>
      </c>
    </row>
    <row r="3738" spans="1:4" ht="13.5" x14ac:dyDescent="0.25">
      <c r="A3738" s="101" t="s">
        <v>12542</v>
      </c>
      <c r="B3738" s="101" t="s">
        <v>12543</v>
      </c>
      <c r="C3738" s="101" t="s">
        <v>1549</v>
      </c>
      <c r="D3738" s="102" t="s">
        <v>12544</v>
      </c>
    </row>
    <row r="3739" spans="1:4" ht="13.5" x14ac:dyDescent="0.25">
      <c r="A3739" s="101" t="s">
        <v>12545</v>
      </c>
      <c r="B3739" s="101" t="s">
        <v>12546</v>
      </c>
      <c r="C3739" s="101" t="s">
        <v>1549</v>
      </c>
      <c r="D3739" s="102" t="s">
        <v>12547</v>
      </c>
    </row>
    <row r="3740" spans="1:4" ht="13.5" x14ac:dyDescent="0.25">
      <c r="A3740" s="101" t="s">
        <v>12548</v>
      </c>
      <c r="B3740" s="101" t="s">
        <v>12549</v>
      </c>
      <c r="C3740" s="101" t="s">
        <v>1549</v>
      </c>
      <c r="D3740" s="102" t="s">
        <v>12550</v>
      </c>
    </row>
    <row r="3741" spans="1:4" ht="13.5" x14ac:dyDescent="0.25">
      <c r="A3741" s="101" t="s">
        <v>12551</v>
      </c>
      <c r="B3741" s="101" t="s">
        <v>12552</v>
      </c>
      <c r="C3741" s="101" t="s">
        <v>1549</v>
      </c>
      <c r="D3741" s="102" t="s">
        <v>12553</v>
      </c>
    </row>
    <row r="3742" spans="1:4" ht="13.5" x14ac:dyDescent="0.25">
      <c r="A3742" s="101" t="s">
        <v>12554</v>
      </c>
      <c r="B3742" s="101" t="s">
        <v>12555</v>
      </c>
      <c r="C3742" s="101" t="s">
        <v>1549</v>
      </c>
      <c r="D3742" s="102" t="s">
        <v>4963</v>
      </c>
    </row>
    <row r="3743" spans="1:4" ht="13.5" x14ac:dyDescent="0.25">
      <c r="A3743" s="101" t="s">
        <v>12556</v>
      </c>
      <c r="B3743" s="101" t="s">
        <v>12557</v>
      </c>
      <c r="C3743" s="101" t="s">
        <v>1549</v>
      </c>
      <c r="D3743" s="102" t="s">
        <v>12558</v>
      </c>
    </row>
    <row r="3744" spans="1:4" ht="13.5" x14ac:dyDescent="0.25">
      <c r="A3744" s="101" t="s">
        <v>12559</v>
      </c>
      <c r="B3744" s="101" t="s">
        <v>12560</v>
      </c>
      <c r="C3744" s="101" t="s">
        <v>1549</v>
      </c>
      <c r="D3744" s="102" t="s">
        <v>12561</v>
      </c>
    </row>
    <row r="3745" spans="1:4" ht="13.5" x14ac:dyDescent="0.25">
      <c r="A3745" s="101" t="s">
        <v>12562</v>
      </c>
      <c r="B3745" s="101" t="s">
        <v>12563</v>
      </c>
      <c r="C3745" s="101" t="s">
        <v>1549</v>
      </c>
      <c r="D3745" s="102" t="s">
        <v>3116</v>
      </c>
    </row>
    <row r="3746" spans="1:4" ht="13.5" x14ac:dyDescent="0.25">
      <c r="A3746" s="101" t="s">
        <v>12564</v>
      </c>
      <c r="B3746" s="101" t="s">
        <v>12565</v>
      </c>
      <c r="C3746" s="101" t="s">
        <v>1549</v>
      </c>
      <c r="D3746" s="102" t="s">
        <v>12566</v>
      </c>
    </row>
    <row r="3747" spans="1:4" ht="13.5" x14ac:dyDescent="0.25">
      <c r="A3747" s="101" t="s">
        <v>12567</v>
      </c>
      <c r="B3747" s="101" t="s">
        <v>12568</v>
      </c>
      <c r="C3747" s="101" t="s">
        <v>1549</v>
      </c>
      <c r="D3747" s="102" t="s">
        <v>1837</v>
      </c>
    </row>
    <row r="3748" spans="1:4" ht="13.5" x14ac:dyDescent="0.25">
      <c r="A3748" s="101" t="s">
        <v>12569</v>
      </c>
      <c r="B3748" s="101" t="s">
        <v>12570</v>
      </c>
      <c r="C3748" s="101" t="s">
        <v>1549</v>
      </c>
      <c r="D3748" s="102" t="s">
        <v>12571</v>
      </c>
    </row>
    <row r="3749" spans="1:4" ht="13.5" x14ac:dyDescent="0.25">
      <c r="A3749" s="101" t="s">
        <v>12572</v>
      </c>
      <c r="B3749" s="101" t="s">
        <v>12573</v>
      </c>
      <c r="C3749" s="101" t="s">
        <v>1549</v>
      </c>
      <c r="D3749" s="102" t="s">
        <v>9856</v>
      </c>
    </row>
    <row r="3750" spans="1:4" ht="13.5" x14ac:dyDescent="0.25">
      <c r="A3750" s="101" t="s">
        <v>12574</v>
      </c>
      <c r="B3750" s="101" t="s">
        <v>12575</v>
      </c>
      <c r="C3750" s="101" t="s">
        <v>1549</v>
      </c>
      <c r="D3750" s="102" t="s">
        <v>12576</v>
      </c>
    </row>
    <row r="3751" spans="1:4" ht="13.5" x14ac:dyDescent="0.25">
      <c r="A3751" s="101" t="s">
        <v>12577</v>
      </c>
      <c r="B3751" s="101" t="s">
        <v>12578</v>
      </c>
      <c r="C3751" s="101" t="s">
        <v>1549</v>
      </c>
      <c r="D3751" s="102" t="s">
        <v>12579</v>
      </c>
    </row>
    <row r="3752" spans="1:4" ht="13.5" x14ac:dyDescent="0.25">
      <c r="A3752" s="101" t="s">
        <v>12580</v>
      </c>
      <c r="B3752" s="101" t="s">
        <v>12581</v>
      </c>
      <c r="C3752" s="101" t="s">
        <v>1549</v>
      </c>
      <c r="D3752" s="102" t="s">
        <v>12582</v>
      </c>
    </row>
    <row r="3753" spans="1:4" ht="13.5" x14ac:dyDescent="0.25">
      <c r="A3753" s="101" t="s">
        <v>12583</v>
      </c>
      <c r="B3753" s="101" t="s">
        <v>12584</v>
      </c>
      <c r="C3753" s="101" t="s">
        <v>1549</v>
      </c>
      <c r="D3753" s="102" t="s">
        <v>12585</v>
      </c>
    </row>
    <row r="3754" spans="1:4" ht="13.5" x14ac:dyDescent="0.25">
      <c r="A3754" s="101" t="s">
        <v>12586</v>
      </c>
      <c r="B3754" s="101" t="s">
        <v>12587</v>
      </c>
      <c r="C3754" s="101" t="s">
        <v>1549</v>
      </c>
      <c r="D3754" s="102" t="s">
        <v>12588</v>
      </c>
    </row>
    <row r="3755" spans="1:4" ht="13.5" x14ac:dyDescent="0.25">
      <c r="A3755" s="101" t="s">
        <v>12589</v>
      </c>
      <c r="B3755" s="101" t="s">
        <v>12590</v>
      </c>
      <c r="C3755" s="101" t="s">
        <v>1549</v>
      </c>
      <c r="D3755" s="102" t="s">
        <v>12591</v>
      </c>
    </row>
    <row r="3756" spans="1:4" ht="13.5" x14ac:dyDescent="0.25">
      <c r="A3756" s="101" t="s">
        <v>12592</v>
      </c>
      <c r="B3756" s="101" t="s">
        <v>12593</v>
      </c>
      <c r="C3756" s="101" t="s">
        <v>1549</v>
      </c>
      <c r="D3756" s="102" t="s">
        <v>12594</v>
      </c>
    </row>
    <row r="3757" spans="1:4" ht="13.5" x14ac:dyDescent="0.25">
      <c r="A3757" s="101" t="s">
        <v>12595</v>
      </c>
      <c r="B3757" s="101" t="s">
        <v>12596</v>
      </c>
      <c r="C3757" s="101" t="s">
        <v>1549</v>
      </c>
      <c r="D3757" s="102" t="s">
        <v>12597</v>
      </c>
    </row>
    <row r="3758" spans="1:4" ht="13.5" x14ac:dyDescent="0.25">
      <c r="A3758" s="101" t="s">
        <v>12598</v>
      </c>
      <c r="B3758" s="101" t="s">
        <v>12599</v>
      </c>
      <c r="C3758" s="101" t="s">
        <v>1549</v>
      </c>
      <c r="D3758" s="102" t="s">
        <v>12600</v>
      </c>
    </row>
    <row r="3759" spans="1:4" ht="13.5" x14ac:dyDescent="0.25">
      <c r="A3759" s="101" t="s">
        <v>12601</v>
      </c>
      <c r="B3759" s="101" t="s">
        <v>12602</v>
      </c>
      <c r="C3759" s="101" t="s">
        <v>1549</v>
      </c>
      <c r="D3759" s="102" t="s">
        <v>9685</v>
      </c>
    </row>
    <row r="3760" spans="1:4" ht="13.5" x14ac:dyDescent="0.25">
      <c r="A3760" s="101" t="s">
        <v>12603</v>
      </c>
      <c r="B3760" s="101" t="s">
        <v>12604</v>
      </c>
      <c r="C3760" s="101" t="s">
        <v>1549</v>
      </c>
      <c r="D3760" s="102" t="s">
        <v>3493</v>
      </c>
    </row>
    <row r="3761" spans="1:4" ht="13.5" x14ac:dyDescent="0.25">
      <c r="A3761" s="101" t="s">
        <v>12605</v>
      </c>
      <c r="B3761" s="101" t="s">
        <v>12606</v>
      </c>
      <c r="C3761" s="101" t="s">
        <v>1549</v>
      </c>
      <c r="D3761" s="102" t="s">
        <v>12607</v>
      </c>
    </row>
    <row r="3762" spans="1:4" ht="13.5" x14ac:dyDescent="0.25">
      <c r="A3762" s="101" t="s">
        <v>12608</v>
      </c>
      <c r="B3762" s="101" t="s">
        <v>12609</v>
      </c>
      <c r="C3762" s="101" t="s">
        <v>1549</v>
      </c>
      <c r="D3762" s="102" t="s">
        <v>12610</v>
      </c>
    </row>
    <row r="3763" spans="1:4" ht="13.5" x14ac:dyDescent="0.25">
      <c r="A3763" s="101" t="s">
        <v>12611</v>
      </c>
      <c r="B3763" s="101" t="s">
        <v>12612</v>
      </c>
      <c r="C3763" s="101" t="s">
        <v>1549</v>
      </c>
      <c r="D3763" s="102" t="s">
        <v>12613</v>
      </c>
    </row>
    <row r="3764" spans="1:4" ht="13.5" x14ac:dyDescent="0.25">
      <c r="A3764" s="101" t="s">
        <v>12614</v>
      </c>
      <c r="B3764" s="101" t="s">
        <v>12615</v>
      </c>
      <c r="C3764" s="101" t="s">
        <v>1549</v>
      </c>
      <c r="D3764" s="102" t="s">
        <v>8821</v>
      </c>
    </row>
    <row r="3765" spans="1:4" ht="13.5" x14ac:dyDescent="0.25">
      <c r="A3765" s="101" t="s">
        <v>12616</v>
      </c>
      <c r="B3765" s="101" t="s">
        <v>12617</v>
      </c>
      <c r="C3765" s="101" t="s">
        <v>1549</v>
      </c>
      <c r="D3765" s="102" t="s">
        <v>4917</v>
      </c>
    </row>
    <row r="3766" spans="1:4" ht="13.5" x14ac:dyDescent="0.25">
      <c r="A3766" s="101" t="s">
        <v>12618</v>
      </c>
      <c r="B3766" s="101" t="s">
        <v>12619</v>
      </c>
      <c r="C3766" s="101" t="s">
        <v>1549</v>
      </c>
      <c r="D3766" s="102" t="s">
        <v>12620</v>
      </c>
    </row>
    <row r="3767" spans="1:4" ht="13.5" x14ac:dyDescent="0.25">
      <c r="A3767" s="101" t="s">
        <v>12621</v>
      </c>
      <c r="B3767" s="101" t="s">
        <v>12622</v>
      </c>
      <c r="C3767" s="101" t="s">
        <v>1549</v>
      </c>
      <c r="D3767" s="102" t="s">
        <v>2376</v>
      </c>
    </row>
    <row r="3768" spans="1:4" ht="13.5" x14ac:dyDescent="0.25">
      <c r="A3768" s="101" t="s">
        <v>12623</v>
      </c>
      <c r="B3768" s="101" t="s">
        <v>12624</v>
      </c>
      <c r="C3768" s="101" t="s">
        <v>1549</v>
      </c>
      <c r="D3768" s="102" t="s">
        <v>12625</v>
      </c>
    </row>
    <row r="3769" spans="1:4" ht="13.5" x14ac:dyDescent="0.25">
      <c r="A3769" s="101" t="s">
        <v>12626</v>
      </c>
      <c r="B3769" s="101" t="s">
        <v>12627</v>
      </c>
      <c r="C3769" s="101" t="s">
        <v>1549</v>
      </c>
      <c r="D3769" s="102" t="s">
        <v>9682</v>
      </c>
    </row>
    <row r="3770" spans="1:4" ht="13.5" x14ac:dyDescent="0.25">
      <c r="A3770" s="101" t="s">
        <v>12628</v>
      </c>
      <c r="B3770" s="101" t="s">
        <v>12629</v>
      </c>
      <c r="C3770" s="101" t="s">
        <v>1549</v>
      </c>
      <c r="D3770" s="102" t="s">
        <v>12630</v>
      </c>
    </row>
    <row r="3771" spans="1:4" ht="13.5" x14ac:dyDescent="0.25">
      <c r="A3771" s="101" t="s">
        <v>12631</v>
      </c>
      <c r="B3771" s="101" t="s">
        <v>12632</v>
      </c>
      <c r="C3771" s="101" t="s">
        <v>1549</v>
      </c>
      <c r="D3771" s="102" t="s">
        <v>12633</v>
      </c>
    </row>
    <row r="3772" spans="1:4" ht="13.5" x14ac:dyDescent="0.25">
      <c r="A3772" s="101" t="s">
        <v>12634</v>
      </c>
      <c r="B3772" s="101" t="s">
        <v>12635</v>
      </c>
      <c r="C3772" s="101" t="s">
        <v>1549</v>
      </c>
      <c r="D3772" s="102" t="s">
        <v>12636</v>
      </c>
    </row>
    <row r="3773" spans="1:4" ht="13.5" x14ac:dyDescent="0.25">
      <c r="A3773" s="101" t="s">
        <v>12637</v>
      </c>
      <c r="B3773" s="101" t="s">
        <v>12638</v>
      </c>
      <c r="C3773" s="101" t="s">
        <v>1549</v>
      </c>
      <c r="D3773" s="102" t="s">
        <v>9948</v>
      </c>
    </row>
    <row r="3774" spans="1:4" ht="13.5" x14ac:dyDescent="0.25">
      <c r="A3774" s="101" t="s">
        <v>12639</v>
      </c>
      <c r="B3774" s="101" t="s">
        <v>12640</v>
      </c>
      <c r="C3774" s="101" t="s">
        <v>1549</v>
      </c>
      <c r="D3774" s="102" t="s">
        <v>12641</v>
      </c>
    </row>
    <row r="3775" spans="1:4" ht="13.5" x14ac:dyDescent="0.25">
      <c r="A3775" s="101" t="s">
        <v>12642</v>
      </c>
      <c r="B3775" s="101" t="s">
        <v>12643</v>
      </c>
      <c r="C3775" s="101" t="s">
        <v>1549</v>
      </c>
      <c r="D3775" s="102" t="s">
        <v>2394</v>
      </c>
    </row>
    <row r="3776" spans="1:4" ht="13.5" x14ac:dyDescent="0.25">
      <c r="A3776" s="101" t="s">
        <v>12644</v>
      </c>
      <c r="B3776" s="101" t="s">
        <v>12645</v>
      </c>
      <c r="C3776" s="101" t="s">
        <v>1549</v>
      </c>
      <c r="D3776" s="102" t="s">
        <v>1819</v>
      </c>
    </row>
    <row r="3777" spans="1:4" ht="13.5" x14ac:dyDescent="0.25">
      <c r="A3777" s="101" t="s">
        <v>12646</v>
      </c>
      <c r="B3777" s="101" t="s">
        <v>12647</v>
      </c>
      <c r="C3777" s="101" t="s">
        <v>1549</v>
      </c>
      <c r="D3777" s="102" t="s">
        <v>12648</v>
      </c>
    </row>
    <row r="3778" spans="1:4" ht="13.5" x14ac:dyDescent="0.25">
      <c r="A3778" s="101" t="s">
        <v>12649</v>
      </c>
      <c r="B3778" s="101" t="s">
        <v>12650</v>
      </c>
      <c r="C3778" s="101" t="s">
        <v>1549</v>
      </c>
      <c r="D3778" s="102" t="s">
        <v>12651</v>
      </c>
    </row>
    <row r="3779" spans="1:4" ht="13.5" x14ac:dyDescent="0.25">
      <c r="A3779" s="101" t="s">
        <v>12652</v>
      </c>
      <c r="B3779" s="101" t="s">
        <v>12653</v>
      </c>
      <c r="C3779" s="101" t="s">
        <v>1549</v>
      </c>
      <c r="D3779" s="102" t="s">
        <v>12654</v>
      </c>
    </row>
    <row r="3780" spans="1:4" ht="13.5" x14ac:dyDescent="0.25">
      <c r="A3780" s="101" t="s">
        <v>12655</v>
      </c>
      <c r="B3780" s="101" t="s">
        <v>12656</v>
      </c>
      <c r="C3780" s="101" t="s">
        <v>1549</v>
      </c>
      <c r="D3780" s="102" t="s">
        <v>12657</v>
      </c>
    </row>
    <row r="3781" spans="1:4" ht="13.5" x14ac:dyDescent="0.25">
      <c r="A3781" s="101" t="s">
        <v>12658</v>
      </c>
      <c r="B3781" s="101" t="s">
        <v>12659</v>
      </c>
      <c r="C3781" s="101" t="s">
        <v>1549</v>
      </c>
      <c r="D3781" s="102" t="s">
        <v>12439</v>
      </c>
    </row>
    <row r="3782" spans="1:4" ht="13.5" x14ac:dyDescent="0.25">
      <c r="A3782" s="101" t="s">
        <v>12660</v>
      </c>
      <c r="B3782" s="101" t="s">
        <v>12661</v>
      </c>
      <c r="C3782" s="101" t="s">
        <v>1549</v>
      </c>
      <c r="D3782" s="102" t="s">
        <v>12662</v>
      </c>
    </row>
    <row r="3783" spans="1:4" ht="13.5" x14ac:dyDescent="0.25">
      <c r="A3783" s="101" t="s">
        <v>12663</v>
      </c>
      <c r="B3783" s="101" t="s">
        <v>12664</v>
      </c>
      <c r="C3783" s="101" t="s">
        <v>1549</v>
      </c>
      <c r="D3783" s="102" t="s">
        <v>12665</v>
      </c>
    </row>
    <row r="3784" spans="1:4" ht="13.5" x14ac:dyDescent="0.25">
      <c r="A3784" s="101" t="s">
        <v>12666</v>
      </c>
      <c r="B3784" s="101" t="s">
        <v>12667</v>
      </c>
      <c r="C3784" s="101" t="s">
        <v>1549</v>
      </c>
      <c r="D3784" s="102" t="s">
        <v>12668</v>
      </c>
    </row>
    <row r="3785" spans="1:4" ht="13.5" x14ac:dyDescent="0.25">
      <c r="A3785" s="101" t="s">
        <v>12669</v>
      </c>
      <c r="B3785" s="101" t="s">
        <v>12670</v>
      </c>
      <c r="C3785" s="101" t="s">
        <v>1549</v>
      </c>
      <c r="D3785" s="102" t="s">
        <v>12671</v>
      </c>
    </row>
    <row r="3786" spans="1:4" ht="13.5" x14ac:dyDescent="0.25">
      <c r="A3786" s="101" t="s">
        <v>12672</v>
      </c>
      <c r="B3786" s="101" t="s">
        <v>12673</v>
      </c>
      <c r="C3786" s="101" t="s">
        <v>1549</v>
      </c>
      <c r="D3786" s="102" t="s">
        <v>12674</v>
      </c>
    </row>
    <row r="3787" spans="1:4" ht="13.5" x14ac:dyDescent="0.25">
      <c r="A3787" s="101" t="s">
        <v>12675</v>
      </c>
      <c r="B3787" s="101" t="s">
        <v>12676</v>
      </c>
      <c r="C3787" s="101" t="s">
        <v>1549</v>
      </c>
      <c r="D3787" s="102" t="s">
        <v>5605</v>
      </c>
    </row>
    <row r="3788" spans="1:4" ht="13.5" x14ac:dyDescent="0.25">
      <c r="A3788" s="101" t="s">
        <v>12677</v>
      </c>
      <c r="B3788" s="101" t="s">
        <v>12678</v>
      </c>
      <c r="C3788" s="101" t="s">
        <v>1549</v>
      </c>
      <c r="D3788" s="102" t="s">
        <v>9691</v>
      </c>
    </row>
    <row r="3789" spans="1:4" ht="13.5" x14ac:dyDescent="0.25">
      <c r="A3789" s="101" t="s">
        <v>12679</v>
      </c>
      <c r="B3789" s="101" t="s">
        <v>12680</v>
      </c>
      <c r="C3789" s="101" t="s">
        <v>1549</v>
      </c>
      <c r="D3789" s="102" t="s">
        <v>12681</v>
      </c>
    </row>
    <row r="3790" spans="1:4" ht="13.5" x14ac:dyDescent="0.25">
      <c r="A3790" s="101" t="s">
        <v>12682</v>
      </c>
      <c r="B3790" s="101" t="s">
        <v>12683</v>
      </c>
      <c r="C3790" s="101" t="s">
        <v>1549</v>
      </c>
      <c r="D3790" s="102" t="s">
        <v>12684</v>
      </c>
    </row>
    <row r="3791" spans="1:4" ht="13.5" x14ac:dyDescent="0.25">
      <c r="A3791" s="101" t="s">
        <v>12685</v>
      </c>
      <c r="B3791" s="101" t="s">
        <v>12686</v>
      </c>
      <c r="C3791" s="101" t="s">
        <v>1549</v>
      </c>
      <c r="D3791" s="102" t="s">
        <v>5580</v>
      </c>
    </row>
    <row r="3792" spans="1:4" ht="13.5" x14ac:dyDescent="0.25">
      <c r="A3792" s="101" t="s">
        <v>12687</v>
      </c>
      <c r="B3792" s="101" t="s">
        <v>12688</v>
      </c>
      <c r="C3792" s="101" t="s">
        <v>1549</v>
      </c>
      <c r="D3792" s="102" t="s">
        <v>12689</v>
      </c>
    </row>
    <row r="3793" spans="1:4" ht="13.5" x14ac:dyDescent="0.25">
      <c r="A3793" s="101" t="s">
        <v>12690</v>
      </c>
      <c r="B3793" s="101" t="s">
        <v>12691</v>
      </c>
      <c r="C3793" s="101" t="s">
        <v>1549</v>
      </c>
      <c r="D3793" s="102" t="s">
        <v>12692</v>
      </c>
    </row>
    <row r="3794" spans="1:4" ht="13.5" x14ac:dyDescent="0.25">
      <c r="A3794" s="101" t="s">
        <v>12693</v>
      </c>
      <c r="B3794" s="101" t="s">
        <v>12694</v>
      </c>
      <c r="C3794" s="101" t="s">
        <v>1549</v>
      </c>
      <c r="D3794" s="102" t="s">
        <v>12695</v>
      </c>
    </row>
    <row r="3795" spans="1:4" ht="13.5" x14ac:dyDescent="0.25">
      <c r="A3795" s="101" t="s">
        <v>12696</v>
      </c>
      <c r="B3795" s="101" t="s">
        <v>12697</v>
      </c>
      <c r="C3795" s="101" t="s">
        <v>1549</v>
      </c>
      <c r="D3795" s="102" t="s">
        <v>12698</v>
      </c>
    </row>
    <row r="3796" spans="1:4" ht="13.5" x14ac:dyDescent="0.25">
      <c r="A3796" s="101" t="s">
        <v>12699</v>
      </c>
      <c r="B3796" s="101" t="s">
        <v>12700</v>
      </c>
      <c r="C3796" s="101" t="s">
        <v>1549</v>
      </c>
      <c r="D3796" s="102" t="s">
        <v>12701</v>
      </c>
    </row>
    <row r="3797" spans="1:4" ht="13.5" x14ac:dyDescent="0.25">
      <c r="A3797" s="101" t="s">
        <v>12702</v>
      </c>
      <c r="B3797" s="101" t="s">
        <v>12703</v>
      </c>
      <c r="C3797" s="101" t="s">
        <v>1549</v>
      </c>
      <c r="D3797" s="102" t="s">
        <v>12704</v>
      </c>
    </row>
    <row r="3798" spans="1:4" ht="13.5" x14ac:dyDescent="0.25">
      <c r="A3798" s="101" t="s">
        <v>12705</v>
      </c>
      <c r="B3798" s="101" t="s">
        <v>12706</v>
      </c>
      <c r="C3798" s="101" t="s">
        <v>1549</v>
      </c>
      <c r="D3798" s="102" t="s">
        <v>12707</v>
      </c>
    </row>
    <row r="3799" spans="1:4" ht="13.5" x14ac:dyDescent="0.25">
      <c r="A3799" s="101" t="s">
        <v>12708</v>
      </c>
      <c r="B3799" s="101" t="s">
        <v>12709</v>
      </c>
      <c r="C3799" s="101" t="s">
        <v>1549</v>
      </c>
      <c r="D3799" s="102" t="s">
        <v>12710</v>
      </c>
    </row>
    <row r="3800" spans="1:4" ht="13.5" x14ac:dyDescent="0.25">
      <c r="A3800" s="101" t="s">
        <v>12711</v>
      </c>
      <c r="B3800" s="101" t="s">
        <v>12712</v>
      </c>
      <c r="C3800" s="101" t="s">
        <v>1549</v>
      </c>
      <c r="D3800" s="102" t="s">
        <v>3191</v>
      </c>
    </row>
    <row r="3801" spans="1:4" ht="13.5" x14ac:dyDescent="0.25">
      <c r="A3801" s="101" t="s">
        <v>12713</v>
      </c>
      <c r="B3801" s="101" t="s">
        <v>12714</v>
      </c>
      <c r="C3801" s="101" t="s">
        <v>1549</v>
      </c>
      <c r="D3801" s="102" t="s">
        <v>12715</v>
      </c>
    </row>
    <row r="3802" spans="1:4" ht="13.5" x14ac:dyDescent="0.25">
      <c r="A3802" s="101" t="s">
        <v>12716</v>
      </c>
      <c r="B3802" s="101" t="s">
        <v>12717</v>
      </c>
      <c r="C3802" s="101" t="s">
        <v>1549</v>
      </c>
      <c r="D3802" s="102" t="s">
        <v>12718</v>
      </c>
    </row>
    <row r="3803" spans="1:4" ht="13.5" x14ac:dyDescent="0.25">
      <c r="A3803" s="101" t="s">
        <v>12719</v>
      </c>
      <c r="B3803" s="101" t="s">
        <v>12720</v>
      </c>
      <c r="C3803" s="101" t="s">
        <v>1549</v>
      </c>
      <c r="D3803" s="102" t="s">
        <v>7971</v>
      </c>
    </row>
    <row r="3804" spans="1:4" ht="13.5" x14ac:dyDescent="0.25">
      <c r="A3804" s="101" t="s">
        <v>12721</v>
      </c>
      <c r="B3804" s="101" t="s">
        <v>12722</v>
      </c>
      <c r="C3804" s="101" t="s">
        <v>1549</v>
      </c>
      <c r="D3804" s="102" t="s">
        <v>12723</v>
      </c>
    </row>
    <row r="3805" spans="1:4" ht="13.5" x14ac:dyDescent="0.25">
      <c r="A3805" s="101" t="s">
        <v>12724</v>
      </c>
      <c r="B3805" s="101" t="s">
        <v>12725</v>
      </c>
      <c r="C3805" s="101" t="s">
        <v>1549</v>
      </c>
      <c r="D3805" s="102" t="s">
        <v>12726</v>
      </c>
    </row>
    <row r="3806" spans="1:4" ht="13.5" x14ac:dyDescent="0.25">
      <c r="A3806" s="101" t="s">
        <v>12727</v>
      </c>
      <c r="B3806" s="101" t="s">
        <v>12728</v>
      </c>
      <c r="C3806" s="101" t="s">
        <v>1549</v>
      </c>
      <c r="D3806" s="102" t="s">
        <v>12729</v>
      </c>
    </row>
    <row r="3807" spans="1:4" ht="13.5" x14ac:dyDescent="0.25">
      <c r="A3807" s="101" t="s">
        <v>12730</v>
      </c>
      <c r="B3807" s="101" t="s">
        <v>12731</v>
      </c>
      <c r="C3807" s="101" t="s">
        <v>1549</v>
      </c>
      <c r="D3807" s="102" t="s">
        <v>1855</v>
      </c>
    </row>
    <row r="3808" spans="1:4" ht="13.5" x14ac:dyDescent="0.25">
      <c r="A3808" s="101" t="s">
        <v>12732</v>
      </c>
      <c r="B3808" s="101" t="s">
        <v>12733</v>
      </c>
      <c r="C3808" s="101" t="s">
        <v>1549</v>
      </c>
      <c r="D3808" s="102" t="s">
        <v>12734</v>
      </c>
    </row>
    <row r="3809" spans="1:4" ht="13.5" x14ac:dyDescent="0.25">
      <c r="A3809" s="101" t="s">
        <v>12735</v>
      </c>
      <c r="B3809" s="101" t="s">
        <v>12736</v>
      </c>
      <c r="C3809" s="101" t="s">
        <v>1549</v>
      </c>
      <c r="D3809" s="102" t="s">
        <v>12737</v>
      </c>
    </row>
    <row r="3810" spans="1:4" ht="13.5" x14ac:dyDescent="0.25">
      <c r="A3810" s="101" t="s">
        <v>12738</v>
      </c>
      <c r="B3810" s="101" t="s">
        <v>12739</v>
      </c>
      <c r="C3810" s="101" t="s">
        <v>1549</v>
      </c>
      <c r="D3810" s="102" t="s">
        <v>12740</v>
      </c>
    </row>
    <row r="3811" spans="1:4" ht="13.5" x14ac:dyDescent="0.25">
      <c r="A3811" s="101" t="s">
        <v>12741</v>
      </c>
      <c r="B3811" s="101" t="s">
        <v>12742</v>
      </c>
      <c r="C3811" s="101" t="s">
        <v>1549</v>
      </c>
      <c r="D3811" s="102" t="s">
        <v>9933</v>
      </c>
    </row>
    <row r="3812" spans="1:4" ht="13.5" x14ac:dyDescent="0.25">
      <c r="A3812" s="101" t="s">
        <v>12743</v>
      </c>
      <c r="B3812" s="101" t="s">
        <v>12744</v>
      </c>
      <c r="C3812" s="101" t="s">
        <v>1549</v>
      </c>
      <c r="D3812" s="102" t="s">
        <v>12745</v>
      </c>
    </row>
    <row r="3813" spans="1:4" ht="13.5" x14ac:dyDescent="0.25">
      <c r="A3813" s="101" t="s">
        <v>12746</v>
      </c>
      <c r="B3813" s="101" t="s">
        <v>12747</v>
      </c>
      <c r="C3813" s="101" t="s">
        <v>1549</v>
      </c>
      <c r="D3813" s="102" t="s">
        <v>12748</v>
      </c>
    </row>
    <row r="3814" spans="1:4" ht="13.5" x14ac:dyDescent="0.25">
      <c r="A3814" s="101" t="s">
        <v>12749</v>
      </c>
      <c r="B3814" s="101" t="s">
        <v>12750</v>
      </c>
      <c r="C3814" s="101" t="s">
        <v>1549</v>
      </c>
      <c r="D3814" s="102" t="s">
        <v>12751</v>
      </c>
    </row>
    <row r="3815" spans="1:4" ht="13.5" x14ac:dyDescent="0.25">
      <c r="A3815" s="101" t="s">
        <v>12752</v>
      </c>
      <c r="B3815" s="101" t="s">
        <v>12753</v>
      </c>
      <c r="C3815" s="101" t="s">
        <v>1549</v>
      </c>
      <c r="D3815" s="102" t="s">
        <v>12754</v>
      </c>
    </row>
    <row r="3816" spans="1:4" ht="13.5" x14ac:dyDescent="0.25">
      <c r="A3816" s="101" t="s">
        <v>12755</v>
      </c>
      <c r="B3816" s="101" t="s">
        <v>12756</v>
      </c>
      <c r="C3816" s="101" t="s">
        <v>1549</v>
      </c>
      <c r="D3816" s="102" t="s">
        <v>12757</v>
      </c>
    </row>
    <row r="3817" spans="1:4" ht="13.5" x14ac:dyDescent="0.25">
      <c r="A3817" s="101" t="s">
        <v>12758</v>
      </c>
      <c r="B3817" s="101" t="s">
        <v>12759</v>
      </c>
      <c r="C3817" s="101" t="s">
        <v>1549</v>
      </c>
      <c r="D3817" s="102" t="s">
        <v>12760</v>
      </c>
    </row>
    <row r="3818" spans="1:4" ht="13.5" x14ac:dyDescent="0.25">
      <c r="A3818" s="101" t="s">
        <v>12761</v>
      </c>
      <c r="B3818" s="101" t="s">
        <v>12762</v>
      </c>
      <c r="C3818" s="101" t="s">
        <v>1549</v>
      </c>
      <c r="D3818" s="102" t="s">
        <v>9736</v>
      </c>
    </row>
    <row r="3819" spans="1:4" ht="13.5" x14ac:dyDescent="0.25">
      <c r="A3819" s="101" t="s">
        <v>12763</v>
      </c>
      <c r="B3819" s="101" t="s">
        <v>12764</v>
      </c>
      <c r="C3819" s="101" t="s">
        <v>1549</v>
      </c>
      <c r="D3819" s="102" t="s">
        <v>12765</v>
      </c>
    </row>
    <row r="3820" spans="1:4" ht="13.5" x14ac:dyDescent="0.25">
      <c r="A3820" s="101" t="s">
        <v>12766</v>
      </c>
      <c r="B3820" s="101" t="s">
        <v>12767</v>
      </c>
      <c r="C3820" s="101" t="s">
        <v>1549</v>
      </c>
      <c r="D3820" s="102" t="s">
        <v>9894</v>
      </c>
    </row>
    <row r="3821" spans="1:4" ht="13.5" x14ac:dyDescent="0.25">
      <c r="A3821" s="101" t="s">
        <v>12768</v>
      </c>
      <c r="B3821" s="101" t="s">
        <v>12769</v>
      </c>
      <c r="C3821" s="101" t="s">
        <v>1549</v>
      </c>
      <c r="D3821" s="102" t="s">
        <v>9679</v>
      </c>
    </row>
    <row r="3822" spans="1:4" ht="13.5" x14ac:dyDescent="0.25">
      <c r="A3822" s="101" t="s">
        <v>12770</v>
      </c>
      <c r="B3822" s="101" t="s">
        <v>12771</v>
      </c>
      <c r="C3822" s="101" t="s">
        <v>1549</v>
      </c>
      <c r="D3822" s="102" t="s">
        <v>12772</v>
      </c>
    </row>
    <row r="3823" spans="1:4" ht="13.5" x14ac:dyDescent="0.25">
      <c r="A3823" s="101" t="s">
        <v>12773</v>
      </c>
      <c r="B3823" s="101" t="s">
        <v>12774</v>
      </c>
      <c r="C3823" s="101" t="s">
        <v>1549</v>
      </c>
      <c r="D3823" s="102" t="s">
        <v>12470</v>
      </c>
    </row>
    <row r="3824" spans="1:4" ht="13.5" x14ac:dyDescent="0.25">
      <c r="A3824" s="101" t="s">
        <v>12775</v>
      </c>
      <c r="B3824" s="101" t="s">
        <v>12776</v>
      </c>
      <c r="C3824" s="101" t="s">
        <v>1549</v>
      </c>
      <c r="D3824" s="102" t="s">
        <v>5680</v>
      </c>
    </row>
    <row r="3825" spans="1:4" ht="13.5" x14ac:dyDescent="0.25">
      <c r="A3825" s="101" t="s">
        <v>12777</v>
      </c>
      <c r="B3825" s="101" t="s">
        <v>12778</v>
      </c>
      <c r="C3825" s="101" t="s">
        <v>1549</v>
      </c>
      <c r="D3825" s="102" t="s">
        <v>12779</v>
      </c>
    </row>
    <row r="3826" spans="1:4" ht="13.5" x14ac:dyDescent="0.25">
      <c r="A3826" s="101" t="s">
        <v>12780</v>
      </c>
      <c r="B3826" s="101" t="s">
        <v>12781</v>
      </c>
      <c r="C3826" s="101" t="s">
        <v>1549</v>
      </c>
      <c r="D3826" s="102" t="s">
        <v>12782</v>
      </c>
    </row>
    <row r="3827" spans="1:4" ht="13.5" x14ac:dyDescent="0.25">
      <c r="A3827" s="101" t="s">
        <v>12783</v>
      </c>
      <c r="B3827" s="101" t="s">
        <v>12784</v>
      </c>
      <c r="C3827" s="101" t="s">
        <v>1549</v>
      </c>
      <c r="D3827" s="102" t="s">
        <v>12785</v>
      </c>
    </row>
    <row r="3828" spans="1:4" ht="13.5" x14ac:dyDescent="0.25">
      <c r="A3828" s="101" t="s">
        <v>12786</v>
      </c>
      <c r="B3828" s="101" t="s">
        <v>12787</v>
      </c>
      <c r="C3828" s="101" t="s">
        <v>1549</v>
      </c>
      <c r="D3828" s="102" t="s">
        <v>12788</v>
      </c>
    </row>
    <row r="3829" spans="1:4" ht="13.5" x14ac:dyDescent="0.25">
      <c r="A3829" s="101" t="s">
        <v>12789</v>
      </c>
      <c r="B3829" s="101" t="s">
        <v>12790</v>
      </c>
      <c r="C3829" s="101" t="s">
        <v>1549</v>
      </c>
      <c r="D3829" s="102" t="s">
        <v>8969</v>
      </c>
    </row>
    <row r="3830" spans="1:4" ht="13.5" x14ac:dyDescent="0.25">
      <c r="A3830" s="101" t="s">
        <v>12791</v>
      </c>
      <c r="B3830" s="101" t="s">
        <v>12792</v>
      </c>
      <c r="C3830" s="101" t="s">
        <v>1549</v>
      </c>
      <c r="D3830" s="102" t="s">
        <v>12793</v>
      </c>
    </row>
    <row r="3831" spans="1:4" ht="13.5" x14ac:dyDescent="0.25">
      <c r="A3831" s="101" t="s">
        <v>12794</v>
      </c>
      <c r="B3831" s="101" t="s">
        <v>12795</v>
      </c>
      <c r="C3831" s="101" t="s">
        <v>1549</v>
      </c>
      <c r="D3831" s="102" t="s">
        <v>12796</v>
      </c>
    </row>
    <row r="3832" spans="1:4" ht="13.5" x14ac:dyDescent="0.25">
      <c r="A3832" s="101" t="s">
        <v>12797</v>
      </c>
      <c r="B3832" s="101" t="s">
        <v>12798</v>
      </c>
      <c r="C3832" s="101" t="s">
        <v>1549</v>
      </c>
      <c r="D3832" s="102" t="s">
        <v>12799</v>
      </c>
    </row>
    <row r="3833" spans="1:4" ht="13.5" x14ac:dyDescent="0.25">
      <c r="A3833" s="101" t="s">
        <v>12800</v>
      </c>
      <c r="B3833" s="101" t="s">
        <v>12801</v>
      </c>
      <c r="C3833" s="101" t="s">
        <v>1549</v>
      </c>
      <c r="D3833" s="102" t="s">
        <v>4777</v>
      </c>
    </row>
    <row r="3834" spans="1:4" ht="13.5" x14ac:dyDescent="0.25">
      <c r="A3834" s="101" t="s">
        <v>12802</v>
      </c>
      <c r="B3834" s="101" t="s">
        <v>12803</v>
      </c>
      <c r="C3834" s="101" t="s">
        <v>1549</v>
      </c>
      <c r="D3834" s="102" t="s">
        <v>12804</v>
      </c>
    </row>
    <row r="3835" spans="1:4" ht="13.5" x14ac:dyDescent="0.25">
      <c r="A3835" s="101" t="s">
        <v>12805</v>
      </c>
      <c r="B3835" s="101" t="s">
        <v>12806</v>
      </c>
      <c r="C3835" s="101" t="s">
        <v>1549</v>
      </c>
      <c r="D3835" s="102" t="s">
        <v>9002</v>
      </c>
    </row>
    <row r="3836" spans="1:4" ht="13.5" x14ac:dyDescent="0.25">
      <c r="A3836" s="101" t="s">
        <v>12807</v>
      </c>
      <c r="B3836" s="101" t="s">
        <v>12808</v>
      </c>
      <c r="C3836" s="101" t="s">
        <v>1549</v>
      </c>
      <c r="D3836" s="102" t="s">
        <v>12809</v>
      </c>
    </row>
    <row r="3837" spans="1:4" ht="13.5" x14ac:dyDescent="0.25">
      <c r="A3837" s="101" t="s">
        <v>12810</v>
      </c>
      <c r="B3837" s="101" t="s">
        <v>12811</v>
      </c>
      <c r="C3837" s="101" t="s">
        <v>1549</v>
      </c>
      <c r="D3837" s="102" t="s">
        <v>12812</v>
      </c>
    </row>
    <row r="3838" spans="1:4" ht="13.5" x14ac:dyDescent="0.25">
      <c r="A3838" s="101" t="s">
        <v>12813</v>
      </c>
      <c r="B3838" s="101" t="s">
        <v>12814</v>
      </c>
      <c r="C3838" s="101" t="s">
        <v>1549</v>
      </c>
      <c r="D3838" s="102" t="s">
        <v>12815</v>
      </c>
    </row>
    <row r="3839" spans="1:4" ht="13.5" x14ac:dyDescent="0.25">
      <c r="A3839" s="101" t="s">
        <v>12816</v>
      </c>
      <c r="B3839" s="101" t="s">
        <v>12817</v>
      </c>
      <c r="C3839" s="101" t="s">
        <v>1549</v>
      </c>
      <c r="D3839" s="102" t="s">
        <v>5202</v>
      </c>
    </row>
    <row r="3840" spans="1:4" ht="13.5" x14ac:dyDescent="0.25">
      <c r="A3840" s="101" t="s">
        <v>12818</v>
      </c>
      <c r="B3840" s="101" t="s">
        <v>12819</v>
      </c>
      <c r="C3840" s="101" t="s">
        <v>1549</v>
      </c>
      <c r="D3840" s="102" t="s">
        <v>12820</v>
      </c>
    </row>
    <row r="3841" spans="1:4" ht="13.5" x14ac:dyDescent="0.25">
      <c r="A3841" s="101" t="s">
        <v>12821</v>
      </c>
      <c r="B3841" s="101" t="s">
        <v>12822</v>
      </c>
      <c r="C3841" s="101" t="s">
        <v>1549</v>
      </c>
      <c r="D3841" s="102" t="s">
        <v>12579</v>
      </c>
    </row>
    <row r="3842" spans="1:4" ht="13.5" x14ac:dyDescent="0.25">
      <c r="A3842" s="101" t="s">
        <v>12823</v>
      </c>
      <c r="B3842" s="101" t="s">
        <v>12824</v>
      </c>
      <c r="C3842" s="101" t="s">
        <v>1549</v>
      </c>
      <c r="D3842" s="102" t="s">
        <v>12825</v>
      </c>
    </row>
    <row r="3843" spans="1:4" ht="13.5" x14ac:dyDescent="0.25">
      <c r="A3843" s="101" t="s">
        <v>12826</v>
      </c>
      <c r="B3843" s="101" t="s">
        <v>12827</v>
      </c>
      <c r="C3843" s="101" t="s">
        <v>1549</v>
      </c>
      <c r="D3843" s="102" t="s">
        <v>12828</v>
      </c>
    </row>
    <row r="3844" spans="1:4" ht="13.5" x14ac:dyDescent="0.25">
      <c r="A3844" s="101" t="s">
        <v>12829</v>
      </c>
      <c r="B3844" s="101" t="s">
        <v>12830</v>
      </c>
      <c r="C3844" s="101" t="s">
        <v>1549</v>
      </c>
      <c r="D3844" s="102" t="s">
        <v>12831</v>
      </c>
    </row>
    <row r="3845" spans="1:4" ht="13.5" x14ac:dyDescent="0.25">
      <c r="A3845" s="101" t="s">
        <v>12832</v>
      </c>
      <c r="B3845" s="101" t="s">
        <v>12833</v>
      </c>
      <c r="C3845" s="101" t="s">
        <v>1549</v>
      </c>
      <c r="D3845" s="102" t="s">
        <v>12834</v>
      </c>
    </row>
    <row r="3846" spans="1:4" ht="13.5" x14ac:dyDescent="0.25">
      <c r="A3846" s="101" t="s">
        <v>12835</v>
      </c>
      <c r="B3846" s="101" t="s">
        <v>12836</v>
      </c>
      <c r="C3846" s="101" t="s">
        <v>1549</v>
      </c>
      <c r="D3846" s="102" t="s">
        <v>12837</v>
      </c>
    </row>
    <row r="3847" spans="1:4" ht="13.5" x14ac:dyDescent="0.25">
      <c r="A3847" s="101" t="s">
        <v>12838</v>
      </c>
      <c r="B3847" s="101" t="s">
        <v>12839</v>
      </c>
      <c r="C3847" s="101" t="s">
        <v>1549</v>
      </c>
      <c r="D3847" s="102" t="s">
        <v>11459</v>
      </c>
    </row>
    <row r="3848" spans="1:4" ht="13.5" x14ac:dyDescent="0.25">
      <c r="A3848" s="101" t="s">
        <v>12840</v>
      </c>
      <c r="B3848" s="101" t="s">
        <v>12841</v>
      </c>
      <c r="C3848" s="101" t="s">
        <v>1549</v>
      </c>
      <c r="D3848" s="102" t="s">
        <v>12842</v>
      </c>
    </row>
    <row r="3849" spans="1:4" ht="13.5" x14ac:dyDescent="0.25">
      <c r="A3849" s="101" t="s">
        <v>12843</v>
      </c>
      <c r="B3849" s="101" t="s">
        <v>12844</v>
      </c>
      <c r="C3849" s="101" t="s">
        <v>1549</v>
      </c>
      <c r="D3849" s="102" t="s">
        <v>4075</v>
      </c>
    </row>
    <row r="3850" spans="1:4" ht="13.5" x14ac:dyDescent="0.25">
      <c r="A3850" s="101" t="s">
        <v>12845</v>
      </c>
      <c r="B3850" s="101" t="s">
        <v>12846</v>
      </c>
      <c r="C3850" s="101" t="s">
        <v>1549</v>
      </c>
      <c r="D3850" s="102" t="s">
        <v>12847</v>
      </c>
    </row>
    <row r="3851" spans="1:4" ht="13.5" x14ac:dyDescent="0.25">
      <c r="A3851" s="101" t="s">
        <v>12848</v>
      </c>
      <c r="B3851" s="101" t="s">
        <v>12849</v>
      </c>
      <c r="C3851" s="101" t="s">
        <v>1549</v>
      </c>
      <c r="D3851" s="102" t="s">
        <v>12850</v>
      </c>
    </row>
    <row r="3852" spans="1:4" ht="13.5" x14ac:dyDescent="0.25">
      <c r="A3852" s="101" t="s">
        <v>12851</v>
      </c>
      <c r="B3852" s="101" t="s">
        <v>12852</v>
      </c>
      <c r="C3852" s="101" t="s">
        <v>1549</v>
      </c>
      <c r="D3852" s="102" t="s">
        <v>12853</v>
      </c>
    </row>
    <row r="3853" spans="1:4" ht="13.5" x14ac:dyDescent="0.25">
      <c r="A3853" s="101" t="s">
        <v>12854</v>
      </c>
      <c r="B3853" s="101" t="s">
        <v>12855</v>
      </c>
      <c r="C3853" s="101" t="s">
        <v>1549</v>
      </c>
      <c r="D3853" s="102" t="s">
        <v>11746</v>
      </c>
    </row>
    <row r="3854" spans="1:4" ht="13.5" x14ac:dyDescent="0.25">
      <c r="A3854" s="101" t="s">
        <v>12856</v>
      </c>
      <c r="B3854" s="101" t="s">
        <v>12857</v>
      </c>
      <c r="C3854" s="101" t="s">
        <v>1549</v>
      </c>
      <c r="D3854" s="102" t="s">
        <v>12858</v>
      </c>
    </row>
    <row r="3855" spans="1:4" ht="13.5" x14ac:dyDescent="0.25">
      <c r="A3855" s="101" t="s">
        <v>12859</v>
      </c>
      <c r="B3855" s="101" t="s">
        <v>12860</v>
      </c>
      <c r="C3855" s="101" t="s">
        <v>1549</v>
      </c>
      <c r="D3855" s="102" t="s">
        <v>12861</v>
      </c>
    </row>
    <row r="3856" spans="1:4" ht="13.5" x14ac:dyDescent="0.25">
      <c r="A3856" s="101" t="s">
        <v>12862</v>
      </c>
      <c r="B3856" s="101" t="s">
        <v>12863</v>
      </c>
      <c r="C3856" s="101" t="s">
        <v>1549</v>
      </c>
      <c r="D3856" s="102" t="s">
        <v>12864</v>
      </c>
    </row>
    <row r="3857" spans="1:4" ht="13.5" x14ac:dyDescent="0.25">
      <c r="A3857" s="101" t="s">
        <v>12865</v>
      </c>
      <c r="B3857" s="101" t="s">
        <v>12866</v>
      </c>
      <c r="C3857" s="101" t="s">
        <v>1549</v>
      </c>
      <c r="D3857" s="102" t="s">
        <v>12867</v>
      </c>
    </row>
    <row r="3858" spans="1:4" ht="13.5" x14ac:dyDescent="0.25">
      <c r="A3858" s="101" t="s">
        <v>12868</v>
      </c>
      <c r="B3858" s="101" t="s">
        <v>12869</v>
      </c>
      <c r="C3858" s="101" t="s">
        <v>1549</v>
      </c>
      <c r="D3858" s="102" t="s">
        <v>11784</v>
      </c>
    </row>
    <row r="3859" spans="1:4" ht="13.5" x14ac:dyDescent="0.25">
      <c r="A3859" s="101" t="s">
        <v>12870</v>
      </c>
      <c r="B3859" s="101" t="s">
        <v>12871</v>
      </c>
      <c r="C3859" s="101" t="s">
        <v>1549</v>
      </c>
      <c r="D3859" s="102" t="s">
        <v>12872</v>
      </c>
    </row>
    <row r="3860" spans="1:4" ht="13.5" x14ac:dyDescent="0.25">
      <c r="A3860" s="101" t="s">
        <v>12873</v>
      </c>
      <c r="B3860" s="101" t="s">
        <v>12874</v>
      </c>
      <c r="C3860" s="101" t="s">
        <v>1549</v>
      </c>
      <c r="D3860" s="102" t="s">
        <v>4420</v>
      </c>
    </row>
    <row r="3861" spans="1:4" ht="13.5" x14ac:dyDescent="0.25">
      <c r="A3861" s="101" t="s">
        <v>12875</v>
      </c>
      <c r="B3861" s="101" t="s">
        <v>12876</v>
      </c>
      <c r="C3861" s="101" t="s">
        <v>1549</v>
      </c>
      <c r="D3861" s="102" t="s">
        <v>12877</v>
      </c>
    </row>
    <row r="3862" spans="1:4" ht="13.5" x14ac:dyDescent="0.25">
      <c r="A3862" s="101" t="s">
        <v>12878</v>
      </c>
      <c r="B3862" s="101" t="s">
        <v>12879</v>
      </c>
      <c r="C3862" s="101" t="s">
        <v>1549</v>
      </c>
      <c r="D3862" s="102" t="s">
        <v>12880</v>
      </c>
    </row>
    <row r="3863" spans="1:4" ht="13.5" x14ac:dyDescent="0.25">
      <c r="A3863" s="101" t="s">
        <v>12881</v>
      </c>
      <c r="B3863" s="101" t="s">
        <v>12882</v>
      </c>
      <c r="C3863" s="101" t="s">
        <v>1549</v>
      </c>
      <c r="D3863" s="102" t="s">
        <v>12883</v>
      </c>
    </row>
    <row r="3864" spans="1:4" ht="13.5" x14ac:dyDescent="0.25">
      <c r="A3864" s="101" t="s">
        <v>12884</v>
      </c>
      <c r="B3864" s="101" t="s">
        <v>12885</v>
      </c>
      <c r="C3864" s="101" t="s">
        <v>1549</v>
      </c>
      <c r="D3864" s="102" t="s">
        <v>12886</v>
      </c>
    </row>
    <row r="3865" spans="1:4" ht="13.5" x14ac:dyDescent="0.25">
      <c r="A3865" s="101" t="s">
        <v>12887</v>
      </c>
      <c r="B3865" s="101" t="s">
        <v>12888</v>
      </c>
      <c r="C3865" s="101" t="s">
        <v>1549</v>
      </c>
      <c r="D3865" s="102" t="s">
        <v>5270</v>
      </c>
    </row>
    <row r="3866" spans="1:4" ht="13.5" x14ac:dyDescent="0.25">
      <c r="A3866" s="101" t="s">
        <v>12889</v>
      </c>
      <c r="B3866" s="101" t="s">
        <v>12890</v>
      </c>
      <c r="C3866" s="101" t="s">
        <v>1549</v>
      </c>
      <c r="D3866" s="102" t="s">
        <v>12891</v>
      </c>
    </row>
    <row r="3867" spans="1:4" ht="13.5" x14ac:dyDescent="0.25">
      <c r="A3867" s="101" t="s">
        <v>12892</v>
      </c>
      <c r="B3867" s="101" t="s">
        <v>12893</v>
      </c>
      <c r="C3867" s="101" t="s">
        <v>1549</v>
      </c>
      <c r="D3867" s="102" t="s">
        <v>12894</v>
      </c>
    </row>
    <row r="3868" spans="1:4" ht="13.5" x14ac:dyDescent="0.25">
      <c r="A3868" s="101" t="s">
        <v>12895</v>
      </c>
      <c r="B3868" s="101" t="s">
        <v>12896</v>
      </c>
      <c r="C3868" s="101" t="s">
        <v>1549</v>
      </c>
      <c r="D3868" s="102" t="s">
        <v>12897</v>
      </c>
    </row>
    <row r="3869" spans="1:4" ht="13.5" x14ac:dyDescent="0.25">
      <c r="A3869" s="101" t="s">
        <v>12898</v>
      </c>
      <c r="B3869" s="101" t="s">
        <v>12899</v>
      </c>
      <c r="C3869" s="101" t="s">
        <v>1549</v>
      </c>
      <c r="D3869" s="102" t="s">
        <v>12900</v>
      </c>
    </row>
    <row r="3870" spans="1:4" ht="13.5" x14ac:dyDescent="0.25">
      <c r="A3870" s="101" t="s">
        <v>12901</v>
      </c>
      <c r="B3870" s="101" t="s">
        <v>12902</v>
      </c>
      <c r="C3870" s="101" t="s">
        <v>1549</v>
      </c>
      <c r="D3870" s="102" t="s">
        <v>12903</v>
      </c>
    </row>
    <row r="3871" spans="1:4" ht="13.5" x14ac:dyDescent="0.25">
      <c r="A3871" s="101" t="s">
        <v>12904</v>
      </c>
      <c r="B3871" s="101" t="s">
        <v>12905</v>
      </c>
      <c r="C3871" s="101" t="s">
        <v>1549</v>
      </c>
      <c r="D3871" s="102" t="s">
        <v>12906</v>
      </c>
    </row>
    <row r="3872" spans="1:4" ht="13.5" x14ac:dyDescent="0.25">
      <c r="A3872" s="101" t="s">
        <v>12907</v>
      </c>
      <c r="B3872" s="101" t="s">
        <v>12908</v>
      </c>
      <c r="C3872" s="101" t="s">
        <v>1549</v>
      </c>
      <c r="D3872" s="102" t="s">
        <v>10032</v>
      </c>
    </row>
    <row r="3873" spans="1:4" ht="13.5" x14ac:dyDescent="0.25">
      <c r="A3873" s="101" t="s">
        <v>12909</v>
      </c>
      <c r="B3873" s="101" t="s">
        <v>12910</v>
      </c>
      <c r="C3873" s="101" t="s">
        <v>1549</v>
      </c>
      <c r="D3873" s="102" t="s">
        <v>12911</v>
      </c>
    </row>
    <row r="3874" spans="1:4" ht="13.5" x14ac:dyDescent="0.25">
      <c r="A3874" s="101" t="s">
        <v>12912</v>
      </c>
      <c r="B3874" s="101" t="s">
        <v>12913</v>
      </c>
      <c r="C3874" s="101" t="s">
        <v>1549</v>
      </c>
      <c r="D3874" s="102" t="s">
        <v>12914</v>
      </c>
    </row>
    <row r="3875" spans="1:4" ht="13.5" x14ac:dyDescent="0.25">
      <c r="A3875" s="101" t="s">
        <v>12915</v>
      </c>
      <c r="B3875" s="101" t="s">
        <v>12916</v>
      </c>
      <c r="C3875" s="101" t="s">
        <v>1549</v>
      </c>
      <c r="D3875" s="102" t="s">
        <v>12917</v>
      </c>
    </row>
    <row r="3876" spans="1:4" ht="13.5" x14ac:dyDescent="0.25">
      <c r="A3876" s="101" t="s">
        <v>12918</v>
      </c>
      <c r="B3876" s="101" t="s">
        <v>12919</v>
      </c>
      <c r="C3876" s="101" t="s">
        <v>1549</v>
      </c>
      <c r="D3876" s="102" t="s">
        <v>12920</v>
      </c>
    </row>
    <row r="3877" spans="1:4" ht="13.5" x14ac:dyDescent="0.25">
      <c r="A3877" s="101" t="s">
        <v>12921</v>
      </c>
      <c r="B3877" s="101" t="s">
        <v>12922</v>
      </c>
      <c r="C3877" s="101" t="s">
        <v>1549</v>
      </c>
      <c r="D3877" s="102" t="s">
        <v>12923</v>
      </c>
    </row>
    <row r="3878" spans="1:4" ht="13.5" x14ac:dyDescent="0.25">
      <c r="A3878" s="101" t="s">
        <v>12924</v>
      </c>
      <c r="B3878" s="101" t="s">
        <v>12925</v>
      </c>
      <c r="C3878" s="101" t="s">
        <v>1549</v>
      </c>
      <c r="D3878" s="102" t="s">
        <v>12926</v>
      </c>
    </row>
    <row r="3879" spans="1:4" ht="13.5" x14ac:dyDescent="0.25">
      <c r="A3879" s="101" t="s">
        <v>12927</v>
      </c>
      <c r="B3879" s="101" t="s">
        <v>12928</v>
      </c>
      <c r="C3879" s="101" t="s">
        <v>1549</v>
      </c>
      <c r="D3879" s="102" t="s">
        <v>12929</v>
      </c>
    </row>
    <row r="3880" spans="1:4" ht="13.5" x14ac:dyDescent="0.25">
      <c r="A3880" s="101" t="s">
        <v>12930</v>
      </c>
      <c r="B3880" s="101" t="s">
        <v>12931</v>
      </c>
      <c r="C3880" s="101" t="s">
        <v>1549</v>
      </c>
      <c r="D3880" s="102" t="s">
        <v>12932</v>
      </c>
    </row>
    <row r="3881" spans="1:4" ht="13.5" x14ac:dyDescent="0.25">
      <c r="A3881" s="101" t="s">
        <v>12933</v>
      </c>
      <c r="B3881" s="101" t="s">
        <v>12934</v>
      </c>
      <c r="C3881" s="101" t="s">
        <v>1549</v>
      </c>
      <c r="D3881" s="102" t="s">
        <v>12935</v>
      </c>
    </row>
    <row r="3882" spans="1:4" ht="13.5" x14ac:dyDescent="0.25">
      <c r="A3882" s="101" t="s">
        <v>12936</v>
      </c>
      <c r="B3882" s="101" t="s">
        <v>12937</v>
      </c>
      <c r="C3882" s="101" t="s">
        <v>1549</v>
      </c>
      <c r="D3882" s="102" t="s">
        <v>8963</v>
      </c>
    </row>
    <row r="3883" spans="1:4" ht="13.5" x14ac:dyDescent="0.25">
      <c r="A3883" s="101" t="s">
        <v>12938</v>
      </c>
      <c r="B3883" s="101" t="s">
        <v>12939</v>
      </c>
      <c r="C3883" s="101" t="s">
        <v>1549</v>
      </c>
      <c r="D3883" s="102" t="s">
        <v>12940</v>
      </c>
    </row>
    <row r="3884" spans="1:4" ht="13.5" x14ac:dyDescent="0.25">
      <c r="A3884" s="101" t="s">
        <v>12941</v>
      </c>
      <c r="B3884" s="101" t="s">
        <v>12942</v>
      </c>
      <c r="C3884" s="101" t="s">
        <v>1549</v>
      </c>
      <c r="D3884" s="102" t="s">
        <v>12943</v>
      </c>
    </row>
    <row r="3885" spans="1:4" ht="13.5" x14ac:dyDescent="0.25">
      <c r="A3885" s="101" t="s">
        <v>12944</v>
      </c>
      <c r="B3885" s="101" t="s">
        <v>12945</v>
      </c>
      <c r="C3885" s="101" t="s">
        <v>1549</v>
      </c>
      <c r="D3885" s="102" t="s">
        <v>12946</v>
      </c>
    </row>
    <row r="3886" spans="1:4" ht="13.5" x14ac:dyDescent="0.25">
      <c r="A3886" s="101" t="s">
        <v>12947</v>
      </c>
      <c r="B3886" s="101" t="s">
        <v>12948</v>
      </c>
      <c r="C3886" s="101" t="s">
        <v>1549</v>
      </c>
      <c r="D3886" s="102" t="s">
        <v>12027</v>
      </c>
    </row>
    <row r="3887" spans="1:4" ht="13.5" x14ac:dyDescent="0.25">
      <c r="A3887" s="101" t="s">
        <v>12949</v>
      </c>
      <c r="B3887" s="101" t="s">
        <v>12950</v>
      </c>
      <c r="C3887" s="101" t="s">
        <v>1549</v>
      </c>
      <c r="D3887" s="102" t="s">
        <v>10043</v>
      </c>
    </row>
    <row r="3888" spans="1:4" ht="13.5" x14ac:dyDescent="0.25">
      <c r="A3888" s="101" t="s">
        <v>12951</v>
      </c>
      <c r="B3888" s="101" t="s">
        <v>12952</v>
      </c>
      <c r="C3888" s="101" t="s">
        <v>1549</v>
      </c>
      <c r="D3888" s="102" t="s">
        <v>5583</v>
      </c>
    </row>
    <row r="3889" spans="1:4" ht="13.5" x14ac:dyDescent="0.25">
      <c r="A3889" s="101" t="s">
        <v>12953</v>
      </c>
      <c r="B3889" s="101" t="s">
        <v>12954</v>
      </c>
      <c r="C3889" s="101" t="s">
        <v>1549</v>
      </c>
      <c r="D3889" s="102" t="s">
        <v>12955</v>
      </c>
    </row>
    <row r="3890" spans="1:4" ht="13.5" x14ac:dyDescent="0.25">
      <c r="A3890" s="101" t="s">
        <v>12956</v>
      </c>
      <c r="B3890" s="101" t="s">
        <v>12957</v>
      </c>
      <c r="C3890" s="101" t="s">
        <v>1549</v>
      </c>
      <c r="D3890" s="102" t="s">
        <v>12958</v>
      </c>
    </row>
    <row r="3891" spans="1:4" ht="13.5" x14ac:dyDescent="0.25">
      <c r="A3891" s="101" t="s">
        <v>12959</v>
      </c>
      <c r="B3891" s="101" t="s">
        <v>12960</v>
      </c>
      <c r="C3891" s="101" t="s">
        <v>1549</v>
      </c>
      <c r="D3891" s="102" t="s">
        <v>5749</v>
      </c>
    </row>
    <row r="3892" spans="1:4" ht="13.5" x14ac:dyDescent="0.25">
      <c r="A3892" s="101" t="s">
        <v>12961</v>
      </c>
      <c r="B3892" s="101" t="s">
        <v>12962</v>
      </c>
      <c r="C3892" s="101" t="s">
        <v>1549</v>
      </c>
      <c r="D3892" s="102" t="s">
        <v>12963</v>
      </c>
    </row>
    <row r="3893" spans="1:4" ht="13.5" x14ac:dyDescent="0.25">
      <c r="A3893" s="101" t="s">
        <v>12964</v>
      </c>
      <c r="B3893" s="101" t="s">
        <v>12965</v>
      </c>
      <c r="C3893" s="101" t="s">
        <v>1549</v>
      </c>
      <c r="D3893" s="102" t="s">
        <v>3627</v>
      </c>
    </row>
    <row r="3894" spans="1:4" ht="13.5" x14ac:dyDescent="0.25">
      <c r="A3894" s="101" t="s">
        <v>12966</v>
      </c>
      <c r="B3894" s="101" t="s">
        <v>12967</v>
      </c>
      <c r="C3894" s="101" t="s">
        <v>1549</v>
      </c>
      <c r="D3894" s="102" t="s">
        <v>12968</v>
      </c>
    </row>
    <row r="3895" spans="1:4" ht="13.5" x14ac:dyDescent="0.25">
      <c r="A3895" s="101" t="s">
        <v>12969</v>
      </c>
      <c r="B3895" s="101" t="s">
        <v>12970</v>
      </c>
      <c r="C3895" s="101" t="s">
        <v>1549</v>
      </c>
      <c r="D3895" s="102" t="s">
        <v>12971</v>
      </c>
    </row>
    <row r="3896" spans="1:4" ht="13.5" x14ac:dyDescent="0.25">
      <c r="A3896" s="101" t="s">
        <v>12972</v>
      </c>
      <c r="B3896" s="101" t="s">
        <v>12973</v>
      </c>
      <c r="C3896" s="101" t="s">
        <v>1549</v>
      </c>
      <c r="D3896" s="102" t="s">
        <v>12974</v>
      </c>
    </row>
    <row r="3897" spans="1:4" ht="13.5" x14ac:dyDescent="0.25">
      <c r="A3897" s="101" t="s">
        <v>12975</v>
      </c>
      <c r="B3897" s="101" t="s">
        <v>12976</v>
      </c>
      <c r="C3897" s="101" t="s">
        <v>1549</v>
      </c>
      <c r="D3897" s="102" t="s">
        <v>12977</v>
      </c>
    </row>
    <row r="3898" spans="1:4" ht="13.5" x14ac:dyDescent="0.25">
      <c r="A3898" s="101" t="s">
        <v>12978</v>
      </c>
      <c r="B3898" s="101" t="s">
        <v>12979</v>
      </c>
      <c r="C3898" s="101" t="s">
        <v>1549</v>
      </c>
      <c r="D3898" s="102" t="s">
        <v>12980</v>
      </c>
    </row>
    <row r="3899" spans="1:4" ht="13.5" x14ac:dyDescent="0.25">
      <c r="A3899" s="101" t="s">
        <v>12981</v>
      </c>
      <c r="B3899" s="101" t="s">
        <v>12982</v>
      </c>
      <c r="C3899" s="101" t="s">
        <v>1549</v>
      </c>
      <c r="D3899" s="102" t="s">
        <v>8753</v>
      </c>
    </row>
    <row r="3900" spans="1:4" ht="13.5" x14ac:dyDescent="0.25">
      <c r="A3900" s="101" t="s">
        <v>12983</v>
      </c>
      <c r="B3900" s="101" t="s">
        <v>12984</v>
      </c>
      <c r="C3900" s="101" t="s">
        <v>1549</v>
      </c>
      <c r="D3900" s="102" t="s">
        <v>7005</v>
      </c>
    </row>
    <row r="3901" spans="1:4" ht="13.5" x14ac:dyDescent="0.25">
      <c r="A3901" s="101" t="s">
        <v>12985</v>
      </c>
      <c r="B3901" s="101" t="s">
        <v>12986</v>
      </c>
      <c r="C3901" s="101" t="s">
        <v>1549</v>
      </c>
      <c r="D3901" s="102" t="s">
        <v>12987</v>
      </c>
    </row>
    <row r="3902" spans="1:4" ht="13.5" x14ac:dyDescent="0.25">
      <c r="A3902" s="101" t="s">
        <v>12988</v>
      </c>
      <c r="B3902" s="101" t="s">
        <v>12989</v>
      </c>
      <c r="C3902" s="101" t="s">
        <v>1549</v>
      </c>
      <c r="D3902" s="102" t="s">
        <v>12990</v>
      </c>
    </row>
    <row r="3903" spans="1:4" ht="13.5" x14ac:dyDescent="0.25">
      <c r="A3903" s="101" t="s">
        <v>12991</v>
      </c>
      <c r="B3903" s="101" t="s">
        <v>12992</v>
      </c>
      <c r="C3903" s="101" t="s">
        <v>1549</v>
      </c>
      <c r="D3903" s="102" t="s">
        <v>9730</v>
      </c>
    </row>
    <row r="3904" spans="1:4" ht="13.5" x14ac:dyDescent="0.25">
      <c r="A3904" s="101" t="s">
        <v>12993</v>
      </c>
      <c r="B3904" s="101" t="s">
        <v>12994</v>
      </c>
      <c r="C3904" s="101" t="s">
        <v>1549</v>
      </c>
      <c r="D3904" s="102" t="s">
        <v>12995</v>
      </c>
    </row>
    <row r="3905" spans="1:4" ht="13.5" x14ac:dyDescent="0.25">
      <c r="A3905" s="101" t="s">
        <v>12996</v>
      </c>
      <c r="B3905" s="101" t="s">
        <v>12997</v>
      </c>
      <c r="C3905" s="101" t="s">
        <v>1549</v>
      </c>
      <c r="D3905" s="102" t="s">
        <v>12998</v>
      </c>
    </row>
    <row r="3906" spans="1:4" ht="13.5" x14ac:dyDescent="0.25">
      <c r="A3906" s="101" t="s">
        <v>12999</v>
      </c>
      <c r="B3906" s="101" t="s">
        <v>13000</v>
      </c>
      <c r="C3906" s="101" t="s">
        <v>1549</v>
      </c>
      <c r="D3906" s="102" t="s">
        <v>13001</v>
      </c>
    </row>
    <row r="3907" spans="1:4" ht="13.5" x14ac:dyDescent="0.25">
      <c r="A3907" s="101" t="s">
        <v>13002</v>
      </c>
      <c r="B3907" s="101" t="s">
        <v>13003</v>
      </c>
      <c r="C3907" s="101" t="s">
        <v>1549</v>
      </c>
      <c r="D3907" s="102" t="s">
        <v>13004</v>
      </c>
    </row>
    <row r="3908" spans="1:4" ht="13.5" x14ac:dyDescent="0.25">
      <c r="A3908" s="101" t="s">
        <v>13005</v>
      </c>
      <c r="B3908" s="101" t="s">
        <v>13006</v>
      </c>
      <c r="C3908" s="101" t="s">
        <v>1549</v>
      </c>
      <c r="D3908" s="102" t="s">
        <v>12754</v>
      </c>
    </row>
    <row r="3909" spans="1:4" ht="13.5" x14ac:dyDescent="0.25">
      <c r="A3909" s="101" t="s">
        <v>13007</v>
      </c>
      <c r="B3909" s="101" t="s">
        <v>13008</v>
      </c>
      <c r="C3909" s="101" t="s">
        <v>1549</v>
      </c>
      <c r="D3909" s="102" t="s">
        <v>8848</v>
      </c>
    </row>
    <row r="3910" spans="1:4" ht="13.5" x14ac:dyDescent="0.25">
      <c r="A3910" s="101" t="s">
        <v>13009</v>
      </c>
      <c r="B3910" s="101" t="s">
        <v>13010</v>
      </c>
      <c r="C3910" s="101" t="s">
        <v>1549</v>
      </c>
      <c r="D3910" s="102" t="s">
        <v>12462</v>
      </c>
    </row>
    <row r="3911" spans="1:4" ht="13.5" x14ac:dyDescent="0.25">
      <c r="A3911" s="101" t="s">
        <v>13011</v>
      </c>
      <c r="B3911" s="101" t="s">
        <v>13012</v>
      </c>
      <c r="C3911" s="101" t="s">
        <v>1549</v>
      </c>
      <c r="D3911" s="102" t="s">
        <v>4815</v>
      </c>
    </row>
    <row r="3912" spans="1:4" ht="13.5" x14ac:dyDescent="0.25">
      <c r="A3912" s="101" t="s">
        <v>13013</v>
      </c>
      <c r="B3912" s="101" t="s">
        <v>13014</v>
      </c>
      <c r="C3912" s="101" t="s">
        <v>1549</v>
      </c>
      <c r="D3912" s="102" t="s">
        <v>13015</v>
      </c>
    </row>
    <row r="3913" spans="1:4" ht="13.5" x14ac:dyDescent="0.25">
      <c r="A3913" s="101" t="s">
        <v>13016</v>
      </c>
      <c r="B3913" s="101" t="s">
        <v>13017</v>
      </c>
      <c r="C3913" s="101" t="s">
        <v>1549</v>
      </c>
      <c r="D3913" s="102" t="s">
        <v>13018</v>
      </c>
    </row>
    <row r="3914" spans="1:4" ht="13.5" x14ac:dyDescent="0.25">
      <c r="A3914" s="101" t="s">
        <v>13019</v>
      </c>
      <c r="B3914" s="101" t="s">
        <v>13020</v>
      </c>
      <c r="C3914" s="101" t="s">
        <v>1549</v>
      </c>
      <c r="D3914" s="102" t="s">
        <v>13021</v>
      </c>
    </row>
    <row r="3915" spans="1:4" ht="13.5" x14ac:dyDescent="0.25">
      <c r="A3915" s="101" t="s">
        <v>13022</v>
      </c>
      <c r="B3915" s="101" t="s">
        <v>13023</v>
      </c>
      <c r="C3915" s="101" t="s">
        <v>1549</v>
      </c>
      <c r="D3915" s="102" t="s">
        <v>13024</v>
      </c>
    </row>
    <row r="3916" spans="1:4" ht="13.5" x14ac:dyDescent="0.25">
      <c r="A3916" s="101" t="s">
        <v>13025</v>
      </c>
      <c r="B3916" s="101" t="s">
        <v>13026</v>
      </c>
      <c r="C3916" s="101" t="s">
        <v>1549</v>
      </c>
      <c r="D3916" s="102" t="s">
        <v>8771</v>
      </c>
    </row>
    <row r="3917" spans="1:4" ht="13.5" x14ac:dyDescent="0.25">
      <c r="A3917" s="101" t="s">
        <v>13027</v>
      </c>
      <c r="B3917" s="101" t="s">
        <v>13028</v>
      </c>
      <c r="C3917" s="101" t="s">
        <v>1549</v>
      </c>
      <c r="D3917" s="102" t="s">
        <v>13029</v>
      </c>
    </row>
    <row r="3918" spans="1:4" ht="13.5" x14ac:dyDescent="0.25">
      <c r="A3918" s="101" t="s">
        <v>13030</v>
      </c>
      <c r="B3918" s="101" t="s">
        <v>13031</v>
      </c>
      <c r="C3918" s="101" t="s">
        <v>1549</v>
      </c>
      <c r="D3918" s="102" t="s">
        <v>13032</v>
      </c>
    </row>
    <row r="3919" spans="1:4" ht="13.5" x14ac:dyDescent="0.25">
      <c r="A3919" s="101" t="s">
        <v>13033</v>
      </c>
      <c r="B3919" s="101" t="s">
        <v>13034</v>
      </c>
      <c r="C3919" s="101" t="s">
        <v>1549</v>
      </c>
      <c r="D3919" s="102" t="s">
        <v>13035</v>
      </c>
    </row>
    <row r="3920" spans="1:4" ht="13.5" x14ac:dyDescent="0.25">
      <c r="A3920" s="101" t="s">
        <v>13036</v>
      </c>
      <c r="B3920" s="101" t="s">
        <v>13037</v>
      </c>
      <c r="C3920" s="101" t="s">
        <v>1549</v>
      </c>
      <c r="D3920" s="102" t="s">
        <v>11464</v>
      </c>
    </row>
    <row r="3921" spans="1:4" ht="13.5" x14ac:dyDescent="0.25">
      <c r="A3921" s="101" t="s">
        <v>13038</v>
      </c>
      <c r="B3921" s="101" t="s">
        <v>13039</v>
      </c>
      <c r="C3921" s="101" t="s">
        <v>1549</v>
      </c>
      <c r="D3921" s="102" t="s">
        <v>9710</v>
      </c>
    </row>
    <row r="3922" spans="1:4" ht="13.5" x14ac:dyDescent="0.25">
      <c r="A3922" s="101" t="s">
        <v>13040</v>
      </c>
      <c r="B3922" s="101" t="s">
        <v>13041</v>
      </c>
      <c r="C3922" s="101" t="s">
        <v>1549</v>
      </c>
      <c r="D3922" s="102" t="s">
        <v>3863</v>
      </c>
    </row>
    <row r="3923" spans="1:4" ht="13.5" x14ac:dyDescent="0.25">
      <c r="A3923" s="101" t="s">
        <v>13042</v>
      </c>
      <c r="B3923" s="101" t="s">
        <v>13043</v>
      </c>
      <c r="C3923" s="101" t="s">
        <v>1549</v>
      </c>
      <c r="D3923" s="102" t="s">
        <v>13044</v>
      </c>
    </row>
    <row r="3924" spans="1:4" ht="13.5" x14ac:dyDescent="0.25">
      <c r="A3924" s="101" t="s">
        <v>13045</v>
      </c>
      <c r="B3924" s="101" t="s">
        <v>13046</v>
      </c>
      <c r="C3924" s="101" t="s">
        <v>1549</v>
      </c>
      <c r="D3924" s="102" t="s">
        <v>13047</v>
      </c>
    </row>
    <row r="3925" spans="1:4" ht="13.5" x14ac:dyDescent="0.25">
      <c r="A3925" s="101" t="s">
        <v>13048</v>
      </c>
      <c r="B3925" s="101" t="s">
        <v>13049</v>
      </c>
      <c r="C3925" s="101" t="s">
        <v>1549</v>
      </c>
      <c r="D3925" s="102" t="s">
        <v>13050</v>
      </c>
    </row>
    <row r="3926" spans="1:4" ht="13.5" x14ac:dyDescent="0.25">
      <c r="A3926" s="101" t="s">
        <v>13051</v>
      </c>
      <c r="B3926" s="101" t="s">
        <v>13052</v>
      </c>
      <c r="C3926" s="101" t="s">
        <v>1549</v>
      </c>
      <c r="D3926" s="102" t="s">
        <v>9657</v>
      </c>
    </row>
    <row r="3927" spans="1:4" ht="13.5" x14ac:dyDescent="0.25">
      <c r="A3927" s="101" t="s">
        <v>13053</v>
      </c>
      <c r="B3927" s="101" t="s">
        <v>13054</v>
      </c>
      <c r="C3927" s="101" t="s">
        <v>1549</v>
      </c>
      <c r="D3927" s="102" t="s">
        <v>13055</v>
      </c>
    </row>
    <row r="3928" spans="1:4" ht="13.5" x14ac:dyDescent="0.25">
      <c r="A3928" s="101" t="s">
        <v>13056</v>
      </c>
      <c r="B3928" s="101" t="s">
        <v>13057</v>
      </c>
      <c r="C3928" s="101" t="s">
        <v>1549</v>
      </c>
      <c r="D3928" s="102" t="s">
        <v>13058</v>
      </c>
    </row>
    <row r="3929" spans="1:4" ht="13.5" x14ac:dyDescent="0.25">
      <c r="A3929" s="101" t="s">
        <v>13059</v>
      </c>
      <c r="B3929" s="101" t="s">
        <v>13060</v>
      </c>
      <c r="C3929" s="101" t="s">
        <v>1549</v>
      </c>
      <c r="D3929" s="102" t="s">
        <v>13061</v>
      </c>
    </row>
    <row r="3930" spans="1:4" ht="13.5" x14ac:dyDescent="0.25">
      <c r="A3930" s="101" t="s">
        <v>13062</v>
      </c>
      <c r="B3930" s="101" t="s">
        <v>13063</v>
      </c>
      <c r="C3930" s="101" t="s">
        <v>1549</v>
      </c>
      <c r="D3930" s="102" t="s">
        <v>13064</v>
      </c>
    </row>
    <row r="3931" spans="1:4" ht="13.5" x14ac:dyDescent="0.25">
      <c r="A3931" s="101" t="s">
        <v>13065</v>
      </c>
      <c r="B3931" s="101" t="s">
        <v>13066</v>
      </c>
      <c r="C3931" s="101" t="s">
        <v>1549</v>
      </c>
      <c r="D3931" s="102" t="s">
        <v>3900</v>
      </c>
    </row>
    <row r="3932" spans="1:4" ht="13.5" x14ac:dyDescent="0.25">
      <c r="A3932" s="101" t="s">
        <v>13067</v>
      </c>
      <c r="B3932" s="101" t="s">
        <v>13068</v>
      </c>
      <c r="C3932" s="101" t="s">
        <v>1549</v>
      </c>
      <c r="D3932" s="102" t="s">
        <v>13069</v>
      </c>
    </row>
    <row r="3933" spans="1:4" ht="13.5" x14ac:dyDescent="0.25">
      <c r="A3933" s="101" t="s">
        <v>13070</v>
      </c>
      <c r="B3933" s="101" t="s">
        <v>13071</v>
      </c>
      <c r="C3933" s="101" t="s">
        <v>1549</v>
      </c>
      <c r="D3933" s="102" t="s">
        <v>13072</v>
      </c>
    </row>
    <row r="3934" spans="1:4" ht="13.5" x14ac:dyDescent="0.25">
      <c r="A3934" s="101" t="s">
        <v>13073</v>
      </c>
      <c r="B3934" s="101" t="s">
        <v>13074</v>
      </c>
      <c r="C3934" s="101" t="s">
        <v>1549</v>
      </c>
      <c r="D3934" s="102" t="s">
        <v>6307</v>
      </c>
    </row>
    <row r="3935" spans="1:4" ht="13.5" x14ac:dyDescent="0.25">
      <c r="A3935" s="101" t="s">
        <v>13075</v>
      </c>
      <c r="B3935" s="101" t="s">
        <v>13076</v>
      </c>
      <c r="C3935" s="101" t="s">
        <v>1549</v>
      </c>
      <c r="D3935" s="102" t="s">
        <v>13077</v>
      </c>
    </row>
    <row r="3936" spans="1:4" ht="13.5" x14ac:dyDescent="0.25">
      <c r="A3936" s="101" t="s">
        <v>13078</v>
      </c>
      <c r="B3936" s="101" t="s">
        <v>13079</v>
      </c>
      <c r="C3936" s="101" t="s">
        <v>1549</v>
      </c>
      <c r="D3936" s="102" t="s">
        <v>13080</v>
      </c>
    </row>
    <row r="3937" spans="1:4" ht="13.5" x14ac:dyDescent="0.25">
      <c r="A3937" s="101" t="s">
        <v>13081</v>
      </c>
      <c r="B3937" s="101" t="s">
        <v>13082</v>
      </c>
      <c r="C3937" s="101" t="s">
        <v>1549</v>
      </c>
      <c r="D3937" s="102" t="s">
        <v>13083</v>
      </c>
    </row>
    <row r="3938" spans="1:4" ht="13.5" x14ac:dyDescent="0.25">
      <c r="A3938" s="101" t="s">
        <v>13084</v>
      </c>
      <c r="B3938" s="101" t="s">
        <v>13085</v>
      </c>
      <c r="C3938" s="101" t="s">
        <v>1549</v>
      </c>
      <c r="D3938" s="102" t="s">
        <v>13086</v>
      </c>
    </row>
    <row r="3939" spans="1:4" ht="13.5" x14ac:dyDescent="0.25">
      <c r="A3939" s="101" t="s">
        <v>13087</v>
      </c>
      <c r="B3939" s="101" t="s">
        <v>13088</v>
      </c>
      <c r="C3939" s="101" t="s">
        <v>1549</v>
      </c>
      <c r="D3939" s="102" t="s">
        <v>13089</v>
      </c>
    </row>
    <row r="3940" spans="1:4" ht="13.5" x14ac:dyDescent="0.25">
      <c r="A3940" s="101" t="s">
        <v>13090</v>
      </c>
      <c r="B3940" s="101" t="s">
        <v>13091</v>
      </c>
      <c r="C3940" s="101" t="s">
        <v>1549</v>
      </c>
      <c r="D3940" s="102" t="s">
        <v>13092</v>
      </c>
    </row>
    <row r="3941" spans="1:4" ht="13.5" x14ac:dyDescent="0.25">
      <c r="A3941" s="101" t="s">
        <v>13093</v>
      </c>
      <c r="B3941" s="101" t="s">
        <v>13094</v>
      </c>
      <c r="C3941" s="101" t="s">
        <v>1549</v>
      </c>
      <c r="D3941" s="102" t="s">
        <v>13095</v>
      </c>
    </row>
    <row r="3942" spans="1:4" ht="13.5" x14ac:dyDescent="0.25">
      <c r="A3942" s="101" t="s">
        <v>13096</v>
      </c>
      <c r="B3942" s="101" t="s">
        <v>13097</v>
      </c>
      <c r="C3942" s="101" t="s">
        <v>1549</v>
      </c>
      <c r="D3942" s="102" t="s">
        <v>13098</v>
      </c>
    </row>
    <row r="3943" spans="1:4" ht="13.5" x14ac:dyDescent="0.25">
      <c r="A3943" s="101" t="s">
        <v>13099</v>
      </c>
      <c r="B3943" s="101" t="s">
        <v>13100</v>
      </c>
      <c r="C3943" s="101" t="s">
        <v>1549</v>
      </c>
      <c r="D3943" s="102" t="s">
        <v>13101</v>
      </c>
    </row>
    <row r="3944" spans="1:4" ht="13.5" x14ac:dyDescent="0.25">
      <c r="A3944" s="101" t="s">
        <v>13102</v>
      </c>
      <c r="B3944" s="101" t="s">
        <v>13103</v>
      </c>
      <c r="C3944" s="101" t="s">
        <v>1549</v>
      </c>
      <c r="D3944" s="102" t="s">
        <v>13104</v>
      </c>
    </row>
    <row r="3945" spans="1:4" ht="13.5" x14ac:dyDescent="0.25">
      <c r="A3945" s="101" t="s">
        <v>13105</v>
      </c>
      <c r="B3945" s="101" t="s">
        <v>13106</v>
      </c>
      <c r="C3945" s="101" t="s">
        <v>1549</v>
      </c>
      <c r="D3945" s="102" t="s">
        <v>13107</v>
      </c>
    </row>
    <row r="3946" spans="1:4" ht="13.5" x14ac:dyDescent="0.25">
      <c r="A3946" s="101" t="s">
        <v>13108</v>
      </c>
      <c r="B3946" s="101" t="s">
        <v>13109</v>
      </c>
      <c r="C3946" s="101" t="s">
        <v>1549</v>
      </c>
      <c r="D3946" s="102" t="s">
        <v>13110</v>
      </c>
    </row>
    <row r="3947" spans="1:4" ht="13.5" x14ac:dyDescent="0.25">
      <c r="A3947" s="101" t="s">
        <v>13111</v>
      </c>
      <c r="B3947" s="101" t="s">
        <v>13112</v>
      </c>
      <c r="C3947" s="101" t="s">
        <v>1549</v>
      </c>
      <c r="D3947" s="102" t="s">
        <v>13113</v>
      </c>
    </row>
    <row r="3948" spans="1:4" ht="13.5" x14ac:dyDescent="0.25">
      <c r="A3948" s="101" t="s">
        <v>13114</v>
      </c>
      <c r="B3948" s="101" t="s">
        <v>13115</v>
      </c>
      <c r="C3948" s="101" t="s">
        <v>1549</v>
      </c>
      <c r="D3948" s="102" t="s">
        <v>13116</v>
      </c>
    </row>
    <row r="3949" spans="1:4" ht="13.5" x14ac:dyDescent="0.25">
      <c r="A3949" s="101" t="s">
        <v>13117</v>
      </c>
      <c r="B3949" s="101" t="s">
        <v>13118</v>
      </c>
      <c r="C3949" s="101" t="s">
        <v>1549</v>
      </c>
      <c r="D3949" s="102" t="s">
        <v>13119</v>
      </c>
    </row>
    <row r="3950" spans="1:4" ht="13.5" x14ac:dyDescent="0.25">
      <c r="A3950" s="101" t="s">
        <v>13120</v>
      </c>
      <c r="B3950" s="101" t="s">
        <v>13121</v>
      </c>
      <c r="C3950" s="101" t="s">
        <v>1549</v>
      </c>
      <c r="D3950" s="102" t="s">
        <v>7306</v>
      </c>
    </row>
    <row r="3951" spans="1:4" ht="13.5" x14ac:dyDescent="0.25">
      <c r="A3951" s="101" t="s">
        <v>13122</v>
      </c>
      <c r="B3951" s="101" t="s">
        <v>13123</v>
      </c>
      <c r="C3951" s="101" t="s">
        <v>1549</v>
      </c>
      <c r="D3951" s="102" t="s">
        <v>13124</v>
      </c>
    </row>
    <row r="3952" spans="1:4" ht="13.5" x14ac:dyDescent="0.25">
      <c r="A3952" s="101" t="s">
        <v>13125</v>
      </c>
      <c r="B3952" s="101" t="s">
        <v>13126</v>
      </c>
      <c r="C3952" s="101" t="s">
        <v>1549</v>
      </c>
      <c r="D3952" s="102" t="s">
        <v>2706</v>
      </c>
    </row>
    <row r="3953" spans="1:4" ht="13.5" x14ac:dyDescent="0.25">
      <c r="A3953" s="101" t="s">
        <v>13127</v>
      </c>
      <c r="B3953" s="101" t="s">
        <v>13128</v>
      </c>
      <c r="C3953" s="101" t="s">
        <v>1549</v>
      </c>
      <c r="D3953" s="102" t="s">
        <v>13129</v>
      </c>
    </row>
    <row r="3954" spans="1:4" ht="13.5" x14ac:dyDescent="0.25">
      <c r="A3954" s="101" t="s">
        <v>13130</v>
      </c>
      <c r="B3954" s="101" t="s">
        <v>13131</v>
      </c>
      <c r="C3954" s="101" t="s">
        <v>1549</v>
      </c>
      <c r="D3954" s="102" t="s">
        <v>13132</v>
      </c>
    </row>
    <row r="3955" spans="1:4" ht="13.5" x14ac:dyDescent="0.25">
      <c r="A3955" s="101" t="s">
        <v>13133</v>
      </c>
      <c r="B3955" s="101" t="s">
        <v>13134</v>
      </c>
      <c r="C3955" s="101" t="s">
        <v>1549</v>
      </c>
      <c r="D3955" s="102" t="s">
        <v>13135</v>
      </c>
    </row>
    <row r="3956" spans="1:4" ht="13.5" x14ac:dyDescent="0.25">
      <c r="A3956" s="101" t="s">
        <v>13136</v>
      </c>
      <c r="B3956" s="101" t="s">
        <v>13137</v>
      </c>
      <c r="C3956" s="101" t="s">
        <v>1549</v>
      </c>
      <c r="D3956" s="102" t="s">
        <v>13138</v>
      </c>
    </row>
    <row r="3957" spans="1:4" ht="13.5" x14ac:dyDescent="0.25">
      <c r="A3957" s="101" t="s">
        <v>13139</v>
      </c>
      <c r="B3957" s="101" t="s">
        <v>13140</v>
      </c>
      <c r="C3957" s="101" t="s">
        <v>1549</v>
      </c>
      <c r="D3957" s="102" t="s">
        <v>13141</v>
      </c>
    </row>
    <row r="3958" spans="1:4" ht="13.5" x14ac:dyDescent="0.25">
      <c r="A3958" s="101" t="s">
        <v>13142</v>
      </c>
      <c r="B3958" s="101" t="s">
        <v>13143</v>
      </c>
      <c r="C3958" s="101" t="s">
        <v>1549</v>
      </c>
      <c r="D3958" s="102" t="s">
        <v>13144</v>
      </c>
    </row>
    <row r="3959" spans="1:4" ht="13.5" x14ac:dyDescent="0.25">
      <c r="A3959" s="101" t="s">
        <v>13145</v>
      </c>
      <c r="B3959" s="101" t="s">
        <v>13146</v>
      </c>
      <c r="C3959" s="101" t="s">
        <v>1549</v>
      </c>
      <c r="D3959" s="102" t="s">
        <v>13147</v>
      </c>
    </row>
    <row r="3960" spans="1:4" ht="13.5" x14ac:dyDescent="0.25">
      <c r="A3960" s="101" t="s">
        <v>13148</v>
      </c>
      <c r="B3960" s="101" t="s">
        <v>13149</v>
      </c>
      <c r="C3960" s="101" t="s">
        <v>1549</v>
      </c>
      <c r="D3960" s="102" t="s">
        <v>10111</v>
      </c>
    </row>
    <row r="3961" spans="1:4" ht="13.5" x14ac:dyDescent="0.25">
      <c r="A3961" s="101" t="s">
        <v>13150</v>
      </c>
      <c r="B3961" s="101" t="s">
        <v>13151</v>
      </c>
      <c r="C3961" s="101" t="s">
        <v>1549</v>
      </c>
      <c r="D3961" s="102" t="s">
        <v>13152</v>
      </c>
    </row>
    <row r="3962" spans="1:4" ht="13.5" x14ac:dyDescent="0.25">
      <c r="A3962" s="101" t="s">
        <v>13153</v>
      </c>
      <c r="B3962" s="101" t="s">
        <v>13154</v>
      </c>
      <c r="C3962" s="101" t="s">
        <v>1770</v>
      </c>
      <c r="D3962" s="102" t="s">
        <v>13155</v>
      </c>
    </row>
    <row r="3963" spans="1:4" ht="13.5" x14ac:dyDescent="0.25">
      <c r="A3963" s="101" t="s">
        <v>13156</v>
      </c>
      <c r="B3963" s="101" t="s">
        <v>13157</v>
      </c>
      <c r="C3963" s="101" t="s">
        <v>1549</v>
      </c>
      <c r="D3963" s="102" t="s">
        <v>13158</v>
      </c>
    </row>
    <row r="3964" spans="1:4" ht="13.5" x14ac:dyDescent="0.25">
      <c r="A3964" s="101" t="s">
        <v>13159</v>
      </c>
      <c r="B3964" s="101" t="s">
        <v>13160</v>
      </c>
      <c r="C3964" s="101" t="s">
        <v>1549</v>
      </c>
      <c r="D3964" s="102" t="s">
        <v>13161</v>
      </c>
    </row>
    <row r="3965" spans="1:4" ht="13.5" x14ac:dyDescent="0.25">
      <c r="A3965" s="101" t="s">
        <v>13162</v>
      </c>
      <c r="B3965" s="101" t="s">
        <v>13163</v>
      </c>
      <c r="C3965" s="101" t="s">
        <v>1549</v>
      </c>
      <c r="D3965" s="102" t="s">
        <v>8975</v>
      </c>
    </row>
    <row r="3966" spans="1:4" ht="13.5" x14ac:dyDescent="0.25">
      <c r="A3966" s="101" t="s">
        <v>13164</v>
      </c>
      <c r="B3966" s="101" t="s">
        <v>13165</v>
      </c>
      <c r="C3966" s="101" t="s">
        <v>1549</v>
      </c>
      <c r="D3966" s="102" t="s">
        <v>13166</v>
      </c>
    </row>
    <row r="3967" spans="1:4" ht="13.5" x14ac:dyDescent="0.25">
      <c r="A3967" s="101" t="s">
        <v>13167</v>
      </c>
      <c r="B3967" s="101" t="s">
        <v>13168</v>
      </c>
      <c r="C3967" s="101" t="s">
        <v>1549</v>
      </c>
      <c r="D3967" s="102" t="s">
        <v>13169</v>
      </c>
    </row>
    <row r="3968" spans="1:4" ht="13.5" x14ac:dyDescent="0.25">
      <c r="A3968" s="101" t="s">
        <v>13170</v>
      </c>
      <c r="B3968" s="101" t="s">
        <v>13171</v>
      </c>
      <c r="C3968" s="101" t="s">
        <v>1549</v>
      </c>
      <c r="D3968" s="102" t="s">
        <v>13172</v>
      </c>
    </row>
    <row r="3969" spans="1:4" ht="13.5" x14ac:dyDescent="0.25">
      <c r="A3969" s="101" t="s">
        <v>13173</v>
      </c>
      <c r="B3969" s="101" t="s">
        <v>13174</v>
      </c>
      <c r="C3969" s="101" t="s">
        <v>1549</v>
      </c>
      <c r="D3969" s="102" t="s">
        <v>9688</v>
      </c>
    </row>
    <row r="3970" spans="1:4" ht="13.5" x14ac:dyDescent="0.25">
      <c r="A3970" s="101" t="s">
        <v>13175</v>
      </c>
      <c r="B3970" s="101" t="s">
        <v>13176</v>
      </c>
      <c r="C3970" s="101" t="s">
        <v>1549</v>
      </c>
      <c r="D3970" s="102" t="s">
        <v>13177</v>
      </c>
    </row>
    <row r="3971" spans="1:4" ht="13.5" x14ac:dyDescent="0.25">
      <c r="A3971" s="101" t="s">
        <v>13178</v>
      </c>
      <c r="B3971" s="101" t="s">
        <v>13179</v>
      </c>
      <c r="C3971" s="101" t="s">
        <v>1549</v>
      </c>
      <c r="D3971" s="102" t="s">
        <v>13180</v>
      </c>
    </row>
    <row r="3972" spans="1:4" ht="13.5" x14ac:dyDescent="0.25">
      <c r="A3972" s="101" t="s">
        <v>13181</v>
      </c>
      <c r="B3972" s="101" t="s">
        <v>13182</v>
      </c>
      <c r="C3972" s="101" t="s">
        <v>1549</v>
      </c>
      <c r="D3972" s="102" t="s">
        <v>13183</v>
      </c>
    </row>
    <row r="3973" spans="1:4" ht="13.5" x14ac:dyDescent="0.25">
      <c r="A3973" s="101" t="s">
        <v>13184</v>
      </c>
      <c r="B3973" s="101" t="s">
        <v>13185</v>
      </c>
      <c r="C3973" s="101" t="s">
        <v>1549</v>
      </c>
      <c r="D3973" s="102" t="s">
        <v>13186</v>
      </c>
    </row>
    <row r="3974" spans="1:4" ht="13.5" x14ac:dyDescent="0.25">
      <c r="A3974" s="101" t="s">
        <v>13187</v>
      </c>
      <c r="B3974" s="101" t="s">
        <v>13188</v>
      </c>
      <c r="C3974" s="101" t="s">
        <v>1549</v>
      </c>
      <c r="D3974" s="102" t="s">
        <v>5505</v>
      </c>
    </row>
    <row r="3975" spans="1:4" ht="13.5" x14ac:dyDescent="0.25">
      <c r="A3975" s="101" t="s">
        <v>13189</v>
      </c>
      <c r="B3975" s="101" t="s">
        <v>13190</v>
      </c>
      <c r="C3975" s="101" t="s">
        <v>1549</v>
      </c>
      <c r="D3975" s="102" t="s">
        <v>11781</v>
      </c>
    </row>
    <row r="3976" spans="1:4" ht="13.5" x14ac:dyDescent="0.25">
      <c r="A3976" s="101" t="s">
        <v>13191</v>
      </c>
      <c r="B3976" s="101" t="s">
        <v>13192</v>
      </c>
      <c r="C3976" s="101" t="s">
        <v>1549</v>
      </c>
      <c r="D3976" s="102" t="s">
        <v>13193</v>
      </c>
    </row>
    <row r="3977" spans="1:4" ht="13.5" x14ac:dyDescent="0.25">
      <c r="A3977" s="101" t="s">
        <v>13194</v>
      </c>
      <c r="B3977" s="101" t="s">
        <v>13195</v>
      </c>
      <c r="C3977" s="101" t="s">
        <v>1549</v>
      </c>
      <c r="D3977" s="102" t="s">
        <v>13196</v>
      </c>
    </row>
    <row r="3978" spans="1:4" ht="13.5" x14ac:dyDescent="0.25">
      <c r="A3978" s="101" t="s">
        <v>13197</v>
      </c>
      <c r="B3978" s="101" t="s">
        <v>13198</v>
      </c>
      <c r="C3978" s="101" t="s">
        <v>1549</v>
      </c>
      <c r="D3978" s="102" t="s">
        <v>13199</v>
      </c>
    </row>
    <row r="3979" spans="1:4" ht="13.5" x14ac:dyDescent="0.25">
      <c r="A3979" s="101" t="s">
        <v>13200</v>
      </c>
      <c r="B3979" s="101" t="s">
        <v>13201</v>
      </c>
      <c r="C3979" s="101" t="s">
        <v>1549</v>
      </c>
      <c r="D3979" s="102" t="s">
        <v>13202</v>
      </c>
    </row>
    <row r="3980" spans="1:4" ht="13.5" x14ac:dyDescent="0.25">
      <c r="A3980" s="101" t="s">
        <v>13203</v>
      </c>
      <c r="B3980" s="101" t="s">
        <v>13204</v>
      </c>
      <c r="C3980" s="101" t="s">
        <v>1549</v>
      </c>
      <c r="D3980" s="102" t="s">
        <v>13205</v>
      </c>
    </row>
    <row r="3981" spans="1:4" ht="13.5" x14ac:dyDescent="0.25">
      <c r="A3981" s="101" t="s">
        <v>13206</v>
      </c>
      <c r="B3981" s="101" t="s">
        <v>13207</v>
      </c>
      <c r="C3981" s="101" t="s">
        <v>1549</v>
      </c>
      <c r="D3981" s="102" t="s">
        <v>13208</v>
      </c>
    </row>
    <row r="3982" spans="1:4" ht="13.5" x14ac:dyDescent="0.25">
      <c r="A3982" s="101" t="s">
        <v>13209</v>
      </c>
      <c r="B3982" s="101" t="s">
        <v>13210</v>
      </c>
      <c r="C3982" s="101" t="s">
        <v>1549</v>
      </c>
      <c r="D3982" s="102" t="s">
        <v>13211</v>
      </c>
    </row>
    <row r="3983" spans="1:4" ht="13.5" x14ac:dyDescent="0.25">
      <c r="A3983" s="101" t="s">
        <v>13212</v>
      </c>
      <c r="B3983" s="101" t="s">
        <v>13213</v>
      </c>
      <c r="C3983" s="101" t="s">
        <v>1549</v>
      </c>
      <c r="D3983" s="102" t="s">
        <v>4081</v>
      </c>
    </row>
    <row r="3984" spans="1:4" ht="13.5" x14ac:dyDescent="0.25">
      <c r="A3984" s="101" t="s">
        <v>13214</v>
      </c>
      <c r="B3984" s="101" t="s">
        <v>13215</v>
      </c>
      <c r="C3984" s="101" t="s">
        <v>1549</v>
      </c>
      <c r="D3984" s="102" t="s">
        <v>13216</v>
      </c>
    </row>
    <row r="3985" spans="1:4" ht="13.5" x14ac:dyDescent="0.25">
      <c r="A3985" s="101" t="s">
        <v>13217</v>
      </c>
      <c r="B3985" s="101" t="s">
        <v>13218</v>
      </c>
      <c r="C3985" s="101" t="s">
        <v>1549</v>
      </c>
      <c r="D3985" s="102" t="s">
        <v>13219</v>
      </c>
    </row>
    <row r="3986" spans="1:4" ht="13.5" x14ac:dyDescent="0.25">
      <c r="A3986" s="101" t="s">
        <v>13220</v>
      </c>
      <c r="B3986" s="101" t="s">
        <v>13221</v>
      </c>
      <c r="C3986" s="101" t="s">
        <v>1549</v>
      </c>
      <c r="D3986" s="102" t="s">
        <v>13222</v>
      </c>
    </row>
    <row r="3987" spans="1:4" ht="13.5" x14ac:dyDescent="0.25">
      <c r="A3987" s="101" t="s">
        <v>13223</v>
      </c>
      <c r="B3987" s="101" t="s">
        <v>13224</v>
      </c>
      <c r="C3987" s="101" t="s">
        <v>1549</v>
      </c>
      <c r="D3987" s="102" t="s">
        <v>13225</v>
      </c>
    </row>
    <row r="3988" spans="1:4" ht="13.5" x14ac:dyDescent="0.25">
      <c r="A3988" s="101" t="s">
        <v>13226</v>
      </c>
      <c r="B3988" s="101" t="s">
        <v>13227</v>
      </c>
      <c r="C3988" s="101" t="s">
        <v>1549</v>
      </c>
      <c r="D3988" s="102" t="s">
        <v>13228</v>
      </c>
    </row>
    <row r="3989" spans="1:4" ht="13.5" x14ac:dyDescent="0.25">
      <c r="A3989" s="101" t="s">
        <v>13229</v>
      </c>
      <c r="B3989" s="101" t="s">
        <v>13230</v>
      </c>
      <c r="C3989" s="101" t="s">
        <v>1549</v>
      </c>
      <c r="D3989" s="102" t="s">
        <v>13231</v>
      </c>
    </row>
    <row r="3990" spans="1:4" ht="13.5" x14ac:dyDescent="0.25">
      <c r="A3990" s="101" t="s">
        <v>13232</v>
      </c>
      <c r="B3990" s="101" t="s">
        <v>13233</v>
      </c>
      <c r="C3990" s="101" t="s">
        <v>1549</v>
      </c>
      <c r="D3990" s="102" t="s">
        <v>4742</v>
      </c>
    </row>
    <row r="3991" spans="1:4" ht="13.5" x14ac:dyDescent="0.25">
      <c r="A3991" s="101" t="s">
        <v>13234</v>
      </c>
      <c r="B3991" s="101" t="s">
        <v>13235</v>
      </c>
      <c r="C3991" s="101" t="s">
        <v>1549</v>
      </c>
      <c r="D3991" s="102" t="s">
        <v>13236</v>
      </c>
    </row>
    <row r="3992" spans="1:4" ht="13.5" x14ac:dyDescent="0.25">
      <c r="A3992" s="101" t="s">
        <v>13237</v>
      </c>
      <c r="B3992" s="101" t="s">
        <v>13238</v>
      </c>
      <c r="C3992" s="101" t="s">
        <v>1549</v>
      </c>
      <c r="D3992" s="102" t="s">
        <v>13239</v>
      </c>
    </row>
    <row r="3993" spans="1:4" ht="13.5" x14ac:dyDescent="0.25">
      <c r="A3993" s="101" t="s">
        <v>13240</v>
      </c>
      <c r="B3993" s="101" t="s">
        <v>13241</v>
      </c>
      <c r="C3993" s="101" t="s">
        <v>1549</v>
      </c>
      <c r="D3993" s="102" t="s">
        <v>12544</v>
      </c>
    </row>
    <row r="3994" spans="1:4" ht="13.5" x14ac:dyDescent="0.25">
      <c r="A3994" s="101" t="s">
        <v>13242</v>
      </c>
      <c r="B3994" s="101" t="s">
        <v>13243</v>
      </c>
      <c r="C3994" s="101" t="s">
        <v>1549</v>
      </c>
      <c r="D3994" s="102" t="s">
        <v>13244</v>
      </c>
    </row>
    <row r="3995" spans="1:4" ht="13.5" x14ac:dyDescent="0.25">
      <c r="A3995" s="101" t="s">
        <v>13245</v>
      </c>
      <c r="B3995" s="101" t="s">
        <v>13246</v>
      </c>
      <c r="C3995" s="101" t="s">
        <v>1549</v>
      </c>
      <c r="D3995" s="102" t="s">
        <v>13247</v>
      </c>
    </row>
    <row r="3996" spans="1:4" ht="13.5" x14ac:dyDescent="0.25">
      <c r="A3996" s="101" t="s">
        <v>13248</v>
      </c>
      <c r="B3996" s="101" t="s">
        <v>13249</v>
      </c>
      <c r="C3996" s="101" t="s">
        <v>1549</v>
      </c>
      <c r="D3996" s="102" t="s">
        <v>13250</v>
      </c>
    </row>
    <row r="3997" spans="1:4" ht="13.5" x14ac:dyDescent="0.25">
      <c r="A3997" s="101" t="s">
        <v>13251</v>
      </c>
      <c r="B3997" s="101" t="s">
        <v>13252</v>
      </c>
      <c r="C3997" s="101" t="s">
        <v>1549</v>
      </c>
      <c r="D3997" s="102" t="s">
        <v>13032</v>
      </c>
    </row>
    <row r="3998" spans="1:4" ht="13.5" x14ac:dyDescent="0.25">
      <c r="A3998" s="101" t="s">
        <v>13253</v>
      </c>
      <c r="B3998" s="101" t="s">
        <v>13254</v>
      </c>
      <c r="C3998" s="101" t="s">
        <v>1549</v>
      </c>
      <c r="D3998" s="102" t="s">
        <v>13255</v>
      </c>
    </row>
    <row r="3999" spans="1:4" ht="13.5" x14ac:dyDescent="0.25">
      <c r="A3999" s="101" t="s">
        <v>13256</v>
      </c>
      <c r="B3999" s="101" t="s">
        <v>13257</v>
      </c>
      <c r="C3999" s="101" t="s">
        <v>1549</v>
      </c>
      <c r="D3999" s="102" t="s">
        <v>13069</v>
      </c>
    </row>
    <row r="4000" spans="1:4" ht="13.5" x14ac:dyDescent="0.25">
      <c r="A4000" s="101" t="s">
        <v>13258</v>
      </c>
      <c r="B4000" s="101" t="s">
        <v>13259</v>
      </c>
      <c r="C4000" s="101" t="s">
        <v>1549</v>
      </c>
      <c r="D4000" s="102" t="s">
        <v>13260</v>
      </c>
    </row>
    <row r="4001" spans="1:4" ht="13.5" x14ac:dyDescent="0.25">
      <c r="A4001" s="101" t="s">
        <v>13261</v>
      </c>
      <c r="B4001" s="101" t="s">
        <v>13262</v>
      </c>
      <c r="C4001" s="101" t="s">
        <v>1549</v>
      </c>
      <c r="D4001" s="102" t="s">
        <v>13263</v>
      </c>
    </row>
    <row r="4002" spans="1:4" ht="13.5" x14ac:dyDescent="0.25">
      <c r="A4002" s="101" t="s">
        <v>13264</v>
      </c>
      <c r="B4002" s="101" t="s">
        <v>13265</v>
      </c>
      <c r="C4002" s="101" t="s">
        <v>1549</v>
      </c>
      <c r="D4002" s="102" t="s">
        <v>13001</v>
      </c>
    </row>
    <row r="4003" spans="1:4" ht="13.5" x14ac:dyDescent="0.25">
      <c r="A4003" s="101" t="s">
        <v>13266</v>
      </c>
      <c r="B4003" s="101" t="s">
        <v>13267</v>
      </c>
      <c r="C4003" s="101" t="s">
        <v>1549</v>
      </c>
      <c r="D4003" s="102" t="s">
        <v>13268</v>
      </c>
    </row>
    <row r="4004" spans="1:4" ht="13.5" x14ac:dyDescent="0.25">
      <c r="A4004" s="101" t="s">
        <v>13269</v>
      </c>
      <c r="B4004" s="101" t="s">
        <v>13270</v>
      </c>
      <c r="C4004" s="101" t="s">
        <v>1549</v>
      </c>
      <c r="D4004" s="102" t="s">
        <v>13271</v>
      </c>
    </row>
    <row r="4005" spans="1:4" ht="13.5" x14ac:dyDescent="0.25">
      <c r="A4005" s="101" t="s">
        <v>13272</v>
      </c>
      <c r="B4005" s="101" t="s">
        <v>13273</v>
      </c>
      <c r="C4005" s="101" t="s">
        <v>1549</v>
      </c>
      <c r="D4005" s="102" t="s">
        <v>13274</v>
      </c>
    </row>
    <row r="4006" spans="1:4" ht="13.5" x14ac:dyDescent="0.25">
      <c r="A4006" s="101" t="s">
        <v>13275</v>
      </c>
      <c r="B4006" s="101" t="s">
        <v>13276</v>
      </c>
      <c r="C4006" s="101" t="s">
        <v>1549</v>
      </c>
      <c r="D4006" s="102" t="s">
        <v>13277</v>
      </c>
    </row>
    <row r="4007" spans="1:4" ht="13.5" x14ac:dyDescent="0.25">
      <c r="A4007" s="101" t="s">
        <v>13278</v>
      </c>
      <c r="B4007" s="101" t="s">
        <v>13279</v>
      </c>
      <c r="C4007" s="101" t="s">
        <v>1549</v>
      </c>
      <c r="D4007" s="102" t="s">
        <v>13280</v>
      </c>
    </row>
    <row r="4008" spans="1:4" ht="13.5" x14ac:dyDescent="0.25">
      <c r="A4008" s="101" t="s">
        <v>13281</v>
      </c>
      <c r="B4008" s="101" t="s">
        <v>13282</v>
      </c>
      <c r="C4008" s="101" t="s">
        <v>1549</v>
      </c>
      <c r="D4008" s="102" t="s">
        <v>13283</v>
      </c>
    </row>
    <row r="4009" spans="1:4" ht="13.5" x14ac:dyDescent="0.25">
      <c r="A4009" s="101" t="s">
        <v>13284</v>
      </c>
      <c r="B4009" s="101" t="s">
        <v>13285</v>
      </c>
      <c r="C4009" s="101" t="s">
        <v>1549</v>
      </c>
      <c r="D4009" s="102" t="s">
        <v>5775</v>
      </c>
    </row>
    <row r="4010" spans="1:4" ht="13.5" x14ac:dyDescent="0.25">
      <c r="A4010" s="101" t="s">
        <v>13286</v>
      </c>
      <c r="B4010" s="101" t="s">
        <v>13287</v>
      </c>
      <c r="C4010" s="101" t="s">
        <v>1770</v>
      </c>
      <c r="D4010" s="102" t="s">
        <v>13288</v>
      </c>
    </row>
    <row r="4011" spans="1:4" ht="13.5" x14ac:dyDescent="0.25">
      <c r="A4011" s="101" t="s">
        <v>13289</v>
      </c>
      <c r="B4011" s="101" t="s">
        <v>13290</v>
      </c>
      <c r="C4011" s="101" t="s">
        <v>1549</v>
      </c>
      <c r="D4011" s="102" t="s">
        <v>13291</v>
      </c>
    </row>
    <row r="4012" spans="1:4" ht="13.5" x14ac:dyDescent="0.25">
      <c r="A4012" s="101" t="s">
        <v>13292</v>
      </c>
      <c r="B4012" s="101" t="s">
        <v>13293</v>
      </c>
      <c r="C4012" s="101" t="s">
        <v>1549</v>
      </c>
      <c r="D4012" s="102" t="s">
        <v>13294</v>
      </c>
    </row>
    <row r="4013" spans="1:4" ht="13.5" x14ac:dyDescent="0.25">
      <c r="A4013" s="101" t="s">
        <v>13295</v>
      </c>
      <c r="B4013" s="101" t="s">
        <v>13296</v>
      </c>
      <c r="C4013" s="101" t="s">
        <v>1549</v>
      </c>
      <c r="D4013" s="102" t="s">
        <v>10207</v>
      </c>
    </row>
    <row r="4014" spans="1:4" ht="13.5" x14ac:dyDescent="0.25">
      <c r="A4014" s="101" t="s">
        <v>13297</v>
      </c>
      <c r="B4014" s="101" t="s">
        <v>13298</v>
      </c>
      <c r="C4014" s="101" t="s">
        <v>1549</v>
      </c>
      <c r="D4014" s="102" t="s">
        <v>13299</v>
      </c>
    </row>
    <row r="4015" spans="1:4" ht="13.5" x14ac:dyDescent="0.25">
      <c r="A4015" s="101" t="s">
        <v>13300</v>
      </c>
      <c r="B4015" s="101" t="s">
        <v>13301</v>
      </c>
      <c r="C4015" s="101" t="s">
        <v>1549</v>
      </c>
      <c r="D4015" s="102" t="s">
        <v>13302</v>
      </c>
    </row>
    <row r="4016" spans="1:4" ht="13.5" x14ac:dyDescent="0.25">
      <c r="A4016" s="101" t="s">
        <v>13303</v>
      </c>
      <c r="B4016" s="101" t="s">
        <v>13304</v>
      </c>
      <c r="C4016" s="101" t="s">
        <v>1549</v>
      </c>
      <c r="D4016" s="102" t="s">
        <v>11386</v>
      </c>
    </row>
    <row r="4017" spans="1:4" ht="13.5" x14ac:dyDescent="0.25">
      <c r="A4017" s="101" t="s">
        <v>13305</v>
      </c>
      <c r="B4017" s="101" t="s">
        <v>13306</v>
      </c>
      <c r="C4017" s="101" t="s">
        <v>1549</v>
      </c>
      <c r="D4017" s="102" t="s">
        <v>13307</v>
      </c>
    </row>
    <row r="4018" spans="1:4" ht="13.5" x14ac:dyDescent="0.25">
      <c r="A4018" s="101" t="s">
        <v>13308</v>
      </c>
      <c r="B4018" s="101" t="s">
        <v>13309</v>
      </c>
      <c r="C4018" s="101" t="s">
        <v>1549</v>
      </c>
      <c r="D4018" s="102" t="s">
        <v>9819</v>
      </c>
    </row>
    <row r="4019" spans="1:4" ht="13.5" x14ac:dyDescent="0.25">
      <c r="A4019" s="101" t="s">
        <v>13310</v>
      </c>
      <c r="B4019" s="101" t="s">
        <v>13311</v>
      </c>
      <c r="C4019" s="101" t="s">
        <v>1549</v>
      </c>
      <c r="D4019" s="102" t="s">
        <v>8753</v>
      </c>
    </row>
    <row r="4020" spans="1:4" ht="13.5" x14ac:dyDescent="0.25">
      <c r="A4020" s="101" t="s">
        <v>13312</v>
      </c>
      <c r="B4020" s="101" t="s">
        <v>13313</v>
      </c>
      <c r="C4020" s="101" t="s">
        <v>1549</v>
      </c>
      <c r="D4020" s="102" t="s">
        <v>13314</v>
      </c>
    </row>
    <row r="4021" spans="1:4" ht="13.5" x14ac:dyDescent="0.25">
      <c r="A4021" s="101" t="s">
        <v>13315</v>
      </c>
      <c r="B4021" s="101" t="s">
        <v>13316</v>
      </c>
      <c r="C4021" s="101" t="s">
        <v>1549</v>
      </c>
      <c r="D4021" s="102" t="s">
        <v>13317</v>
      </c>
    </row>
    <row r="4022" spans="1:4" ht="13.5" x14ac:dyDescent="0.25">
      <c r="A4022" s="101" t="s">
        <v>13318</v>
      </c>
      <c r="B4022" s="101" t="s">
        <v>13319</v>
      </c>
      <c r="C4022" s="101" t="s">
        <v>1549</v>
      </c>
      <c r="D4022" s="102" t="s">
        <v>13320</v>
      </c>
    </row>
    <row r="4023" spans="1:4" ht="13.5" x14ac:dyDescent="0.25">
      <c r="A4023" s="101" t="s">
        <v>13321</v>
      </c>
      <c r="B4023" s="101" t="s">
        <v>13322</v>
      </c>
      <c r="C4023" s="101" t="s">
        <v>1549</v>
      </c>
      <c r="D4023" s="102" t="s">
        <v>13323</v>
      </c>
    </row>
    <row r="4024" spans="1:4" ht="13.5" x14ac:dyDescent="0.25">
      <c r="A4024" s="101" t="s">
        <v>13324</v>
      </c>
      <c r="B4024" s="101" t="s">
        <v>13325</v>
      </c>
      <c r="C4024" s="101" t="s">
        <v>1549</v>
      </c>
      <c r="D4024" s="102" t="s">
        <v>13326</v>
      </c>
    </row>
    <row r="4025" spans="1:4" ht="13.5" x14ac:dyDescent="0.25">
      <c r="A4025" s="101" t="s">
        <v>13327</v>
      </c>
      <c r="B4025" s="101" t="s">
        <v>13328</v>
      </c>
      <c r="C4025" s="101" t="s">
        <v>1549</v>
      </c>
      <c r="D4025" s="102" t="s">
        <v>13329</v>
      </c>
    </row>
    <row r="4026" spans="1:4" ht="13.5" x14ac:dyDescent="0.25">
      <c r="A4026" s="101" t="s">
        <v>13330</v>
      </c>
      <c r="B4026" s="101" t="s">
        <v>13331</v>
      </c>
      <c r="C4026" s="101" t="s">
        <v>1549</v>
      </c>
      <c r="D4026" s="102" t="s">
        <v>13332</v>
      </c>
    </row>
    <row r="4027" spans="1:4" ht="13.5" x14ac:dyDescent="0.25">
      <c r="A4027" s="101" t="s">
        <v>13333</v>
      </c>
      <c r="B4027" s="101" t="s">
        <v>13334</v>
      </c>
      <c r="C4027" s="101" t="s">
        <v>1549</v>
      </c>
      <c r="D4027" s="102" t="s">
        <v>13335</v>
      </c>
    </row>
    <row r="4028" spans="1:4" ht="13.5" x14ac:dyDescent="0.25">
      <c r="A4028" s="101" t="s">
        <v>13336</v>
      </c>
      <c r="B4028" s="101" t="s">
        <v>13337</v>
      </c>
      <c r="C4028" s="101" t="s">
        <v>1549</v>
      </c>
      <c r="D4028" s="102" t="s">
        <v>13338</v>
      </c>
    </row>
    <row r="4029" spans="1:4" ht="13.5" x14ac:dyDescent="0.25">
      <c r="A4029" s="101" t="s">
        <v>13339</v>
      </c>
      <c r="B4029" s="101" t="s">
        <v>13340</v>
      </c>
      <c r="C4029" s="101" t="s">
        <v>1549</v>
      </c>
      <c r="D4029" s="102" t="s">
        <v>13341</v>
      </c>
    </row>
    <row r="4030" spans="1:4" ht="13.5" x14ac:dyDescent="0.25">
      <c r="A4030" s="101" t="s">
        <v>13342</v>
      </c>
      <c r="B4030" s="101" t="s">
        <v>13343</v>
      </c>
      <c r="C4030" s="101" t="s">
        <v>1549</v>
      </c>
      <c r="D4030" s="102" t="s">
        <v>9666</v>
      </c>
    </row>
    <row r="4031" spans="1:4" ht="13.5" x14ac:dyDescent="0.25">
      <c r="A4031" s="101" t="s">
        <v>13344</v>
      </c>
      <c r="B4031" s="101" t="s">
        <v>13345</v>
      </c>
      <c r="C4031" s="101" t="s">
        <v>1549</v>
      </c>
      <c r="D4031" s="102" t="s">
        <v>13346</v>
      </c>
    </row>
    <row r="4032" spans="1:4" ht="13.5" x14ac:dyDescent="0.25">
      <c r="A4032" s="101" t="s">
        <v>13347</v>
      </c>
      <c r="B4032" s="101" t="s">
        <v>13348</v>
      </c>
      <c r="C4032" s="101" t="s">
        <v>1549</v>
      </c>
      <c r="D4032" s="102" t="s">
        <v>13349</v>
      </c>
    </row>
    <row r="4033" spans="1:4" ht="13.5" x14ac:dyDescent="0.25">
      <c r="A4033" s="101" t="s">
        <v>13350</v>
      </c>
      <c r="B4033" s="101" t="s">
        <v>13351</v>
      </c>
      <c r="C4033" s="101" t="s">
        <v>1549</v>
      </c>
      <c r="D4033" s="102" t="s">
        <v>13352</v>
      </c>
    </row>
    <row r="4034" spans="1:4" ht="13.5" x14ac:dyDescent="0.25">
      <c r="A4034" s="101" t="s">
        <v>13353</v>
      </c>
      <c r="B4034" s="101" t="s">
        <v>13354</v>
      </c>
      <c r="C4034" s="101" t="s">
        <v>1549</v>
      </c>
      <c r="D4034" s="102" t="s">
        <v>13355</v>
      </c>
    </row>
    <row r="4035" spans="1:4" ht="13.5" x14ac:dyDescent="0.25">
      <c r="A4035" s="101" t="s">
        <v>13356</v>
      </c>
      <c r="B4035" s="101" t="s">
        <v>13357</v>
      </c>
      <c r="C4035" s="101" t="s">
        <v>1549</v>
      </c>
      <c r="D4035" s="102" t="s">
        <v>13358</v>
      </c>
    </row>
    <row r="4036" spans="1:4" ht="13.5" x14ac:dyDescent="0.25">
      <c r="A4036" s="101" t="s">
        <v>13359</v>
      </c>
      <c r="B4036" s="101" t="s">
        <v>13360</v>
      </c>
      <c r="C4036" s="101" t="s">
        <v>1549</v>
      </c>
      <c r="D4036" s="102" t="s">
        <v>13361</v>
      </c>
    </row>
    <row r="4037" spans="1:4" ht="13.5" x14ac:dyDescent="0.25">
      <c r="A4037" s="101" t="s">
        <v>13362</v>
      </c>
      <c r="B4037" s="101" t="s">
        <v>13363</v>
      </c>
      <c r="C4037" s="101" t="s">
        <v>1549</v>
      </c>
      <c r="D4037" s="102" t="s">
        <v>13364</v>
      </c>
    </row>
    <row r="4038" spans="1:4" ht="13.5" x14ac:dyDescent="0.25">
      <c r="A4038" s="101" t="s">
        <v>13365</v>
      </c>
      <c r="B4038" s="101" t="s">
        <v>13366</v>
      </c>
      <c r="C4038" s="101" t="s">
        <v>1549</v>
      </c>
      <c r="D4038" s="102" t="s">
        <v>13367</v>
      </c>
    </row>
    <row r="4039" spans="1:4" ht="13.5" x14ac:dyDescent="0.25">
      <c r="A4039" s="101" t="s">
        <v>13368</v>
      </c>
      <c r="B4039" s="101" t="s">
        <v>13369</v>
      </c>
      <c r="C4039" s="101" t="s">
        <v>1549</v>
      </c>
      <c r="D4039" s="102" t="s">
        <v>13370</v>
      </c>
    </row>
    <row r="4040" spans="1:4" ht="13.5" x14ac:dyDescent="0.25">
      <c r="A4040" s="101" t="s">
        <v>13371</v>
      </c>
      <c r="B4040" s="101" t="s">
        <v>13372</v>
      </c>
      <c r="C4040" s="101" t="s">
        <v>1549</v>
      </c>
      <c r="D4040" s="102" t="s">
        <v>13373</v>
      </c>
    </row>
    <row r="4041" spans="1:4" ht="13.5" x14ac:dyDescent="0.25">
      <c r="A4041" s="101" t="s">
        <v>13374</v>
      </c>
      <c r="B4041" s="101" t="s">
        <v>13375</v>
      </c>
      <c r="C4041" s="101" t="s">
        <v>1549</v>
      </c>
      <c r="D4041" s="102" t="s">
        <v>12926</v>
      </c>
    </row>
    <row r="4042" spans="1:4" ht="13.5" x14ac:dyDescent="0.25">
      <c r="A4042" s="101" t="s">
        <v>13376</v>
      </c>
      <c r="B4042" s="101" t="s">
        <v>13377</v>
      </c>
      <c r="C4042" s="101" t="s">
        <v>1549</v>
      </c>
      <c r="D4042" s="102" t="s">
        <v>13378</v>
      </c>
    </row>
    <row r="4043" spans="1:4" ht="13.5" x14ac:dyDescent="0.25">
      <c r="A4043" s="101" t="s">
        <v>13379</v>
      </c>
      <c r="B4043" s="101" t="s">
        <v>13380</v>
      </c>
      <c r="C4043" s="101" t="s">
        <v>1549</v>
      </c>
      <c r="D4043" s="102" t="s">
        <v>11677</v>
      </c>
    </row>
    <row r="4044" spans="1:4" ht="13.5" x14ac:dyDescent="0.25">
      <c r="A4044" s="101" t="s">
        <v>13381</v>
      </c>
      <c r="B4044" s="101" t="s">
        <v>13382</v>
      </c>
      <c r="C4044" s="101" t="s">
        <v>1549</v>
      </c>
      <c r="D4044" s="102" t="s">
        <v>13383</v>
      </c>
    </row>
    <row r="4045" spans="1:4" ht="13.5" x14ac:dyDescent="0.25">
      <c r="A4045" s="101" t="s">
        <v>13384</v>
      </c>
      <c r="B4045" s="101" t="s">
        <v>13385</v>
      </c>
      <c r="C4045" s="101" t="s">
        <v>1549</v>
      </c>
      <c r="D4045" s="102" t="s">
        <v>13386</v>
      </c>
    </row>
    <row r="4046" spans="1:4" ht="13.5" x14ac:dyDescent="0.25">
      <c r="A4046" s="101" t="s">
        <v>13387</v>
      </c>
      <c r="B4046" s="101" t="s">
        <v>13388</v>
      </c>
      <c r="C4046" s="101" t="s">
        <v>1549</v>
      </c>
      <c r="D4046" s="102" t="s">
        <v>4437</v>
      </c>
    </row>
    <row r="4047" spans="1:4" ht="13.5" x14ac:dyDescent="0.25">
      <c r="A4047" s="101" t="s">
        <v>13389</v>
      </c>
      <c r="B4047" s="101" t="s">
        <v>13390</v>
      </c>
      <c r="C4047" s="101" t="s">
        <v>1549</v>
      </c>
      <c r="D4047" s="102" t="s">
        <v>13391</v>
      </c>
    </row>
    <row r="4048" spans="1:4" ht="13.5" x14ac:dyDescent="0.25">
      <c r="A4048" s="101" t="s">
        <v>13392</v>
      </c>
      <c r="B4048" s="101" t="s">
        <v>13393</v>
      </c>
      <c r="C4048" s="101" t="s">
        <v>1549</v>
      </c>
      <c r="D4048" s="102" t="s">
        <v>13394</v>
      </c>
    </row>
    <row r="4049" spans="1:4" ht="13.5" x14ac:dyDescent="0.25">
      <c r="A4049" s="101" t="s">
        <v>13395</v>
      </c>
      <c r="B4049" s="101" t="s">
        <v>13396</v>
      </c>
      <c r="C4049" s="101" t="s">
        <v>1549</v>
      </c>
      <c r="D4049" s="102" t="s">
        <v>13397</v>
      </c>
    </row>
    <row r="4050" spans="1:4" ht="13.5" x14ac:dyDescent="0.25">
      <c r="A4050" s="101" t="s">
        <v>13398</v>
      </c>
      <c r="B4050" s="101" t="s">
        <v>13399</v>
      </c>
      <c r="C4050" s="101" t="s">
        <v>1549</v>
      </c>
      <c r="D4050" s="102" t="s">
        <v>13400</v>
      </c>
    </row>
    <row r="4051" spans="1:4" ht="13.5" x14ac:dyDescent="0.25">
      <c r="A4051" s="101" t="s">
        <v>13401</v>
      </c>
      <c r="B4051" s="101" t="s">
        <v>13402</v>
      </c>
      <c r="C4051" s="101" t="s">
        <v>1549</v>
      </c>
      <c r="D4051" s="102" t="s">
        <v>13403</v>
      </c>
    </row>
    <row r="4052" spans="1:4" ht="13.5" x14ac:dyDescent="0.25">
      <c r="A4052" s="101" t="s">
        <v>13404</v>
      </c>
      <c r="B4052" s="101" t="s">
        <v>13405</v>
      </c>
      <c r="C4052" s="101" t="s">
        <v>1549</v>
      </c>
      <c r="D4052" s="102" t="s">
        <v>10014</v>
      </c>
    </row>
    <row r="4053" spans="1:4" ht="13.5" x14ac:dyDescent="0.25">
      <c r="A4053" s="101" t="s">
        <v>13406</v>
      </c>
      <c r="B4053" s="101" t="s">
        <v>13407</v>
      </c>
      <c r="C4053" s="101" t="s">
        <v>1549</v>
      </c>
      <c r="D4053" s="102" t="s">
        <v>9742</v>
      </c>
    </row>
    <row r="4054" spans="1:4" ht="13.5" x14ac:dyDescent="0.25">
      <c r="A4054" s="101" t="s">
        <v>13408</v>
      </c>
      <c r="B4054" s="101" t="s">
        <v>13409</v>
      </c>
      <c r="C4054" s="101" t="s">
        <v>1549</v>
      </c>
      <c r="D4054" s="102" t="s">
        <v>13410</v>
      </c>
    </row>
    <row r="4055" spans="1:4" ht="13.5" x14ac:dyDescent="0.25">
      <c r="A4055" s="101" t="s">
        <v>13411</v>
      </c>
      <c r="B4055" s="101" t="s">
        <v>13412</v>
      </c>
      <c r="C4055" s="101" t="s">
        <v>1549</v>
      </c>
      <c r="D4055" s="102" t="s">
        <v>13413</v>
      </c>
    </row>
    <row r="4056" spans="1:4" ht="13.5" x14ac:dyDescent="0.25">
      <c r="A4056" s="101" t="s">
        <v>13414</v>
      </c>
      <c r="B4056" s="101" t="s">
        <v>13415</v>
      </c>
      <c r="C4056" s="101" t="s">
        <v>1549</v>
      </c>
      <c r="D4056" s="102" t="s">
        <v>13416</v>
      </c>
    </row>
    <row r="4057" spans="1:4" ht="13.5" x14ac:dyDescent="0.25">
      <c r="A4057" s="101" t="s">
        <v>13417</v>
      </c>
      <c r="B4057" s="101" t="s">
        <v>13418</v>
      </c>
      <c r="C4057" s="101" t="s">
        <v>1549</v>
      </c>
      <c r="D4057" s="102" t="s">
        <v>13119</v>
      </c>
    </row>
    <row r="4058" spans="1:4" ht="13.5" x14ac:dyDescent="0.25">
      <c r="A4058" s="101" t="s">
        <v>13419</v>
      </c>
      <c r="B4058" s="101" t="s">
        <v>13420</v>
      </c>
      <c r="C4058" s="101" t="s">
        <v>1549</v>
      </c>
      <c r="D4058" s="102" t="s">
        <v>13421</v>
      </c>
    </row>
    <row r="4059" spans="1:4" ht="13.5" x14ac:dyDescent="0.25">
      <c r="A4059" s="101" t="s">
        <v>13422</v>
      </c>
      <c r="B4059" s="101" t="s">
        <v>13423</v>
      </c>
      <c r="C4059" s="101" t="s">
        <v>1549</v>
      </c>
      <c r="D4059" s="102" t="s">
        <v>13424</v>
      </c>
    </row>
    <row r="4060" spans="1:4" ht="13.5" x14ac:dyDescent="0.25">
      <c r="A4060" s="101" t="s">
        <v>13425</v>
      </c>
      <c r="B4060" s="101" t="s">
        <v>13426</v>
      </c>
      <c r="C4060" s="101" t="s">
        <v>1549</v>
      </c>
      <c r="D4060" s="102" t="s">
        <v>13427</v>
      </c>
    </row>
    <row r="4061" spans="1:4" ht="13.5" x14ac:dyDescent="0.25">
      <c r="A4061" s="101" t="s">
        <v>13428</v>
      </c>
      <c r="B4061" s="101" t="s">
        <v>13429</v>
      </c>
      <c r="C4061" s="101" t="s">
        <v>1549</v>
      </c>
      <c r="D4061" s="102" t="s">
        <v>13430</v>
      </c>
    </row>
    <row r="4062" spans="1:4" ht="13.5" x14ac:dyDescent="0.25">
      <c r="A4062" s="101" t="s">
        <v>13431</v>
      </c>
      <c r="B4062" s="101" t="s">
        <v>13432</v>
      </c>
      <c r="C4062" s="101" t="s">
        <v>1549</v>
      </c>
      <c r="D4062" s="102" t="s">
        <v>13433</v>
      </c>
    </row>
    <row r="4063" spans="1:4" ht="13.5" x14ac:dyDescent="0.25">
      <c r="A4063" s="101" t="s">
        <v>13434</v>
      </c>
      <c r="B4063" s="101" t="s">
        <v>13435</v>
      </c>
      <c r="C4063" s="101" t="s">
        <v>1549</v>
      </c>
      <c r="D4063" s="102" t="s">
        <v>12018</v>
      </c>
    </row>
    <row r="4064" spans="1:4" ht="13.5" x14ac:dyDescent="0.25">
      <c r="A4064" s="101" t="s">
        <v>13436</v>
      </c>
      <c r="B4064" s="101" t="s">
        <v>13437</v>
      </c>
      <c r="C4064" s="101" t="s">
        <v>1549</v>
      </c>
      <c r="D4064" s="102" t="s">
        <v>13438</v>
      </c>
    </row>
    <row r="4065" spans="1:4" ht="13.5" x14ac:dyDescent="0.25">
      <c r="A4065" s="101" t="s">
        <v>13439</v>
      </c>
      <c r="B4065" s="101" t="s">
        <v>13440</v>
      </c>
      <c r="C4065" s="101" t="s">
        <v>1549</v>
      </c>
      <c r="D4065" s="102" t="s">
        <v>11392</v>
      </c>
    </row>
    <row r="4066" spans="1:4" ht="13.5" x14ac:dyDescent="0.25">
      <c r="A4066" s="101" t="s">
        <v>13441</v>
      </c>
      <c r="B4066" s="101" t="s">
        <v>13442</v>
      </c>
      <c r="C4066" s="101" t="s">
        <v>1549</v>
      </c>
      <c r="D4066" s="102" t="s">
        <v>13443</v>
      </c>
    </row>
    <row r="4067" spans="1:4" ht="13.5" x14ac:dyDescent="0.25">
      <c r="A4067" s="101" t="s">
        <v>13444</v>
      </c>
      <c r="B4067" s="101" t="s">
        <v>13445</v>
      </c>
      <c r="C4067" s="101" t="s">
        <v>1549</v>
      </c>
      <c r="D4067" s="102" t="s">
        <v>13446</v>
      </c>
    </row>
    <row r="4068" spans="1:4" ht="13.5" x14ac:dyDescent="0.25">
      <c r="A4068" s="101" t="s">
        <v>13447</v>
      </c>
      <c r="B4068" s="101" t="s">
        <v>13448</v>
      </c>
      <c r="C4068" s="101" t="s">
        <v>1549</v>
      </c>
      <c r="D4068" s="102" t="s">
        <v>13449</v>
      </c>
    </row>
    <row r="4069" spans="1:4" ht="13.5" x14ac:dyDescent="0.25">
      <c r="A4069" s="101" t="s">
        <v>13450</v>
      </c>
      <c r="B4069" s="101" t="s">
        <v>13451</v>
      </c>
      <c r="C4069" s="101" t="s">
        <v>1549</v>
      </c>
      <c r="D4069" s="102" t="s">
        <v>13452</v>
      </c>
    </row>
    <row r="4070" spans="1:4" ht="13.5" x14ac:dyDescent="0.25">
      <c r="A4070" s="101" t="s">
        <v>13453</v>
      </c>
      <c r="B4070" s="101" t="s">
        <v>13454</v>
      </c>
      <c r="C4070" s="101" t="s">
        <v>1549</v>
      </c>
      <c r="D4070" s="102" t="s">
        <v>13455</v>
      </c>
    </row>
    <row r="4071" spans="1:4" ht="13.5" x14ac:dyDescent="0.25">
      <c r="A4071" s="101" t="s">
        <v>13456</v>
      </c>
      <c r="B4071" s="101" t="s">
        <v>13457</v>
      </c>
      <c r="C4071" s="101" t="s">
        <v>1549</v>
      </c>
      <c r="D4071" s="102" t="s">
        <v>13458</v>
      </c>
    </row>
    <row r="4072" spans="1:4" ht="13.5" x14ac:dyDescent="0.25">
      <c r="A4072" s="101" t="s">
        <v>13459</v>
      </c>
      <c r="B4072" s="101" t="s">
        <v>13460</v>
      </c>
      <c r="C4072" s="101" t="s">
        <v>1549</v>
      </c>
      <c r="D4072" s="102" t="s">
        <v>13461</v>
      </c>
    </row>
    <row r="4073" spans="1:4" ht="13.5" x14ac:dyDescent="0.25">
      <c r="A4073" s="101" t="s">
        <v>13462</v>
      </c>
      <c r="B4073" s="101" t="s">
        <v>13463</v>
      </c>
      <c r="C4073" s="101" t="s">
        <v>1549</v>
      </c>
      <c r="D4073" s="102" t="s">
        <v>13464</v>
      </c>
    </row>
    <row r="4074" spans="1:4" ht="13.5" x14ac:dyDescent="0.25">
      <c r="A4074" s="101" t="s">
        <v>13465</v>
      </c>
      <c r="B4074" s="101" t="s">
        <v>13466</v>
      </c>
      <c r="C4074" s="101" t="s">
        <v>1549</v>
      </c>
      <c r="D4074" s="102" t="s">
        <v>6928</v>
      </c>
    </row>
    <row r="4075" spans="1:4" ht="13.5" x14ac:dyDescent="0.25">
      <c r="A4075" s="101" t="s">
        <v>13467</v>
      </c>
      <c r="B4075" s="101" t="s">
        <v>13468</v>
      </c>
      <c r="C4075" s="101" t="s">
        <v>1549</v>
      </c>
      <c r="D4075" s="102" t="s">
        <v>13469</v>
      </c>
    </row>
    <row r="4076" spans="1:4" ht="13.5" x14ac:dyDescent="0.25">
      <c r="A4076" s="101" t="s">
        <v>13470</v>
      </c>
      <c r="B4076" s="101" t="s">
        <v>13471</v>
      </c>
      <c r="C4076" s="101" t="s">
        <v>1549</v>
      </c>
      <c r="D4076" s="102" t="s">
        <v>5943</v>
      </c>
    </row>
    <row r="4077" spans="1:4" ht="13.5" x14ac:dyDescent="0.25">
      <c r="A4077" s="101" t="s">
        <v>13472</v>
      </c>
      <c r="B4077" s="101" t="s">
        <v>13473</v>
      </c>
      <c r="C4077" s="101" t="s">
        <v>1549</v>
      </c>
      <c r="D4077" s="102" t="s">
        <v>13474</v>
      </c>
    </row>
    <row r="4078" spans="1:4" ht="13.5" x14ac:dyDescent="0.25">
      <c r="A4078" s="101" t="s">
        <v>13475</v>
      </c>
      <c r="B4078" s="101" t="s">
        <v>13476</v>
      </c>
      <c r="C4078" s="101" t="s">
        <v>1549</v>
      </c>
      <c r="D4078" s="102" t="s">
        <v>13477</v>
      </c>
    </row>
    <row r="4079" spans="1:4" ht="13.5" x14ac:dyDescent="0.25">
      <c r="A4079" s="101" t="s">
        <v>13478</v>
      </c>
      <c r="B4079" s="101" t="s">
        <v>13479</v>
      </c>
      <c r="C4079" s="101" t="s">
        <v>1549</v>
      </c>
      <c r="D4079" s="102" t="s">
        <v>13480</v>
      </c>
    </row>
    <row r="4080" spans="1:4" ht="13.5" x14ac:dyDescent="0.25">
      <c r="A4080" s="101" t="s">
        <v>13481</v>
      </c>
      <c r="B4080" s="101" t="s">
        <v>13482</v>
      </c>
      <c r="C4080" s="101" t="s">
        <v>1549</v>
      </c>
      <c r="D4080" s="102" t="s">
        <v>13483</v>
      </c>
    </row>
    <row r="4081" spans="1:4" ht="13.5" x14ac:dyDescent="0.25">
      <c r="A4081" s="101" t="s">
        <v>13484</v>
      </c>
      <c r="B4081" s="101" t="s">
        <v>13485</v>
      </c>
      <c r="C4081" s="101" t="s">
        <v>1549</v>
      </c>
      <c r="D4081" s="102" t="s">
        <v>13486</v>
      </c>
    </row>
    <row r="4082" spans="1:4" ht="13.5" x14ac:dyDescent="0.25">
      <c r="A4082" s="101" t="s">
        <v>13487</v>
      </c>
      <c r="B4082" s="101" t="s">
        <v>13488</v>
      </c>
      <c r="C4082" s="101" t="s">
        <v>1549</v>
      </c>
      <c r="D4082" s="102" t="s">
        <v>13489</v>
      </c>
    </row>
    <row r="4083" spans="1:4" ht="13.5" x14ac:dyDescent="0.25">
      <c r="A4083" s="101" t="s">
        <v>13490</v>
      </c>
      <c r="B4083" s="101" t="s">
        <v>13491</v>
      </c>
      <c r="C4083" s="101" t="s">
        <v>1549</v>
      </c>
      <c r="D4083" s="102" t="s">
        <v>13492</v>
      </c>
    </row>
    <row r="4084" spans="1:4" ht="13.5" x14ac:dyDescent="0.25">
      <c r="A4084" s="101" t="s">
        <v>13493</v>
      </c>
      <c r="B4084" s="101" t="s">
        <v>13494</v>
      </c>
      <c r="C4084" s="101" t="s">
        <v>1549</v>
      </c>
      <c r="D4084" s="102" t="s">
        <v>13495</v>
      </c>
    </row>
    <row r="4085" spans="1:4" ht="13.5" x14ac:dyDescent="0.25">
      <c r="A4085" s="101" t="s">
        <v>13496</v>
      </c>
      <c r="B4085" s="101" t="s">
        <v>13497</v>
      </c>
      <c r="C4085" s="101" t="s">
        <v>1549</v>
      </c>
      <c r="D4085" s="102" t="s">
        <v>13498</v>
      </c>
    </row>
    <row r="4086" spans="1:4" ht="13.5" x14ac:dyDescent="0.25">
      <c r="A4086" s="101" t="s">
        <v>13499</v>
      </c>
      <c r="B4086" s="101" t="s">
        <v>13500</v>
      </c>
      <c r="C4086" s="101" t="s">
        <v>1549</v>
      </c>
      <c r="D4086" s="102" t="s">
        <v>13501</v>
      </c>
    </row>
    <row r="4087" spans="1:4" ht="13.5" x14ac:dyDescent="0.25">
      <c r="A4087" s="101" t="s">
        <v>13502</v>
      </c>
      <c r="B4087" s="101" t="s">
        <v>13503</v>
      </c>
      <c r="C4087" s="101" t="s">
        <v>1549</v>
      </c>
      <c r="D4087" s="102" t="s">
        <v>13504</v>
      </c>
    </row>
    <row r="4088" spans="1:4" ht="13.5" x14ac:dyDescent="0.25">
      <c r="A4088" s="101" t="s">
        <v>13505</v>
      </c>
      <c r="B4088" s="101" t="s">
        <v>13506</v>
      </c>
      <c r="C4088" s="101" t="s">
        <v>1549</v>
      </c>
      <c r="D4088" s="102" t="s">
        <v>7265</v>
      </c>
    </row>
    <row r="4089" spans="1:4" ht="13.5" x14ac:dyDescent="0.25">
      <c r="A4089" s="101" t="s">
        <v>13507</v>
      </c>
      <c r="B4089" s="101" t="s">
        <v>13508</v>
      </c>
      <c r="C4089" s="101" t="s">
        <v>1549</v>
      </c>
      <c r="D4089" s="102" t="s">
        <v>4121</v>
      </c>
    </row>
    <row r="4090" spans="1:4" ht="13.5" x14ac:dyDescent="0.25">
      <c r="A4090" s="101" t="s">
        <v>13509</v>
      </c>
      <c r="B4090" s="101" t="s">
        <v>13510</v>
      </c>
      <c r="C4090" s="101" t="s">
        <v>1549</v>
      </c>
      <c r="D4090" s="102" t="s">
        <v>13511</v>
      </c>
    </row>
    <row r="4091" spans="1:4" ht="13.5" x14ac:dyDescent="0.25">
      <c r="A4091" s="101" t="s">
        <v>13512</v>
      </c>
      <c r="B4091" s="101" t="s">
        <v>13513</v>
      </c>
      <c r="C4091" s="101" t="s">
        <v>1549</v>
      </c>
      <c r="D4091" s="102" t="s">
        <v>11406</v>
      </c>
    </row>
    <row r="4092" spans="1:4" ht="13.5" x14ac:dyDescent="0.25">
      <c r="A4092" s="101" t="s">
        <v>13514</v>
      </c>
      <c r="B4092" s="101" t="s">
        <v>13515</v>
      </c>
      <c r="C4092" s="101" t="s">
        <v>1549</v>
      </c>
      <c r="D4092" s="102" t="s">
        <v>13516</v>
      </c>
    </row>
    <row r="4093" spans="1:4" ht="13.5" x14ac:dyDescent="0.25">
      <c r="A4093" s="101" t="s">
        <v>13517</v>
      </c>
      <c r="B4093" s="101" t="s">
        <v>13518</v>
      </c>
      <c r="C4093" s="101" t="s">
        <v>1549</v>
      </c>
      <c r="D4093" s="102" t="s">
        <v>13519</v>
      </c>
    </row>
    <row r="4094" spans="1:4" ht="13.5" x14ac:dyDescent="0.25">
      <c r="A4094" s="101" t="s">
        <v>13520</v>
      </c>
      <c r="B4094" s="101" t="s">
        <v>13521</v>
      </c>
      <c r="C4094" s="101" t="s">
        <v>1549</v>
      </c>
      <c r="D4094" s="102" t="s">
        <v>13522</v>
      </c>
    </row>
    <row r="4095" spans="1:4" ht="13.5" x14ac:dyDescent="0.25">
      <c r="A4095" s="101" t="s">
        <v>13523</v>
      </c>
      <c r="B4095" s="101" t="s">
        <v>13524</v>
      </c>
      <c r="C4095" s="101" t="s">
        <v>1549</v>
      </c>
      <c r="D4095" s="102" t="s">
        <v>8978</v>
      </c>
    </row>
    <row r="4096" spans="1:4" ht="13.5" x14ac:dyDescent="0.25">
      <c r="A4096" s="101" t="s">
        <v>13525</v>
      </c>
      <c r="B4096" s="101" t="s">
        <v>13526</v>
      </c>
      <c r="C4096" s="101" t="s">
        <v>1549</v>
      </c>
      <c r="D4096" s="102" t="s">
        <v>13527</v>
      </c>
    </row>
    <row r="4097" spans="1:4" ht="13.5" x14ac:dyDescent="0.25">
      <c r="A4097" s="101" t="s">
        <v>13528</v>
      </c>
      <c r="B4097" s="101" t="s">
        <v>13529</v>
      </c>
      <c r="C4097" s="101" t="s">
        <v>1549</v>
      </c>
      <c r="D4097" s="102" t="s">
        <v>13172</v>
      </c>
    </row>
    <row r="4098" spans="1:4" ht="13.5" x14ac:dyDescent="0.25">
      <c r="A4098" s="101" t="s">
        <v>13530</v>
      </c>
      <c r="B4098" s="101" t="s">
        <v>13531</v>
      </c>
      <c r="C4098" s="101" t="s">
        <v>1549</v>
      </c>
      <c r="D4098" s="102" t="s">
        <v>13532</v>
      </c>
    </row>
    <row r="4099" spans="1:4" ht="13.5" x14ac:dyDescent="0.25">
      <c r="A4099" s="101" t="s">
        <v>13533</v>
      </c>
      <c r="B4099" s="101" t="s">
        <v>13534</v>
      </c>
      <c r="C4099" s="101" t="s">
        <v>1549</v>
      </c>
      <c r="D4099" s="102" t="s">
        <v>13535</v>
      </c>
    </row>
    <row r="4100" spans="1:4" ht="13.5" x14ac:dyDescent="0.25">
      <c r="A4100" s="101" t="s">
        <v>13536</v>
      </c>
      <c r="B4100" s="101" t="s">
        <v>13537</v>
      </c>
      <c r="C4100" s="101" t="s">
        <v>1549</v>
      </c>
      <c r="D4100" s="102" t="s">
        <v>13538</v>
      </c>
    </row>
    <row r="4101" spans="1:4" ht="13.5" x14ac:dyDescent="0.25">
      <c r="A4101" s="101" t="s">
        <v>13539</v>
      </c>
      <c r="B4101" s="101" t="s">
        <v>13540</v>
      </c>
      <c r="C4101" s="101" t="s">
        <v>1549</v>
      </c>
      <c r="D4101" s="102" t="s">
        <v>2269</v>
      </c>
    </row>
    <row r="4102" spans="1:4" ht="13.5" x14ac:dyDescent="0.25">
      <c r="A4102" s="101" t="s">
        <v>13541</v>
      </c>
      <c r="B4102" s="101" t="s">
        <v>13542</v>
      </c>
      <c r="C4102" s="101" t="s">
        <v>1549</v>
      </c>
      <c r="D4102" s="102" t="s">
        <v>13543</v>
      </c>
    </row>
    <row r="4103" spans="1:4" ht="13.5" x14ac:dyDescent="0.25">
      <c r="A4103" s="101" t="s">
        <v>13544</v>
      </c>
      <c r="B4103" s="101" t="s">
        <v>13545</v>
      </c>
      <c r="C4103" s="101" t="s">
        <v>1549</v>
      </c>
      <c r="D4103" s="102" t="s">
        <v>13546</v>
      </c>
    </row>
    <row r="4104" spans="1:4" ht="13.5" x14ac:dyDescent="0.25">
      <c r="A4104" s="101" t="s">
        <v>13547</v>
      </c>
      <c r="B4104" s="101" t="s">
        <v>13548</v>
      </c>
      <c r="C4104" s="101" t="s">
        <v>1549</v>
      </c>
      <c r="D4104" s="102" t="s">
        <v>13549</v>
      </c>
    </row>
    <row r="4105" spans="1:4" ht="13.5" x14ac:dyDescent="0.25">
      <c r="A4105" s="101" t="s">
        <v>13550</v>
      </c>
      <c r="B4105" s="101" t="s">
        <v>13551</v>
      </c>
      <c r="C4105" s="101" t="s">
        <v>1549</v>
      </c>
      <c r="D4105" s="102" t="s">
        <v>13552</v>
      </c>
    </row>
    <row r="4106" spans="1:4" ht="13.5" x14ac:dyDescent="0.25">
      <c r="A4106" s="101" t="s">
        <v>13553</v>
      </c>
      <c r="B4106" s="101" t="s">
        <v>13554</v>
      </c>
      <c r="C4106" s="101" t="s">
        <v>1549</v>
      </c>
      <c r="D4106" s="102" t="s">
        <v>13555</v>
      </c>
    </row>
    <row r="4107" spans="1:4" ht="13.5" x14ac:dyDescent="0.25">
      <c r="A4107" s="101" t="s">
        <v>13556</v>
      </c>
      <c r="B4107" s="101" t="s">
        <v>13557</v>
      </c>
      <c r="C4107" s="101" t="s">
        <v>1549</v>
      </c>
      <c r="D4107" s="102" t="s">
        <v>13558</v>
      </c>
    </row>
    <row r="4108" spans="1:4" ht="13.5" x14ac:dyDescent="0.25">
      <c r="A4108" s="101" t="s">
        <v>13559</v>
      </c>
      <c r="B4108" s="101" t="s">
        <v>13560</v>
      </c>
      <c r="C4108" s="101" t="s">
        <v>1549</v>
      </c>
      <c r="D4108" s="102" t="s">
        <v>13561</v>
      </c>
    </row>
    <row r="4109" spans="1:4" ht="13.5" x14ac:dyDescent="0.25">
      <c r="A4109" s="101" t="s">
        <v>13562</v>
      </c>
      <c r="B4109" s="101" t="s">
        <v>13563</v>
      </c>
      <c r="C4109" s="101" t="s">
        <v>1549</v>
      </c>
      <c r="D4109" s="102" t="s">
        <v>13564</v>
      </c>
    </row>
    <row r="4110" spans="1:4" ht="13.5" x14ac:dyDescent="0.25">
      <c r="A4110" s="101" t="s">
        <v>13565</v>
      </c>
      <c r="B4110" s="101" t="s">
        <v>13566</v>
      </c>
      <c r="C4110" s="101" t="s">
        <v>1549</v>
      </c>
      <c r="D4110" s="102" t="s">
        <v>10506</v>
      </c>
    </row>
    <row r="4111" spans="1:4" ht="13.5" x14ac:dyDescent="0.25">
      <c r="A4111" s="101" t="s">
        <v>13567</v>
      </c>
      <c r="B4111" s="101" t="s">
        <v>13568</v>
      </c>
      <c r="C4111" s="101" t="s">
        <v>1549</v>
      </c>
      <c r="D4111" s="102" t="s">
        <v>13569</v>
      </c>
    </row>
    <row r="4112" spans="1:4" ht="13.5" x14ac:dyDescent="0.25">
      <c r="A4112" s="101" t="s">
        <v>13570</v>
      </c>
      <c r="B4112" s="101" t="s">
        <v>13571</v>
      </c>
      <c r="C4112" s="101" t="s">
        <v>1549</v>
      </c>
      <c r="D4112" s="102" t="s">
        <v>13572</v>
      </c>
    </row>
    <row r="4113" spans="1:4" ht="13.5" x14ac:dyDescent="0.25">
      <c r="A4113" s="101" t="s">
        <v>13573</v>
      </c>
      <c r="B4113" s="101" t="s">
        <v>13574</v>
      </c>
      <c r="C4113" s="101" t="s">
        <v>1549</v>
      </c>
      <c r="D4113" s="102" t="s">
        <v>13575</v>
      </c>
    </row>
    <row r="4114" spans="1:4" ht="13.5" x14ac:dyDescent="0.25">
      <c r="A4114" s="101" t="s">
        <v>13576</v>
      </c>
      <c r="B4114" s="101" t="s">
        <v>13577</v>
      </c>
      <c r="C4114" s="101" t="s">
        <v>1549</v>
      </c>
      <c r="D4114" s="102" t="s">
        <v>13578</v>
      </c>
    </row>
    <row r="4115" spans="1:4" ht="13.5" x14ac:dyDescent="0.25">
      <c r="A4115" s="101" t="s">
        <v>13579</v>
      </c>
      <c r="B4115" s="101" t="s">
        <v>13580</v>
      </c>
      <c r="C4115" s="101" t="s">
        <v>1549</v>
      </c>
      <c r="D4115" s="102" t="s">
        <v>13581</v>
      </c>
    </row>
    <row r="4116" spans="1:4" ht="13.5" x14ac:dyDescent="0.25">
      <c r="A4116" s="101" t="s">
        <v>13582</v>
      </c>
      <c r="B4116" s="101" t="s">
        <v>13583</v>
      </c>
      <c r="C4116" s="101" t="s">
        <v>1549</v>
      </c>
      <c r="D4116" s="102" t="s">
        <v>13584</v>
      </c>
    </row>
    <row r="4117" spans="1:4" ht="13.5" x14ac:dyDescent="0.25">
      <c r="A4117" s="101" t="s">
        <v>13585</v>
      </c>
      <c r="B4117" s="101" t="s">
        <v>13586</v>
      </c>
      <c r="C4117" s="101" t="s">
        <v>1549</v>
      </c>
      <c r="D4117" s="102" t="s">
        <v>13587</v>
      </c>
    </row>
    <row r="4118" spans="1:4" ht="13.5" x14ac:dyDescent="0.25">
      <c r="A4118" s="101" t="s">
        <v>13588</v>
      </c>
      <c r="B4118" s="101" t="s">
        <v>13589</v>
      </c>
      <c r="C4118" s="101" t="s">
        <v>1549</v>
      </c>
      <c r="D4118" s="102" t="s">
        <v>13590</v>
      </c>
    </row>
    <row r="4119" spans="1:4" ht="13.5" x14ac:dyDescent="0.25">
      <c r="A4119" s="101" t="s">
        <v>13591</v>
      </c>
      <c r="B4119" s="101" t="s">
        <v>13592</v>
      </c>
      <c r="C4119" s="101" t="s">
        <v>1549</v>
      </c>
      <c r="D4119" s="102" t="s">
        <v>3793</v>
      </c>
    </row>
    <row r="4120" spans="1:4" ht="13.5" x14ac:dyDescent="0.25">
      <c r="A4120" s="101" t="s">
        <v>13593</v>
      </c>
      <c r="B4120" s="101" t="s">
        <v>13594</v>
      </c>
      <c r="C4120" s="101" t="s">
        <v>1549</v>
      </c>
      <c r="D4120" s="102" t="s">
        <v>13595</v>
      </c>
    </row>
    <row r="4121" spans="1:4" ht="13.5" x14ac:dyDescent="0.25">
      <c r="A4121" s="101" t="s">
        <v>13596</v>
      </c>
      <c r="B4121" s="101" t="s">
        <v>13597</v>
      </c>
      <c r="C4121" s="101" t="s">
        <v>1549</v>
      </c>
      <c r="D4121" s="102" t="s">
        <v>13598</v>
      </c>
    </row>
    <row r="4122" spans="1:4" ht="13.5" x14ac:dyDescent="0.25">
      <c r="A4122" s="101" t="s">
        <v>13599</v>
      </c>
      <c r="B4122" s="101" t="s">
        <v>13600</v>
      </c>
      <c r="C4122" s="101" t="s">
        <v>1549</v>
      </c>
      <c r="D4122" s="102" t="s">
        <v>13601</v>
      </c>
    </row>
    <row r="4123" spans="1:4" ht="13.5" x14ac:dyDescent="0.25">
      <c r="A4123" s="101" t="s">
        <v>13602</v>
      </c>
      <c r="B4123" s="101" t="s">
        <v>13603</v>
      </c>
      <c r="C4123" s="101" t="s">
        <v>1549</v>
      </c>
      <c r="D4123" s="102" t="s">
        <v>13604</v>
      </c>
    </row>
    <row r="4124" spans="1:4" ht="13.5" x14ac:dyDescent="0.25">
      <c r="A4124" s="101" t="s">
        <v>13605</v>
      </c>
      <c r="B4124" s="101" t="s">
        <v>13606</v>
      </c>
      <c r="C4124" s="101" t="s">
        <v>1549</v>
      </c>
      <c r="D4124" s="102" t="s">
        <v>13607</v>
      </c>
    </row>
    <row r="4125" spans="1:4" ht="13.5" x14ac:dyDescent="0.25">
      <c r="A4125" s="101" t="s">
        <v>13608</v>
      </c>
      <c r="B4125" s="101" t="s">
        <v>13609</v>
      </c>
      <c r="C4125" s="101" t="s">
        <v>1549</v>
      </c>
      <c r="D4125" s="102" t="s">
        <v>10500</v>
      </c>
    </row>
    <row r="4126" spans="1:4" ht="13.5" x14ac:dyDescent="0.25">
      <c r="A4126" s="101" t="s">
        <v>13610</v>
      </c>
      <c r="B4126" s="101" t="s">
        <v>13611</v>
      </c>
      <c r="C4126" s="101" t="s">
        <v>1549</v>
      </c>
      <c r="D4126" s="102" t="s">
        <v>13612</v>
      </c>
    </row>
    <row r="4127" spans="1:4" ht="13.5" x14ac:dyDescent="0.25">
      <c r="A4127" s="101" t="s">
        <v>13613</v>
      </c>
      <c r="B4127" s="101" t="s">
        <v>13614</v>
      </c>
      <c r="C4127" s="101" t="s">
        <v>1549</v>
      </c>
      <c r="D4127" s="102" t="s">
        <v>11424</v>
      </c>
    </row>
    <row r="4128" spans="1:4" ht="13.5" x14ac:dyDescent="0.25">
      <c r="A4128" s="101" t="s">
        <v>13615</v>
      </c>
      <c r="B4128" s="101" t="s">
        <v>13616</v>
      </c>
      <c r="C4128" s="101" t="s">
        <v>1549</v>
      </c>
      <c r="D4128" s="102" t="s">
        <v>8922</v>
      </c>
    </row>
    <row r="4129" spans="1:4" ht="13.5" x14ac:dyDescent="0.25">
      <c r="A4129" s="101" t="s">
        <v>13617</v>
      </c>
      <c r="B4129" s="101" t="s">
        <v>13618</v>
      </c>
      <c r="C4129" s="101" t="s">
        <v>1549</v>
      </c>
      <c r="D4129" s="102" t="s">
        <v>13619</v>
      </c>
    </row>
    <row r="4130" spans="1:4" ht="13.5" x14ac:dyDescent="0.25">
      <c r="A4130" s="101" t="s">
        <v>13620</v>
      </c>
      <c r="B4130" s="101" t="s">
        <v>13621</v>
      </c>
      <c r="C4130" s="101" t="s">
        <v>1549</v>
      </c>
      <c r="D4130" s="102" t="s">
        <v>13622</v>
      </c>
    </row>
    <row r="4131" spans="1:4" ht="13.5" x14ac:dyDescent="0.25">
      <c r="A4131" s="101" t="s">
        <v>13623</v>
      </c>
      <c r="B4131" s="101" t="s">
        <v>13624</v>
      </c>
      <c r="C4131" s="101" t="s">
        <v>1549</v>
      </c>
      <c r="D4131" s="102" t="s">
        <v>10051</v>
      </c>
    </row>
    <row r="4132" spans="1:4" ht="13.5" x14ac:dyDescent="0.25">
      <c r="A4132" s="101" t="s">
        <v>13625</v>
      </c>
      <c r="B4132" s="101" t="s">
        <v>13626</v>
      </c>
      <c r="C4132" s="101" t="s">
        <v>1549</v>
      </c>
      <c r="D4132" s="102" t="s">
        <v>13627</v>
      </c>
    </row>
    <row r="4133" spans="1:4" ht="13.5" x14ac:dyDescent="0.25">
      <c r="A4133" s="101" t="s">
        <v>13628</v>
      </c>
      <c r="B4133" s="101" t="s">
        <v>13629</v>
      </c>
      <c r="C4133" s="101" t="s">
        <v>1549</v>
      </c>
      <c r="D4133" s="102" t="s">
        <v>13630</v>
      </c>
    </row>
    <row r="4134" spans="1:4" ht="13.5" x14ac:dyDescent="0.25">
      <c r="A4134" s="101" t="s">
        <v>13631</v>
      </c>
      <c r="B4134" s="101" t="s">
        <v>13632</v>
      </c>
      <c r="C4134" s="101" t="s">
        <v>1549</v>
      </c>
      <c r="D4134" s="102" t="s">
        <v>13633</v>
      </c>
    </row>
    <row r="4135" spans="1:4" ht="13.5" x14ac:dyDescent="0.25">
      <c r="A4135" s="101" t="s">
        <v>13634</v>
      </c>
      <c r="B4135" s="101" t="s">
        <v>13635</v>
      </c>
      <c r="C4135" s="101" t="s">
        <v>1549</v>
      </c>
      <c r="D4135" s="102" t="s">
        <v>13636</v>
      </c>
    </row>
    <row r="4136" spans="1:4" ht="13.5" x14ac:dyDescent="0.25">
      <c r="A4136" s="101" t="s">
        <v>13637</v>
      </c>
      <c r="B4136" s="101" t="s">
        <v>13638</v>
      </c>
      <c r="C4136" s="101" t="s">
        <v>1549</v>
      </c>
      <c r="D4136" s="102" t="s">
        <v>13639</v>
      </c>
    </row>
    <row r="4137" spans="1:4" ht="13.5" x14ac:dyDescent="0.25">
      <c r="A4137" s="101" t="s">
        <v>13640</v>
      </c>
      <c r="B4137" s="101" t="s">
        <v>13641</v>
      </c>
      <c r="C4137" s="101" t="s">
        <v>1549</v>
      </c>
      <c r="D4137" s="102" t="s">
        <v>13642</v>
      </c>
    </row>
    <row r="4138" spans="1:4" ht="13.5" x14ac:dyDescent="0.25">
      <c r="A4138" s="101" t="s">
        <v>13643</v>
      </c>
      <c r="B4138" s="101" t="s">
        <v>13644</v>
      </c>
      <c r="C4138" s="101" t="s">
        <v>1549</v>
      </c>
      <c r="D4138" s="102" t="s">
        <v>13645</v>
      </c>
    </row>
    <row r="4139" spans="1:4" ht="13.5" x14ac:dyDescent="0.25">
      <c r="A4139" s="101" t="s">
        <v>13646</v>
      </c>
      <c r="B4139" s="101" t="s">
        <v>13647</v>
      </c>
      <c r="C4139" s="101" t="s">
        <v>1549</v>
      </c>
      <c r="D4139" s="102" t="s">
        <v>3185</v>
      </c>
    </row>
    <row r="4140" spans="1:4" ht="13.5" x14ac:dyDescent="0.25">
      <c r="A4140" s="101" t="s">
        <v>13648</v>
      </c>
      <c r="B4140" s="101" t="s">
        <v>13649</v>
      </c>
      <c r="C4140" s="101" t="s">
        <v>1549</v>
      </c>
      <c r="D4140" s="102" t="s">
        <v>13650</v>
      </c>
    </row>
    <row r="4141" spans="1:4" ht="13.5" x14ac:dyDescent="0.25">
      <c r="A4141" s="101" t="s">
        <v>13651</v>
      </c>
      <c r="B4141" s="101" t="s">
        <v>13652</v>
      </c>
      <c r="C4141" s="101" t="s">
        <v>1549</v>
      </c>
      <c r="D4141" s="102" t="s">
        <v>13653</v>
      </c>
    </row>
    <row r="4142" spans="1:4" ht="13.5" x14ac:dyDescent="0.25">
      <c r="A4142" s="101" t="s">
        <v>13654</v>
      </c>
      <c r="B4142" s="101" t="s">
        <v>13655</v>
      </c>
      <c r="C4142" s="101" t="s">
        <v>1549</v>
      </c>
      <c r="D4142" s="102" t="s">
        <v>13656</v>
      </c>
    </row>
    <row r="4143" spans="1:4" ht="13.5" x14ac:dyDescent="0.25">
      <c r="A4143" s="101" t="s">
        <v>13657</v>
      </c>
      <c r="B4143" s="101" t="s">
        <v>13658</v>
      </c>
      <c r="C4143" s="101" t="s">
        <v>1549</v>
      </c>
      <c r="D4143" s="102" t="s">
        <v>13659</v>
      </c>
    </row>
    <row r="4144" spans="1:4" ht="13.5" x14ac:dyDescent="0.25">
      <c r="A4144" s="101" t="s">
        <v>13660</v>
      </c>
      <c r="B4144" s="101" t="s">
        <v>13661</v>
      </c>
      <c r="C4144" s="101" t="s">
        <v>1549</v>
      </c>
      <c r="D4144" s="102" t="s">
        <v>13662</v>
      </c>
    </row>
    <row r="4145" spans="1:4" ht="13.5" x14ac:dyDescent="0.25">
      <c r="A4145" s="101" t="s">
        <v>13663</v>
      </c>
      <c r="B4145" s="101" t="s">
        <v>13664</v>
      </c>
      <c r="C4145" s="101" t="s">
        <v>1549</v>
      </c>
      <c r="D4145" s="102" t="s">
        <v>13665</v>
      </c>
    </row>
    <row r="4146" spans="1:4" ht="13.5" x14ac:dyDescent="0.25">
      <c r="A4146" s="101" t="s">
        <v>13666</v>
      </c>
      <c r="B4146" s="101" t="s">
        <v>13667</v>
      </c>
      <c r="C4146" s="101" t="s">
        <v>1549</v>
      </c>
      <c r="D4146" s="102" t="s">
        <v>11362</v>
      </c>
    </row>
    <row r="4147" spans="1:4" ht="13.5" x14ac:dyDescent="0.25">
      <c r="A4147" s="101" t="s">
        <v>13668</v>
      </c>
      <c r="B4147" s="101" t="s">
        <v>13669</v>
      </c>
      <c r="C4147" s="101" t="s">
        <v>1549</v>
      </c>
      <c r="D4147" s="102" t="s">
        <v>13670</v>
      </c>
    </row>
    <row r="4148" spans="1:4" ht="13.5" x14ac:dyDescent="0.25">
      <c r="A4148" s="101" t="s">
        <v>13671</v>
      </c>
      <c r="B4148" s="101" t="s">
        <v>13672</v>
      </c>
      <c r="C4148" s="101" t="s">
        <v>1549</v>
      </c>
      <c r="D4148" s="102" t="s">
        <v>13673</v>
      </c>
    </row>
    <row r="4149" spans="1:4" ht="13.5" x14ac:dyDescent="0.25">
      <c r="A4149" s="101" t="s">
        <v>13674</v>
      </c>
      <c r="B4149" s="101" t="s">
        <v>13675</v>
      </c>
      <c r="C4149" s="101" t="s">
        <v>1549</v>
      </c>
      <c r="D4149" s="102" t="s">
        <v>13676</v>
      </c>
    </row>
    <row r="4150" spans="1:4" ht="13.5" x14ac:dyDescent="0.25">
      <c r="A4150" s="101" t="s">
        <v>13677</v>
      </c>
      <c r="B4150" s="101" t="s">
        <v>13678</v>
      </c>
      <c r="C4150" s="101" t="s">
        <v>1549</v>
      </c>
      <c r="D4150" s="102" t="s">
        <v>13679</v>
      </c>
    </row>
    <row r="4151" spans="1:4" ht="13.5" x14ac:dyDescent="0.25">
      <c r="A4151" s="101" t="s">
        <v>13680</v>
      </c>
      <c r="B4151" s="101" t="s">
        <v>13681</v>
      </c>
      <c r="C4151" s="101" t="s">
        <v>1549</v>
      </c>
      <c r="D4151" s="102" t="s">
        <v>12071</v>
      </c>
    </row>
    <row r="4152" spans="1:4" ht="13.5" x14ac:dyDescent="0.25">
      <c r="A4152" s="101" t="s">
        <v>13682</v>
      </c>
      <c r="B4152" s="101" t="s">
        <v>13683</v>
      </c>
      <c r="C4152" s="101" t="s">
        <v>1549</v>
      </c>
      <c r="D4152" s="102" t="s">
        <v>11784</v>
      </c>
    </row>
    <row r="4153" spans="1:4" ht="13.5" x14ac:dyDescent="0.25">
      <c r="A4153" s="101" t="s">
        <v>13684</v>
      </c>
      <c r="B4153" s="101" t="s">
        <v>13685</v>
      </c>
      <c r="C4153" s="101" t="s">
        <v>1549</v>
      </c>
      <c r="D4153" s="102" t="s">
        <v>13686</v>
      </c>
    </row>
    <row r="4154" spans="1:4" ht="13.5" x14ac:dyDescent="0.25">
      <c r="A4154" s="101" t="s">
        <v>13687</v>
      </c>
      <c r="B4154" s="101" t="s">
        <v>13688</v>
      </c>
      <c r="C4154" s="101" t="s">
        <v>1549</v>
      </c>
      <c r="D4154" s="102" t="s">
        <v>13689</v>
      </c>
    </row>
    <row r="4155" spans="1:4" ht="13.5" x14ac:dyDescent="0.25">
      <c r="A4155" s="101" t="s">
        <v>13690</v>
      </c>
      <c r="B4155" s="101" t="s">
        <v>13691</v>
      </c>
      <c r="C4155" s="101" t="s">
        <v>1549</v>
      </c>
      <c r="D4155" s="102" t="s">
        <v>13692</v>
      </c>
    </row>
    <row r="4156" spans="1:4" ht="13.5" x14ac:dyDescent="0.25">
      <c r="A4156" s="101" t="s">
        <v>13693</v>
      </c>
      <c r="B4156" s="101" t="s">
        <v>13694</v>
      </c>
      <c r="C4156" s="101" t="s">
        <v>1549</v>
      </c>
      <c r="D4156" s="102" t="s">
        <v>2441</v>
      </c>
    </row>
    <row r="4157" spans="1:4" ht="13.5" x14ac:dyDescent="0.25">
      <c r="A4157" s="101" t="s">
        <v>13695</v>
      </c>
      <c r="B4157" s="101" t="s">
        <v>13696</v>
      </c>
      <c r="C4157" s="101" t="s">
        <v>1549</v>
      </c>
      <c r="D4157" s="102" t="s">
        <v>10875</v>
      </c>
    </row>
    <row r="4158" spans="1:4" ht="13.5" x14ac:dyDescent="0.25">
      <c r="A4158" s="101" t="s">
        <v>13697</v>
      </c>
      <c r="B4158" s="101" t="s">
        <v>13698</v>
      </c>
      <c r="C4158" s="101" t="s">
        <v>1549</v>
      </c>
      <c r="D4158" s="102" t="s">
        <v>13699</v>
      </c>
    </row>
    <row r="4159" spans="1:4" ht="13.5" x14ac:dyDescent="0.25">
      <c r="A4159" s="101" t="s">
        <v>13700</v>
      </c>
      <c r="B4159" s="101" t="s">
        <v>13701</v>
      </c>
      <c r="C4159" s="101" t="s">
        <v>1549</v>
      </c>
      <c r="D4159" s="102" t="s">
        <v>13702</v>
      </c>
    </row>
    <row r="4160" spans="1:4" ht="13.5" x14ac:dyDescent="0.25">
      <c r="A4160" s="101" t="s">
        <v>13703</v>
      </c>
      <c r="B4160" s="101" t="s">
        <v>13704</v>
      </c>
      <c r="C4160" s="101" t="s">
        <v>1549</v>
      </c>
      <c r="D4160" s="102" t="s">
        <v>13705</v>
      </c>
    </row>
    <row r="4161" spans="1:4" ht="13.5" x14ac:dyDescent="0.25">
      <c r="A4161" s="101" t="s">
        <v>13706</v>
      </c>
      <c r="B4161" s="101" t="s">
        <v>13707</v>
      </c>
      <c r="C4161" s="101" t="s">
        <v>1549</v>
      </c>
      <c r="D4161" s="102" t="s">
        <v>13708</v>
      </c>
    </row>
    <row r="4162" spans="1:4" ht="13.5" x14ac:dyDescent="0.25">
      <c r="A4162" s="101" t="s">
        <v>13709</v>
      </c>
      <c r="B4162" s="101" t="s">
        <v>13710</v>
      </c>
      <c r="C4162" s="101" t="s">
        <v>1549</v>
      </c>
      <c r="D4162" s="102" t="s">
        <v>13711</v>
      </c>
    </row>
    <row r="4163" spans="1:4" ht="13.5" x14ac:dyDescent="0.25">
      <c r="A4163" s="101" t="s">
        <v>13712</v>
      </c>
      <c r="B4163" s="101" t="s">
        <v>13713</v>
      </c>
      <c r="C4163" s="101" t="s">
        <v>1549</v>
      </c>
      <c r="D4163" s="102" t="s">
        <v>13714</v>
      </c>
    </row>
    <row r="4164" spans="1:4" ht="13.5" x14ac:dyDescent="0.25">
      <c r="A4164" s="101" t="s">
        <v>13715</v>
      </c>
      <c r="B4164" s="101" t="s">
        <v>13716</v>
      </c>
      <c r="C4164" s="101" t="s">
        <v>1549</v>
      </c>
      <c r="D4164" s="102" t="s">
        <v>13717</v>
      </c>
    </row>
    <row r="4165" spans="1:4" ht="13.5" x14ac:dyDescent="0.25">
      <c r="A4165" s="101" t="s">
        <v>13718</v>
      </c>
      <c r="B4165" s="101" t="s">
        <v>13719</v>
      </c>
      <c r="C4165" s="101" t="s">
        <v>1549</v>
      </c>
      <c r="D4165" s="102" t="s">
        <v>13720</v>
      </c>
    </row>
    <row r="4166" spans="1:4" ht="13.5" x14ac:dyDescent="0.25">
      <c r="A4166" s="101" t="s">
        <v>13721</v>
      </c>
      <c r="B4166" s="101" t="s">
        <v>13722</v>
      </c>
      <c r="C4166" s="101" t="s">
        <v>1549</v>
      </c>
      <c r="D4166" s="102" t="s">
        <v>13723</v>
      </c>
    </row>
    <row r="4167" spans="1:4" ht="13.5" x14ac:dyDescent="0.25">
      <c r="A4167" s="101" t="s">
        <v>13724</v>
      </c>
      <c r="B4167" s="101" t="s">
        <v>13725</v>
      </c>
      <c r="C4167" s="101" t="s">
        <v>1549</v>
      </c>
      <c r="D4167" s="102" t="s">
        <v>13726</v>
      </c>
    </row>
    <row r="4168" spans="1:4" ht="13.5" x14ac:dyDescent="0.25">
      <c r="A4168" s="101" t="s">
        <v>13727</v>
      </c>
      <c r="B4168" s="101" t="s">
        <v>13728</v>
      </c>
      <c r="C4168" s="101" t="s">
        <v>1549</v>
      </c>
      <c r="D4168" s="102" t="s">
        <v>13729</v>
      </c>
    </row>
    <row r="4169" spans="1:4" ht="13.5" x14ac:dyDescent="0.25">
      <c r="A4169" s="101" t="s">
        <v>13730</v>
      </c>
      <c r="B4169" s="101" t="s">
        <v>13731</v>
      </c>
      <c r="C4169" s="101" t="s">
        <v>1549</v>
      </c>
      <c r="D4169" s="102" t="s">
        <v>13732</v>
      </c>
    </row>
    <row r="4170" spans="1:4" ht="13.5" x14ac:dyDescent="0.25">
      <c r="A4170" s="101" t="s">
        <v>13733</v>
      </c>
      <c r="B4170" s="101" t="s">
        <v>13734</v>
      </c>
      <c r="C4170" s="101" t="s">
        <v>1549</v>
      </c>
      <c r="D4170" s="102" t="s">
        <v>13735</v>
      </c>
    </row>
    <row r="4171" spans="1:4" ht="13.5" x14ac:dyDescent="0.25">
      <c r="A4171" s="101" t="s">
        <v>13736</v>
      </c>
      <c r="B4171" s="101" t="s">
        <v>13737</v>
      </c>
      <c r="C4171" s="101" t="s">
        <v>1549</v>
      </c>
      <c r="D4171" s="102" t="s">
        <v>13738</v>
      </c>
    </row>
    <row r="4172" spans="1:4" ht="13.5" x14ac:dyDescent="0.25">
      <c r="A4172" s="101" t="s">
        <v>13739</v>
      </c>
      <c r="B4172" s="101" t="s">
        <v>13740</v>
      </c>
      <c r="C4172" s="101" t="s">
        <v>1549</v>
      </c>
      <c r="D4172" s="102" t="s">
        <v>13741</v>
      </c>
    </row>
    <row r="4173" spans="1:4" ht="13.5" x14ac:dyDescent="0.25">
      <c r="A4173" s="101" t="s">
        <v>13742</v>
      </c>
      <c r="B4173" s="101" t="s">
        <v>13743</v>
      </c>
      <c r="C4173" s="101" t="s">
        <v>1549</v>
      </c>
      <c r="D4173" s="102" t="s">
        <v>13744</v>
      </c>
    </row>
    <row r="4174" spans="1:4" ht="13.5" x14ac:dyDescent="0.25">
      <c r="A4174" s="101" t="s">
        <v>13745</v>
      </c>
      <c r="B4174" s="101" t="s">
        <v>13746</v>
      </c>
      <c r="C4174" s="101" t="s">
        <v>1549</v>
      </c>
      <c r="D4174" s="102" t="s">
        <v>13747</v>
      </c>
    </row>
    <row r="4175" spans="1:4" ht="13.5" x14ac:dyDescent="0.25">
      <c r="A4175" s="101" t="s">
        <v>13748</v>
      </c>
      <c r="B4175" s="101" t="s">
        <v>13749</v>
      </c>
      <c r="C4175" s="101" t="s">
        <v>1549</v>
      </c>
      <c r="D4175" s="102" t="s">
        <v>13750</v>
      </c>
    </row>
    <row r="4176" spans="1:4" ht="13.5" x14ac:dyDescent="0.25">
      <c r="A4176" s="101" t="s">
        <v>13751</v>
      </c>
      <c r="B4176" s="101" t="s">
        <v>13752</v>
      </c>
      <c r="C4176" s="101" t="s">
        <v>1549</v>
      </c>
      <c r="D4176" s="102" t="s">
        <v>13753</v>
      </c>
    </row>
    <row r="4177" spans="1:4" ht="13.5" x14ac:dyDescent="0.25">
      <c r="A4177" s="101" t="s">
        <v>13754</v>
      </c>
      <c r="B4177" s="101" t="s">
        <v>13755</v>
      </c>
      <c r="C4177" s="101" t="s">
        <v>1549</v>
      </c>
      <c r="D4177" s="102" t="s">
        <v>13756</v>
      </c>
    </row>
    <row r="4178" spans="1:4" ht="13.5" x14ac:dyDescent="0.25">
      <c r="A4178" s="101" t="s">
        <v>13757</v>
      </c>
      <c r="B4178" s="101" t="s">
        <v>13758</v>
      </c>
      <c r="C4178" s="101" t="s">
        <v>1549</v>
      </c>
      <c r="D4178" s="102" t="s">
        <v>13759</v>
      </c>
    </row>
    <row r="4179" spans="1:4" ht="13.5" x14ac:dyDescent="0.25">
      <c r="A4179" s="101" t="s">
        <v>13760</v>
      </c>
      <c r="B4179" s="101" t="s">
        <v>13761</v>
      </c>
      <c r="C4179" s="101" t="s">
        <v>1549</v>
      </c>
      <c r="D4179" s="102" t="s">
        <v>13762</v>
      </c>
    </row>
    <row r="4180" spans="1:4" ht="13.5" x14ac:dyDescent="0.25">
      <c r="A4180" s="101" t="s">
        <v>13763</v>
      </c>
      <c r="B4180" s="101" t="s">
        <v>13764</v>
      </c>
      <c r="C4180" s="101" t="s">
        <v>1549</v>
      </c>
      <c r="D4180" s="102" t="s">
        <v>13765</v>
      </c>
    </row>
    <row r="4181" spans="1:4" ht="13.5" x14ac:dyDescent="0.25">
      <c r="A4181" s="101" t="s">
        <v>13766</v>
      </c>
      <c r="B4181" s="101" t="s">
        <v>13767</v>
      </c>
      <c r="C4181" s="101" t="s">
        <v>1549</v>
      </c>
      <c r="D4181" s="102" t="s">
        <v>13768</v>
      </c>
    </row>
    <row r="4182" spans="1:4" ht="13.5" x14ac:dyDescent="0.25">
      <c r="A4182" s="101" t="s">
        <v>13769</v>
      </c>
      <c r="B4182" s="101" t="s">
        <v>13770</v>
      </c>
      <c r="C4182" s="101" t="s">
        <v>1549</v>
      </c>
      <c r="D4182" s="102" t="s">
        <v>13771</v>
      </c>
    </row>
    <row r="4183" spans="1:4" ht="13.5" x14ac:dyDescent="0.25">
      <c r="A4183" s="101" t="s">
        <v>13772</v>
      </c>
      <c r="B4183" s="101" t="s">
        <v>13773</v>
      </c>
      <c r="C4183" s="101" t="s">
        <v>1549</v>
      </c>
      <c r="D4183" s="102" t="s">
        <v>13774</v>
      </c>
    </row>
    <row r="4184" spans="1:4" ht="13.5" x14ac:dyDescent="0.25">
      <c r="A4184" s="101" t="s">
        <v>13775</v>
      </c>
      <c r="B4184" s="101" t="s">
        <v>13776</v>
      </c>
      <c r="C4184" s="101" t="s">
        <v>1549</v>
      </c>
      <c r="D4184" s="102" t="s">
        <v>13777</v>
      </c>
    </row>
    <row r="4185" spans="1:4" ht="13.5" x14ac:dyDescent="0.25">
      <c r="A4185" s="101" t="s">
        <v>13778</v>
      </c>
      <c r="B4185" s="101" t="s">
        <v>13779</v>
      </c>
      <c r="C4185" s="101" t="s">
        <v>1549</v>
      </c>
      <c r="D4185" s="102" t="s">
        <v>13780</v>
      </c>
    </row>
    <row r="4186" spans="1:4" ht="13.5" x14ac:dyDescent="0.25">
      <c r="A4186" s="101" t="s">
        <v>13781</v>
      </c>
      <c r="B4186" s="101" t="s">
        <v>13782</v>
      </c>
      <c r="C4186" s="101" t="s">
        <v>1549</v>
      </c>
      <c r="D4186" s="102" t="s">
        <v>13783</v>
      </c>
    </row>
    <row r="4187" spans="1:4" ht="13.5" x14ac:dyDescent="0.25">
      <c r="A4187" s="101" t="s">
        <v>13784</v>
      </c>
      <c r="B4187" s="101" t="s">
        <v>13785</v>
      </c>
      <c r="C4187" s="101" t="s">
        <v>1549</v>
      </c>
      <c r="D4187" s="102" t="s">
        <v>13786</v>
      </c>
    </row>
    <row r="4188" spans="1:4" ht="13.5" x14ac:dyDescent="0.25">
      <c r="A4188" s="101" t="s">
        <v>13787</v>
      </c>
      <c r="B4188" s="101" t="s">
        <v>13788</v>
      </c>
      <c r="C4188" s="101" t="s">
        <v>1549</v>
      </c>
      <c r="D4188" s="102" t="s">
        <v>13789</v>
      </c>
    </row>
    <row r="4189" spans="1:4" ht="13.5" x14ac:dyDescent="0.25">
      <c r="A4189" s="101" t="s">
        <v>13790</v>
      </c>
      <c r="B4189" s="101" t="s">
        <v>13791</v>
      </c>
      <c r="C4189" s="101" t="s">
        <v>1549</v>
      </c>
      <c r="D4189" s="102" t="s">
        <v>13792</v>
      </c>
    </row>
    <row r="4190" spans="1:4" ht="13.5" x14ac:dyDescent="0.25">
      <c r="A4190" s="101" t="s">
        <v>13793</v>
      </c>
      <c r="B4190" s="101" t="s">
        <v>13794</v>
      </c>
      <c r="C4190" s="101" t="s">
        <v>1549</v>
      </c>
      <c r="D4190" s="102" t="s">
        <v>5270</v>
      </c>
    </row>
    <row r="4191" spans="1:4" ht="13.5" x14ac:dyDescent="0.25">
      <c r="A4191" s="101" t="s">
        <v>13795</v>
      </c>
      <c r="B4191" s="101" t="s">
        <v>13796</v>
      </c>
      <c r="C4191" s="101" t="s">
        <v>1549</v>
      </c>
      <c r="D4191" s="102" t="s">
        <v>11664</v>
      </c>
    </row>
    <row r="4192" spans="1:4" ht="13.5" x14ac:dyDescent="0.25">
      <c r="A4192" s="101" t="s">
        <v>13797</v>
      </c>
      <c r="B4192" s="101" t="s">
        <v>13798</v>
      </c>
      <c r="C4192" s="101" t="s">
        <v>1549</v>
      </c>
      <c r="D4192" s="102" t="s">
        <v>12197</v>
      </c>
    </row>
    <row r="4193" spans="1:4" ht="13.5" x14ac:dyDescent="0.25">
      <c r="A4193" s="101" t="s">
        <v>13799</v>
      </c>
      <c r="B4193" s="101" t="s">
        <v>13800</v>
      </c>
      <c r="C4193" s="101" t="s">
        <v>1549</v>
      </c>
      <c r="D4193" s="102" t="s">
        <v>13604</v>
      </c>
    </row>
    <row r="4194" spans="1:4" ht="13.5" x14ac:dyDescent="0.25">
      <c r="A4194" s="101" t="s">
        <v>13801</v>
      </c>
      <c r="B4194" s="101" t="s">
        <v>13802</v>
      </c>
      <c r="C4194" s="101" t="s">
        <v>1549</v>
      </c>
      <c r="D4194" s="102" t="s">
        <v>13803</v>
      </c>
    </row>
    <row r="4195" spans="1:4" ht="13.5" x14ac:dyDescent="0.25">
      <c r="A4195" s="101" t="s">
        <v>13804</v>
      </c>
      <c r="B4195" s="101" t="s">
        <v>13805</v>
      </c>
      <c r="C4195" s="101" t="s">
        <v>1549</v>
      </c>
      <c r="D4195" s="102" t="s">
        <v>13806</v>
      </c>
    </row>
    <row r="4196" spans="1:4" ht="13.5" x14ac:dyDescent="0.25">
      <c r="A4196" s="101" t="s">
        <v>13807</v>
      </c>
      <c r="B4196" s="101" t="s">
        <v>13808</v>
      </c>
      <c r="C4196" s="101" t="s">
        <v>1549</v>
      </c>
      <c r="D4196" s="102" t="s">
        <v>13809</v>
      </c>
    </row>
    <row r="4197" spans="1:4" ht="13.5" x14ac:dyDescent="0.25">
      <c r="A4197" s="101" t="s">
        <v>13810</v>
      </c>
      <c r="B4197" s="101" t="s">
        <v>13811</v>
      </c>
      <c r="C4197" s="101" t="s">
        <v>1549</v>
      </c>
      <c r="D4197" s="102" t="s">
        <v>13812</v>
      </c>
    </row>
    <row r="4198" spans="1:4" ht="13.5" x14ac:dyDescent="0.25">
      <c r="A4198" s="101" t="s">
        <v>13813</v>
      </c>
      <c r="B4198" s="101" t="s">
        <v>13814</v>
      </c>
      <c r="C4198" s="101" t="s">
        <v>1549</v>
      </c>
      <c r="D4198" s="102" t="s">
        <v>13815</v>
      </c>
    </row>
    <row r="4199" spans="1:4" ht="13.5" x14ac:dyDescent="0.25">
      <c r="A4199" s="101" t="s">
        <v>13816</v>
      </c>
      <c r="B4199" s="101" t="s">
        <v>13817</v>
      </c>
      <c r="C4199" s="101" t="s">
        <v>1549</v>
      </c>
      <c r="D4199" s="102" t="s">
        <v>13818</v>
      </c>
    </row>
    <row r="4200" spans="1:4" ht="13.5" x14ac:dyDescent="0.25">
      <c r="A4200" s="101" t="s">
        <v>13819</v>
      </c>
      <c r="B4200" s="101" t="s">
        <v>13820</v>
      </c>
      <c r="C4200" s="101" t="s">
        <v>1549</v>
      </c>
      <c r="D4200" s="102" t="s">
        <v>13821</v>
      </c>
    </row>
    <row r="4201" spans="1:4" ht="13.5" x14ac:dyDescent="0.25">
      <c r="A4201" s="101" t="s">
        <v>13822</v>
      </c>
      <c r="B4201" s="101" t="s">
        <v>13823</v>
      </c>
      <c r="C4201" s="101" t="s">
        <v>1549</v>
      </c>
      <c r="D4201" s="102" t="s">
        <v>13824</v>
      </c>
    </row>
    <row r="4202" spans="1:4" ht="13.5" x14ac:dyDescent="0.25">
      <c r="A4202" s="101" t="s">
        <v>13825</v>
      </c>
      <c r="B4202" s="101" t="s">
        <v>13826</v>
      </c>
      <c r="C4202" s="101" t="s">
        <v>1549</v>
      </c>
      <c r="D4202" s="102" t="s">
        <v>13827</v>
      </c>
    </row>
    <row r="4203" spans="1:4" ht="13.5" x14ac:dyDescent="0.25">
      <c r="A4203" s="101" t="s">
        <v>13828</v>
      </c>
      <c r="B4203" s="101" t="s">
        <v>13829</v>
      </c>
      <c r="C4203" s="101" t="s">
        <v>1549</v>
      </c>
      <c r="D4203" s="102" t="s">
        <v>13830</v>
      </c>
    </row>
    <row r="4204" spans="1:4" ht="13.5" x14ac:dyDescent="0.25">
      <c r="A4204" s="101" t="s">
        <v>13831</v>
      </c>
      <c r="B4204" s="101" t="s">
        <v>13832</v>
      </c>
      <c r="C4204" s="101" t="s">
        <v>1549</v>
      </c>
      <c r="D4204" s="102" t="s">
        <v>10999</v>
      </c>
    </row>
    <row r="4205" spans="1:4" ht="13.5" x14ac:dyDescent="0.25">
      <c r="A4205" s="101" t="s">
        <v>13833</v>
      </c>
      <c r="B4205" s="101" t="s">
        <v>13834</v>
      </c>
      <c r="C4205" s="101" t="s">
        <v>1549</v>
      </c>
      <c r="D4205" s="102" t="s">
        <v>13835</v>
      </c>
    </row>
    <row r="4206" spans="1:4" ht="13.5" x14ac:dyDescent="0.25">
      <c r="A4206" s="101" t="s">
        <v>13836</v>
      </c>
      <c r="B4206" s="101" t="s">
        <v>13837</v>
      </c>
      <c r="C4206" s="101" t="s">
        <v>1549</v>
      </c>
      <c r="D4206" s="102" t="s">
        <v>13838</v>
      </c>
    </row>
    <row r="4207" spans="1:4" ht="13.5" x14ac:dyDescent="0.25">
      <c r="A4207" s="101" t="s">
        <v>13839</v>
      </c>
      <c r="B4207" s="101" t="s">
        <v>13840</v>
      </c>
      <c r="C4207" s="101" t="s">
        <v>1549</v>
      </c>
      <c r="D4207" s="102" t="s">
        <v>13841</v>
      </c>
    </row>
    <row r="4208" spans="1:4" ht="13.5" x14ac:dyDescent="0.25">
      <c r="A4208" s="101" t="s">
        <v>13842</v>
      </c>
      <c r="B4208" s="101" t="s">
        <v>13843</v>
      </c>
      <c r="C4208" s="101" t="s">
        <v>1549</v>
      </c>
      <c r="D4208" s="102" t="s">
        <v>13844</v>
      </c>
    </row>
    <row r="4209" spans="1:4" ht="13.5" x14ac:dyDescent="0.25">
      <c r="A4209" s="101" t="s">
        <v>13845</v>
      </c>
      <c r="B4209" s="101" t="s">
        <v>13846</v>
      </c>
      <c r="C4209" s="101" t="s">
        <v>1549</v>
      </c>
      <c r="D4209" s="102" t="s">
        <v>13847</v>
      </c>
    </row>
    <row r="4210" spans="1:4" ht="13.5" x14ac:dyDescent="0.25">
      <c r="A4210" s="101" t="s">
        <v>13848</v>
      </c>
      <c r="B4210" s="101" t="s">
        <v>13849</v>
      </c>
      <c r="C4210" s="101" t="s">
        <v>1549</v>
      </c>
      <c r="D4210" s="102" t="s">
        <v>13280</v>
      </c>
    </row>
    <row r="4211" spans="1:4" ht="13.5" x14ac:dyDescent="0.25">
      <c r="A4211" s="101" t="s">
        <v>13850</v>
      </c>
      <c r="B4211" s="101" t="s">
        <v>13851</v>
      </c>
      <c r="C4211" s="101" t="s">
        <v>1549</v>
      </c>
      <c r="D4211" s="102" t="s">
        <v>12620</v>
      </c>
    </row>
    <row r="4212" spans="1:4" ht="13.5" x14ac:dyDescent="0.25">
      <c r="A4212" s="101" t="s">
        <v>13852</v>
      </c>
      <c r="B4212" s="101" t="s">
        <v>13853</v>
      </c>
      <c r="C4212" s="101" t="s">
        <v>1549</v>
      </c>
      <c r="D4212" s="102" t="s">
        <v>13854</v>
      </c>
    </row>
    <row r="4213" spans="1:4" ht="13.5" x14ac:dyDescent="0.25">
      <c r="A4213" s="101" t="s">
        <v>13855</v>
      </c>
      <c r="B4213" s="101" t="s">
        <v>13856</v>
      </c>
      <c r="C4213" s="101" t="s">
        <v>1549</v>
      </c>
      <c r="D4213" s="102" t="s">
        <v>13857</v>
      </c>
    </row>
    <row r="4214" spans="1:4" ht="13.5" x14ac:dyDescent="0.25">
      <c r="A4214" s="101" t="s">
        <v>13858</v>
      </c>
      <c r="B4214" s="101" t="s">
        <v>13859</v>
      </c>
      <c r="C4214" s="101" t="s">
        <v>1549</v>
      </c>
      <c r="D4214" s="102" t="s">
        <v>13860</v>
      </c>
    </row>
    <row r="4215" spans="1:4" ht="13.5" x14ac:dyDescent="0.25">
      <c r="A4215" s="101" t="s">
        <v>13861</v>
      </c>
      <c r="B4215" s="101" t="s">
        <v>13862</v>
      </c>
      <c r="C4215" s="101" t="s">
        <v>1549</v>
      </c>
      <c r="D4215" s="102" t="s">
        <v>13863</v>
      </c>
    </row>
    <row r="4216" spans="1:4" ht="13.5" x14ac:dyDescent="0.25">
      <c r="A4216" s="101" t="s">
        <v>13864</v>
      </c>
      <c r="B4216" s="101" t="s">
        <v>13865</v>
      </c>
      <c r="C4216" s="101" t="s">
        <v>1549</v>
      </c>
      <c r="D4216" s="102" t="s">
        <v>13866</v>
      </c>
    </row>
    <row r="4217" spans="1:4" ht="13.5" x14ac:dyDescent="0.25">
      <c r="A4217" s="101" t="s">
        <v>13867</v>
      </c>
      <c r="B4217" s="101" t="s">
        <v>13868</v>
      </c>
      <c r="C4217" s="101" t="s">
        <v>1549</v>
      </c>
      <c r="D4217" s="102" t="s">
        <v>13086</v>
      </c>
    </row>
    <row r="4218" spans="1:4" ht="13.5" x14ac:dyDescent="0.25">
      <c r="A4218" s="101" t="s">
        <v>13869</v>
      </c>
      <c r="B4218" s="101" t="s">
        <v>13870</v>
      </c>
      <c r="C4218" s="101" t="s">
        <v>1549</v>
      </c>
      <c r="D4218" s="102" t="s">
        <v>13871</v>
      </c>
    </row>
    <row r="4219" spans="1:4" ht="13.5" x14ac:dyDescent="0.25">
      <c r="A4219" s="101" t="s">
        <v>13872</v>
      </c>
      <c r="B4219" s="101" t="s">
        <v>13873</v>
      </c>
      <c r="C4219" s="101" t="s">
        <v>1549</v>
      </c>
      <c r="D4219" s="102" t="s">
        <v>2200</v>
      </c>
    </row>
    <row r="4220" spans="1:4" ht="13.5" x14ac:dyDescent="0.25">
      <c r="A4220" s="101" t="s">
        <v>13874</v>
      </c>
      <c r="B4220" s="101" t="s">
        <v>13875</v>
      </c>
      <c r="C4220" s="101" t="s">
        <v>1549</v>
      </c>
      <c r="D4220" s="102" t="s">
        <v>13876</v>
      </c>
    </row>
    <row r="4221" spans="1:4" ht="13.5" x14ac:dyDescent="0.25">
      <c r="A4221" s="101" t="s">
        <v>13877</v>
      </c>
      <c r="B4221" s="101" t="s">
        <v>13878</v>
      </c>
      <c r="C4221" s="101" t="s">
        <v>1549</v>
      </c>
      <c r="D4221" s="102" t="s">
        <v>13879</v>
      </c>
    </row>
    <row r="4222" spans="1:4" ht="13.5" x14ac:dyDescent="0.25">
      <c r="A4222" s="101" t="s">
        <v>13880</v>
      </c>
      <c r="B4222" s="101" t="s">
        <v>13881</v>
      </c>
      <c r="C4222" s="101" t="s">
        <v>1549</v>
      </c>
      <c r="D4222" s="102" t="s">
        <v>13882</v>
      </c>
    </row>
    <row r="4223" spans="1:4" ht="13.5" x14ac:dyDescent="0.25">
      <c r="A4223" s="101" t="s">
        <v>13883</v>
      </c>
      <c r="B4223" s="101" t="s">
        <v>13884</v>
      </c>
      <c r="C4223" s="101" t="s">
        <v>1549</v>
      </c>
      <c r="D4223" s="102" t="s">
        <v>13885</v>
      </c>
    </row>
    <row r="4224" spans="1:4" ht="13.5" x14ac:dyDescent="0.25">
      <c r="A4224" s="101" t="s">
        <v>13886</v>
      </c>
      <c r="B4224" s="101" t="s">
        <v>13887</v>
      </c>
      <c r="C4224" s="101" t="s">
        <v>1549</v>
      </c>
      <c r="D4224" s="102" t="s">
        <v>13888</v>
      </c>
    </row>
    <row r="4225" spans="1:4" ht="13.5" x14ac:dyDescent="0.25">
      <c r="A4225" s="101" t="s">
        <v>13889</v>
      </c>
      <c r="B4225" s="101" t="s">
        <v>13890</v>
      </c>
      <c r="C4225" s="101" t="s">
        <v>1549</v>
      </c>
      <c r="D4225" s="102" t="s">
        <v>13891</v>
      </c>
    </row>
    <row r="4226" spans="1:4" ht="13.5" x14ac:dyDescent="0.25">
      <c r="A4226" s="101" t="s">
        <v>13892</v>
      </c>
      <c r="B4226" s="101" t="s">
        <v>13893</v>
      </c>
      <c r="C4226" s="101" t="s">
        <v>1549</v>
      </c>
      <c r="D4226" s="102" t="s">
        <v>13894</v>
      </c>
    </row>
    <row r="4227" spans="1:4" ht="13.5" x14ac:dyDescent="0.25">
      <c r="A4227" s="101" t="s">
        <v>13895</v>
      </c>
      <c r="B4227" s="101" t="s">
        <v>13896</v>
      </c>
      <c r="C4227" s="101" t="s">
        <v>1549</v>
      </c>
      <c r="D4227" s="102" t="s">
        <v>13897</v>
      </c>
    </row>
    <row r="4228" spans="1:4" ht="13.5" x14ac:dyDescent="0.25">
      <c r="A4228" s="101" t="s">
        <v>13898</v>
      </c>
      <c r="B4228" s="101" t="s">
        <v>13899</v>
      </c>
      <c r="C4228" s="101" t="s">
        <v>1549</v>
      </c>
      <c r="D4228" s="102" t="s">
        <v>13900</v>
      </c>
    </row>
    <row r="4229" spans="1:4" ht="13.5" x14ac:dyDescent="0.25">
      <c r="A4229" s="101" t="s">
        <v>13901</v>
      </c>
      <c r="B4229" s="101" t="s">
        <v>13902</v>
      </c>
      <c r="C4229" s="101" t="s">
        <v>1549</v>
      </c>
      <c r="D4229" s="102" t="s">
        <v>10277</v>
      </c>
    </row>
    <row r="4230" spans="1:4" ht="13.5" x14ac:dyDescent="0.25">
      <c r="A4230" s="101" t="s">
        <v>13903</v>
      </c>
      <c r="B4230" s="101" t="s">
        <v>13904</v>
      </c>
      <c r="C4230" s="101" t="s">
        <v>1549</v>
      </c>
      <c r="D4230" s="102" t="s">
        <v>13905</v>
      </c>
    </row>
    <row r="4231" spans="1:4" ht="13.5" x14ac:dyDescent="0.25">
      <c r="A4231" s="101" t="s">
        <v>13906</v>
      </c>
      <c r="B4231" s="101" t="s">
        <v>13907</v>
      </c>
      <c r="C4231" s="101" t="s">
        <v>1549</v>
      </c>
      <c r="D4231" s="102" t="s">
        <v>13908</v>
      </c>
    </row>
    <row r="4232" spans="1:4" ht="13.5" x14ac:dyDescent="0.25">
      <c r="A4232" s="101" t="s">
        <v>13909</v>
      </c>
      <c r="B4232" s="101" t="s">
        <v>13910</v>
      </c>
      <c r="C4232" s="101" t="s">
        <v>1549</v>
      </c>
      <c r="D4232" s="102" t="s">
        <v>13911</v>
      </c>
    </row>
    <row r="4233" spans="1:4" ht="13.5" x14ac:dyDescent="0.25">
      <c r="A4233" s="101" t="s">
        <v>13912</v>
      </c>
      <c r="B4233" s="101" t="s">
        <v>13913</v>
      </c>
      <c r="C4233" s="101" t="s">
        <v>1549</v>
      </c>
      <c r="D4233" s="102" t="s">
        <v>13914</v>
      </c>
    </row>
    <row r="4234" spans="1:4" ht="13.5" x14ac:dyDescent="0.25">
      <c r="A4234" s="101" t="s">
        <v>13915</v>
      </c>
      <c r="B4234" s="101" t="s">
        <v>13916</v>
      </c>
      <c r="C4234" s="101" t="s">
        <v>1549</v>
      </c>
      <c r="D4234" s="102" t="s">
        <v>5189</v>
      </c>
    </row>
    <row r="4235" spans="1:4" ht="13.5" x14ac:dyDescent="0.25">
      <c r="A4235" s="101" t="s">
        <v>13917</v>
      </c>
      <c r="B4235" s="101" t="s">
        <v>13918</v>
      </c>
      <c r="C4235" s="101" t="s">
        <v>1549</v>
      </c>
      <c r="D4235" s="102" t="s">
        <v>13919</v>
      </c>
    </row>
    <row r="4236" spans="1:4" ht="13.5" x14ac:dyDescent="0.25">
      <c r="A4236" s="101" t="s">
        <v>13920</v>
      </c>
      <c r="B4236" s="101" t="s">
        <v>13921</v>
      </c>
      <c r="C4236" s="101" t="s">
        <v>1549</v>
      </c>
      <c r="D4236" s="102" t="s">
        <v>13922</v>
      </c>
    </row>
    <row r="4237" spans="1:4" ht="13.5" x14ac:dyDescent="0.25">
      <c r="A4237" s="101" t="s">
        <v>13923</v>
      </c>
      <c r="B4237" s="101" t="s">
        <v>13924</v>
      </c>
      <c r="C4237" s="101" t="s">
        <v>1549</v>
      </c>
      <c r="D4237" s="102" t="s">
        <v>13925</v>
      </c>
    </row>
    <row r="4238" spans="1:4" ht="13.5" x14ac:dyDescent="0.25">
      <c r="A4238" s="101" t="s">
        <v>13926</v>
      </c>
      <c r="B4238" s="101" t="s">
        <v>13927</v>
      </c>
      <c r="C4238" s="101" t="s">
        <v>1549</v>
      </c>
      <c r="D4238" s="102" t="s">
        <v>13928</v>
      </c>
    </row>
    <row r="4239" spans="1:4" ht="13.5" x14ac:dyDescent="0.25">
      <c r="A4239" s="101" t="s">
        <v>13929</v>
      </c>
      <c r="B4239" s="101" t="s">
        <v>13930</v>
      </c>
      <c r="C4239" s="101" t="s">
        <v>1549</v>
      </c>
      <c r="D4239" s="102" t="s">
        <v>13931</v>
      </c>
    </row>
    <row r="4240" spans="1:4" ht="13.5" x14ac:dyDescent="0.25">
      <c r="A4240" s="101" t="s">
        <v>13932</v>
      </c>
      <c r="B4240" s="101" t="s">
        <v>13933</v>
      </c>
      <c r="C4240" s="101" t="s">
        <v>1549</v>
      </c>
      <c r="D4240" s="102" t="s">
        <v>13934</v>
      </c>
    </row>
    <row r="4241" spans="1:4" ht="13.5" x14ac:dyDescent="0.25">
      <c r="A4241" s="101" t="s">
        <v>13935</v>
      </c>
      <c r="B4241" s="101" t="s">
        <v>13936</v>
      </c>
      <c r="C4241" s="101" t="s">
        <v>1549</v>
      </c>
      <c r="D4241" s="102" t="s">
        <v>13937</v>
      </c>
    </row>
    <row r="4242" spans="1:4" ht="13.5" x14ac:dyDescent="0.25">
      <c r="A4242" s="101" t="s">
        <v>13938</v>
      </c>
      <c r="B4242" s="101" t="s">
        <v>13939</v>
      </c>
      <c r="C4242" s="101" t="s">
        <v>1549</v>
      </c>
      <c r="D4242" s="102" t="s">
        <v>13937</v>
      </c>
    </row>
    <row r="4243" spans="1:4" ht="13.5" x14ac:dyDescent="0.25">
      <c r="A4243" s="101" t="s">
        <v>13940</v>
      </c>
      <c r="B4243" s="101" t="s">
        <v>13941</v>
      </c>
      <c r="C4243" s="101" t="s">
        <v>1549</v>
      </c>
      <c r="D4243" s="102" t="s">
        <v>13937</v>
      </c>
    </row>
    <row r="4244" spans="1:4" ht="13.5" x14ac:dyDescent="0.25">
      <c r="A4244" s="101" t="s">
        <v>13942</v>
      </c>
      <c r="B4244" s="101" t="s">
        <v>13943</v>
      </c>
      <c r="C4244" s="101" t="s">
        <v>1549</v>
      </c>
      <c r="D4244" s="102" t="s">
        <v>13944</v>
      </c>
    </row>
    <row r="4245" spans="1:4" ht="13.5" x14ac:dyDescent="0.25">
      <c r="A4245" s="101" t="s">
        <v>13945</v>
      </c>
      <c r="B4245" s="101" t="s">
        <v>13946</v>
      </c>
      <c r="C4245" s="101" t="s">
        <v>1549</v>
      </c>
      <c r="D4245" s="102" t="s">
        <v>13944</v>
      </c>
    </row>
    <row r="4246" spans="1:4" ht="13.5" x14ac:dyDescent="0.25">
      <c r="A4246" s="101" t="s">
        <v>13947</v>
      </c>
      <c r="B4246" s="101" t="s">
        <v>13948</v>
      </c>
      <c r="C4246" s="101" t="s">
        <v>1549</v>
      </c>
      <c r="D4246" s="102" t="s">
        <v>13949</v>
      </c>
    </row>
    <row r="4247" spans="1:4" ht="13.5" x14ac:dyDescent="0.25">
      <c r="A4247" s="101" t="s">
        <v>13950</v>
      </c>
      <c r="B4247" s="101" t="s">
        <v>13951</v>
      </c>
      <c r="C4247" s="101" t="s">
        <v>1549</v>
      </c>
      <c r="D4247" s="102" t="s">
        <v>13952</v>
      </c>
    </row>
    <row r="4248" spans="1:4" ht="13.5" x14ac:dyDescent="0.25">
      <c r="A4248" s="101" t="s">
        <v>13953</v>
      </c>
      <c r="B4248" s="101" t="s">
        <v>13954</v>
      </c>
      <c r="C4248" s="101" t="s">
        <v>1549</v>
      </c>
      <c r="D4248" s="102" t="s">
        <v>13952</v>
      </c>
    </row>
    <row r="4249" spans="1:4" ht="13.5" x14ac:dyDescent="0.25">
      <c r="A4249" s="101" t="s">
        <v>13955</v>
      </c>
      <c r="B4249" s="101" t="s">
        <v>13956</v>
      </c>
      <c r="C4249" s="101" t="s">
        <v>1549</v>
      </c>
      <c r="D4249" s="102" t="s">
        <v>13957</v>
      </c>
    </row>
    <row r="4250" spans="1:4" ht="13.5" x14ac:dyDescent="0.25">
      <c r="A4250" s="101" t="s">
        <v>13958</v>
      </c>
      <c r="B4250" s="101" t="s">
        <v>13959</v>
      </c>
      <c r="C4250" s="101" t="s">
        <v>1549</v>
      </c>
      <c r="D4250" s="102" t="s">
        <v>13960</v>
      </c>
    </row>
    <row r="4251" spans="1:4" ht="13.5" x14ac:dyDescent="0.25">
      <c r="A4251" s="101" t="s">
        <v>13961</v>
      </c>
      <c r="B4251" s="101" t="s">
        <v>13962</v>
      </c>
      <c r="C4251" s="101" t="s">
        <v>1549</v>
      </c>
      <c r="D4251" s="102" t="s">
        <v>13963</v>
      </c>
    </row>
    <row r="4252" spans="1:4" ht="13.5" x14ac:dyDescent="0.25">
      <c r="A4252" s="101" t="s">
        <v>13964</v>
      </c>
      <c r="B4252" s="101" t="s">
        <v>13965</v>
      </c>
      <c r="C4252" s="101" t="s">
        <v>1549</v>
      </c>
      <c r="D4252" s="102" t="s">
        <v>9762</v>
      </c>
    </row>
    <row r="4253" spans="1:4" ht="13.5" x14ac:dyDescent="0.25">
      <c r="A4253" s="101" t="s">
        <v>13966</v>
      </c>
      <c r="B4253" s="101" t="s">
        <v>13967</v>
      </c>
      <c r="C4253" s="101" t="s">
        <v>1549</v>
      </c>
      <c r="D4253" s="102" t="s">
        <v>9762</v>
      </c>
    </row>
    <row r="4254" spans="1:4" ht="13.5" x14ac:dyDescent="0.25">
      <c r="A4254" s="101" t="s">
        <v>13968</v>
      </c>
      <c r="B4254" s="101" t="s">
        <v>13969</v>
      </c>
      <c r="C4254" s="101" t="s">
        <v>1549</v>
      </c>
      <c r="D4254" s="102" t="s">
        <v>13970</v>
      </c>
    </row>
    <row r="4255" spans="1:4" ht="13.5" x14ac:dyDescent="0.25">
      <c r="A4255" s="101" t="s">
        <v>13971</v>
      </c>
      <c r="B4255" s="101" t="s">
        <v>13972</v>
      </c>
      <c r="C4255" s="101" t="s">
        <v>1549</v>
      </c>
      <c r="D4255" s="102" t="s">
        <v>13970</v>
      </c>
    </row>
    <row r="4256" spans="1:4" ht="13.5" x14ac:dyDescent="0.25">
      <c r="A4256" s="101" t="s">
        <v>13973</v>
      </c>
      <c r="B4256" s="101" t="s">
        <v>13974</v>
      </c>
      <c r="C4256" s="101" t="s">
        <v>1549</v>
      </c>
      <c r="D4256" s="102" t="s">
        <v>13970</v>
      </c>
    </row>
    <row r="4257" spans="1:4" ht="13.5" x14ac:dyDescent="0.25">
      <c r="A4257" s="101" t="s">
        <v>13975</v>
      </c>
      <c r="B4257" s="101" t="s">
        <v>13976</v>
      </c>
      <c r="C4257" s="101" t="s">
        <v>1549</v>
      </c>
      <c r="D4257" s="102" t="s">
        <v>13977</v>
      </c>
    </row>
    <row r="4258" spans="1:4" ht="13.5" x14ac:dyDescent="0.25">
      <c r="A4258" s="101" t="s">
        <v>13978</v>
      </c>
      <c r="B4258" s="101" t="s">
        <v>13979</v>
      </c>
      <c r="C4258" s="101" t="s">
        <v>1549</v>
      </c>
      <c r="D4258" s="102" t="s">
        <v>13977</v>
      </c>
    </row>
    <row r="4259" spans="1:4" ht="13.5" x14ac:dyDescent="0.25">
      <c r="A4259" s="101" t="s">
        <v>13980</v>
      </c>
      <c r="B4259" s="101" t="s">
        <v>13981</v>
      </c>
      <c r="C4259" s="101" t="s">
        <v>1549</v>
      </c>
      <c r="D4259" s="102" t="s">
        <v>13977</v>
      </c>
    </row>
    <row r="4260" spans="1:4" ht="13.5" x14ac:dyDescent="0.25">
      <c r="A4260" s="101" t="s">
        <v>13982</v>
      </c>
      <c r="B4260" s="101" t="s">
        <v>13983</v>
      </c>
      <c r="C4260" s="101" t="s">
        <v>1549</v>
      </c>
      <c r="D4260" s="102" t="s">
        <v>13984</v>
      </c>
    </row>
    <row r="4261" spans="1:4" ht="13.5" x14ac:dyDescent="0.25">
      <c r="A4261" s="101" t="s">
        <v>13985</v>
      </c>
      <c r="B4261" s="101" t="s">
        <v>13986</v>
      </c>
      <c r="C4261" s="101" t="s">
        <v>1549</v>
      </c>
      <c r="D4261" s="102" t="s">
        <v>13984</v>
      </c>
    </row>
    <row r="4262" spans="1:4" ht="13.5" x14ac:dyDescent="0.25">
      <c r="A4262" s="101" t="s">
        <v>13987</v>
      </c>
      <c r="B4262" s="101" t="s">
        <v>13988</v>
      </c>
      <c r="C4262" s="101" t="s">
        <v>1549</v>
      </c>
      <c r="D4262" s="102" t="s">
        <v>13989</v>
      </c>
    </row>
    <row r="4263" spans="1:4" ht="13.5" x14ac:dyDescent="0.25">
      <c r="A4263" s="101" t="s">
        <v>13990</v>
      </c>
      <c r="B4263" s="101" t="s">
        <v>13991</v>
      </c>
      <c r="C4263" s="101" t="s">
        <v>1549</v>
      </c>
      <c r="D4263" s="102" t="s">
        <v>13989</v>
      </c>
    </row>
    <row r="4264" spans="1:4" ht="13.5" x14ac:dyDescent="0.25">
      <c r="A4264" s="101" t="s">
        <v>13992</v>
      </c>
      <c r="B4264" s="101" t="s">
        <v>13993</v>
      </c>
      <c r="C4264" s="101" t="s">
        <v>1549</v>
      </c>
      <c r="D4264" s="102" t="s">
        <v>13994</v>
      </c>
    </row>
    <row r="4265" spans="1:4" ht="13.5" x14ac:dyDescent="0.25">
      <c r="A4265" s="101" t="s">
        <v>13995</v>
      </c>
      <c r="B4265" s="101" t="s">
        <v>13996</v>
      </c>
      <c r="C4265" s="101" t="s">
        <v>1549</v>
      </c>
      <c r="D4265" s="102" t="s">
        <v>12179</v>
      </c>
    </row>
    <row r="4266" spans="1:4" ht="13.5" x14ac:dyDescent="0.25">
      <c r="A4266" s="101" t="s">
        <v>13997</v>
      </c>
      <c r="B4266" s="101" t="s">
        <v>13998</v>
      </c>
      <c r="C4266" s="101" t="s">
        <v>1549</v>
      </c>
      <c r="D4266" s="102" t="s">
        <v>5422</v>
      </c>
    </row>
    <row r="4267" spans="1:4" ht="13.5" x14ac:dyDescent="0.25">
      <c r="A4267" s="101" t="s">
        <v>13999</v>
      </c>
      <c r="B4267" s="101" t="s">
        <v>14000</v>
      </c>
      <c r="C4267" s="101" t="s">
        <v>1549</v>
      </c>
      <c r="D4267" s="102" t="s">
        <v>14001</v>
      </c>
    </row>
    <row r="4268" spans="1:4" ht="13.5" x14ac:dyDescent="0.25">
      <c r="A4268" s="101" t="s">
        <v>14002</v>
      </c>
      <c r="B4268" s="101" t="s">
        <v>14003</v>
      </c>
      <c r="C4268" s="101" t="s">
        <v>1549</v>
      </c>
      <c r="D4268" s="102" t="s">
        <v>14001</v>
      </c>
    </row>
    <row r="4269" spans="1:4" ht="13.5" x14ac:dyDescent="0.25">
      <c r="A4269" s="101" t="s">
        <v>14004</v>
      </c>
      <c r="B4269" s="101" t="s">
        <v>14005</v>
      </c>
      <c r="C4269" s="101" t="s">
        <v>1549</v>
      </c>
      <c r="D4269" s="102" t="s">
        <v>14006</v>
      </c>
    </row>
    <row r="4270" spans="1:4" ht="13.5" x14ac:dyDescent="0.25">
      <c r="A4270" s="101" t="s">
        <v>14007</v>
      </c>
      <c r="B4270" s="101" t="s">
        <v>14008</v>
      </c>
      <c r="C4270" s="101" t="s">
        <v>1549</v>
      </c>
      <c r="D4270" s="102" t="s">
        <v>14006</v>
      </c>
    </row>
    <row r="4271" spans="1:4" ht="13.5" x14ac:dyDescent="0.25">
      <c r="A4271" s="101" t="s">
        <v>14009</v>
      </c>
      <c r="B4271" s="101" t="s">
        <v>14010</v>
      </c>
      <c r="C4271" s="101" t="s">
        <v>1549</v>
      </c>
      <c r="D4271" s="102" t="s">
        <v>14006</v>
      </c>
    </row>
    <row r="4272" spans="1:4" ht="13.5" x14ac:dyDescent="0.25">
      <c r="A4272" s="101" t="s">
        <v>14011</v>
      </c>
      <c r="B4272" s="101" t="s">
        <v>14012</v>
      </c>
      <c r="C4272" s="101" t="s">
        <v>1549</v>
      </c>
      <c r="D4272" s="102" t="s">
        <v>14013</v>
      </c>
    </row>
    <row r="4273" spans="1:4" ht="13.5" x14ac:dyDescent="0.25">
      <c r="A4273" s="101" t="s">
        <v>14014</v>
      </c>
      <c r="B4273" s="101" t="s">
        <v>14015</v>
      </c>
      <c r="C4273" s="101" t="s">
        <v>1549</v>
      </c>
      <c r="D4273" s="102" t="s">
        <v>14013</v>
      </c>
    </row>
    <row r="4274" spans="1:4" ht="13.5" x14ac:dyDescent="0.25">
      <c r="A4274" s="101" t="s">
        <v>14016</v>
      </c>
      <c r="B4274" s="101" t="s">
        <v>14017</v>
      </c>
      <c r="C4274" s="101" t="s">
        <v>1549</v>
      </c>
      <c r="D4274" s="102" t="s">
        <v>14013</v>
      </c>
    </row>
    <row r="4275" spans="1:4" ht="13.5" x14ac:dyDescent="0.25">
      <c r="A4275" s="101" t="s">
        <v>14018</v>
      </c>
      <c r="B4275" s="101" t="s">
        <v>14019</v>
      </c>
      <c r="C4275" s="101" t="s">
        <v>1549</v>
      </c>
      <c r="D4275" s="102" t="s">
        <v>14020</v>
      </c>
    </row>
    <row r="4276" spans="1:4" ht="13.5" x14ac:dyDescent="0.25">
      <c r="A4276" s="101" t="s">
        <v>14021</v>
      </c>
      <c r="B4276" s="101" t="s">
        <v>14022</v>
      </c>
      <c r="C4276" s="101" t="s">
        <v>1549</v>
      </c>
      <c r="D4276" s="102" t="s">
        <v>14020</v>
      </c>
    </row>
    <row r="4277" spans="1:4" ht="13.5" x14ac:dyDescent="0.25">
      <c r="A4277" s="101" t="s">
        <v>14023</v>
      </c>
      <c r="B4277" s="101" t="s">
        <v>14024</v>
      </c>
      <c r="C4277" s="101" t="s">
        <v>1549</v>
      </c>
      <c r="D4277" s="102" t="s">
        <v>12701</v>
      </c>
    </row>
    <row r="4278" spans="1:4" ht="13.5" x14ac:dyDescent="0.25">
      <c r="A4278" s="101" t="s">
        <v>14025</v>
      </c>
      <c r="B4278" s="101" t="s">
        <v>14026</v>
      </c>
      <c r="C4278" s="101" t="s">
        <v>1549</v>
      </c>
      <c r="D4278" s="102" t="s">
        <v>12701</v>
      </c>
    </row>
    <row r="4279" spans="1:4" ht="13.5" x14ac:dyDescent="0.25">
      <c r="A4279" s="101" t="s">
        <v>14027</v>
      </c>
      <c r="B4279" s="101" t="s">
        <v>14028</v>
      </c>
      <c r="C4279" s="101" t="s">
        <v>1549</v>
      </c>
      <c r="D4279" s="102" t="s">
        <v>14029</v>
      </c>
    </row>
    <row r="4280" spans="1:4" ht="13.5" x14ac:dyDescent="0.25">
      <c r="A4280" s="101" t="s">
        <v>14030</v>
      </c>
      <c r="B4280" s="101" t="s">
        <v>14031</v>
      </c>
      <c r="C4280" s="101" t="s">
        <v>1549</v>
      </c>
      <c r="D4280" s="102" t="s">
        <v>12600</v>
      </c>
    </row>
    <row r="4281" spans="1:4" ht="13.5" x14ac:dyDescent="0.25">
      <c r="A4281" s="101" t="s">
        <v>14032</v>
      </c>
      <c r="B4281" s="101" t="s">
        <v>14033</v>
      </c>
      <c r="C4281" s="101" t="s">
        <v>1549</v>
      </c>
      <c r="D4281" s="102" t="s">
        <v>14034</v>
      </c>
    </row>
    <row r="4282" spans="1:4" ht="13.5" x14ac:dyDescent="0.25">
      <c r="A4282" s="101" t="s">
        <v>14035</v>
      </c>
      <c r="B4282" s="101" t="s">
        <v>14036</v>
      </c>
      <c r="C4282" s="101" t="s">
        <v>1549</v>
      </c>
      <c r="D4282" s="102" t="s">
        <v>14037</v>
      </c>
    </row>
    <row r="4283" spans="1:4" ht="13.5" x14ac:dyDescent="0.25">
      <c r="A4283" s="101" t="s">
        <v>14038</v>
      </c>
      <c r="B4283" s="101" t="s">
        <v>14039</v>
      </c>
      <c r="C4283" s="101" t="s">
        <v>1549</v>
      </c>
      <c r="D4283" s="102" t="s">
        <v>14040</v>
      </c>
    </row>
    <row r="4284" spans="1:4" ht="13.5" x14ac:dyDescent="0.25">
      <c r="A4284" s="101" t="s">
        <v>14041</v>
      </c>
      <c r="B4284" s="101" t="s">
        <v>14042</v>
      </c>
      <c r="C4284" s="101" t="s">
        <v>1549</v>
      </c>
      <c r="D4284" s="102" t="s">
        <v>13549</v>
      </c>
    </row>
    <row r="4285" spans="1:4" ht="13.5" x14ac:dyDescent="0.25">
      <c r="A4285" s="101" t="s">
        <v>14043</v>
      </c>
      <c r="B4285" s="101" t="s">
        <v>14044</v>
      </c>
      <c r="C4285" s="101" t="s">
        <v>1549</v>
      </c>
      <c r="D4285" s="102" t="s">
        <v>14045</v>
      </c>
    </row>
    <row r="4286" spans="1:4" ht="13.5" x14ac:dyDescent="0.25">
      <c r="A4286" s="101" t="s">
        <v>14046</v>
      </c>
      <c r="B4286" s="101" t="s">
        <v>14047</v>
      </c>
      <c r="C4286" s="101" t="s">
        <v>1549</v>
      </c>
      <c r="D4286" s="102" t="s">
        <v>14048</v>
      </c>
    </row>
    <row r="4287" spans="1:4" ht="13.5" x14ac:dyDescent="0.25">
      <c r="A4287" s="101" t="s">
        <v>14049</v>
      </c>
      <c r="B4287" s="101" t="s">
        <v>14050</v>
      </c>
      <c r="C4287" s="101" t="s">
        <v>1549</v>
      </c>
      <c r="D4287" s="102" t="s">
        <v>11677</v>
      </c>
    </row>
    <row r="4288" spans="1:4" ht="13.5" x14ac:dyDescent="0.25">
      <c r="A4288" s="101" t="s">
        <v>14051</v>
      </c>
      <c r="B4288" s="101" t="s">
        <v>14052</v>
      </c>
      <c r="C4288" s="101" t="s">
        <v>1549</v>
      </c>
      <c r="D4288" s="102" t="s">
        <v>14053</v>
      </c>
    </row>
    <row r="4289" spans="1:4" ht="13.5" x14ac:dyDescent="0.25">
      <c r="A4289" s="101" t="s">
        <v>14054</v>
      </c>
      <c r="B4289" s="101" t="s">
        <v>14055</v>
      </c>
      <c r="C4289" s="101" t="s">
        <v>1549</v>
      </c>
      <c r="D4289" s="102" t="s">
        <v>2059</v>
      </c>
    </row>
    <row r="4290" spans="1:4" ht="13.5" x14ac:dyDescent="0.25">
      <c r="A4290" s="101" t="s">
        <v>14056</v>
      </c>
      <c r="B4290" s="101" t="s">
        <v>14057</v>
      </c>
      <c r="C4290" s="101" t="s">
        <v>1549</v>
      </c>
      <c r="D4290" s="102" t="s">
        <v>5065</v>
      </c>
    </row>
    <row r="4291" spans="1:4" ht="13.5" x14ac:dyDescent="0.25">
      <c r="A4291" s="101" t="s">
        <v>14058</v>
      </c>
      <c r="B4291" s="101" t="s">
        <v>14059</v>
      </c>
      <c r="C4291" s="101" t="s">
        <v>1549</v>
      </c>
      <c r="D4291" s="102" t="s">
        <v>14060</v>
      </c>
    </row>
    <row r="4292" spans="1:4" ht="13.5" x14ac:dyDescent="0.25">
      <c r="A4292" s="101" t="s">
        <v>14061</v>
      </c>
      <c r="B4292" s="101" t="s">
        <v>14062</v>
      </c>
      <c r="C4292" s="101" t="s">
        <v>1549</v>
      </c>
      <c r="D4292" s="102" t="s">
        <v>14063</v>
      </c>
    </row>
    <row r="4293" spans="1:4" ht="13.5" x14ac:dyDescent="0.25">
      <c r="A4293" s="101" t="s">
        <v>14064</v>
      </c>
      <c r="B4293" s="101" t="s">
        <v>14065</v>
      </c>
      <c r="C4293" s="101" t="s">
        <v>1549</v>
      </c>
      <c r="D4293" s="102" t="s">
        <v>14066</v>
      </c>
    </row>
    <row r="4294" spans="1:4" ht="13.5" x14ac:dyDescent="0.25">
      <c r="A4294" s="101" t="s">
        <v>14067</v>
      </c>
      <c r="B4294" s="101" t="s">
        <v>14068</v>
      </c>
      <c r="C4294" s="101" t="s">
        <v>1549</v>
      </c>
      <c r="D4294" s="102" t="s">
        <v>14069</v>
      </c>
    </row>
    <row r="4295" spans="1:4" ht="13.5" x14ac:dyDescent="0.25">
      <c r="A4295" s="101" t="s">
        <v>14070</v>
      </c>
      <c r="B4295" s="101" t="s">
        <v>14071</v>
      </c>
      <c r="C4295" s="101" t="s">
        <v>1549</v>
      </c>
      <c r="D4295" s="102" t="s">
        <v>12847</v>
      </c>
    </row>
    <row r="4296" spans="1:4" ht="13.5" x14ac:dyDescent="0.25">
      <c r="A4296" s="101" t="s">
        <v>14072</v>
      </c>
      <c r="B4296" s="101" t="s">
        <v>14073</v>
      </c>
      <c r="C4296" s="101" t="s">
        <v>1549</v>
      </c>
      <c r="D4296" s="102" t="s">
        <v>14074</v>
      </c>
    </row>
    <row r="4297" spans="1:4" ht="13.5" x14ac:dyDescent="0.25">
      <c r="A4297" s="101" t="s">
        <v>14075</v>
      </c>
      <c r="B4297" s="101" t="s">
        <v>14076</v>
      </c>
      <c r="C4297" s="101" t="s">
        <v>1549</v>
      </c>
      <c r="D4297" s="102" t="s">
        <v>14077</v>
      </c>
    </row>
    <row r="4298" spans="1:4" ht="13.5" x14ac:dyDescent="0.25">
      <c r="A4298" s="101" t="s">
        <v>14078</v>
      </c>
      <c r="B4298" s="101" t="s">
        <v>14079</v>
      </c>
      <c r="C4298" s="101" t="s">
        <v>1549</v>
      </c>
      <c r="D4298" s="102" t="s">
        <v>13561</v>
      </c>
    </row>
    <row r="4299" spans="1:4" ht="13.5" x14ac:dyDescent="0.25">
      <c r="A4299" s="101" t="s">
        <v>14080</v>
      </c>
      <c r="B4299" s="101" t="s">
        <v>14081</v>
      </c>
      <c r="C4299" s="101" t="s">
        <v>1549</v>
      </c>
      <c r="D4299" s="102" t="s">
        <v>14082</v>
      </c>
    </row>
    <row r="4300" spans="1:4" ht="13.5" x14ac:dyDescent="0.25">
      <c r="A4300" s="101" t="s">
        <v>14083</v>
      </c>
      <c r="B4300" s="101" t="s">
        <v>14084</v>
      </c>
      <c r="C4300" s="101" t="s">
        <v>1549</v>
      </c>
      <c r="D4300" s="102" t="s">
        <v>14085</v>
      </c>
    </row>
    <row r="4301" spans="1:4" ht="13.5" x14ac:dyDescent="0.25">
      <c r="A4301" s="101" t="s">
        <v>14086</v>
      </c>
      <c r="B4301" s="101" t="s">
        <v>14087</v>
      </c>
      <c r="C4301" s="101" t="s">
        <v>1549</v>
      </c>
      <c r="D4301" s="102" t="s">
        <v>14088</v>
      </c>
    </row>
    <row r="4302" spans="1:4" ht="13.5" x14ac:dyDescent="0.25">
      <c r="A4302" s="101" t="s">
        <v>14089</v>
      </c>
      <c r="B4302" s="101" t="s">
        <v>14090</v>
      </c>
      <c r="C4302" s="101" t="s">
        <v>1549</v>
      </c>
      <c r="D4302" s="102" t="s">
        <v>14091</v>
      </c>
    </row>
    <row r="4303" spans="1:4" ht="13.5" x14ac:dyDescent="0.25">
      <c r="A4303" s="101" t="s">
        <v>14092</v>
      </c>
      <c r="B4303" s="101" t="s">
        <v>14093</v>
      </c>
      <c r="C4303" s="101" t="s">
        <v>1549</v>
      </c>
      <c r="D4303" s="102" t="s">
        <v>7250</v>
      </c>
    </row>
    <row r="4304" spans="1:4" ht="13.5" x14ac:dyDescent="0.25">
      <c r="A4304" s="101" t="s">
        <v>14094</v>
      </c>
      <c r="B4304" s="101" t="s">
        <v>14095</v>
      </c>
      <c r="C4304" s="101" t="s">
        <v>1549</v>
      </c>
      <c r="D4304" s="102" t="s">
        <v>12613</v>
      </c>
    </row>
    <row r="4305" spans="1:4" ht="13.5" x14ac:dyDescent="0.25">
      <c r="A4305" s="101" t="s">
        <v>14096</v>
      </c>
      <c r="B4305" s="101" t="s">
        <v>14097</v>
      </c>
      <c r="C4305" s="101" t="s">
        <v>1549</v>
      </c>
      <c r="D4305" s="102" t="s">
        <v>14098</v>
      </c>
    </row>
    <row r="4306" spans="1:4" ht="13.5" x14ac:dyDescent="0.25">
      <c r="A4306" s="101" t="s">
        <v>14099</v>
      </c>
      <c r="B4306" s="101" t="s">
        <v>14100</v>
      </c>
      <c r="C4306" s="101" t="s">
        <v>1549</v>
      </c>
      <c r="D4306" s="102" t="s">
        <v>14101</v>
      </c>
    </row>
    <row r="4307" spans="1:4" ht="13.5" x14ac:dyDescent="0.25">
      <c r="A4307" s="101" t="s">
        <v>14102</v>
      </c>
      <c r="B4307" s="101" t="s">
        <v>14103</v>
      </c>
      <c r="C4307" s="101" t="s">
        <v>1549</v>
      </c>
      <c r="D4307" s="102" t="s">
        <v>14104</v>
      </c>
    </row>
    <row r="4308" spans="1:4" ht="13.5" x14ac:dyDescent="0.25">
      <c r="A4308" s="101" t="s">
        <v>14105</v>
      </c>
      <c r="B4308" s="101" t="s">
        <v>14106</v>
      </c>
      <c r="C4308" s="101" t="s">
        <v>1549</v>
      </c>
      <c r="D4308" s="102" t="s">
        <v>14107</v>
      </c>
    </row>
    <row r="4309" spans="1:4" ht="13.5" x14ac:dyDescent="0.25">
      <c r="A4309" s="101" t="s">
        <v>14108</v>
      </c>
      <c r="B4309" s="101" t="s">
        <v>14109</v>
      </c>
      <c r="C4309" s="101" t="s">
        <v>1549</v>
      </c>
      <c r="D4309" s="102" t="s">
        <v>14110</v>
      </c>
    </row>
    <row r="4310" spans="1:4" ht="13.5" x14ac:dyDescent="0.25">
      <c r="A4310" s="101" t="s">
        <v>14111</v>
      </c>
      <c r="B4310" s="101" t="s">
        <v>14112</v>
      </c>
      <c r="C4310" s="101" t="s">
        <v>1549</v>
      </c>
      <c r="D4310" s="102" t="s">
        <v>14113</v>
      </c>
    </row>
    <row r="4311" spans="1:4" ht="13.5" x14ac:dyDescent="0.25">
      <c r="A4311" s="101" t="s">
        <v>14114</v>
      </c>
      <c r="B4311" s="101" t="s">
        <v>14115</v>
      </c>
      <c r="C4311" s="101" t="s">
        <v>1549</v>
      </c>
      <c r="D4311" s="102" t="s">
        <v>14116</v>
      </c>
    </row>
    <row r="4312" spans="1:4" ht="13.5" x14ac:dyDescent="0.25">
      <c r="A4312" s="101" t="s">
        <v>14117</v>
      </c>
      <c r="B4312" s="101" t="s">
        <v>14118</v>
      </c>
      <c r="C4312" s="101" t="s">
        <v>1549</v>
      </c>
      <c r="D4312" s="102" t="s">
        <v>9719</v>
      </c>
    </row>
    <row r="4313" spans="1:4" ht="13.5" x14ac:dyDescent="0.25">
      <c r="A4313" s="101" t="s">
        <v>14119</v>
      </c>
      <c r="B4313" s="101" t="s">
        <v>14120</v>
      </c>
      <c r="C4313" s="101" t="s">
        <v>1549</v>
      </c>
      <c r="D4313" s="102" t="s">
        <v>14121</v>
      </c>
    </row>
    <row r="4314" spans="1:4" ht="13.5" x14ac:dyDescent="0.25">
      <c r="A4314" s="101" t="s">
        <v>14122</v>
      </c>
      <c r="B4314" s="101" t="s">
        <v>14123</v>
      </c>
      <c r="C4314" s="101" t="s">
        <v>1549</v>
      </c>
      <c r="D4314" s="102" t="s">
        <v>14124</v>
      </c>
    </row>
    <row r="4315" spans="1:4" ht="13.5" x14ac:dyDescent="0.25">
      <c r="A4315" s="101" t="s">
        <v>14125</v>
      </c>
      <c r="B4315" s="101" t="s">
        <v>14126</v>
      </c>
      <c r="C4315" s="101" t="s">
        <v>1549</v>
      </c>
      <c r="D4315" s="102" t="s">
        <v>14110</v>
      </c>
    </row>
    <row r="4316" spans="1:4" ht="13.5" x14ac:dyDescent="0.25">
      <c r="A4316" s="101" t="s">
        <v>14127</v>
      </c>
      <c r="B4316" s="101" t="s">
        <v>14128</v>
      </c>
      <c r="C4316" s="101" t="s">
        <v>1549</v>
      </c>
      <c r="D4316" s="102" t="s">
        <v>14129</v>
      </c>
    </row>
    <row r="4317" spans="1:4" ht="13.5" x14ac:dyDescent="0.25">
      <c r="A4317" s="101" t="s">
        <v>14130</v>
      </c>
      <c r="B4317" s="101" t="s">
        <v>14131</v>
      </c>
      <c r="C4317" s="101" t="s">
        <v>1549</v>
      </c>
      <c r="D4317" s="102" t="s">
        <v>13595</v>
      </c>
    </row>
    <row r="4318" spans="1:4" ht="13.5" x14ac:dyDescent="0.25">
      <c r="A4318" s="101" t="s">
        <v>14132</v>
      </c>
      <c r="B4318" s="101" t="s">
        <v>14133</v>
      </c>
      <c r="C4318" s="101" t="s">
        <v>1549</v>
      </c>
      <c r="D4318" s="102" t="s">
        <v>14134</v>
      </c>
    </row>
    <row r="4319" spans="1:4" ht="13.5" x14ac:dyDescent="0.25">
      <c r="A4319" s="101" t="s">
        <v>14135</v>
      </c>
      <c r="B4319" s="101" t="s">
        <v>14136</v>
      </c>
      <c r="C4319" s="101" t="s">
        <v>1549</v>
      </c>
      <c r="D4319" s="102" t="s">
        <v>14137</v>
      </c>
    </row>
    <row r="4320" spans="1:4" ht="13.5" x14ac:dyDescent="0.25">
      <c r="A4320" s="101" t="s">
        <v>14138</v>
      </c>
      <c r="B4320" s="101" t="s">
        <v>14139</v>
      </c>
      <c r="C4320" s="101" t="s">
        <v>1549</v>
      </c>
      <c r="D4320" s="102" t="s">
        <v>14140</v>
      </c>
    </row>
    <row r="4321" spans="1:4" ht="13.5" x14ac:dyDescent="0.25">
      <c r="A4321" s="101" t="s">
        <v>14141</v>
      </c>
      <c r="B4321" s="101" t="s">
        <v>14142</v>
      </c>
      <c r="C4321" s="101" t="s">
        <v>1549</v>
      </c>
      <c r="D4321" s="102" t="s">
        <v>14143</v>
      </c>
    </row>
    <row r="4322" spans="1:4" ht="13.5" x14ac:dyDescent="0.25">
      <c r="A4322" s="101" t="s">
        <v>14144</v>
      </c>
      <c r="B4322" s="101" t="s">
        <v>14145</v>
      </c>
      <c r="C4322" s="101" t="s">
        <v>1549</v>
      </c>
      <c r="D4322" s="102" t="s">
        <v>3137</v>
      </c>
    </row>
    <row r="4323" spans="1:4" ht="13.5" x14ac:dyDescent="0.25">
      <c r="A4323" s="101" t="s">
        <v>14146</v>
      </c>
      <c r="B4323" s="101" t="s">
        <v>14147</v>
      </c>
      <c r="C4323" s="101" t="s">
        <v>1549</v>
      </c>
      <c r="D4323" s="102" t="s">
        <v>14148</v>
      </c>
    </row>
    <row r="4324" spans="1:4" ht="13.5" x14ac:dyDescent="0.25">
      <c r="A4324" s="101" t="s">
        <v>14149</v>
      </c>
      <c r="B4324" s="101" t="s">
        <v>14150</v>
      </c>
      <c r="C4324" s="101" t="s">
        <v>1549</v>
      </c>
      <c r="D4324" s="102" t="s">
        <v>14151</v>
      </c>
    </row>
    <row r="4325" spans="1:4" ht="13.5" x14ac:dyDescent="0.25">
      <c r="A4325" s="101" t="s">
        <v>14152</v>
      </c>
      <c r="B4325" s="101" t="s">
        <v>14153</v>
      </c>
      <c r="C4325" s="101" t="s">
        <v>1549</v>
      </c>
      <c r="D4325" s="102" t="s">
        <v>13866</v>
      </c>
    </row>
    <row r="4326" spans="1:4" ht="13.5" x14ac:dyDescent="0.25">
      <c r="A4326" s="101" t="s">
        <v>14154</v>
      </c>
      <c r="B4326" s="101" t="s">
        <v>14155</v>
      </c>
      <c r="C4326" s="101" t="s">
        <v>1549</v>
      </c>
      <c r="D4326" s="102" t="s">
        <v>14156</v>
      </c>
    </row>
    <row r="4327" spans="1:4" ht="13.5" x14ac:dyDescent="0.25">
      <c r="A4327" s="101" t="s">
        <v>14157</v>
      </c>
      <c r="B4327" s="101" t="s">
        <v>14158</v>
      </c>
      <c r="C4327" s="101" t="s">
        <v>1549</v>
      </c>
      <c r="D4327" s="102" t="s">
        <v>14159</v>
      </c>
    </row>
    <row r="4328" spans="1:4" ht="13.5" x14ac:dyDescent="0.25">
      <c r="A4328" s="101" t="s">
        <v>14160</v>
      </c>
      <c r="B4328" s="101" t="s">
        <v>14161</v>
      </c>
      <c r="C4328" s="101" t="s">
        <v>1549</v>
      </c>
      <c r="D4328" s="102" t="s">
        <v>14162</v>
      </c>
    </row>
    <row r="4329" spans="1:4" ht="13.5" x14ac:dyDescent="0.25">
      <c r="A4329" s="101" t="s">
        <v>14163</v>
      </c>
      <c r="B4329" s="101" t="s">
        <v>14164</v>
      </c>
      <c r="C4329" s="101" t="s">
        <v>1549</v>
      </c>
      <c r="D4329" s="102" t="s">
        <v>14165</v>
      </c>
    </row>
    <row r="4330" spans="1:4" ht="13.5" x14ac:dyDescent="0.25">
      <c r="A4330" s="101" t="s">
        <v>14166</v>
      </c>
      <c r="B4330" s="101" t="s">
        <v>14167</v>
      </c>
      <c r="C4330" s="101" t="s">
        <v>1549</v>
      </c>
      <c r="D4330" s="102" t="s">
        <v>14168</v>
      </c>
    </row>
    <row r="4331" spans="1:4" ht="13.5" x14ac:dyDescent="0.25">
      <c r="A4331" s="101" t="s">
        <v>14169</v>
      </c>
      <c r="B4331" s="101" t="s">
        <v>14170</v>
      </c>
      <c r="C4331" s="101" t="s">
        <v>1549</v>
      </c>
      <c r="D4331" s="102" t="s">
        <v>14171</v>
      </c>
    </row>
    <row r="4332" spans="1:4" ht="13.5" x14ac:dyDescent="0.25">
      <c r="A4332" s="101" t="s">
        <v>14172</v>
      </c>
      <c r="B4332" s="101" t="s">
        <v>14173</v>
      </c>
      <c r="C4332" s="101" t="s">
        <v>1549</v>
      </c>
      <c r="D4332" s="102" t="s">
        <v>14174</v>
      </c>
    </row>
    <row r="4333" spans="1:4" ht="13.5" x14ac:dyDescent="0.25">
      <c r="A4333" s="101" t="s">
        <v>14175</v>
      </c>
      <c r="B4333" s="101" t="s">
        <v>14176</v>
      </c>
      <c r="C4333" s="101" t="s">
        <v>1549</v>
      </c>
      <c r="D4333" s="102" t="s">
        <v>14177</v>
      </c>
    </row>
    <row r="4334" spans="1:4" ht="13.5" x14ac:dyDescent="0.25">
      <c r="A4334" s="101" t="s">
        <v>14178</v>
      </c>
      <c r="B4334" s="101" t="s">
        <v>14179</v>
      </c>
      <c r="C4334" s="101" t="s">
        <v>1549</v>
      </c>
      <c r="D4334" s="102" t="s">
        <v>14180</v>
      </c>
    </row>
    <row r="4335" spans="1:4" ht="13.5" x14ac:dyDescent="0.25">
      <c r="A4335" s="101" t="s">
        <v>14181</v>
      </c>
      <c r="B4335" s="101" t="s">
        <v>14182</v>
      </c>
      <c r="C4335" s="101" t="s">
        <v>1549</v>
      </c>
      <c r="D4335" s="102" t="s">
        <v>14183</v>
      </c>
    </row>
    <row r="4336" spans="1:4" ht="13.5" x14ac:dyDescent="0.25">
      <c r="A4336" s="101" t="s">
        <v>14184</v>
      </c>
      <c r="B4336" s="101" t="s">
        <v>14185</v>
      </c>
      <c r="C4336" s="101" t="s">
        <v>1549</v>
      </c>
      <c r="D4336" s="102" t="s">
        <v>14186</v>
      </c>
    </row>
    <row r="4337" spans="1:4" ht="13.5" x14ac:dyDescent="0.25">
      <c r="A4337" s="101" t="s">
        <v>14187</v>
      </c>
      <c r="B4337" s="101" t="s">
        <v>14188</v>
      </c>
      <c r="C4337" s="101" t="s">
        <v>1549</v>
      </c>
      <c r="D4337" s="102" t="s">
        <v>14189</v>
      </c>
    </row>
    <row r="4338" spans="1:4" ht="13.5" x14ac:dyDescent="0.25">
      <c r="A4338" s="101" t="s">
        <v>14190</v>
      </c>
      <c r="B4338" s="101" t="s">
        <v>14191</v>
      </c>
      <c r="C4338" s="101" t="s">
        <v>1549</v>
      </c>
      <c r="D4338" s="102" t="s">
        <v>13619</v>
      </c>
    </row>
    <row r="4339" spans="1:4" ht="13.5" x14ac:dyDescent="0.25">
      <c r="A4339" s="101" t="s">
        <v>14192</v>
      </c>
      <c r="B4339" s="101" t="s">
        <v>14193</v>
      </c>
      <c r="C4339" s="101" t="s">
        <v>1549</v>
      </c>
      <c r="D4339" s="102" t="s">
        <v>14194</v>
      </c>
    </row>
    <row r="4340" spans="1:4" ht="13.5" x14ac:dyDescent="0.25">
      <c r="A4340" s="101" t="s">
        <v>14195</v>
      </c>
      <c r="B4340" s="101" t="s">
        <v>14196</v>
      </c>
      <c r="C4340" s="101" t="s">
        <v>1549</v>
      </c>
      <c r="D4340" s="102" t="s">
        <v>14197</v>
      </c>
    </row>
    <row r="4341" spans="1:4" ht="13.5" x14ac:dyDescent="0.25">
      <c r="A4341" s="101" t="s">
        <v>14198</v>
      </c>
      <c r="B4341" s="101" t="s">
        <v>14199</v>
      </c>
      <c r="C4341" s="101" t="s">
        <v>1549</v>
      </c>
      <c r="D4341" s="102" t="s">
        <v>14200</v>
      </c>
    </row>
    <row r="4342" spans="1:4" ht="13.5" x14ac:dyDescent="0.25">
      <c r="A4342" s="101" t="s">
        <v>14201</v>
      </c>
      <c r="B4342" s="101" t="s">
        <v>14202</v>
      </c>
      <c r="C4342" s="101" t="s">
        <v>1549</v>
      </c>
      <c r="D4342" s="102" t="s">
        <v>14203</v>
      </c>
    </row>
    <row r="4343" spans="1:4" ht="13.5" x14ac:dyDescent="0.25">
      <c r="A4343" s="101" t="s">
        <v>14204</v>
      </c>
      <c r="B4343" s="101" t="s">
        <v>14205</v>
      </c>
      <c r="C4343" s="101" t="s">
        <v>1549</v>
      </c>
      <c r="D4343" s="102" t="s">
        <v>14206</v>
      </c>
    </row>
    <row r="4344" spans="1:4" ht="13.5" x14ac:dyDescent="0.25">
      <c r="A4344" s="101" t="s">
        <v>14207</v>
      </c>
      <c r="B4344" s="101" t="s">
        <v>14208</v>
      </c>
      <c r="C4344" s="101" t="s">
        <v>1549</v>
      </c>
      <c r="D4344" s="102" t="s">
        <v>14209</v>
      </c>
    </row>
    <row r="4345" spans="1:4" ht="13.5" x14ac:dyDescent="0.25">
      <c r="A4345" s="101" t="s">
        <v>14210</v>
      </c>
      <c r="B4345" s="101" t="s">
        <v>14211</v>
      </c>
      <c r="C4345" s="101" t="s">
        <v>1549</v>
      </c>
      <c r="D4345" s="102" t="s">
        <v>10060</v>
      </c>
    </row>
    <row r="4346" spans="1:4" ht="13.5" x14ac:dyDescent="0.25">
      <c r="A4346" s="101" t="s">
        <v>14212</v>
      </c>
      <c r="B4346" s="101" t="s">
        <v>14213</v>
      </c>
      <c r="C4346" s="101" t="s">
        <v>1549</v>
      </c>
      <c r="D4346" s="102" t="s">
        <v>11389</v>
      </c>
    </row>
    <row r="4347" spans="1:4" ht="13.5" x14ac:dyDescent="0.25">
      <c r="A4347" s="101" t="s">
        <v>14214</v>
      </c>
      <c r="B4347" s="101" t="s">
        <v>14215</v>
      </c>
      <c r="C4347" s="101" t="s">
        <v>1549</v>
      </c>
      <c r="D4347" s="102" t="s">
        <v>14216</v>
      </c>
    </row>
    <row r="4348" spans="1:4" ht="13.5" x14ac:dyDescent="0.25">
      <c r="A4348" s="101" t="s">
        <v>14217</v>
      </c>
      <c r="B4348" s="101" t="s">
        <v>14218</v>
      </c>
      <c r="C4348" s="101" t="s">
        <v>1549</v>
      </c>
      <c r="D4348" s="102" t="s">
        <v>14219</v>
      </c>
    </row>
    <row r="4349" spans="1:4" ht="13.5" x14ac:dyDescent="0.25">
      <c r="A4349" s="101" t="s">
        <v>14220</v>
      </c>
      <c r="B4349" s="101" t="s">
        <v>14221</v>
      </c>
      <c r="C4349" s="101" t="s">
        <v>1549</v>
      </c>
      <c r="D4349" s="102" t="s">
        <v>14222</v>
      </c>
    </row>
    <row r="4350" spans="1:4" ht="13.5" x14ac:dyDescent="0.25">
      <c r="A4350" s="101" t="s">
        <v>14223</v>
      </c>
      <c r="B4350" s="101" t="s">
        <v>14224</v>
      </c>
      <c r="C4350" s="101" t="s">
        <v>1549</v>
      </c>
      <c r="D4350" s="102" t="s">
        <v>14225</v>
      </c>
    </row>
    <row r="4351" spans="1:4" ht="13.5" x14ac:dyDescent="0.25">
      <c r="A4351" s="101" t="s">
        <v>14226</v>
      </c>
      <c r="B4351" s="101" t="s">
        <v>14227</v>
      </c>
      <c r="C4351" s="101" t="s">
        <v>1549</v>
      </c>
      <c r="D4351" s="102" t="s">
        <v>14228</v>
      </c>
    </row>
    <row r="4352" spans="1:4" ht="13.5" x14ac:dyDescent="0.25">
      <c r="A4352" s="101" t="s">
        <v>14229</v>
      </c>
      <c r="B4352" s="101" t="s">
        <v>14230</v>
      </c>
      <c r="C4352" s="101" t="s">
        <v>1549</v>
      </c>
      <c r="D4352" s="102" t="s">
        <v>9343</v>
      </c>
    </row>
    <row r="4353" spans="1:4" ht="13.5" x14ac:dyDescent="0.25">
      <c r="A4353" s="101" t="s">
        <v>14231</v>
      </c>
      <c r="B4353" s="101" t="s">
        <v>14232</v>
      </c>
      <c r="C4353" s="101" t="s">
        <v>1549</v>
      </c>
      <c r="D4353" s="102" t="s">
        <v>14233</v>
      </c>
    </row>
    <row r="4354" spans="1:4" ht="13.5" x14ac:dyDescent="0.25">
      <c r="A4354" s="101" t="s">
        <v>14234</v>
      </c>
      <c r="B4354" s="101" t="s">
        <v>14235</v>
      </c>
      <c r="C4354" s="101" t="s">
        <v>1549</v>
      </c>
      <c r="D4354" s="102" t="s">
        <v>14236</v>
      </c>
    </row>
    <row r="4355" spans="1:4" ht="13.5" x14ac:dyDescent="0.25">
      <c r="A4355" s="101" t="s">
        <v>14237</v>
      </c>
      <c r="B4355" s="101" t="s">
        <v>14238</v>
      </c>
      <c r="C4355" s="101" t="s">
        <v>1549</v>
      </c>
      <c r="D4355" s="102" t="s">
        <v>10241</v>
      </c>
    </row>
    <row r="4356" spans="1:4" ht="13.5" x14ac:dyDescent="0.25">
      <c r="A4356" s="101" t="s">
        <v>14239</v>
      </c>
      <c r="B4356" s="101" t="s">
        <v>14240</v>
      </c>
      <c r="C4356" s="101" t="s">
        <v>1549</v>
      </c>
      <c r="D4356" s="102" t="s">
        <v>14241</v>
      </c>
    </row>
    <row r="4357" spans="1:4" ht="13.5" x14ac:dyDescent="0.25">
      <c r="A4357" s="101" t="s">
        <v>14242</v>
      </c>
      <c r="B4357" s="101" t="s">
        <v>14243</v>
      </c>
      <c r="C4357" s="101" t="s">
        <v>1549</v>
      </c>
      <c r="D4357" s="102" t="s">
        <v>14244</v>
      </c>
    </row>
    <row r="4358" spans="1:4" ht="13.5" x14ac:dyDescent="0.25">
      <c r="A4358" s="101" t="s">
        <v>14245</v>
      </c>
      <c r="B4358" s="101" t="s">
        <v>14246</v>
      </c>
      <c r="C4358" s="101" t="s">
        <v>1549</v>
      </c>
      <c r="D4358" s="102" t="s">
        <v>14247</v>
      </c>
    </row>
    <row r="4359" spans="1:4" ht="13.5" x14ac:dyDescent="0.25">
      <c r="A4359" s="101" t="s">
        <v>14248</v>
      </c>
      <c r="B4359" s="101" t="s">
        <v>14249</v>
      </c>
      <c r="C4359" s="101" t="s">
        <v>1549</v>
      </c>
      <c r="D4359" s="102" t="s">
        <v>14250</v>
      </c>
    </row>
    <row r="4360" spans="1:4" ht="13.5" x14ac:dyDescent="0.25">
      <c r="A4360" s="101" t="s">
        <v>14251</v>
      </c>
      <c r="B4360" s="101" t="s">
        <v>14252</v>
      </c>
      <c r="C4360" s="101" t="s">
        <v>1549</v>
      </c>
      <c r="D4360" s="102" t="s">
        <v>14253</v>
      </c>
    </row>
    <row r="4361" spans="1:4" ht="13.5" x14ac:dyDescent="0.25">
      <c r="A4361" s="101" t="s">
        <v>14254</v>
      </c>
      <c r="B4361" s="101" t="s">
        <v>14255</v>
      </c>
      <c r="C4361" s="101" t="s">
        <v>1549</v>
      </c>
      <c r="D4361" s="102" t="s">
        <v>14256</v>
      </c>
    </row>
    <row r="4362" spans="1:4" ht="13.5" x14ac:dyDescent="0.25">
      <c r="A4362" s="101" t="s">
        <v>14257</v>
      </c>
      <c r="B4362" s="101" t="s">
        <v>14258</v>
      </c>
      <c r="C4362" s="101" t="s">
        <v>1549</v>
      </c>
      <c r="D4362" s="102" t="s">
        <v>14259</v>
      </c>
    </row>
    <row r="4363" spans="1:4" ht="13.5" x14ac:dyDescent="0.25">
      <c r="A4363" s="101" t="s">
        <v>14260</v>
      </c>
      <c r="B4363" s="101" t="s">
        <v>14261</v>
      </c>
      <c r="C4363" s="101" t="s">
        <v>1549</v>
      </c>
      <c r="D4363" s="102" t="s">
        <v>14262</v>
      </c>
    </row>
    <row r="4364" spans="1:4" ht="13.5" x14ac:dyDescent="0.25">
      <c r="A4364" s="101" t="s">
        <v>14263</v>
      </c>
      <c r="B4364" s="101" t="s">
        <v>14264</v>
      </c>
      <c r="C4364" s="101" t="s">
        <v>1549</v>
      </c>
      <c r="D4364" s="102" t="s">
        <v>14265</v>
      </c>
    </row>
    <row r="4365" spans="1:4" ht="13.5" x14ac:dyDescent="0.25">
      <c r="A4365" s="101" t="s">
        <v>14266</v>
      </c>
      <c r="B4365" s="101" t="s">
        <v>14267</v>
      </c>
      <c r="C4365" s="101" t="s">
        <v>1549</v>
      </c>
      <c r="D4365" s="102" t="s">
        <v>14268</v>
      </c>
    </row>
    <row r="4366" spans="1:4" ht="13.5" x14ac:dyDescent="0.25">
      <c r="A4366" s="101" t="s">
        <v>14269</v>
      </c>
      <c r="B4366" s="101" t="s">
        <v>14270</v>
      </c>
      <c r="C4366" s="101" t="s">
        <v>1549</v>
      </c>
      <c r="D4366" s="102" t="s">
        <v>14271</v>
      </c>
    </row>
    <row r="4367" spans="1:4" ht="13.5" x14ac:dyDescent="0.25">
      <c r="A4367" s="101" t="s">
        <v>14272</v>
      </c>
      <c r="B4367" s="101" t="s">
        <v>14273</v>
      </c>
      <c r="C4367" s="101" t="s">
        <v>1549</v>
      </c>
      <c r="D4367" s="102" t="s">
        <v>14274</v>
      </c>
    </row>
    <row r="4368" spans="1:4" ht="13.5" x14ac:dyDescent="0.25">
      <c r="A4368" s="101" t="s">
        <v>14275</v>
      </c>
      <c r="B4368" s="101" t="s">
        <v>14276</v>
      </c>
      <c r="C4368" s="101" t="s">
        <v>1549</v>
      </c>
      <c r="D4368" s="102" t="s">
        <v>14277</v>
      </c>
    </row>
    <row r="4369" spans="1:4" ht="13.5" x14ac:dyDescent="0.25">
      <c r="A4369" s="101" t="s">
        <v>14278</v>
      </c>
      <c r="B4369" s="101" t="s">
        <v>14279</v>
      </c>
      <c r="C4369" s="101" t="s">
        <v>1549</v>
      </c>
      <c r="D4369" s="102" t="s">
        <v>6278</v>
      </c>
    </row>
    <row r="4370" spans="1:4" ht="13.5" x14ac:dyDescent="0.25">
      <c r="A4370" s="101" t="s">
        <v>14280</v>
      </c>
      <c r="B4370" s="101" t="s">
        <v>14281</v>
      </c>
      <c r="C4370" s="101" t="s">
        <v>1549</v>
      </c>
      <c r="D4370" s="102" t="s">
        <v>14282</v>
      </c>
    </row>
    <row r="4371" spans="1:4" ht="13.5" x14ac:dyDescent="0.25">
      <c r="A4371" s="101" t="s">
        <v>14283</v>
      </c>
      <c r="B4371" s="101" t="s">
        <v>14284</v>
      </c>
      <c r="C4371" s="101" t="s">
        <v>1549</v>
      </c>
      <c r="D4371" s="102" t="s">
        <v>14285</v>
      </c>
    </row>
    <row r="4372" spans="1:4" ht="13.5" x14ac:dyDescent="0.25">
      <c r="A4372" s="101" t="s">
        <v>14286</v>
      </c>
      <c r="B4372" s="101" t="s">
        <v>14287</v>
      </c>
      <c r="C4372" s="101" t="s">
        <v>1549</v>
      </c>
      <c r="D4372" s="102" t="s">
        <v>14288</v>
      </c>
    </row>
    <row r="4373" spans="1:4" ht="13.5" x14ac:dyDescent="0.25">
      <c r="A4373" s="101" t="s">
        <v>14289</v>
      </c>
      <c r="B4373" s="101" t="s">
        <v>14290</v>
      </c>
      <c r="C4373" s="101" t="s">
        <v>1549</v>
      </c>
      <c r="D4373" s="102" t="s">
        <v>14291</v>
      </c>
    </row>
    <row r="4374" spans="1:4" ht="13.5" x14ac:dyDescent="0.25">
      <c r="A4374" s="101" t="s">
        <v>14292</v>
      </c>
      <c r="B4374" s="101" t="s">
        <v>14293</v>
      </c>
      <c r="C4374" s="101" t="s">
        <v>1549</v>
      </c>
      <c r="D4374" s="102" t="s">
        <v>14294</v>
      </c>
    </row>
    <row r="4375" spans="1:4" ht="13.5" x14ac:dyDescent="0.25">
      <c r="A4375" s="101" t="s">
        <v>14295</v>
      </c>
      <c r="B4375" s="101" t="s">
        <v>14296</v>
      </c>
      <c r="C4375" s="101" t="s">
        <v>1549</v>
      </c>
      <c r="D4375" s="102" t="s">
        <v>14297</v>
      </c>
    </row>
    <row r="4376" spans="1:4" ht="13.5" x14ac:dyDescent="0.25">
      <c r="A4376" s="101" t="s">
        <v>14298</v>
      </c>
      <c r="B4376" s="101" t="s">
        <v>14299</v>
      </c>
      <c r="C4376" s="101" t="s">
        <v>1549</v>
      </c>
      <c r="D4376" s="102" t="s">
        <v>14300</v>
      </c>
    </row>
    <row r="4377" spans="1:4" ht="13.5" x14ac:dyDescent="0.25">
      <c r="A4377" s="101" t="s">
        <v>14301</v>
      </c>
      <c r="B4377" s="101" t="s">
        <v>14302</v>
      </c>
      <c r="C4377" s="101" t="s">
        <v>1549</v>
      </c>
      <c r="D4377" s="102" t="s">
        <v>14303</v>
      </c>
    </row>
    <row r="4378" spans="1:4" ht="13.5" x14ac:dyDescent="0.25">
      <c r="A4378" s="101" t="s">
        <v>14304</v>
      </c>
      <c r="B4378" s="101" t="s">
        <v>14305</v>
      </c>
      <c r="C4378" s="101" t="s">
        <v>1549</v>
      </c>
      <c r="D4378" s="102" t="s">
        <v>14306</v>
      </c>
    </row>
    <row r="4379" spans="1:4" ht="13.5" x14ac:dyDescent="0.25">
      <c r="A4379" s="101" t="s">
        <v>14307</v>
      </c>
      <c r="B4379" s="101" t="s">
        <v>14308</v>
      </c>
      <c r="C4379" s="101" t="s">
        <v>1549</v>
      </c>
      <c r="D4379" s="102" t="s">
        <v>14309</v>
      </c>
    </row>
    <row r="4380" spans="1:4" ht="13.5" x14ac:dyDescent="0.25">
      <c r="A4380" s="101" t="s">
        <v>14310</v>
      </c>
      <c r="B4380" s="101" t="s">
        <v>14311</v>
      </c>
      <c r="C4380" s="101" t="s">
        <v>1549</v>
      </c>
      <c r="D4380" s="102" t="s">
        <v>14312</v>
      </c>
    </row>
    <row r="4381" spans="1:4" ht="13.5" x14ac:dyDescent="0.25">
      <c r="A4381" s="101" t="s">
        <v>14313</v>
      </c>
      <c r="B4381" s="101" t="s">
        <v>14314</v>
      </c>
      <c r="C4381" s="101" t="s">
        <v>1549</v>
      </c>
      <c r="D4381" s="102" t="s">
        <v>14315</v>
      </c>
    </row>
    <row r="4382" spans="1:4" ht="13.5" x14ac:dyDescent="0.25">
      <c r="A4382" s="101" t="s">
        <v>14316</v>
      </c>
      <c r="B4382" s="101" t="s">
        <v>14317</v>
      </c>
      <c r="C4382" s="101" t="s">
        <v>1549</v>
      </c>
      <c r="D4382" s="102" t="s">
        <v>12582</v>
      </c>
    </row>
    <row r="4383" spans="1:4" ht="13.5" x14ac:dyDescent="0.25">
      <c r="A4383" s="101" t="s">
        <v>14318</v>
      </c>
      <c r="B4383" s="101" t="s">
        <v>14319</v>
      </c>
      <c r="C4383" s="101" t="s">
        <v>1549</v>
      </c>
      <c r="D4383" s="102" t="s">
        <v>14320</v>
      </c>
    </row>
    <row r="4384" spans="1:4" ht="13.5" x14ac:dyDescent="0.25">
      <c r="A4384" s="101" t="s">
        <v>14321</v>
      </c>
      <c r="B4384" s="101" t="s">
        <v>14322</v>
      </c>
      <c r="C4384" s="101" t="s">
        <v>1549</v>
      </c>
      <c r="D4384" s="102" t="s">
        <v>14323</v>
      </c>
    </row>
    <row r="4385" spans="1:4" ht="13.5" x14ac:dyDescent="0.25">
      <c r="A4385" s="101" t="s">
        <v>14324</v>
      </c>
      <c r="B4385" s="101" t="s">
        <v>14325</v>
      </c>
      <c r="C4385" s="101" t="s">
        <v>1549</v>
      </c>
      <c r="D4385" s="102" t="s">
        <v>3525</v>
      </c>
    </row>
    <row r="4386" spans="1:4" ht="13.5" x14ac:dyDescent="0.25">
      <c r="A4386" s="101" t="s">
        <v>14326</v>
      </c>
      <c r="B4386" s="101" t="s">
        <v>14327</v>
      </c>
      <c r="C4386" s="101" t="s">
        <v>1549</v>
      </c>
      <c r="D4386" s="102" t="s">
        <v>3047</v>
      </c>
    </row>
    <row r="4387" spans="1:4" ht="13.5" x14ac:dyDescent="0.25">
      <c r="A4387" s="101" t="s">
        <v>14328</v>
      </c>
      <c r="B4387" s="101" t="s">
        <v>14329</v>
      </c>
      <c r="C4387" s="101" t="s">
        <v>1549</v>
      </c>
      <c r="D4387" s="102" t="s">
        <v>8914</v>
      </c>
    </row>
    <row r="4388" spans="1:4" ht="13.5" x14ac:dyDescent="0.25">
      <c r="A4388" s="101" t="s">
        <v>14330</v>
      </c>
      <c r="B4388" s="101" t="s">
        <v>14331</v>
      </c>
      <c r="C4388" s="101" t="s">
        <v>1549</v>
      </c>
      <c r="D4388" s="102" t="s">
        <v>14332</v>
      </c>
    </row>
    <row r="4389" spans="1:4" ht="13.5" x14ac:dyDescent="0.25">
      <c r="A4389" s="101" t="s">
        <v>14333</v>
      </c>
      <c r="B4389" s="101" t="s">
        <v>14334</v>
      </c>
      <c r="C4389" s="101" t="s">
        <v>1549</v>
      </c>
      <c r="D4389" s="102" t="s">
        <v>14335</v>
      </c>
    </row>
    <row r="4390" spans="1:4" ht="13.5" x14ac:dyDescent="0.25">
      <c r="A4390" s="101" t="s">
        <v>14336</v>
      </c>
      <c r="B4390" s="101" t="s">
        <v>14337</v>
      </c>
      <c r="C4390" s="101" t="s">
        <v>1549</v>
      </c>
      <c r="D4390" s="102" t="s">
        <v>14338</v>
      </c>
    </row>
    <row r="4391" spans="1:4" ht="13.5" x14ac:dyDescent="0.25">
      <c r="A4391" s="101" t="s">
        <v>14339</v>
      </c>
      <c r="B4391" s="101" t="s">
        <v>14340</v>
      </c>
      <c r="C4391" s="101" t="s">
        <v>1549</v>
      </c>
      <c r="D4391" s="102" t="s">
        <v>14341</v>
      </c>
    </row>
    <row r="4392" spans="1:4" ht="13.5" x14ac:dyDescent="0.25">
      <c r="A4392" s="101" t="s">
        <v>14342</v>
      </c>
      <c r="B4392" s="101" t="s">
        <v>14343</v>
      </c>
      <c r="C4392" s="101" t="s">
        <v>1549</v>
      </c>
      <c r="D4392" s="102" t="s">
        <v>2642</v>
      </c>
    </row>
    <row r="4393" spans="1:4" ht="13.5" x14ac:dyDescent="0.25">
      <c r="A4393" s="101" t="s">
        <v>14344</v>
      </c>
      <c r="B4393" s="101" t="s">
        <v>14345</v>
      </c>
      <c r="C4393" s="101" t="s">
        <v>1549</v>
      </c>
      <c r="D4393" s="102" t="s">
        <v>14346</v>
      </c>
    </row>
    <row r="4394" spans="1:4" ht="13.5" x14ac:dyDescent="0.25">
      <c r="A4394" s="101" t="s">
        <v>14347</v>
      </c>
      <c r="B4394" s="101" t="s">
        <v>14348</v>
      </c>
      <c r="C4394" s="101" t="s">
        <v>1549</v>
      </c>
      <c r="D4394" s="102" t="s">
        <v>3329</v>
      </c>
    </row>
    <row r="4395" spans="1:4" ht="13.5" x14ac:dyDescent="0.25">
      <c r="A4395" s="101" t="s">
        <v>14349</v>
      </c>
      <c r="B4395" s="101" t="s">
        <v>14350</v>
      </c>
      <c r="C4395" s="101" t="s">
        <v>1549</v>
      </c>
      <c r="D4395" s="102" t="s">
        <v>2486</v>
      </c>
    </row>
    <row r="4396" spans="1:4" ht="13.5" x14ac:dyDescent="0.25">
      <c r="A4396" s="101" t="s">
        <v>14351</v>
      </c>
      <c r="B4396" s="101" t="s">
        <v>14352</v>
      </c>
      <c r="C4396" s="101" t="s">
        <v>1549</v>
      </c>
      <c r="D4396" s="102" t="s">
        <v>14353</v>
      </c>
    </row>
    <row r="4397" spans="1:4" ht="13.5" x14ac:dyDescent="0.25">
      <c r="A4397" s="101" t="s">
        <v>14354</v>
      </c>
      <c r="B4397" s="101" t="s">
        <v>14355</v>
      </c>
      <c r="C4397" s="101" t="s">
        <v>1549</v>
      </c>
      <c r="D4397" s="102" t="s">
        <v>14356</v>
      </c>
    </row>
    <row r="4398" spans="1:4" ht="13.5" x14ac:dyDescent="0.25">
      <c r="A4398" s="101" t="s">
        <v>14357</v>
      </c>
      <c r="B4398" s="101" t="s">
        <v>14358</v>
      </c>
      <c r="C4398" s="101" t="s">
        <v>1549</v>
      </c>
      <c r="D4398" s="102" t="s">
        <v>14359</v>
      </c>
    </row>
    <row r="4399" spans="1:4" ht="13.5" x14ac:dyDescent="0.25">
      <c r="A4399" s="101" t="s">
        <v>14360</v>
      </c>
      <c r="B4399" s="101" t="s">
        <v>14361</v>
      </c>
      <c r="C4399" s="101" t="s">
        <v>1549</v>
      </c>
      <c r="D4399" s="102" t="s">
        <v>9919</v>
      </c>
    </row>
    <row r="4400" spans="1:4" ht="13.5" x14ac:dyDescent="0.25">
      <c r="A4400" s="101" t="s">
        <v>14362</v>
      </c>
      <c r="B4400" s="101" t="s">
        <v>14363</v>
      </c>
      <c r="C4400" s="101" t="s">
        <v>1549</v>
      </c>
      <c r="D4400" s="102" t="s">
        <v>14359</v>
      </c>
    </row>
    <row r="4401" spans="1:4" ht="13.5" x14ac:dyDescent="0.25">
      <c r="A4401" s="101" t="s">
        <v>14364</v>
      </c>
      <c r="B4401" s="101" t="s">
        <v>14365</v>
      </c>
      <c r="C4401" s="101" t="s">
        <v>1549</v>
      </c>
      <c r="D4401" s="102" t="s">
        <v>14366</v>
      </c>
    </row>
    <row r="4402" spans="1:4" ht="13.5" x14ac:dyDescent="0.25">
      <c r="A4402" s="101" t="s">
        <v>14367</v>
      </c>
      <c r="B4402" s="101" t="s">
        <v>14368</v>
      </c>
      <c r="C4402" s="101" t="s">
        <v>1549</v>
      </c>
      <c r="D4402" s="102" t="s">
        <v>14369</v>
      </c>
    </row>
    <row r="4403" spans="1:4" ht="13.5" x14ac:dyDescent="0.25">
      <c r="A4403" s="101" t="s">
        <v>14370</v>
      </c>
      <c r="B4403" s="101" t="s">
        <v>14371</v>
      </c>
      <c r="C4403" s="101" t="s">
        <v>1549</v>
      </c>
      <c r="D4403" s="102" t="s">
        <v>8062</v>
      </c>
    </row>
    <row r="4404" spans="1:4" ht="13.5" x14ac:dyDescent="0.25">
      <c r="A4404" s="101" t="s">
        <v>14372</v>
      </c>
      <c r="B4404" s="101" t="s">
        <v>14373</v>
      </c>
      <c r="C4404" s="101" t="s">
        <v>1549</v>
      </c>
      <c r="D4404" s="102" t="s">
        <v>14374</v>
      </c>
    </row>
    <row r="4405" spans="1:4" ht="13.5" x14ac:dyDescent="0.25">
      <c r="A4405" s="101" t="s">
        <v>14375</v>
      </c>
      <c r="B4405" s="101" t="s">
        <v>14376</v>
      </c>
      <c r="C4405" s="101" t="s">
        <v>1549</v>
      </c>
      <c r="D4405" s="102" t="s">
        <v>14377</v>
      </c>
    </row>
    <row r="4406" spans="1:4" ht="13.5" x14ac:dyDescent="0.25">
      <c r="A4406" s="101" t="s">
        <v>14378</v>
      </c>
      <c r="B4406" s="101" t="s">
        <v>14379</v>
      </c>
      <c r="C4406" s="101" t="s">
        <v>1549</v>
      </c>
      <c r="D4406" s="102" t="s">
        <v>14380</v>
      </c>
    </row>
    <row r="4407" spans="1:4" ht="13.5" x14ac:dyDescent="0.25">
      <c r="A4407" s="101" t="s">
        <v>14381</v>
      </c>
      <c r="B4407" s="101" t="s">
        <v>14382</v>
      </c>
      <c r="C4407" s="101" t="s">
        <v>1549</v>
      </c>
      <c r="D4407" s="102" t="s">
        <v>14383</v>
      </c>
    </row>
    <row r="4408" spans="1:4" ht="13.5" x14ac:dyDescent="0.25">
      <c r="A4408" s="101" t="s">
        <v>14384</v>
      </c>
      <c r="B4408" s="101" t="s">
        <v>14385</v>
      </c>
      <c r="C4408" s="101" t="s">
        <v>1549</v>
      </c>
      <c r="D4408" s="102" t="s">
        <v>14386</v>
      </c>
    </row>
    <row r="4409" spans="1:4" ht="13.5" x14ac:dyDescent="0.25">
      <c r="A4409" s="101" t="s">
        <v>14387</v>
      </c>
      <c r="B4409" s="101" t="s">
        <v>14388</v>
      </c>
      <c r="C4409" s="101" t="s">
        <v>1549</v>
      </c>
      <c r="D4409" s="102" t="s">
        <v>14389</v>
      </c>
    </row>
    <row r="4410" spans="1:4" ht="13.5" x14ac:dyDescent="0.25">
      <c r="A4410" s="101" t="s">
        <v>14390</v>
      </c>
      <c r="B4410" s="101" t="s">
        <v>14391</v>
      </c>
      <c r="C4410" s="101" t="s">
        <v>1549</v>
      </c>
      <c r="D4410" s="102" t="s">
        <v>14392</v>
      </c>
    </row>
    <row r="4411" spans="1:4" ht="13.5" x14ac:dyDescent="0.25">
      <c r="A4411" s="101" t="s">
        <v>14393</v>
      </c>
      <c r="B4411" s="101" t="s">
        <v>14394</v>
      </c>
      <c r="C4411" s="101" t="s">
        <v>1549</v>
      </c>
      <c r="D4411" s="102" t="s">
        <v>14356</v>
      </c>
    </row>
    <row r="4412" spans="1:4" ht="13.5" x14ac:dyDescent="0.25">
      <c r="A4412" s="101" t="s">
        <v>14395</v>
      </c>
      <c r="B4412" s="101" t="s">
        <v>14396</v>
      </c>
      <c r="C4412" s="101" t="s">
        <v>1549</v>
      </c>
      <c r="D4412" s="102" t="s">
        <v>14397</v>
      </c>
    </row>
    <row r="4413" spans="1:4" ht="13.5" x14ac:dyDescent="0.25">
      <c r="A4413" s="101" t="s">
        <v>14398</v>
      </c>
      <c r="B4413" s="101" t="s">
        <v>14399</v>
      </c>
      <c r="C4413" s="101" t="s">
        <v>1549</v>
      </c>
      <c r="D4413" s="102" t="s">
        <v>14400</v>
      </c>
    </row>
    <row r="4414" spans="1:4" ht="13.5" x14ac:dyDescent="0.25">
      <c r="A4414" s="101" t="s">
        <v>14401</v>
      </c>
      <c r="B4414" s="101" t="s">
        <v>14402</v>
      </c>
      <c r="C4414" s="101" t="s">
        <v>1549</v>
      </c>
      <c r="D4414" s="102" t="s">
        <v>14403</v>
      </c>
    </row>
    <row r="4415" spans="1:4" ht="13.5" x14ac:dyDescent="0.25">
      <c r="A4415" s="101" t="s">
        <v>14404</v>
      </c>
      <c r="B4415" s="101" t="s">
        <v>14405</v>
      </c>
      <c r="C4415" s="101" t="s">
        <v>1549</v>
      </c>
      <c r="D4415" s="102" t="s">
        <v>9739</v>
      </c>
    </row>
    <row r="4416" spans="1:4" ht="13.5" x14ac:dyDescent="0.25">
      <c r="A4416" s="101" t="s">
        <v>14406</v>
      </c>
      <c r="B4416" s="101" t="s">
        <v>14407</v>
      </c>
      <c r="C4416" s="101" t="s">
        <v>1549</v>
      </c>
      <c r="D4416" s="102" t="s">
        <v>13161</v>
      </c>
    </row>
    <row r="4417" spans="1:4" ht="13.5" x14ac:dyDescent="0.25">
      <c r="A4417" s="101" t="s">
        <v>14408</v>
      </c>
      <c r="B4417" s="101" t="s">
        <v>14409</v>
      </c>
      <c r="C4417" s="101" t="s">
        <v>1549</v>
      </c>
      <c r="D4417" s="102" t="s">
        <v>14410</v>
      </c>
    </row>
    <row r="4418" spans="1:4" ht="13.5" x14ac:dyDescent="0.25">
      <c r="A4418" s="101" t="s">
        <v>14411</v>
      </c>
      <c r="B4418" s="101" t="s">
        <v>14412</v>
      </c>
      <c r="C4418" s="101" t="s">
        <v>1549</v>
      </c>
      <c r="D4418" s="102" t="s">
        <v>14413</v>
      </c>
    </row>
    <row r="4419" spans="1:4" ht="13.5" x14ac:dyDescent="0.25">
      <c r="A4419" s="101" t="s">
        <v>14414</v>
      </c>
      <c r="B4419" s="101" t="s">
        <v>14415</v>
      </c>
      <c r="C4419" s="101" t="s">
        <v>1549</v>
      </c>
      <c r="D4419" s="102" t="s">
        <v>14416</v>
      </c>
    </row>
    <row r="4420" spans="1:4" ht="13.5" x14ac:dyDescent="0.25">
      <c r="A4420" s="101" t="s">
        <v>14417</v>
      </c>
      <c r="B4420" s="101" t="s">
        <v>14418</v>
      </c>
      <c r="C4420" s="101" t="s">
        <v>1549</v>
      </c>
      <c r="D4420" s="102" t="s">
        <v>14419</v>
      </c>
    </row>
    <row r="4421" spans="1:4" ht="13.5" x14ac:dyDescent="0.25">
      <c r="A4421" s="101" t="s">
        <v>14420</v>
      </c>
      <c r="B4421" s="101" t="s">
        <v>14421</v>
      </c>
      <c r="C4421" s="101" t="s">
        <v>1549</v>
      </c>
      <c r="D4421" s="102" t="s">
        <v>14422</v>
      </c>
    </row>
    <row r="4422" spans="1:4" ht="13.5" x14ac:dyDescent="0.25">
      <c r="A4422" s="101" t="s">
        <v>14423</v>
      </c>
      <c r="B4422" s="101" t="s">
        <v>14424</v>
      </c>
      <c r="C4422" s="101" t="s">
        <v>1549</v>
      </c>
      <c r="D4422" s="102" t="s">
        <v>14425</v>
      </c>
    </row>
    <row r="4423" spans="1:4" ht="13.5" x14ac:dyDescent="0.25">
      <c r="A4423" s="101" t="s">
        <v>14426</v>
      </c>
      <c r="B4423" s="101" t="s">
        <v>14427</v>
      </c>
      <c r="C4423" s="101" t="s">
        <v>1549</v>
      </c>
      <c r="D4423" s="102" t="s">
        <v>6911</v>
      </c>
    </row>
    <row r="4424" spans="1:4" ht="13.5" x14ac:dyDescent="0.25">
      <c r="A4424" s="101" t="s">
        <v>14428</v>
      </c>
      <c r="B4424" s="101" t="s">
        <v>14429</v>
      </c>
      <c r="C4424" s="101" t="s">
        <v>1549</v>
      </c>
      <c r="D4424" s="102" t="s">
        <v>3900</v>
      </c>
    </row>
    <row r="4425" spans="1:4" ht="13.5" x14ac:dyDescent="0.25">
      <c r="A4425" s="101" t="s">
        <v>14430</v>
      </c>
      <c r="B4425" s="101" t="s">
        <v>14431</v>
      </c>
      <c r="C4425" s="101" t="s">
        <v>1549</v>
      </c>
      <c r="D4425" s="102" t="s">
        <v>14432</v>
      </c>
    </row>
    <row r="4426" spans="1:4" ht="13.5" x14ac:dyDescent="0.25">
      <c r="A4426" s="101" t="s">
        <v>14433</v>
      </c>
      <c r="B4426" s="101" t="s">
        <v>14434</v>
      </c>
      <c r="C4426" s="101" t="s">
        <v>1549</v>
      </c>
      <c r="D4426" s="102" t="s">
        <v>14435</v>
      </c>
    </row>
    <row r="4427" spans="1:4" ht="13.5" x14ac:dyDescent="0.25">
      <c r="A4427" s="101" t="s">
        <v>14436</v>
      </c>
      <c r="B4427" s="101" t="s">
        <v>14437</v>
      </c>
      <c r="C4427" s="101" t="s">
        <v>1549</v>
      </c>
      <c r="D4427" s="102" t="s">
        <v>14438</v>
      </c>
    </row>
    <row r="4428" spans="1:4" ht="13.5" x14ac:dyDescent="0.25">
      <c r="A4428" s="101" t="s">
        <v>14439</v>
      </c>
      <c r="B4428" s="101" t="s">
        <v>14440</v>
      </c>
      <c r="C4428" s="101" t="s">
        <v>1549</v>
      </c>
      <c r="D4428" s="102" t="s">
        <v>14441</v>
      </c>
    </row>
    <row r="4429" spans="1:4" ht="13.5" x14ac:dyDescent="0.25">
      <c r="A4429" s="101" t="s">
        <v>14442</v>
      </c>
      <c r="B4429" s="101" t="s">
        <v>14443</v>
      </c>
      <c r="C4429" s="101" t="s">
        <v>1549</v>
      </c>
      <c r="D4429" s="102" t="s">
        <v>14444</v>
      </c>
    </row>
    <row r="4430" spans="1:4" ht="13.5" x14ac:dyDescent="0.25">
      <c r="A4430" s="101" t="s">
        <v>14445</v>
      </c>
      <c r="B4430" s="101" t="s">
        <v>14446</v>
      </c>
      <c r="C4430" s="101" t="s">
        <v>1549</v>
      </c>
      <c r="D4430" s="102" t="s">
        <v>14447</v>
      </c>
    </row>
    <row r="4431" spans="1:4" ht="13.5" x14ac:dyDescent="0.25">
      <c r="A4431" s="101" t="s">
        <v>14448</v>
      </c>
      <c r="B4431" s="101" t="s">
        <v>14449</v>
      </c>
      <c r="C4431" s="101" t="s">
        <v>1549</v>
      </c>
      <c r="D4431" s="102" t="s">
        <v>13413</v>
      </c>
    </row>
    <row r="4432" spans="1:4" ht="13.5" x14ac:dyDescent="0.25">
      <c r="A4432" s="101" t="s">
        <v>14450</v>
      </c>
      <c r="B4432" s="101" t="s">
        <v>14451</v>
      </c>
      <c r="C4432" s="101" t="s">
        <v>1549</v>
      </c>
      <c r="D4432" s="102" t="s">
        <v>14452</v>
      </c>
    </row>
    <row r="4433" spans="1:4" ht="13.5" x14ac:dyDescent="0.25">
      <c r="A4433" s="101" t="s">
        <v>14453</v>
      </c>
      <c r="B4433" s="101" t="s">
        <v>14454</v>
      </c>
      <c r="C4433" s="101" t="s">
        <v>1549</v>
      </c>
      <c r="D4433" s="102" t="s">
        <v>14455</v>
      </c>
    </row>
    <row r="4434" spans="1:4" ht="13.5" x14ac:dyDescent="0.25">
      <c r="A4434" s="101" t="s">
        <v>14456</v>
      </c>
      <c r="B4434" s="101" t="s">
        <v>14457</v>
      </c>
      <c r="C4434" s="101" t="s">
        <v>1549</v>
      </c>
      <c r="D4434" s="102" t="s">
        <v>14458</v>
      </c>
    </row>
    <row r="4435" spans="1:4" ht="13.5" x14ac:dyDescent="0.25">
      <c r="A4435" s="101" t="s">
        <v>14459</v>
      </c>
      <c r="B4435" s="101" t="s">
        <v>14460</v>
      </c>
      <c r="C4435" s="101" t="s">
        <v>1549</v>
      </c>
      <c r="D4435" s="102" t="s">
        <v>14461</v>
      </c>
    </row>
    <row r="4436" spans="1:4" ht="13.5" x14ac:dyDescent="0.25">
      <c r="A4436" s="101" t="s">
        <v>14462</v>
      </c>
      <c r="B4436" s="101" t="s">
        <v>14463</v>
      </c>
      <c r="C4436" s="101" t="s">
        <v>1549</v>
      </c>
      <c r="D4436" s="102" t="s">
        <v>14464</v>
      </c>
    </row>
    <row r="4437" spans="1:4" ht="13.5" x14ac:dyDescent="0.25">
      <c r="A4437" s="101" t="s">
        <v>14465</v>
      </c>
      <c r="B4437" s="101" t="s">
        <v>14466</v>
      </c>
      <c r="C4437" s="101" t="s">
        <v>1549</v>
      </c>
      <c r="D4437" s="102" t="s">
        <v>14467</v>
      </c>
    </row>
    <row r="4438" spans="1:4" ht="13.5" x14ac:dyDescent="0.25">
      <c r="A4438" s="101" t="s">
        <v>14468</v>
      </c>
      <c r="B4438" s="101" t="s">
        <v>14469</v>
      </c>
      <c r="C4438" s="101" t="s">
        <v>1549</v>
      </c>
      <c r="D4438" s="102" t="s">
        <v>14470</v>
      </c>
    </row>
    <row r="4439" spans="1:4" ht="13.5" x14ac:dyDescent="0.25">
      <c r="A4439" s="101" t="s">
        <v>14471</v>
      </c>
      <c r="B4439" s="101" t="s">
        <v>14472</v>
      </c>
      <c r="C4439" s="101" t="s">
        <v>1549</v>
      </c>
      <c r="D4439" s="102" t="s">
        <v>14473</v>
      </c>
    </row>
    <row r="4440" spans="1:4" ht="13.5" x14ac:dyDescent="0.25">
      <c r="A4440" s="101" t="s">
        <v>14474</v>
      </c>
      <c r="B4440" s="101" t="s">
        <v>14475</v>
      </c>
      <c r="C4440" s="101" t="s">
        <v>1549</v>
      </c>
      <c r="D4440" s="102" t="s">
        <v>14476</v>
      </c>
    </row>
    <row r="4441" spans="1:4" ht="13.5" x14ac:dyDescent="0.25">
      <c r="A4441" s="101" t="s">
        <v>14477</v>
      </c>
      <c r="B4441" s="101" t="s">
        <v>14478</v>
      </c>
      <c r="C4441" s="101" t="s">
        <v>1549</v>
      </c>
      <c r="D4441" s="102" t="s">
        <v>3759</v>
      </c>
    </row>
    <row r="4442" spans="1:4" ht="13.5" x14ac:dyDescent="0.25">
      <c r="A4442" s="101" t="s">
        <v>14479</v>
      </c>
      <c r="B4442" s="101" t="s">
        <v>14480</v>
      </c>
      <c r="C4442" s="101" t="s">
        <v>1549</v>
      </c>
      <c r="D4442" s="102" t="s">
        <v>14481</v>
      </c>
    </row>
    <row r="4443" spans="1:4" ht="13.5" x14ac:dyDescent="0.25">
      <c r="A4443" s="101" t="s">
        <v>14482</v>
      </c>
      <c r="B4443" s="101" t="s">
        <v>14483</v>
      </c>
      <c r="C4443" s="101" t="s">
        <v>1549</v>
      </c>
      <c r="D4443" s="102" t="s">
        <v>14484</v>
      </c>
    </row>
    <row r="4444" spans="1:4" ht="13.5" x14ac:dyDescent="0.25">
      <c r="A4444" s="101" t="s">
        <v>14485</v>
      </c>
      <c r="B4444" s="101" t="s">
        <v>14486</v>
      </c>
      <c r="C4444" s="101" t="s">
        <v>1549</v>
      </c>
      <c r="D4444" s="102" t="s">
        <v>14487</v>
      </c>
    </row>
    <row r="4445" spans="1:4" ht="13.5" x14ac:dyDescent="0.25">
      <c r="A4445" s="101" t="s">
        <v>14488</v>
      </c>
      <c r="B4445" s="101" t="s">
        <v>14489</v>
      </c>
      <c r="C4445" s="101" t="s">
        <v>1549</v>
      </c>
      <c r="D4445" s="102" t="s">
        <v>14490</v>
      </c>
    </row>
    <row r="4446" spans="1:4" ht="13.5" x14ac:dyDescent="0.25">
      <c r="A4446" s="101" t="s">
        <v>14491</v>
      </c>
      <c r="B4446" s="101" t="s">
        <v>14492</v>
      </c>
      <c r="C4446" s="101" t="s">
        <v>1549</v>
      </c>
      <c r="D4446" s="102" t="s">
        <v>14493</v>
      </c>
    </row>
    <row r="4447" spans="1:4" ht="13.5" x14ac:dyDescent="0.25">
      <c r="A4447" s="101" t="s">
        <v>14494</v>
      </c>
      <c r="B4447" s="101" t="s">
        <v>14495</v>
      </c>
      <c r="C4447" s="101" t="s">
        <v>1549</v>
      </c>
      <c r="D4447" s="102" t="s">
        <v>14496</v>
      </c>
    </row>
    <row r="4448" spans="1:4" ht="13.5" x14ac:dyDescent="0.25">
      <c r="A4448" s="101" t="s">
        <v>14497</v>
      </c>
      <c r="B4448" s="101" t="s">
        <v>14498</v>
      </c>
      <c r="C4448" s="101" t="s">
        <v>1549</v>
      </c>
      <c r="D4448" s="102" t="s">
        <v>14499</v>
      </c>
    </row>
    <row r="4449" spans="1:4" ht="13.5" x14ac:dyDescent="0.25">
      <c r="A4449" s="101" t="s">
        <v>14500</v>
      </c>
      <c r="B4449" s="101" t="s">
        <v>14501</v>
      </c>
      <c r="C4449" s="101" t="s">
        <v>1549</v>
      </c>
      <c r="D4449" s="102" t="s">
        <v>14502</v>
      </c>
    </row>
    <row r="4450" spans="1:4" ht="13.5" x14ac:dyDescent="0.25">
      <c r="A4450" s="101" t="s">
        <v>14503</v>
      </c>
      <c r="B4450" s="101" t="s">
        <v>14504</v>
      </c>
      <c r="C4450" s="101" t="s">
        <v>1549</v>
      </c>
      <c r="D4450" s="102" t="s">
        <v>14505</v>
      </c>
    </row>
    <row r="4451" spans="1:4" ht="13.5" x14ac:dyDescent="0.25">
      <c r="A4451" s="101" t="s">
        <v>14506</v>
      </c>
      <c r="B4451" s="101" t="s">
        <v>14507</v>
      </c>
      <c r="C4451" s="101" t="s">
        <v>1549</v>
      </c>
      <c r="D4451" s="102" t="s">
        <v>14508</v>
      </c>
    </row>
    <row r="4452" spans="1:4" ht="13.5" x14ac:dyDescent="0.25">
      <c r="A4452" s="101" t="s">
        <v>14509</v>
      </c>
      <c r="B4452" s="101" t="s">
        <v>14510</v>
      </c>
      <c r="C4452" s="101" t="s">
        <v>1549</v>
      </c>
      <c r="D4452" s="102" t="s">
        <v>14511</v>
      </c>
    </row>
    <row r="4453" spans="1:4" ht="13.5" x14ac:dyDescent="0.25">
      <c r="A4453" s="101" t="s">
        <v>14512</v>
      </c>
      <c r="B4453" s="101" t="s">
        <v>14513</v>
      </c>
      <c r="C4453" s="101" t="s">
        <v>1549</v>
      </c>
      <c r="D4453" s="102" t="s">
        <v>14514</v>
      </c>
    </row>
    <row r="4454" spans="1:4" ht="13.5" x14ac:dyDescent="0.25">
      <c r="A4454" s="101" t="s">
        <v>14515</v>
      </c>
      <c r="B4454" s="101" t="s">
        <v>14516</v>
      </c>
      <c r="C4454" s="101" t="s">
        <v>1549</v>
      </c>
      <c r="D4454" s="102" t="s">
        <v>13607</v>
      </c>
    </row>
    <row r="4455" spans="1:4" ht="13.5" x14ac:dyDescent="0.25">
      <c r="A4455" s="101" t="s">
        <v>14517</v>
      </c>
      <c r="B4455" s="101" t="s">
        <v>14518</v>
      </c>
      <c r="C4455" s="101" t="s">
        <v>1549</v>
      </c>
      <c r="D4455" s="102" t="s">
        <v>14519</v>
      </c>
    </row>
    <row r="4456" spans="1:4" ht="13.5" x14ac:dyDescent="0.25">
      <c r="A4456" s="101" t="s">
        <v>14520</v>
      </c>
      <c r="B4456" s="101" t="s">
        <v>14521</v>
      </c>
      <c r="C4456" s="101" t="s">
        <v>1549</v>
      </c>
      <c r="D4456" s="102" t="s">
        <v>1789</v>
      </c>
    </row>
    <row r="4457" spans="1:4" ht="13.5" x14ac:dyDescent="0.25">
      <c r="A4457" s="101" t="s">
        <v>14522</v>
      </c>
      <c r="B4457" s="101" t="s">
        <v>14523</v>
      </c>
      <c r="C4457" s="101" t="s">
        <v>1549</v>
      </c>
      <c r="D4457" s="102" t="s">
        <v>14524</v>
      </c>
    </row>
    <row r="4458" spans="1:4" ht="13.5" x14ac:dyDescent="0.25">
      <c r="A4458" s="101" t="s">
        <v>14525</v>
      </c>
      <c r="B4458" s="101" t="s">
        <v>14526</v>
      </c>
      <c r="C4458" s="101" t="s">
        <v>1549</v>
      </c>
      <c r="D4458" s="102" t="s">
        <v>14527</v>
      </c>
    </row>
    <row r="4459" spans="1:4" ht="13.5" x14ac:dyDescent="0.25">
      <c r="A4459" s="101" t="s">
        <v>14528</v>
      </c>
      <c r="B4459" s="101" t="s">
        <v>14529</v>
      </c>
      <c r="C4459" s="101" t="s">
        <v>1549</v>
      </c>
      <c r="D4459" s="102" t="s">
        <v>14530</v>
      </c>
    </row>
    <row r="4460" spans="1:4" ht="13.5" x14ac:dyDescent="0.25">
      <c r="A4460" s="101" t="s">
        <v>14531</v>
      </c>
      <c r="B4460" s="101" t="s">
        <v>14532</v>
      </c>
      <c r="C4460" s="101" t="s">
        <v>1549</v>
      </c>
      <c r="D4460" s="102" t="s">
        <v>14533</v>
      </c>
    </row>
    <row r="4461" spans="1:4" ht="13.5" x14ac:dyDescent="0.25">
      <c r="A4461" s="101" t="s">
        <v>14534</v>
      </c>
      <c r="B4461" s="101" t="s">
        <v>14535</v>
      </c>
      <c r="C4461" s="101" t="s">
        <v>1549</v>
      </c>
      <c r="D4461" s="102" t="s">
        <v>14536</v>
      </c>
    </row>
    <row r="4462" spans="1:4" ht="13.5" x14ac:dyDescent="0.25">
      <c r="A4462" s="101" t="s">
        <v>14537</v>
      </c>
      <c r="B4462" s="101" t="s">
        <v>14538</v>
      </c>
      <c r="C4462" s="101" t="s">
        <v>1549</v>
      </c>
      <c r="D4462" s="102" t="s">
        <v>14539</v>
      </c>
    </row>
    <row r="4463" spans="1:4" ht="13.5" x14ac:dyDescent="0.25">
      <c r="A4463" s="101" t="s">
        <v>14540</v>
      </c>
      <c r="B4463" s="101" t="s">
        <v>14541</v>
      </c>
      <c r="C4463" s="101" t="s">
        <v>1549</v>
      </c>
      <c r="D4463" s="102" t="s">
        <v>14542</v>
      </c>
    </row>
    <row r="4464" spans="1:4" ht="13.5" x14ac:dyDescent="0.25">
      <c r="A4464" s="101" t="s">
        <v>14543</v>
      </c>
      <c r="B4464" s="101" t="s">
        <v>14544</v>
      </c>
      <c r="C4464" s="101" t="s">
        <v>1549</v>
      </c>
      <c r="D4464" s="102" t="s">
        <v>14545</v>
      </c>
    </row>
    <row r="4465" spans="1:4" ht="13.5" x14ac:dyDescent="0.25">
      <c r="A4465" s="101" t="s">
        <v>14546</v>
      </c>
      <c r="B4465" s="101" t="s">
        <v>14547</v>
      </c>
      <c r="C4465" s="101" t="s">
        <v>1549</v>
      </c>
      <c r="D4465" s="102" t="s">
        <v>13535</v>
      </c>
    </row>
    <row r="4466" spans="1:4" ht="13.5" x14ac:dyDescent="0.25">
      <c r="A4466" s="101" t="s">
        <v>14548</v>
      </c>
      <c r="B4466" s="101" t="s">
        <v>14549</v>
      </c>
      <c r="C4466" s="101" t="s">
        <v>1549</v>
      </c>
      <c r="D4466" s="102" t="s">
        <v>14550</v>
      </c>
    </row>
    <row r="4467" spans="1:4" ht="13.5" x14ac:dyDescent="0.25">
      <c r="A4467" s="101" t="s">
        <v>14551</v>
      </c>
      <c r="B4467" s="101" t="s">
        <v>14552</v>
      </c>
      <c r="C4467" s="101" t="s">
        <v>1549</v>
      </c>
      <c r="D4467" s="102" t="s">
        <v>14553</v>
      </c>
    </row>
    <row r="4468" spans="1:4" ht="13.5" x14ac:dyDescent="0.25">
      <c r="A4468" s="101" t="s">
        <v>14554</v>
      </c>
      <c r="B4468" s="101" t="s">
        <v>14555</v>
      </c>
      <c r="C4468" s="101" t="s">
        <v>1549</v>
      </c>
      <c r="D4468" s="102" t="s">
        <v>14556</v>
      </c>
    </row>
    <row r="4469" spans="1:4" ht="13.5" x14ac:dyDescent="0.25">
      <c r="A4469" s="101" t="s">
        <v>14557</v>
      </c>
      <c r="B4469" s="101" t="s">
        <v>14558</v>
      </c>
      <c r="C4469" s="101" t="s">
        <v>1549</v>
      </c>
      <c r="D4469" s="102" t="s">
        <v>14559</v>
      </c>
    </row>
    <row r="4470" spans="1:4" ht="13.5" x14ac:dyDescent="0.25">
      <c r="A4470" s="101" t="s">
        <v>14560</v>
      </c>
      <c r="B4470" s="101" t="s">
        <v>14561</v>
      </c>
      <c r="C4470" s="101" t="s">
        <v>1549</v>
      </c>
      <c r="D4470" s="102" t="s">
        <v>10215</v>
      </c>
    </row>
    <row r="4471" spans="1:4" ht="13.5" x14ac:dyDescent="0.25">
      <c r="A4471" s="101" t="s">
        <v>14562</v>
      </c>
      <c r="B4471" s="101" t="s">
        <v>14563</v>
      </c>
      <c r="C4471" s="101" t="s">
        <v>1549</v>
      </c>
      <c r="D4471" s="102" t="s">
        <v>14564</v>
      </c>
    </row>
    <row r="4472" spans="1:4" ht="13.5" x14ac:dyDescent="0.25">
      <c r="A4472" s="101" t="s">
        <v>14565</v>
      </c>
      <c r="B4472" s="101" t="s">
        <v>14566</v>
      </c>
      <c r="C4472" s="101" t="s">
        <v>1549</v>
      </c>
      <c r="D4472" s="102" t="s">
        <v>6065</v>
      </c>
    </row>
    <row r="4473" spans="1:4" ht="13.5" x14ac:dyDescent="0.25">
      <c r="A4473" s="101" t="s">
        <v>14567</v>
      </c>
      <c r="B4473" s="101" t="s">
        <v>14568</v>
      </c>
      <c r="C4473" s="101" t="s">
        <v>1549</v>
      </c>
      <c r="D4473" s="102" t="s">
        <v>14569</v>
      </c>
    </row>
    <row r="4474" spans="1:4" ht="13.5" x14ac:dyDescent="0.25">
      <c r="A4474" s="101" t="s">
        <v>14570</v>
      </c>
      <c r="B4474" s="101" t="s">
        <v>14571</v>
      </c>
      <c r="C4474" s="101" t="s">
        <v>1549</v>
      </c>
      <c r="D4474" s="102" t="s">
        <v>14572</v>
      </c>
    </row>
    <row r="4475" spans="1:4" ht="13.5" x14ac:dyDescent="0.25">
      <c r="A4475" s="101" t="s">
        <v>14573</v>
      </c>
      <c r="B4475" s="101" t="s">
        <v>14574</v>
      </c>
      <c r="C4475" s="101" t="s">
        <v>1549</v>
      </c>
      <c r="D4475" s="102" t="s">
        <v>14575</v>
      </c>
    </row>
    <row r="4476" spans="1:4" ht="13.5" x14ac:dyDescent="0.25">
      <c r="A4476" s="101" t="s">
        <v>14576</v>
      </c>
      <c r="B4476" s="101" t="s">
        <v>14577</v>
      </c>
      <c r="C4476" s="101" t="s">
        <v>1549</v>
      </c>
      <c r="D4476" s="102" t="s">
        <v>13397</v>
      </c>
    </row>
    <row r="4477" spans="1:4" ht="13.5" x14ac:dyDescent="0.25">
      <c r="A4477" s="101" t="s">
        <v>14578</v>
      </c>
      <c r="B4477" s="101" t="s">
        <v>14579</v>
      </c>
      <c r="C4477" s="101" t="s">
        <v>1549</v>
      </c>
      <c r="D4477" s="102" t="s">
        <v>12102</v>
      </c>
    </row>
    <row r="4478" spans="1:4" ht="13.5" x14ac:dyDescent="0.25">
      <c r="A4478" s="101" t="s">
        <v>14580</v>
      </c>
      <c r="B4478" s="101" t="s">
        <v>14581</v>
      </c>
      <c r="C4478" s="101" t="s">
        <v>1549</v>
      </c>
      <c r="D4478" s="102" t="s">
        <v>14582</v>
      </c>
    </row>
    <row r="4479" spans="1:4" ht="13.5" x14ac:dyDescent="0.25">
      <c r="A4479" s="101" t="s">
        <v>14583</v>
      </c>
      <c r="B4479" s="101" t="s">
        <v>14584</v>
      </c>
      <c r="C4479" s="101" t="s">
        <v>1549</v>
      </c>
      <c r="D4479" s="102" t="s">
        <v>14585</v>
      </c>
    </row>
    <row r="4480" spans="1:4" ht="13.5" x14ac:dyDescent="0.25">
      <c r="A4480" s="101" t="s">
        <v>14586</v>
      </c>
      <c r="B4480" s="101" t="s">
        <v>14587</v>
      </c>
      <c r="C4480" s="101" t="s">
        <v>1549</v>
      </c>
      <c r="D4480" s="102" t="s">
        <v>14588</v>
      </c>
    </row>
    <row r="4481" spans="1:4" ht="13.5" x14ac:dyDescent="0.25">
      <c r="A4481" s="101" t="s">
        <v>14589</v>
      </c>
      <c r="B4481" s="101" t="s">
        <v>14590</v>
      </c>
      <c r="C4481" s="101" t="s">
        <v>1549</v>
      </c>
      <c r="D4481" s="102" t="s">
        <v>14591</v>
      </c>
    </row>
    <row r="4482" spans="1:4" ht="13.5" x14ac:dyDescent="0.25">
      <c r="A4482" s="101" t="s">
        <v>14592</v>
      </c>
      <c r="B4482" s="101" t="s">
        <v>14593</v>
      </c>
      <c r="C4482" s="101" t="s">
        <v>1549</v>
      </c>
      <c r="D4482" s="102" t="s">
        <v>14594</v>
      </c>
    </row>
    <row r="4483" spans="1:4" ht="13.5" x14ac:dyDescent="0.25">
      <c r="A4483" s="101" t="s">
        <v>14595</v>
      </c>
      <c r="B4483" s="101" t="s">
        <v>14596</v>
      </c>
      <c r="C4483" s="101" t="s">
        <v>1549</v>
      </c>
      <c r="D4483" s="102" t="s">
        <v>14597</v>
      </c>
    </row>
    <row r="4484" spans="1:4" ht="13.5" x14ac:dyDescent="0.25">
      <c r="A4484" s="101" t="s">
        <v>14598</v>
      </c>
      <c r="B4484" s="101" t="s">
        <v>14599</v>
      </c>
      <c r="C4484" s="101" t="s">
        <v>1549</v>
      </c>
      <c r="D4484" s="102" t="s">
        <v>14600</v>
      </c>
    </row>
    <row r="4485" spans="1:4" ht="13.5" x14ac:dyDescent="0.25">
      <c r="A4485" s="101" t="s">
        <v>14601</v>
      </c>
      <c r="B4485" s="101" t="s">
        <v>14602</v>
      </c>
      <c r="C4485" s="101" t="s">
        <v>1549</v>
      </c>
      <c r="D4485" s="102" t="s">
        <v>14603</v>
      </c>
    </row>
    <row r="4486" spans="1:4" ht="13.5" x14ac:dyDescent="0.25">
      <c r="A4486" s="101" t="s">
        <v>14604</v>
      </c>
      <c r="B4486" s="101" t="s">
        <v>14605</v>
      </c>
      <c r="C4486" s="101" t="s">
        <v>1549</v>
      </c>
      <c r="D4486" s="102" t="s">
        <v>14606</v>
      </c>
    </row>
    <row r="4487" spans="1:4" ht="13.5" x14ac:dyDescent="0.25">
      <c r="A4487" s="101" t="s">
        <v>14607</v>
      </c>
      <c r="B4487" s="101" t="s">
        <v>14608</v>
      </c>
      <c r="C4487" s="101" t="s">
        <v>1549</v>
      </c>
      <c r="D4487" s="102" t="s">
        <v>14609</v>
      </c>
    </row>
    <row r="4488" spans="1:4" ht="13.5" x14ac:dyDescent="0.25">
      <c r="A4488" s="101" t="s">
        <v>14610</v>
      </c>
      <c r="B4488" s="101" t="s">
        <v>14611</v>
      </c>
      <c r="C4488" s="101" t="s">
        <v>1549</v>
      </c>
      <c r="D4488" s="102" t="s">
        <v>14612</v>
      </c>
    </row>
    <row r="4489" spans="1:4" ht="13.5" x14ac:dyDescent="0.25">
      <c r="A4489" s="101" t="s">
        <v>14613</v>
      </c>
      <c r="B4489" s="101" t="s">
        <v>14614</v>
      </c>
      <c r="C4489" s="101" t="s">
        <v>1549</v>
      </c>
      <c r="D4489" s="102" t="s">
        <v>14615</v>
      </c>
    </row>
    <row r="4490" spans="1:4" ht="13.5" x14ac:dyDescent="0.25">
      <c r="A4490" s="101" t="s">
        <v>14616</v>
      </c>
      <c r="B4490" s="101" t="s">
        <v>14617</v>
      </c>
      <c r="C4490" s="101" t="s">
        <v>1549</v>
      </c>
      <c r="D4490" s="102" t="s">
        <v>14618</v>
      </c>
    </row>
    <row r="4491" spans="1:4" ht="13.5" x14ac:dyDescent="0.25">
      <c r="A4491" s="101" t="s">
        <v>14619</v>
      </c>
      <c r="B4491" s="101" t="s">
        <v>14620</v>
      </c>
      <c r="C4491" s="101" t="s">
        <v>1549</v>
      </c>
      <c r="D4491" s="102" t="s">
        <v>14621</v>
      </c>
    </row>
    <row r="4492" spans="1:4" ht="13.5" x14ac:dyDescent="0.25">
      <c r="A4492" s="101" t="s">
        <v>14622</v>
      </c>
      <c r="B4492" s="101" t="s">
        <v>14623</v>
      </c>
      <c r="C4492" s="101" t="s">
        <v>1549</v>
      </c>
      <c r="D4492" s="102" t="s">
        <v>14624</v>
      </c>
    </row>
    <row r="4493" spans="1:4" ht="13.5" x14ac:dyDescent="0.25">
      <c r="A4493" s="101" t="s">
        <v>14625</v>
      </c>
      <c r="B4493" s="101" t="s">
        <v>14626</v>
      </c>
      <c r="C4493" s="101" t="s">
        <v>1549</v>
      </c>
      <c r="D4493" s="102" t="s">
        <v>14627</v>
      </c>
    </row>
    <row r="4494" spans="1:4" ht="13.5" x14ac:dyDescent="0.25">
      <c r="A4494" s="101" t="s">
        <v>14628</v>
      </c>
      <c r="B4494" s="101" t="s">
        <v>14629</v>
      </c>
      <c r="C4494" s="101" t="s">
        <v>1549</v>
      </c>
      <c r="D4494" s="102" t="s">
        <v>14630</v>
      </c>
    </row>
    <row r="4495" spans="1:4" ht="13.5" x14ac:dyDescent="0.25">
      <c r="A4495" s="101" t="s">
        <v>14631</v>
      </c>
      <c r="B4495" s="101" t="s">
        <v>14632</v>
      </c>
      <c r="C4495" s="101" t="s">
        <v>1549</v>
      </c>
      <c r="D4495" s="102" t="s">
        <v>12894</v>
      </c>
    </row>
    <row r="4496" spans="1:4" ht="13.5" x14ac:dyDescent="0.25">
      <c r="A4496" s="101" t="s">
        <v>14633</v>
      </c>
      <c r="B4496" s="101" t="s">
        <v>14634</v>
      </c>
      <c r="C4496" s="101" t="s">
        <v>1549</v>
      </c>
      <c r="D4496" s="102" t="s">
        <v>14635</v>
      </c>
    </row>
    <row r="4497" spans="1:4" ht="13.5" x14ac:dyDescent="0.25">
      <c r="A4497" s="101" t="s">
        <v>14636</v>
      </c>
      <c r="B4497" s="101" t="s">
        <v>14637</v>
      </c>
      <c r="C4497" s="101" t="s">
        <v>1549</v>
      </c>
      <c r="D4497" s="102" t="s">
        <v>12681</v>
      </c>
    </row>
    <row r="4498" spans="1:4" ht="13.5" x14ac:dyDescent="0.25">
      <c r="A4498" s="101" t="s">
        <v>14638</v>
      </c>
      <c r="B4498" s="101" t="s">
        <v>14639</v>
      </c>
      <c r="C4498" s="101" t="s">
        <v>1549</v>
      </c>
      <c r="D4498" s="102" t="s">
        <v>5044</v>
      </c>
    </row>
    <row r="4499" spans="1:4" ht="13.5" x14ac:dyDescent="0.25">
      <c r="A4499" s="101" t="s">
        <v>14640</v>
      </c>
      <c r="B4499" s="101" t="s">
        <v>14641</v>
      </c>
      <c r="C4499" s="101" t="s">
        <v>1549</v>
      </c>
      <c r="D4499" s="102" t="s">
        <v>14642</v>
      </c>
    </row>
    <row r="4500" spans="1:4" ht="13.5" x14ac:dyDescent="0.25">
      <c r="A4500" s="101" t="s">
        <v>14643</v>
      </c>
      <c r="B4500" s="101" t="s">
        <v>14644</v>
      </c>
      <c r="C4500" s="101" t="s">
        <v>1549</v>
      </c>
      <c r="D4500" s="102" t="s">
        <v>14645</v>
      </c>
    </row>
    <row r="4501" spans="1:4" ht="13.5" x14ac:dyDescent="0.25">
      <c r="A4501" s="101" t="s">
        <v>14646</v>
      </c>
      <c r="B4501" s="101" t="s">
        <v>14647</v>
      </c>
      <c r="C4501" s="101" t="s">
        <v>1549</v>
      </c>
      <c r="D4501" s="102" t="s">
        <v>3062</v>
      </c>
    </row>
    <row r="4502" spans="1:4" ht="13.5" x14ac:dyDescent="0.25">
      <c r="A4502" s="101" t="s">
        <v>14648</v>
      </c>
      <c r="B4502" s="101" t="s">
        <v>14649</v>
      </c>
      <c r="C4502" s="101" t="s">
        <v>1549</v>
      </c>
      <c r="D4502" s="102" t="s">
        <v>14650</v>
      </c>
    </row>
    <row r="4503" spans="1:4" ht="13.5" x14ac:dyDescent="0.25">
      <c r="A4503" s="101" t="s">
        <v>14651</v>
      </c>
      <c r="B4503" s="101" t="s">
        <v>14652</v>
      </c>
      <c r="C4503" s="101" t="s">
        <v>1549</v>
      </c>
      <c r="D4503" s="102" t="s">
        <v>14653</v>
      </c>
    </row>
    <row r="4504" spans="1:4" ht="13.5" x14ac:dyDescent="0.25">
      <c r="A4504" s="101" t="s">
        <v>14654</v>
      </c>
      <c r="B4504" s="101" t="s">
        <v>14655</v>
      </c>
      <c r="C4504" s="101" t="s">
        <v>1549</v>
      </c>
      <c r="D4504" s="102" t="s">
        <v>10123</v>
      </c>
    </row>
    <row r="4505" spans="1:4" ht="13.5" x14ac:dyDescent="0.25">
      <c r="A4505" s="101" t="s">
        <v>14656</v>
      </c>
      <c r="B4505" s="101" t="s">
        <v>14657</v>
      </c>
      <c r="C4505" s="101" t="s">
        <v>1549</v>
      </c>
      <c r="D4505" s="102" t="s">
        <v>14658</v>
      </c>
    </row>
    <row r="4506" spans="1:4" ht="13.5" x14ac:dyDescent="0.25">
      <c r="A4506" s="101" t="s">
        <v>14659</v>
      </c>
      <c r="B4506" s="101" t="s">
        <v>14660</v>
      </c>
      <c r="C4506" s="101" t="s">
        <v>1549</v>
      </c>
      <c r="D4506" s="102" t="s">
        <v>2023</v>
      </c>
    </row>
    <row r="4507" spans="1:4" ht="13.5" x14ac:dyDescent="0.25">
      <c r="A4507" s="101" t="s">
        <v>14661</v>
      </c>
      <c r="B4507" s="101" t="s">
        <v>14662</v>
      </c>
      <c r="C4507" s="101" t="s">
        <v>1549</v>
      </c>
      <c r="D4507" s="102" t="s">
        <v>12998</v>
      </c>
    </row>
    <row r="4508" spans="1:4" ht="13.5" x14ac:dyDescent="0.25">
      <c r="A4508" s="101" t="s">
        <v>14663</v>
      </c>
      <c r="B4508" s="101" t="s">
        <v>14664</v>
      </c>
      <c r="C4508" s="101" t="s">
        <v>1549</v>
      </c>
      <c r="D4508" s="102" t="s">
        <v>14665</v>
      </c>
    </row>
    <row r="4509" spans="1:4" ht="13.5" x14ac:dyDescent="0.25">
      <c r="A4509" s="101" t="s">
        <v>14666</v>
      </c>
      <c r="B4509" s="101" t="s">
        <v>14667</v>
      </c>
      <c r="C4509" s="101" t="s">
        <v>1549</v>
      </c>
      <c r="D4509" s="102" t="s">
        <v>14668</v>
      </c>
    </row>
    <row r="4510" spans="1:4" ht="13.5" x14ac:dyDescent="0.25">
      <c r="A4510" s="101" t="s">
        <v>14669</v>
      </c>
      <c r="B4510" s="101" t="s">
        <v>14670</v>
      </c>
      <c r="C4510" s="101" t="s">
        <v>1549</v>
      </c>
      <c r="D4510" s="102" t="s">
        <v>14671</v>
      </c>
    </row>
    <row r="4511" spans="1:4" ht="13.5" x14ac:dyDescent="0.25">
      <c r="A4511" s="101" t="s">
        <v>14672</v>
      </c>
      <c r="B4511" s="101" t="s">
        <v>14673</v>
      </c>
      <c r="C4511" s="101" t="s">
        <v>1549</v>
      </c>
      <c r="D4511" s="102" t="s">
        <v>14674</v>
      </c>
    </row>
    <row r="4512" spans="1:4" ht="13.5" x14ac:dyDescent="0.25">
      <c r="A4512" s="101" t="s">
        <v>14675</v>
      </c>
      <c r="B4512" s="101" t="s">
        <v>14676</v>
      </c>
      <c r="C4512" s="101" t="s">
        <v>1549</v>
      </c>
      <c r="D4512" s="102" t="s">
        <v>13202</v>
      </c>
    </row>
    <row r="4513" spans="1:4" ht="13.5" x14ac:dyDescent="0.25">
      <c r="A4513" s="101" t="s">
        <v>14677</v>
      </c>
      <c r="B4513" s="101" t="s">
        <v>14678</v>
      </c>
      <c r="C4513" s="101" t="s">
        <v>1549</v>
      </c>
      <c r="D4513" s="102" t="s">
        <v>14679</v>
      </c>
    </row>
    <row r="4514" spans="1:4" ht="13.5" x14ac:dyDescent="0.25">
      <c r="A4514" s="101" t="s">
        <v>14680</v>
      </c>
      <c r="B4514" s="101" t="s">
        <v>14681</v>
      </c>
      <c r="C4514" s="101" t="s">
        <v>1549</v>
      </c>
      <c r="D4514" s="102" t="s">
        <v>14682</v>
      </c>
    </row>
    <row r="4515" spans="1:4" ht="13.5" x14ac:dyDescent="0.25">
      <c r="A4515" s="101" t="s">
        <v>14683</v>
      </c>
      <c r="B4515" s="101" t="s">
        <v>14684</v>
      </c>
      <c r="C4515" s="101" t="s">
        <v>1549</v>
      </c>
      <c r="D4515" s="102" t="s">
        <v>14685</v>
      </c>
    </row>
    <row r="4516" spans="1:4" ht="13.5" x14ac:dyDescent="0.25">
      <c r="A4516" s="101" t="s">
        <v>14686</v>
      </c>
      <c r="B4516" s="101" t="s">
        <v>14687</v>
      </c>
      <c r="C4516" s="101" t="s">
        <v>1549</v>
      </c>
      <c r="D4516" s="102" t="s">
        <v>14688</v>
      </c>
    </row>
    <row r="4517" spans="1:4" ht="13.5" x14ac:dyDescent="0.25">
      <c r="A4517" s="101" t="s">
        <v>14689</v>
      </c>
      <c r="B4517" s="101" t="s">
        <v>14690</v>
      </c>
      <c r="C4517" s="101" t="s">
        <v>1549</v>
      </c>
      <c r="D4517" s="102" t="s">
        <v>13370</v>
      </c>
    </row>
    <row r="4518" spans="1:4" ht="13.5" x14ac:dyDescent="0.25">
      <c r="A4518" s="101" t="s">
        <v>14691</v>
      </c>
      <c r="B4518" s="101" t="s">
        <v>14692</v>
      </c>
      <c r="C4518" s="101" t="s">
        <v>1549</v>
      </c>
      <c r="D4518" s="102" t="s">
        <v>2350</v>
      </c>
    </row>
    <row r="4519" spans="1:4" ht="13.5" x14ac:dyDescent="0.25">
      <c r="A4519" s="101" t="s">
        <v>14693</v>
      </c>
      <c r="B4519" s="101" t="s">
        <v>14694</v>
      </c>
      <c r="C4519" s="101" t="s">
        <v>1549</v>
      </c>
      <c r="D4519" s="102" t="s">
        <v>14695</v>
      </c>
    </row>
    <row r="4520" spans="1:4" ht="13.5" x14ac:dyDescent="0.25">
      <c r="A4520" s="101" t="s">
        <v>14696</v>
      </c>
      <c r="B4520" s="101" t="s">
        <v>14697</v>
      </c>
      <c r="C4520" s="101" t="s">
        <v>1549</v>
      </c>
      <c r="D4520" s="102" t="s">
        <v>14698</v>
      </c>
    </row>
    <row r="4521" spans="1:4" ht="13.5" x14ac:dyDescent="0.25">
      <c r="A4521" s="101" t="s">
        <v>14699</v>
      </c>
      <c r="B4521" s="101" t="s">
        <v>14700</v>
      </c>
      <c r="C4521" s="101" t="s">
        <v>1549</v>
      </c>
      <c r="D4521" s="102" t="s">
        <v>14701</v>
      </c>
    </row>
    <row r="4522" spans="1:4" ht="13.5" x14ac:dyDescent="0.25">
      <c r="A4522" s="101" t="s">
        <v>14702</v>
      </c>
      <c r="B4522" s="101" t="s">
        <v>14703</v>
      </c>
      <c r="C4522" s="101" t="s">
        <v>1549</v>
      </c>
      <c r="D4522" s="102" t="s">
        <v>14704</v>
      </c>
    </row>
    <row r="4523" spans="1:4" ht="13.5" x14ac:dyDescent="0.25">
      <c r="A4523" s="101" t="s">
        <v>14705</v>
      </c>
      <c r="B4523" s="101" t="s">
        <v>14706</v>
      </c>
      <c r="C4523" s="101" t="s">
        <v>1549</v>
      </c>
      <c r="D4523" s="102" t="s">
        <v>14707</v>
      </c>
    </row>
    <row r="4524" spans="1:4" ht="13.5" x14ac:dyDescent="0.25">
      <c r="A4524" s="101" t="s">
        <v>14708</v>
      </c>
      <c r="B4524" s="101" t="s">
        <v>14709</v>
      </c>
      <c r="C4524" s="101" t="s">
        <v>1549</v>
      </c>
      <c r="D4524" s="102" t="s">
        <v>14710</v>
      </c>
    </row>
    <row r="4525" spans="1:4" ht="13.5" x14ac:dyDescent="0.25">
      <c r="A4525" s="101" t="s">
        <v>14711</v>
      </c>
      <c r="B4525" s="101" t="s">
        <v>14712</v>
      </c>
      <c r="C4525" s="101" t="s">
        <v>1549</v>
      </c>
      <c r="D4525" s="102" t="s">
        <v>12155</v>
      </c>
    </row>
    <row r="4526" spans="1:4" ht="13.5" x14ac:dyDescent="0.25">
      <c r="A4526" s="101" t="s">
        <v>14713</v>
      </c>
      <c r="B4526" s="101" t="s">
        <v>14714</v>
      </c>
      <c r="C4526" s="101" t="s">
        <v>1549</v>
      </c>
      <c r="D4526" s="102" t="s">
        <v>3977</v>
      </c>
    </row>
    <row r="4527" spans="1:4" ht="13.5" x14ac:dyDescent="0.25">
      <c r="A4527" s="101" t="s">
        <v>14715</v>
      </c>
      <c r="B4527" s="101" t="s">
        <v>14716</v>
      </c>
      <c r="C4527" s="101" t="s">
        <v>1549</v>
      </c>
      <c r="D4527" s="102" t="s">
        <v>14717</v>
      </c>
    </row>
    <row r="4528" spans="1:4" ht="13.5" x14ac:dyDescent="0.25">
      <c r="A4528" s="101" t="s">
        <v>14718</v>
      </c>
      <c r="B4528" s="101" t="s">
        <v>14719</v>
      </c>
      <c r="C4528" s="101" t="s">
        <v>1549</v>
      </c>
      <c r="D4528" s="102" t="s">
        <v>14720</v>
      </c>
    </row>
    <row r="4529" spans="1:4" ht="13.5" x14ac:dyDescent="0.25">
      <c r="A4529" s="101" t="s">
        <v>14721</v>
      </c>
      <c r="B4529" s="101" t="s">
        <v>14722</v>
      </c>
      <c r="C4529" s="101" t="s">
        <v>1549</v>
      </c>
      <c r="D4529" s="102" t="s">
        <v>14723</v>
      </c>
    </row>
    <row r="4530" spans="1:4" ht="13.5" x14ac:dyDescent="0.25">
      <c r="A4530" s="101" t="s">
        <v>14724</v>
      </c>
      <c r="B4530" s="101" t="s">
        <v>14725</v>
      </c>
      <c r="C4530" s="101" t="s">
        <v>1549</v>
      </c>
      <c r="D4530" s="102" t="s">
        <v>14726</v>
      </c>
    </row>
    <row r="4531" spans="1:4" ht="13.5" x14ac:dyDescent="0.25">
      <c r="A4531" s="101" t="s">
        <v>14727</v>
      </c>
      <c r="B4531" s="101" t="s">
        <v>14728</v>
      </c>
      <c r="C4531" s="101" t="s">
        <v>1549</v>
      </c>
      <c r="D4531" s="102" t="s">
        <v>14729</v>
      </c>
    </row>
    <row r="4532" spans="1:4" ht="13.5" x14ac:dyDescent="0.25">
      <c r="A4532" s="101" t="s">
        <v>14730</v>
      </c>
      <c r="B4532" s="101" t="s">
        <v>14731</v>
      </c>
      <c r="C4532" s="101" t="s">
        <v>1549</v>
      </c>
      <c r="D4532" s="102" t="s">
        <v>14732</v>
      </c>
    </row>
    <row r="4533" spans="1:4" ht="13.5" x14ac:dyDescent="0.25">
      <c r="A4533" s="101" t="s">
        <v>14733</v>
      </c>
      <c r="B4533" s="101" t="s">
        <v>14734</v>
      </c>
      <c r="C4533" s="101" t="s">
        <v>1549</v>
      </c>
      <c r="D4533" s="102" t="s">
        <v>14735</v>
      </c>
    </row>
    <row r="4534" spans="1:4" ht="13.5" x14ac:dyDescent="0.25">
      <c r="A4534" s="101" t="s">
        <v>14736</v>
      </c>
      <c r="B4534" s="101" t="s">
        <v>14737</v>
      </c>
      <c r="C4534" s="101" t="s">
        <v>1549</v>
      </c>
      <c r="D4534" s="102" t="s">
        <v>14374</v>
      </c>
    </row>
    <row r="4535" spans="1:4" ht="13.5" x14ac:dyDescent="0.25">
      <c r="A4535" s="101" t="s">
        <v>14738</v>
      </c>
      <c r="B4535" s="101" t="s">
        <v>14739</v>
      </c>
      <c r="C4535" s="101" t="s">
        <v>1549</v>
      </c>
      <c r="D4535" s="102" t="s">
        <v>14740</v>
      </c>
    </row>
    <row r="4536" spans="1:4" ht="13.5" x14ac:dyDescent="0.25">
      <c r="A4536" s="101" t="s">
        <v>14741</v>
      </c>
      <c r="B4536" s="101" t="s">
        <v>14742</v>
      </c>
      <c r="C4536" s="101" t="s">
        <v>1549</v>
      </c>
      <c r="D4536" s="102" t="s">
        <v>8996</v>
      </c>
    </row>
    <row r="4537" spans="1:4" ht="13.5" x14ac:dyDescent="0.25">
      <c r="A4537" s="101" t="s">
        <v>14743</v>
      </c>
      <c r="B4537" s="101" t="s">
        <v>14744</v>
      </c>
      <c r="C4537" s="101" t="s">
        <v>1549</v>
      </c>
      <c r="D4537" s="102" t="s">
        <v>14745</v>
      </c>
    </row>
    <row r="4538" spans="1:4" ht="13.5" x14ac:dyDescent="0.25">
      <c r="A4538" s="101" t="s">
        <v>14746</v>
      </c>
      <c r="B4538" s="101" t="s">
        <v>14747</v>
      </c>
      <c r="C4538" s="101" t="s">
        <v>1549</v>
      </c>
      <c r="D4538" s="102" t="s">
        <v>14748</v>
      </c>
    </row>
    <row r="4539" spans="1:4" ht="13.5" x14ac:dyDescent="0.25">
      <c r="A4539" s="101" t="s">
        <v>14749</v>
      </c>
      <c r="B4539" s="101" t="s">
        <v>14750</v>
      </c>
      <c r="C4539" s="101" t="s">
        <v>1549</v>
      </c>
      <c r="D4539" s="102" t="s">
        <v>14751</v>
      </c>
    </row>
    <row r="4540" spans="1:4" ht="13.5" x14ac:dyDescent="0.25">
      <c r="A4540" s="101" t="s">
        <v>14752</v>
      </c>
      <c r="B4540" s="101" t="s">
        <v>14753</v>
      </c>
      <c r="C4540" s="101" t="s">
        <v>1549</v>
      </c>
      <c r="D4540" s="102" t="s">
        <v>1900</v>
      </c>
    </row>
    <row r="4541" spans="1:4" ht="13.5" x14ac:dyDescent="0.25">
      <c r="A4541" s="101" t="s">
        <v>14754</v>
      </c>
      <c r="B4541" s="101" t="s">
        <v>14755</v>
      </c>
      <c r="C4541" s="101" t="s">
        <v>1549</v>
      </c>
      <c r="D4541" s="102" t="s">
        <v>14756</v>
      </c>
    </row>
    <row r="4542" spans="1:4" ht="13.5" x14ac:dyDescent="0.25">
      <c r="A4542" s="101" t="s">
        <v>14757</v>
      </c>
      <c r="B4542" s="101" t="s">
        <v>14758</v>
      </c>
      <c r="C4542" s="101" t="s">
        <v>1549</v>
      </c>
      <c r="D4542" s="102" t="s">
        <v>14759</v>
      </c>
    </row>
    <row r="4543" spans="1:4" ht="13.5" x14ac:dyDescent="0.25">
      <c r="A4543" s="101" t="s">
        <v>14760</v>
      </c>
      <c r="B4543" s="101" t="s">
        <v>14761</v>
      </c>
      <c r="C4543" s="101" t="s">
        <v>1549</v>
      </c>
      <c r="D4543" s="102" t="s">
        <v>14762</v>
      </c>
    </row>
    <row r="4544" spans="1:4" ht="13.5" x14ac:dyDescent="0.25">
      <c r="A4544" s="101" t="s">
        <v>14763</v>
      </c>
      <c r="B4544" s="101" t="s">
        <v>14764</v>
      </c>
      <c r="C4544" s="101" t="s">
        <v>1549</v>
      </c>
      <c r="D4544" s="102" t="s">
        <v>10035</v>
      </c>
    </row>
    <row r="4545" spans="1:4" ht="13.5" x14ac:dyDescent="0.25">
      <c r="A4545" s="101" t="s">
        <v>14765</v>
      </c>
      <c r="B4545" s="101" t="s">
        <v>14766</v>
      </c>
      <c r="C4545" s="101" t="s">
        <v>1549</v>
      </c>
      <c r="D4545" s="102" t="s">
        <v>12414</v>
      </c>
    </row>
    <row r="4546" spans="1:4" ht="13.5" x14ac:dyDescent="0.25">
      <c r="A4546" s="101" t="s">
        <v>14767</v>
      </c>
      <c r="B4546" s="101" t="s">
        <v>14768</v>
      </c>
      <c r="C4546" s="101" t="s">
        <v>1549</v>
      </c>
      <c r="D4546" s="102" t="s">
        <v>14769</v>
      </c>
    </row>
    <row r="4547" spans="1:4" ht="13.5" x14ac:dyDescent="0.25">
      <c r="A4547" s="101" t="s">
        <v>14770</v>
      </c>
      <c r="B4547" s="101" t="s">
        <v>14771</v>
      </c>
      <c r="C4547" s="101" t="s">
        <v>1549</v>
      </c>
      <c r="D4547" s="102" t="s">
        <v>14772</v>
      </c>
    </row>
    <row r="4548" spans="1:4" ht="13.5" x14ac:dyDescent="0.25">
      <c r="A4548" s="101" t="s">
        <v>14773</v>
      </c>
      <c r="B4548" s="101" t="s">
        <v>14774</v>
      </c>
      <c r="C4548" s="101" t="s">
        <v>1549</v>
      </c>
      <c r="D4548" s="102" t="s">
        <v>14775</v>
      </c>
    </row>
    <row r="4549" spans="1:4" ht="13.5" x14ac:dyDescent="0.25">
      <c r="A4549" s="101" t="s">
        <v>14776</v>
      </c>
      <c r="B4549" s="101" t="s">
        <v>14777</v>
      </c>
      <c r="C4549" s="101" t="s">
        <v>1549</v>
      </c>
      <c r="D4549" s="102" t="s">
        <v>14778</v>
      </c>
    </row>
    <row r="4550" spans="1:4" ht="13.5" x14ac:dyDescent="0.25">
      <c r="A4550" s="101" t="s">
        <v>14779</v>
      </c>
      <c r="B4550" s="101" t="s">
        <v>14780</v>
      </c>
      <c r="C4550" s="101" t="s">
        <v>1549</v>
      </c>
      <c r="D4550" s="102" t="s">
        <v>14781</v>
      </c>
    </row>
    <row r="4551" spans="1:4" ht="13.5" x14ac:dyDescent="0.25">
      <c r="A4551" s="101" t="s">
        <v>14782</v>
      </c>
      <c r="B4551" s="101" t="s">
        <v>14783</v>
      </c>
      <c r="C4551" s="101" t="s">
        <v>1549</v>
      </c>
      <c r="D4551" s="102" t="s">
        <v>14784</v>
      </c>
    </row>
    <row r="4552" spans="1:4" ht="13.5" x14ac:dyDescent="0.25">
      <c r="A4552" s="101" t="s">
        <v>14785</v>
      </c>
      <c r="B4552" s="101" t="s">
        <v>14786</v>
      </c>
      <c r="C4552" s="101" t="s">
        <v>1549</v>
      </c>
      <c r="D4552" s="102" t="s">
        <v>12492</v>
      </c>
    </row>
    <row r="4553" spans="1:4" ht="13.5" x14ac:dyDescent="0.25">
      <c r="A4553" s="101" t="s">
        <v>14787</v>
      </c>
      <c r="B4553" s="101" t="s">
        <v>14788</v>
      </c>
      <c r="C4553" s="101" t="s">
        <v>1549</v>
      </c>
      <c r="D4553" s="102" t="s">
        <v>14789</v>
      </c>
    </row>
    <row r="4554" spans="1:4" ht="13.5" x14ac:dyDescent="0.25">
      <c r="A4554" s="101" t="s">
        <v>14790</v>
      </c>
      <c r="B4554" s="101" t="s">
        <v>14791</v>
      </c>
      <c r="C4554" s="101" t="s">
        <v>1549</v>
      </c>
      <c r="D4554" s="102" t="s">
        <v>14792</v>
      </c>
    </row>
    <row r="4555" spans="1:4" ht="13.5" x14ac:dyDescent="0.25">
      <c r="A4555" s="101" t="s">
        <v>14793</v>
      </c>
      <c r="B4555" s="101" t="s">
        <v>14794</v>
      </c>
      <c r="C4555" s="101" t="s">
        <v>1549</v>
      </c>
      <c r="D4555" s="102" t="s">
        <v>14795</v>
      </c>
    </row>
    <row r="4556" spans="1:4" ht="13.5" x14ac:dyDescent="0.25">
      <c r="A4556" s="101" t="s">
        <v>14796</v>
      </c>
      <c r="B4556" s="101" t="s">
        <v>14797</v>
      </c>
      <c r="C4556" s="101" t="s">
        <v>1549</v>
      </c>
      <c r="D4556" s="102" t="s">
        <v>14798</v>
      </c>
    </row>
    <row r="4557" spans="1:4" ht="13.5" x14ac:dyDescent="0.25">
      <c r="A4557" s="101" t="s">
        <v>14799</v>
      </c>
      <c r="B4557" s="101" t="s">
        <v>14800</v>
      </c>
      <c r="C4557" s="101" t="s">
        <v>1549</v>
      </c>
      <c r="D4557" s="102" t="s">
        <v>6298</v>
      </c>
    </row>
    <row r="4558" spans="1:4" ht="13.5" x14ac:dyDescent="0.25">
      <c r="A4558" s="101" t="s">
        <v>14801</v>
      </c>
      <c r="B4558" s="101" t="s">
        <v>14802</v>
      </c>
      <c r="C4558" s="101" t="s">
        <v>1549</v>
      </c>
      <c r="D4558" s="102" t="s">
        <v>13080</v>
      </c>
    </row>
    <row r="4559" spans="1:4" ht="13.5" x14ac:dyDescent="0.25">
      <c r="A4559" s="101" t="s">
        <v>14803</v>
      </c>
      <c r="B4559" s="101" t="s">
        <v>14804</v>
      </c>
      <c r="C4559" s="101" t="s">
        <v>1549</v>
      </c>
      <c r="D4559" s="102" t="s">
        <v>14805</v>
      </c>
    </row>
    <row r="4560" spans="1:4" ht="13.5" x14ac:dyDescent="0.25">
      <c r="A4560" s="101" t="s">
        <v>14806</v>
      </c>
      <c r="B4560" s="101" t="s">
        <v>14807</v>
      </c>
      <c r="C4560" s="101" t="s">
        <v>1549</v>
      </c>
      <c r="D4560" s="102" t="s">
        <v>14808</v>
      </c>
    </row>
    <row r="4561" spans="1:4" ht="13.5" x14ac:dyDescent="0.25">
      <c r="A4561" s="101" t="s">
        <v>14809</v>
      </c>
      <c r="B4561" s="101" t="s">
        <v>14810</v>
      </c>
      <c r="C4561" s="101" t="s">
        <v>1549</v>
      </c>
      <c r="D4561" s="102" t="s">
        <v>11977</v>
      </c>
    </row>
    <row r="4562" spans="1:4" ht="13.5" x14ac:dyDescent="0.25">
      <c r="A4562" s="101" t="s">
        <v>14811</v>
      </c>
      <c r="B4562" s="101" t="s">
        <v>14812</v>
      </c>
      <c r="C4562" s="101" t="s">
        <v>1549</v>
      </c>
      <c r="D4562" s="102" t="s">
        <v>14813</v>
      </c>
    </row>
    <row r="4563" spans="1:4" ht="13.5" x14ac:dyDescent="0.25">
      <c r="A4563" s="101" t="s">
        <v>14814</v>
      </c>
      <c r="B4563" s="101" t="s">
        <v>14815</v>
      </c>
      <c r="C4563" s="101" t="s">
        <v>1549</v>
      </c>
      <c r="D4563" s="102" t="s">
        <v>4584</v>
      </c>
    </row>
    <row r="4564" spans="1:4" ht="13.5" x14ac:dyDescent="0.25">
      <c r="A4564" s="101" t="s">
        <v>14816</v>
      </c>
      <c r="B4564" s="101" t="s">
        <v>14817</v>
      </c>
      <c r="C4564" s="101" t="s">
        <v>1549</v>
      </c>
      <c r="D4564" s="102" t="s">
        <v>4016</v>
      </c>
    </row>
    <row r="4565" spans="1:4" ht="13.5" x14ac:dyDescent="0.25">
      <c r="A4565" s="101" t="s">
        <v>14818</v>
      </c>
      <c r="B4565" s="101" t="s">
        <v>14819</v>
      </c>
      <c r="C4565" s="101" t="s">
        <v>1549</v>
      </c>
      <c r="D4565" s="102" t="s">
        <v>14820</v>
      </c>
    </row>
    <row r="4566" spans="1:4" ht="13.5" x14ac:dyDescent="0.25">
      <c r="A4566" s="101" t="s">
        <v>14821</v>
      </c>
      <c r="B4566" s="101" t="s">
        <v>14822</v>
      </c>
      <c r="C4566" s="101" t="s">
        <v>1549</v>
      </c>
      <c r="D4566" s="102" t="s">
        <v>14823</v>
      </c>
    </row>
    <row r="4567" spans="1:4" ht="13.5" x14ac:dyDescent="0.25">
      <c r="A4567" s="101" t="s">
        <v>14824</v>
      </c>
      <c r="B4567" s="101" t="s">
        <v>14825</v>
      </c>
      <c r="C4567" s="101" t="s">
        <v>1549</v>
      </c>
      <c r="D4567" s="102" t="s">
        <v>14707</v>
      </c>
    </row>
    <row r="4568" spans="1:4" ht="13.5" x14ac:dyDescent="0.25">
      <c r="A4568" s="101" t="s">
        <v>14826</v>
      </c>
      <c r="B4568" s="101" t="s">
        <v>14827</v>
      </c>
      <c r="C4568" s="101" t="s">
        <v>1549</v>
      </c>
      <c r="D4568" s="102" t="s">
        <v>12308</v>
      </c>
    </row>
    <row r="4569" spans="1:4" ht="13.5" x14ac:dyDescent="0.25">
      <c r="A4569" s="101" t="s">
        <v>14828</v>
      </c>
      <c r="B4569" s="101" t="s">
        <v>14829</v>
      </c>
      <c r="C4569" s="101" t="s">
        <v>1549</v>
      </c>
      <c r="D4569" s="102" t="s">
        <v>14830</v>
      </c>
    </row>
    <row r="4570" spans="1:4" ht="13.5" x14ac:dyDescent="0.25">
      <c r="A4570" s="101" t="s">
        <v>14831</v>
      </c>
      <c r="B4570" s="101" t="s">
        <v>14832</v>
      </c>
      <c r="C4570" s="101" t="s">
        <v>1549</v>
      </c>
      <c r="D4570" s="102" t="s">
        <v>14833</v>
      </c>
    </row>
    <row r="4571" spans="1:4" ht="13.5" x14ac:dyDescent="0.25">
      <c r="A4571" s="101" t="s">
        <v>14834</v>
      </c>
      <c r="B4571" s="101" t="s">
        <v>14835</v>
      </c>
      <c r="C4571" s="101" t="s">
        <v>1549</v>
      </c>
      <c r="D4571" s="102" t="s">
        <v>14836</v>
      </c>
    </row>
    <row r="4572" spans="1:4" ht="13.5" x14ac:dyDescent="0.25">
      <c r="A4572" s="101" t="s">
        <v>14837</v>
      </c>
      <c r="B4572" s="101" t="s">
        <v>14838</v>
      </c>
      <c r="C4572" s="101" t="s">
        <v>1549</v>
      </c>
      <c r="D4572" s="102" t="s">
        <v>7221</v>
      </c>
    </row>
    <row r="4573" spans="1:4" ht="13.5" x14ac:dyDescent="0.25">
      <c r="A4573" s="101" t="s">
        <v>14839</v>
      </c>
      <c r="B4573" s="101" t="s">
        <v>14840</v>
      </c>
      <c r="C4573" s="101" t="s">
        <v>1549</v>
      </c>
      <c r="D4573" s="102" t="s">
        <v>14841</v>
      </c>
    </row>
    <row r="4574" spans="1:4" ht="13.5" x14ac:dyDescent="0.25">
      <c r="A4574" s="101" t="s">
        <v>14842</v>
      </c>
      <c r="B4574" s="101" t="s">
        <v>14843</v>
      </c>
      <c r="C4574" s="101" t="s">
        <v>1549</v>
      </c>
      <c r="D4574" s="102" t="s">
        <v>14844</v>
      </c>
    </row>
    <row r="4575" spans="1:4" ht="13.5" x14ac:dyDescent="0.25">
      <c r="A4575" s="101" t="s">
        <v>14845</v>
      </c>
      <c r="B4575" s="101" t="s">
        <v>14846</v>
      </c>
      <c r="C4575" s="101" t="s">
        <v>1549</v>
      </c>
      <c r="D4575" s="102" t="s">
        <v>14847</v>
      </c>
    </row>
    <row r="4576" spans="1:4" ht="13.5" x14ac:dyDescent="0.25">
      <c r="A4576" s="101" t="s">
        <v>14848</v>
      </c>
      <c r="B4576" s="101" t="s">
        <v>14849</v>
      </c>
      <c r="C4576" s="101" t="s">
        <v>1549</v>
      </c>
      <c r="D4576" s="102" t="s">
        <v>14850</v>
      </c>
    </row>
    <row r="4577" spans="1:4" ht="13.5" x14ac:dyDescent="0.25">
      <c r="A4577" s="101" t="s">
        <v>14851</v>
      </c>
      <c r="B4577" s="101" t="s">
        <v>14852</v>
      </c>
      <c r="C4577" s="101" t="s">
        <v>1549</v>
      </c>
      <c r="D4577" s="102" t="s">
        <v>14853</v>
      </c>
    </row>
    <row r="4578" spans="1:4" ht="13.5" x14ac:dyDescent="0.25">
      <c r="A4578" s="101" t="s">
        <v>14854</v>
      </c>
      <c r="B4578" s="101" t="s">
        <v>14855</v>
      </c>
      <c r="C4578" s="101" t="s">
        <v>1549</v>
      </c>
      <c r="D4578" s="102" t="s">
        <v>14856</v>
      </c>
    </row>
    <row r="4579" spans="1:4" ht="13.5" x14ac:dyDescent="0.25">
      <c r="A4579" s="101" t="s">
        <v>14857</v>
      </c>
      <c r="B4579" s="101" t="s">
        <v>14858</v>
      </c>
      <c r="C4579" s="101" t="s">
        <v>1549</v>
      </c>
      <c r="D4579" s="102" t="s">
        <v>14859</v>
      </c>
    </row>
    <row r="4580" spans="1:4" ht="13.5" x14ac:dyDescent="0.25">
      <c r="A4580" s="101" t="s">
        <v>14860</v>
      </c>
      <c r="B4580" s="101" t="s">
        <v>14861</v>
      </c>
      <c r="C4580" s="101" t="s">
        <v>1549</v>
      </c>
      <c r="D4580" s="102" t="s">
        <v>14862</v>
      </c>
    </row>
    <row r="4581" spans="1:4" ht="13.5" x14ac:dyDescent="0.25">
      <c r="A4581" s="101" t="s">
        <v>14863</v>
      </c>
      <c r="B4581" s="101" t="s">
        <v>14864</v>
      </c>
      <c r="C4581" s="101" t="s">
        <v>1549</v>
      </c>
      <c r="D4581" s="102" t="s">
        <v>14865</v>
      </c>
    </row>
    <row r="4582" spans="1:4" ht="13.5" x14ac:dyDescent="0.25">
      <c r="A4582" s="101" t="s">
        <v>14866</v>
      </c>
      <c r="B4582" s="101" t="s">
        <v>14867</v>
      </c>
      <c r="C4582" s="101" t="s">
        <v>1549</v>
      </c>
      <c r="D4582" s="102" t="s">
        <v>13786</v>
      </c>
    </row>
    <row r="4583" spans="1:4" ht="13.5" x14ac:dyDescent="0.25">
      <c r="A4583" s="101" t="s">
        <v>14868</v>
      </c>
      <c r="B4583" s="101" t="s">
        <v>14869</v>
      </c>
      <c r="C4583" s="101" t="s">
        <v>1549</v>
      </c>
      <c r="D4583" s="102" t="s">
        <v>14870</v>
      </c>
    </row>
    <row r="4584" spans="1:4" ht="13.5" x14ac:dyDescent="0.25">
      <c r="A4584" s="101" t="s">
        <v>14871</v>
      </c>
      <c r="B4584" s="101" t="s">
        <v>14872</v>
      </c>
      <c r="C4584" s="101" t="s">
        <v>1549</v>
      </c>
      <c r="D4584" s="102" t="s">
        <v>14873</v>
      </c>
    </row>
    <row r="4585" spans="1:4" ht="13.5" x14ac:dyDescent="0.25">
      <c r="A4585" s="101" t="s">
        <v>14874</v>
      </c>
      <c r="B4585" s="101" t="s">
        <v>14875</v>
      </c>
      <c r="C4585" s="101" t="s">
        <v>1549</v>
      </c>
      <c r="D4585" s="102" t="s">
        <v>14876</v>
      </c>
    </row>
    <row r="4586" spans="1:4" ht="13.5" x14ac:dyDescent="0.25">
      <c r="A4586" s="101" t="s">
        <v>14877</v>
      </c>
      <c r="B4586" s="101" t="s">
        <v>14878</v>
      </c>
      <c r="C4586" s="101" t="s">
        <v>1549</v>
      </c>
      <c r="D4586" s="102" t="s">
        <v>6333</v>
      </c>
    </row>
    <row r="4587" spans="1:4" ht="13.5" x14ac:dyDescent="0.25">
      <c r="A4587" s="101" t="s">
        <v>14879</v>
      </c>
      <c r="B4587" s="101" t="s">
        <v>14880</v>
      </c>
      <c r="C4587" s="101" t="s">
        <v>1549</v>
      </c>
      <c r="D4587" s="102" t="s">
        <v>14881</v>
      </c>
    </row>
    <row r="4588" spans="1:4" ht="13.5" x14ac:dyDescent="0.25">
      <c r="A4588" s="101" t="s">
        <v>14882</v>
      </c>
      <c r="B4588" s="101" t="s">
        <v>14883</v>
      </c>
      <c r="C4588" s="101" t="s">
        <v>1549</v>
      </c>
      <c r="D4588" s="102" t="s">
        <v>2134</v>
      </c>
    </row>
    <row r="4589" spans="1:4" ht="13.5" x14ac:dyDescent="0.25">
      <c r="A4589" s="101" t="s">
        <v>14884</v>
      </c>
      <c r="B4589" s="101" t="s">
        <v>14885</v>
      </c>
      <c r="C4589" s="101" t="s">
        <v>1549</v>
      </c>
      <c r="D4589" s="102" t="s">
        <v>2394</v>
      </c>
    </row>
    <row r="4590" spans="1:4" ht="13.5" x14ac:dyDescent="0.25">
      <c r="A4590" s="101" t="s">
        <v>14886</v>
      </c>
      <c r="B4590" s="101" t="s">
        <v>14887</v>
      </c>
      <c r="C4590" s="101" t="s">
        <v>1549</v>
      </c>
      <c r="D4590" s="102" t="s">
        <v>14888</v>
      </c>
    </row>
    <row r="4591" spans="1:4" ht="13.5" x14ac:dyDescent="0.25">
      <c r="A4591" s="101" t="s">
        <v>14889</v>
      </c>
      <c r="B4591" s="101" t="s">
        <v>14890</v>
      </c>
      <c r="C4591" s="101" t="s">
        <v>1549</v>
      </c>
      <c r="D4591" s="102" t="s">
        <v>14891</v>
      </c>
    </row>
    <row r="4592" spans="1:4" ht="13.5" x14ac:dyDescent="0.25">
      <c r="A4592" s="101" t="s">
        <v>14892</v>
      </c>
      <c r="B4592" s="101" t="s">
        <v>14893</v>
      </c>
      <c r="C4592" s="101" t="s">
        <v>1549</v>
      </c>
      <c r="D4592" s="102" t="s">
        <v>14894</v>
      </c>
    </row>
    <row r="4593" spans="1:4" ht="13.5" x14ac:dyDescent="0.25">
      <c r="A4593" s="101" t="s">
        <v>14895</v>
      </c>
      <c r="B4593" s="101" t="s">
        <v>14896</v>
      </c>
      <c r="C4593" s="101" t="s">
        <v>1549</v>
      </c>
      <c r="D4593" s="102" t="s">
        <v>14897</v>
      </c>
    </row>
    <row r="4594" spans="1:4" ht="13.5" x14ac:dyDescent="0.25">
      <c r="A4594" s="101" t="s">
        <v>14898</v>
      </c>
      <c r="B4594" s="101" t="s">
        <v>14899</v>
      </c>
      <c r="C4594" s="101" t="s">
        <v>1549</v>
      </c>
      <c r="D4594" s="102" t="s">
        <v>14900</v>
      </c>
    </row>
    <row r="4595" spans="1:4" ht="13.5" x14ac:dyDescent="0.25">
      <c r="A4595" s="101" t="s">
        <v>14901</v>
      </c>
      <c r="B4595" s="101" t="s">
        <v>14902</v>
      </c>
      <c r="C4595" s="101" t="s">
        <v>1549</v>
      </c>
      <c r="D4595" s="102" t="s">
        <v>14903</v>
      </c>
    </row>
    <row r="4596" spans="1:4" ht="13.5" x14ac:dyDescent="0.25">
      <c r="A4596" s="101" t="s">
        <v>14904</v>
      </c>
      <c r="B4596" s="101" t="s">
        <v>14905</v>
      </c>
      <c r="C4596" s="101" t="s">
        <v>1549</v>
      </c>
      <c r="D4596" s="102" t="s">
        <v>14906</v>
      </c>
    </row>
    <row r="4597" spans="1:4" ht="13.5" x14ac:dyDescent="0.25">
      <c r="A4597" s="101" t="s">
        <v>14907</v>
      </c>
      <c r="B4597" s="101" t="s">
        <v>14908</v>
      </c>
      <c r="C4597" s="101" t="s">
        <v>1549</v>
      </c>
      <c r="D4597" s="102" t="s">
        <v>14909</v>
      </c>
    </row>
    <row r="4598" spans="1:4" ht="13.5" x14ac:dyDescent="0.25">
      <c r="A4598" s="101" t="s">
        <v>14910</v>
      </c>
      <c r="B4598" s="101" t="s">
        <v>14911</v>
      </c>
      <c r="C4598" s="101" t="s">
        <v>1549</v>
      </c>
      <c r="D4598" s="102" t="s">
        <v>14912</v>
      </c>
    </row>
    <row r="4599" spans="1:4" ht="13.5" x14ac:dyDescent="0.25">
      <c r="A4599" s="101" t="s">
        <v>14913</v>
      </c>
      <c r="B4599" s="101" t="s">
        <v>14914</v>
      </c>
      <c r="C4599" s="101" t="s">
        <v>1549</v>
      </c>
      <c r="D4599" s="102" t="s">
        <v>14915</v>
      </c>
    </row>
    <row r="4600" spans="1:4" ht="13.5" x14ac:dyDescent="0.25">
      <c r="A4600" s="101" t="s">
        <v>14916</v>
      </c>
      <c r="B4600" s="101" t="s">
        <v>14917</v>
      </c>
      <c r="C4600" s="101" t="s">
        <v>1549</v>
      </c>
      <c r="D4600" s="102" t="s">
        <v>14918</v>
      </c>
    </row>
    <row r="4601" spans="1:4" ht="13.5" x14ac:dyDescent="0.25">
      <c r="A4601" s="101" t="s">
        <v>14919</v>
      </c>
      <c r="B4601" s="101" t="s">
        <v>14920</v>
      </c>
      <c r="C4601" s="101" t="s">
        <v>1549</v>
      </c>
      <c r="D4601" s="102" t="s">
        <v>14921</v>
      </c>
    </row>
    <row r="4602" spans="1:4" ht="13.5" x14ac:dyDescent="0.25">
      <c r="A4602" s="101" t="s">
        <v>14922</v>
      </c>
      <c r="B4602" s="101" t="s">
        <v>14923</v>
      </c>
      <c r="C4602" s="101" t="s">
        <v>1549</v>
      </c>
      <c r="D4602" s="102" t="s">
        <v>14924</v>
      </c>
    </row>
    <row r="4603" spans="1:4" ht="13.5" x14ac:dyDescent="0.25">
      <c r="A4603" s="101" t="s">
        <v>14925</v>
      </c>
      <c r="B4603" s="101" t="s">
        <v>14926</v>
      </c>
      <c r="C4603" s="101" t="s">
        <v>1549</v>
      </c>
      <c r="D4603" s="102" t="s">
        <v>12462</v>
      </c>
    </row>
    <row r="4604" spans="1:4" ht="13.5" x14ac:dyDescent="0.25">
      <c r="A4604" s="101" t="s">
        <v>14927</v>
      </c>
      <c r="B4604" s="101" t="s">
        <v>14928</v>
      </c>
      <c r="C4604" s="101" t="s">
        <v>1549</v>
      </c>
      <c r="D4604" s="102" t="s">
        <v>3341</v>
      </c>
    </row>
    <row r="4605" spans="1:4" ht="13.5" x14ac:dyDescent="0.25">
      <c r="A4605" s="101" t="s">
        <v>14929</v>
      </c>
      <c r="B4605" s="101" t="s">
        <v>14930</v>
      </c>
      <c r="C4605" s="101" t="s">
        <v>1549</v>
      </c>
      <c r="D4605" s="102" t="s">
        <v>14369</v>
      </c>
    </row>
    <row r="4606" spans="1:4" ht="13.5" x14ac:dyDescent="0.25">
      <c r="A4606" s="101" t="s">
        <v>14931</v>
      </c>
      <c r="B4606" s="101" t="s">
        <v>14932</v>
      </c>
      <c r="C4606" s="101" t="s">
        <v>1549</v>
      </c>
      <c r="D4606" s="102" t="s">
        <v>13364</v>
      </c>
    </row>
    <row r="4607" spans="1:4" ht="13.5" x14ac:dyDescent="0.25">
      <c r="A4607" s="101" t="s">
        <v>14933</v>
      </c>
      <c r="B4607" s="101" t="s">
        <v>14934</v>
      </c>
      <c r="C4607" s="101" t="s">
        <v>1549</v>
      </c>
      <c r="D4607" s="102" t="s">
        <v>10666</v>
      </c>
    </row>
    <row r="4608" spans="1:4" ht="13.5" x14ac:dyDescent="0.25">
      <c r="A4608" s="101" t="s">
        <v>14935</v>
      </c>
      <c r="B4608" s="101" t="s">
        <v>14936</v>
      </c>
      <c r="C4608" s="101" t="s">
        <v>1549</v>
      </c>
      <c r="D4608" s="102" t="s">
        <v>13622</v>
      </c>
    </row>
    <row r="4609" spans="1:4" ht="13.5" x14ac:dyDescent="0.25">
      <c r="A4609" s="101" t="s">
        <v>14937</v>
      </c>
      <c r="B4609" s="101" t="s">
        <v>14938</v>
      </c>
      <c r="C4609" s="101" t="s">
        <v>1549</v>
      </c>
      <c r="D4609" s="102" t="s">
        <v>14939</v>
      </c>
    </row>
    <row r="4610" spans="1:4" ht="13.5" x14ac:dyDescent="0.25">
      <c r="A4610" s="101" t="s">
        <v>14940</v>
      </c>
      <c r="B4610" s="101" t="s">
        <v>14941</v>
      </c>
      <c r="C4610" s="101" t="s">
        <v>1549</v>
      </c>
      <c r="D4610" s="102" t="s">
        <v>14942</v>
      </c>
    </row>
    <row r="4611" spans="1:4" ht="13.5" x14ac:dyDescent="0.25">
      <c r="A4611" s="101" t="s">
        <v>14943</v>
      </c>
      <c r="B4611" s="101" t="s">
        <v>14944</v>
      </c>
      <c r="C4611" s="101" t="s">
        <v>1549</v>
      </c>
      <c r="D4611" s="102" t="s">
        <v>13314</v>
      </c>
    </row>
    <row r="4612" spans="1:4" ht="13.5" x14ac:dyDescent="0.25">
      <c r="A4612" s="101" t="s">
        <v>14945</v>
      </c>
      <c r="B4612" s="101" t="s">
        <v>14946</v>
      </c>
      <c r="C4612" s="101" t="s">
        <v>1549</v>
      </c>
      <c r="D4612" s="102" t="s">
        <v>14947</v>
      </c>
    </row>
    <row r="4613" spans="1:4" ht="13.5" x14ac:dyDescent="0.25">
      <c r="A4613" s="101" t="s">
        <v>14948</v>
      </c>
      <c r="B4613" s="101" t="s">
        <v>14949</v>
      </c>
      <c r="C4613" s="101" t="s">
        <v>1549</v>
      </c>
      <c r="D4613" s="102" t="s">
        <v>14950</v>
      </c>
    </row>
    <row r="4614" spans="1:4" ht="13.5" x14ac:dyDescent="0.25">
      <c r="A4614" s="101" t="s">
        <v>14951</v>
      </c>
      <c r="B4614" s="101" t="s">
        <v>14952</v>
      </c>
      <c r="C4614" s="101" t="s">
        <v>1549</v>
      </c>
      <c r="D4614" s="102" t="s">
        <v>10108</v>
      </c>
    </row>
    <row r="4615" spans="1:4" ht="13.5" x14ac:dyDescent="0.25">
      <c r="A4615" s="101" t="s">
        <v>14953</v>
      </c>
      <c r="B4615" s="101" t="s">
        <v>14954</v>
      </c>
      <c r="C4615" s="101" t="s">
        <v>1549</v>
      </c>
      <c r="D4615" s="102" t="s">
        <v>14955</v>
      </c>
    </row>
    <row r="4616" spans="1:4" ht="13.5" x14ac:dyDescent="0.25">
      <c r="A4616" s="101" t="s">
        <v>14956</v>
      </c>
      <c r="B4616" s="101" t="s">
        <v>14957</v>
      </c>
      <c r="C4616" s="101" t="s">
        <v>1549</v>
      </c>
      <c r="D4616" s="102" t="s">
        <v>14903</v>
      </c>
    </row>
    <row r="4617" spans="1:4" ht="13.5" x14ac:dyDescent="0.25">
      <c r="A4617" s="101" t="s">
        <v>14958</v>
      </c>
      <c r="B4617" s="101" t="s">
        <v>14959</v>
      </c>
      <c r="C4617" s="101" t="s">
        <v>1549</v>
      </c>
      <c r="D4617" s="102" t="s">
        <v>10114</v>
      </c>
    </row>
    <row r="4618" spans="1:4" ht="13.5" x14ac:dyDescent="0.25">
      <c r="A4618" s="101" t="s">
        <v>14960</v>
      </c>
      <c r="B4618" s="101" t="s">
        <v>14961</v>
      </c>
      <c r="C4618" s="101" t="s">
        <v>1549</v>
      </c>
      <c r="D4618" s="102" t="s">
        <v>14962</v>
      </c>
    </row>
    <row r="4619" spans="1:4" ht="13.5" x14ac:dyDescent="0.25">
      <c r="A4619" s="101" t="s">
        <v>14963</v>
      </c>
      <c r="B4619" s="101" t="s">
        <v>14964</v>
      </c>
      <c r="C4619" s="101" t="s">
        <v>1549</v>
      </c>
      <c r="D4619" s="102" t="s">
        <v>14965</v>
      </c>
    </row>
    <row r="4620" spans="1:4" ht="13.5" x14ac:dyDescent="0.25">
      <c r="A4620" s="101" t="s">
        <v>14966</v>
      </c>
      <c r="B4620" s="101" t="s">
        <v>14967</v>
      </c>
      <c r="C4620" s="101" t="s">
        <v>1549</v>
      </c>
      <c r="D4620" s="102" t="s">
        <v>14900</v>
      </c>
    </row>
    <row r="4621" spans="1:4" ht="13.5" x14ac:dyDescent="0.25">
      <c r="A4621" s="101" t="s">
        <v>14968</v>
      </c>
      <c r="B4621" s="101" t="s">
        <v>14969</v>
      </c>
      <c r="C4621" s="101" t="s">
        <v>1549</v>
      </c>
      <c r="D4621" s="102" t="s">
        <v>14970</v>
      </c>
    </row>
    <row r="4622" spans="1:4" ht="13.5" x14ac:dyDescent="0.25">
      <c r="A4622" s="101" t="s">
        <v>14971</v>
      </c>
      <c r="B4622" s="101" t="s">
        <v>14972</v>
      </c>
      <c r="C4622" s="101" t="s">
        <v>1549</v>
      </c>
      <c r="D4622" s="102" t="s">
        <v>14973</v>
      </c>
    </row>
    <row r="4623" spans="1:4" ht="13.5" x14ac:dyDescent="0.25">
      <c r="A4623" s="101" t="s">
        <v>14974</v>
      </c>
      <c r="B4623" s="101" t="s">
        <v>14975</v>
      </c>
      <c r="C4623" s="101" t="s">
        <v>1549</v>
      </c>
      <c r="D4623" s="102" t="s">
        <v>14976</v>
      </c>
    </row>
    <row r="4624" spans="1:4" ht="13.5" x14ac:dyDescent="0.25">
      <c r="A4624" s="101" t="s">
        <v>14977</v>
      </c>
      <c r="B4624" s="101" t="s">
        <v>14978</v>
      </c>
      <c r="C4624" s="101" t="s">
        <v>1549</v>
      </c>
      <c r="D4624" s="102" t="s">
        <v>14979</v>
      </c>
    </row>
    <row r="4625" spans="1:4" ht="13.5" x14ac:dyDescent="0.25">
      <c r="A4625" s="101" t="s">
        <v>14980</v>
      </c>
      <c r="B4625" s="101" t="s">
        <v>14981</v>
      </c>
      <c r="C4625" s="101" t="s">
        <v>1549</v>
      </c>
      <c r="D4625" s="102" t="s">
        <v>1840</v>
      </c>
    </row>
    <row r="4626" spans="1:4" ht="13.5" x14ac:dyDescent="0.25">
      <c r="A4626" s="101" t="s">
        <v>14982</v>
      </c>
      <c r="B4626" s="101" t="s">
        <v>14983</v>
      </c>
      <c r="C4626" s="101" t="s">
        <v>1549</v>
      </c>
      <c r="D4626" s="102" t="s">
        <v>14984</v>
      </c>
    </row>
    <row r="4627" spans="1:4" ht="13.5" x14ac:dyDescent="0.25">
      <c r="A4627" s="101" t="s">
        <v>14985</v>
      </c>
      <c r="B4627" s="101" t="s">
        <v>14986</v>
      </c>
      <c r="C4627" s="101" t="s">
        <v>1549</v>
      </c>
      <c r="D4627" s="102" t="s">
        <v>14987</v>
      </c>
    </row>
    <row r="4628" spans="1:4" ht="13.5" x14ac:dyDescent="0.25">
      <c r="A4628" s="101" t="s">
        <v>14988</v>
      </c>
      <c r="B4628" s="101" t="s">
        <v>14989</v>
      </c>
      <c r="C4628" s="101" t="s">
        <v>1549</v>
      </c>
      <c r="D4628" s="102" t="s">
        <v>14990</v>
      </c>
    </row>
    <row r="4629" spans="1:4" ht="13.5" x14ac:dyDescent="0.25">
      <c r="A4629" s="101" t="s">
        <v>14991</v>
      </c>
      <c r="B4629" s="101" t="s">
        <v>14992</v>
      </c>
      <c r="C4629" s="101" t="s">
        <v>1549</v>
      </c>
      <c r="D4629" s="102" t="s">
        <v>14993</v>
      </c>
    </row>
    <row r="4630" spans="1:4" ht="13.5" x14ac:dyDescent="0.25">
      <c r="A4630" s="101" t="s">
        <v>14994</v>
      </c>
      <c r="B4630" s="101" t="s">
        <v>14995</v>
      </c>
      <c r="C4630" s="101" t="s">
        <v>1549</v>
      </c>
      <c r="D4630" s="102" t="s">
        <v>4215</v>
      </c>
    </row>
    <row r="4631" spans="1:4" ht="13.5" x14ac:dyDescent="0.25">
      <c r="A4631" s="101" t="s">
        <v>14996</v>
      </c>
      <c r="B4631" s="101" t="s">
        <v>14997</v>
      </c>
      <c r="C4631" s="101" t="s">
        <v>1549</v>
      </c>
      <c r="D4631" s="102" t="s">
        <v>14998</v>
      </c>
    </row>
    <row r="4632" spans="1:4" ht="13.5" x14ac:dyDescent="0.25">
      <c r="A4632" s="101" t="s">
        <v>14999</v>
      </c>
      <c r="B4632" s="101" t="s">
        <v>15000</v>
      </c>
      <c r="C4632" s="101" t="s">
        <v>1549</v>
      </c>
      <c r="D4632" s="102" t="s">
        <v>15001</v>
      </c>
    </row>
    <row r="4633" spans="1:4" ht="13.5" x14ac:dyDescent="0.25">
      <c r="A4633" s="101" t="s">
        <v>15002</v>
      </c>
      <c r="B4633" s="101" t="s">
        <v>15003</v>
      </c>
      <c r="C4633" s="101" t="s">
        <v>1549</v>
      </c>
      <c r="D4633" s="102" t="s">
        <v>9585</v>
      </c>
    </row>
    <row r="4634" spans="1:4" ht="13.5" x14ac:dyDescent="0.25">
      <c r="A4634" s="101" t="s">
        <v>15004</v>
      </c>
      <c r="B4634" s="101" t="s">
        <v>15005</v>
      </c>
      <c r="C4634" s="101" t="s">
        <v>1549</v>
      </c>
      <c r="D4634" s="102" t="s">
        <v>15006</v>
      </c>
    </row>
    <row r="4635" spans="1:4" ht="13.5" x14ac:dyDescent="0.25">
      <c r="A4635" s="101" t="s">
        <v>15007</v>
      </c>
      <c r="B4635" s="101" t="s">
        <v>15008</v>
      </c>
      <c r="C4635" s="101" t="s">
        <v>1549</v>
      </c>
      <c r="D4635" s="102" t="s">
        <v>15009</v>
      </c>
    </row>
    <row r="4636" spans="1:4" ht="13.5" x14ac:dyDescent="0.25">
      <c r="A4636" s="101" t="s">
        <v>15010</v>
      </c>
      <c r="B4636" s="101" t="s">
        <v>15011</v>
      </c>
      <c r="C4636" s="101" t="s">
        <v>1549</v>
      </c>
      <c r="D4636" s="102" t="s">
        <v>15012</v>
      </c>
    </row>
    <row r="4637" spans="1:4" ht="13.5" x14ac:dyDescent="0.25">
      <c r="A4637" s="101" t="s">
        <v>15013</v>
      </c>
      <c r="B4637" s="101" t="s">
        <v>15014</v>
      </c>
      <c r="C4637" s="101" t="s">
        <v>1549</v>
      </c>
      <c r="D4637" s="102" t="s">
        <v>15015</v>
      </c>
    </row>
    <row r="4638" spans="1:4" ht="13.5" x14ac:dyDescent="0.25">
      <c r="A4638" s="101" t="s">
        <v>15016</v>
      </c>
      <c r="B4638" s="101" t="s">
        <v>15017</v>
      </c>
      <c r="C4638" s="101" t="s">
        <v>1549</v>
      </c>
      <c r="D4638" s="102" t="s">
        <v>15018</v>
      </c>
    </row>
    <row r="4639" spans="1:4" ht="13.5" x14ac:dyDescent="0.25">
      <c r="A4639" s="101" t="s">
        <v>15019</v>
      </c>
      <c r="B4639" s="101" t="s">
        <v>15020</v>
      </c>
      <c r="C4639" s="101" t="s">
        <v>1549</v>
      </c>
      <c r="D4639" s="102" t="s">
        <v>15021</v>
      </c>
    </row>
    <row r="4640" spans="1:4" ht="13.5" x14ac:dyDescent="0.25">
      <c r="A4640" s="101" t="s">
        <v>15022</v>
      </c>
      <c r="B4640" s="101" t="s">
        <v>15023</v>
      </c>
      <c r="C4640" s="101" t="s">
        <v>1549</v>
      </c>
      <c r="D4640" s="102" t="s">
        <v>15024</v>
      </c>
    </row>
    <row r="4641" spans="1:4" ht="13.5" x14ac:dyDescent="0.25">
      <c r="A4641" s="101" t="s">
        <v>15025</v>
      </c>
      <c r="B4641" s="101" t="s">
        <v>15026</v>
      </c>
      <c r="C4641" s="101" t="s">
        <v>1549</v>
      </c>
      <c r="D4641" s="102" t="s">
        <v>9612</v>
      </c>
    </row>
    <row r="4642" spans="1:4" ht="13.5" x14ac:dyDescent="0.25">
      <c r="A4642" s="101" t="s">
        <v>15027</v>
      </c>
      <c r="B4642" s="101" t="s">
        <v>15028</v>
      </c>
      <c r="C4642" s="101" t="s">
        <v>1549</v>
      </c>
      <c r="D4642" s="102" t="s">
        <v>15029</v>
      </c>
    </row>
    <row r="4643" spans="1:4" ht="13.5" x14ac:dyDescent="0.25">
      <c r="A4643" s="101" t="s">
        <v>15030</v>
      </c>
      <c r="B4643" s="101" t="s">
        <v>15031</v>
      </c>
      <c r="C4643" s="101" t="s">
        <v>1549</v>
      </c>
      <c r="D4643" s="102" t="s">
        <v>15032</v>
      </c>
    </row>
    <row r="4644" spans="1:4" ht="13.5" x14ac:dyDescent="0.25">
      <c r="A4644" s="101" t="s">
        <v>15033</v>
      </c>
      <c r="B4644" s="101" t="s">
        <v>15034</v>
      </c>
      <c r="C4644" s="101" t="s">
        <v>1549</v>
      </c>
      <c r="D4644" s="102" t="s">
        <v>15035</v>
      </c>
    </row>
    <row r="4645" spans="1:4" ht="13.5" x14ac:dyDescent="0.25">
      <c r="A4645" s="101" t="s">
        <v>15036</v>
      </c>
      <c r="B4645" s="101" t="s">
        <v>15037</v>
      </c>
      <c r="C4645" s="101" t="s">
        <v>1549</v>
      </c>
      <c r="D4645" s="102" t="s">
        <v>15038</v>
      </c>
    </row>
    <row r="4646" spans="1:4" ht="13.5" x14ac:dyDescent="0.25">
      <c r="A4646" s="101" t="s">
        <v>15039</v>
      </c>
      <c r="B4646" s="101" t="s">
        <v>15040</v>
      </c>
      <c r="C4646" s="101" t="s">
        <v>1549</v>
      </c>
      <c r="D4646" s="102" t="s">
        <v>15041</v>
      </c>
    </row>
    <row r="4647" spans="1:4" ht="13.5" x14ac:dyDescent="0.25">
      <c r="A4647" s="101" t="s">
        <v>15042</v>
      </c>
      <c r="B4647" s="101" t="s">
        <v>15043</v>
      </c>
      <c r="C4647" s="101" t="s">
        <v>1549</v>
      </c>
      <c r="D4647" s="102" t="s">
        <v>15044</v>
      </c>
    </row>
    <row r="4648" spans="1:4" ht="13.5" x14ac:dyDescent="0.25">
      <c r="A4648" s="101" t="s">
        <v>15045</v>
      </c>
      <c r="B4648" s="101" t="s">
        <v>15046</v>
      </c>
      <c r="C4648" s="101" t="s">
        <v>1549</v>
      </c>
      <c r="D4648" s="102" t="s">
        <v>15047</v>
      </c>
    </row>
    <row r="4649" spans="1:4" ht="13.5" x14ac:dyDescent="0.25">
      <c r="A4649" s="101" t="s">
        <v>15048</v>
      </c>
      <c r="B4649" s="101" t="s">
        <v>15049</v>
      </c>
      <c r="C4649" s="101" t="s">
        <v>1549</v>
      </c>
      <c r="D4649" s="102" t="s">
        <v>15050</v>
      </c>
    </row>
    <row r="4650" spans="1:4" ht="13.5" x14ac:dyDescent="0.25">
      <c r="A4650" s="101" t="s">
        <v>15051</v>
      </c>
      <c r="B4650" s="101" t="s">
        <v>15052</v>
      </c>
      <c r="C4650" s="101" t="s">
        <v>1549</v>
      </c>
      <c r="D4650" s="102" t="s">
        <v>15053</v>
      </c>
    </row>
    <row r="4651" spans="1:4" ht="13.5" x14ac:dyDescent="0.25">
      <c r="A4651" s="101" t="s">
        <v>15054</v>
      </c>
      <c r="B4651" s="101" t="s">
        <v>15055</v>
      </c>
      <c r="C4651" s="101" t="s">
        <v>1549</v>
      </c>
      <c r="D4651" s="102" t="s">
        <v>15056</v>
      </c>
    </row>
    <row r="4652" spans="1:4" ht="13.5" x14ac:dyDescent="0.25">
      <c r="A4652" s="101" t="s">
        <v>15057</v>
      </c>
      <c r="B4652" s="101" t="s">
        <v>15058</v>
      </c>
      <c r="C4652" s="101" t="s">
        <v>1549</v>
      </c>
      <c r="D4652" s="102" t="s">
        <v>15059</v>
      </c>
    </row>
    <row r="4653" spans="1:4" ht="13.5" x14ac:dyDescent="0.25">
      <c r="A4653" s="101" t="s">
        <v>15060</v>
      </c>
      <c r="B4653" s="101" t="s">
        <v>15061</v>
      </c>
      <c r="C4653" s="101" t="s">
        <v>1549</v>
      </c>
      <c r="D4653" s="102" t="s">
        <v>15062</v>
      </c>
    </row>
    <row r="4654" spans="1:4" ht="13.5" x14ac:dyDescent="0.25">
      <c r="A4654" s="101" t="s">
        <v>15063</v>
      </c>
      <c r="B4654" s="101" t="s">
        <v>15064</v>
      </c>
      <c r="C4654" s="101" t="s">
        <v>1549</v>
      </c>
      <c r="D4654" s="102" t="s">
        <v>15065</v>
      </c>
    </row>
    <row r="4655" spans="1:4" ht="13.5" x14ac:dyDescent="0.25">
      <c r="A4655" s="101" t="s">
        <v>15066</v>
      </c>
      <c r="B4655" s="101" t="s">
        <v>15067</v>
      </c>
      <c r="C4655" s="101" t="s">
        <v>1549</v>
      </c>
      <c r="D4655" s="102" t="s">
        <v>3860</v>
      </c>
    </row>
    <row r="4656" spans="1:4" ht="13.5" x14ac:dyDescent="0.25">
      <c r="A4656" s="101" t="s">
        <v>15068</v>
      </c>
      <c r="B4656" s="101" t="s">
        <v>15069</v>
      </c>
      <c r="C4656" s="101" t="s">
        <v>1549</v>
      </c>
      <c r="D4656" s="102" t="s">
        <v>15070</v>
      </c>
    </row>
    <row r="4657" spans="1:4" ht="13.5" x14ac:dyDescent="0.25">
      <c r="A4657" s="101" t="s">
        <v>15071</v>
      </c>
      <c r="B4657" s="101" t="s">
        <v>15072</v>
      </c>
      <c r="C4657" s="101" t="s">
        <v>1549</v>
      </c>
      <c r="D4657" s="102" t="s">
        <v>15073</v>
      </c>
    </row>
    <row r="4658" spans="1:4" ht="13.5" x14ac:dyDescent="0.25">
      <c r="A4658" s="101" t="s">
        <v>15074</v>
      </c>
      <c r="B4658" s="101" t="s">
        <v>15075</v>
      </c>
      <c r="C4658" s="101" t="s">
        <v>1549</v>
      </c>
      <c r="D4658" s="102" t="s">
        <v>15076</v>
      </c>
    </row>
    <row r="4659" spans="1:4" ht="13.5" x14ac:dyDescent="0.25">
      <c r="A4659" s="101" t="s">
        <v>15077</v>
      </c>
      <c r="B4659" s="101" t="s">
        <v>15078</v>
      </c>
      <c r="C4659" s="101" t="s">
        <v>1549</v>
      </c>
      <c r="D4659" s="102" t="s">
        <v>15079</v>
      </c>
    </row>
    <row r="4660" spans="1:4" ht="13.5" x14ac:dyDescent="0.25">
      <c r="A4660" s="101" t="s">
        <v>15080</v>
      </c>
      <c r="B4660" s="101" t="s">
        <v>15081</v>
      </c>
      <c r="C4660" s="101" t="s">
        <v>1549</v>
      </c>
      <c r="D4660" s="102" t="s">
        <v>15082</v>
      </c>
    </row>
    <row r="4661" spans="1:4" ht="13.5" x14ac:dyDescent="0.25">
      <c r="A4661" s="101" t="s">
        <v>15083</v>
      </c>
      <c r="B4661" s="101" t="s">
        <v>15084</v>
      </c>
      <c r="C4661" s="101" t="s">
        <v>1549</v>
      </c>
      <c r="D4661" s="102" t="s">
        <v>15085</v>
      </c>
    </row>
    <row r="4662" spans="1:4" ht="13.5" x14ac:dyDescent="0.25">
      <c r="A4662" s="101" t="s">
        <v>15086</v>
      </c>
      <c r="B4662" s="101" t="s">
        <v>15087</v>
      </c>
      <c r="C4662" s="101" t="s">
        <v>1549</v>
      </c>
      <c r="D4662" s="102" t="s">
        <v>15088</v>
      </c>
    </row>
    <row r="4663" spans="1:4" ht="13.5" x14ac:dyDescent="0.25">
      <c r="A4663" s="101" t="s">
        <v>15089</v>
      </c>
      <c r="B4663" s="101" t="s">
        <v>15090</v>
      </c>
      <c r="C4663" s="101" t="s">
        <v>1549</v>
      </c>
      <c r="D4663" s="102" t="s">
        <v>15091</v>
      </c>
    </row>
    <row r="4664" spans="1:4" ht="13.5" x14ac:dyDescent="0.25">
      <c r="A4664" s="101" t="s">
        <v>15092</v>
      </c>
      <c r="B4664" s="101" t="s">
        <v>15093</v>
      </c>
      <c r="C4664" s="101" t="s">
        <v>1549</v>
      </c>
      <c r="D4664" s="102" t="s">
        <v>11254</v>
      </c>
    </row>
    <row r="4665" spans="1:4" ht="13.5" x14ac:dyDescent="0.25">
      <c r="A4665" s="101" t="s">
        <v>15094</v>
      </c>
      <c r="B4665" s="101" t="s">
        <v>15095</v>
      </c>
      <c r="C4665" s="101" t="s">
        <v>1549</v>
      </c>
      <c r="D4665" s="102" t="s">
        <v>15096</v>
      </c>
    </row>
    <row r="4666" spans="1:4" ht="13.5" x14ac:dyDescent="0.25">
      <c r="A4666" s="101" t="s">
        <v>15097</v>
      </c>
      <c r="B4666" s="101" t="s">
        <v>15098</v>
      </c>
      <c r="C4666" s="101" t="s">
        <v>1549</v>
      </c>
      <c r="D4666" s="102" t="s">
        <v>15099</v>
      </c>
    </row>
    <row r="4667" spans="1:4" ht="13.5" x14ac:dyDescent="0.25">
      <c r="A4667" s="101" t="s">
        <v>15100</v>
      </c>
      <c r="B4667" s="101" t="s">
        <v>15101</v>
      </c>
      <c r="C4667" s="101" t="s">
        <v>1549</v>
      </c>
      <c r="D4667" s="102" t="s">
        <v>15102</v>
      </c>
    </row>
    <row r="4668" spans="1:4" ht="13.5" x14ac:dyDescent="0.25">
      <c r="A4668" s="101" t="s">
        <v>15103</v>
      </c>
      <c r="B4668" s="101" t="s">
        <v>15104</v>
      </c>
      <c r="C4668" s="101" t="s">
        <v>1549</v>
      </c>
      <c r="D4668" s="102" t="s">
        <v>15105</v>
      </c>
    </row>
    <row r="4669" spans="1:4" ht="13.5" x14ac:dyDescent="0.25">
      <c r="A4669" s="101" t="s">
        <v>15106</v>
      </c>
      <c r="B4669" s="101" t="s">
        <v>15107</v>
      </c>
      <c r="C4669" s="101" t="s">
        <v>1549</v>
      </c>
      <c r="D4669" s="102" t="s">
        <v>15108</v>
      </c>
    </row>
    <row r="4670" spans="1:4" ht="13.5" x14ac:dyDescent="0.25">
      <c r="A4670" s="101" t="s">
        <v>15109</v>
      </c>
      <c r="B4670" s="101" t="s">
        <v>15110</v>
      </c>
      <c r="C4670" s="101" t="s">
        <v>1549</v>
      </c>
      <c r="D4670" s="102" t="s">
        <v>15111</v>
      </c>
    </row>
    <row r="4671" spans="1:4" ht="13.5" x14ac:dyDescent="0.25">
      <c r="A4671" s="101" t="s">
        <v>15112</v>
      </c>
      <c r="B4671" s="101" t="s">
        <v>15113</v>
      </c>
      <c r="C4671" s="101" t="s">
        <v>1549</v>
      </c>
      <c r="D4671" s="102" t="s">
        <v>15111</v>
      </c>
    </row>
    <row r="4672" spans="1:4" ht="13.5" x14ac:dyDescent="0.25">
      <c r="A4672" s="101" t="s">
        <v>15114</v>
      </c>
      <c r="B4672" s="101" t="s">
        <v>15115</v>
      </c>
      <c r="C4672" s="101" t="s">
        <v>1549</v>
      </c>
      <c r="D4672" s="102" t="s">
        <v>15116</v>
      </c>
    </row>
    <row r="4673" spans="1:4" ht="13.5" x14ac:dyDescent="0.25">
      <c r="A4673" s="101" t="s">
        <v>15117</v>
      </c>
      <c r="B4673" s="101" t="s">
        <v>15118</v>
      </c>
      <c r="C4673" s="101" t="s">
        <v>1549</v>
      </c>
      <c r="D4673" s="102" t="s">
        <v>15119</v>
      </c>
    </row>
    <row r="4674" spans="1:4" ht="13.5" x14ac:dyDescent="0.25">
      <c r="A4674" s="101" t="s">
        <v>15120</v>
      </c>
      <c r="B4674" s="101" t="s">
        <v>15121</v>
      </c>
      <c r="C4674" s="101" t="s">
        <v>1549</v>
      </c>
      <c r="D4674" s="102" t="s">
        <v>15122</v>
      </c>
    </row>
    <row r="4675" spans="1:4" ht="13.5" x14ac:dyDescent="0.25">
      <c r="A4675" s="101" t="s">
        <v>15123</v>
      </c>
      <c r="B4675" s="101" t="s">
        <v>15124</v>
      </c>
      <c r="C4675" s="101" t="s">
        <v>1549</v>
      </c>
      <c r="D4675" s="102" t="s">
        <v>15125</v>
      </c>
    </row>
    <row r="4676" spans="1:4" ht="13.5" x14ac:dyDescent="0.25">
      <c r="A4676" s="101" t="s">
        <v>15126</v>
      </c>
      <c r="B4676" s="101" t="s">
        <v>15127</v>
      </c>
      <c r="C4676" s="101" t="s">
        <v>1549</v>
      </c>
      <c r="D4676" s="102" t="s">
        <v>15128</v>
      </c>
    </row>
    <row r="4677" spans="1:4" ht="13.5" x14ac:dyDescent="0.25">
      <c r="A4677" s="101" t="s">
        <v>15129</v>
      </c>
      <c r="B4677" s="101" t="s">
        <v>15130</v>
      </c>
      <c r="C4677" s="101" t="s">
        <v>1549</v>
      </c>
      <c r="D4677" s="102" t="s">
        <v>15131</v>
      </c>
    </row>
    <row r="4678" spans="1:4" ht="13.5" x14ac:dyDescent="0.25">
      <c r="A4678" s="101" t="s">
        <v>15132</v>
      </c>
      <c r="B4678" s="101" t="s">
        <v>15133</v>
      </c>
      <c r="C4678" s="101" t="s">
        <v>1549</v>
      </c>
      <c r="D4678" s="102" t="s">
        <v>15134</v>
      </c>
    </row>
    <row r="4679" spans="1:4" ht="13.5" x14ac:dyDescent="0.25">
      <c r="A4679" s="101" t="s">
        <v>15135</v>
      </c>
      <c r="B4679" s="101" t="s">
        <v>15136</v>
      </c>
      <c r="C4679" s="101" t="s">
        <v>1549</v>
      </c>
      <c r="D4679" s="102" t="s">
        <v>14312</v>
      </c>
    </row>
    <row r="4680" spans="1:4" ht="13.5" x14ac:dyDescent="0.25">
      <c r="A4680" s="101" t="s">
        <v>15137</v>
      </c>
      <c r="B4680" s="101" t="s">
        <v>15138</v>
      </c>
      <c r="C4680" s="101" t="s">
        <v>1549</v>
      </c>
      <c r="D4680" s="102" t="s">
        <v>15139</v>
      </c>
    </row>
    <row r="4681" spans="1:4" ht="13.5" x14ac:dyDescent="0.25">
      <c r="A4681" s="101" t="s">
        <v>15140</v>
      </c>
      <c r="B4681" s="101" t="s">
        <v>15141</v>
      </c>
      <c r="C4681" s="101" t="s">
        <v>1549</v>
      </c>
      <c r="D4681" s="102" t="s">
        <v>15142</v>
      </c>
    </row>
    <row r="4682" spans="1:4" ht="13.5" x14ac:dyDescent="0.25">
      <c r="A4682" s="101" t="s">
        <v>15143</v>
      </c>
      <c r="B4682" s="101" t="s">
        <v>15144</v>
      </c>
      <c r="C4682" s="101" t="s">
        <v>1549</v>
      </c>
      <c r="D4682" s="102" t="s">
        <v>15145</v>
      </c>
    </row>
    <row r="4683" spans="1:4" ht="13.5" x14ac:dyDescent="0.25">
      <c r="A4683" s="101" t="s">
        <v>15146</v>
      </c>
      <c r="B4683" s="101" t="s">
        <v>15147</v>
      </c>
      <c r="C4683" s="101" t="s">
        <v>1549</v>
      </c>
      <c r="D4683" s="102" t="s">
        <v>15148</v>
      </c>
    </row>
    <row r="4684" spans="1:4" ht="13.5" x14ac:dyDescent="0.25">
      <c r="A4684" s="101" t="s">
        <v>15149</v>
      </c>
      <c r="B4684" s="101" t="s">
        <v>15150</v>
      </c>
      <c r="C4684" s="101" t="s">
        <v>1549</v>
      </c>
      <c r="D4684" s="102" t="s">
        <v>15151</v>
      </c>
    </row>
    <row r="4685" spans="1:4" ht="13.5" x14ac:dyDescent="0.25">
      <c r="A4685" s="101" t="s">
        <v>15152</v>
      </c>
      <c r="B4685" s="101" t="s">
        <v>15153</v>
      </c>
      <c r="C4685" s="101" t="s">
        <v>1549</v>
      </c>
      <c r="D4685" s="102" t="s">
        <v>15154</v>
      </c>
    </row>
    <row r="4686" spans="1:4" ht="13.5" x14ac:dyDescent="0.25">
      <c r="A4686" s="101" t="s">
        <v>15155</v>
      </c>
      <c r="B4686" s="101" t="s">
        <v>15156</v>
      </c>
      <c r="C4686" s="101" t="s">
        <v>1549</v>
      </c>
      <c r="D4686" s="102" t="s">
        <v>15157</v>
      </c>
    </row>
    <row r="4687" spans="1:4" ht="13.5" x14ac:dyDescent="0.25">
      <c r="A4687" s="101" t="s">
        <v>15158</v>
      </c>
      <c r="B4687" s="101" t="s">
        <v>15159</v>
      </c>
      <c r="C4687" s="101" t="s">
        <v>1549</v>
      </c>
      <c r="D4687" s="102" t="s">
        <v>15160</v>
      </c>
    </row>
    <row r="4688" spans="1:4" ht="13.5" x14ac:dyDescent="0.25">
      <c r="A4688" s="101" t="s">
        <v>15161</v>
      </c>
      <c r="B4688" s="101" t="s">
        <v>15162</v>
      </c>
      <c r="C4688" s="101" t="s">
        <v>1549</v>
      </c>
      <c r="D4688" s="102" t="s">
        <v>15163</v>
      </c>
    </row>
    <row r="4689" spans="1:4" ht="13.5" x14ac:dyDescent="0.25">
      <c r="A4689" s="101" t="s">
        <v>15164</v>
      </c>
      <c r="B4689" s="101" t="s">
        <v>15165</v>
      </c>
      <c r="C4689" s="101" t="s">
        <v>1549</v>
      </c>
      <c r="D4689" s="102" t="s">
        <v>15166</v>
      </c>
    </row>
    <row r="4690" spans="1:4" ht="13.5" x14ac:dyDescent="0.25">
      <c r="A4690" s="101" t="s">
        <v>15167</v>
      </c>
      <c r="B4690" s="101" t="s">
        <v>15168</v>
      </c>
      <c r="C4690" s="101" t="s">
        <v>1549</v>
      </c>
      <c r="D4690" s="102" t="s">
        <v>15169</v>
      </c>
    </row>
    <row r="4691" spans="1:4" ht="13.5" x14ac:dyDescent="0.25">
      <c r="A4691" s="101" t="s">
        <v>15170</v>
      </c>
      <c r="B4691" s="101" t="s">
        <v>15171</v>
      </c>
      <c r="C4691" s="101" t="s">
        <v>1549</v>
      </c>
      <c r="D4691" s="102" t="s">
        <v>15172</v>
      </c>
    </row>
    <row r="4692" spans="1:4" ht="13.5" x14ac:dyDescent="0.25">
      <c r="A4692" s="101" t="s">
        <v>15173</v>
      </c>
      <c r="B4692" s="101" t="s">
        <v>15174</v>
      </c>
      <c r="C4692" s="101" t="s">
        <v>1549</v>
      </c>
      <c r="D4692" s="102" t="s">
        <v>15175</v>
      </c>
    </row>
    <row r="4693" spans="1:4" ht="13.5" x14ac:dyDescent="0.25">
      <c r="A4693" s="101" t="s">
        <v>15176</v>
      </c>
      <c r="B4693" s="101" t="s">
        <v>15177</v>
      </c>
      <c r="C4693" s="101" t="s">
        <v>1549</v>
      </c>
      <c r="D4693" s="102" t="s">
        <v>15178</v>
      </c>
    </row>
    <row r="4694" spans="1:4" ht="13.5" x14ac:dyDescent="0.25">
      <c r="A4694" s="101" t="s">
        <v>15179</v>
      </c>
      <c r="B4694" s="101" t="s">
        <v>15180</v>
      </c>
      <c r="C4694" s="101" t="s">
        <v>1549</v>
      </c>
      <c r="D4694" s="102" t="s">
        <v>15181</v>
      </c>
    </row>
    <row r="4695" spans="1:4" ht="13.5" x14ac:dyDescent="0.25">
      <c r="A4695" s="101" t="s">
        <v>15182</v>
      </c>
      <c r="B4695" s="101" t="s">
        <v>15183</v>
      </c>
      <c r="C4695" s="101" t="s">
        <v>1549</v>
      </c>
      <c r="D4695" s="102" t="s">
        <v>9606</v>
      </c>
    </row>
    <row r="4696" spans="1:4" ht="13.5" x14ac:dyDescent="0.25">
      <c r="A4696" s="101" t="s">
        <v>15184</v>
      </c>
      <c r="B4696" s="101" t="s">
        <v>15185</v>
      </c>
      <c r="C4696" s="101" t="s">
        <v>1549</v>
      </c>
      <c r="D4696" s="102" t="s">
        <v>9606</v>
      </c>
    </row>
    <row r="4697" spans="1:4" ht="13.5" x14ac:dyDescent="0.25">
      <c r="A4697" s="101" t="s">
        <v>15186</v>
      </c>
      <c r="B4697" s="101" t="s">
        <v>15187</v>
      </c>
      <c r="C4697" s="101" t="s">
        <v>1549</v>
      </c>
      <c r="D4697" s="102" t="s">
        <v>15188</v>
      </c>
    </row>
    <row r="4698" spans="1:4" ht="13.5" x14ac:dyDescent="0.25">
      <c r="A4698" s="101" t="s">
        <v>15189</v>
      </c>
      <c r="B4698" s="101" t="s">
        <v>15190</v>
      </c>
      <c r="C4698" s="101" t="s">
        <v>1549</v>
      </c>
      <c r="D4698" s="102" t="s">
        <v>15188</v>
      </c>
    </row>
    <row r="4699" spans="1:4" ht="13.5" x14ac:dyDescent="0.25">
      <c r="A4699" s="101" t="s">
        <v>15191</v>
      </c>
      <c r="B4699" s="101" t="s">
        <v>15192</v>
      </c>
      <c r="C4699" s="101" t="s">
        <v>1549</v>
      </c>
      <c r="D4699" s="102" t="s">
        <v>15193</v>
      </c>
    </row>
    <row r="4700" spans="1:4" ht="13.5" x14ac:dyDescent="0.25">
      <c r="A4700" s="101" t="s">
        <v>15194</v>
      </c>
      <c r="B4700" s="101" t="s">
        <v>15195</v>
      </c>
      <c r="C4700" s="101" t="s">
        <v>1549</v>
      </c>
      <c r="D4700" s="102" t="s">
        <v>15193</v>
      </c>
    </row>
    <row r="4701" spans="1:4" ht="13.5" x14ac:dyDescent="0.25">
      <c r="A4701" s="101" t="s">
        <v>15196</v>
      </c>
      <c r="B4701" s="101" t="s">
        <v>15197</v>
      </c>
      <c r="C4701" s="101" t="s">
        <v>1549</v>
      </c>
      <c r="D4701" s="102" t="s">
        <v>15198</v>
      </c>
    </row>
    <row r="4702" spans="1:4" ht="13.5" x14ac:dyDescent="0.25">
      <c r="A4702" s="101" t="s">
        <v>15199</v>
      </c>
      <c r="B4702" s="101" t="s">
        <v>15200</v>
      </c>
      <c r="C4702" s="101" t="s">
        <v>1549</v>
      </c>
      <c r="D4702" s="102" t="s">
        <v>15201</v>
      </c>
    </row>
    <row r="4703" spans="1:4" ht="13.5" x14ac:dyDescent="0.25">
      <c r="A4703" s="101" t="s">
        <v>15202</v>
      </c>
      <c r="B4703" s="101" t="s">
        <v>15203</v>
      </c>
      <c r="C4703" s="101" t="s">
        <v>1549</v>
      </c>
      <c r="D4703" s="102" t="s">
        <v>15204</v>
      </c>
    </row>
    <row r="4704" spans="1:4" ht="13.5" x14ac:dyDescent="0.25">
      <c r="A4704" s="101" t="s">
        <v>15205</v>
      </c>
      <c r="B4704" s="101" t="s">
        <v>15206</v>
      </c>
      <c r="C4704" s="101" t="s">
        <v>1549</v>
      </c>
      <c r="D4704" s="102" t="s">
        <v>15207</v>
      </c>
    </row>
    <row r="4705" spans="1:4" ht="13.5" x14ac:dyDescent="0.25">
      <c r="A4705" s="101" t="s">
        <v>15208</v>
      </c>
      <c r="B4705" s="101" t="s">
        <v>15209</v>
      </c>
      <c r="C4705" s="101" t="s">
        <v>1549</v>
      </c>
      <c r="D4705" s="102" t="s">
        <v>15210</v>
      </c>
    </row>
    <row r="4706" spans="1:4" ht="13.5" x14ac:dyDescent="0.25">
      <c r="A4706" s="101" t="s">
        <v>15211</v>
      </c>
      <c r="B4706" s="101" t="s">
        <v>15212</v>
      </c>
      <c r="C4706" s="101" t="s">
        <v>1549</v>
      </c>
      <c r="D4706" s="102" t="s">
        <v>15213</v>
      </c>
    </row>
    <row r="4707" spans="1:4" ht="13.5" x14ac:dyDescent="0.25">
      <c r="A4707" s="101" t="s">
        <v>15214</v>
      </c>
      <c r="B4707" s="101" t="s">
        <v>15215</v>
      </c>
      <c r="C4707" s="101" t="s">
        <v>1549</v>
      </c>
      <c r="D4707" s="102" t="s">
        <v>15216</v>
      </c>
    </row>
    <row r="4708" spans="1:4" ht="13.5" x14ac:dyDescent="0.25">
      <c r="A4708" s="101" t="s">
        <v>15217</v>
      </c>
      <c r="B4708" s="101" t="s">
        <v>15218</v>
      </c>
      <c r="C4708" s="101" t="s">
        <v>1549</v>
      </c>
      <c r="D4708" s="102" t="s">
        <v>15219</v>
      </c>
    </row>
    <row r="4709" spans="1:4" ht="13.5" x14ac:dyDescent="0.25">
      <c r="A4709" s="101" t="s">
        <v>15220</v>
      </c>
      <c r="B4709" s="101" t="s">
        <v>15221</v>
      </c>
      <c r="C4709" s="101" t="s">
        <v>1549</v>
      </c>
      <c r="D4709" s="102" t="s">
        <v>15222</v>
      </c>
    </row>
    <row r="4710" spans="1:4" ht="13.5" x14ac:dyDescent="0.25">
      <c r="A4710" s="101" t="s">
        <v>15223</v>
      </c>
      <c r="B4710" s="101" t="s">
        <v>15224</v>
      </c>
      <c r="C4710" s="101" t="s">
        <v>1549</v>
      </c>
      <c r="D4710" s="102" t="s">
        <v>15225</v>
      </c>
    </row>
    <row r="4711" spans="1:4" ht="13.5" x14ac:dyDescent="0.25">
      <c r="A4711" s="101" t="s">
        <v>15226</v>
      </c>
      <c r="B4711" s="101" t="s">
        <v>15227</v>
      </c>
      <c r="C4711" s="101" t="s">
        <v>1549</v>
      </c>
      <c r="D4711" s="102" t="s">
        <v>15228</v>
      </c>
    </row>
    <row r="4712" spans="1:4" ht="13.5" x14ac:dyDescent="0.25">
      <c r="A4712" s="101" t="s">
        <v>15229</v>
      </c>
      <c r="B4712" s="101" t="s">
        <v>15230</v>
      </c>
      <c r="C4712" s="101" t="s">
        <v>1549</v>
      </c>
      <c r="D4712" s="102" t="s">
        <v>15231</v>
      </c>
    </row>
    <row r="4713" spans="1:4" ht="13.5" x14ac:dyDescent="0.25">
      <c r="A4713" s="101" t="s">
        <v>15232</v>
      </c>
      <c r="B4713" s="101" t="s">
        <v>15233</v>
      </c>
      <c r="C4713" s="101" t="s">
        <v>1549</v>
      </c>
      <c r="D4713" s="102" t="s">
        <v>15234</v>
      </c>
    </row>
    <row r="4714" spans="1:4" ht="13.5" x14ac:dyDescent="0.25">
      <c r="A4714" s="101" t="s">
        <v>15235</v>
      </c>
      <c r="B4714" s="101" t="s">
        <v>15236</v>
      </c>
      <c r="C4714" s="101" t="s">
        <v>1549</v>
      </c>
      <c r="D4714" s="102" t="s">
        <v>15237</v>
      </c>
    </row>
    <row r="4715" spans="1:4" ht="13.5" x14ac:dyDescent="0.25">
      <c r="A4715" s="101" t="s">
        <v>15238</v>
      </c>
      <c r="B4715" s="101" t="s">
        <v>15239</v>
      </c>
      <c r="C4715" s="101" t="s">
        <v>1549</v>
      </c>
      <c r="D4715" s="102" t="s">
        <v>15240</v>
      </c>
    </row>
    <row r="4716" spans="1:4" ht="13.5" x14ac:dyDescent="0.25">
      <c r="A4716" s="101" t="s">
        <v>15241</v>
      </c>
      <c r="B4716" s="101" t="s">
        <v>15242</v>
      </c>
      <c r="C4716" s="101" t="s">
        <v>1549</v>
      </c>
      <c r="D4716" s="102" t="s">
        <v>15243</v>
      </c>
    </row>
    <row r="4717" spans="1:4" ht="13.5" x14ac:dyDescent="0.25">
      <c r="A4717" s="101" t="s">
        <v>15244</v>
      </c>
      <c r="B4717" s="101" t="s">
        <v>15245</v>
      </c>
      <c r="C4717" s="101" t="s">
        <v>1549</v>
      </c>
      <c r="D4717" s="102" t="s">
        <v>15246</v>
      </c>
    </row>
    <row r="4718" spans="1:4" ht="13.5" x14ac:dyDescent="0.25">
      <c r="A4718" s="101" t="s">
        <v>15247</v>
      </c>
      <c r="B4718" s="101" t="s">
        <v>15248</v>
      </c>
      <c r="C4718" s="101" t="s">
        <v>1549</v>
      </c>
      <c r="D4718" s="102" t="s">
        <v>15249</v>
      </c>
    </row>
    <row r="4719" spans="1:4" ht="13.5" x14ac:dyDescent="0.25">
      <c r="A4719" s="101" t="s">
        <v>15250</v>
      </c>
      <c r="B4719" s="101" t="s">
        <v>15251</v>
      </c>
      <c r="C4719" s="101" t="s">
        <v>1549</v>
      </c>
      <c r="D4719" s="102" t="s">
        <v>15252</v>
      </c>
    </row>
    <row r="4720" spans="1:4" ht="13.5" x14ac:dyDescent="0.25">
      <c r="A4720" s="101" t="s">
        <v>15253</v>
      </c>
      <c r="B4720" s="101" t="s">
        <v>15254</v>
      </c>
      <c r="C4720" s="101" t="s">
        <v>1549</v>
      </c>
      <c r="D4720" s="102" t="s">
        <v>15255</v>
      </c>
    </row>
    <row r="4721" spans="1:4" ht="13.5" x14ac:dyDescent="0.25">
      <c r="A4721" s="101" t="s">
        <v>15256</v>
      </c>
      <c r="B4721" s="101" t="s">
        <v>15257</v>
      </c>
      <c r="C4721" s="101" t="s">
        <v>1549</v>
      </c>
      <c r="D4721" s="102" t="s">
        <v>15258</v>
      </c>
    </row>
    <row r="4722" spans="1:4" ht="13.5" x14ac:dyDescent="0.25">
      <c r="A4722" s="101" t="s">
        <v>15259</v>
      </c>
      <c r="B4722" s="101" t="s">
        <v>15260</v>
      </c>
      <c r="C4722" s="101" t="s">
        <v>1549</v>
      </c>
      <c r="D4722" s="102" t="s">
        <v>15261</v>
      </c>
    </row>
    <row r="4723" spans="1:4" ht="13.5" x14ac:dyDescent="0.25">
      <c r="A4723" s="101" t="s">
        <v>15262</v>
      </c>
      <c r="B4723" s="101" t="s">
        <v>15263</v>
      </c>
      <c r="C4723" s="101" t="s">
        <v>1549</v>
      </c>
      <c r="D4723" s="102" t="s">
        <v>15264</v>
      </c>
    </row>
    <row r="4724" spans="1:4" ht="13.5" x14ac:dyDescent="0.25">
      <c r="A4724" s="101" t="s">
        <v>15265</v>
      </c>
      <c r="B4724" s="101" t="s">
        <v>15266</v>
      </c>
      <c r="C4724" s="101" t="s">
        <v>1549</v>
      </c>
      <c r="D4724" s="102" t="s">
        <v>15267</v>
      </c>
    </row>
    <row r="4725" spans="1:4" ht="13.5" x14ac:dyDescent="0.25">
      <c r="A4725" s="101" t="s">
        <v>15268</v>
      </c>
      <c r="B4725" s="101" t="s">
        <v>15269</v>
      </c>
      <c r="C4725" s="101" t="s">
        <v>1549</v>
      </c>
      <c r="D4725" s="102" t="s">
        <v>15270</v>
      </c>
    </row>
    <row r="4726" spans="1:4" ht="13.5" x14ac:dyDescent="0.25">
      <c r="A4726" s="101" t="s">
        <v>15271</v>
      </c>
      <c r="B4726" s="101" t="s">
        <v>15272</v>
      </c>
      <c r="C4726" s="101" t="s">
        <v>1549</v>
      </c>
      <c r="D4726" s="102" t="s">
        <v>15270</v>
      </c>
    </row>
    <row r="4727" spans="1:4" ht="13.5" x14ac:dyDescent="0.25">
      <c r="A4727" s="101" t="s">
        <v>15273</v>
      </c>
      <c r="B4727" s="101" t="s">
        <v>15274</v>
      </c>
      <c r="C4727" s="101" t="s">
        <v>1549</v>
      </c>
      <c r="D4727" s="102" t="s">
        <v>15275</v>
      </c>
    </row>
    <row r="4728" spans="1:4" ht="13.5" x14ac:dyDescent="0.25">
      <c r="A4728" s="101" t="s">
        <v>15276</v>
      </c>
      <c r="B4728" s="101" t="s">
        <v>15277</v>
      </c>
      <c r="C4728" s="101" t="s">
        <v>1549</v>
      </c>
      <c r="D4728" s="102" t="s">
        <v>15275</v>
      </c>
    </row>
    <row r="4729" spans="1:4" ht="13.5" x14ac:dyDescent="0.25">
      <c r="A4729" s="101" t="s">
        <v>15278</v>
      </c>
      <c r="B4729" s="101" t="s">
        <v>15279</v>
      </c>
      <c r="C4729" s="101" t="s">
        <v>1549</v>
      </c>
      <c r="D4729" s="102" t="s">
        <v>15280</v>
      </c>
    </row>
    <row r="4730" spans="1:4" ht="13.5" x14ac:dyDescent="0.25">
      <c r="A4730" s="101" t="s">
        <v>15281</v>
      </c>
      <c r="B4730" s="101" t="s">
        <v>15282</v>
      </c>
      <c r="C4730" s="101" t="s">
        <v>1549</v>
      </c>
      <c r="D4730" s="102" t="s">
        <v>15280</v>
      </c>
    </row>
    <row r="4731" spans="1:4" ht="13.5" x14ac:dyDescent="0.25">
      <c r="A4731" s="101" t="s">
        <v>15283</v>
      </c>
      <c r="B4731" s="101" t="s">
        <v>15284</v>
      </c>
      <c r="C4731" s="101" t="s">
        <v>1549</v>
      </c>
      <c r="D4731" s="102" t="s">
        <v>15285</v>
      </c>
    </row>
    <row r="4732" spans="1:4" ht="13.5" x14ac:dyDescent="0.25">
      <c r="A4732" s="101" t="s">
        <v>15286</v>
      </c>
      <c r="B4732" s="101" t="s">
        <v>15287</v>
      </c>
      <c r="C4732" s="101" t="s">
        <v>1549</v>
      </c>
      <c r="D4732" s="102" t="s">
        <v>15288</v>
      </c>
    </row>
    <row r="4733" spans="1:4" ht="13.5" x14ac:dyDescent="0.25">
      <c r="A4733" s="101" t="s">
        <v>15289</v>
      </c>
      <c r="B4733" s="101" t="s">
        <v>15290</v>
      </c>
      <c r="C4733" s="101" t="s">
        <v>1549</v>
      </c>
      <c r="D4733" s="102" t="s">
        <v>15291</v>
      </c>
    </row>
    <row r="4734" spans="1:4" ht="13.5" x14ac:dyDescent="0.25">
      <c r="A4734" s="101" t="s">
        <v>15292</v>
      </c>
      <c r="B4734" s="101" t="s">
        <v>15293</v>
      </c>
      <c r="C4734" s="101" t="s">
        <v>1549</v>
      </c>
      <c r="D4734" s="102" t="s">
        <v>15294</v>
      </c>
    </row>
    <row r="4735" spans="1:4" ht="13.5" x14ac:dyDescent="0.25">
      <c r="A4735" s="101" t="s">
        <v>15295</v>
      </c>
      <c r="B4735" s="101" t="s">
        <v>15296</v>
      </c>
      <c r="C4735" s="101" t="s">
        <v>1549</v>
      </c>
      <c r="D4735" s="102" t="s">
        <v>15297</v>
      </c>
    </row>
    <row r="4736" spans="1:4" ht="13.5" x14ac:dyDescent="0.25">
      <c r="A4736" s="101" t="s">
        <v>15298</v>
      </c>
      <c r="B4736" s="101" t="s">
        <v>15299</v>
      </c>
      <c r="C4736" s="101" t="s">
        <v>1549</v>
      </c>
      <c r="D4736" s="102" t="s">
        <v>15300</v>
      </c>
    </row>
    <row r="4737" spans="1:4" ht="13.5" x14ac:dyDescent="0.25">
      <c r="A4737" s="101" t="s">
        <v>15301</v>
      </c>
      <c r="B4737" s="101" t="s">
        <v>15302</v>
      </c>
      <c r="C4737" s="101" t="s">
        <v>1549</v>
      </c>
      <c r="D4737" s="102" t="s">
        <v>15303</v>
      </c>
    </row>
    <row r="4738" spans="1:4" ht="13.5" x14ac:dyDescent="0.25">
      <c r="A4738" s="101" t="s">
        <v>15304</v>
      </c>
      <c r="B4738" s="101" t="s">
        <v>15305</v>
      </c>
      <c r="C4738" s="101" t="s">
        <v>1549</v>
      </c>
      <c r="D4738" s="102" t="s">
        <v>15306</v>
      </c>
    </row>
    <row r="4739" spans="1:4" ht="13.5" x14ac:dyDescent="0.25">
      <c r="A4739" s="101" t="s">
        <v>15307</v>
      </c>
      <c r="B4739" s="101" t="s">
        <v>15308</v>
      </c>
      <c r="C4739" s="101" t="s">
        <v>1549</v>
      </c>
      <c r="D4739" s="102" t="s">
        <v>15309</v>
      </c>
    </row>
    <row r="4740" spans="1:4" ht="13.5" x14ac:dyDescent="0.25">
      <c r="A4740" s="101" t="s">
        <v>15310</v>
      </c>
      <c r="B4740" s="101" t="s">
        <v>15311</v>
      </c>
      <c r="C4740" s="101" t="s">
        <v>1549</v>
      </c>
      <c r="D4740" s="102" t="s">
        <v>15312</v>
      </c>
    </row>
    <row r="4741" spans="1:4" ht="13.5" x14ac:dyDescent="0.25">
      <c r="A4741" s="101" t="s">
        <v>15313</v>
      </c>
      <c r="B4741" s="101" t="s">
        <v>15314</v>
      </c>
      <c r="C4741" s="101" t="s">
        <v>1549</v>
      </c>
      <c r="D4741" s="102" t="s">
        <v>15315</v>
      </c>
    </row>
    <row r="4742" spans="1:4" ht="13.5" x14ac:dyDescent="0.25">
      <c r="A4742" s="101" t="s">
        <v>15316</v>
      </c>
      <c r="B4742" s="101" t="s">
        <v>15317</v>
      </c>
      <c r="C4742" s="101" t="s">
        <v>1549</v>
      </c>
      <c r="D4742" s="102" t="s">
        <v>15318</v>
      </c>
    </row>
    <row r="4743" spans="1:4" ht="13.5" x14ac:dyDescent="0.25">
      <c r="A4743" s="101" t="s">
        <v>15319</v>
      </c>
      <c r="B4743" s="101" t="s">
        <v>15320</v>
      </c>
      <c r="C4743" s="101" t="s">
        <v>1549</v>
      </c>
      <c r="D4743" s="102" t="s">
        <v>3715</v>
      </c>
    </row>
    <row r="4744" spans="1:4" ht="13.5" x14ac:dyDescent="0.25">
      <c r="A4744" s="101" t="s">
        <v>15321</v>
      </c>
      <c r="B4744" s="101" t="s">
        <v>15322</v>
      </c>
      <c r="C4744" s="101" t="s">
        <v>1549</v>
      </c>
      <c r="D4744" s="102" t="s">
        <v>15323</v>
      </c>
    </row>
    <row r="4745" spans="1:4" ht="13.5" x14ac:dyDescent="0.25">
      <c r="A4745" s="101" t="s">
        <v>15324</v>
      </c>
      <c r="B4745" s="101" t="s">
        <v>15325</v>
      </c>
      <c r="C4745" s="101" t="s">
        <v>1549</v>
      </c>
      <c r="D4745" s="102" t="s">
        <v>15326</v>
      </c>
    </row>
    <row r="4746" spans="1:4" ht="13.5" x14ac:dyDescent="0.25">
      <c r="A4746" s="101" t="s">
        <v>15327</v>
      </c>
      <c r="B4746" s="101" t="s">
        <v>15328</v>
      </c>
      <c r="C4746" s="101" t="s">
        <v>1549</v>
      </c>
      <c r="D4746" s="102" t="s">
        <v>13714</v>
      </c>
    </row>
    <row r="4747" spans="1:4" ht="13.5" x14ac:dyDescent="0.25">
      <c r="A4747" s="101" t="s">
        <v>15329</v>
      </c>
      <c r="B4747" s="101" t="s">
        <v>15330</v>
      </c>
      <c r="C4747" s="101" t="s">
        <v>1549</v>
      </c>
      <c r="D4747" s="102" t="s">
        <v>15331</v>
      </c>
    </row>
    <row r="4748" spans="1:4" ht="13.5" x14ac:dyDescent="0.25">
      <c r="A4748" s="101" t="s">
        <v>15332</v>
      </c>
      <c r="B4748" s="101" t="s">
        <v>15333</v>
      </c>
      <c r="C4748" s="101" t="s">
        <v>1549</v>
      </c>
      <c r="D4748" s="102" t="s">
        <v>15334</v>
      </c>
    </row>
    <row r="4749" spans="1:4" ht="13.5" x14ac:dyDescent="0.25">
      <c r="A4749" s="101" t="s">
        <v>15335</v>
      </c>
      <c r="B4749" s="101" t="s">
        <v>15336</v>
      </c>
      <c r="C4749" s="101" t="s">
        <v>1549</v>
      </c>
      <c r="D4749" s="102" t="s">
        <v>15334</v>
      </c>
    </row>
    <row r="4750" spans="1:4" ht="13.5" x14ac:dyDescent="0.25">
      <c r="A4750" s="101" t="s">
        <v>15337</v>
      </c>
      <c r="B4750" s="101" t="s">
        <v>15338</v>
      </c>
      <c r="C4750" s="101" t="s">
        <v>1549</v>
      </c>
      <c r="D4750" s="102" t="s">
        <v>15339</v>
      </c>
    </row>
    <row r="4751" spans="1:4" ht="13.5" x14ac:dyDescent="0.25">
      <c r="A4751" s="101" t="s">
        <v>15340</v>
      </c>
      <c r="B4751" s="101" t="s">
        <v>15341</v>
      </c>
      <c r="C4751" s="101" t="s">
        <v>1549</v>
      </c>
      <c r="D4751" s="102" t="s">
        <v>15339</v>
      </c>
    </row>
    <row r="4752" spans="1:4" ht="13.5" x14ac:dyDescent="0.25">
      <c r="A4752" s="101" t="s">
        <v>15342</v>
      </c>
      <c r="B4752" s="101" t="s">
        <v>15343</v>
      </c>
      <c r="C4752" s="101" t="s">
        <v>1549</v>
      </c>
      <c r="D4752" s="102" t="s">
        <v>15344</v>
      </c>
    </row>
    <row r="4753" spans="1:4" ht="13.5" x14ac:dyDescent="0.25">
      <c r="A4753" s="101" t="s">
        <v>15345</v>
      </c>
      <c r="B4753" s="101" t="s">
        <v>15346</v>
      </c>
      <c r="C4753" s="101" t="s">
        <v>1549</v>
      </c>
      <c r="D4753" s="102" t="s">
        <v>15344</v>
      </c>
    </row>
    <row r="4754" spans="1:4" ht="13.5" x14ac:dyDescent="0.25">
      <c r="A4754" s="101" t="s">
        <v>15347</v>
      </c>
      <c r="B4754" s="101" t="s">
        <v>15348</v>
      </c>
      <c r="C4754" s="101" t="s">
        <v>1549</v>
      </c>
      <c r="D4754" s="102" t="s">
        <v>15349</v>
      </c>
    </row>
    <row r="4755" spans="1:4" ht="13.5" x14ac:dyDescent="0.25">
      <c r="A4755" s="101" t="s">
        <v>15350</v>
      </c>
      <c r="B4755" s="101" t="s">
        <v>15351</v>
      </c>
      <c r="C4755" s="101" t="s">
        <v>1549</v>
      </c>
      <c r="D4755" s="102" t="s">
        <v>15352</v>
      </c>
    </row>
    <row r="4756" spans="1:4" ht="13.5" x14ac:dyDescent="0.25">
      <c r="A4756" s="101" t="s">
        <v>15353</v>
      </c>
      <c r="B4756" s="101" t="s">
        <v>15354</v>
      </c>
      <c r="C4756" s="101" t="s">
        <v>1549</v>
      </c>
      <c r="D4756" s="102" t="s">
        <v>15355</v>
      </c>
    </row>
    <row r="4757" spans="1:4" ht="13.5" x14ac:dyDescent="0.25">
      <c r="A4757" s="101" t="s">
        <v>15356</v>
      </c>
      <c r="B4757" s="101" t="s">
        <v>15357</v>
      </c>
      <c r="C4757" s="101" t="s">
        <v>1549</v>
      </c>
      <c r="D4757" s="102" t="s">
        <v>15358</v>
      </c>
    </row>
    <row r="4758" spans="1:4" ht="13.5" x14ac:dyDescent="0.25">
      <c r="A4758" s="101" t="s">
        <v>15359</v>
      </c>
      <c r="B4758" s="101" t="s">
        <v>15360</v>
      </c>
      <c r="C4758" s="101" t="s">
        <v>1549</v>
      </c>
      <c r="D4758" s="102" t="s">
        <v>9485</v>
      </c>
    </row>
    <row r="4759" spans="1:4" ht="13.5" x14ac:dyDescent="0.25">
      <c r="A4759" s="101" t="s">
        <v>15361</v>
      </c>
      <c r="B4759" s="101" t="s">
        <v>15362</v>
      </c>
      <c r="C4759" s="101" t="s">
        <v>1549</v>
      </c>
      <c r="D4759" s="102" t="s">
        <v>15363</v>
      </c>
    </row>
    <row r="4760" spans="1:4" ht="13.5" x14ac:dyDescent="0.25">
      <c r="A4760" s="101" t="s">
        <v>15364</v>
      </c>
      <c r="B4760" s="101" t="s">
        <v>15365</v>
      </c>
      <c r="C4760" s="101" t="s">
        <v>1549</v>
      </c>
      <c r="D4760" s="102" t="s">
        <v>14903</v>
      </c>
    </row>
    <row r="4761" spans="1:4" ht="13.5" x14ac:dyDescent="0.25">
      <c r="A4761" s="101" t="s">
        <v>15366</v>
      </c>
      <c r="B4761" s="101" t="s">
        <v>15367</v>
      </c>
      <c r="C4761" s="101" t="s">
        <v>1549</v>
      </c>
      <c r="D4761" s="102" t="s">
        <v>5617</v>
      </c>
    </row>
    <row r="4762" spans="1:4" ht="13.5" x14ac:dyDescent="0.25">
      <c r="A4762" s="101" t="s">
        <v>15368</v>
      </c>
      <c r="B4762" s="101" t="s">
        <v>15369</v>
      </c>
      <c r="C4762" s="101" t="s">
        <v>1549</v>
      </c>
      <c r="D4762" s="102" t="s">
        <v>13957</v>
      </c>
    </row>
    <row r="4763" spans="1:4" ht="13.5" x14ac:dyDescent="0.25">
      <c r="A4763" s="101" t="s">
        <v>15370</v>
      </c>
      <c r="B4763" s="101" t="s">
        <v>15371</v>
      </c>
      <c r="C4763" s="101" t="s">
        <v>1549</v>
      </c>
      <c r="D4763" s="102" t="s">
        <v>15372</v>
      </c>
    </row>
    <row r="4764" spans="1:4" ht="13.5" x14ac:dyDescent="0.25">
      <c r="A4764" s="101" t="s">
        <v>15373</v>
      </c>
      <c r="B4764" s="101" t="s">
        <v>15374</v>
      </c>
      <c r="C4764" s="101" t="s">
        <v>1549</v>
      </c>
      <c r="D4764" s="102" t="s">
        <v>15375</v>
      </c>
    </row>
    <row r="4765" spans="1:4" ht="13.5" x14ac:dyDescent="0.25">
      <c r="A4765" s="101" t="s">
        <v>15376</v>
      </c>
      <c r="B4765" s="101" t="s">
        <v>15377</v>
      </c>
      <c r="C4765" s="101" t="s">
        <v>1549</v>
      </c>
      <c r="D4765" s="102" t="s">
        <v>15378</v>
      </c>
    </row>
    <row r="4766" spans="1:4" ht="13.5" x14ac:dyDescent="0.25">
      <c r="A4766" s="101" t="s">
        <v>15379</v>
      </c>
      <c r="B4766" s="101" t="s">
        <v>15380</v>
      </c>
      <c r="C4766" s="101" t="s">
        <v>1549</v>
      </c>
      <c r="D4766" s="102" t="s">
        <v>15381</v>
      </c>
    </row>
    <row r="4767" spans="1:4" ht="13.5" x14ac:dyDescent="0.25">
      <c r="A4767" s="101" t="s">
        <v>15382</v>
      </c>
      <c r="B4767" s="101" t="s">
        <v>15383</v>
      </c>
      <c r="C4767" s="101" t="s">
        <v>1549</v>
      </c>
      <c r="D4767" s="102" t="s">
        <v>15384</v>
      </c>
    </row>
    <row r="4768" spans="1:4" ht="13.5" x14ac:dyDescent="0.25">
      <c r="A4768" s="101" t="s">
        <v>15385</v>
      </c>
      <c r="B4768" s="101" t="s">
        <v>15386</v>
      </c>
      <c r="C4768" s="101" t="s">
        <v>1549</v>
      </c>
      <c r="D4768" s="102" t="s">
        <v>12566</v>
      </c>
    </row>
    <row r="4769" spans="1:4" ht="13.5" x14ac:dyDescent="0.25">
      <c r="A4769" s="101" t="s">
        <v>15387</v>
      </c>
      <c r="B4769" s="101" t="s">
        <v>15388</v>
      </c>
      <c r="C4769" s="101" t="s">
        <v>1549</v>
      </c>
      <c r="D4769" s="102" t="s">
        <v>15389</v>
      </c>
    </row>
    <row r="4770" spans="1:4" ht="13.5" x14ac:dyDescent="0.25">
      <c r="A4770" s="101" t="s">
        <v>15390</v>
      </c>
      <c r="B4770" s="101" t="s">
        <v>15391</v>
      </c>
      <c r="C4770" s="101" t="s">
        <v>1549</v>
      </c>
      <c r="D4770" s="102" t="s">
        <v>15392</v>
      </c>
    </row>
    <row r="4771" spans="1:4" ht="13.5" x14ac:dyDescent="0.25">
      <c r="A4771" s="101" t="s">
        <v>15393</v>
      </c>
      <c r="B4771" s="101" t="s">
        <v>15394</v>
      </c>
      <c r="C4771" s="101" t="s">
        <v>1549</v>
      </c>
      <c r="D4771" s="102" t="s">
        <v>15395</v>
      </c>
    </row>
    <row r="4772" spans="1:4" ht="13.5" x14ac:dyDescent="0.25">
      <c r="A4772" s="101" t="s">
        <v>15396</v>
      </c>
      <c r="B4772" s="101" t="s">
        <v>15397</v>
      </c>
      <c r="C4772" s="101" t="s">
        <v>1549</v>
      </c>
      <c r="D4772" s="102" t="s">
        <v>15398</v>
      </c>
    </row>
    <row r="4773" spans="1:4" ht="13.5" x14ac:dyDescent="0.25">
      <c r="A4773" s="101" t="s">
        <v>15399</v>
      </c>
      <c r="B4773" s="101" t="s">
        <v>15400</v>
      </c>
      <c r="C4773" s="101" t="s">
        <v>1549</v>
      </c>
      <c r="D4773" s="102" t="s">
        <v>15401</v>
      </c>
    </row>
    <row r="4774" spans="1:4" ht="13.5" x14ac:dyDescent="0.25">
      <c r="A4774" s="101" t="s">
        <v>15402</v>
      </c>
      <c r="B4774" s="101" t="s">
        <v>15403</v>
      </c>
      <c r="C4774" s="101" t="s">
        <v>1549</v>
      </c>
      <c r="D4774" s="102" t="s">
        <v>15404</v>
      </c>
    </row>
    <row r="4775" spans="1:4" ht="13.5" x14ac:dyDescent="0.25">
      <c r="A4775" s="101" t="s">
        <v>15405</v>
      </c>
      <c r="B4775" s="101" t="s">
        <v>15406</v>
      </c>
      <c r="C4775" s="101" t="s">
        <v>1549</v>
      </c>
      <c r="D4775" s="102" t="s">
        <v>15407</v>
      </c>
    </row>
    <row r="4776" spans="1:4" ht="13.5" x14ac:dyDescent="0.25">
      <c r="A4776" s="101" t="s">
        <v>15408</v>
      </c>
      <c r="B4776" s="101" t="s">
        <v>15409</v>
      </c>
      <c r="C4776" s="101" t="s">
        <v>1549</v>
      </c>
      <c r="D4776" s="102" t="s">
        <v>7965</v>
      </c>
    </row>
    <row r="4777" spans="1:4" ht="13.5" x14ac:dyDescent="0.25">
      <c r="A4777" s="101" t="s">
        <v>15410</v>
      </c>
      <c r="B4777" s="101" t="s">
        <v>15411</v>
      </c>
      <c r="C4777" s="101" t="s">
        <v>1549</v>
      </c>
      <c r="D4777" s="102" t="s">
        <v>12515</v>
      </c>
    </row>
    <row r="4778" spans="1:4" ht="13.5" x14ac:dyDescent="0.25">
      <c r="A4778" s="101" t="s">
        <v>15412</v>
      </c>
      <c r="B4778" s="101" t="s">
        <v>15413</v>
      </c>
      <c r="C4778" s="101" t="s">
        <v>1549</v>
      </c>
      <c r="D4778" s="102" t="s">
        <v>14962</v>
      </c>
    </row>
    <row r="4779" spans="1:4" ht="13.5" x14ac:dyDescent="0.25">
      <c r="A4779" s="101" t="s">
        <v>15414</v>
      </c>
      <c r="B4779" s="101" t="s">
        <v>15415</v>
      </c>
      <c r="C4779" s="101" t="s">
        <v>1549</v>
      </c>
      <c r="D4779" s="102" t="s">
        <v>15416</v>
      </c>
    </row>
    <row r="4780" spans="1:4" ht="13.5" x14ac:dyDescent="0.25">
      <c r="A4780" s="101" t="s">
        <v>15417</v>
      </c>
      <c r="B4780" s="101" t="s">
        <v>15418</v>
      </c>
      <c r="C4780" s="101" t="s">
        <v>1549</v>
      </c>
      <c r="D4780" s="102" t="s">
        <v>15416</v>
      </c>
    </row>
    <row r="4781" spans="1:4" ht="13.5" x14ac:dyDescent="0.25">
      <c r="A4781" s="101" t="s">
        <v>15419</v>
      </c>
      <c r="B4781" s="101" t="s">
        <v>15420</v>
      </c>
      <c r="C4781" s="101" t="s">
        <v>1549</v>
      </c>
      <c r="D4781" s="102" t="s">
        <v>15421</v>
      </c>
    </row>
    <row r="4782" spans="1:4" ht="13.5" x14ac:dyDescent="0.25">
      <c r="A4782" s="101" t="s">
        <v>15422</v>
      </c>
      <c r="B4782" s="101" t="s">
        <v>15423</v>
      </c>
      <c r="C4782" s="101" t="s">
        <v>1549</v>
      </c>
      <c r="D4782" s="102" t="s">
        <v>15424</v>
      </c>
    </row>
    <row r="4783" spans="1:4" ht="13.5" x14ac:dyDescent="0.25">
      <c r="A4783" s="101" t="s">
        <v>15425</v>
      </c>
      <c r="B4783" s="101" t="s">
        <v>15426</v>
      </c>
      <c r="C4783" s="101" t="s">
        <v>1549</v>
      </c>
      <c r="D4783" s="102" t="s">
        <v>15334</v>
      </c>
    </row>
    <row r="4784" spans="1:4" ht="13.5" x14ac:dyDescent="0.25">
      <c r="A4784" s="101" t="s">
        <v>15427</v>
      </c>
      <c r="B4784" s="101" t="s">
        <v>15428</v>
      </c>
      <c r="C4784" s="101" t="s">
        <v>1549</v>
      </c>
      <c r="D4784" s="102" t="s">
        <v>11464</v>
      </c>
    </row>
    <row r="4785" spans="1:4" ht="13.5" x14ac:dyDescent="0.25">
      <c r="A4785" s="101" t="s">
        <v>15429</v>
      </c>
      <c r="B4785" s="101" t="s">
        <v>15430</v>
      </c>
      <c r="C4785" s="101" t="s">
        <v>1549</v>
      </c>
      <c r="D4785" s="102" t="s">
        <v>15431</v>
      </c>
    </row>
    <row r="4786" spans="1:4" ht="13.5" x14ac:dyDescent="0.25">
      <c r="A4786" s="101" t="s">
        <v>15432</v>
      </c>
      <c r="B4786" s="101" t="s">
        <v>15433</v>
      </c>
      <c r="C4786" s="101" t="s">
        <v>1549</v>
      </c>
      <c r="D4786" s="102" t="s">
        <v>15434</v>
      </c>
    </row>
    <row r="4787" spans="1:4" ht="13.5" x14ac:dyDescent="0.25">
      <c r="A4787" s="101" t="s">
        <v>15435</v>
      </c>
      <c r="B4787" s="101" t="s">
        <v>15436</v>
      </c>
      <c r="C4787" s="101" t="s">
        <v>1549</v>
      </c>
      <c r="D4787" s="102" t="s">
        <v>15437</v>
      </c>
    </row>
    <row r="4788" spans="1:4" ht="13.5" x14ac:dyDescent="0.25">
      <c r="A4788" s="101" t="s">
        <v>15438</v>
      </c>
      <c r="B4788" s="101" t="s">
        <v>15439</v>
      </c>
      <c r="C4788" s="101" t="s">
        <v>1549</v>
      </c>
      <c r="D4788" s="102" t="s">
        <v>11604</v>
      </c>
    </row>
    <row r="4789" spans="1:4" ht="13.5" x14ac:dyDescent="0.25">
      <c r="A4789" s="101" t="s">
        <v>15440</v>
      </c>
      <c r="B4789" s="101" t="s">
        <v>15441</v>
      </c>
      <c r="C4789" s="101" t="s">
        <v>1549</v>
      </c>
      <c r="D4789" s="102" t="s">
        <v>15442</v>
      </c>
    </row>
    <row r="4790" spans="1:4" ht="13.5" x14ac:dyDescent="0.25">
      <c r="A4790" s="101" t="s">
        <v>15443</v>
      </c>
      <c r="B4790" s="101" t="s">
        <v>15444</v>
      </c>
      <c r="C4790" s="101" t="s">
        <v>1549</v>
      </c>
      <c r="D4790" s="102" t="s">
        <v>5258</v>
      </c>
    </row>
    <row r="4791" spans="1:4" ht="13.5" x14ac:dyDescent="0.25">
      <c r="A4791" s="101" t="s">
        <v>15445</v>
      </c>
      <c r="B4791" s="101" t="s">
        <v>15446</v>
      </c>
      <c r="C4791" s="101" t="s">
        <v>1549</v>
      </c>
      <c r="D4791" s="102" t="s">
        <v>5220</v>
      </c>
    </row>
    <row r="4792" spans="1:4" ht="13.5" x14ac:dyDescent="0.25">
      <c r="A4792" s="101" t="s">
        <v>15447</v>
      </c>
      <c r="B4792" s="101" t="s">
        <v>15448</v>
      </c>
      <c r="C4792" s="101" t="s">
        <v>1549</v>
      </c>
      <c r="D4792" s="102" t="s">
        <v>15449</v>
      </c>
    </row>
    <row r="4793" spans="1:4" ht="13.5" x14ac:dyDescent="0.25">
      <c r="A4793" s="101" t="s">
        <v>15450</v>
      </c>
      <c r="B4793" s="101" t="s">
        <v>15451</v>
      </c>
      <c r="C4793" s="101" t="s">
        <v>1549</v>
      </c>
      <c r="D4793" s="102" t="s">
        <v>15452</v>
      </c>
    </row>
    <row r="4794" spans="1:4" ht="13.5" x14ac:dyDescent="0.25">
      <c r="A4794" s="101" t="s">
        <v>15453</v>
      </c>
      <c r="B4794" s="101" t="s">
        <v>15454</v>
      </c>
      <c r="C4794" s="101" t="s">
        <v>1549</v>
      </c>
      <c r="D4794" s="102" t="s">
        <v>10144</v>
      </c>
    </row>
    <row r="4795" spans="1:4" ht="13.5" x14ac:dyDescent="0.25">
      <c r="A4795" s="101" t="s">
        <v>15455</v>
      </c>
      <c r="B4795" s="101" t="s">
        <v>15456</v>
      </c>
      <c r="C4795" s="101" t="s">
        <v>1549</v>
      </c>
      <c r="D4795" s="102" t="s">
        <v>15457</v>
      </c>
    </row>
    <row r="4796" spans="1:4" ht="13.5" x14ac:dyDescent="0.25">
      <c r="A4796" s="101" t="s">
        <v>15458</v>
      </c>
      <c r="B4796" s="101" t="s">
        <v>15459</v>
      </c>
      <c r="C4796" s="101" t="s">
        <v>1549</v>
      </c>
      <c r="D4796" s="102" t="s">
        <v>15460</v>
      </c>
    </row>
    <row r="4797" spans="1:4" ht="13.5" x14ac:dyDescent="0.25">
      <c r="A4797" s="101" t="s">
        <v>15461</v>
      </c>
      <c r="B4797" s="101" t="s">
        <v>15462</v>
      </c>
      <c r="C4797" s="101" t="s">
        <v>1549</v>
      </c>
      <c r="D4797" s="102" t="s">
        <v>6310</v>
      </c>
    </row>
    <row r="4798" spans="1:4" ht="13.5" x14ac:dyDescent="0.25">
      <c r="A4798" s="101" t="s">
        <v>15463</v>
      </c>
      <c r="B4798" s="101" t="s">
        <v>15464</v>
      </c>
      <c r="C4798" s="101" t="s">
        <v>1549</v>
      </c>
      <c r="D4798" s="102" t="s">
        <v>12506</v>
      </c>
    </row>
    <row r="4799" spans="1:4" ht="13.5" x14ac:dyDescent="0.25">
      <c r="A4799" s="101" t="s">
        <v>15465</v>
      </c>
      <c r="B4799" s="101" t="s">
        <v>15466</v>
      </c>
      <c r="C4799" s="101" t="s">
        <v>1549</v>
      </c>
      <c r="D4799" s="102" t="s">
        <v>15467</v>
      </c>
    </row>
    <row r="4800" spans="1:4" ht="13.5" x14ac:dyDescent="0.25">
      <c r="A4800" s="101" t="s">
        <v>15468</v>
      </c>
      <c r="B4800" s="101" t="s">
        <v>15469</v>
      </c>
      <c r="C4800" s="101" t="s">
        <v>1549</v>
      </c>
      <c r="D4800" s="102" t="s">
        <v>15470</v>
      </c>
    </row>
    <row r="4801" spans="1:4" ht="13.5" x14ac:dyDescent="0.25">
      <c r="A4801" s="101" t="s">
        <v>15471</v>
      </c>
      <c r="B4801" s="101" t="s">
        <v>15472</v>
      </c>
      <c r="C4801" s="101" t="s">
        <v>1549</v>
      </c>
      <c r="D4801" s="102" t="s">
        <v>15473</v>
      </c>
    </row>
    <row r="4802" spans="1:4" ht="13.5" x14ac:dyDescent="0.25">
      <c r="A4802" s="101" t="s">
        <v>15474</v>
      </c>
      <c r="B4802" s="101" t="s">
        <v>15475</v>
      </c>
      <c r="C4802" s="101" t="s">
        <v>1549</v>
      </c>
      <c r="D4802" s="102" t="s">
        <v>15476</v>
      </c>
    </row>
    <row r="4803" spans="1:4" ht="13.5" x14ac:dyDescent="0.25">
      <c r="A4803" s="101" t="s">
        <v>15477</v>
      </c>
      <c r="B4803" s="101" t="s">
        <v>15478</v>
      </c>
      <c r="C4803" s="101" t="s">
        <v>1549</v>
      </c>
      <c r="D4803" s="102" t="s">
        <v>15479</v>
      </c>
    </row>
    <row r="4804" spans="1:4" ht="13.5" x14ac:dyDescent="0.25">
      <c r="A4804" s="101" t="s">
        <v>15480</v>
      </c>
      <c r="B4804" s="101" t="s">
        <v>15481</v>
      </c>
      <c r="C4804" s="101" t="s">
        <v>1549</v>
      </c>
      <c r="D4804" s="102" t="s">
        <v>15482</v>
      </c>
    </row>
    <row r="4805" spans="1:4" ht="13.5" x14ac:dyDescent="0.25">
      <c r="A4805" s="101" t="s">
        <v>15483</v>
      </c>
      <c r="B4805" s="101" t="s">
        <v>15484</v>
      </c>
      <c r="C4805" s="101" t="s">
        <v>1549</v>
      </c>
      <c r="D4805" s="102" t="s">
        <v>15485</v>
      </c>
    </row>
    <row r="4806" spans="1:4" ht="13.5" x14ac:dyDescent="0.25">
      <c r="A4806" s="101" t="s">
        <v>15486</v>
      </c>
      <c r="B4806" s="101" t="s">
        <v>15487</v>
      </c>
      <c r="C4806" s="101" t="s">
        <v>1549</v>
      </c>
      <c r="D4806" s="102" t="s">
        <v>15488</v>
      </c>
    </row>
    <row r="4807" spans="1:4" ht="13.5" x14ac:dyDescent="0.25">
      <c r="A4807" s="101" t="s">
        <v>15489</v>
      </c>
      <c r="B4807" s="101" t="s">
        <v>15490</v>
      </c>
      <c r="C4807" s="101" t="s">
        <v>1549</v>
      </c>
      <c r="D4807" s="102" t="s">
        <v>9753</v>
      </c>
    </row>
    <row r="4808" spans="1:4" ht="13.5" x14ac:dyDescent="0.25">
      <c r="A4808" s="101" t="s">
        <v>15491</v>
      </c>
      <c r="B4808" s="101" t="s">
        <v>15492</v>
      </c>
      <c r="C4808" s="101" t="s">
        <v>1549</v>
      </c>
      <c r="D4808" s="102" t="s">
        <v>11464</v>
      </c>
    </row>
    <row r="4809" spans="1:4" ht="13.5" x14ac:dyDescent="0.25">
      <c r="A4809" s="101" t="s">
        <v>15493</v>
      </c>
      <c r="B4809" s="101" t="s">
        <v>15494</v>
      </c>
      <c r="C4809" s="101" t="s">
        <v>1549</v>
      </c>
      <c r="D4809" s="102" t="s">
        <v>15495</v>
      </c>
    </row>
    <row r="4810" spans="1:4" ht="13.5" x14ac:dyDescent="0.25">
      <c r="A4810" s="101" t="s">
        <v>15496</v>
      </c>
      <c r="B4810" s="101" t="s">
        <v>15497</v>
      </c>
      <c r="C4810" s="101" t="s">
        <v>1549</v>
      </c>
      <c r="D4810" s="102" t="s">
        <v>15495</v>
      </c>
    </row>
    <row r="4811" spans="1:4" ht="13.5" x14ac:dyDescent="0.25">
      <c r="A4811" s="101" t="s">
        <v>15498</v>
      </c>
      <c r="B4811" s="101" t="s">
        <v>15499</v>
      </c>
      <c r="C4811" s="101" t="s">
        <v>1549</v>
      </c>
      <c r="D4811" s="102" t="s">
        <v>15500</v>
      </c>
    </row>
    <row r="4812" spans="1:4" ht="13.5" x14ac:dyDescent="0.25">
      <c r="A4812" s="101" t="s">
        <v>15501</v>
      </c>
      <c r="B4812" s="101" t="s">
        <v>15502</v>
      </c>
      <c r="C4812" s="101" t="s">
        <v>1549</v>
      </c>
      <c r="D4812" s="102" t="s">
        <v>15503</v>
      </c>
    </row>
    <row r="4813" spans="1:4" ht="13.5" x14ac:dyDescent="0.25">
      <c r="A4813" s="101" t="s">
        <v>15504</v>
      </c>
      <c r="B4813" s="101" t="s">
        <v>15505</v>
      </c>
      <c r="C4813" s="101" t="s">
        <v>1549</v>
      </c>
      <c r="D4813" s="102" t="s">
        <v>13416</v>
      </c>
    </row>
    <row r="4814" spans="1:4" ht="13.5" x14ac:dyDescent="0.25">
      <c r="A4814" s="101" t="s">
        <v>15506</v>
      </c>
      <c r="B4814" s="101" t="s">
        <v>15507</v>
      </c>
      <c r="C4814" s="101" t="s">
        <v>1549</v>
      </c>
      <c r="D4814" s="102" t="s">
        <v>15508</v>
      </c>
    </row>
    <row r="4815" spans="1:4" ht="13.5" x14ac:dyDescent="0.25">
      <c r="A4815" s="101" t="s">
        <v>15509</v>
      </c>
      <c r="B4815" s="101" t="s">
        <v>15510</v>
      </c>
      <c r="C4815" s="101" t="s">
        <v>1549</v>
      </c>
      <c r="D4815" s="102" t="s">
        <v>15511</v>
      </c>
    </row>
    <row r="4816" spans="1:4" ht="13.5" x14ac:dyDescent="0.25">
      <c r="A4816" s="101" t="s">
        <v>15512</v>
      </c>
      <c r="B4816" s="101" t="s">
        <v>15513</v>
      </c>
      <c r="C4816" s="101" t="s">
        <v>1549</v>
      </c>
      <c r="D4816" s="102" t="s">
        <v>9787</v>
      </c>
    </row>
    <row r="4817" spans="1:4" ht="13.5" x14ac:dyDescent="0.25">
      <c r="A4817" s="101" t="s">
        <v>15514</v>
      </c>
      <c r="B4817" s="101" t="s">
        <v>15515</v>
      </c>
      <c r="C4817" s="101" t="s">
        <v>1549</v>
      </c>
      <c r="D4817" s="102" t="s">
        <v>15240</v>
      </c>
    </row>
    <row r="4818" spans="1:4" ht="13.5" x14ac:dyDescent="0.25">
      <c r="A4818" s="101" t="s">
        <v>15516</v>
      </c>
      <c r="B4818" s="101" t="s">
        <v>15517</v>
      </c>
      <c r="C4818" s="101" t="s">
        <v>1549</v>
      </c>
      <c r="D4818" s="102" t="s">
        <v>14209</v>
      </c>
    </row>
    <row r="4819" spans="1:4" ht="13.5" x14ac:dyDescent="0.25">
      <c r="A4819" s="101" t="s">
        <v>15518</v>
      </c>
      <c r="B4819" s="101" t="s">
        <v>15519</v>
      </c>
      <c r="C4819" s="101" t="s">
        <v>1549</v>
      </c>
      <c r="D4819" s="102" t="s">
        <v>15520</v>
      </c>
    </row>
    <row r="4820" spans="1:4" ht="13.5" x14ac:dyDescent="0.25">
      <c r="A4820" s="101" t="s">
        <v>15521</v>
      </c>
      <c r="B4820" s="101" t="s">
        <v>15522</v>
      </c>
      <c r="C4820" s="101" t="s">
        <v>1549</v>
      </c>
      <c r="D4820" s="102" t="s">
        <v>15523</v>
      </c>
    </row>
    <row r="4821" spans="1:4" ht="13.5" x14ac:dyDescent="0.25">
      <c r="A4821" s="101" t="s">
        <v>15524</v>
      </c>
      <c r="B4821" s="101" t="s">
        <v>15525</v>
      </c>
      <c r="C4821" s="101" t="s">
        <v>1549</v>
      </c>
      <c r="D4821" s="102" t="s">
        <v>15526</v>
      </c>
    </row>
    <row r="4822" spans="1:4" ht="13.5" x14ac:dyDescent="0.25">
      <c r="A4822" s="101" t="s">
        <v>15527</v>
      </c>
      <c r="B4822" s="101" t="s">
        <v>15528</v>
      </c>
      <c r="C4822" s="101" t="s">
        <v>1549</v>
      </c>
      <c r="D4822" s="102" t="s">
        <v>13255</v>
      </c>
    </row>
    <row r="4823" spans="1:4" ht="13.5" x14ac:dyDescent="0.25">
      <c r="A4823" s="101" t="s">
        <v>15529</v>
      </c>
      <c r="B4823" s="101" t="s">
        <v>15530</v>
      </c>
      <c r="C4823" s="101" t="s">
        <v>1549</v>
      </c>
      <c r="D4823" s="102" t="s">
        <v>5004</v>
      </c>
    </row>
    <row r="4824" spans="1:4" ht="13.5" x14ac:dyDescent="0.25">
      <c r="A4824" s="101" t="s">
        <v>15531</v>
      </c>
      <c r="B4824" s="101" t="s">
        <v>15532</v>
      </c>
      <c r="C4824" s="101" t="s">
        <v>1549</v>
      </c>
      <c r="D4824" s="102" t="s">
        <v>15533</v>
      </c>
    </row>
    <row r="4825" spans="1:4" ht="13.5" x14ac:dyDescent="0.25">
      <c r="A4825" s="101" t="s">
        <v>15534</v>
      </c>
      <c r="B4825" s="101" t="s">
        <v>15535</v>
      </c>
      <c r="C4825" s="101" t="s">
        <v>1549</v>
      </c>
      <c r="D4825" s="102" t="s">
        <v>15536</v>
      </c>
    </row>
    <row r="4826" spans="1:4" ht="13.5" x14ac:dyDescent="0.25">
      <c r="A4826" s="101" t="s">
        <v>15537</v>
      </c>
      <c r="B4826" s="101" t="s">
        <v>15538</v>
      </c>
      <c r="C4826" s="101" t="s">
        <v>1549</v>
      </c>
      <c r="D4826" s="102" t="s">
        <v>15539</v>
      </c>
    </row>
    <row r="4827" spans="1:4" ht="13.5" x14ac:dyDescent="0.25">
      <c r="A4827" s="101" t="s">
        <v>15540</v>
      </c>
      <c r="B4827" s="101" t="s">
        <v>15541</v>
      </c>
      <c r="C4827" s="101" t="s">
        <v>1549</v>
      </c>
      <c r="D4827" s="102" t="s">
        <v>8963</v>
      </c>
    </row>
    <row r="4828" spans="1:4" ht="13.5" x14ac:dyDescent="0.25">
      <c r="A4828" s="101" t="s">
        <v>15542</v>
      </c>
      <c r="B4828" s="101" t="s">
        <v>15543</v>
      </c>
      <c r="C4828" s="101" t="s">
        <v>1549</v>
      </c>
      <c r="D4828" s="102" t="s">
        <v>12600</v>
      </c>
    </row>
    <row r="4829" spans="1:4" ht="13.5" x14ac:dyDescent="0.25">
      <c r="A4829" s="101" t="s">
        <v>15544</v>
      </c>
      <c r="B4829" s="101" t="s">
        <v>15545</v>
      </c>
      <c r="C4829" s="101" t="s">
        <v>1549</v>
      </c>
      <c r="D4829" s="102" t="s">
        <v>15546</v>
      </c>
    </row>
    <row r="4830" spans="1:4" ht="13.5" x14ac:dyDescent="0.25">
      <c r="A4830" s="101" t="s">
        <v>15547</v>
      </c>
      <c r="B4830" s="101" t="s">
        <v>15548</v>
      </c>
      <c r="C4830" s="101" t="s">
        <v>1549</v>
      </c>
      <c r="D4830" s="102" t="s">
        <v>15549</v>
      </c>
    </row>
    <row r="4831" spans="1:4" ht="13.5" x14ac:dyDescent="0.25">
      <c r="A4831" s="101" t="s">
        <v>15550</v>
      </c>
      <c r="B4831" s="101" t="s">
        <v>15551</v>
      </c>
      <c r="C4831" s="101" t="s">
        <v>1549</v>
      </c>
      <c r="D4831" s="102" t="s">
        <v>15552</v>
      </c>
    </row>
    <row r="4832" spans="1:4" ht="13.5" x14ac:dyDescent="0.25">
      <c r="A4832" s="101" t="s">
        <v>15553</v>
      </c>
      <c r="B4832" s="101" t="s">
        <v>15554</v>
      </c>
      <c r="C4832" s="101" t="s">
        <v>1549</v>
      </c>
      <c r="D4832" s="102" t="s">
        <v>15555</v>
      </c>
    </row>
    <row r="4833" spans="1:4" ht="13.5" x14ac:dyDescent="0.25">
      <c r="A4833" s="101" t="s">
        <v>15556</v>
      </c>
      <c r="B4833" s="101" t="s">
        <v>15557</v>
      </c>
      <c r="C4833" s="101" t="s">
        <v>1549</v>
      </c>
      <c r="D4833" s="102" t="s">
        <v>15558</v>
      </c>
    </row>
    <row r="4834" spans="1:4" ht="13.5" x14ac:dyDescent="0.25">
      <c r="A4834" s="101" t="s">
        <v>15559</v>
      </c>
      <c r="B4834" s="101" t="s">
        <v>15560</v>
      </c>
      <c r="C4834" s="101" t="s">
        <v>1549</v>
      </c>
      <c r="D4834" s="102" t="s">
        <v>15561</v>
      </c>
    </row>
    <row r="4835" spans="1:4" ht="13.5" x14ac:dyDescent="0.25">
      <c r="A4835" s="101" t="s">
        <v>15562</v>
      </c>
      <c r="B4835" s="101" t="s">
        <v>15563</v>
      </c>
      <c r="C4835" s="101" t="s">
        <v>1549</v>
      </c>
      <c r="D4835" s="102" t="s">
        <v>15564</v>
      </c>
    </row>
    <row r="4836" spans="1:4" ht="13.5" x14ac:dyDescent="0.25">
      <c r="A4836" s="101" t="s">
        <v>15565</v>
      </c>
      <c r="B4836" s="101" t="s">
        <v>15566</v>
      </c>
      <c r="C4836" s="101" t="s">
        <v>1549</v>
      </c>
      <c r="D4836" s="102" t="s">
        <v>15567</v>
      </c>
    </row>
    <row r="4837" spans="1:4" ht="13.5" x14ac:dyDescent="0.25">
      <c r="A4837" s="101" t="s">
        <v>15568</v>
      </c>
      <c r="B4837" s="101" t="s">
        <v>15569</v>
      </c>
      <c r="C4837" s="101" t="s">
        <v>1549</v>
      </c>
      <c r="D4837" s="102" t="s">
        <v>15570</v>
      </c>
    </row>
    <row r="4838" spans="1:4" ht="13.5" x14ac:dyDescent="0.25">
      <c r="A4838" s="101" t="s">
        <v>15571</v>
      </c>
      <c r="B4838" s="101" t="s">
        <v>15572</v>
      </c>
      <c r="C4838" s="101" t="s">
        <v>1549</v>
      </c>
      <c r="D4838" s="102" t="s">
        <v>15573</v>
      </c>
    </row>
    <row r="4839" spans="1:4" ht="13.5" x14ac:dyDescent="0.25">
      <c r="A4839" s="101" t="s">
        <v>15574</v>
      </c>
      <c r="B4839" s="101" t="s">
        <v>15575</v>
      </c>
      <c r="C4839" s="101" t="s">
        <v>1549</v>
      </c>
      <c r="D4839" s="102" t="s">
        <v>15576</v>
      </c>
    </row>
    <row r="4840" spans="1:4" ht="13.5" x14ac:dyDescent="0.25">
      <c r="A4840" s="101" t="s">
        <v>15577</v>
      </c>
      <c r="B4840" s="101" t="s">
        <v>15578</v>
      </c>
      <c r="C4840" s="101" t="s">
        <v>1549</v>
      </c>
      <c r="D4840" s="102" t="s">
        <v>15576</v>
      </c>
    </row>
    <row r="4841" spans="1:4" ht="13.5" x14ac:dyDescent="0.25">
      <c r="A4841" s="101" t="s">
        <v>15579</v>
      </c>
      <c r="B4841" s="101" t="s">
        <v>15580</v>
      </c>
      <c r="C4841" s="101" t="s">
        <v>1549</v>
      </c>
      <c r="D4841" s="102" t="s">
        <v>7676</v>
      </c>
    </row>
    <row r="4842" spans="1:4" ht="13.5" x14ac:dyDescent="0.25">
      <c r="A4842" s="101" t="s">
        <v>15581</v>
      </c>
      <c r="B4842" s="101" t="s">
        <v>15582</v>
      </c>
      <c r="C4842" s="101" t="s">
        <v>1549</v>
      </c>
      <c r="D4842" s="102" t="s">
        <v>15583</v>
      </c>
    </row>
    <row r="4843" spans="1:4" ht="13.5" x14ac:dyDescent="0.25">
      <c r="A4843" s="101" t="s">
        <v>15584</v>
      </c>
      <c r="B4843" s="101" t="s">
        <v>15585</v>
      </c>
      <c r="C4843" s="101" t="s">
        <v>1549</v>
      </c>
      <c r="D4843" s="102" t="s">
        <v>15586</v>
      </c>
    </row>
    <row r="4844" spans="1:4" ht="13.5" x14ac:dyDescent="0.25">
      <c r="A4844" s="101" t="s">
        <v>15587</v>
      </c>
      <c r="B4844" s="101" t="s">
        <v>15588</v>
      </c>
      <c r="C4844" s="101" t="s">
        <v>1549</v>
      </c>
      <c r="D4844" s="102" t="s">
        <v>12414</v>
      </c>
    </row>
    <row r="4845" spans="1:4" ht="13.5" x14ac:dyDescent="0.25">
      <c r="A4845" s="101" t="s">
        <v>15589</v>
      </c>
      <c r="B4845" s="101" t="s">
        <v>15590</v>
      </c>
      <c r="C4845" s="101" t="s">
        <v>1549</v>
      </c>
      <c r="D4845" s="102" t="s">
        <v>15591</v>
      </c>
    </row>
    <row r="4846" spans="1:4" ht="13.5" x14ac:dyDescent="0.25">
      <c r="A4846" s="101" t="s">
        <v>15592</v>
      </c>
      <c r="B4846" s="101" t="s">
        <v>15593</v>
      </c>
      <c r="C4846" s="101" t="s">
        <v>1549</v>
      </c>
      <c r="D4846" s="102" t="s">
        <v>10398</v>
      </c>
    </row>
    <row r="4847" spans="1:4" ht="13.5" x14ac:dyDescent="0.25">
      <c r="A4847" s="101" t="s">
        <v>15594</v>
      </c>
      <c r="B4847" s="101" t="s">
        <v>15595</v>
      </c>
      <c r="C4847" s="101" t="s">
        <v>1549</v>
      </c>
      <c r="D4847" s="102" t="s">
        <v>4531</v>
      </c>
    </row>
    <row r="4848" spans="1:4" ht="13.5" x14ac:dyDescent="0.25">
      <c r="A4848" s="101" t="s">
        <v>15596</v>
      </c>
      <c r="B4848" s="101" t="s">
        <v>15597</v>
      </c>
      <c r="C4848" s="101" t="s">
        <v>1549</v>
      </c>
      <c r="D4848" s="102" t="s">
        <v>2023</v>
      </c>
    </row>
    <row r="4849" spans="1:4" ht="13.5" x14ac:dyDescent="0.25">
      <c r="A4849" s="101" t="s">
        <v>15598</v>
      </c>
      <c r="B4849" s="101" t="s">
        <v>15599</v>
      </c>
      <c r="C4849" s="101" t="s">
        <v>1549</v>
      </c>
      <c r="D4849" s="102" t="s">
        <v>15600</v>
      </c>
    </row>
    <row r="4850" spans="1:4" ht="13.5" x14ac:dyDescent="0.25">
      <c r="A4850" s="101" t="s">
        <v>15601</v>
      </c>
      <c r="B4850" s="101" t="s">
        <v>15602</v>
      </c>
      <c r="C4850" s="101" t="s">
        <v>1549</v>
      </c>
      <c r="D4850" s="102" t="s">
        <v>15603</v>
      </c>
    </row>
    <row r="4851" spans="1:4" ht="13.5" x14ac:dyDescent="0.25">
      <c r="A4851" s="101" t="s">
        <v>15604</v>
      </c>
      <c r="B4851" s="101" t="s">
        <v>15605</v>
      </c>
      <c r="C4851" s="101" t="s">
        <v>1549</v>
      </c>
      <c r="D4851" s="102" t="s">
        <v>15606</v>
      </c>
    </row>
    <row r="4852" spans="1:4" ht="13.5" x14ac:dyDescent="0.25">
      <c r="A4852" s="101" t="s">
        <v>15607</v>
      </c>
      <c r="B4852" s="101" t="s">
        <v>15608</v>
      </c>
      <c r="C4852" s="101" t="s">
        <v>1549</v>
      </c>
      <c r="D4852" s="102" t="s">
        <v>7837</v>
      </c>
    </row>
    <row r="4853" spans="1:4" ht="13.5" x14ac:dyDescent="0.25">
      <c r="A4853" s="101" t="s">
        <v>15609</v>
      </c>
      <c r="B4853" s="101" t="s">
        <v>15610</v>
      </c>
      <c r="C4853" s="101" t="s">
        <v>1549</v>
      </c>
      <c r="D4853" s="102" t="s">
        <v>4209</v>
      </c>
    </row>
    <row r="4854" spans="1:4" ht="13.5" x14ac:dyDescent="0.25">
      <c r="A4854" s="101" t="s">
        <v>15611</v>
      </c>
      <c r="B4854" s="101" t="s">
        <v>15612</v>
      </c>
      <c r="C4854" s="101" t="s">
        <v>1549</v>
      </c>
      <c r="D4854" s="102" t="s">
        <v>15613</v>
      </c>
    </row>
    <row r="4855" spans="1:4" ht="13.5" x14ac:dyDescent="0.25">
      <c r="A4855" s="101" t="s">
        <v>15614</v>
      </c>
      <c r="B4855" s="101" t="s">
        <v>15615</v>
      </c>
      <c r="C4855" s="101" t="s">
        <v>1549</v>
      </c>
      <c r="D4855" s="102" t="s">
        <v>12512</v>
      </c>
    </row>
    <row r="4856" spans="1:4" ht="13.5" x14ac:dyDescent="0.25">
      <c r="A4856" s="101" t="s">
        <v>15616</v>
      </c>
      <c r="B4856" s="101" t="s">
        <v>15617</v>
      </c>
      <c r="C4856" s="101" t="s">
        <v>1549</v>
      </c>
      <c r="D4856" s="102" t="s">
        <v>15618</v>
      </c>
    </row>
    <row r="4857" spans="1:4" ht="13.5" x14ac:dyDescent="0.25">
      <c r="A4857" s="101" t="s">
        <v>15619</v>
      </c>
      <c r="B4857" s="101" t="s">
        <v>15620</v>
      </c>
      <c r="C4857" s="101" t="s">
        <v>1549</v>
      </c>
      <c r="D4857" s="102" t="s">
        <v>13607</v>
      </c>
    </row>
    <row r="4858" spans="1:4" ht="13.5" x14ac:dyDescent="0.25">
      <c r="A4858" s="101" t="s">
        <v>15621</v>
      </c>
      <c r="B4858" s="101" t="s">
        <v>15622</v>
      </c>
      <c r="C4858" s="101" t="s">
        <v>1549</v>
      </c>
      <c r="D4858" s="102" t="s">
        <v>15623</v>
      </c>
    </row>
    <row r="4859" spans="1:4" ht="13.5" x14ac:dyDescent="0.25">
      <c r="A4859" s="101" t="s">
        <v>15624</v>
      </c>
      <c r="B4859" s="101" t="s">
        <v>15625</v>
      </c>
      <c r="C4859" s="101" t="s">
        <v>1549</v>
      </c>
      <c r="D4859" s="102" t="s">
        <v>5416</v>
      </c>
    </row>
    <row r="4860" spans="1:4" ht="13.5" x14ac:dyDescent="0.25">
      <c r="A4860" s="101" t="s">
        <v>15626</v>
      </c>
      <c r="B4860" s="101" t="s">
        <v>15627</v>
      </c>
      <c r="C4860" s="101" t="s">
        <v>1549</v>
      </c>
      <c r="D4860" s="102" t="s">
        <v>4938</v>
      </c>
    </row>
    <row r="4861" spans="1:4" ht="13.5" x14ac:dyDescent="0.25">
      <c r="A4861" s="101" t="s">
        <v>15628</v>
      </c>
      <c r="B4861" s="101" t="s">
        <v>15629</v>
      </c>
      <c r="C4861" s="101" t="s">
        <v>1549</v>
      </c>
      <c r="D4861" s="102" t="s">
        <v>15630</v>
      </c>
    </row>
    <row r="4862" spans="1:4" ht="13.5" x14ac:dyDescent="0.25">
      <c r="A4862" s="101" t="s">
        <v>15631</v>
      </c>
      <c r="B4862" s="101" t="s">
        <v>15632</v>
      </c>
      <c r="C4862" s="101" t="s">
        <v>1549</v>
      </c>
      <c r="D4862" s="102" t="s">
        <v>15633</v>
      </c>
    </row>
    <row r="4863" spans="1:4" ht="13.5" x14ac:dyDescent="0.25">
      <c r="A4863" s="101" t="s">
        <v>15634</v>
      </c>
      <c r="B4863" s="101" t="s">
        <v>15635</v>
      </c>
      <c r="C4863" s="101" t="s">
        <v>1549</v>
      </c>
      <c r="D4863" s="102" t="s">
        <v>12588</v>
      </c>
    </row>
    <row r="4864" spans="1:4" ht="13.5" x14ac:dyDescent="0.25">
      <c r="A4864" s="101" t="s">
        <v>15636</v>
      </c>
      <c r="B4864" s="101" t="s">
        <v>15637</v>
      </c>
      <c r="C4864" s="101" t="s">
        <v>1549</v>
      </c>
      <c r="D4864" s="102" t="s">
        <v>13358</v>
      </c>
    </row>
    <row r="4865" spans="1:4" ht="13.5" x14ac:dyDescent="0.25">
      <c r="A4865" s="101" t="s">
        <v>15638</v>
      </c>
      <c r="B4865" s="101" t="s">
        <v>15639</v>
      </c>
      <c r="C4865" s="101" t="s">
        <v>1549</v>
      </c>
      <c r="D4865" s="102" t="s">
        <v>15640</v>
      </c>
    </row>
    <row r="4866" spans="1:4" ht="13.5" x14ac:dyDescent="0.25">
      <c r="A4866" s="101" t="s">
        <v>15641</v>
      </c>
      <c r="B4866" s="101" t="s">
        <v>15642</v>
      </c>
      <c r="C4866" s="101" t="s">
        <v>1549</v>
      </c>
      <c r="D4866" s="102" t="s">
        <v>15643</v>
      </c>
    </row>
    <row r="4867" spans="1:4" ht="13.5" x14ac:dyDescent="0.25">
      <c r="A4867" s="101" t="s">
        <v>15644</v>
      </c>
      <c r="B4867" s="101" t="s">
        <v>15645</v>
      </c>
      <c r="C4867" s="101" t="s">
        <v>1549</v>
      </c>
      <c r="D4867" s="102" t="s">
        <v>15646</v>
      </c>
    </row>
    <row r="4868" spans="1:4" ht="13.5" x14ac:dyDescent="0.25">
      <c r="A4868" s="101" t="s">
        <v>15647</v>
      </c>
      <c r="B4868" s="101" t="s">
        <v>15648</v>
      </c>
      <c r="C4868" s="101" t="s">
        <v>1549</v>
      </c>
      <c r="D4868" s="102" t="s">
        <v>15649</v>
      </c>
    </row>
    <row r="4869" spans="1:4" ht="13.5" x14ac:dyDescent="0.25">
      <c r="A4869" s="101" t="s">
        <v>15650</v>
      </c>
      <c r="B4869" s="101" t="s">
        <v>15651</v>
      </c>
      <c r="C4869" s="101" t="s">
        <v>1549</v>
      </c>
      <c r="D4869" s="102" t="s">
        <v>12120</v>
      </c>
    </row>
    <row r="4870" spans="1:4" ht="13.5" x14ac:dyDescent="0.25">
      <c r="A4870" s="101" t="s">
        <v>15652</v>
      </c>
      <c r="B4870" s="101" t="s">
        <v>15653</v>
      </c>
      <c r="C4870" s="101" t="s">
        <v>1549</v>
      </c>
      <c r="D4870" s="102" t="s">
        <v>15654</v>
      </c>
    </row>
    <row r="4871" spans="1:4" ht="13.5" x14ac:dyDescent="0.25">
      <c r="A4871" s="101" t="s">
        <v>15655</v>
      </c>
      <c r="B4871" s="101" t="s">
        <v>15656</v>
      </c>
      <c r="C4871" s="101" t="s">
        <v>1549</v>
      </c>
      <c r="D4871" s="102" t="s">
        <v>15657</v>
      </c>
    </row>
    <row r="4872" spans="1:4" ht="13.5" x14ac:dyDescent="0.25">
      <c r="A4872" s="101" t="s">
        <v>15658</v>
      </c>
      <c r="B4872" s="101" t="s">
        <v>15659</v>
      </c>
      <c r="C4872" s="101" t="s">
        <v>1549</v>
      </c>
      <c r="D4872" s="102" t="s">
        <v>15660</v>
      </c>
    </row>
    <row r="4873" spans="1:4" ht="13.5" x14ac:dyDescent="0.25">
      <c r="A4873" s="101" t="s">
        <v>15661</v>
      </c>
      <c r="B4873" s="101" t="s">
        <v>15662</v>
      </c>
      <c r="C4873" s="101" t="s">
        <v>1549</v>
      </c>
      <c r="D4873" s="102" t="s">
        <v>7971</v>
      </c>
    </row>
    <row r="4874" spans="1:4" ht="13.5" x14ac:dyDescent="0.25">
      <c r="A4874" s="101" t="s">
        <v>15663</v>
      </c>
      <c r="B4874" s="101" t="s">
        <v>15664</v>
      </c>
      <c r="C4874" s="101" t="s">
        <v>1549</v>
      </c>
      <c r="D4874" s="102" t="s">
        <v>14701</v>
      </c>
    </row>
    <row r="4875" spans="1:4" ht="13.5" x14ac:dyDescent="0.25">
      <c r="A4875" s="101" t="s">
        <v>15665</v>
      </c>
      <c r="B4875" s="101" t="s">
        <v>15666</v>
      </c>
      <c r="C4875" s="101" t="s">
        <v>1549</v>
      </c>
      <c r="D4875" s="102" t="s">
        <v>15667</v>
      </c>
    </row>
    <row r="4876" spans="1:4" ht="13.5" x14ac:dyDescent="0.25">
      <c r="A4876" s="101" t="s">
        <v>15668</v>
      </c>
      <c r="B4876" s="101" t="s">
        <v>15669</v>
      </c>
      <c r="C4876" s="101" t="s">
        <v>1549</v>
      </c>
      <c r="D4876" s="102" t="s">
        <v>7002</v>
      </c>
    </row>
    <row r="4877" spans="1:4" ht="13.5" x14ac:dyDescent="0.25">
      <c r="A4877" s="101" t="s">
        <v>15670</v>
      </c>
      <c r="B4877" s="101" t="s">
        <v>15671</v>
      </c>
      <c r="C4877" s="101" t="s">
        <v>1549</v>
      </c>
      <c r="D4877" s="102" t="s">
        <v>8776</v>
      </c>
    </row>
    <row r="4878" spans="1:4" ht="13.5" x14ac:dyDescent="0.25">
      <c r="A4878" s="101" t="s">
        <v>15672</v>
      </c>
      <c r="B4878" s="101" t="s">
        <v>15673</v>
      </c>
      <c r="C4878" s="101" t="s">
        <v>1549</v>
      </c>
      <c r="D4878" s="102" t="s">
        <v>7855</v>
      </c>
    </row>
    <row r="4879" spans="1:4" ht="13.5" x14ac:dyDescent="0.25">
      <c r="A4879" s="101" t="s">
        <v>15674</v>
      </c>
      <c r="B4879" s="101" t="s">
        <v>15675</v>
      </c>
      <c r="C4879" s="101" t="s">
        <v>1549</v>
      </c>
      <c r="D4879" s="102" t="s">
        <v>3715</v>
      </c>
    </row>
    <row r="4880" spans="1:4" ht="13.5" x14ac:dyDescent="0.25">
      <c r="A4880" s="101" t="s">
        <v>15676</v>
      </c>
      <c r="B4880" s="101" t="s">
        <v>15677</v>
      </c>
      <c r="C4880" s="101" t="s">
        <v>1549</v>
      </c>
      <c r="D4880" s="102" t="s">
        <v>3877</v>
      </c>
    </row>
    <row r="4881" spans="1:4" ht="13.5" x14ac:dyDescent="0.25">
      <c r="A4881" s="101" t="s">
        <v>15678</v>
      </c>
      <c r="B4881" s="101" t="s">
        <v>15679</v>
      </c>
      <c r="C4881" s="101" t="s">
        <v>1549</v>
      </c>
      <c r="D4881" s="102" t="s">
        <v>15680</v>
      </c>
    </row>
    <row r="4882" spans="1:4" ht="13.5" x14ac:dyDescent="0.25">
      <c r="A4882" s="101" t="s">
        <v>15681</v>
      </c>
      <c r="B4882" s="101" t="s">
        <v>15682</v>
      </c>
      <c r="C4882" s="101" t="s">
        <v>1549</v>
      </c>
      <c r="D4882" s="102" t="s">
        <v>15683</v>
      </c>
    </row>
    <row r="4883" spans="1:4" ht="13.5" x14ac:dyDescent="0.25">
      <c r="A4883" s="101" t="s">
        <v>15684</v>
      </c>
      <c r="B4883" s="101" t="s">
        <v>15685</v>
      </c>
      <c r="C4883" s="101" t="s">
        <v>1549</v>
      </c>
      <c r="D4883" s="102" t="s">
        <v>15686</v>
      </c>
    </row>
    <row r="4884" spans="1:4" ht="13.5" x14ac:dyDescent="0.25">
      <c r="A4884" s="101" t="s">
        <v>15687</v>
      </c>
      <c r="B4884" s="101" t="s">
        <v>15688</v>
      </c>
      <c r="C4884" s="101" t="s">
        <v>1549</v>
      </c>
      <c r="D4884" s="102" t="s">
        <v>15689</v>
      </c>
    </row>
    <row r="4885" spans="1:4" ht="13.5" x14ac:dyDescent="0.25">
      <c r="A4885" s="101" t="s">
        <v>15690</v>
      </c>
      <c r="B4885" s="101" t="s">
        <v>15691</v>
      </c>
      <c r="C4885" s="101" t="s">
        <v>1549</v>
      </c>
      <c r="D4885" s="102" t="s">
        <v>12588</v>
      </c>
    </row>
    <row r="4886" spans="1:4" ht="13.5" x14ac:dyDescent="0.25">
      <c r="A4886" s="101" t="s">
        <v>15692</v>
      </c>
      <c r="B4886" s="101" t="s">
        <v>15693</v>
      </c>
      <c r="C4886" s="101" t="s">
        <v>1549</v>
      </c>
      <c r="D4886" s="102" t="s">
        <v>15694</v>
      </c>
    </row>
    <row r="4887" spans="1:4" ht="13.5" x14ac:dyDescent="0.25">
      <c r="A4887" s="101" t="s">
        <v>15695</v>
      </c>
      <c r="B4887" s="101" t="s">
        <v>15696</v>
      </c>
      <c r="C4887" s="101" t="s">
        <v>1549</v>
      </c>
      <c r="D4887" s="102" t="s">
        <v>15697</v>
      </c>
    </row>
    <row r="4888" spans="1:4" ht="13.5" x14ac:dyDescent="0.25">
      <c r="A4888" s="101" t="s">
        <v>15698</v>
      </c>
      <c r="B4888" s="101" t="s">
        <v>15699</v>
      </c>
      <c r="C4888" s="101" t="s">
        <v>1549</v>
      </c>
      <c r="D4888" s="102" t="s">
        <v>15700</v>
      </c>
    </row>
    <row r="4889" spans="1:4" ht="13.5" x14ac:dyDescent="0.25">
      <c r="A4889" s="101" t="s">
        <v>15701</v>
      </c>
      <c r="B4889" s="101" t="s">
        <v>15702</v>
      </c>
      <c r="C4889" s="101" t="s">
        <v>1549</v>
      </c>
      <c r="D4889" s="102" t="s">
        <v>15703</v>
      </c>
    </row>
    <row r="4890" spans="1:4" ht="13.5" x14ac:dyDescent="0.25">
      <c r="A4890" s="101" t="s">
        <v>15704</v>
      </c>
      <c r="B4890" s="101" t="s">
        <v>15705</v>
      </c>
      <c r="C4890" s="101" t="s">
        <v>1549</v>
      </c>
      <c r="D4890" s="102" t="s">
        <v>9748</v>
      </c>
    </row>
    <row r="4891" spans="1:4" ht="13.5" x14ac:dyDescent="0.25">
      <c r="A4891" s="101" t="s">
        <v>15706</v>
      </c>
      <c r="B4891" s="101" t="s">
        <v>15707</v>
      </c>
      <c r="C4891" s="101" t="s">
        <v>1549</v>
      </c>
      <c r="D4891" s="102" t="s">
        <v>8842</v>
      </c>
    </row>
    <row r="4892" spans="1:4" ht="13.5" x14ac:dyDescent="0.25">
      <c r="A4892" s="101" t="s">
        <v>15708</v>
      </c>
      <c r="B4892" s="101" t="s">
        <v>15709</v>
      </c>
      <c r="C4892" s="101" t="s">
        <v>1549</v>
      </c>
      <c r="D4892" s="102" t="s">
        <v>15710</v>
      </c>
    </row>
    <row r="4893" spans="1:4" ht="13.5" x14ac:dyDescent="0.25">
      <c r="A4893" s="101" t="s">
        <v>15711</v>
      </c>
      <c r="B4893" s="101" t="s">
        <v>15712</v>
      </c>
      <c r="C4893" s="101" t="s">
        <v>1549</v>
      </c>
      <c r="D4893" s="102" t="s">
        <v>1837</v>
      </c>
    </row>
    <row r="4894" spans="1:4" ht="13.5" x14ac:dyDescent="0.25">
      <c r="A4894" s="101" t="s">
        <v>15713</v>
      </c>
      <c r="B4894" s="101" t="s">
        <v>15714</v>
      </c>
      <c r="C4894" s="101" t="s">
        <v>1549</v>
      </c>
      <c r="D4894" s="102" t="s">
        <v>7971</v>
      </c>
    </row>
    <row r="4895" spans="1:4" ht="13.5" x14ac:dyDescent="0.25">
      <c r="A4895" s="101" t="s">
        <v>15715</v>
      </c>
      <c r="B4895" s="101" t="s">
        <v>15716</v>
      </c>
      <c r="C4895" s="101" t="s">
        <v>1549</v>
      </c>
      <c r="D4895" s="102" t="s">
        <v>14116</v>
      </c>
    </row>
    <row r="4896" spans="1:4" ht="13.5" x14ac:dyDescent="0.25">
      <c r="A4896" s="101" t="s">
        <v>15717</v>
      </c>
      <c r="B4896" s="101" t="s">
        <v>15718</v>
      </c>
      <c r="C4896" s="101" t="s">
        <v>1549</v>
      </c>
      <c r="D4896" s="102" t="s">
        <v>15719</v>
      </c>
    </row>
    <row r="4897" spans="1:4" ht="13.5" x14ac:dyDescent="0.25">
      <c r="A4897" s="101" t="s">
        <v>15720</v>
      </c>
      <c r="B4897" s="101" t="s">
        <v>15721</v>
      </c>
      <c r="C4897" s="101" t="s">
        <v>1549</v>
      </c>
      <c r="D4897" s="102" t="s">
        <v>15722</v>
      </c>
    </row>
    <row r="4898" spans="1:4" ht="13.5" x14ac:dyDescent="0.25">
      <c r="A4898" s="101" t="s">
        <v>15723</v>
      </c>
      <c r="B4898" s="101" t="s">
        <v>15724</v>
      </c>
      <c r="C4898" s="101" t="s">
        <v>1549</v>
      </c>
      <c r="D4898" s="102" t="s">
        <v>15725</v>
      </c>
    </row>
    <row r="4899" spans="1:4" ht="13.5" x14ac:dyDescent="0.25">
      <c r="A4899" s="101" t="s">
        <v>15726</v>
      </c>
      <c r="B4899" s="101" t="s">
        <v>15727</v>
      </c>
      <c r="C4899" s="101" t="s">
        <v>1549</v>
      </c>
      <c r="D4899" s="102" t="s">
        <v>15728</v>
      </c>
    </row>
    <row r="4900" spans="1:4" ht="13.5" x14ac:dyDescent="0.25">
      <c r="A4900" s="101" t="s">
        <v>15729</v>
      </c>
      <c r="B4900" s="101" t="s">
        <v>15730</v>
      </c>
      <c r="C4900" s="101" t="s">
        <v>1549</v>
      </c>
      <c r="D4900" s="102" t="s">
        <v>15731</v>
      </c>
    </row>
    <row r="4901" spans="1:4" ht="13.5" x14ac:dyDescent="0.25">
      <c r="A4901" s="101" t="s">
        <v>15732</v>
      </c>
      <c r="B4901" s="101" t="s">
        <v>15733</v>
      </c>
      <c r="C4901" s="101" t="s">
        <v>1549</v>
      </c>
      <c r="D4901" s="102" t="s">
        <v>3793</v>
      </c>
    </row>
    <row r="4902" spans="1:4" ht="13.5" x14ac:dyDescent="0.25">
      <c r="A4902" s="101" t="s">
        <v>15734</v>
      </c>
      <c r="B4902" s="101" t="s">
        <v>15735</v>
      </c>
      <c r="C4902" s="101" t="s">
        <v>1549</v>
      </c>
      <c r="D4902" s="102" t="s">
        <v>1849</v>
      </c>
    </row>
    <row r="4903" spans="1:4" ht="13.5" x14ac:dyDescent="0.25">
      <c r="A4903" s="101" t="s">
        <v>15736</v>
      </c>
      <c r="B4903" s="101" t="s">
        <v>15737</v>
      </c>
      <c r="C4903" s="101" t="s">
        <v>1549</v>
      </c>
      <c r="D4903" s="102" t="s">
        <v>15738</v>
      </c>
    </row>
    <row r="4904" spans="1:4" ht="13.5" x14ac:dyDescent="0.25">
      <c r="A4904" s="101" t="s">
        <v>15739</v>
      </c>
      <c r="B4904" s="101" t="s">
        <v>15740</v>
      </c>
      <c r="C4904" s="101" t="s">
        <v>1549</v>
      </c>
      <c r="D4904" s="102" t="s">
        <v>9591</v>
      </c>
    </row>
    <row r="4905" spans="1:4" ht="13.5" x14ac:dyDescent="0.25">
      <c r="A4905" s="101" t="s">
        <v>15741</v>
      </c>
      <c r="B4905" s="101" t="s">
        <v>15742</v>
      </c>
      <c r="C4905" s="101" t="s">
        <v>1549</v>
      </c>
      <c r="D4905" s="102" t="s">
        <v>9710</v>
      </c>
    </row>
    <row r="4906" spans="1:4" ht="13.5" x14ac:dyDescent="0.25">
      <c r="A4906" s="101" t="s">
        <v>15743</v>
      </c>
      <c r="B4906" s="101" t="s">
        <v>15744</v>
      </c>
      <c r="C4906" s="101" t="s">
        <v>1549</v>
      </c>
      <c r="D4906" s="102" t="s">
        <v>15745</v>
      </c>
    </row>
    <row r="4907" spans="1:4" ht="13.5" x14ac:dyDescent="0.25">
      <c r="A4907" s="101" t="s">
        <v>15746</v>
      </c>
      <c r="B4907" s="101" t="s">
        <v>15747</v>
      </c>
      <c r="C4907" s="101" t="s">
        <v>1549</v>
      </c>
      <c r="D4907" s="102" t="s">
        <v>15748</v>
      </c>
    </row>
    <row r="4908" spans="1:4" ht="13.5" x14ac:dyDescent="0.25">
      <c r="A4908" s="101" t="s">
        <v>15749</v>
      </c>
      <c r="B4908" s="101" t="s">
        <v>15747</v>
      </c>
      <c r="C4908" s="101" t="s">
        <v>1549</v>
      </c>
      <c r="D4908" s="102" t="s">
        <v>15750</v>
      </c>
    </row>
    <row r="4909" spans="1:4" ht="13.5" x14ac:dyDescent="0.25">
      <c r="A4909" s="101" t="s">
        <v>15751</v>
      </c>
      <c r="B4909" s="101" t="s">
        <v>15752</v>
      </c>
      <c r="C4909" s="101" t="s">
        <v>1549</v>
      </c>
      <c r="D4909" s="102" t="s">
        <v>15753</v>
      </c>
    </row>
    <row r="4910" spans="1:4" ht="13.5" x14ac:dyDescent="0.25">
      <c r="A4910" s="101" t="s">
        <v>15754</v>
      </c>
      <c r="B4910" s="101" t="s">
        <v>15755</v>
      </c>
      <c r="C4910" s="101" t="s">
        <v>1549</v>
      </c>
      <c r="D4910" s="102" t="s">
        <v>14129</v>
      </c>
    </row>
    <row r="4911" spans="1:4" ht="13.5" x14ac:dyDescent="0.25">
      <c r="A4911" s="101" t="s">
        <v>15756</v>
      </c>
      <c r="B4911" s="101" t="s">
        <v>15757</v>
      </c>
      <c r="C4911" s="101" t="s">
        <v>1549</v>
      </c>
      <c r="D4911" s="102" t="s">
        <v>15758</v>
      </c>
    </row>
    <row r="4912" spans="1:4" ht="13.5" x14ac:dyDescent="0.25">
      <c r="A4912" s="101" t="s">
        <v>15759</v>
      </c>
      <c r="B4912" s="101" t="s">
        <v>15760</v>
      </c>
      <c r="C4912" s="101" t="s">
        <v>1549</v>
      </c>
      <c r="D4912" s="102" t="s">
        <v>15761</v>
      </c>
    </row>
    <row r="4913" spans="1:4" ht="13.5" x14ac:dyDescent="0.25">
      <c r="A4913" s="101" t="s">
        <v>15762</v>
      </c>
      <c r="B4913" s="101" t="s">
        <v>15763</v>
      </c>
      <c r="C4913" s="101" t="s">
        <v>1549</v>
      </c>
      <c r="D4913" s="102" t="s">
        <v>15764</v>
      </c>
    </row>
    <row r="4914" spans="1:4" ht="13.5" x14ac:dyDescent="0.25">
      <c r="A4914" s="101" t="s">
        <v>15765</v>
      </c>
      <c r="B4914" s="101" t="s">
        <v>15766</v>
      </c>
      <c r="C4914" s="101" t="s">
        <v>1549</v>
      </c>
      <c r="D4914" s="102" t="s">
        <v>15767</v>
      </c>
    </row>
    <row r="4915" spans="1:4" ht="13.5" x14ac:dyDescent="0.25">
      <c r="A4915" s="101" t="s">
        <v>15768</v>
      </c>
      <c r="B4915" s="101" t="s">
        <v>15769</v>
      </c>
      <c r="C4915" s="101" t="s">
        <v>1549</v>
      </c>
      <c r="D4915" s="102" t="s">
        <v>15770</v>
      </c>
    </row>
    <row r="4916" spans="1:4" ht="13.5" x14ac:dyDescent="0.25">
      <c r="A4916" s="101" t="s">
        <v>15771</v>
      </c>
      <c r="B4916" s="101" t="s">
        <v>15772</v>
      </c>
      <c r="C4916" s="101" t="s">
        <v>1549</v>
      </c>
      <c r="D4916" s="102" t="s">
        <v>15773</v>
      </c>
    </row>
    <row r="4917" spans="1:4" ht="13.5" x14ac:dyDescent="0.25">
      <c r="A4917" s="101" t="s">
        <v>15774</v>
      </c>
      <c r="B4917" s="101" t="s">
        <v>15775</v>
      </c>
      <c r="C4917" s="101" t="s">
        <v>1549</v>
      </c>
      <c r="D4917" s="102" t="s">
        <v>15776</v>
      </c>
    </row>
    <row r="4918" spans="1:4" ht="13.5" x14ac:dyDescent="0.25">
      <c r="A4918" s="101" t="s">
        <v>15777</v>
      </c>
      <c r="B4918" s="101" t="s">
        <v>15778</v>
      </c>
      <c r="C4918" s="101" t="s">
        <v>1549</v>
      </c>
      <c r="D4918" s="102" t="s">
        <v>15779</v>
      </c>
    </row>
    <row r="4919" spans="1:4" ht="13.5" x14ac:dyDescent="0.25">
      <c r="A4919" s="101" t="s">
        <v>15780</v>
      </c>
      <c r="B4919" s="101" t="s">
        <v>15781</v>
      </c>
      <c r="C4919" s="101" t="s">
        <v>1549</v>
      </c>
      <c r="D4919" s="102" t="s">
        <v>15782</v>
      </c>
    </row>
    <row r="4920" spans="1:4" ht="13.5" x14ac:dyDescent="0.25">
      <c r="A4920" s="101" t="s">
        <v>15783</v>
      </c>
      <c r="B4920" s="101" t="s">
        <v>15784</v>
      </c>
      <c r="C4920" s="101" t="s">
        <v>1549</v>
      </c>
      <c r="D4920" s="102" t="s">
        <v>15764</v>
      </c>
    </row>
    <row r="4921" spans="1:4" ht="13.5" x14ac:dyDescent="0.25">
      <c r="A4921" s="101" t="s">
        <v>15785</v>
      </c>
      <c r="B4921" s="101" t="s">
        <v>15786</v>
      </c>
      <c r="C4921" s="101" t="s">
        <v>1549</v>
      </c>
      <c r="D4921" s="102" t="s">
        <v>15787</v>
      </c>
    </row>
    <row r="4922" spans="1:4" ht="13.5" x14ac:dyDescent="0.25">
      <c r="A4922" s="101" t="s">
        <v>15788</v>
      </c>
      <c r="B4922" s="101" t="s">
        <v>15789</v>
      </c>
      <c r="C4922" s="101" t="s">
        <v>1549</v>
      </c>
      <c r="D4922" s="102" t="s">
        <v>15790</v>
      </c>
    </row>
    <row r="4923" spans="1:4" ht="13.5" x14ac:dyDescent="0.25">
      <c r="A4923" s="101" t="s">
        <v>15791</v>
      </c>
      <c r="B4923" s="101" t="s">
        <v>15792</v>
      </c>
      <c r="C4923" s="101" t="s">
        <v>1549</v>
      </c>
      <c r="D4923" s="102" t="s">
        <v>15793</v>
      </c>
    </row>
    <row r="4924" spans="1:4" ht="13.5" x14ac:dyDescent="0.25">
      <c r="A4924" s="101" t="s">
        <v>15794</v>
      </c>
      <c r="B4924" s="101" t="s">
        <v>15795</v>
      </c>
      <c r="C4924" s="101" t="s">
        <v>1549</v>
      </c>
      <c r="D4924" s="102" t="s">
        <v>15796</v>
      </c>
    </row>
    <row r="4925" spans="1:4" ht="13.5" x14ac:dyDescent="0.25">
      <c r="A4925" s="101" t="s">
        <v>15797</v>
      </c>
      <c r="B4925" s="101" t="s">
        <v>15798</v>
      </c>
      <c r="C4925" s="101" t="s">
        <v>1549</v>
      </c>
      <c r="D4925" s="102" t="s">
        <v>15799</v>
      </c>
    </row>
    <row r="4926" spans="1:4" ht="13.5" x14ac:dyDescent="0.25">
      <c r="A4926" s="101" t="s">
        <v>15800</v>
      </c>
      <c r="B4926" s="101" t="s">
        <v>15801</v>
      </c>
      <c r="C4926" s="101" t="s">
        <v>1549</v>
      </c>
      <c r="D4926" s="102" t="s">
        <v>15802</v>
      </c>
    </row>
    <row r="4927" spans="1:4" ht="13.5" x14ac:dyDescent="0.25">
      <c r="A4927" s="101" t="s">
        <v>15803</v>
      </c>
      <c r="B4927" s="101" t="s">
        <v>15804</v>
      </c>
      <c r="C4927" s="101" t="s">
        <v>1549</v>
      </c>
      <c r="D4927" s="102" t="s">
        <v>15805</v>
      </c>
    </row>
    <row r="4928" spans="1:4" ht="13.5" x14ac:dyDescent="0.25">
      <c r="A4928" s="101" t="s">
        <v>15806</v>
      </c>
      <c r="B4928" s="101" t="s">
        <v>15807</v>
      </c>
      <c r="C4928" s="101" t="s">
        <v>1549</v>
      </c>
      <c r="D4928" s="102" t="s">
        <v>15808</v>
      </c>
    </row>
    <row r="4929" spans="1:4" ht="13.5" x14ac:dyDescent="0.25">
      <c r="A4929" s="101" t="s">
        <v>15809</v>
      </c>
      <c r="B4929" s="101" t="s">
        <v>15810</v>
      </c>
      <c r="C4929" s="101" t="s">
        <v>1549</v>
      </c>
      <c r="D4929" s="102" t="s">
        <v>15811</v>
      </c>
    </row>
    <row r="4930" spans="1:4" ht="13.5" x14ac:dyDescent="0.25">
      <c r="A4930" s="101" t="s">
        <v>15812</v>
      </c>
      <c r="B4930" s="101" t="s">
        <v>15813</v>
      </c>
      <c r="C4930" s="101" t="s">
        <v>1549</v>
      </c>
      <c r="D4930" s="102" t="s">
        <v>15814</v>
      </c>
    </row>
    <row r="4931" spans="1:4" ht="13.5" x14ac:dyDescent="0.25">
      <c r="A4931" s="101" t="s">
        <v>15815</v>
      </c>
      <c r="B4931" s="101" t="s">
        <v>15816</v>
      </c>
      <c r="C4931" s="101" t="s">
        <v>1549</v>
      </c>
      <c r="D4931" s="102" t="s">
        <v>15817</v>
      </c>
    </row>
    <row r="4932" spans="1:4" ht="13.5" x14ac:dyDescent="0.25">
      <c r="A4932" s="101" t="s">
        <v>15818</v>
      </c>
      <c r="B4932" s="101" t="s">
        <v>15819</v>
      </c>
      <c r="C4932" s="101" t="s">
        <v>1549</v>
      </c>
      <c r="D4932" s="102" t="s">
        <v>15820</v>
      </c>
    </row>
    <row r="4933" spans="1:4" ht="13.5" x14ac:dyDescent="0.25">
      <c r="A4933" s="101" t="s">
        <v>15821</v>
      </c>
      <c r="B4933" s="101" t="s">
        <v>15822</v>
      </c>
      <c r="C4933" s="101" t="s">
        <v>1549</v>
      </c>
      <c r="D4933" s="102" t="s">
        <v>15823</v>
      </c>
    </row>
    <row r="4934" spans="1:4" ht="13.5" x14ac:dyDescent="0.25">
      <c r="A4934" s="101" t="s">
        <v>15824</v>
      </c>
      <c r="B4934" s="101" t="s">
        <v>15825</v>
      </c>
      <c r="C4934" s="101" t="s">
        <v>1549</v>
      </c>
      <c r="D4934" s="102" t="s">
        <v>14359</v>
      </c>
    </row>
    <row r="4935" spans="1:4" ht="13.5" x14ac:dyDescent="0.25">
      <c r="A4935" s="101" t="s">
        <v>15826</v>
      </c>
      <c r="B4935" s="101" t="s">
        <v>15827</v>
      </c>
      <c r="C4935" s="101" t="s">
        <v>1549</v>
      </c>
      <c r="D4935" s="102" t="s">
        <v>15828</v>
      </c>
    </row>
    <row r="4936" spans="1:4" ht="13.5" x14ac:dyDescent="0.25">
      <c r="A4936" s="101" t="s">
        <v>15829</v>
      </c>
      <c r="B4936" s="101" t="s">
        <v>15830</v>
      </c>
      <c r="C4936" s="101" t="s">
        <v>1549</v>
      </c>
      <c r="D4936" s="102" t="s">
        <v>13338</v>
      </c>
    </row>
    <row r="4937" spans="1:4" ht="13.5" x14ac:dyDescent="0.25">
      <c r="A4937" s="101" t="s">
        <v>15831</v>
      </c>
      <c r="B4937" s="101" t="s">
        <v>15832</v>
      </c>
      <c r="C4937" s="101" t="s">
        <v>1549</v>
      </c>
      <c r="D4937" s="102" t="s">
        <v>15833</v>
      </c>
    </row>
    <row r="4938" spans="1:4" ht="13.5" x14ac:dyDescent="0.25">
      <c r="A4938" s="101" t="s">
        <v>15834</v>
      </c>
      <c r="B4938" s="101" t="s">
        <v>15835</v>
      </c>
      <c r="C4938" s="101" t="s">
        <v>1549</v>
      </c>
      <c r="D4938" s="102" t="s">
        <v>15836</v>
      </c>
    </row>
    <row r="4939" spans="1:4" ht="13.5" x14ac:dyDescent="0.25">
      <c r="A4939" s="101" t="s">
        <v>15837</v>
      </c>
      <c r="B4939" s="101" t="s">
        <v>15838</v>
      </c>
      <c r="C4939" s="101" t="s">
        <v>1549</v>
      </c>
      <c r="D4939" s="102" t="s">
        <v>15839</v>
      </c>
    </row>
    <row r="4940" spans="1:4" ht="13.5" x14ac:dyDescent="0.25">
      <c r="A4940" s="101" t="s">
        <v>15840</v>
      </c>
      <c r="B4940" s="101" t="s">
        <v>15841</v>
      </c>
      <c r="C4940" s="101" t="s">
        <v>1549</v>
      </c>
      <c r="D4940" s="102" t="s">
        <v>12754</v>
      </c>
    </row>
    <row r="4941" spans="1:4" ht="13.5" x14ac:dyDescent="0.25">
      <c r="A4941" s="101" t="s">
        <v>15842</v>
      </c>
      <c r="B4941" s="101" t="s">
        <v>15843</v>
      </c>
      <c r="C4941" s="101" t="s">
        <v>1549</v>
      </c>
      <c r="D4941" s="102" t="s">
        <v>15844</v>
      </c>
    </row>
    <row r="4942" spans="1:4" ht="13.5" x14ac:dyDescent="0.25">
      <c r="A4942" s="101" t="s">
        <v>15845</v>
      </c>
      <c r="B4942" s="101" t="s">
        <v>15846</v>
      </c>
      <c r="C4942" s="101" t="s">
        <v>1549</v>
      </c>
      <c r="D4942" s="102" t="s">
        <v>12995</v>
      </c>
    </row>
    <row r="4943" spans="1:4" ht="13.5" x14ac:dyDescent="0.25">
      <c r="A4943" s="101" t="s">
        <v>15847</v>
      </c>
      <c r="B4943" s="101" t="s">
        <v>15848</v>
      </c>
      <c r="C4943" s="101" t="s">
        <v>1549</v>
      </c>
      <c r="D4943" s="102" t="s">
        <v>9591</v>
      </c>
    </row>
    <row r="4944" spans="1:4" ht="13.5" x14ac:dyDescent="0.25">
      <c r="A4944" s="101" t="s">
        <v>15849</v>
      </c>
      <c r="B4944" s="101" t="s">
        <v>15850</v>
      </c>
      <c r="C4944" s="101" t="s">
        <v>1549</v>
      </c>
      <c r="D4944" s="102" t="s">
        <v>3991</v>
      </c>
    </row>
    <row r="4945" spans="1:4" ht="13.5" x14ac:dyDescent="0.25">
      <c r="A4945" s="101" t="s">
        <v>15851</v>
      </c>
      <c r="B4945" s="101" t="s">
        <v>15852</v>
      </c>
      <c r="C4945" s="101" t="s">
        <v>1549</v>
      </c>
      <c r="D4945" s="102" t="s">
        <v>15853</v>
      </c>
    </row>
    <row r="4946" spans="1:4" ht="13.5" x14ac:dyDescent="0.25">
      <c r="A4946" s="101" t="s">
        <v>15854</v>
      </c>
      <c r="B4946" s="101" t="s">
        <v>15855</v>
      </c>
      <c r="C4946" s="101" t="s">
        <v>1549</v>
      </c>
      <c r="D4946" s="102" t="s">
        <v>13029</v>
      </c>
    </row>
    <row r="4947" spans="1:4" ht="13.5" x14ac:dyDescent="0.25">
      <c r="A4947" s="101" t="s">
        <v>15856</v>
      </c>
      <c r="B4947" s="101" t="s">
        <v>15857</v>
      </c>
      <c r="C4947" s="101" t="s">
        <v>1549</v>
      </c>
      <c r="D4947" s="102" t="s">
        <v>15858</v>
      </c>
    </row>
    <row r="4948" spans="1:4" ht="13.5" x14ac:dyDescent="0.25">
      <c r="A4948" s="101" t="s">
        <v>15859</v>
      </c>
      <c r="B4948" s="101" t="s">
        <v>15860</v>
      </c>
      <c r="C4948" s="101" t="s">
        <v>1549</v>
      </c>
      <c r="D4948" s="102" t="s">
        <v>15861</v>
      </c>
    </row>
    <row r="4949" spans="1:4" ht="13.5" x14ac:dyDescent="0.25">
      <c r="A4949" s="101" t="s">
        <v>15862</v>
      </c>
      <c r="B4949" s="101" t="s">
        <v>15863</v>
      </c>
      <c r="C4949" s="101" t="s">
        <v>1549</v>
      </c>
      <c r="D4949" s="102" t="s">
        <v>15864</v>
      </c>
    </row>
    <row r="4950" spans="1:4" ht="13.5" x14ac:dyDescent="0.25">
      <c r="A4950" s="101" t="s">
        <v>15865</v>
      </c>
      <c r="B4950" s="101" t="s">
        <v>15866</v>
      </c>
      <c r="C4950" s="101" t="s">
        <v>1549</v>
      </c>
      <c r="D4950" s="102" t="s">
        <v>15867</v>
      </c>
    </row>
    <row r="4951" spans="1:4" ht="13.5" x14ac:dyDescent="0.25">
      <c r="A4951" s="101" t="s">
        <v>15868</v>
      </c>
      <c r="B4951" s="101" t="s">
        <v>15869</v>
      </c>
      <c r="C4951" s="101" t="s">
        <v>1549</v>
      </c>
      <c r="D4951" s="102" t="s">
        <v>15870</v>
      </c>
    </row>
    <row r="4952" spans="1:4" ht="13.5" x14ac:dyDescent="0.25">
      <c r="A4952" s="101" t="s">
        <v>15871</v>
      </c>
      <c r="B4952" s="101" t="s">
        <v>15872</v>
      </c>
      <c r="C4952" s="101" t="s">
        <v>1549</v>
      </c>
      <c r="D4952" s="102" t="s">
        <v>15873</v>
      </c>
    </row>
    <row r="4953" spans="1:4" ht="13.5" x14ac:dyDescent="0.25">
      <c r="A4953" s="101" t="s">
        <v>15874</v>
      </c>
      <c r="B4953" s="101" t="s">
        <v>15875</v>
      </c>
      <c r="C4953" s="101" t="s">
        <v>1549</v>
      </c>
      <c r="D4953" s="102" t="s">
        <v>15876</v>
      </c>
    </row>
    <row r="4954" spans="1:4" ht="13.5" x14ac:dyDescent="0.25">
      <c r="A4954" s="101" t="s">
        <v>15877</v>
      </c>
      <c r="B4954" s="101" t="s">
        <v>15878</v>
      </c>
      <c r="C4954" s="101" t="s">
        <v>1549</v>
      </c>
      <c r="D4954" s="102" t="s">
        <v>15879</v>
      </c>
    </row>
    <row r="4955" spans="1:4" ht="13.5" x14ac:dyDescent="0.25">
      <c r="A4955" s="101" t="s">
        <v>15880</v>
      </c>
      <c r="B4955" s="101" t="s">
        <v>15881</v>
      </c>
      <c r="C4955" s="101" t="s">
        <v>1549</v>
      </c>
      <c r="D4955" s="102" t="s">
        <v>10897</v>
      </c>
    </row>
    <row r="4956" spans="1:4" ht="13.5" x14ac:dyDescent="0.25">
      <c r="A4956" s="101" t="s">
        <v>15882</v>
      </c>
      <c r="B4956" s="101" t="s">
        <v>15883</v>
      </c>
      <c r="C4956" s="101" t="s">
        <v>1549</v>
      </c>
      <c r="D4956" s="102" t="s">
        <v>15884</v>
      </c>
    </row>
    <row r="4957" spans="1:4" ht="13.5" x14ac:dyDescent="0.25">
      <c r="A4957" s="101" t="s">
        <v>15885</v>
      </c>
      <c r="B4957" s="101" t="s">
        <v>15886</v>
      </c>
      <c r="C4957" s="101" t="s">
        <v>1549</v>
      </c>
      <c r="D4957" s="102" t="s">
        <v>15887</v>
      </c>
    </row>
    <row r="4958" spans="1:4" ht="13.5" x14ac:dyDescent="0.25">
      <c r="A4958" s="101" t="s">
        <v>15888</v>
      </c>
      <c r="B4958" s="101" t="s">
        <v>15889</v>
      </c>
      <c r="C4958" s="101" t="s">
        <v>1549</v>
      </c>
      <c r="D4958" s="102" t="s">
        <v>15890</v>
      </c>
    </row>
    <row r="4959" spans="1:4" ht="13.5" x14ac:dyDescent="0.25">
      <c r="A4959" s="101" t="s">
        <v>15891</v>
      </c>
      <c r="B4959" s="101" t="s">
        <v>15892</v>
      </c>
      <c r="C4959" s="101" t="s">
        <v>1549</v>
      </c>
      <c r="D4959" s="102" t="s">
        <v>15893</v>
      </c>
    </row>
    <row r="4960" spans="1:4" ht="13.5" x14ac:dyDescent="0.25">
      <c r="A4960" s="101" t="s">
        <v>15894</v>
      </c>
      <c r="B4960" s="101" t="s">
        <v>15895</v>
      </c>
      <c r="C4960" s="101" t="s">
        <v>1549</v>
      </c>
      <c r="D4960" s="102" t="s">
        <v>15896</v>
      </c>
    </row>
    <row r="4961" spans="1:4" ht="13.5" x14ac:dyDescent="0.25">
      <c r="A4961" s="101" t="s">
        <v>15897</v>
      </c>
      <c r="B4961" s="101" t="s">
        <v>15898</v>
      </c>
      <c r="C4961" s="101" t="s">
        <v>1549</v>
      </c>
      <c r="D4961" s="102" t="s">
        <v>15899</v>
      </c>
    </row>
    <row r="4962" spans="1:4" ht="13.5" x14ac:dyDescent="0.25">
      <c r="A4962" s="101" t="s">
        <v>15900</v>
      </c>
      <c r="B4962" s="101" t="s">
        <v>15901</v>
      </c>
      <c r="C4962" s="101" t="s">
        <v>1549</v>
      </c>
      <c r="D4962" s="102" t="s">
        <v>15902</v>
      </c>
    </row>
    <row r="4963" spans="1:4" ht="13.5" x14ac:dyDescent="0.25">
      <c r="A4963" s="101" t="s">
        <v>15903</v>
      </c>
      <c r="B4963" s="101" t="s">
        <v>15904</v>
      </c>
      <c r="C4963" s="101" t="s">
        <v>1549</v>
      </c>
      <c r="D4963" s="102" t="s">
        <v>15905</v>
      </c>
    </row>
    <row r="4964" spans="1:4" ht="13.5" x14ac:dyDescent="0.25">
      <c r="A4964" s="101" t="s">
        <v>15906</v>
      </c>
      <c r="B4964" s="101" t="s">
        <v>15907</v>
      </c>
      <c r="C4964" s="101" t="s">
        <v>1549</v>
      </c>
      <c r="D4964" s="102" t="s">
        <v>15908</v>
      </c>
    </row>
    <row r="4965" spans="1:4" ht="13.5" x14ac:dyDescent="0.25">
      <c r="A4965" s="101" t="s">
        <v>15909</v>
      </c>
      <c r="B4965" s="101" t="s">
        <v>15910</v>
      </c>
      <c r="C4965" s="101" t="s">
        <v>1549</v>
      </c>
      <c r="D4965" s="102" t="s">
        <v>15911</v>
      </c>
    </row>
    <row r="4966" spans="1:4" ht="13.5" x14ac:dyDescent="0.25">
      <c r="A4966" s="101" t="s">
        <v>15912</v>
      </c>
      <c r="B4966" s="101" t="s">
        <v>15913</v>
      </c>
      <c r="C4966" s="101" t="s">
        <v>1549</v>
      </c>
      <c r="D4966" s="102" t="s">
        <v>15914</v>
      </c>
    </row>
    <row r="4967" spans="1:4" ht="13.5" x14ac:dyDescent="0.25">
      <c r="A4967" s="101" t="s">
        <v>15915</v>
      </c>
      <c r="B4967" s="101" t="s">
        <v>15916</v>
      </c>
      <c r="C4967" s="101" t="s">
        <v>1549</v>
      </c>
      <c r="D4967" s="102" t="s">
        <v>15917</v>
      </c>
    </row>
    <row r="4968" spans="1:4" ht="13.5" x14ac:dyDescent="0.25">
      <c r="A4968" s="101" t="s">
        <v>15918</v>
      </c>
      <c r="B4968" s="101" t="s">
        <v>15919</v>
      </c>
      <c r="C4968" s="101" t="s">
        <v>1549</v>
      </c>
      <c r="D4968" s="102" t="s">
        <v>15920</v>
      </c>
    </row>
    <row r="4969" spans="1:4" ht="13.5" x14ac:dyDescent="0.25">
      <c r="A4969" s="101" t="s">
        <v>15921</v>
      </c>
      <c r="B4969" s="101" t="s">
        <v>15922</v>
      </c>
      <c r="C4969" s="101" t="s">
        <v>1549</v>
      </c>
      <c r="D4969" s="102" t="s">
        <v>15923</v>
      </c>
    </row>
    <row r="4970" spans="1:4" ht="13.5" x14ac:dyDescent="0.25">
      <c r="A4970" s="101" t="s">
        <v>15924</v>
      </c>
      <c r="B4970" s="101" t="s">
        <v>15925</v>
      </c>
      <c r="C4970" s="101" t="s">
        <v>1549</v>
      </c>
      <c r="D4970" s="102" t="s">
        <v>15926</v>
      </c>
    </row>
    <row r="4971" spans="1:4" ht="13.5" x14ac:dyDescent="0.25">
      <c r="A4971" s="101" t="s">
        <v>15927</v>
      </c>
      <c r="B4971" s="101" t="s">
        <v>15928</v>
      </c>
      <c r="C4971" s="101" t="s">
        <v>1549</v>
      </c>
      <c r="D4971" s="102" t="s">
        <v>15929</v>
      </c>
    </row>
    <row r="4972" spans="1:4" ht="13.5" x14ac:dyDescent="0.25">
      <c r="A4972" s="101" t="s">
        <v>15930</v>
      </c>
      <c r="B4972" s="101" t="s">
        <v>15931</v>
      </c>
      <c r="C4972" s="101" t="s">
        <v>1549</v>
      </c>
      <c r="D4972" s="102" t="s">
        <v>15932</v>
      </c>
    </row>
    <row r="4973" spans="1:4" ht="13.5" x14ac:dyDescent="0.25">
      <c r="A4973" s="101" t="s">
        <v>15933</v>
      </c>
      <c r="B4973" s="101" t="s">
        <v>15934</v>
      </c>
      <c r="C4973" s="101" t="s">
        <v>1549</v>
      </c>
      <c r="D4973" s="102" t="s">
        <v>15935</v>
      </c>
    </row>
    <row r="4974" spans="1:4" ht="13.5" x14ac:dyDescent="0.25">
      <c r="A4974" s="101" t="s">
        <v>15936</v>
      </c>
      <c r="B4974" s="101" t="s">
        <v>15937</v>
      </c>
      <c r="C4974" s="101" t="s">
        <v>1549</v>
      </c>
      <c r="D4974" s="102" t="s">
        <v>15938</v>
      </c>
    </row>
    <row r="4975" spans="1:4" ht="13.5" x14ac:dyDescent="0.25">
      <c r="A4975" s="101" t="s">
        <v>15939</v>
      </c>
      <c r="B4975" s="101" t="s">
        <v>15940</v>
      </c>
      <c r="C4975" s="101" t="s">
        <v>1549</v>
      </c>
      <c r="D4975" s="102" t="s">
        <v>15941</v>
      </c>
    </row>
    <row r="4976" spans="1:4" ht="13.5" x14ac:dyDescent="0.25">
      <c r="A4976" s="101" t="s">
        <v>15942</v>
      </c>
      <c r="B4976" s="101" t="s">
        <v>15943</v>
      </c>
      <c r="C4976" s="101" t="s">
        <v>1549</v>
      </c>
      <c r="D4976" s="102" t="s">
        <v>15944</v>
      </c>
    </row>
    <row r="4977" spans="1:4" ht="13.5" x14ac:dyDescent="0.25">
      <c r="A4977" s="101" t="s">
        <v>15945</v>
      </c>
      <c r="B4977" s="101" t="s">
        <v>15946</v>
      </c>
      <c r="C4977" s="101" t="s">
        <v>1549</v>
      </c>
      <c r="D4977" s="102" t="s">
        <v>15947</v>
      </c>
    </row>
    <row r="4978" spans="1:4" ht="13.5" x14ac:dyDescent="0.25">
      <c r="A4978" s="101" t="s">
        <v>15948</v>
      </c>
      <c r="B4978" s="101" t="s">
        <v>15949</v>
      </c>
      <c r="C4978" s="101" t="s">
        <v>1549</v>
      </c>
      <c r="D4978" s="102" t="s">
        <v>15950</v>
      </c>
    </row>
    <row r="4979" spans="1:4" ht="13.5" x14ac:dyDescent="0.25">
      <c r="A4979" s="101" t="s">
        <v>15951</v>
      </c>
      <c r="B4979" s="101" t="s">
        <v>15952</v>
      </c>
      <c r="C4979" s="101" t="s">
        <v>1549</v>
      </c>
      <c r="D4979" s="102" t="s">
        <v>15953</v>
      </c>
    </row>
    <row r="4980" spans="1:4" ht="13.5" x14ac:dyDescent="0.25">
      <c r="A4980" s="101" t="s">
        <v>15954</v>
      </c>
      <c r="B4980" s="101" t="s">
        <v>15955</v>
      </c>
      <c r="C4980" s="101" t="s">
        <v>1549</v>
      </c>
      <c r="D4980" s="102" t="s">
        <v>15956</v>
      </c>
    </row>
    <row r="4981" spans="1:4" ht="13.5" x14ac:dyDescent="0.25">
      <c r="A4981" s="101" t="s">
        <v>15957</v>
      </c>
      <c r="B4981" s="101" t="s">
        <v>15958</v>
      </c>
      <c r="C4981" s="101" t="s">
        <v>1549</v>
      </c>
      <c r="D4981" s="102" t="s">
        <v>15959</v>
      </c>
    </row>
    <row r="4982" spans="1:4" ht="13.5" x14ac:dyDescent="0.25">
      <c r="A4982" s="101" t="s">
        <v>15960</v>
      </c>
      <c r="B4982" s="101" t="s">
        <v>15961</v>
      </c>
      <c r="C4982" s="101" t="s">
        <v>1549</v>
      </c>
      <c r="D4982" s="102" t="s">
        <v>15962</v>
      </c>
    </row>
    <row r="4983" spans="1:4" ht="13.5" x14ac:dyDescent="0.25">
      <c r="A4983" s="101" t="s">
        <v>15963</v>
      </c>
      <c r="B4983" s="101" t="s">
        <v>15964</v>
      </c>
      <c r="C4983" s="101" t="s">
        <v>1549</v>
      </c>
      <c r="D4983" s="102" t="s">
        <v>15965</v>
      </c>
    </row>
    <row r="4984" spans="1:4" ht="13.5" x14ac:dyDescent="0.25">
      <c r="A4984" s="101" t="s">
        <v>15966</v>
      </c>
      <c r="B4984" s="101" t="s">
        <v>15967</v>
      </c>
      <c r="C4984" s="101" t="s">
        <v>1549</v>
      </c>
      <c r="D4984" s="102" t="s">
        <v>15968</v>
      </c>
    </row>
    <row r="4985" spans="1:4" ht="13.5" x14ac:dyDescent="0.25">
      <c r="A4985" s="101" t="s">
        <v>15969</v>
      </c>
      <c r="B4985" s="101" t="s">
        <v>15970</v>
      </c>
      <c r="C4985" s="101" t="s">
        <v>1549</v>
      </c>
      <c r="D4985" s="102" t="s">
        <v>15971</v>
      </c>
    </row>
    <row r="4986" spans="1:4" ht="13.5" x14ac:dyDescent="0.25">
      <c r="A4986" s="101" t="s">
        <v>15972</v>
      </c>
      <c r="B4986" s="101" t="s">
        <v>15973</v>
      </c>
      <c r="C4986" s="101" t="s">
        <v>1549</v>
      </c>
      <c r="D4986" s="102" t="s">
        <v>15974</v>
      </c>
    </row>
    <row r="4987" spans="1:4" ht="13.5" x14ac:dyDescent="0.25">
      <c r="A4987" s="101" t="s">
        <v>15975</v>
      </c>
      <c r="B4987" s="101" t="s">
        <v>15976</v>
      </c>
      <c r="C4987" s="101" t="s">
        <v>1549</v>
      </c>
      <c r="D4987" s="102" t="s">
        <v>15977</v>
      </c>
    </row>
    <row r="4988" spans="1:4" ht="13.5" x14ac:dyDescent="0.25">
      <c r="A4988" s="101" t="s">
        <v>15978</v>
      </c>
      <c r="B4988" s="101" t="s">
        <v>15979</v>
      </c>
      <c r="C4988" s="101" t="s">
        <v>1549</v>
      </c>
      <c r="D4988" s="102" t="s">
        <v>15980</v>
      </c>
    </row>
    <row r="4989" spans="1:4" ht="13.5" x14ac:dyDescent="0.25">
      <c r="A4989" s="101" t="s">
        <v>15981</v>
      </c>
      <c r="B4989" s="101" t="s">
        <v>15982</v>
      </c>
      <c r="C4989" s="101" t="s">
        <v>1549</v>
      </c>
      <c r="D4989" s="102" t="s">
        <v>15983</v>
      </c>
    </row>
    <row r="4990" spans="1:4" ht="13.5" x14ac:dyDescent="0.25">
      <c r="A4990" s="101" t="s">
        <v>15984</v>
      </c>
      <c r="B4990" s="101" t="s">
        <v>15985</v>
      </c>
      <c r="C4990" s="101" t="s">
        <v>1549</v>
      </c>
      <c r="D4990" s="102" t="s">
        <v>15986</v>
      </c>
    </row>
    <row r="4991" spans="1:4" ht="13.5" x14ac:dyDescent="0.25">
      <c r="A4991" s="101" t="s">
        <v>15987</v>
      </c>
      <c r="B4991" s="101" t="s">
        <v>15988</v>
      </c>
      <c r="C4991" s="101" t="s">
        <v>1549</v>
      </c>
      <c r="D4991" s="102" t="s">
        <v>15989</v>
      </c>
    </row>
    <row r="4992" spans="1:4" ht="13.5" x14ac:dyDescent="0.25">
      <c r="A4992" s="101" t="s">
        <v>15990</v>
      </c>
      <c r="B4992" s="101" t="s">
        <v>15991</v>
      </c>
      <c r="C4992" s="101" t="s">
        <v>1549</v>
      </c>
      <c r="D4992" s="102" t="s">
        <v>15992</v>
      </c>
    </row>
    <row r="4993" spans="1:4" ht="13.5" x14ac:dyDescent="0.25">
      <c r="A4993" s="101" t="s">
        <v>15993</v>
      </c>
      <c r="B4993" s="101" t="s">
        <v>15994</v>
      </c>
      <c r="C4993" s="101" t="s">
        <v>1549</v>
      </c>
      <c r="D4993" s="102" t="s">
        <v>15995</v>
      </c>
    </row>
    <row r="4994" spans="1:4" ht="13.5" x14ac:dyDescent="0.25">
      <c r="A4994" s="101" t="s">
        <v>15996</v>
      </c>
      <c r="B4994" s="101" t="s">
        <v>15997</v>
      </c>
      <c r="C4994" s="101" t="s">
        <v>1549</v>
      </c>
      <c r="D4994" s="102" t="s">
        <v>15998</v>
      </c>
    </row>
    <row r="4995" spans="1:4" ht="13.5" x14ac:dyDescent="0.25">
      <c r="A4995" s="101" t="s">
        <v>15999</v>
      </c>
      <c r="B4995" s="101" t="s">
        <v>16000</v>
      </c>
      <c r="C4995" s="101" t="s">
        <v>1549</v>
      </c>
      <c r="D4995" s="102" t="s">
        <v>16001</v>
      </c>
    </row>
    <row r="4996" spans="1:4" ht="13.5" x14ac:dyDescent="0.25">
      <c r="A4996" s="101" t="s">
        <v>16002</v>
      </c>
      <c r="B4996" s="101" t="s">
        <v>16003</v>
      </c>
      <c r="C4996" s="101" t="s">
        <v>1549</v>
      </c>
      <c r="D4996" s="102" t="s">
        <v>5169</v>
      </c>
    </row>
    <row r="4997" spans="1:4" ht="13.5" x14ac:dyDescent="0.25">
      <c r="A4997" s="101" t="s">
        <v>16004</v>
      </c>
      <c r="B4997" s="101" t="s">
        <v>16005</v>
      </c>
      <c r="C4997" s="101" t="s">
        <v>1549</v>
      </c>
      <c r="D4997" s="102" t="s">
        <v>1996</v>
      </c>
    </row>
    <row r="4998" spans="1:4" ht="13.5" x14ac:dyDescent="0.25">
      <c r="A4998" s="101" t="s">
        <v>16006</v>
      </c>
      <c r="B4998" s="101" t="s">
        <v>16007</v>
      </c>
      <c r="C4998" s="101" t="s">
        <v>1549</v>
      </c>
      <c r="D4998" s="102" t="s">
        <v>3832</v>
      </c>
    </row>
    <row r="4999" spans="1:4" ht="13.5" x14ac:dyDescent="0.25">
      <c r="A4999" s="101" t="s">
        <v>16008</v>
      </c>
      <c r="B4999" s="101" t="s">
        <v>16009</v>
      </c>
      <c r="C4999" s="101" t="s">
        <v>1549</v>
      </c>
      <c r="D4999" s="102" t="s">
        <v>16010</v>
      </c>
    </row>
    <row r="5000" spans="1:4" ht="13.5" x14ac:dyDescent="0.25">
      <c r="A5000" s="101" t="s">
        <v>16011</v>
      </c>
      <c r="B5000" s="101" t="s">
        <v>16012</v>
      </c>
      <c r="C5000" s="101" t="s">
        <v>1549</v>
      </c>
      <c r="D5000" s="102" t="s">
        <v>16013</v>
      </c>
    </row>
    <row r="5001" spans="1:4" ht="13.5" x14ac:dyDescent="0.25">
      <c r="A5001" s="101" t="s">
        <v>16014</v>
      </c>
      <c r="B5001" s="101" t="s">
        <v>16015</v>
      </c>
      <c r="C5001" s="101" t="s">
        <v>1549</v>
      </c>
      <c r="D5001" s="102" t="s">
        <v>5102</v>
      </c>
    </row>
    <row r="5002" spans="1:4" ht="13.5" x14ac:dyDescent="0.25">
      <c r="A5002" s="101" t="s">
        <v>16016</v>
      </c>
      <c r="B5002" s="101" t="s">
        <v>16017</v>
      </c>
      <c r="C5002" s="101" t="s">
        <v>1549</v>
      </c>
      <c r="D5002" s="102" t="s">
        <v>16018</v>
      </c>
    </row>
    <row r="5003" spans="1:4" ht="13.5" x14ac:dyDescent="0.25">
      <c r="A5003" s="101" t="s">
        <v>16019</v>
      </c>
      <c r="B5003" s="101" t="s">
        <v>16020</v>
      </c>
      <c r="C5003" s="101" t="s">
        <v>1549</v>
      </c>
      <c r="D5003" s="102" t="s">
        <v>3832</v>
      </c>
    </row>
    <row r="5004" spans="1:4" ht="13.5" x14ac:dyDescent="0.25">
      <c r="A5004" s="101" t="s">
        <v>16021</v>
      </c>
      <c r="B5004" s="101" t="s">
        <v>16022</v>
      </c>
      <c r="C5004" s="101" t="s">
        <v>1549</v>
      </c>
      <c r="D5004" s="102" t="s">
        <v>16023</v>
      </c>
    </row>
    <row r="5005" spans="1:4" ht="13.5" x14ac:dyDescent="0.25">
      <c r="A5005" s="101" t="s">
        <v>16024</v>
      </c>
      <c r="B5005" s="101" t="s">
        <v>16025</v>
      </c>
      <c r="C5005" s="101" t="s">
        <v>1549</v>
      </c>
      <c r="D5005" s="102" t="s">
        <v>16026</v>
      </c>
    </row>
    <row r="5006" spans="1:4" ht="13.5" x14ac:dyDescent="0.25">
      <c r="A5006" s="101" t="s">
        <v>16027</v>
      </c>
      <c r="B5006" s="101" t="s">
        <v>16028</v>
      </c>
      <c r="C5006" s="101" t="s">
        <v>1549</v>
      </c>
      <c r="D5006" s="102" t="s">
        <v>16029</v>
      </c>
    </row>
    <row r="5007" spans="1:4" ht="13.5" x14ac:dyDescent="0.25">
      <c r="A5007" s="101" t="s">
        <v>16030</v>
      </c>
      <c r="B5007" s="101" t="s">
        <v>16031</v>
      </c>
      <c r="C5007" s="101" t="s">
        <v>1549</v>
      </c>
      <c r="D5007" s="102" t="s">
        <v>4837</v>
      </c>
    </row>
    <row r="5008" spans="1:4" ht="13.5" x14ac:dyDescent="0.25">
      <c r="A5008" s="101" t="s">
        <v>16032</v>
      </c>
      <c r="B5008" s="101" t="s">
        <v>16033</v>
      </c>
      <c r="C5008" s="101" t="s">
        <v>1549</v>
      </c>
      <c r="D5008" s="102" t="s">
        <v>16034</v>
      </c>
    </row>
    <row r="5009" spans="1:4" ht="13.5" x14ac:dyDescent="0.25">
      <c r="A5009" s="101" t="s">
        <v>16035</v>
      </c>
      <c r="B5009" s="101" t="s">
        <v>16036</v>
      </c>
      <c r="C5009" s="101" t="s">
        <v>1549</v>
      </c>
      <c r="D5009" s="102" t="s">
        <v>16037</v>
      </c>
    </row>
    <row r="5010" spans="1:4" ht="13.5" x14ac:dyDescent="0.25">
      <c r="A5010" s="101" t="s">
        <v>16038</v>
      </c>
      <c r="B5010" s="101" t="s">
        <v>16039</v>
      </c>
      <c r="C5010" s="101" t="s">
        <v>1549</v>
      </c>
      <c r="D5010" s="102" t="s">
        <v>16040</v>
      </c>
    </row>
    <row r="5011" spans="1:4" ht="13.5" x14ac:dyDescent="0.25">
      <c r="A5011" s="101" t="s">
        <v>16041</v>
      </c>
      <c r="B5011" s="101" t="s">
        <v>16042</v>
      </c>
      <c r="C5011" s="101" t="s">
        <v>1549</v>
      </c>
      <c r="D5011" s="102" t="s">
        <v>9703</v>
      </c>
    </row>
    <row r="5012" spans="1:4" ht="13.5" x14ac:dyDescent="0.25">
      <c r="A5012" s="101" t="s">
        <v>16043</v>
      </c>
      <c r="B5012" s="101" t="s">
        <v>16044</v>
      </c>
      <c r="C5012" s="101" t="s">
        <v>1549</v>
      </c>
      <c r="D5012" s="102" t="s">
        <v>8802</v>
      </c>
    </row>
    <row r="5013" spans="1:4" ht="13.5" x14ac:dyDescent="0.25">
      <c r="A5013" s="101" t="s">
        <v>16045</v>
      </c>
      <c r="B5013" s="101" t="s">
        <v>16046</v>
      </c>
      <c r="C5013" s="101" t="s">
        <v>1549</v>
      </c>
      <c r="D5013" s="102" t="s">
        <v>16047</v>
      </c>
    </row>
    <row r="5014" spans="1:4" ht="13.5" x14ac:dyDescent="0.25">
      <c r="A5014" s="101" t="s">
        <v>16048</v>
      </c>
      <c r="B5014" s="101" t="s">
        <v>16049</v>
      </c>
      <c r="C5014" s="101" t="s">
        <v>1549</v>
      </c>
      <c r="D5014" s="102" t="s">
        <v>16050</v>
      </c>
    </row>
    <row r="5015" spans="1:4" ht="13.5" x14ac:dyDescent="0.25">
      <c r="A5015" s="101" t="s">
        <v>16051</v>
      </c>
      <c r="B5015" s="101" t="s">
        <v>16052</v>
      </c>
      <c r="C5015" s="101" t="s">
        <v>1549</v>
      </c>
      <c r="D5015" s="102" t="s">
        <v>16053</v>
      </c>
    </row>
    <row r="5016" spans="1:4" ht="13.5" x14ac:dyDescent="0.25">
      <c r="A5016" s="101" t="s">
        <v>16054</v>
      </c>
      <c r="B5016" s="101" t="s">
        <v>16055</v>
      </c>
      <c r="C5016" s="101" t="s">
        <v>1549</v>
      </c>
      <c r="D5016" s="102" t="s">
        <v>16056</v>
      </c>
    </row>
    <row r="5017" spans="1:4" ht="13.5" x14ac:dyDescent="0.25">
      <c r="A5017" s="101" t="s">
        <v>16057</v>
      </c>
      <c r="B5017" s="101" t="s">
        <v>16058</v>
      </c>
      <c r="C5017" s="101" t="s">
        <v>1549</v>
      </c>
      <c r="D5017" s="102" t="s">
        <v>16059</v>
      </c>
    </row>
    <row r="5018" spans="1:4" ht="13.5" x14ac:dyDescent="0.25">
      <c r="A5018" s="101" t="s">
        <v>16060</v>
      </c>
      <c r="B5018" s="101" t="s">
        <v>16061</v>
      </c>
      <c r="C5018" s="101" t="s">
        <v>1549</v>
      </c>
      <c r="D5018" s="102" t="s">
        <v>16062</v>
      </c>
    </row>
    <row r="5019" spans="1:4" ht="13.5" x14ac:dyDescent="0.25">
      <c r="A5019" s="101" t="s">
        <v>16063</v>
      </c>
      <c r="B5019" s="101" t="s">
        <v>16064</v>
      </c>
      <c r="C5019" s="101" t="s">
        <v>1549</v>
      </c>
      <c r="D5019" s="102" t="s">
        <v>16065</v>
      </c>
    </row>
    <row r="5020" spans="1:4" ht="13.5" x14ac:dyDescent="0.25">
      <c r="A5020" s="101" t="s">
        <v>16066</v>
      </c>
      <c r="B5020" s="101" t="s">
        <v>16067</v>
      </c>
      <c r="C5020" s="101" t="s">
        <v>1549</v>
      </c>
      <c r="D5020" s="102" t="s">
        <v>16068</v>
      </c>
    </row>
    <row r="5021" spans="1:4" ht="13.5" x14ac:dyDescent="0.25">
      <c r="A5021" s="101" t="s">
        <v>16069</v>
      </c>
      <c r="B5021" s="101" t="s">
        <v>16070</v>
      </c>
      <c r="C5021" s="101" t="s">
        <v>1549</v>
      </c>
      <c r="D5021" s="102" t="s">
        <v>16071</v>
      </c>
    </row>
    <row r="5022" spans="1:4" ht="13.5" x14ac:dyDescent="0.25">
      <c r="A5022" s="101" t="s">
        <v>16072</v>
      </c>
      <c r="B5022" s="101" t="s">
        <v>16073</v>
      </c>
      <c r="C5022" s="101" t="s">
        <v>1549</v>
      </c>
      <c r="D5022" s="102" t="s">
        <v>16074</v>
      </c>
    </row>
    <row r="5023" spans="1:4" ht="13.5" x14ac:dyDescent="0.25">
      <c r="A5023" s="101" t="s">
        <v>16075</v>
      </c>
      <c r="B5023" s="101" t="s">
        <v>16076</v>
      </c>
      <c r="C5023" s="101" t="s">
        <v>1549</v>
      </c>
      <c r="D5023" s="102" t="s">
        <v>16077</v>
      </c>
    </row>
    <row r="5024" spans="1:4" ht="13.5" x14ac:dyDescent="0.25">
      <c r="A5024" s="101" t="s">
        <v>16078</v>
      </c>
      <c r="B5024" s="101" t="s">
        <v>16079</v>
      </c>
      <c r="C5024" s="101" t="s">
        <v>1549</v>
      </c>
      <c r="D5024" s="102" t="s">
        <v>16080</v>
      </c>
    </row>
    <row r="5025" spans="1:4" ht="13.5" x14ac:dyDescent="0.25">
      <c r="A5025" s="101" t="s">
        <v>16081</v>
      </c>
      <c r="B5025" s="101" t="s">
        <v>16082</v>
      </c>
      <c r="C5025" s="101" t="s">
        <v>1549</v>
      </c>
      <c r="D5025" s="102" t="s">
        <v>16083</v>
      </c>
    </row>
    <row r="5026" spans="1:4" ht="13.5" x14ac:dyDescent="0.25">
      <c r="A5026" s="101" t="s">
        <v>16084</v>
      </c>
      <c r="B5026" s="101" t="s">
        <v>16085</v>
      </c>
      <c r="C5026" s="101" t="s">
        <v>1549</v>
      </c>
      <c r="D5026" s="102" t="s">
        <v>16086</v>
      </c>
    </row>
    <row r="5027" spans="1:4" ht="13.5" x14ac:dyDescent="0.25">
      <c r="A5027" s="101" t="s">
        <v>16087</v>
      </c>
      <c r="B5027" s="101" t="s">
        <v>16088</v>
      </c>
      <c r="C5027" s="101" t="s">
        <v>1549</v>
      </c>
      <c r="D5027" s="102" t="s">
        <v>16089</v>
      </c>
    </row>
    <row r="5028" spans="1:4" ht="13.5" x14ac:dyDescent="0.25">
      <c r="A5028" s="101" t="s">
        <v>16090</v>
      </c>
      <c r="B5028" s="101" t="s">
        <v>16091</v>
      </c>
      <c r="C5028" s="101" t="s">
        <v>1549</v>
      </c>
      <c r="D5028" s="102" t="s">
        <v>16092</v>
      </c>
    </row>
    <row r="5029" spans="1:4" ht="13.5" x14ac:dyDescent="0.25">
      <c r="A5029" s="101" t="s">
        <v>16093</v>
      </c>
      <c r="B5029" s="101" t="s">
        <v>16094</v>
      </c>
      <c r="C5029" s="101" t="s">
        <v>1549</v>
      </c>
      <c r="D5029" s="102" t="s">
        <v>16095</v>
      </c>
    </row>
    <row r="5030" spans="1:4" ht="13.5" x14ac:dyDescent="0.25">
      <c r="A5030" s="101" t="s">
        <v>16096</v>
      </c>
      <c r="B5030" s="101" t="s">
        <v>16097</v>
      </c>
      <c r="C5030" s="101" t="s">
        <v>1549</v>
      </c>
      <c r="D5030" s="102" t="s">
        <v>16098</v>
      </c>
    </row>
    <row r="5031" spans="1:4" ht="13.5" x14ac:dyDescent="0.25">
      <c r="A5031" s="101" t="s">
        <v>16099</v>
      </c>
      <c r="B5031" s="101" t="s">
        <v>16100</v>
      </c>
      <c r="C5031" s="101" t="s">
        <v>1549</v>
      </c>
      <c r="D5031" s="102" t="s">
        <v>16101</v>
      </c>
    </row>
    <row r="5032" spans="1:4" ht="13.5" x14ac:dyDescent="0.25">
      <c r="A5032" s="101" t="s">
        <v>16102</v>
      </c>
      <c r="B5032" s="101" t="s">
        <v>16103</v>
      </c>
      <c r="C5032" s="101" t="s">
        <v>1549</v>
      </c>
      <c r="D5032" s="102" t="s">
        <v>10697</v>
      </c>
    </row>
    <row r="5033" spans="1:4" ht="13.5" x14ac:dyDescent="0.25">
      <c r="A5033" s="101" t="s">
        <v>16104</v>
      </c>
      <c r="B5033" s="101" t="s">
        <v>16105</v>
      </c>
      <c r="C5033" s="101" t="s">
        <v>1549</v>
      </c>
      <c r="D5033" s="102" t="s">
        <v>16106</v>
      </c>
    </row>
    <row r="5034" spans="1:4" ht="13.5" x14ac:dyDescent="0.25">
      <c r="A5034" s="101" t="s">
        <v>16107</v>
      </c>
      <c r="B5034" s="101" t="s">
        <v>16108</v>
      </c>
      <c r="C5034" s="101" t="s">
        <v>1549</v>
      </c>
      <c r="D5034" s="102" t="s">
        <v>16109</v>
      </c>
    </row>
    <row r="5035" spans="1:4" ht="13.5" x14ac:dyDescent="0.25">
      <c r="A5035" s="101" t="s">
        <v>16110</v>
      </c>
      <c r="B5035" s="101" t="s">
        <v>16111</v>
      </c>
      <c r="C5035" s="101" t="s">
        <v>1549</v>
      </c>
      <c r="D5035" s="102" t="s">
        <v>16112</v>
      </c>
    </row>
    <row r="5036" spans="1:4" ht="13.5" x14ac:dyDescent="0.25">
      <c r="A5036" s="101" t="s">
        <v>16113</v>
      </c>
      <c r="B5036" s="101" t="s">
        <v>16114</v>
      </c>
      <c r="C5036" s="101" t="s">
        <v>1549</v>
      </c>
      <c r="D5036" s="102" t="s">
        <v>16115</v>
      </c>
    </row>
    <row r="5037" spans="1:4" ht="13.5" x14ac:dyDescent="0.25">
      <c r="A5037" s="101" t="s">
        <v>16116</v>
      </c>
      <c r="B5037" s="101" t="s">
        <v>16117</v>
      </c>
      <c r="C5037" s="101" t="s">
        <v>1549</v>
      </c>
      <c r="D5037" s="102" t="s">
        <v>16118</v>
      </c>
    </row>
    <row r="5038" spans="1:4" ht="13.5" x14ac:dyDescent="0.25">
      <c r="A5038" s="101" t="s">
        <v>16119</v>
      </c>
      <c r="B5038" s="101" t="s">
        <v>16120</v>
      </c>
      <c r="C5038" s="101" t="s">
        <v>1549</v>
      </c>
      <c r="D5038" s="102" t="s">
        <v>16121</v>
      </c>
    </row>
    <row r="5039" spans="1:4" ht="13.5" x14ac:dyDescent="0.25">
      <c r="A5039" s="101" t="s">
        <v>16122</v>
      </c>
      <c r="B5039" s="101" t="s">
        <v>16123</v>
      </c>
      <c r="C5039" s="101" t="s">
        <v>1549</v>
      </c>
      <c r="D5039" s="102" t="s">
        <v>16124</v>
      </c>
    </row>
    <row r="5040" spans="1:4" ht="13.5" x14ac:dyDescent="0.25">
      <c r="A5040" s="101" t="s">
        <v>16125</v>
      </c>
      <c r="B5040" s="101" t="s">
        <v>16126</v>
      </c>
      <c r="C5040" s="101" t="s">
        <v>1549</v>
      </c>
      <c r="D5040" s="102" t="s">
        <v>14679</v>
      </c>
    </row>
    <row r="5041" spans="1:4" ht="13.5" x14ac:dyDescent="0.25">
      <c r="A5041" s="101" t="s">
        <v>16127</v>
      </c>
      <c r="B5041" s="101" t="s">
        <v>16128</v>
      </c>
      <c r="C5041" s="101" t="s">
        <v>1549</v>
      </c>
      <c r="D5041" s="102" t="s">
        <v>16129</v>
      </c>
    </row>
    <row r="5042" spans="1:4" ht="13.5" x14ac:dyDescent="0.25">
      <c r="A5042" s="101" t="s">
        <v>16130</v>
      </c>
      <c r="B5042" s="101" t="s">
        <v>16131</v>
      </c>
      <c r="C5042" s="101" t="s">
        <v>1549</v>
      </c>
      <c r="D5042" s="102" t="s">
        <v>16132</v>
      </c>
    </row>
    <row r="5043" spans="1:4" ht="13.5" x14ac:dyDescent="0.25">
      <c r="A5043" s="101" t="s">
        <v>16133</v>
      </c>
      <c r="B5043" s="101" t="s">
        <v>16134</v>
      </c>
      <c r="C5043" s="101" t="s">
        <v>1549</v>
      </c>
      <c r="D5043" s="102" t="s">
        <v>16135</v>
      </c>
    </row>
    <row r="5044" spans="1:4" ht="13.5" x14ac:dyDescent="0.25">
      <c r="A5044" s="101" t="s">
        <v>16136</v>
      </c>
      <c r="B5044" s="101" t="s">
        <v>16137</v>
      </c>
      <c r="C5044" s="101" t="s">
        <v>1549</v>
      </c>
      <c r="D5044" s="102" t="s">
        <v>16138</v>
      </c>
    </row>
    <row r="5045" spans="1:4" ht="13.5" x14ac:dyDescent="0.25">
      <c r="A5045" s="101" t="s">
        <v>16139</v>
      </c>
      <c r="B5045" s="101" t="s">
        <v>16140</v>
      </c>
      <c r="C5045" s="101" t="s">
        <v>1549</v>
      </c>
      <c r="D5045" s="102" t="s">
        <v>16141</v>
      </c>
    </row>
    <row r="5046" spans="1:4" ht="13.5" x14ac:dyDescent="0.25">
      <c r="A5046" s="101" t="s">
        <v>16142</v>
      </c>
      <c r="B5046" s="101" t="s">
        <v>16143</v>
      </c>
      <c r="C5046" s="101" t="s">
        <v>1549</v>
      </c>
      <c r="D5046" s="102" t="s">
        <v>16144</v>
      </c>
    </row>
    <row r="5047" spans="1:4" ht="13.5" x14ac:dyDescent="0.25">
      <c r="A5047" s="101" t="s">
        <v>16145</v>
      </c>
      <c r="B5047" s="101" t="s">
        <v>16146</v>
      </c>
      <c r="C5047" s="101" t="s">
        <v>1549</v>
      </c>
      <c r="D5047" s="102" t="s">
        <v>16147</v>
      </c>
    </row>
    <row r="5048" spans="1:4" ht="13.5" x14ac:dyDescent="0.25">
      <c r="A5048" s="101" t="s">
        <v>16148</v>
      </c>
      <c r="B5048" s="101" t="s">
        <v>16149</v>
      </c>
      <c r="C5048" s="101" t="s">
        <v>1549</v>
      </c>
      <c r="D5048" s="102" t="s">
        <v>16150</v>
      </c>
    </row>
    <row r="5049" spans="1:4" ht="13.5" x14ac:dyDescent="0.25">
      <c r="A5049" s="101" t="s">
        <v>16151</v>
      </c>
      <c r="B5049" s="101" t="s">
        <v>16152</v>
      </c>
      <c r="C5049" s="101" t="s">
        <v>1549</v>
      </c>
      <c r="D5049" s="102" t="s">
        <v>5381</v>
      </c>
    </row>
    <row r="5050" spans="1:4" ht="13.5" x14ac:dyDescent="0.25">
      <c r="A5050" s="101" t="s">
        <v>16153</v>
      </c>
      <c r="B5050" s="101" t="s">
        <v>16154</v>
      </c>
      <c r="C5050" s="101" t="s">
        <v>1549</v>
      </c>
      <c r="D5050" s="102" t="s">
        <v>16155</v>
      </c>
    </row>
    <row r="5051" spans="1:4" ht="13.5" x14ac:dyDescent="0.25">
      <c r="A5051" s="101" t="s">
        <v>16156</v>
      </c>
      <c r="B5051" s="101" t="s">
        <v>16157</v>
      </c>
      <c r="C5051" s="101" t="s">
        <v>1549</v>
      </c>
      <c r="D5051" s="102" t="s">
        <v>16158</v>
      </c>
    </row>
    <row r="5052" spans="1:4" ht="13.5" x14ac:dyDescent="0.25">
      <c r="A5052" s="101" t="s">
        <v>16159</v>
      </c>
      <c r="B5052" s="101" t="s">
        <v>16160</v>
      </c>
      <c r="C5052" s="101" t="s">
        <v>1549</v>
      </c>
      <c r="D5052" s="102" t="s">
        <v>13211</v>
      </c>
    </row>
    <row r="5053" spans="1:4" ht="13.5" x14ac:dyDescent="0.25">
      <c r="A5053" s="101" t="s">
        <v>16161</v>
      </c>
      <c r="B5053" s="101" t="s">
        <v>16162</v>
      </c>
      <c r="C5053" s="101" t="s">
        <v>1549</v>
      </c>
      <c r="D5053" s="102" t="s">
        <v>16163</v>
      </c>
    </row>
    <row r="5054" spans="1:4" ht="13.5" x14ac:dyDescent="0.25">
      <c r="A5054" s="101" t="s">
        <v>16164</v>
      </c>
      <c r="B5054" s="101" t="s">
        <v>16165</v>
      </c>
      <c r="C5054" s="101" t="s">
        <v>1549</v>
      </c>
      <c r="D5054" s="102" t="s">
        <v>9825</v>
      </c>
    </row>
    <row r="5055" spans="1:4" ht="13.5" x14ac:dyDescent="0.25">
      <c r="A5055" s="101" t="s">
        <v>16166</v>
      </c>
      <c r="B5055" s="101" t="s">
        <v>16167</v>
      </c>
      <c r="C5055" s="101" t="s">
        <v>1549</v>
      </c>
      <c r="D5055" s="102" t="s">
        <v>16168</v>
      </c>
    </row>
    <row r="5056" spans="1:4" ht="13.5" x14ac:dyDescent="0.25">
      <c r="A5056" s="101" t="s">
        <v>16169</v>
      </c>
      <c r="B5056" s="101" t="s">
        <v>16170</v>
      </c>
      <c r="C5056" s="101" t="s">
        <v>1549</v>
      </c>
      <c r="D5056" s="102" t="s">
        <v>16171</v>
      </c>
    </row>
    <row r="5057" spans="1:4" ht="13.5" x14ac:dyDescent="0.25">
      <c r="A5057" s="101" t="s">
        <v>16172</v>
      </c>
      <c r="B5057" s="101" t="s">
        <v>16173</v>
      </c>
      <c r="C5057" s="101" t="s">
        <v>1549</v>
      </c>
      <c r="D5057" s="102" t="s">
        <v>2733</v>
      </c>
    </row>
    <row r="5058" spans="1:4" ht="13.5" x14ac:dyDescent="0.25">
      <c r="A5058" s="101" t="s">
        <v>16174</v>
      </c>
      <c r="B5058" s="101" t="s">
        <v>16175</v>
      </c>
      <c r="C5058" s="101" t="s">
        <v>1549</v>
      </c>
      <c r="D5058" s="102" t="s">
        <v>16176</v>
      </c>
    </row>
    <row r="5059" spans="1:4" ht="13.5" x14ac:dyDescent="0.25">
      <c r="A5059" s="101" t="s">
        <v>16177</v>
      </c>
      <c r="B5059" s="101" t="s">
        <v>16178</v>
      </c>
      <c r="C5059" s="101" t="s">
        <v>1549</v>
      </c>
      <c r="D5059" s="102" t="s">
        <v>16179</v>
      </c>
    </row>
    <row r="5060" spans="1:4" ht="13.5" x14ac:dyDescent="0.25">
      <c r="A5060" s="101" t="s">
        <v>16180</v>
      </c>
      <c r="B5060" s="101" t="s">
        <v>16181</v>
      </c>
      <c r="C5060" s="101" t="s">
        <v>1549</v>
      </c>
      <c r="D5060" s="102" t="s">
        <v>16182</v>
      </c>
    </row>
    <row r="5061" spans="1:4" ht="13.5" x14ac:dyDescent="0.25">
      <c r="A5061" s="101" t="s">
        <v>16183</v>
      </c>
      <c r="B5061" s="101" t="s">
        <v>16184</v>
      </c>
      <c r="C5061" s="101" t="s">
        <v>1549</v>
      </c>
      <c r="D5061" s="102" t="s">
        <v>16185</v>
      </c>
    </row>
    <row r="5062" spans="1:4" ht="13.5" x14ac:dyDescent="0.25">
      <c r="A5062" s="101" t="s">
        <v>16186</v>
      </c>
      <c r="B5062" s="101" t="s">
        <v>16187</v>
      </c>
      <c r="C5062" s="101" t="s">
        <v>1549</v>
      </c>
      <c r="D5062" s="102" t="s">
        <v>16188</v>
      </c>
    </row>
    <row r="5063" spans="1:4" ht="13.5" x14ac:dyDescent="0.25">
      <c r="A5063" s="101" t="s">
        <v>16189</v>
      </c>
      <c r="B5063" s="101" t="s">
        <v>16190</v>
      </c>
      <c r="C5063" s="101" t="s">
        <v>1549</v>
      </c>
      <c r="D5063" s="102" t="s">
        <v>16191</v>
      </c>
    </row>
    <row r="5064" spans="1:4" ht="13.5" x14ac:dyDescent="0.25">
      <c r="A5064" s="101" t="s">
        <v>16192</v>
      </c>
      <c r="B5064" s="101" t="s">
        <v>16193</v>
      </c>
      <c r="C5064" s="101" t="s">
        <v>1549</v>
      </c>
      <c r="D5064" s="102" t="s">
        <v>16194</v>
      </c>
    </row>
    <row r="5065" spans="1:4" ht="13.5" x14ac:dyDescent="0.25">
      <c r="A5065" s="101" t="s">
        <v>16195</v>
      </c>
      <c r="B5065" s="101" t="s">
        <v>16196</v>
      </c>
      <c r="C5065" s="101" t="s">
        <v>1549</v>
      </c>
      <c r="D5065" s="102" t="s">
        <v>16197</v>
      </c>
    </row>
    <row r="5066" spans="1:4" ht="13.5" x14ac:dyDescent="0.25">
      <c r="A5066" s="101" t="s">
        <v>16198</v>
      </c>
      <c r="B5066" s="101" t="s">
        <v>16199</v>
      </c>
      <c r="C5066" s="101" t="s">
        <v>1549</v>
      </c>
      <c r="D5066" s="102" t="s">
        <v>16200</v>
      </c>
    </row>
    <row r="5067" spans="1:4" ht="13.5" x14ac:dyDescent="0.25">
      <c r="A5067" s="101" t="s">
        <v>16201</v>
      </c>
      <c r="B5067" s="101" t="s">
        <v>16202</v>
      </c>
      <c r="C5067" s="101" t="s">
        <v>1549</v>
      </c>
      <c r="D5067" s="102" t="s">
        <v>16203</v>
      </c>
    </row>
    <row r="5068" spans="1:4" ht="13.5" x14ac:dyDescent="0.25">
      <c r="A5068" s="101" t="s">
        <v>16204</v>
      </c>
      <c r="B5068" s="101" t="s">
        <v>16205</v>
      </c>
      <c r="C5068" s="101" t="s">
        <v>1549</v>
      </c>
      <c r="D5068" s="102" t="s">
        <v>16206</v>
      </c>
    </row>
    <row r="5069" spans="1:4" ht="13.5" x14ac:dyDescent="0.25">
      <c r="A5069" s="101" t="s">
        <v>16207</v>
      </c>
      <c r="B5069" s="101" t="s">
        <v>16208</v>
      </c>
      <c r="C5069" s="101" t="s">
        <v>1549</v>
      </c>
      <c r="D5069" s="102" t="s">
        <v>16209</v>
      </c>
    </row>
    <row r="5070" spans="1:4" ht="13.5" x14ac:dyDescent="0.25">
      <c r="A5070" s="101" t="s">
        <v>16210</v>
      </c>
      <c r="B5070" s="101" t="s">
        <v>16211</v>
      </c>
      <c r="C5070" s="101" t="s">
        <v>1549</v>
      </c>
      <c r="D5070" s="102" t="s">
        <v>16212</v>
      </c>
    </row>
    <row r="5071" spans="1:4" ht="13.5" x14ac:dyDescent="0.25">
      <c r="A5071" s="101" t="s">
        <v>16213</v>
      </c>
      <c r="B5071" s="101" t="s">
        <v>16214</v>
      </c>
      <c r="C5071" s="101" t="s">
        <v>1549</v>
      </c>
      <c r="D5071" s="102" t="s">
        <v>16215</v>
      </c>
    </row>
    <row r="5072" spans="1:4" ht="13.5" x14ac:dyDescent="0.25">
      <c r="A5072" s="101" t="s">
        <v>16216</v>
      </c>
      <c r="B5072" s="101" t="s">
        <v>16217</v>
      </c>
      <c r="C5072" s="101" t="s">
        <v>1549</v>
      </c>
      <c r="D5072" s="102" t="s">
        <v>16218</v>
      </c>
    </row>
    <row r="5073" spans="1:4" ht="13.5" x14ac:dyDescent="0.25">
      <c r="A5073" s="101" t="s">
        <v>16219</v>
      </c>
      <c r="B5073" s="101" t="s">
        <v>16220</v>
      </c>
      <c r="C5073" s="101" t="s">
        <v>1549</v>
      </c>
      <c r="D5073" s="102" t="s">
        <v>16221</v>
      </c>
    </row>
    <row r="5074" spans="1:4" ht="13.5" x14ac:dyDescent="0.25">
      <c r="A5074" s="101" t="s">
        <v>16222</v>
      </c>
      <c r="B5074" s="101" t="s">
        <v>16223</v>
      </c>
      <c r="C5074" s="101" t="s">
        <v>1549</v>
      </c>
      <c r="D5074" s="102" t="s">
        <v>16224</v>
      </c>
    </row>
    <row r="5075" spans="1:4" ht="13.5" x14ac:dyDescent="0.25">
      <c r="A5075" s="101" t="s">
        <v>16225</v>
      </c>
      <c r="B5075" s="101" t="s">
        <v>16226</v>
      </c>
      <c r="C5075" s="101" t="s">
        <v>1549</v>
      </c>
      <c r="D5075" s="102" t="s">
        <v>16227</v>
      </c>
    </row>
    <row r="5076" spans="1:4" ht="13.5" x14ac:dyDescent="0.25">
      <c r="A5076" s="101" t="s">
        <v>16228</v>
      </c>
      <c r="B5076" s="101" t="s">
        <v>16229</v>
      </c>
      <c r="C5076" s="101" t="s">
        <v>1549</v>
      </c>
      <c r="D5076" s="102" t="s">
        <v>12963</v>
      </c>
    </row>
    <row r="5077" spans="1:4" ht="13.5" x14ac:dyDescent="0.25">
      <c r="A5077" s="101" t="s">
        <v>16230</v>
      </c>
      <c r="B5077" s="101" t="s">
        <v>16231</v>
      </c>
      <c r="C5077" s="101" t="s">
        <v>1549</v>
      </c>
      <c r="D5077" s="102" t="s">
        <v>16232</v>
      </c>
    </row>
    <row r="5078" spans="1:4" ht="13.5" x14ac:dyDescent="0.25">
      <c r="A5078" s="101" t="s">
        <v>16233</v>
      </c>
      <c r="B5078" s="101" t="s">
        <v>16234</v>
      </c>
      <c r="C5078" s="101" t="s">
        <v>1549</v>
      </c>
      <c r="D5078" s="102" t="s">
        <v>16235</v>
      </c>
    </row>
    <row r="5079" spans="1:4" ht="13.5" x14ac:dyDescent="0.25">
      <c r="A5079" s="101" t="s">
        <v>16236</v>
      </c>
      <c r="B5079" s="101" t="s">
        <v>16237</v>
      </c>
      <c r="C5079" s="101" t="s">
        <v>1549</v>
      </c>
      <c r="D5079" s="102" t="s">
        <v>16238</v>
      </c>
    </row>
    <row r="5080" spans="1:4" ht="13.5" x14ac:dyDescent="0.25">
      <c r="A5080" s="101" t="s">
        <v>16239</v>
      </c>
      <c r="B5080" s="101" t="s">
        <v>16240</v>
      </c>
      <c r="C5080" s="101" t="s">
        <v>1549</v>
      </c>
      <c r="D5080" s="102" t="s">
        <v>16241</v>
      </c>
    </row>
    <row r="5081" spans="1:4" ht="13.5" x14ac:dyDescent="0.25">
      <c r="A5081" s="101" t="s">
        <v>16242</v>
      </c>
      <c r="B5081" s="101" t="s">
        <v>16243</v>
      </c>
      <c r="C5081" s="101" t="s">
        <v>1549</v>
      </c>
      <c r="D5081" s="102" t="s">
        <v>16244</v>
      </c>
    </row>
    <row r="5082" spans="1:4" ht="13.5" x14ac:dyDescent="0.25">
      <c r="A5082" s="101" t="s">
        <v>16245</v>
      </c>
      <c r="B5082" s="101" t="s">
        <v>16246</v>
      </c>
      <c r="C5082" s="101" t="s">
        <v>1549</v>
      </c>
      <c r="D5082" s="102" t="s">
        <v>16247</v>
      </c>
    </row>
    <row r="5083" spans="1:4" ht="13.5" x14ac:dyDescent="0.25">
      <c r="A5083" s="101" t="s">
        <v>16248</v>
      </c>
      <c r="B5083" s="101" t="s">
        <v>16249</v>
      </c>
      <c r="C5083" s="101" t="s">
        <v>1549</v>
      </c>
      <c r="D5083" s="102" t="s">
        <v>16250</v>
      </c>
    </row>
    <row r="5084" spans="1:4" ht="13.5" x14ac:dyDescent="0.25">
      <c r="A5084" s="101" t="s">
        <v>16251</v>
      </c>
      <c r="B5084" s="101" t="s">
        <v>16252</v>
      </c>
      <c r="C5084" s="101" t="s">
        <v>1549</v>
      </c>
      <c r="D5084" s="102" t="s">
        <v>16253</v>
      </c>
    </row>
    <row r="5085" spans="1:4" ht="13.5" x14ac:dyDescent="0.25">
      <c r="A5085" s="101" t="s">
        <v>16254</v>
      </c>
      <c r="B5085" s="101" t="s">
        <v>16255</v>
      </c>
      <c r="C5085" s="101" t="s">
        <v>1549</v>
      </c>
      <c r="D5085" s="102" t="s">
        <v>16256</v>
      </c>
    </row>
    <row r="5086" spans="1:4" ht="13.5" x14ac:dyDescent="0.25">
      <c r="A5086" s="101" t="s">
        <v>16257</v>
      </c>
      <c r="B5086" s="101" t="s">
        <v>16258</v>
      </c>
      <c r="C5086" s="101" t="s">
        <v>1549</v>
      </c>
      <c r="D5086" s="102" t="s">
        <v>16259</v>
      </c>
    </row>
    <row r="5087" spans="1:4" ht="13.5" x14ac:dyDescent="0.25">
      <c r="A5087" s="101" t="s">
        <v>16260</v>
      </c>
      <c r="B5087" s="101" t="s">
        <v>16261</v>
      </c>
      <c r="C5087" s="101" t="s">
        <v>1549</v>
      </c>
      <c r="D5087" s="102" t="s">
        <v>16262</v>
      </c>
    </row>
    <row r="5088" spans="1:4" ht="13.5" x14ac:dyDescent="0.25">
      <c r="A5088" s="101" t="s">
        <v>16263</v>
      </c>
      <c r="B5088" s="101" t="s">
        <v>16264</v>
      </c>
      <c r="C5088" s="101" t="s">
        <v>1549</v>
      </c>
      <c r="D5088" s="102" t="s">
        <v>16265</v>
      </c>
    </row>
    <row r="5089" spans="1:4" ht="13.5" x14ac:dyDescent="0.25">
      <c r="A5089" s="101" t="s">
        <v>16266</v>
      </c>
      <c r="B5089" s="101" t="s">
        <v>16267</v>
      </c>
      <c r="C5089" s="101" t="s">
        <v>1549</v>
      </c>
      <c r="D5089" s="102" t="s">
        <v>16268</v>
      </c>
    </row>
    <row r="5090" spans="1:4" ht="13.5" x14ac:dyDescent="0.25">
      <c r="A5090" s="101" t="s">
        <v>16269</v>
      </c>
      <c r="B5090" s="101" t="s">
        <v>16270</v>
      </c>
      <c r="C5090" s="101" t="s">
        <v>1549</v>
      </c>
      <c r="D5090" s="102" t="s">
        <v>16271</v>
      </c>
    </row>
    <row r="5091" spans="1:4" ht="13.5" x14ac:dyDescent="0.25">
      <c r="A5091" s="101" t="s">
        <v>16272</v>
      </c>
      <c r="B5091" s="101" t="s">
        <v>16273</v>
      </c>
      <c r="C5091" s="101" t="s">
        <v>1549</v>
      </c>
      <c r="D5091" s="102" t="s">
        <v>16274</v>
      </c>
    </row>
    <row r="5092" spans="1:4" ht="13.5" x14ac:dyDescent="0.25">
      <c r="A5092" s="101" t="s">
        <v>16275</v>
      </c>
      <c r="B5092" s="101" t="s">
        <v>16276</v>
      </c>
      <c r="C5092" s="101" t="s">
        <v>1549</v>
      </c>
      <c r="D5092" s="102" t="s">
        <v>16277</v>
      </c>
    </row>
    <row r="5093" spans="1:4" ht="13.5" x14ac:dyDescent="0.25">
      <c r="A5093" s="101" t="s">
        <v>16278</v>
      </c>
      <c r="B5093" s="101" t="s">
        <v>16279</v>
      </c>
      <c r="C5093" s="101" t="s">
        <v>1549</v>
      </c>
      <c r="D5093" s="102" t="s">
        <v>16280</v>
      </c>
    </row>
    <row r="5094" spans="1:4" ht="13.5" x14ac:dyDescent="0.25">
      <c r="A5094" s="101" t="s">
        <v>16281</v>
      </c>
      <c r="B5094" s="101" t="s">
        <v>16282</v>
      </c>
      <c r="C5094" s="101" t="s">
        <v>1549</v>
      </c>
      <c r="D5094" s="102" t="s">
        <v>16283</v>
      </c>
    </row>
    <row r="5095" spans="1:4" ht="13.5" x14ac:dyDescent="0.25">
      <c r="A5095" s="101" t="s">
        <v>16284</v>
      </c>
      <c r="B5095" s="101" t="s">
        <v>16285</v>
      </c>
      <c r="C5095" s="101" t="s">
        <v>1549</v>
      </c>
      <c r="D5095" s="102" t="s">
        <v>16286</v>
      </c>
    </row>
    <row r="5096" spans="1:4" ht="13.5" x14ac:dyDescent="0.25">
      <c r="A5096" s="101" t="s">
        <v>16287</v>
      </c>
      <c r="B5096" s="101" t="s">
        <v>16288</v>
      </c>
      <c r="C5096" s="101" t="s">
        <v>1549</v>
      </c>
      <c r="D5096" s="102" t="s">
        <v>16289</v>
      </c>
    </row>
    <row r="5097" spans="1:4" ht="13.5" x14ac:dyDescent="0.25">
      <c r="A5097" s="101" t="s">
        <v>16290</v>
      </c>
      <c r="B5097" s="101" t="s">
        <v>16291</v>
      </c>
      <c r="C5097" s="101" t="s">
        <v>1549</v>
      </c>
      <c r="D5097" s="102" t="s">
        <v>16292</v>
      </c>
    </row>
    <row r="5098" spans="1:4" ht="13.5" x14ac:dyDescent="0.25">
      <c r="A5098" s="101" t="s">
        <v>16293</v>
      </c>
      <c r="B5098" s="101" t="s">
        <v>16294</v>
      </c>
      <c r="C5098" s="101" t="s">
        <v>1549</v>
      </c>
      <c r="D5098" s="102" t="s">
        <v>16295</v>
      </c>
    </row>
    <row r="5099" spans="1:4" ht="13.5" x14ac:dyDescent="0.25">
      <c r="A5099" s="101" t="s">
        <v>16296</v>
      </c>
      <c r="B5099" s="101" t="s">
        <v>16297</v>
      </c>
      <c r="C5099" s="101" t="s">
        <v>1549</v>
      </c>
      <c r="D5099" s="102" t="s">
        <v>16298</v>
      </c>
    </row>
    <row r="5100" spans="1:4" ht="13.5" x14ac:dyDescent="0.25">
      <c r="A5100" s="101" t="s">
        <v>16299</v>
      </c>
      <c r="B5100" s="101" t="s">
        <v>16300</v>
      </c>
      <c r="C5100" s="101" t="s">
        <v>1549</v>
      </c>
      <c r="D5100" s="102" t="s">
        <v>16301</v>
      </c>
    </row>
    <row r="5101" spans="1:4" ht="13.5" x14ac:dyDescent="0.25">
      <c r="A5101" s="101" t="s">
        <v>16302</v>
      </c>
      <c r="B5101" s="101" t="s">
        <v>16303</v>
      </c>
      <c r="C5101" s="101" t="s">
        <v>1549</v>
      </c>
      <c r="D5101" s="102" t="s">
        <v>16304</v>
      </c>
    </row>
    <row r="5102" spans="1:4" ht="13.5" x14ac:dyDescent="0.25">
      <c r="A5102" s="101" t="s">
        <v>16305</v>
      </c>
      <c r="B5102" s="101" t="s">
        <v>16306</v>
      </c>
      <c r="C5102" s="101" t="s">
        <v>1549</v>
      </c>
      <c r="D5102" s="102" t="s">
        <v>16307</v>
      </c>
    </row>
    <row r="5103" spans="1:4" ht="13.5" x14ac:dyDescent="0.25">
      <c r="A5103" s="101" t="s">
        <v>16308</v>
      </c>
      <c r="B5103" s="101" t="s">
        <v>16309</v>
      </c>
      <c r="C5103" s="101" t="s">
        <v>1549</v>
      </c>
      <c r="D5103" s="102" t="s">
        <v>16310</v>
      </c>
    </row>
    <row r="5104" spans="1:4" ht="13.5" x14ac:dyDescent="0.25">
      <c r="A5104" s="101" t="s">
        <v>16311</v>
      </c>
      <c r="B5104" s="101" t="s">
        <v>16312</v>
      </c>
      <c r="C5104" s="101" t="s">
        <v>1549</v>
      </c>
      <c r="D5104" s="102" t="s">
        <v>16313</v>
      </c>
    </row>
    <row r="5105" spans="1:4" ht="13.5" x14ac:dyDescent="0.25">
      <c r="A5105" s="101" t="s">
        <v>16314</v>
      </c>
      <c r="B5105" s="101" t="s">
        <v>16315</v>
      </c>
      <c r="C5105" s="101" t="s">
        <v>1549</v>
      </c>
      <c r="D5105" s="102" t="s">
        <v>16316</v>
      </c>
    </row>
    <row r="5106" spans="1:4" ht="13.5" x14ac:dyDescent="0.25">
      <c r="A5106" s="101" t="s">
        <v>16317</v>
      </c>
      <c r="B5106" s="101" t="s">
        <v>16318</v>
      </c>
      <c r="C5106" s="101" t="s">
        <v>1549</v>
      </c>
      <c r="D5106" s="102" t="s">
        <v>16319</v>
      </c>
    </row>
    <row r="5107" spans="1:4" ht="13.5" x14ac:dyDescent="0.25">
      <c r="A5107" s="101" t="s">
        <v>16320</v>
      </c>
      <c r="B5107" s="101" t="s">
        <v>16321</v>
      </c>
      <c r="C5107" s="101" t="s">
        <v>1549</v>
      </c>
      <c r="D5107" s="102" t="s">
        <v>16322</v>
      </c>
    </row>
    <row r="5108" spans="1:4" ht="13.5" x14ac:dyDescent="0.25">
      <c r="A5108" s="101" t="s">
        <v>16323</v>
      </c>
      <c r="B5108" s="101" t="s">
        <v>16324</v>
      </c>
      <c r="C5108" s="101" t="s">
        <v>1549</v>
      </c>
      <c r="D5108" s="102" t="s">
        <v>16325</v>
      </c>
    </row>
    <row r="5109" spans="1:4" ht="13.5" x14ac:dyDescent="0.25">
      <c r="A5109" s="101" t="s">
        <v>16326</v>
      </c>
      <c r="B5109" s="101" t="s">
        <v>16327</v>
      </c>
      <c r="C5109" s="101" t="s">
        <v>1549</v>
      </c>
      <c r="D5109" s="102" t="s">
        <v>16328</v>
      </c>
    </row>
    <row r="5110" spans="1:4" ht="13.5" x14ac:dyDescent="0.25">
      <c r="A5110" s="101" t="s">
        <v>16329</v>
      </c>
      <c r="B5110" s="101" t="s">
        <v>16330</v>
      </c>
      <c r="C5110" s="101" t="s">
        <v>1549</v>
      </c>
      <c r="D5110" s="102" t="s">
        <v>16331</v>
      </c>
    </row>
    <row r="5111" spans="1:4" ht="13.5" x14ac:dyDescent="0.25">
      <c r="A5111" s="101" t="s">
        <v>16332</v>
      </c>
      <c r="B5111" s="101" t="s">
        <v>16333</v>
      </c>
      <c r="C5111" s="101" t="s">
        <v>1549</v>
      </c>
      <c r="D5111" s="102" t="s">
        <v>16334</v>
      </c>
    </row>
    <row r="5112" spans="1:4" ht="13.5" x14ac:dyDescent="0.25">
      <c r="A5112" s="101" t="s">
        <v>16335</v>
      </c>
      <c r="B5112" s="101" t="s">
        <v>16336</v>
      </c>
      <c r="C5112" s="101" t="s">
        <v>1549</v>
      </c>
      <c r="D5112" s="102" t="s">
        <v>16337</v>
      </c>
    </row>
    <row r="5113" spans="1:4" ht="13.5" x14ac:dyDescent="0.25">
      <c r="A5113" s="101" t="s">
        <v>16338</v>
      </c>
      <c r="B5113" s="101" t="s">
        <v>16339</v>
      </c>
      <c r="C5113" s="101" t="s">
        <v>1549</v>
      </c>
      <c r="D5113" s="102" t="s">
        <v>16340</v>
      </c>
    </row>
    <row r="5114" spans="1:4" ht="13.5" x14ac:dyDescent="0.25">
      <c r="A5114" s="101" t="s">
        <v>16341</v>
      </c>
      <c r="B5114" s="101" t="s">
        <v>16342</v>
      </c>
      <c r="C5114" s="101" t="s">
        <v>1549</v>
      </c>
      <c r="D5114" s="102" t="s">
        <v>16343</v>
      </c>
    </row>
    <row r="5115" spans="1:4" ht="13.5" x14ac:dyDescent="0.25">
      <c r="A5115" s="101" t="s">
        <v>16344</v>
      </c>
      <c r="B5115" s="101" t="s">
        <v>16345</v>
      </c>
      <c r="C5115" s="101" t="s">
        <v>1549</v>
      </c>
      <c r="D5115" s="102" t="s">
        <v>16346</v>
      </c>
    </row>
    <row r="5116" spans="1:4" ht="13.5" x14ac:dyDescent="0.25">
      <c r="A5116" s="101" t="s">
        <v>16347</v>
      </c>
      <c r="B5116" s="101" t="s">
        <v>16348</v>
      </c>
      <c r="C5116" s="101" t="s">
        <v>1549</v>
      </c>
      <c r="D5116" s="102" t="s">
        <v>16349</v>
      </c>
    </row>
    <row r="5117" spans="1:4" ht="13.5" x14ac:dyDescent="0.25">
      <c r="A5117" s="101" t="s">
        <v>16350</v>
      </c>
      <c r="B5117" s="101" t="s">
        <v>16351</v>
      </c>
      <c r="C5117" s="101" t="s">
        <v>1549</v>
      </c>
      <c r="D5117" s="102" t="s">
        <v>16352</v>
      </c>
    </row>
    <row r="5118" spans="1:4" ht="13.5" x14ac:dyDescent="0.25">
      <c r="A5118" s="101" t="s">
        <v>16353</v>
      </c>
      <c r="B5118" s="101" t="s">
        <v>16354</v>
      </c>
      <c r="C5118" s="101" t="s">
        <v>1549</v>
      </c>
      <c r="D5118" s="102" t="s">
        <v>16355</v>
      </c>
    </row>
    <row r="5119" spans="1:4" ht="13.5" x14ac:dyDescent="0.25">
      <c r="A5119" s="101" t="s">
        <v>16356</v>
      </c>
      <c r="B5119" s="101" t="s">
        <v>16357</v>
      </c>
      <c r="C5119" s="101" t="s">
        <v>1549</v>
      </c>
      <c r="D5119" s="102" t="s">
        <v>16358</v>
      </c>
    </row>
    <row r="5120" spans="1:4" ht="13.5" x14ac:dyDescent="0.25">
      <c r="A5120" s="101" t="s">
        <v>16359</v>
      </c>
      <c r="B5120" s="101" t="s">
        <v>16360</v>
      </c>
      <c r="C5120" s="101" t="s">
        <v>1549</v>
      </c>
      <c r="D5120" s="102" t="s">
        <v>16361</v>
      </c>
    </row>
    <row r="5121" spans="1:4" ht="13.5" x14ac:dyDescent="0.25">
      <c r="A5121" s="101" t="s">
        <v>16362</v>
      </c>
      <c r="B5121" s="101" t="s">
        <v>16363</v>
      </c>
      <c r="C5121" s="101" t="s">
        <v>1549</v>
      </c>
      <c r="D5121" s="102" t="s">
        <v>16364</v>
      </c>
    </row>
    <row r="5122" spans="1:4" ht="13.5" x14ac:dyDescent="0.25">
      <c r="A5122" s="101" t="s">
        <v>16365</v>
      </c>
      <c r="B5122" s="101" t="s">
        <v>16366</v>
      </c>
      <c r="C5122" s="101" t="s">
        <v>1549</v>
      </c>
      <c r="D5122" s="102" t="s">
        <v>16367</v>
      </c>
    </row>
    <row r="5123" spans="1:4" ht="13.5" x14ac:dyDescent="0.25">
      <c r="A5123" s="101" t="s">
        <v>16368</v>
      </c>
      <c r="B5123" s="101" t="s">
        <v>16369</v>
      </c>
      <c r="C5123" s="101" t="s">
        <v>1549</v>
      </c>
      <c r="D5123" s="102" t="s">
        <v>16370</v>
      </c>
    </row>
    <row r="5124" spans="1:4" ht="13.5" x14ac:dyDescent="0.25">
      <c r="A5124" s="101" t="s">
        <v>16371</v>
      </c>
      <c r="B5124" s="101" t="s">
        <v>16372</v>
      </c>
      <c r="C5124" s="101" t="s">
        <v>1549</v>
      </c>
      <c r="D5124" s="102" t="s">
        <v>16373</v>
      </c>
    </row>
    <row r="5125" spans="1:4" ht="13.5" x14ac:dyDescent="0.25">
      <c r="A5125" s="101" t="s">
        <v>16374</v>
      </c>
      <c r="B5125" s="101" t="s">
        <v>16375</v>
      </c>
      <c r="C5125" s="101" t="s">
        <v>1549</v>
      </c>
      <c r="D5125" s="102" t="s">
        <v>16376</v>
      </c>
    </row>
    <row r="5126" spans="1:4" ht="13.5" x14ac:dyDescent="0.25">
      <c r="A5126" s="101" t="s">
        <v>16377</v>
      </c>
      <c r="B5126" s="101" t="s">
        <v>16378</v>
      </c>
      <c r="C5126" s="101" t="s">
        <v>1549</v>
      </c>
      <c r="D5126" s="102" t="s">
        <v>16379</v>
      </c>
    </row>
    <row r="5127" spans="1:4" ht="13.5" x14ac:dyDescent="0.25">
      <c r="A5127" s="101" t="s">
        <v>16380</v>
      </c>
      <c r="B5127" s="101" t="s">
        <v>16381</v>
      </c>
      <c r="C5127" s="101" t="s">
        <v>1549</v>
      </c>
      <c r="D5127" s="102" t="s">
        <v>16382</v>
      </c>
    </row>
    <row r="5128" spans="1:4" ht="13.5" x14ac:dyDescent="0.25">
      <c r="A5128" s="101" t="s">
        <v>16383</v>
      </c>
      <c r="B5128" s="101" t="s">
        <v>16384</v>
      </c>
      <c r="C5128" s="101" t="s">
        <v>1549</v>
      </c>
      <c r="D5128" s="102" t="s">
        <v>16385</v>
      </c>
    </row>
    <row r="5129" spans="1:4" ht="13.5" x14ac:dyDescent="0.25">
      <c r="A5129" s="101" t="s">
        <v>16386</v>
      </c>
      <c r="B5129" s="101" t="s">
        <v>16387</v>
      </c>
      <c r="C5129" s="101" t="s">
        <v>1549</v>
      </c>
      <c r="D5129" s="102" t="s">
        <v>16388</v>
      </c>
    </row>
    <row r="5130" spans="1:4" ht="13.5" x14ac:dyDescent="0.25">
      <c r="A5130" s="101" t="s">
        <v>16389</v>
      </c>
      <c r="B5130" s="101" t="s">
        <v>16390</v>
      </c>
      <c r="C5130" s="101" t="s">
        <v>1549</v>
      </c>
      <c r="D5130" s="102" t="s">
        <v>16391</v>
      </c>
    </row>
    <row r="5131" spans="1:4" ht="13.5" x14ac:dyDescent="0.25">
      <c r="A5131" s="101" t="s">
        <v>16392</v>
      </c>
      <c r="B5131" s="101" t="s">
        <v>16393</v>
      </c>
      <c r="C5131" s="101" t="s">
        <v>1549</v>
      </c>
      <c r="D5131" s="102" t="s">
        <v>16394</v>
      </c>
    </row>
    <row r="5132" spans="1:4" ht="13.5" x14ac:dyDescent="0.25">
      <c r="A5132" s="101" t="s">
        <v>16395</v>
      </c>
      <c r="B5132" s="101" t="s">
        <v>16396</v>
      </c>
      <c r="C5132" s="101" t="s">
        <v>1549</v>
      </c>
      <c r="D5132" s="102" t="s">
        <v>16397</v>
      </c>
    </row>
    <row r="5133" spans="1:4" ht="13.5" x14ac:dyDescent="0.25">
      <c r="A5133" s="101" t="s">
        <v>16398</v>
      </c>
      <c r="B5133" s="101" t="s">
        <v>16399</v>
      </c>
      <c r="C5133" s="101" t="s">
        <v>1549</v>
      </c>
      <c r="D5133" s="102" t="s">
        <v>16400</v>
      </c>
    </row>
    <row r="5134" spans="1:4" ht="13.5" x14ac:dyDescent="0.25">
      <c r="A5134" s="101" t="s">
        <v>16401</v>
      </c>
      <c r="B5134" s="101" t="s">
        <v>16402</v>
      </c>
      <c r="C5134" s="101" t="s">
        <v>1549</v>
      </c>
      <c r="D5134" s="102" t="s">
        <v>16403</v>
      </c>
    </row>
    <row r="5135" spans="1:4" ht="13.5" x14ac:dyDescent="0.25">
      <c r="A5135" s="101" t="s">
        <v>16404</v>
      </c>
      <c r="B5135" s="101" t="s">
        <v>16405</v>
      </c>
      <c r="C5135" s="101" t="s">
        <v>1549</v>
      </c>
      <c r="D5135" s="102" t="s">
        <v>16406</v>
      </c>
    </row>
    <row r="5136" spans="1:4" ht="13.5" x14ac:dyDescent="0.25">
      <c r="A5136" s="101" t="s">
        <v>16407</v>
      </c>
      <c r="B5136" s="101" t="s">
        <v>16408</v>
      </c>
      <c r="C5136" s="101" t="s">
        <v>1549</v>
      </c>
      <c r="D5136" s="102" t="s">
        <v>16409</v>
      </c>
    </row>
    <row r="5137" spans="1:4" ht="13.5" x14ac:dyDescent="0.25">
      <c r="A5137" s="101" t="s">
        <v>16410</v>
      </c>
      <c r="B5137" s="101" t="s">
        <v>16411</v>
      </c>
      <c r="C5137" s="101" t="s">
        <v>1549</v>
      </c>
      <c r="D5137" s="102" t="s">
        <v>16412</v>
      </c>
    </row>
    <row r="5138" spans="1:4" ht="13.5" x14ac:dyDescent="0.25">
      <c r="A5138" s="101" t="s">
        <v>16413</v>
      </c>
      <c r="B5138" s="101" t="s">
        <v>16414</v>
      </c>
      <c r="C5138" s="101" t="s">
        <v>1549</v>
      </c>
      <c r="D5138" s="102" t="s">
        <v>16415</v>
      </c>
    </row>
    <row r="5139" spans="1:4" ht="13.5" x14ac:dyDescent="0.25">
      <c r="A5139" s="101" t="s">
        <v>16416</v>
      </c>
      <c r="B5139" s="101" t="s">
        <v>16417</v>
      </c>
      <c r="C5139" s="101" t="s">
        <v>1549</v>
      </c>
      <c r="D5139" s="102" t="s">
        <v>16418</v>
      </c>
    </row>
    <row r="5140" spans="1:4" ht="13.5" x14ac:dyDescent="0.25">
      <c r="A5140" s="101" t="s">
        <v>16419</v>
      </c>
      <c r="B5140" s="101" t="s">
        <v>16420</v>
      </c>
      <c r="C5140" s="101" t="s">
        <v>1549</v>
      </c>
      <c r="D5140" s="102" t="s">
        <v>16421</v>
      </c>
    </row>
    <row r="5141" spans="1:4" ht="13.5" x14ac:dyDescent="0.25">
      <c r="A5141" s="101" t="s">
        <v>16422</v>
      </c>
      <c r="B5141" s="101" t="s">
        <v>16423</v>
      </c>
      <c r="C5141" s="101" t="s">
        <v>1549</v>
      </c>
      <c r="D5141" s="102" t="s">
        <v>16424</v>
      </c>
    </row>
    <row r="5142" spans="1:4" ht="13.5" x14ac:dyDescent="0.25">
      <c r="A5142" s="101" t="s">
        <v>16425</v>
      </c>
      <c r="B5142" s="101" t="s">
        <v>16426</v>
      </c>
      <c r="C5142" s="101" t="s">
        <v>1549</v>
      </c>
      <c r="D5142" s="102" t="s">
        <v>16403</v>
      </c>
    </row>
    <row r="5143" spans="1:4" ht="13.5" x14ac:dyDescent="0.25">
      <c r="A5143" s="101" t="s">
        <v>16427</v>
      </c>
      <c r="B5143" s="101" t="s">
        <v>16428</v>
      </c>
      <c r="C5143" s="101" t="s">
        <v>1549</v>
      </c>
      <c r="D5143" s="102" t="s">
        <v>16429</v>
      </c>
    </row>
    <row r="5144" spans="1:4" ht="13.5" x14ac:dyDescent="0.25">
      <c r="A5144" s="101" t="s">
        <v>16430</v>
      </c>
      <c r="B5144" s="101" t="s">
        <v>16431</v>
      </c>
      <c r="C5144" s="101" t="s">
        <v>1549</v>
      </c>
      <c r="D5144" s="102" t="s">
        <v>16432</v>
      </c>
    </row>
    <row r="5145" spans="1:4" ht="13.5" x14ac:dyDescent="0.25">
      <c r="A5145" s="101" t="s">
        <v>16433</v>
      </c>
      <c r="B5145" s="101" t="s">
        <v>16434</v>
      </c>
      <c r="C5145" s="101" t="s">
        <v>1549</v>
      </c>
      <c r="D5145" s="102" t="s">
        <v>16435</v>
      </c>
    </row>
    <row r="5146" spans="1:4" ht="13.5" x14ac:dyDescent="0.25">
      <c r="A5146" s="101" t="s">
        <v>16436</v>
      </c>
      <c r="B5146" s="101" t="s">
        <v>16437</v>
      </c>
      <c r="C5146" s="101" t="s">
        <v>1549</v>
      </c>
      <c r="D5146" s="102" t="s">
        <v>16438</v>
      </c>
    </row>
    <row r="5147" spans="1:4" ht="13.5" x14ac:dyDescent="0.25">
      <c r="A5147" s="101" t="s">
        <v>16439</v>
      </c>
      <c r="B5147" s="101" t="s">
        <v>16440</v>
      </c>
      <c r="C5147" s="101" t="s">
        <v>1549</v>
      </c>
      <c r="D5147" s="102" t="s">
        <v>16441</v>
      </c>
    </row>
    <row r="5148" spans="1:4" ht="13.5" x14ac:dyDescent="0.25">
      <c r="A5148" s="101" t="s">
        <v>16442</v>
      </c>
      <c r="B5148" s="101" t="s">
        <v>16443</v>
      </c>
      <c r="C5148" s="101" t="s">
        <v>1549</v>
      </c>
      <c r="D5148" s="102" t="s">
        <v>16444</v>
      </c>
    </row>
    <row r="5149" spans="1:4" ht="13.5" x14ac:dyDescent="0.25">
      <c r="A5149" s="101" t="s">
        <v>16445</v>
      </c>
      <c r="B5149" s="101" t="s">
        <v>16446</v>
      </c>
      <c r="C5149" s="101" t="s">
        <v>1549</v>
      </c>
      <c r="D5149" s="102" t="s">
        <v>16447</v>
      </c>
    </row>
    <row r="5150" spans="1:4" ht="13.5" x14ac:dyDescent="0.25">
      <c r="A5150" s="101" t="s">
        <v>16448</v>
      </c>
      <c r="B5150" s="101" t="s">
        <v>16449</v>
      </c>
      <c r="C5150" s="101" t="s">
        <v>1549</v>
      </c>
      <c r="D5150" s="102" t="s">
        <v>16450</v>
      </c>
    </row>
    <row r="5151" spans="1:4" ht="13.5" x14ac:dyDescent="0.25">
      <c r="A5151" s="101" t="s">
        <v>16451</v>
      </c>
      <c r="B5151" s="101" t="s">
        <v>16452</v>
      </c>
      <c r="C5151" s="101" t="s">
        <v>1549</v>
      </c>
      <c r="D5151" s="102" t="s">
        <v>16453</v>
      </c>
    </row>
    <row r="5152" spans="1:4" ht="13.5" x14ac:dyDescent="0.25">
      <c r="A5152" s="101" t="s">
        <v>16454</v>
      </c>
      <c r="B5152" s="101" t="s">
        <v>16455</v>
      </c>
      <c r="C5152" s="101" t="s">
        <v>1549</v>
      </c>
      <c r="D5152" s="102" t="s">
        <v>16456</v>
      </c>
    </row>
    <row r="5153" spans="1:4" ht="13.5" x14ac:dyDescent="0.25">
      <c r="A5153" s="101" t="s">
        <v>16457</v>
      </c>
      <c r="B5153" s="101" t="s">
        <v>16458</v>
      </c>
      <c r="C5153" s="101" t="s">
        <v>1549</v>
      </c>
      <c r="D5153" s="102" t="s">
        <v>16459</v>
      </c>
    </row>
    <row r="5154" spans="1:4" ht="13.5" x14ac:dyDescent="0.25">
      <c r="A5154" s="101" t="s">
        <v>16460</v>
      </c>
      <c r="B5154" s="101" t="s">
        <v>16461</v>
      </c>
      <c r="C5154" s="101" t="s">
        <v>1549</v>
      </c>
      <c r="D5154" s="102" t="s">
        <v>16462</v>
      </c>
    </row>
    <row r="5155" spans="1:4" ht="13.5" x14ac:dyDescent="0.25">
      <c r="A5155" s="101" t="s">
        <v>16463</v>
      </c>
      <c r="B5155" s="101" t="s">
        <v>16464</v>
      </c>
      <c r="C5155" s="101" t="s">
        <v>1549</v>
      </c>
      <c r="D5155" s="102" t="s">
        <v>16465</v>
      </c>
    </row>
    <row r="5156" spans="1:4" ht="13.5" x14ac:dyDescent="0.25">
      <c r="A5156" s="101" t="s">
        <v>16466</v>
      </c>
      <c r="B5156" s="101" t="s">
        <v>16467</v>
      </c>
      <c r="C5156" s="101" t="s">
        <v>1549</v>
      </c>
      <c r="D5156" s="102" t="s">
        <v>16468</v>
      </c>
    </row>
    <row r="5157" spans="1:4" ht="13.5" x14ac:dyDescent="0.25">
      <c r="A5157" s="101" t="s">
        <v>16469</v>
      </c>
      <c r="B5157" s="101" t="s">
        <v>16470</v>
      </c>
      <c r="C5157" s="101" t="s">
        <v>1549</v>
      </c>
      <c r="D5157" s="102" t="s">
        <v>16471</v>
      </c>
    </row>
    <row r="5158" spans="1:4" ht="13.5" x14ac:dyDescent="0.25">
      <c r="A5158" s="101" t="s">
        <v>16472</v>
      </c>
      <c r="B5158" s="101" t="s">
        <v>16473</v>
      </c>
      <c r="C5158" s="101" t="s">
        <v>1549</v>
      </c>
      <c r="D5158" s="102" t="s">
        <v>16474</v>
      </c>
    </row>
    <row r="5159" spans="1:4" ht="13.5" x14ac:dyDescent="0.25">
      <c r="A5159" s="101" t="s">
        <v>16475</v>
      </c>
      <c r="B5159" s="101" t="s">
        <v>16476</v>
      </c>
      <c r="C5159" s="101" t="s">
        <v>1549</v>
      </c>
      <c r="D5159" s="102" t="s">
        <v>16477</v>
      </c>
    </row>
    <row r="5160" spans="1:4" ht="13.5" x14ac:dyDescent="0.25">
      <c r="A5160" s="101" t="s">
        <v>16478</v>
      </c>
      <c r="B5160" s="101" t="s">
        <v>16479</v>
      </c>
      <c r="C5160" s="101" t="s">
        <v>1549</v>
      </c>
      <c r="D5160" s="102" t="s">
        <v>16480</v>
      </c>
    </row>
    <row r="5161" spans="1:4" ht="13.5" x14ac:dyDescent="0.25">
      <c r="A5161" s="101" t="s">
        <v>16481</v>
      </c>
      <c r="B5161" s="101" t="s">
        <v>16482</v>
      </c>
      <c r="C5161" s="101" t="s">
        <v>1549</v>
      </c>
      <c r="D5161" s="102" t="s">
        <v>16483</v>
      </c>
    </row>
    <row r="5162" spans="1:4" ht="13.5" x14ac:dyDescent="0.25">
      <c r="A5162" s="101" t="s">
        <v>16484</v>
      </c>
      <c r="B5162" s="101" t="s">
        <v>16485</v>
      </c>
      <c r="C5162" s="101" t="s">
        <v>1549</v>
      </c>
      <c r="D5162" s="102" t="s">
        <v>16486</v>
      </c>
    </row>
    <row r="5163" spans="1:4" ht="13.5" x14ac:dyDescent="0.25">
      <c r="A5163" s="101" t="s">
        <v>16487</v>
      </c>
      <c r="B5163" s="101" t="s">
        <v>16488</v>
      </c>
      <c r="C5163" s="101" t="s">
        <v>1549</v>
      </c>
      <c r="D5163" s="102" t="s">
        <v>16489</v>
      </c>
    </row>
    <row r="5164" spans="1:4" ht="13.5" x14ac:dyDescent="0.25">
      <c r="A5164" s="101" t="s">
        <v>16490</v>
      </c>
      <c r="B5164" s="101" t="s">
        <v>16491</v>
      </c>
      <c r="C5164" s="101" t="s">
        <v>1549</v>
      </c>
      <c r="D5164" s="102" t="s">
        <v>16492</v>
      </c>
    </row>
    <row r="5165" spans="1:4" ht="13.5" x14ac:dyDescent="0.25">
      <c r="A5165" s="101" t="s">
        <v>16493</v>
      </c>
      <c r="B5165" s="101" t="s">
        <v>16494</v>
      </c>
      <c r="C5165" s="101" t="s">
        <v>1549</v>
      </c>
      <c r="D5165" s="102" t="s">
        <v>16495</v>
      </c>
    </row>
    <row r="5166" spans="1:4" ht="13.5" x14ac:dyDescent="0.25">
      <c r="A5166" s="101" t="s">
        <v>16496</v>
      </c>
      <c r="B5166" s="101" t="s">
        <v>16497</v>
      </c>
      <c r="C5166" s="101" t="s">
        <v>1549</v>
      </c>
      <c r="D5166" s="102" t="s">
        <v>16498</v>
      </c>
    </row>
    <row r="5167" spans="1:4" ht="13.5" x14ac:dyDescent="0.25">
      <c r="A5167" s="101" t="s">
        <v>16499</v>
      </c>
      <c r="B5167" s="101" t="s">
        <v>16500</v>
      </c>
      <c r="C5167" s="101" t="s">
        <v>1549</v>
      </c>
      <c r="D5167" s="102" t="s">
        <v>16501</v>
      </c>
    </row>
    <row r="5168" spans="1:4" ht="13.5" x14ac:dyDescent="0.25">
      <c r="A5168" s="101" t="s">
        <v>16502</v>
      </c>
      <c r="B5168" s="101" t="s">
        <v>16503</v>
      </c>
      <c r="C5168" s="101" t="s">
        <v>1549</v>
      </c>
      <c r="D5168" s="102" t="s">
        <v>16504</v>
      </c>
    </row>
    <row r="5169" spans="1:4" ht="13.5" x14ac:dyDescent="0.25">
      <c r="A5169" s="101" t="s">
        <v>16505</v>
      </c>
      <c r="B5169" s="101" t="s">
        <v>16506</v>
      </c>
      <c r="C5169" s="101" t="s">
        <v>1549</v>
      </c>
      <c r="D5169" s="102" t="s">
        <v>16507</v>
      </c>
    </row>
    <row r="5170" spans="1:4" ht="13.5" x14ac:dyDescent="0.25">
      <c r="A5170" s="101" t="s">
        <v>16508</v>
      </c>
      <c r="B5170" s="101" t="s">
        <v>16509</v>
      </c>
      <c r="C5170" s="101" t="s">
        <v>1549</v>
      </c>
      <c r="D5170" s="102" t="s">
        <v>16510</v>
      </c>
    </row>
    <row r="5171" spans="1:4" ht="13.5" x14ac:dyDescent="0.25">
      <c r="A5171" s="101" t="s">
        <v>16511</v>
      </c>
      <c r="B5171" s="101" t="s">
        <v>16512</v>
      </c>
      <c r="C5171" s="101" t="s">
        <v>1549</v>
      </c>
      <c r="D5171" s="102" t="s">
        <v>16513</v>
      </c>
    </row>
    <row r="5172" spans="1:4" ht="13.5" x14ac:dyDescent="0.25">
      <c r="A5172" s="101" t="s">
        <v>16514</v>
      </c>
      <c r="B5172" s="101" t="s">
        <v>16515</v>
      </c>
      <c r="C5172" s="101" t="s">
        <v>1549</v>
      </c>
      <c r="D5172" s="102" t="s">
        <v>16516</v>
      </c>
    </row>
    <row r="5173" spans="1:4" ht="13.5" x14ac:dyDescent="0.25">
      <c r="A5173" s="101" t="s">
        <v>16517</v>
      </c>
      <c r="B5173" s="101" t="s">
        <v>16518</v>
      </c>
      <c r="C5173" s="101" t="s">
        <v>1549</v>
      </c>
      <c r="D5173" s="102" t="s">
        <v>16519</v>
      </c>
    </row>
    <row r="5174" spans="1:4" ht="13.5" x14ac:dyDescent="0.25">
      <c r="A5174" s="101" t="s">
        <v>16520</v>
      </c>
      <c r="B5174" s="101" t="s">
        <v>16521</v>
      </c>
      <c r="C5174" s="101" t="s">
        <v>1549</v>
      </c>
      <c r="D5174" s="102" t="s">
        <v>16522</v>
      </c>
    </row>
    <row r="5175" spans="1:4" ht="13.5" x14ac:dyDescent="0.25">
      <c r="A5175" s="101" t="s">
        <v>16523</v>
      </c>
      <c r="B5175" s="101" t="s">
        <v>16524</v>
      </c>
      <c r="C5175" s="101" t="s">
        <v>1549</v>
      </c>
      <c r="D5175" s="102" t="s">
        <v>16525</v>
      </c>
    </row>
    <row r="5176" spans="1:4" ht="13.5" x14ac:dyDescent="0.25">
      <c r="A5176" s="101" t="s">
        <v>16526</v>
      </c>
      <c r="B5176" s="101" t="s">
        <v>16527</v>
      </c>
      <c r="C5176" s="101" t="s">
        <v>1549</v>
      </c>
      <c r="D5176" s="102" t="s">
        <v>16528</v>
      </c>
    </row>
    <row r="5177" spans="1:4" ht="13.5" x14ac:dyDescent="0.25">
      <c r="A5177" s="101" t="s">
        <v>16529</v>
      </c>
      <c r="B5177" s="101" t="s">
        <v>16530</v>
      </c>
      <c r="C5177" s="101" t="s">
        <v>1549</v>
      </c>
      <c r="D5177" s="102" t="s">
        <v>16531</v>
      </c>
    </row>
    <row r="5178" spans="1:4" ht="13.5" x14ac:dyDescent="0.25">
      <c r="A5178" s="101" t="s">
        <v>16532</v>
      </c>
      <c r="B5178" s="101" t="s">
        <v>16533</v>
      </c>
      <c r="C5178" s="101" t="s">
        <v>1549</v>
      </c>
      <c r="D5178" s="102" t="s">
        <v>16534</v>
      </c>
    </row>
    <row r="5179" spans="1:4" ht="13.5" x14ac:dyDescent="0.25">
      <c r="A5179" s="101" t="s">
        <v>16535</v>
      </c>
      <c r="B5179" s="101" t="s">
        <v>16536</v>
      </c>
      <c r="C5179" s="101" t="s">
        <v>1549</v>
      </c>
      <c r="D5179" s="102" t="s">
        <v>16537</v>
      </c>
    </row>
    <row r="5180" spans="1:4" ht="13.5" x14ac:dyDescent="0.25">
      <c r="A5180" s="101" t="s">
        <v>16538</v>
      </c>
      <c r="B5180" s="101" t="s">
        <v>16539</v>
      </c>
      <c r="C5180" s="101" t="s">
        <v>1549</v>
      </c>
      <c r="D5180" s="102" t="s">
        <v>16540</v>
      </c>
    </row>
    <row r="5181" spans="1:4" ht="13.5" x14ac:dyDescent="0.25">
      <c r="A5181" s="101" t="s">
        <v>16541</v>
      </c>
      <c r="B5181" s="101" t="s">
        <v>16542</v>
      </c>
      <c r="C5181" s="101" t="s">
        <v>1549</v>
      </c>
      <c r="D5181" s="102" t="s">
        <v>16543</v>
      </c>
    </row>
    <row r="5182" spans="1:4" ht="13.5" x14ac:dyDescent="0.25">
      <c r="A5182" s="101" t="s">
        <v>16544</v>
      </c>
      <c r="B5182" s="101" t="s">
        <v>16545</v>
      </c>
      <c r="C5182" s="101" t="s">
        <v>1549</v>
      </c>
      <c r="D5182" s="102" t="s">
        <v>16546</v>
      </c>
    </row>
    <row r="5183" spans="1:4" ht="13.5" x14ac:dyDescent="0.25">
      <c r="A5183" s="101" t="s">
        <v>16547</v>
      </c>
      <c r="B5183" s="101" t="s">
        <v>16548</v>
      </c>
      <c r="C5183" s="101" t="s">
        <v>1549</v>
      </c>
      <c r="D5183" s="102" t="s">
        <v>16549</v>
      </c>
    </row>
    <row r="5184" spans="1:4" ht="13.5" x14ac:dyDescent="0.25">
      <c r="A5184" s="101" t="s">
        <v>16550</v>
      </c>
      <c r="B5184" s="101" t="s">
        <v>16551</v>
      </c>
      <c r="C5184" s="101" t="s">
        <v>1549</v>
      </c>
      <c r="D5184" s="102" t="s">
        <v>16552</v>
      </c>
    </row>
    <row r="5185" spans="1:4" ht="13.5" x14ac:dyDescent="0.25">
      <c r="A5185" s="101" t="s">
        <v>16553</v>
      </c>
      <c r="B5185" s="101" t="s">
        <v>16554</v>
      </c>
      <c r="C5185" s="101" t="s">
        <v>1549</v>
      </c>
      <c r="D5185" s="102" t="s">
        <v>16555</v>
      </c>
    </row>
    <row r="5186" spans="1:4" ht="13.5" x14ac:dyDescent="0.25">
      <c r="A5186" s="101" t="s">
        <v>16556</v>
      </c>
      <c r="B5186" s="101" t="s">
        <v>16557</v>
      </c>
      <c r="C5186" s="101" t="s">
        <v>1549</v>
      </c>
      <c r="D5186" s="102" t="s">
        <v>16558</v>
      </c>
    </row>
    <row r="5187" spans="1:4" ht="13.5" x14ac:dyDescent="0.25">
      <c r="A5187" s="101" t="s">
        <v>16559</v>
      </c>
      <c r="B5187" s="101" t="s">
        <v>16560</v>
      </c>
      <c r="C5187" s="101" t="s">
        <v>1549</v>
      </c>
      <c r="D5187" s="102" t="s">
        <v>16561</v>
      </c>
    </row>
    <row r="5188" spans="1:4" ht="13.5" x14ac:dyDescent="0.25">
      <c r="A5188" s="101" t="s">
        <v>16562</v>
      </c>
      <c r="B5188" s="101" t="s">
        <v>16563</v>
      </c>
      <c r="C5188" s="101" t="s">
        <v>1549</v>
      </c>
      <c r="D5188" s="102" t="s">
        <v>16564</v>
      </c>
    </row>
    <row r="5189" spans="1:4" ht="13.5" x14ac:dyDescent="0.25">
      <c r="A5189" s="101" t="s">
        <v>16565</v>
      </c>
      <c r="B5189" s="101" t="s">
        <v>16566</v>
      </c>
      <c r="C5189" s="101" t="s">
        <v>1549</v>
      </c>
      <c r="D5189" s="102" t="s">
        <v>16567</v>
      </c>
    </row>
    <row r="5190" spans="1:4" ht="13.5" x14ac:dyDescent="0.25">
      <c r="A5190" s="101" t="s">
        <v>16568</v>
      </c>
      <c r="B5190" s="101" t="s">
        <v>16569</v>
      </c>
      <c r="C5190" s="101" t="s">
        <v>1549</v>
      </c>
      <c r="D5190" s="102" t="s">
        <v>16570</v>
      </c>
    </row>
    <row r="5191" spans="1:4" ht="13.5" x14ac:dyDescent="0.25">
      <c r="A5191" s="101" t="s">
        <v>16571</v>
      </c>
      <c r="B5191" s="101" t="s">
        <v>16572</v>
      </c>
      <c r="C5191" s="101" t="s">
        <v>1549</v>
      </c>
      <c r="D5191" s="102" t="s">
        <v>16573</v>
      </c>
    </row>
    <row r="5192" spans="1:4" ht="13.5" x14ac:dyDescent="0.25">
      <c r="A5192" s="101" t="s">
        <v>16574</v>
      </c>
      <c r="B5192" s="101" t="s">
        <v>16575</v>
      </c>
      <c r="C5192" s="101" t="s">
        <v>1549</v>
      </c>
      <c r="D5192" s="102" t="s">
        <v>16576</v>
      </c>
    </row>
    <row r="5193" spans="1:4" ht="13.5" x14ac:dyDescent="0.25">
      <c r="A5193" s="101" t="s">
        <v>16577</v>
      </c>
      <c r="B5193" s="101" t="s">
        <v>16578</v>
      </c>
      <c r="C5193" s="101" t="s">
        <v>1549</v>
      </c>
      <c r="D5193" s="102" t="s">
        <v>16579</v>
      </c>
    </row>
    <row r="5194" spans="1:4" ht="13.5" x14ac:dyDescent="0.25">
      <c r="A5194" s="101" t="s">
        <v>16580</v>
      </c>
      <c r="B5194" s="101" t="s">
        <v>16581</v>
      </c>
      <c r="C5194" s="101" t="s">
        <v>1549</v>
      </c>
      <c r="D5194" s="102" t="s">
        <v>16582</v>
      </c>
    </row>
    <row r="5195" spans="1:4" ht="13.5" x14ac:dyDescent="0.25">
      <c r="A5195" s="101" t="s">
        <v>16583</v>
      </c>
      <c r="B5195" s="101" t="s">
        <v>16584</v>
      </c>
      <c r="C5195" s="101" t="s">
        <v>1549</v>
      </c>
      <c r="D5195" s="102" t="s">
        <v>16585</v>
      </c>
    </row>
    <row r="5196" spans="1:4" ht="13.5" x14ac:dyDescent="0.25">
      <c r="A5196" s="101" t="s">
        <v>16586</v>
      </c>
      <c r="B5196" s="101" t="s">
        <v>16587</v>
      </c>
      <c r="C5196" s="101" t="s">
        <v>1549</v>
      </c>
      <c r="D5196" s="102" t="s">
        <v>16588</v>
      </c>
    </row>
    <row r="5197" spans="1:4" ht="13.5" x14ac:dyDescent="0.25">
      <c r="A5197" s="101" t="s">
        <v>16589</v>
      </c>
      <c r="B5197" s="101" t="s">
        <v>16590</v>
      </c>
      <c r="C5197" s="101" t="s">
        <v>1549</v>
      </c>
      <c r="D5197" s="102" t="s">
        <v>16591</v>
      </c>
    </row>
    <row r="5198" spans="1:4" ht="13.5" x14ac:dyDescent="0.25">
      <c r="A5198" s="101" t="s">
        <v>16592</v>
      </c>
      <c r="B5198" s="101" t="s">
        <v>16593</v>
      </c>
      <c r="C5198" s="101" t="s">
        <v>1549</v>
      </c>
      <c r="D5198" s="102" t="s">
        <v>16594</v>
      </c>
    </row>
    <row r="5199" spans="1:4" ht="13.5" x14ac:dyDescent="0.25">
      <c r="A5199" s="101" t="s">
        <v>16595</v>
      </c>
      <c r="B5199" s="101" t="s">
        <v>16596</v>
      </c>
      <c r="C5199" s="101" t="s">
        <v>1549</v>
      </c>
      <c r="D5199" s="102" t="s">
        <v>16597</v>
      </c>
    </row>
    <row r="5200" spans="1:4" ht="13.5" x14ac:dyDescent="0.25">
      <c r="A5200" s="101" t="s">
        <v>16598</v>
      </c>
      <c r="B5200" s="101" t="s">
        <v>16599</v>
      </c>
      <c r="C5200" s="101" t="s">
        <v>1549</v>
      </c>
      <c r="D5200" s="102" t="s">
        <v>12751</v>
      </c>
    </row>
    <row r="5201" spans="1:4" ht="13.5" x14ac:dyDescent="0.25">
      <c r="A5201" s="101" t="s">
        <v>16600</v>
      </c>
      <c r="B5201" s="101" t="s">
        <v>16601</v>
      </c>
      <c r="C5201" s="101" t="s">
        <v>1549</v>
      </c>
      <c r="D5201" s="102" t="s">
        <v>16602</v>
      </c>
    </row>
    <row r="5202" spans="1:4" ht="13.5" x14ac:dyDescent="0.25">
      <c r="A5202" s="101" t="s">
        <v>16603</v>
      </c>
      <c r="B5202" s="101" t="s">
        <v>16604</v>
      </c>
      <c r="C5202" s="101" t="s">
        <v>1549</v>
      </c>
      <c r="D5202" s="102" t="s">
        <v>16605</v>
      </c>
    </row>
    <row r="5203" spans="1:4" ht="13.5" x14ac:dyDescent="0.25">
      <c r="A5203" s="101" t="s">
        <v>16606</v>
      </c>
      <c r="B5203" s="101" t="s">
        <v>16607</v>
      </c>
      <c r="C5203" s="101" t="s">
        <v>1549</v>
      </c>
      <c r="D5203" s="102" t="s">
        <v>16608</v>
      </c>
    </row>
    <row r="5204" spans="1:4" ht="13.5" x14ac:dyDescent="0.25">
      <c r="A5204" s="101" t="s">
        <v>16609</v>
      </c>
      <c r="B5204" s="101" t="s">
        <v>16610</v>
      </c>
      <c r="C5204" s="101" t="s">
        <v>1549</v>
      </c>
      <c r="D5204" s="102" t="s">
        <v>11700</v>
      </c>
    </row>
    <row r="5205" spans="1:4" ht="13.5" x14ac:dyDescent="0.25">
      <c r="A5205" s="101" t="s">
        <v>16611</v>
      </c>
      <c r="B5205" s="101" t="s">
        <v>16612</v>
      </c>
      <c r="C5205" s="101" t="s">
        <v>1549</v>
      </c>
      <c r="D5205" s="102" t="s">
        <v>15240</v>
      </c>
    </row>
    <row r="5206" spans="1:4" ht="13.5" x14ac:dyDescent="0.25">
      <c r="A5206" s="101" t="s">
        <v>16613</v>
      </c>
      <c r="B5206" s="101" t="s">
        <v>16614</v>
      </c>
      <c r="C5206" s="101" t="s">
        <v>1549</v>
      </c>
      <c r="D5206" s="102" t="s">
        <v>16615</v>
      </c>
    </row>
    <row r="5207" spans="1:4" ht="13.5" x14ac:dyDescent="0.25">
      <c r="A5207" s="101" t="s">
        <v>16616</v>
      </c>
      <c r="B5207" s="101" t="s">
        <v>16617</v>
      </c>
      <c r="C5207" s="101" t="s">
        <v>1549</v>
      </c>
      <c r="D5207" s="102" t="s">
        <v>16618</v>
      </c>
    </row>
    <row r="5208" spans="1:4" ht="13.5" x14ac:dyDescent="0.25">
      <c r="A5208" s="101" t="s">
        <v>16619</v>
      </c>
      <c r="B5208" s="101" t="s">
        <v>16620</v>
      </c>
      <c r="C5208" s="101" t="s">
        <v>1549</v>
      </c>
      <c r="D5208" s="102" t="s">
        <v>16621</v>
      </c>
    </row>
    <row r="5209" spans="1:4" ht="13.5" x14ac:dyDescent="0.25">
      <c r="A5209" s="101" t="s">
        <v>16622</v>
      </c>
      <c r="B5209" s="101" t="s">
        <v>16623</v>
      </c>
      <c r="C5209" s="101" t="s">
        <v>1549</v>
      </c>
      <c r="D5209" s="102" t="s">
        <v>16624</v>
      </c>
    </row>
    <row r="5210" spans="1:4" ht="13.5" x14ac:dyDescent="0.25">
      <c r="A5210" s="101" t="s">
        <v>16625</v>
      </c>
      <c r="B5210" s="101" t="s">
        <v>16626</v>
      </c>
      <c r="C5210" s="101" t="s">
        <v>1549</v>
      </c>
      <c r="D5210" s="102" t="s">
        <v>16627</v>
      </c>
    </row>
    <row r="5211" spans="1:4" ht="13.5" x14ac:dyDescent="0.25">
      <c r="A5211" s="101" t="s">
        <v>16628</v>
      </c>
      <c r="B5211" s="101" t="s">
        <v>16629</v>
      </c>
      <c r="C5211" s="101" t="s">
        <v>1549</v>
      </c>
      <c r="D5211" s="102" t="s">
        <v>16630</v>
      </c>
    </row>
    <row r="5212" spans="1:4" ht="13.5" x14ac:dyDescent="0.25">
      <c r="A5212" s="101" t="s">
        <v>16631</v>
      </c>
      <c r="B5212" s="101" t="s">
        <v>16632</v>
      </c>
      <c r="C5212" s="101" t="s">
        <v>1549</v>
      </c>
      <c r="D5212" s="102" t="s">
        <v>8360</v>
      </c>
    </row>
    <row r="5213" spans="1:4" ht="13.5" x14ac:dyDescent="0.25">
      <c r="A5213" s="101" t="s">
        <v>16633</v>
      </c>
      <c r="B5213" s="101" t="s">
        <v>16634</v>
      </c>
      <c r="C5213" s="101" t="s">
        <v>1549</v>
      </c>
      <c r="D5213" s="102" t="s">
        <v>16635</v>
      </c>
    </row>
    <row r="5214" spans="1:4" ht="13.5" x14ac:dyDescent="0.25">
      <c r="A5214" s="101" t="s">
        <v>16636</v>
      </c>
      <c r="B5214" s="101" t="s">
        <v>16637</v>
      </c>
      <c r="C5214" s="101" t="s">
        <v>1549</v>
      </c>
      <c r="D5214" s="102" t="s">
        <v>16638</v>
      </c>
    </row>
    <row r="5215" spans="1:4" ht="13.5" x14ac:dyDescent="0.25">
      <c r="A5215" s="101" t="s">
        <v>16639</v>
      </c>
      <c r="B5215" s="101" t="s">
        <v>16640</v>
      </c>
      <c r="C5215" s="101" t="s">
        <v>1549</v>
      </c>
      <c r="D5215" s="102" t="s">
        <v>16641</v>
      </c>
    </row>
    <row r="5216" spans="1:4" ht="13.5" x14ac:dyDescent="0.25">
      <c r="A5216" s="101" t="s">
        <v>16642</v>
      </c>
      <c r="B5216" s="101" t="s">
        <v>16643</v>
      </c>
      <c r="C5216" s="101" t="s">
        <v>1549</v>
      </c>
      <c r="D5216" s="102" t="s">
        <v>7265</v>
      </c>
    </row>
    <row r="5217" spans="1:4" ht="13.5" x14ac:dyDescent="0.25">
      <c r="A5217" s="101" t="s">
        <v>16644</v>
      </c>
      <c r="B5217" s="101" t="s">
        <v>16645</v>
      </c>
      <c r="C5217" s="101" t="s">
        <v>1549</v>
      </c>
      <c r="D5217" s="102" t="s">
        <v>16646</v>
      </c>
    </row>
    <row r="5218" spans="1:4" ht="13.5" x14ac:dyDescent="0.25">
      <c r="A5218" s="101" t="s">
        <v>16647</v>
      </c>
      <c r="B5218" s="101" t="s">
        <v>16648</v>
      </c>
      <c r="C5218" s="101" t="s">
        <v>1549</v>
      </c>
      <c r="D5218" s="102" t="s">
        <v>16649</v>
      </c>
    </row>
    <row r="5219" spans="1:4" ht="13.5" x14ac:dyDescent="0.25">
      <c r="A5219" s="101" t="s">
        <v>16650</v>
      </c>
      <c r="B5219" s="101" t="s">
        <v>16651</v>
      </c>
      <c r="C5219" s="101" t="s">
        <v>1549</v>
      </c>
      <c r="D5219" s="102" t="s">
        <v>16652</v>
      </c>
    </row>
    <row r="5220" spans="1:4" ht="13.5" x14ac:dyDescent="0.25">
      <c r="A5220" s="101" t="s">
        <v>16653</v>
      </c>
      <c r="B5220" s="101" t="s">
        <v>16654</v>
      </c>
      <c r="C5220" s="101" t="s">
        <v>1549</v>
      </c>
      <c r="D5220" s="102" t="s">
        <v>16655</v>
      </c>
    </row>
    <row r="5221" spans="1:4" ht="13.5" x14ac:dyDescent="0.25">
      <c r="A5221" s="101" t="s">
        <v>16656</v>
      </c>
      <c r="B5221" s="101" t="s">
        <v>16657</v>
      </c>
      <c r="C5221" s="101" t="s">
        <v>1549</v>
      </c>
      <c r="D5221" s="102" t="s">
        <v>8336</v>
      </c>
    </row>
    <row r="5222" spans="1:4" ht="13.5" x14ac:dyDescent="0.25">
      <c r="A5222" s="101" t="s">
        <v>16658</v>
      </c>
      <c r="B5222" s="101" t="s">
        <v>16659</v>
      </c>
      <c r="C5222" s="101" t="s">
        <v>1549</v>
      </c>
      <c r="D5222" s="102" t="s">
        <v>16660</v>
      </c>
    </row>
    <row r="5223" spans="1:4" ht="13.5" x14ac:dyDescent="0.25">
      <c r="A5223" s="101" t="s">
        <v>16661</v>
      </c>
      <c r="B5223" s="101" t="s">
        <v>16662</v>
      </c>
      <c r="C5223" s="101" t="s">
        <v>1549</v>
      </c>
      <c r="D5223" s="102" t="s">
        <v>16663</v>
      </c>
    </row>
    <row r="5224" spans="1:4" ht="13.5" x14ac:dyDescent="0.25">
      <c r="A5224" s="101" t="s">
        <v>16664</v>
      </c>
      <c r="B5224" s="101" t="s">
        <v>16665</v>
      </c>
      <c r="C5224" s="101" t="s">
        <v>1549</v>
      </c>
      <c r="D5224" s="102" t="s">
        <v>16666</v>
      </c>
    </row>
    <row r="5225" spans="1:4" ht="13.5" x14ac:dyDescent="0.25">
      <c r="A5225" s="101" t="s">
        <v>16667</v>
      </c>
      <c r="B5225" s="101" t="s">
        <v>16668</v>
      </c>
      <c r="C5225" s="101" t="s">
        <v>1549</v>
      </c>
      <c r="D5225" s="102" t="s">
        <v>16669</v>
      </c>
    </row>
    <row r="5226" spans="1:4" ht="13.5" x14ac:dyDescent="0.25">
      <c r="A5226" s="101" t="s">
        <v>16670</v>
      </c>
      <c r="B5226" s="101" t="s">
        <v>16671</v>
      </c>
      <c r="C5226" s="101" t="s">
        <v>1549</v>
      </c>
      <c r="D5226" s="102" t="s">
        <v>16672</v>
      </c>
    </row>
    <row r="5227" spans="1:4" ht="13.5" x14ac:dyDescent="0.25">
      <c r="A5227" s="101" t="s">
        <v>16673</v>
      </c>
      <c r="B5227" s="101" t="s">
        <v>16674</v>
      </c>
      <c r="C5227" s="101" t="s">
        <v>1549</v>
      </c>
      <c r="D5227" s="102" t="s">
        <v>16675</v>
      </c>
    </row>
    <row r="5228" spans="1:4" ht="13.5" x14ac:dyDescent="0.25">
      <c r="A5228" s="101" t="s">
        <v>16676</v>
      </c>
      <c r="B5228" s="101" t="s">
        <v>16677</v>
      </c>
      <c r="C5228" s="101" t="s">
        <v>1549</v>
      </c>
      <c r="D5228" s="102" t="s">
        <v>16678</v>
      </c>
    </row>
    <row r="5229" spans="1:4" ht="13.5" x14ac:dyDescent="0.25">
      <c r="A5229" s="101" t="s">
        <v>16679</v>
      </c>
      <c r="B5229" s="101" t="s">
        <v>16680</v>
      </c>
      <c r="C5229" s="101" t="s">
        <v>1549</v>
      </c>
      <c r="D5229" s="102" t="s">
        <v>16681</v>
      </c>
    </row>
    <row r="5230" spans="1:4" ht="13.5" x14ac:dyDescent="0.25">
      <c r="A5230" s="101" t="s">
        <v>16682</v>
      </c>
      <c r="B5230" s="101" t="s">
        <v>16683</v>
      </c>
      <c r="C5230" s="101" t="s">
        <v>1549</v>
      </c>
      <c r="D5230" s="102" t="s">
        <v>16684</v>
      </c>
    </row>
    <row r="5231" spans="1:4" ht="13.5" x14ac:dyDescent="0.25">
      <c r="A5231" s="101" t="s">
        <v>16685</v>
      </c>
      <c r="B5231" s="101" t="s">
        <v>16686</v>
      </c>
      <c r="C5231" s="101" t="s">
        <v>1549</v>
      </c>
      <c r="D5231" s="102" t="s">
        <v>16687</v>
      </c>
    </row>
    <row r="5232" spans="1:4" ht="13.5" x14ac:dyDescent="0.25">
      <c r="A5232" s="101" t="s">
        <v>16688</v>
      </c>
      <c r="B5232" s="101" t="s">
        <v>16689</v>
      </c>
      <c r="C5232" s="101" t="s">
        <v>1549</v>
      </c>
      <c r="D5232" s="102" t="s">
        <v>16690</v>
      </c>
    </row>
    <row r="5233" spans="1:4" ht="13.5" x14ac:dyDescent="0.25">
      <c r="A5233" s="101" t="s">
        <v>16691</v>
      </c>
      <c r="B5233" s="101" t="s">
        <v>16692</v>
      </c>
      <c r="C5233" s="101" t="s">
        <v>1549</v>
      </c>
      <c r="D5233" s="102" t="s">
        <v>16693</v>
      </c>
    </row>
    <row r="5234" spans="1:4" ht="13.5" x14ac:dyDescent="0.25">
      <c r="A5234" s="101" t="s">
        <v>16694</v>
      </c>
      <c r="B5234" s="101" t="s">
        <v>16695</v>
      </c>
      <c r="C5234" s="101" t="s">
        <v>1549</v>
      </c>
      <c r="D5234" s="102" t="s">
        <v>16696</v>
      </c>
    </row>
    <row r="5235" spans="1:4" ht="13.5" x14ac:dyDescent="0.25">
      <c r="A5235" s="101" t="s">
        <v>16697</v>
      </c>
      <c r="B5235" s="101" t="s">
        <v>16698</v>
      </c>
      <c r="C5235" s="101" t="s">
        <v>1549</v>
      </c>
      <c r="D5235" s="102" t="s">
        <v>16699</v>
      </c>
    </row>
    <row r="5236" spans="1:4" ht="13.5" x14ac:dyDescent="0.25">
      <c r="A5236" s="101" t="s">
        <v>16700</v>
      </c>
      <c r="B5236" s="101" t="s">
        <v>16701</v>
      </c>
      <c r="C5236" s="101" t="s">
        <v>1549</v>
      </c>
      <c r="D5236" s="102" t="s">
        <v>16702</v>
      </c>
    </row>
    <row r="5237" spans="1:4" ht="13.5" x14ac:dyDescent="0.25">
      <c r="A5237" s="101" t="s">
        <v>16703</v>
      </c>
      <c r="B5237" s="101" t="s">
        <v>16704</v>
      </c>
      <c r="C5237" s="101" t="s">
        <v>1549</v>
      </c>
      <c r="D5237" s="102" t="s">
        <v>16705</v>
      </c>
    </row>
    <row r="5238" spans="1:4" ht="13.5" x14ac:dyDescent="0.25">
      <c r="A5238" s="101" t="s">
        <v>16706</v>
      </c>
      <c r="B5238" s="101" t="s">
        <v>16707</v>
      </c>
      <c r="C5238" s="101" t="s">
        <v>1549</v>
      </c>
      <c r="D5238" s="102" t="s">
        <v>16708</v>
      </c>
    </row>
    <row r="5239" spans="1:4" ht="13.5" x14ac:dyDescent="0.25">
      <c r="A5239" s="101" t="s">
        <v>16709</v>
      </c>
      <c r="B5239" s="101" t="s">
        <v>16710</v>
      </c>
      <c r="C5239" s="101" t="s">
        <v>1549</v>
      </c>
      <c r="D5239" s="102" t="s">
        <v>16711</v>
      </c>
    </row>
    <row r="5240" spans="1:4" ht="13.5" x14ac:dyDescent="0.25">
      <c r="A5240" s="101" t="s">
        <v>16712</v>
      </c>
      <c r="B5240" s="101" t="s">
        <v>16713</v>
      </c>
      <c r="C5240" s="101" t="s">
        <v>1549</v>
      </c>
      <c r="D5240" s="102" t="s">
        <v>16714</v>
      </c>
    </row>
    <row r="5241" spans="1:4" ht="13.5" x14ac:dyDescent="0.25">
      <c r="A5241" s="101" t="s">
        <v>16715</v>
      </c>
      <c r="B5241" s="101" t="s">
        <v>16716</v>
      </c>
      <c r="C5241" s="101" t="s">
        <v>1549</v>
      </c>
      <c r="D5241" s="102" t="s">
        <v>16717</v>
      </c>
    </row>
    <row r="5242" spans="1:4" ht="13.5" x14ac:dyDescent="0.25">
      <c r="A5242" s="101" t="s">
        <v>16718</v>
      </c>
      <c r="B5242" s="101" t="s">
        <v>16719</v>
      </c>
      <c r="C5242" s="101" t="s">
        <v>1549</v>
      </c>
      <c r="D5242" s="102" t="s">
        <v>16720</v>
      </c>
    </row>
    <row r="5243" spans="1:4" ht="13.5" x14ac:dyDescent="0.25">
      <c r="A5243" s="101" t="s">
        <v>16721</v>
      </c>
      <c r="B5243" s="101" t="s">
        <v>16722</v>
      </c>
      <c r="C5243" s="101" t="s">
        <v>1549</v>
      </c>
      <c r="D5243" s="102" t="s">
        <v>16723</v>
      </c>
    </row>
    <row r="5244" spans="1:4" ht="13.5" x14ac:dyDescent="0.25">
      <c r="A5244" s="101" t="s">
        <v>16724</v>
      </c>
      <c r="B5244" s="101" t="s">
        <v>16725</v>
      </c>
      <c r="C5244" s="101" t="s">
        <v>1549</v>
      </c>
      <c r="D5244" s="102" t="s">
        <v>16726</v>
      </c>
    </row>
    <row r="5245" spans="1:4" ht="13.5" x14ac:dyDescent="0.25">
      <c r="A5245" s="101" t="s">
        <v>16727</v>
      </c>
      <c r="B5245" s="101" t="s">
        <v>16728</v>
      </c>
      <c r="C5245" s="101" t="s">
        <v>1549</v>
      </c>
      <c r="D5245" s="102" t="s">
        <v>16729</v>
      </c>
    </row>
    <row r="5246" spans="1:4" ht="13.5" x14ac:dyDescent="0.25">
      <c r="A5246" s="101" t="s">
        <v>16730</v>
      </c>
      <c r="B5246" s="101" t="s">
        <v>16731</v>
      </c>
      <c r="C5246" s="101" t="s">
        <v>1549</v>
      </c>
      <c r="D5246" s="102" t="s">
        <v>16732</v>
      </c>
    </row>
    <row r="5247" spans="1:4" ht="13.5" x14ac:dyDescent="0.25">
      <c r="A5247" s="101" t="s">
        <v>16733</v>
      </c>
      <c r="B5247" s="101" t="s">
        <v>16734</v>
      </c>
      <c r="C5247" s="101" t="s">
        <v>1549</v>
      </c>
      <c r="D5247" s="102" t="s">
        <v>16735</v>
      </c>
    </row>
    <row r="5248" spans="1:4" ht="13.5" x14ac:dyDescent="0.25">
      <c r="A5248" s="101" t="s">
        <v>16736</v>
      </c>
      <c r="B5248" s="101" t="s">
        <v>16737</v>
      </c>
      <c r="C5248" s="101" t="s">
        <v>1549</v>
      </c>
      <c r="D5248" s="102" t="s">
        <v>16738</v>
      </c>
    </row>
    <row r="5249" spans="1:4" ht="13.5" x14ac:dyDescent="0.25">
      <c r="A5249" s="101" t="s">
        <v>16739</v>
      </c>
      <c r="B5249" s="101" t="s">
        <v>16740</v>
      </c>
      <c r="C5249" s="101" t="s">
        <v>1549</v>
      </c>
      <c r="D5249" s="102" t="s">
        <v>16741</v>
      </c>
    </row>
    <row r="5250" spans="1:4" ht="13.5" x14ac:dyDescent="0.25">
      <c r="A5250" s="101" t="s">
        <v>16742</v>
      </c>
      <c r="B5250" s="101" t="s">
        <v>16743</v>
      </c>
      <c r="C5250" s="101" t="s">
        <v>1549</v>
      </c>
      <c r="D5250" s="102" t="s">
        <v>16744</v>
      </c>
    </row>
    <row r="5251" spans="1:4" ht="13.5" x14ac:dyDescent="0.25">
      <c r="A5251" s="101" t="s">
        <v>16745</v>
      </c>
      <c r="B5251" s="101" t="s">
        <v>16746</v>
      </c>
      <c r="C5251" s="101" t="s">
        <v>1549</v>
      </c>
      <c r="D5251" s="102" t="s">
        <v>5668</v>
      </c>
    </row>
    <row r="5252" spans="1:4" ht="13.5" x14ac:dyDescent="0.25">
      <c r="A5252" s="101" t="s">
        <v>16747</v>
      </c>
      <c r="B5252" s="101" t="s">
        <v>16748</v>
      </c>
      <c r="C5252" s="101" t="s">
        <v>1549</v>
      </c>
      <c r="D5252" s="102" t="s">
        <v>3782</v>
      </c>
    </row>
    <row r="5253" spans="1:4" ht="13.5" x14ac:dyDescent="0.25">
      <c r="A5253" s="101" t="s">
        <v>16749</v>
      </c>
      <c r="B5253" s="101" t="s">
        <v>16750</v>
      </c>
      <c r="C5253" s="101" t="s">
        <v>1549</v>
      </c>
      <c r="D5253" s="102" t="s">
        <v>16751</v>
      </c>
    </row>
    <row r="5254" spans="1:4" ht="13.5" x14ac:dyDescent="0.25">
      <c r="A5254" s="101" t="s">
        <v>16752</v>
      </c>
      <c r="B5254" s="101" t="s">
        <v>16753</v>
      </c>
      <c r="C5254" s="101" t="s">
        <v>1549</v>
      </c>
      <c r="D5254" s="102" t="s">
        <v>16754</v>
      </c>
    </row>
    <row r="5255" spans="1:4" ht="13.5" x14ac:dyDescent="0.25">
      <c r="A5255" s="101" t="s">
        <v>16755</v>
      </c>
      <c r="B5255" s="101" t="s">
        <v>16756</v>
      </c>
      <c r="C5255" s="101" t="s">
        <v>1549</v>
      </c>
      <c r="D5255" s="102" t="s">
        <v>16757</v>
      </c>
    </row>
    <row r="5256" spans="1:4" ht="13.5" x14ac:dyDescent="0.25">
      <c r="A5256" s="101" t="s">
        <v>16758</v>
      </c>
      <c r="B5256" s="101" t="s">
        <v>16759</v>
      </c>
      <c r="C5256" s="101" t="s">
        <v>1549</v>
      </c>
      <c r="D5256" s="102" t="s">
        <v>16760</v>
      </c>
    </row>
    <row r="5257" spans="1:4" ht="13.5" x14ac:dyDescent="0.25">
      <c r="A5257" s="101" t="s">
        <v>16761</v>
      </c>
      <c r="B5257" s="101" t="s">
        <v>16762</v>
      </c>
      <c r="C5257" s="101" t="s">
        <v>1549</v>
      </c>
      <c r="D5257" s="102" t="s">
        <v>16763</v>
      </c>
    </row>
    <row r="5258" spans="1:4" ht="13.5" x14ac:dyDescent="0.25">
      <c r="A5258" s="101" t="s">
        <v>16764</v>
      </c>
      <c r="B5258" s="101" t="s">
        <v>16765</v>
      </c>
      <c r="C5258" s="101" t="s">
        <v>1549</v>
      </c>
      <c r="D5258" s="102" t="s">
        <v>16766</v>
      </c>
    </row>
    <row r="5259" spans="1:4" ht="13.5" x14ac:dyDescent="0.25">
      <c r="A5259" s="101" t="s">
        <v>16767</v>
      </c>
      <c r="B5259" s="101" t="s">
        <v>16768</v>
      </c>
      <c r="C5259" s="101" t="s">
        <v>1549</v>
      </c>
      <c r="D5259" s="102" t="s">
        <v>4507</v>
      </c>
    </row>
    <row r="5260" spans="1:4" ht="13.5" x14ac:dyDescent="0.25">
      <c r="A5260" s="101" t="s">
        <v>16769</v>
      </c>
      <c r="B5260" s="101" t="s">
        <v>16770</v>
      </c>
      <c r="C5260" s="101" t="s">
        <v>1549</v>
      </c>
      <c r="D5260" s="102" t="s">
        <v>16771</v>
      </c>
    </row>
    <row r="5261" spans="1:4" ht="13.5" x14ac:dyDescent="0.25">
      <c r="A5261" s="101" t="s">
        <v>16772</v>
      </c>
      <c r="B5261" s="101" t="s">
        <v>16773</v>
      </c>
      <c r="C5261" s="101" t="s">
        <v>1549</v>
      </c>
      <c r="D5261" s="102" t="s">
        <v>16774</v>
      </c>
    </row>
    <row r="5262" spans="1:4" ht="13.5" x14ac:dyDescent="0.25">
      <c r="A5262" s="101" t="s">
        <v>16775</v>
      </c>
      <c r="B5262" s="101" t="s">
        <v>16776</v>
      </c>
      <c r="C5262" s="101" t="s">
        <v>1549</v>
      </c>
      <c r="D5262" s="102" t="s">
        <v>16777</v>
      </c>
    </row>
    <row r="5263" spans="1:4" ht="13.5" x14ac:dyDescent="0.25">
      <c r="A5263" s="101" t="s">
        <v>16778</v>
      </c>
      <c r="B5263" s="101" t="s">
        <v>16779</v>
      </c>
      <c r="C5263" s="101" t="s">
        <v>1549</v>
      </c>
      <c r="D5263" s="102" t="s">
        <v>16780</v>
      </c>
    </row>
    <row r="5264" spans="1:4" ht="13.5" x14ac:dyDescent="0.25">
      <c r="A5264" s="101" t="s">
        <v>16781</v>
      </c>
      <c r="B5264" s="101" t="s">
        <v>16782</v>
      </c>
      <c r="C5264" s="101" t="s">
        <v>1549</v>
      </c>
      <c r="D5264" s="102" t="s">
        <v>16783</v>
      </c>
    </row>
    <row r="5265" spans="1:4" ht="13.5" x14ac:dyDescent="0.25">
      <c r="A5265" s="101" t="s">
        <v>16784</v>
      </c>
      <c r="B5265" s="101" t="s">
        <v>16785</v>
      </c>
      <c r="C5265" s="101" t="s">
        <v>1549</v>
      </c>
      <c r="D5265" s="102" t="s">
        <v>16786</v>
      </c>
    </row>
    <row r="5266" spans="1:4" ht="13.5" x14ac:dyDescent="0.25">
      <c r="A5266" s="101" t="s">
        <v>16787</v>
      </c>
      <c r="B5266" s="101" t="s">
        <v>16788</v>
      </c>
      <c r="C5266" s="101" t="s">
        <v>1549</v>
      </c>
      <c r="D5266" s="102" t="s">
        <v>16789</v>
      </c>
    </row>
    <row r="5267" spans="1:4" ht="13.5" x14ac:dyDescent="0.25">
      <c r="A5267" s="101" t="s">
        <v>16790</v>
      </c>
      <c r="B5267" s="101" t="s">
        <v>16791</v>
      </c>
      <c r="C5267" s="101" t="s">
        <v>1549</v>
      </c>
      <c r="D5267" s="102" t="s">
        <v>16792</v>
      </c>
    </row>
    <row r="5268" spans="1:4" ht="13.5" x14ac:dyDescent="0.25">
      <c r="A5268" s="101" t="s">
        <v>16793</v>
      </c>
      <c r="B5268" s="101" t="s">
        <v>16794</v>
      </c>
      <c r="C5268" s="101" t="s">
        <v>1549</v>
      </c>
      <c r="D5268" s="102" t="s">
        <v>16795</v>
      </c>
    </row>
    <row r="5269" spans="1:4" ht="13.5" x14ac:dyDescent="0.25">
      <c r="A5269" s="101" t="s">
        <v>16796</v>
      </c>
      <c r="B5269" s="101" t="s">
        <v>16797</v>
      </c>
      <c r="C5269" s="101" t="s">
        <v>1549</v>
      </c>
      <c r="D5269" s="102" t="s">
        <v>16798</v>
      </c>
    </row>
    <row r="5270" spans="1:4" ht="13.5" x14ac:dyDescent="0.25">
      <c r="A5270" s="101" t="s">
        <v>16799</v>
      </c>
      <c r="B5270" s="101" t="s">
        <v>16800</v>
      </c>
      <c r="C5270" s="101" t="s">
        <v>1549</v>
      </c>
      <c r="D5270" s="102" t="s">
        <v>16801</v>
      </c>
    </row>
    <row r="5271" spans="1:4" ht="13.5" x14ac:dyDescent="0.25">
      <c r="A5271" s="101" t="s">
        <v>16802</v>
      </c>
      <c r="B5271" s="101" t="s">
        <v>16803</v>
      </c>
      <c r="C5271" s="101" t="s">
        <v>1549</v>
      </c>
      <c r="D5271" s="102" t="s">
        <v>10395</v>
      </c>
    </row>
    <row r="5272" spans="1:4" ht="13.5" x14ac:dyDescent="0.25">
      <c r="A5272" s="101" t="s">
        <v>16804</v>
      </c>
      <c r="B5272" s="101" t="s">
        <v>16805</v>
      </c>
      <c r="C5272" s="101" t="s">
        <v>1549</v>
      </c>
      <c r="D5272" s="102" t="s">
        <v>7935</v>
      </c>
    </row>
    <row r="5273" spans="1:4" ht="13.5" x14ac:dyDescent="0.25">
      <c r="A5273" s="101" t="s">
        <v>16806</v>
      </c>
      <c r="B5273" s="101" t="s">
        <v>16807</v>
      </c>
      <c r="C5273" s="101" t="s">
        <v>1549</v>
      </c>
      <c r="D5273" s="102" t="s">
        <v>16808</v>
      </c>
    </row>
    <row r="5274" spans="1:4" ht="13.5" x14ac:dyDescent="0.25">
      <c r="A5274" s="101" t="s">
        <v>16809</v>
      </c>
      <c r="B5274" s="101" t="s">
        <v>16810</v>
      </c>
      <c r="C5274" s="101" t="s">
        <v>1549</v>
      </c>
      <c r="D5274" s="102" t="s">
        <v>4252</v>
      </c>
    </row>
    <row r="5275" spans="1:4" ht="13.5" x14ac:dyDescent="0.25">
      <c r="A5275" s="101" t="s">
        <v>16811</v>
      </c>
      <c r="B5275" s="101" t="s">
        <v>16812</v>
      </c>
      <c r="C5275" s="101" t="s">
        <v>1549</v>
      </c>
      <c r="D5275" s="102" t="s">
        <v>13984</v>
      </c>
    </row>
    <row r="5276" spans="1:4" ht="13.5" x14ac:dyDescent="0.25">
      <c r="A5276" s="101" t="s">
        <v>16813</v>
      </c>
      <c r="B5276" s="101" t="s">
        <v>16814</v>
      </c>
      <c r="C5276" s="101" t="s">
        <v>1549</v>
      </c>
      <c r="D5276" s="102" t="s">
        <v>16815</v>
      </c>
    </row>
    <row r="5277" spans="1:4" ht="13.5" x14ac:dyDescent="0.25">
      <c r="A5277" s="101" t="s">
        <v>16816</v>
      </c>
      <c r="B5277" s="101" t="s">
        <v>16817</v>
      </c>
      <c r="C5277" s="101" t="s">
        <v>1549</v>
      </c>
      <c r="D5277" s="102" t="s">
        <v>16818</v>
      </c>
    </row>
    <row r="5278" spans="1:4" ht="13.5" x14ac:dyDescent="0.25">
      <c r="A5278" s="101" t="s">
        <v>16819</v>
      </c>
      <c r="B5278" s="101" t="s">
        <v>16820</v>
      </c>
      <c r="C5278" s="101" t="s">
        <v>1549</v>
      </c>
      <c r="D5278" s="102" t="s">
        <v>16821</v>
      </c>
    </row>
    <row r="5279" spans="1:4" ht="13.5" x14ac:dyDescent="0.25">
      <c r="A5279" s="101" t="s">
        <v>16822</v>
      </c>
      <c r="B5279" s="101" t="s">
        <v>16823</v>
      </c>
      <c r="C5279" s="101" t="s">
        <v>1549</v>
      </c>
      <c r="D5279" s="102" t="s">
        <v>16824</v>
      </c>
    </row>
    <row r="5280" spans="1:4" ht="13.5" x14ac:dyDescent="0.25">
      <c r="A5280" s="101" t="s">
        <v>16825</v>
      </c>
      <c r="B5280" s="101" t="s">
        <v>16826</v>
      </c>
      <c r="C5280" s="101" t="s">
        <v>1549</v>
      </c>
      <c r="D5280" s="102" t="s">
        <v>12015</v>
      </c>
    </row>
    <row r="5281" spans="1:4" ht="13.5" x14ac:dyDescent="0.25">
      <c r="A5281" s="101" t="s">
        <v>16827</v>
      </c>
      <c r="B5281" s="101" t="s">
        <v>16828</v>
      </c>
      <c r="C5281" s="101" t="s">
        <v>1549</v>
      </c>
      <c r="D5281" s="102" t="s">
        <v>16829</v>
      </c>
    </row>
    <row r="5282" spans="1:4" ht="13.5" x14ac:dyDescent="0.25">
      <c r="A5282" s="101" t="s">
        <v>16830</v>
      </c>
      <c r="B5282" s="101" t="s">
        <v>16831</v>
      </c>
      <c r="C5282" s="101" t="s">
        <v>1549</v>
      </c>
      <c r="D5282" s="102" t="s">
        <v>4249</v>
      </c>
    </row>
    <row r="5283" spans="1:4" ht="13.5" x14ac:dyDescent="0.25">
      <c r="A5283" s="101" t="s">
        <v>16832</v>
      </c>
      <c r="B5283" s="101" t="s">
        <v>16833</v>
      </c>
      <c r="C5283" s="101" t="s">
        <v>1549</v>
      </c>
      <c r="D5283" s="102" t="s">
        <v>16834</v>
      </c>
    </row>
    <row r="5284" spans="1:4" ht="13.5" x14ac:dyDescent="0.25">
      <c r="A5284" s="101" t="s">
        <v>16835</v>
      </c>
      <c r="B5284" s="101" t="s">
        <v>16836</v>
      </c>
      <c r="C5284" s="101" t="s">
        <v>1549</v>
      </c>
      <c r="D5284" s="102" t="s">
        <v>16837</v>
      </c>
    </row>
    <row r="5285" spans="1:4" ht="13.5" x14ac:dyDescent="0.25">
      <c r="A5285" s="101" t="s">
        <v>16838</v>
      </c>
      <c r="B5285" s="101" t="s">
        <v>16839</v>
      </c>
      <c r="C5285" s="101" t="s">
        <v>1549</v>
      </c>
      <c r="D5285" s="102" t="s">
        <v>16840</v>
      </c>
    </row>
    <row r="5286" spans="1:4" ht="13.5" x14ac:dyDescent="0.25">
      <c r="A5286" s="101" t="s">
        <v>16841</v>
      </c>
      <c r="B5286" s="101" t="s">
        <v>16842</v>
      </c>
      <c r="C5286" s="101" t="s">
        <v>1549</v>
      </c>
      <c r="D5286" s="102" t="s">
        <v>16843</v>
      </c>
    </row>
    <row r="5287" spans="1:4" ht="13.5" x14ac:dyDescent="0.25">
      <c r="A5287" s="101" t="s">
        <v>16844</v>
      </c>
      <c r="B5287" s="101" t="s">
        <v>16845</v>
      </c>
      <c r="C5287" s="101" t="s">
        <v>1549</v>
      </c>
      <c r="D5287" s="102" t="s">
        <v>16846</v>
      </c>
    </row>
    <row r="5288" spans="1:4" ht="13.5" x14ac:dyDescent="0.25">
      <c r="A5288" s="101" t="s">
        <v>16847</v>
      </c>
      <c r="B5288" s="101" t="s">
        <v>16848</v>
      </c>
      <c r="C5288" s="101" t="s">
        <v>1549</v>
      </c>
      <c r="D5288" s="102" t="s">
        <v>16849</v>
      </c>
    </row>
    <row r="5289" spans="1:4" ht="13.5" x14ac:dyDescent="0.25">
      <c r="A5289" s="101" t="s">
        <v>16850</v>
      </c>
      <c r="B5289" s="101" t="s">
        <v>16851</v>
      </c>
      <c r="C5289" s="101" t="s">
        <v>1549</v>
      </c>
      <c r="D5289" s="102" t="s">
        <v>16852</v>
      </c>
    </row>
    <row r="5290" spans="1:4" ht="13.5" x14ac:dyDescent="0.25">
      <c r="A5290" s="101" t="s">
        <v>16853</v>
      </c>
      <c r="B5290" s="101" t="s">
        <v>16854</v>
      </c>
      <c r="C5290" s="101" t="s">
        <v>1549</v>
      </c>
      <c r="D5290" s="102" t="s">
        <v>16855</v>
      </c>
    </row>
    <row r="5291" spans="1:4" ht="13.5" x14ac:dyDescent="0.25">
      <c r="A5291" s="101" t="s">
        <v>16856</v>
      </c>
      <c r="B5291" s="101" t="s">
        <v>16857</v>
      </c>
      <c r="C5291" s="101" t="s">
        <v>1549</v>
      </c>
      <c r="D5291" s="102" t="s">
        <v>16858</v>
      </c>
    </row>
    <row r="5292" spans="1:4" ht="13.5" x14ac:dyDescent="0.25">
      <c r="A5292" s="101" t="s">
        <v>16859</v>
      </c>
      <c r="B5292" s="101" t="s">
        <v>16860</v>
      </c>
      <c r="C5292" s="101" t="s">
        <v>1549</v>
      </c>
      <c r="D5292" s="102" t="s">
        <v>16861</v>
      </c>
    </row>
    <row r="5293" spans="1:4" ht="13.5" x14ac:dyDescent="0.25">
      <c r="A5293" s="101" t="s">
        <v>16862</v>
      </c>
      <c r="B5293" s="101" t="s">
        <v>16863</v>
      </c>
      <c r="C5293" s="101" t="s">
        <v>1549</v>
      </c>
      <c r="D5293" s="102" t="s">
        <v>16864</v>
      </c>
    </row>
    <row r="5294" spans="1:4" ht="13.5" x14ac:dyDescent="0.25">
      <c r="A5294" s="101" t="s">
        <v>16865</v>
      </c>
      <c r="B5294" s="101" t="s">
        <v>16866</v>
      </c>
      <c r="C5294" s="101" t="s">
        <v>1549</v>
      </c>
      <c r="D5294" s="102" t="s">
        <v>16867</v>
      </c>
    </row>
    <row r="5295" spans="1:4" ht="13.5" x14ac:dyDescent="0.25">
      <c r="A5295" s="101" t="s">
        <v>16868</v>
      </c>
      <c r="B5295" s="101" t="s">
        <v>16869</v>
      </c>
      <c r="C5295" s="101" t="s">
        <v>1549</v>
      </c>
      <c r="D5295" s="102" t="s">
        <v>16870</v>
      </c>
    </row>
    <row r="5296" spans="1:4" ht="13.5" x14ac:dyDescent="0.25">
      <c r="A5296" s="101" t="s">
        <v>16871</v>
      </c>
      <c r="B5296" s="101" t="s">
        <v>16872</v>
      </c>
      <c r="C5296" s="101" t="s">
        <v>1549</v>
      </c>
      <c r="D5296" s="102" t="s">
        <v>16873</v>
      </c>
    </row>
    <row r="5297" spans="1:4" ht="13.5" x14ac:dyDescent="0.25">
      <c r="A5297" s="101" t="s">
        <v>16874</v>
      </c>
      <c r="B5297" s="101" t="s">
        <v>16875</v>
      </c>
      <c r="C5297" s="101" t="s">
        <v>1549</v>
      </c>
      <c r="D5297" s="102" t="s">
        <v>16876</v>
      </c>
    </row>
    <row r="5298" spans="1:4" ht="13.5" x14ac:dyDescent="0.25">
      <c r="A5298" s="101" t="s">
        <v>16877</v>
      </c>
      <c r="B5298" s="101" t="s">
        <v>16878</v>
      </c>
      <c r="C5298" s="101" t="s">
        <v>1549</v>
      </c>
      <c r="D5298" s="102" t="s">
        <v>16879</v>
      </c>
    </row>
    <row r="5299" spans="1:4" ht="13.5" x14ac:dyDescent="0.25">
      <c r="A5299" s="101" t="s">
        <v>16880</v>
      </c>
      <c r="B5299" s="101" t="s">
        <v>16881</v>
      </c>
      <c r="C5299" s="101" t="s">
        <v>1549</v>
      </c>
      <c r="D5299" s="102" t="s">
        <v>16882</v>
      </c>
    </row>
    <row r="5300" spans="1:4" ht="13.5" x14ac:dyDescent="0.25">
      <c r="A5300" s="101" t="s">
        <v>16883</v>
      </c>
      <c r="B5300" s="101" t="s">
        <v>16884</v>
      </c>
      <c r="C5300" s="101" t="s">
        <v>1549</v>
      </c>
      <c r="D5300" s="102" t="s">
        <v>16885</v>
      </c>
    </row>
    <row r="5301" spans="1:4" ht="13.5" x14ac:dyDescent="0.25">
      <c r="A5301" s="101" t="s">
        <v>16886</v>
      </c>
      <c r="B5301" s="101" t="s">
        <v>16887</v>
      </c>
      <c r="C5301" s="101" t="s">
        <v>1549</v>
      </c>
      <c r="D5301" s="102" t="s">
        <v>16888</v>
      </c>
    </row>
    <row r="5302" spans="1:4" ht="13.5" x14ac:dyDescent="0.25">
      <c r="A5302" s="101" t="s">
        <v>16889</v>
      </c>
      <c r="B5302" s="101" t="s">
        <v>16890</v>
      </c>
      <c r="C5302" s="101" t="s">
        <v>1549</v>
      </c>
      <c r="D5302" s="102" t="s">
        <v>16891</v>
      </c>
    </row>
    <row r="5303" spans="1:4" ht="13.5" x14ac:dyDescent="0.25">
      <c r="A5303" s="101" t="s">
        <v>16892</v>
      </c>
      <c r="B5303" s="101" t="s">
        <v>16893</v>
      </c>
      <c r="C5303" s="101" t="s">
        <v>1549</v>
      </c>
      <c r="D5303" s="102" t="s">
        <v>16894</v>
      </c>
    </row>
    <row r="5304" spans="1:4" ht="13.5" x14ac:dyDescent="0.25">
      <c r="A5304" s="101" t="s">
        <v>16895</v>
      </c>
      <c r="B5304" s="101" t="s">
        <v>16896</v>
      </c>
      <c r="C5304" s="101" t="s">
        <v>1549</v>
      </c>
      <c r="D5304" s="102" t="s">
        <v>16897</v>
      </c>
    </row>
    <row r="5305" spans="1:4" ht="13.5" x14ac:dyDescent="0.25">
      <c r="A5305" s="101" t="s">
        <v>16898</v>
      </c>
      <c r="B5305" s="101" t="s">
        <v>16899</v>
      </c>
      <c r="C5305" s="101" t="s">
        <v>1549</v>
      </c>
      <c r="D5305" s="102" t="s">
        <v>16900</v>
      </c>
    </row>
    <row r="5306" spans="1:4" ht="13.5" x14ac:dyDescent="0.25">
      <c r="A5306" s="101" t="s">
        <v>16901</v>
      </c>
      <c r="B5306" s="101" t="s">
        <v>16902</v>
      </c>
      <c r="C5306" s="101" t="s">
        <v>1549</v>
      </c>
      <c r="D5306" s="102" t="s">
        <v>16903</v>
      </c>
    </row>
    <row r="5307" spans="1:4" ht="13.5" x14ac:dyDescent="0.25">
      <c r="A5307" s="101" t="s">
        <v>16904</v>
      </c>
      <c r="B5307" s="101" t="s">
        <v>16905</v>
      </c>
      <c r="C5307" s="101" t="s">
        <v>1549</v>
      </c>
      <c r="D5307" s="102" t="s">
        <v>16906</v>
      </c>
    </row>
    <row r="5308" spans="1:4" ht="13.5" x14ac:dyDescent="0.25">
      <c r="A5308" s="101" t="s">
        <v>16907</v>
      </c>
      <c r="B5308" s="101" t="s">
        <v>16908</v>
      </c>
      <c r="C5308" s="101" t="s">
        <v>1549</v>
      </c>
      <c r="D5308" s="102" t="s">
        <v>16909</v>
      </c>
    </row>
    <row r="5309" spans="1:4" ht="13.5" x14ac:dyDescent="0.25">
      <c r="A5309" s="101" t="s">
        <v>16910</v>
      </c>
      <c r="B5309" s="101" t="s">
        <v>16911</v>
      </c>
      <c r="C5309" s="101" t="s">
        <v>1549</v>
      </c>
      <c r="D5309" s="102" t="s">
        <v>16912</v>
      </c>
    </row>
    <row r="5310" spans="1:4" ht="13.5" x14ac:dyDescent="0.25">
      <c r="A5310" s="101" t="s">
        <v>16913</v>
      </c>
      <c r="B5310" s="101" t="s">
        <v>16914</v>
      </c>
      <c r="C5310" s="101" t="s">
        <v>1549</v>
      </c>
      <c r="D5310" s="102" t="s">
        <v>16915</v>
      </c>
    </row>
    <row r="5311" spans="1:4" ht="13.5" x14ac:dyDescent="0.25">
      <c r="A5311" s="101" t="s">
        <v>16916</v>
      </c>
      <c r="B5311" s="101" t="s">
        <v>16917</v>
      </c>
      <c r="C5311" s="101" t="s">
        <v>1549</v>
      </c>
      <c r="D5311" s="102" t="s">
        <v>16918</v>
      </c>
    </row>
    <row r="5312" spans="1:4" ht="13.5" x14ac:dyDescent="0.25">
      <c r="A5312" s="101" t="s">
        <v>16919</v>
      </c>
      <c r="B5312" s="101" t="s">
        <v>16920</v>
      </c>
      <c r="C5312" s="101" t="s">
        <v>1549</v>
      </c>
      <c r="D5312" s="102" t="s">
        <v>16921</v>
      </c>
    </row>
    <row r="5313" spans="1:4" ht="13.5" x14ac:dyDescent="0.25">
      <c r="A5313" s="101" t="s">
        <v>16922</v>
      </c>
      <c r="B5313" s="101" t="s">
        <v>16923</v>
      </c>
      <c r="C5313" s="101" t="s">
        <v>1549</v>
      </c>
      <c r="D5313" s="102" t="s">
        <v>16924</v>
      </c>
    </row>
    <row r="5314" spans="1:4" ht="13.5" x14ac:dyDescent="0.25">
      <c r="A5314" s="101" t="s">
        <v>16925</v>
      </c>
      <c r="B5314" s="101" t="s">
        <v>16926</v>
      </c>
      <c r="C5314" s="101" t="s">
        <v>1549</v>
      </c>
      <c r="D5314" s="102" t="s">
        <v>16927</v>
      </c>
    </row>
    <row r="5315" spans="1:4" ht="13.5" x14ac:dyDescent="0.25">
      <c r="A5315" s="101" t="s">
        <v>16928</v>
      </c>
      <c r="B5315" s="101" t="s">
        <v>16929</v>
      </c>
      <c r="C5315" s="101" t="s">
        <v>1549</v>
      </c>
      <c r="D5315" s="102" t="s">
        <v>16930</v>
      </c>
    </row>
    <row r="5316" spans="1:4" ht="13.5" x14ac:dyDescent="0.25">
      <c r="A5316" s="101" t="s">
        <v>16931</v>
      </c>
      <c r="B5316" s="101" t="s">
        <v>16932</v>
      </c>
      <c r="C5316" s="101" t="s">
        <v>1549</v>
      </c>
      <c r="D5316" s="102" t="s">
        <v>16933</v>
      </c>
    </row>
    <row r="5317" spans="1:4" ht="13.5" x14ac:dyDescent="0.25">
      <c r="A5317" s="101" t="s">
        <v>16934</v>
      </c>
      <c r="B5317" s="101" t="s">
        <v>16935</v>
      </c>
      <c r="C5317" s="101" t="s">
        <v>1549</v>
      </c>
      <c r="D5317" s="102" t="s">
        <v>16936</v>
      </c>
    </row>
    <row r="5318" spans="1:4" ht="13.5" x14ac:dyDescent="0.25">
      <c r="A5318" s="101" t="s">
        <v>16937</v>
      </c>
      <c r="B5318" s="101" t="s">
        <v>16938</v>
      </c>
      <c r="C5318" s="101" t="s">
        <v>1549</v>
      </c>
      <c r="D5318" s="102" t="s">
        <v>16939</v>
      </c>
    </row>
    <row r="5319" spans="1:4" ht="13.5" x14ac:dyDescent="0.25">
      <c r="A5319" s="101" t="s">
        <v>16940</v>
      </c>
      <c r="B5319" s="101" t="s">
        <v>16941</v>
      </c>
      <c r="C5319" s="101" t="s">
        <v>1549</v>
      </c>
      <c r="D5319" s="102" t="s">
        <v>16942</v>
      </c>
    </row>
    <row r="5320" spans="1:4" ht="13.5" x14ac:dyDescent="0.25">
      <c r="A5320" s="101" t="s">
        <v>16943</v>
      </c>
      <c r="B5320" s="101" t="s">
        <v>16944</v>
      </c>
      <c r="C5320" s="101" t="s">
        <v>1549</v>
      </c>
      <c r="D5320" s="102" t="s">
        <v>16945</v>
      </c>
    </row>
    <row r="5321" spans="1:4" ht="13.5" x14ac:dyDescent="0.25">
      <c r="A5321" s="101" t="s">
        <v>16946</v>
      </c>
      <c r="B5321" s="101" t="s">
        <v>16947</v>
      </c>
      <c r="C5321" s="101" t="s">
        <v>1549</v>
      </c>
      <c r="D5321" s="102" t="s">
        <v>16948</v>
      </c>
    </row>
    <row r="5322" spans="1:4" ht="13.5" x14ac:dyDescent="0.25">
      <c r="A5322" s="101" t="s">
        <v>16949</v>
      </c>
      <c r="B5322" s="101" t="s">
        <v>16950</v>
      </c>
      <c r="C5322" s="101" t="s">
        <v>1549</v>
      </c>
      <c r="D5322" s="102" t="s">
        <v>16951</v>
      </c>
    </row>
    <row r="5323" spans="1:4" ht="13.5" x14ac:dyDescent="0.25">
      <c r="A5323" s="101" t="s">
        <v>16952</v>
      </c>
      <c r="B5323" s="101" t="s">
        <v>16953</v>
      </c>
      <c r="C5323" s="101" t="s">
        <v>1549</v>
      </c>
      <c r="D5323" s="102" t="s">
        <v>16954</v>
      </c>
    </row>
    <row r="5324" spans="1:4" ht="13.5" x14ac:dyDescent="0.25">
      <c r="A5324" s="101" t="s">
        <v>16955</v>
      </c>
      <c r="B5324" s="101" t="s">
        <v>16956</v>
      </c>
      <c r="C5324" s="101" t="s">
        <v>1549</v>
      </c>
      <c r="D5324" s="102" t="s">
        <v>16957</v>
      </c>
    </row>
    <row r="5325" spans="1:4" ht="13.5" x14ac:dyDescent="0.25">
      <c r="A5325" s="101" t="s">
        <v>16958</v>
      </c>
      <c r="B5325" s="101" t="s">
        <v>16959</v>
      </c>
      <c r="C5325" s="101" t="s">
        <v>1549</v>
      </c>
      <c r="D5325" s="102" t="s">
        <v>16960</v>
      </c>
    </row>
    <row r="5326" spans="1:4" ht="13.5" x14ac:dyDescent="0.25">
      <c r="A5326" s="101" t="s">
        <v>16961</v>
      </c>
      <c r="B5326" s="101" t="s">
        <v>16962</v>
      </c>
      <c r="C5326" s="101" t="s">
        <v>1549</v>
      </c>
      <c r="D5326" s="102" t="s">
        <v>16963</v>
      </c>
    </row>
    <row r="5327" spans="1:4" ht="13.5" x14ac:dyDescent="0.25">
      <c r="A5327" s="101" t="s">
        <v>16964</v>
      </c>
      <c r="B5327" s="101" t="s">
        <v>16965</v>
      </c>
      <c r="C5327" s="101" t="s">
        <v>1549</v>
      </c>
      <c r="D5327" s="102" t="s">
        <v>16966</v>
      </c>
    </row>
    <row r="5328" spans="1:4" ht="13.5" x14ac:dyDescent="0.25">
      <c r="A5328" s="101" t="s">
        <v>16967</v>
      </c>
      <c r="B5328" s="101" t="s">
        <v>16968</v>
      </c>
      <c r="C5328" s="101" t="s">
        <v>1549</v>
      </c>
      <c r="D5328" s="102" t="s">
        <v>16969</v>
      </c>
    </row>
    <row r="5329" spans="1:4" ht="13.5" x14ac:dyDescent="0.25">
      <c r="A5329" s="101" t="s">
        <v>16970</v>
      </c>
      <c r="B5329" s="101" t="s">
        <v>16971</v>
      </c>
      <c r="C5329" s="101" t="s">
        <v>1549</v>
      </c>
      <c r="D5329" s="102" t="s">
        <v>14432</v>
      </c>
    </row>
    <row r="5330" spans="1:4" ht="13.5" x14ac:dyDescent="0.25">
      <c r="A5330" s="101" t="s">
        <v>16972</v>
      </c>
      <c r="B5330" s="101" t="s">
        <v>16973</v>
      </c>
      <c r="C5330" s="101" t="s">
        <v>1549</v>
      </c>
      <c r="D5330" s="102" t="s">
        <v>16974</v>
      </c>
    </row>
    <row r="5331" spans="1:4" ht="13.5" x14ac:dyDescent="0.25">
      <c r="A5331" s="101" t="s">
        <v>16975</v>
      </c>
      <c r="B5331" s="101" t="s">
        <v>16976</v>
      </c>
      <c r="C5331" s="101" t="s">
        <v>1549</v>
      </c>
      <c r="D5331" s="102" t="s">
        <v>9663</v>
      </c>
    </row>
    <row r="5332" spans="1:4" ht="13.5" x14ac:dyDescent="0.25">
      <c r="A5332" s="101" t="s">
        <v>16977</v>
      </c>
      <c r="B5332" s="101" t="s">
        <v>16978</v>
      </c>
      <c r="C5332" s="101" t="s">
        <v>1549</v>
      </c>
      <c r="D5332" s="102" t="s">
        <v>1858</v>
      </c>
    </row>
    <row r="5333" spans="1:4" ht="13.5" x14ac:dyDescent="0.25">
      <c r="A5333" s="101" t="s">
        <v>16979</v>
      </c>
      <c r="B5333" s="101" t="s">
        <v>16980</v>
      </c>
      <c r="C5333" s="101" t="s">
        <v>1549</v>
      </c>
      <c r="D5333" s="102" t="s">
        <v>15887</v>
      </c>
    </row>
    <row r="5334" spans="1:4" ht="13.5" x14ac:dyDescent="0.25">
      <c r="A5334" s="101" t="s">
        <v>16981</v>
      </c>
      <c r="B5334" s="101" t="s">
        <v>16982</v>
      </c>
      <c r="C5334" s="101" t="s">
        <v>1549</v>
      </c>
      <c r="D5334" s="102" t="s">
        <v>16983</v>
      </c>
    </row>
    <row r="5335" spans="1:4" ht="13.5" x14ac:dyDescent="0.25">
      <c r="A5335" s="101" t="s">
        <v>16984</v>
      </c>
      <c r="B5335" s="101" t="s">
        <v>16985</v>
      </c>
      <c r="C5335" s="101" t="s">
        <v>1549</v>
      </c>
      <c r="D5335" s="102" t="s">
        <v>12244</v>
      </c>
    </row>
    <row r="5336" spans="1:4" ht="13.5" x14ac:dyDescent="0.25">
      <c r="A5336" s="101" t="s">
        <v>16986</v>
      </c>
      <c r="B5336" s="101" t="s">
        <v>16987</v>
      </c>
      <c r="C5336" s="101" t="s">
        <v>1549</v>
      </c>
      <c r="D5336" s="102" t="s">
        <v>16988</v>
      </c>
    </row>
    <row r="5337" spans="1:4" ht="13.5" x14ac:dyDescent="0.25">
      <c r="A5337" s="101" t="s">
        <v>16989</v>
      </c>
      <c r="B5337" s="101" t="s">
        <v>16990</v>
      </c>
      <c r="C5337" s="101" t="s">
        <v>1770</v>
      </c>
      <c r="D5337" s="102" t="s">
        <v>16991</v>
      </c>
    </row>
    <row r="5338" spans="1:4" ht="13.5" x14ac:dyDescent="0.25">
      <c r="A5338" s="101" t="s">
        <v>16992</v>
      </c>
      <c r="B5338" s="101" t="s">
        <v>16993</v>
      </c>
      <c r="C5338" s="101" t="s">
        <v>1770</v>
      </c>
      <c r="D5338" s="102" t="s">
        <v>16994</v>
      </c>
    </row>
    <row r="5339" spans="1:4" ht="13.5" x14ac:dyDescent="0.25">
      <c r="A5339" s="101" t="s">
        <v>16995</v>
      </c>
      <c r="B5339" s="101" t="s">
        <v>16996</v>
      </c>
      <c r="C5339" s="101" t="s">
        <v>1770</v>
      </c>
      <c r="D5339" s="102" t="s">
        <v>16997</v>
      </c>
    </row>
    <row r="5340" spans="1:4" ht="13.5" x14ac:dyDescent="0.25">
      <c r="A5340" s="101" t="s">
        <v>16998</v>
      </c>
      <c r="B5340" s="101" t="s">
        <v>16999</v>
      </c>
      <c r="C5340" s="101" t="s">
        <v>1770</v>
      </c>
      <c r="D5340" s="102" t="s">
        <v>5617</v>
      </c>
    </row>
    <row r="5341" spans="1:4" ht="13.5" x14ac:dyDescent="0.25">
      <c r="A5341" s="101" t="s">
        <v>17000</v>
      </c>
      <c r="B5341" s="101" t="s">
        <v>17001</v>
      </c>
      <c r="C5341" s="101" t="s">
        <v>1770</v>
      </c>
      <c r="D5341" s="102" t="s">
        <v>11374</v>
      </c>
    </row>
    <row r="5342" spans="1:4" ht="13.5" x14ac:dyDescent="0.25">
      <c r="A5342" s="101" t="s">
        <v>17002</v>
      </c>
      <c r="B5342" s="101" t="s">
        <v>17003</v>
      </c>
      <c r="C5342" s="101" t="s">
        <v>1549</v>
      </c>
      <c r="D5342" s="102" t="s">
        <v>17004</v>
      </c>
    </row>
    <row r="5343" spans="1:4" ht="13.5" x14ac:dyDescent="0.25">
      <c r="A5343" s="101" t="s">
        <v>17005</v>
      </c>
      <c r="B5343" s="101" t="s">
        <v>17006</v>
      </c>
      <c r="C5343" s="101" t="s">
        <v>1549</v>
      </c>
      <c r="D5343" s="102" t="s">
        <v>1852</v>
      </c>
    </row>
    <row r="5344" spans="1:4" ht="13.5" x14ac:dyDescent="0.25">
      <c r="A5344" s="101" t="s">
        <v>17007</v>
      </c>
      <c r="B5344" s="101" t="s">
        <v>17008</v>
      </c>
      <c r="C5344" s="101" t="s">
        <v>1549</v>
      </c>
      <c r="D5344" s="102" t="s">
        <v>17009</v>
      </c>
    </row>
    <row r="5345" spans="1:4" ht="13.5" x14ac:dyDescent="0.25">
      <c r="A5345" s="101" t="s">
        <v>17010</v>
      </c>
      <c r="B5345" s="101" t="s">
        <v>17011</v>
      </c>
      <c r="C5345" s="101" t="s">
        <v>1549</v>
      </c>
      <c r="D5345" s="102" t="s">
        <v>17012</v>
      </c>
    </row>
    <row r="5346" spans="1:4" ht="13.5" x14ac:dyDescent="0.25">
      <c r="A5346" s="101" t="s">
        <v>17013</v>
      </c>
      <c r="B5346" s="101" t="s">
        <v>17014</v>
      </c>
      <c r="C5346" s="101" t="s">
        <v>1549</v>
      </c>
      <c r="D5346" s="102" t="s">
        <v>4694</v>
      </c>
    </row>
    <row r="5347" spans="1:4" ht="13.5" x14ac:dyDescent="0.25">
      <c r="A5347" s="101" t="s">
        <v>17015</v>
      </c>
      <c r="B5347" s="101" t="s">
        <v>17016</v>
      </c>
      <c r="C5347" s="101" t="s">
        <v>1549</v>
      </c>
      <c r="D5347" s="102" t="s">
        <v>17017</v>
      </c>
    </row>
    <row r="5348" spans="1:4" ht="13.5" x14ac:dyDescent="0.25">
      <c r="A5348" s="101" t="s">
        <v>17018</v>
      </c>
      <c r="B5348" s="101" t="s">
        <v>17019</v>
      </c>
      <c r="C5348" s="101" t="s">
        <v>1549</v>
      </c>
      <c r="D5348" s="102" t="s">
        <v>17020</v>
      </c>
    </row>
    <row r="5349" spans="1:4" ht="13.5" x14ac:dyDescent="0.25">
      <c r="A5349" s="101" t="s">
        <v>17021</v>
      </c>
      <c r="B5349" s="101" t="s">
        <v>17022</v>
      </c>
      <c r="C5349" s="101" t="s">
        <v>1549</v>
      </c>
      <c r="D5349" s="102" t="s">
        <v>11464</v>
      </c>
    </row>
    <row r="5350" spans="1:4" ht="13.5" x14ac:dyDescent="0.25">
      <c r="A5350" s="101" t="s">
        <v>17023</v>
      </c>
      <c r="B5350" s="101" t="s">
        <v>17024</v>
      </c>
      <c r="C5350" s="101" t="s">
        <v>1549</v>
      </c>
      <c r="D5350" s="102" t="s">
        <v>17025</v>
      </c>
    </row>
    <row r="5351" spans="1:4" ht="13.5" x14ac:dyDescent="0.25">
      <c r="A5351" s="101" t="s">
        <v>17026</v>
      </c>
      <c r="B5351" s="101" t="s">
        <v>17027</v>
      </c>
      <c r="C5351" s="101" t="s">
        <v>1770</v>
      </c>
      <c r="D5351" s="102" t="s">
        <v>8784</v>
      </c>
    </row>
    <row r="5352" spans="1:4" ht="13.5" x14ac:dyDescent="0.25">
      <c r="A5352" s="101" t="s">
        <v>17028</v>
      </c>
      <c r="B5352" s="101" t="s">
        <v>17029</v>
      </c>
      <c r="C5352" s="101" t="s">
        <v>1770</v>
      </c>
      <c r="D5352" s="102" t="s">
        <v>17030</v>
      </c>
    </row>
    <row r="5353" spans="1:4" ht="13.5" x14ac:dyDescent="0.25">
      <c r="A5353" s="101" t="s">
        <v>17031</v>
      </c>
      <c r="B5353" s="101" t="s">
        <v>17032</v>
      </c>
      <c r="C5353" s="101" t="s">
        <v>1770</v>
      </c>
      <c r="D5353" s="102" t="s">
        <v>3852</v>
      </c>
    </row>
    <row r="5354" spans="1:4" ht="13.5" x14ac:dyDescent="0.25">
      <c r="A5354" s="101" t="s">
        <v>17033</v>
      </c>
      <c r="B5354" s="101" t="s">
        <v>17034</v>
      </c>
      <c r="C5354" s="101" t="s">
        <v>1770</v>
      </c>
      <c r="D5354" s="102" t="s">
        <v>5087</v>
      </c>
    </row>
    <row r="5355" spans="1:4" ht="13.5" x14ac:dyDescent="0.25">
      <c r="A5355" s="101" t="s">
        <v>17035</v>
      </c>
      <c r="B5355" s="101" t="s">
        <v>17036</v>
      </c>
      <c r="C5355" s="101" t="s">
        <v>1770</v>
      </c>
      <c r="D5355" s="102" t="s">
        <v>17037</v>
      </c>
    </row>
    <row r="5356" spans="1:4" ht="13.5" x14ac:dyDescent="0.25">
      <c r="A5356" s="101" t="s">
        <v>17038</v>
      </c>
      <c r="B5356" s="101" t="s">
        <v>17039</v>
      </c>
      <c r="C5356" s="101" t="s">
        <v>1770</v>
      </c>
      <c r="D5356" s="102" t="s">
        <v>17040</v>
      </c>
    </row>
    <row r="5357" spans="1:4" ht="13.5" x14ac:dyDescent="0.25">
      <c r="A5357" s="101" t="s">
        <v>17041</v>
      </c>
      <c r="B5357" s="101" t="s">
        <v>17042</v>
      </c>
      <c r="C5357" s="101" t="s">
        <v>1770</v>
      </c>
      <c r="D5357" s="102" t="s">
        <v>17043</v>
      </c>
    </row>
    <row r="5358" spans="1:4" ht="13.5" x14ac:dyDescent="0.25">
      <c r="A5358" s="101" t="s">
        <v>17044</v>
      </c>
      <c r="B5358" s="101" t="s">
        <v>17045</v>
      </c>
      <c r="C5358" s="101" t="s">
        <v>1770</v>
      </c>
      <c r="D5358" s="102" t="s">
        <v>17046</v>
      </c>
    </row>
    <row r="5359" spans="1:4" ht="13.5" x14ac:dyDescent="0.25">
      <c r="A5359" s="101" t="s">
        <v>17047</v>
      </c>
      <c r="B5359" s="101" t="s">
        <v>17048</v>
      </c>
      <c r="C5359" s="101" t="s">
        <v>1770</v>
      </c>
      <c r="D5359" s="102" t="s">
        <v>17049</v>
      </c>
    </row>
    <row r="5360" spans="1:4" ht="13.5" x14ac:dyDescent="0.25">
      <c r="A5360" s="101" t="s">
        <v>17050</v>
      </c>
      <c r="B5360" s="101" t="s">
        <v>17051</v>
      </c>
      <c r="C5360" s="101" t="s">
        <v>1770</v>
      </c>
      <c r="D5360" s="102" t="s">
        <v>2624</v>
      </c>
    </row>
    <row r="5361" spans="1:4" ht="13.5" x14ac:dyDescent="0.25">
      <c r="A5361" s="101" t="s">
        <v>17052</v>
      </c>
      <c r="B5361" s="101" t="s">
        <v>17053</v>
      </c>
      <c r="C5361" s="101" t="s">
        <v>1770</v>
      </c>
      <c r="D5361" s="102" t="s">
        <v>17054</v>
      </c>
    </row>
    <row r="5362" spans="1:4" ht="13.5" x14ac:dyDescent="0.25">
      <c r="A5362" s="101" t="s">
        <v>17055</v>
      </c>
      <c r="B5362" s="101" t="s">
        <v>17056</v>
      </c>
      <c r="C5362" s="101" t="s">
        <v>1770</v>
      </c>
      <c r="D5362" s="102" t="s">
        <v>17057</v>
      </c>
    </row>
    <row r="5363" spans="1:4" ht="13.5" x14ac:dyDescent="0.25">
      <c r="A5363" s="101" t="s">
        <v>17058</v>
      </c>
      <c r="B5363" s="101" t="s">
        <v>17059</v>
      </c>
      <c r="C5363" s="101" t="s">
        <v>1770</v>
      </c>
      <c r="D5363" s="102" t="s">
        <v>17060</v>
      </c>
    </row>
    <row r="5364" spans="1:4" ht="13.5" x14ac:dyDescent="0.25">
      <c r="A5364" s="101" t="s">
        <v>17061</v>
      </c>
      <c r="B5364" s="101" t="s">
        <v>17062</v>
      </c>
      <c r="C5364" s="101" t="s">
        <v>1770</v>
      </c>
      <c r="D5364" s="102" t="s">
        <v>17063</v>
      </c>
    </row>
    <row r="5365" spans="1:4" ht="13.5" x14ac:dyDescent="0.25">
      <c r="A5365" s="101" t="s">
        <v>17064</v>
      </c>
      <c r="B5365" s="101" t="s">
        <v>17065</v>
      </c>
      <c r="C5365" s="101" t="s">
        <v>1770</v>
      </c>
      <c r="D5365" s="102" t="s">
        <v>17066</v>
      </c>
    </row>
    <row r="5366" spans="1:4" ht="13.5" x14ac:dyDescent="0.25">
      <c r="A5366" s="101" t="s">
        <v>17067</v>
      </c>
      <c r="B5366" s="101" t="s">
        <v>17068</v>
      </c>
      <c r="C5366" s="101" t="s">
        <v>1770</v>
      </c>
      <c r="D5366" s="102" t="s">
        <v>15844</v>
      </c>
    </row>
    <row r="5367" spans="1:4" ht="13.5" x14ac:dyDescent="0.25">
      <c r="A5367" s="101" t="s">
        <v>17069</v>
      </c>
      <c r="B5367" s="101" t="s">
        <v>17070</v>
      </c>
      <c r="C5367" s="101" t="s">
        <v>1770</v>
      </c>
      <c r="D5367" s="102" t="s">
        <v>17071</v>
      </c>
    </row>
    <row r="5368" spans="1:4" ht="13.5" x14ac:dyDescent="0.25">
      <c r="A5368" s="101" t="s">
        <v>17072</v>
      </c>
      <c r="B5368" s="101" t="s">
        <v>17073</v>
      </c>
      <c r="C5368" s="101" t="s">
        <v>1770</v>
      </c>
      <c r="D5368" s="102" t="s">
        <v>17074</v>
      </c>
    </row>
    <row r="5369" spans="1:4" ht="13.5" x14ac:dyDescent="0.25">
      <c r="A5369" s="101" t="s">
        <v>17075</v>
      </c>
      <c r="B5369" s="101" t="s">
        <v>17076</v>
      </c>
      <c r="C5369" s="101" t="s">
        <v>1770</v>
      </c>
      <c r="D5369" s="102" t="s">
        <v>17012</v>
      </c>
    </row>
    <row r="5370" spans="1:4" ht="13.5" x14ac:dyDescent="0.25">
      <c r="A5370" s="101" t="s">
        <v>17077</v>
      </c>
      <c r="B5370" s="101" t="s">
        <v>17078</v>
      </c>
      <c r="C5370" s="101" t="s">
        <v>1770</v>
      </c>
      <c r="D5370" s="102" t="s">
        <v>17079</v>
      </c>
    </row>
    <row r="5371" spans="1:4" ht="13.5" x14ac:dyDescent="0.25">
      <c r="A5371" s="101" t="s">
        <v>17080</v>
      </c>
      <c r="B5371" s="101" t="s">
        <v>17081</v>
      </c>
      <c r="C5371" s="101" t="s">
        <v>1770</v>
      </c>
      <c r="D5371" s="102" t="s">
        <v>12529</v>
      </c>
    </row>
    <row r="5372" spans="1:4" ht="13.5" x14ac:dyDescent="0.25">
      <c r="A5372" s="101" t="s">
        <v>17082</v>
      </c>
      <c r="B5372" s="101" t="s">
        <v>17083</v>
      </c>
      <c r="C5372" s="101" t="s">
        <v>1770</v>
      </c>
      <c r="D5372" s="102" t="s">
        <v>16124</v>
      </c>
    </row>
    <row r="5373" spans="1:4" ht="13.5" x14ac:dyDescent="0.25">
      <c r="A5373" s="101" t="s">
        <v>17084</v>
      </c>
      <c r="B5373" s="101" t="s">
        <v>17085</v>
      </c>
      <c r="C5373" s="101" t="s">
        <v>1770</v>
      </c>
      <c r="D5373" s="102" t="s">
        <v>17086</v>
      </c>
    </row>
    <row r="5374" spans="1:4" ht="13.5" x14ac:dyDescent="0.25">
      <c r="A5374" s="101" t="s">
        <v>17087</v>
      </c>
      <c r="B5374" s="101" t="s">
        <v>17088</v>
      </c>
      <c r="C5374" s="101" t="s">
        <v>1770</v>
      </c>
      <c r="D5374" s="102" t="s">
        <v>3396</v>
      </c>
    </row>
    <row r="5375" spans="1:4" ht="13.5" x14ac:dyDescent="0.25">
      <c r="A5375" s="101" t="s">
        <v>17089</v>
      </c>
      <c r="B5375" s="101" t="s">
        <v>17090</v>
      </c>
      <c r="C5375" s="101" t="s">
        <v>1770</v>
      </c>
      <c r="D5375" s="102" t="s">
        <v>16037</v>
      </c>
    </row>
    <row r="5376" spans="1:4" ht="13.5" x14ac:dyDescent="0.25">
      <c r="A5376" s="101" t="s">
        <v>17091</v>
      </c>
      <c r="B5376" s="101" t="s">
        <v>17092</v>
      </c>
      <c r="C5376" s="101" t="s">
        <v>1770</v>
      </c>
      <c r="D5376" s="102" t="s">
        <v>13765</v>
      </c>
    </row>
    <row r="5377" spans="1:4" ht="13.5" x14ac:dyDescent="0.25">
      <c r="A5377" s="101" t="s">
        <v>17093</v>
      </c>
      <c r="B5377" s="101" t="s">
        <v>17094</v>
      </c>
      <c r="C5377" s="101" t="s">
        <v>1770</v>
      </c>
      <c r="D5377" s="102" t="s">
        <v>6304</v>
      </c>
    </row>
    <row r="5378" spans="1:4" ht="13.5" x14ac:dyDescent="0.25">
      <c r="A5378" s="101" t="s">
        <v>17095</v>
      </c>
      <c r="B5378" s="101" t="s">
        <v>17096</v>
      </c>
      <c r="C5378" s="101" t="s">
        <v>1770</v>
      </c>
      <c r="D5378" s="102" t="s">
        <v>17097</v>
      </c>
    </row>
    <row r="5379" spans="1:4" ht="13.5" x14ac:dyDescent="0.25">
      <c r="A5379" s="101" t="s">
        <v>17098</v>
      </c>
      <c r="B5379" s="101" t="s">
        <v>17099</v>
      </c>
      <c r="C5379" s="101" t="s">
        <v>1770</v>
      </c>
      <c r="D5379" s="102" t="s">
        <v>17100</v>
      </c>
    </row>
    <row r="5380" spans="1:4" ht="13.5" x14ac:dyDescent="0.25">
      <c r="A5380" s="101" t="s">
        <v>17101</v>
      </c>
      <c r="B5380" s="101" t="s">
        <v>17102</v>
      </c>
      <c r="C5380" s="101" t="s">
        <v>1770</v>
      </c>
      <c r="D5380" s="102" t="s">
        <v>17103</v>
      </c>
    </row>
    <row r="5381" spans="1:4" ht="13.5" x14ac:dyDescent="0.25">
      <c r="A5381" s="101" t="s">
        <v>17104</v>
      </c>
      <c r="B5381" s="101" t="s">
        <v>17105</v>
      </c>
      <c r="C5381" s="101" t="s">
        <v>1770</v>
      </c>
      <c r="D5381" s="102" t="s">
        <v>17106</v>
      </c>
    </row>
    <row r="5382" spans="1:4" ht="13.5" x14ac:dyDescent="0.25">
      <c r="A5382" s="101" t="s">
        <v>17107</v>
      </c>
      <c r="B5382" s="101" t="s">
        <v>17108</v>
      </c>
      <c r="C5382" s="101" t="s">
        <v>1549</v>
      </c>
      <c r="D5382" s="102" t="s">
        <v>17109</v>
      </c>
    </row>
    <row r="5383" spans="1:4" ht="13.5" x14ac:dyDescent="0.25">
      <c r="A5383" s="101" t="s">
        <v>17110</v>
      </c>
      <c r="B5383" s="101" t="s">
        <v>17111</v>
      </c>
      <c r="C5383" s="101" t="s">
        <v>1549</v>
      </c>
      <c r="D5383" s="102" t="s">
        <v>12408</v>
      </c>
    </row>
    <row r="5384" spans="1:4" ht="13.5" x14ac:dyDescent="0.25">
      <c r="A5384" s="101" t="s">
        <v>17112</v>
      </c>
      <c r="B5384" s="101" t="s">
        <v>17113</v>
      </c>
      <c r="C5384" s="101" t="s">
        <v>1549</v>
      </c>
      <c r="D5384" s="102" t="s">
        <v>1819</v>
      </c>
    </row>
    <row r="5385" spans="1:4" ht="13.5" x14ac:dyDescent="0.25">
      <c r="A5385" s="101" t="s">
        <v>17114</v>
      </c>
      <c r="B5385" s="101" t="s">
        <v>17115</v>
      </c>
      <c r="C5385" s="101" t="s">
        <v>1549</v>
      </c>
      <c r="D5385" s="102" t="s">
        <v>17116</v>
      </c>
    </row>
    <row r="5386" spans="1:4" ht="13.5" x14ac:dyDescent="0.25">
      <c r="A5386" s="101" t="s">
        <v>17117</v>
      </c>
      <c r="B5386" s="101" t="s">
        <v>17118</v>
      </c>
      <c r="C5386" s="101" t="s">
        <v>1549</v>
      </c>
      <c r="D5386" s="102" t="s">
        <v>5155</v>
      </c>
    </row>
    <row r="5387" spans="1:4" ht="13.5" x14ac:dyDescent="0.25">
      <c r="A5387" s="101" t="s">
        <v>17119</v>
      </c>
      <c r="B5387" s="101" t="s">
        <v>17120</v>
      </c>
      <c r="C5387" s="101" t="s">
        <v>1770</v>
      </c>
      <c r="D5387" s="102" t="s">
        <v>4595</v>
      </c>
    </row>
    <row r="5388" spans="1:4" ht="13.5" x14ac:dyDescent="0.25">
      <c r="A5388" s="101" t="s">
        <v>17121</v>
      </c>
      <c r="B5388" s="101" t="s">
        <v>17122</v>
      </c>
      <c r="C5388" s="101" t="s">
        <v>1549</v>
      </c>
      <c r="D5388" s="102" t="s">
        <v>17123</v>
      </c>
    </row>
    <row r="5389" spans="1:4" ht="13.5" x14ac:dyDescent="0.25">
      <c r="A5389" s="101" t="s">
        <v>17124</v>
      </c>
      <c r="B5389" s="101" t="s">
        <v>17125</v>
      </c>
      <c r="C5389" s="101" t="s">
        <v>1549</v>
      </c>
      <c r="D5389" s="102" t="s">
        <v>17126</v>
      </c>
    </row>
    <row r="5390" spans="1:4" ht="13.5" x14ac:dyDescent="0.25">
      <c r="A5390" s="101" t="s">
        <v>17127</v>
      </c>
      <c r="B5390" s="101" t="s">
        <v>17128</v>
      </c>
      <c r="C5390" s="101" t="s">
        <v>1549</v>
      </c>
      <c r="D5390" s="102" t="s">
        <v>17129</v>
      </c>
    </row>
    <row r="5391" spans="1:4" ht="13.5" x14ac:dyDescent="0.25">
      <c r="A5391" s="101" t="s">
        <v>17130</v>
      </c>
      <c r="B5391" s="101" t="s">
        <v>17131</v>
      </c>
      <c r="C5391" s="101" t="s">
        <v>1549</v>
      </c>
      <c r="D5391" s="102" t="s">
        <v>17132</v>
      </c>
    </row>
    <row r="5392" spans="1:4" ht="13.5" x14ac:dyDescent="0.25">
      <c r="A5392" s="101" t="s">
        <v>17133</v>
      </c>
      <c r="B5392" s="101" t="s">
        <v>17134</v>
      </c>
      <c r="C5392" s="101" t="s">
        <v>1549</v>
      </c>
      <c r="D5392" s="102" t="s">
        <v>4661</v>
      </c>
    </row>
    <row r="5393" spans="1:4" ht="13.5" x14ac:dyDescent="0.25">
      <c r="A5393" s="101" t="s">
        <v>17135</v>
      </c>
      <c r="B5393" s="101" t="s">
        <v>17136</v>
      </c>
      <c r="C5393" s="101" t="s">
        <v>2759</v>
      </c>
      <c r="D5393" s="102" t="s">
        <v>3799</v>
      </c>
    </row>
    <row r="5394" spans="1:4" ht="13.5" x14ac:dyDescent="0.25">
      <c r="A5394" s="101" t="s">
        <v>17137</v>
      </c>
      <c r="B5394" s="101" t="s">
        <v>17138</v>
      </c>
      <c r="C5394" s="101" t="s">
        <v>2759</v>
      </c>
      <c r="D5394" s="102" t="s">
        <v>12417</v>
      </c>
    </row>
    <row r="5395" spans="1:4" ht="13.5" x14ac:dyDescent="0.25">
      <c r="A5395" s="101" t="s">
        <v>17139</v>
      </c>
      <c r="B5395" s="101" t="s">
        <v>17140</v>
      </c>
      <c r="C5395" s="101" t="s">
        <v>2759</v>
      </c>
      <c r="D5395" s="102" t="s">
        <v>2356</v>
      </c>
    </row>
    <row r="5396" spans="1:4" ht="13.5" x14ac:dyDescent="0.25">
      <c r="A5396" s="101" t="s">
        <v>17141</v>
      </c>
      <c r="B5396" s="101" t="s">
        <v>17142</v>
      </c>
      <c r="C5396" s="101" t="s">
        <v>1770</v>
      </c>
      <c r="D5396" s="102" t="s">
        <v>5050</v>
      </c>
    </row>
    <row r="5397" spans="1:4" ht="13.5" x14ac:dyDescent="0.25">
      <c r="A5397" s="101" t="s">
        <v>17143</v>
      </c>
      <c r="B5397" s="101" t="s">
        <v>17144</v>
      </c>
      <c r="C5397" s="101" t="s">
        <v>1770</v>
      </c>
      <c r="D5397" s="102" t="s">
        <v>17145</v>
      </c>
    </row>
    <row r="5398" spans="1:4" ht="13.5" x14ac:dyDescent="0.25">
      <c r="A5398" s="101" t="s">
        <v>17146</v>
      </c>
      <c r="B5398" s="101" t="s">
        <v>17147</v>
      </c>
      <c r="C5398" s="101" t="s">
        <v>1549</v>
      </c>
      <c r="D5398" s="102" t="s">
        <v>17148</v>
      </c>
    </row>
    <row r="5399" spans="1:4" ht="13.5" x14ac:dyDescent="0.25">
      <c r="A5399" s="101" t="s">
        <v>17149</v>
      </c>
      <c r="B5399" s="101" t="s">
        <v>17150</v>
      </c>
      <c r="C5399" s="101" t="s">
        <v>1549</v>
      </c>
      <c r="D5399" s="102" t="s">
        <v>17151</v>
      </c>
    </row>
    <row r="5400" spans="1:4" ht="13.5" x14ac:dyDescent="0.25">
      <c r="A5400" s="101" t="s">
        <v>17152</v>
      </c>
      <c r="B5400" s="101" t="s">
        <v>17153</v>
      </c>
      <c r="C5400" s="101" t="s">
        <v>1549</v>
      </c>
      <c r="D5400" s="102" t="s">
        <v>17154</v>
      </c>
    </row>
    <row r="5401" spans="1:4" ht="13.5" x14ac:dyDescent="0.25">
      <c r="A5401" s="101" t="s">
        <v>17155</v>
      </c>
      <c r="B5401" s="101" t="s">
        <v>17156</v>
      </c>
      <c r="C5401" s="101" t="s">
        <v>1549</v>
      </c>
      <c r="D5401" s="102" t="s">
        <v>17157</v>
      </c>
    </row>
    <row r="5402" spans="1:4" ht="13.5" x14ac:dyDescent="0.25">
      <c r="A5402" s="101" t="s">
        <v>17158</v>
      </c>
      <c r="B5402" s="101" t="s">
        <v>17159</v>
      </c>
      <c r="C5402" s="101" t="s">
        <v>1549</v>
      </c>
      <c r="D5402" s="102" t="s">
        <v>17160</v>
      </c>
    </row>
    <row r="5403" spans="1:4" ht="13.5" x14ac:dyDescent="0.25">
      <c r="A5403" s="101" t="s">
        <v>17161</v>
      </c>
      <c r="B5403" s="101" t="s">
        <v>17162</v>
      </c>
      <c r="C5403" s="101" t="s">
        <v>1549</v>
      </c>
      <c r="D5403" s="102" t="s">
        <v>17163</v>
      </c>
    </row>
    <row r="5404" spans="1:4" ht="13.5" x14ac:dyDescent="0.25">
      <c r="A5404" s="101" t="s">
        <v>17164</v>
      </c>
      <c r="B5404" s="101" t="s">
        <v>17165</v>
      </c>
      <c r="C5404" s="101" t="s">
        <v>1549</v>
      </c>
      <c r="D5404" s="102" t="s">
        <v>17166</v>
      </c>
    </row>
    <row r="5405" spans="1:4" ht="13.5" x14ac:dyDescent="0.25">
      <c r="A5405" s="101" t="s">
        <v>17167</v>
      </c>
      <c r="B5405" s="101" t="s">
        <v>17168</v>
      </c>
      <c r="C5405" s="101" t="s">
        <v>1549</v>
      </c>
      <c r="D5405" s="102" t="s">
        <v>17169</v>
      </c>
    </row>
    <row r="5406" spans="1:4" ht="13.5" x14ac:dyDescent="0.25">
      <c r="A5406" s="101" t="s">
        <v>17170</v>
      </c>
      <c r="B5406" s="101" t="s">
        <v>17171</v>
      </c>
      <c r="C5406" s="101" t="s">
        <v>1549</v>
      </c>
      <c r="D5406" s="102" t="s">
        <v>17172</v>
      </c>
    </row>
    <row r="5407" spans="1:4" ht="13.5" x14ac:dyDescent="0.25">
      <c r="A5407" s="101" t="s">
        <v>17173</v>
      </c>
      <c r="B5407" s="101" t="s">
        <v>17174</v>
      </c>
      <c r="C5407" s="101" t="s">
        <v>1549</v>
      </c>
      <c r="D5407" s="102" t="s">
        <v>17175</v>
      </c>
    </row>
    <row r="5408" spans="1:4" ht="13.5" x14ac:dyDescent="0.25">
      <c r="A5408" s="101" t="s">
        <v>17176</v>
      </c>
      <c r="B5408" s="101" t="s">
        <v>17177</v>
      </c>
      <c r="C5408" s="101" t="s">
        <v>1549</v>
      </c>
      <c r="D5408" s="102" t="s">
        <v>17178</v>
      </c>
    </row>
    <row r="5409" spans="1:4" ht="13.5" x14ac:dyDescent="0.25">
      <c r="A5409" s="101" t="s">
        <v>17179</v>
      </c>
      <c r="B5409" s="101" t="s">
        <v>17180</v>
      </c>
      <c r="C5409" s="101" t="s">
        <v>1549</v>
      </c>
      <c r="D5409" s="102" t="s">
        <v>17181</v>
      </c>
    </row>
    <row r="5410" spans="1:4" ht="13.5" x14ac:dyDescent="0.25">
      <c r="A5410" s="101" t="s">
        <v>17182</v>
      </c>
      <c r="B5410" s="101" t="s">
        <v>17183</v>
      </c>
      <c r="C5410" s="101" t="s">
        <v>1549</v>
      </c>
      <c r="D5410" s="102" t="s">
        <v>17184</v>
      </c>
    </row>
    <row r="5411" spans="1:4" ht="13.5" x14ac:dyDescent="0.25">
      <c r="A5411" s="101" t="s">
        <v>17185</v>
      </c>
      <c r="B5411" s="101" t="s">
        <v>17186</v>
      </c>
      <c r="C5411" s="101" t="s">
        <v>1549</v>
      </c>
      <c r="D5411" s="102" t="s">
        <v>17187</v>
      </c>
    </row>
    <row r="5412" spans="1:4" ht="13.5" x14ac:dyDescent="0.25">
      <c r="A5412" s="101" t="s">
        <v>17188</v>
      </c>
      <c r="B5412" s="101" t="s">
        <v>17189</v>
      </c>
      <c r="C5412" s="101" t="s">
        <v>1549</v>
      </c>
      <c r="D5412" s="102" t="s">
        <v>17190</v>
      </c>
    </row>
    <row r="5413" spans="1:4" ht="13.5" x14ac:dyDescent="0.25">
      <c r="A5413" s="101" t="s">
        <v>17191</v>
      </c>
      <c r="B5413" s="101" t="s">
        <v>17192</v>
      </c>
      <c r="C5413" s="101" t="s">
        <v>1549</v>
      </c>
      <c r="D5413" s="102" t="s">
        <v>17193</v>
      </c>
    </row>
    <row r="5414" spans="1:4" ht="13.5" x14ac:dyDescent="0.25">
      <c r="A5414" s="101" t="s">
        <v>17194</v>
      </c>
      <c r="B5414" s="101" t="s">
        <v>17195</v>
      </c>
      <c r="C5414" s="101" t="s">
        <v>1549</v>
      </c>
      <c r="D5414" s="102" t="s">
        <v>17196</v>
      </c>
    </row>
    <row r="5415" spans="1:4" ht="13.5" x14ac:dyDescent="0.25">
      <c r="A5415" s="101" t="s">
        <v>17197</v>
      </c>
      <c r="B5415" s="101" t="s">
        <v>17198</v>
      </c>
      <c r="C5415" s="101" t="s">
        <v>1549</v>
      </c>
      <c r="D5415" s="102" t="s">
        <v>17199</v>
      </c>
    </row>
    <row r="5416" spans="1:4" ht="13.5" x14ac:dyDescent="0.25">
      <c r="A5416" s="101" t="s">
        <v>17200</v>
      </c>
      <c r="B5416" s="101" t="s">
        <v>17201</v>
      </c>
      <c r="C5416" s="101" t="s">
        <v>1549</v>
      </c>
      <c r="D5416" s="102" t="s">
        <v>17202</v>
      </c>
    </row>
    <row r="5417" spans="1:4" ht="13.5" x14ac:dyDescent="0.25">
      <c r="A5417" s="101" t="s">
        <v>17203</v>
      </c>
      <c r="B5417" s="101" t="s">
        <v>17204</v>
      </c>
      <c r="C5417" s="101" t="s">
        <v>1549</v>
      </c>
      <c r="D5417" s="102" t="s">
        <v>17205</v>
      </c>
    </row>
    <row r="5418" spans="1:4" ht="13.5" x14ac:dyDescent="0.25">
      <c r="A5418" s="101" t="s">
        <v>17206</v>
      </c>
      <c r="B5418" s="101" t="s">
        <v>17207</v>
      </c>
      <c r="C5418" s="101" t="s">
        <v>1549</v>
      </c>
      <c r="D5418" s="102" t="s">
        <v>17208</v>
      </c>
    </row>
    <row r="5419" spans="1:4" ht="13.5" x14ac:dyDescent="0.25">
      <c r="A5419" s="101" t="s">
        <v>17209</v>
      </c>
      <c r="B5419" s="101" t="s">
        <v>17210</v>
      </c>
      <c r="C5419" s="101" t="s">
        <v>1549</v>
      </c>
      <c r="D5419" s="102" t="s">
        <v>17211</v>
      </c>
    </row>
    <row r="5420" spans="1:4" ht="13.5" x14ac:dyDescent="0.25">
      <c r="A5420" s="101" t="s">
        <v>17212</v>
      </c>
      <c r="B5420" s="101" t="s">
        <v>17213</v>
      </c>
      <c r="C5420" s="101" t="s">
        <v>1549</v>
      </c>
      <c r="D5420" s="102" t="s">
        <v>17214</v>
      </c>
    </row>
    <row r="5421" spans="1:4" ht="13.5" x14ac:dyDescent="0.25">
      <c r="A5421" s="101" t="s">
        <v>17215</v>
      </c>
      <c r="B5421" s="101" t="s">
        <v>17216</v>
      </c>
      <c r="C5421" s="101" t="s">
        <v>1549</v>
      </c>
      <c r="D5421" s="102" t="s">
        <v>17217</v>
      </c>
    </row>
    <row r="5422" spans="1:4" ht="13.5" x14ac:dyDescent="0.25">
      <c r="A5422" s="101" t="s">
        <v>17218</v>
      </c>
      <c r="B5422" s="101" t="s">
        <v>17219</v>
      </c>
      <c r="C5422" s="101" t="s">
        <v>1549</v>
      </c>
      <c r="D5422" s="102" t="s">
        <v>17220</v>
      </c>
    </row>
    <row r="5423" spans="1:4" ht="13.5" x14ac:dyDescent="0.25">
      <c r="A5423" s="101" t="s">
        <v>17221</v>
      </c>
      <c r="B5423" s="101" t="s">
        <v>17222</v>
      </c>
      <c r="C5423" s="101" t="s">
        <v>1549</v>
      </c>
      <c r="D5423" s="102" t="s">
        <v>17223</v>
      </c>
    </row>
    <row r="5424" spans="1:4" ht="13.5" x14ac:dyDescent="0.25">
      <c r="A5424" s="101" t="s">
        <v>17224</v>
      </c>
      <c r="B5424" s="101" t="s">
        <v>17225</v>
      </c>
      <c r="C5424" s="101" t="s">
        <v>1549</v>
      </c>
      <c r="D5424" s="102" t="s">
        <v>17226</v>
      </c>
    </row>
    <row r="5425" spans="1:4" ht="13.5" x14ac:dyDescent="0.25">
      <c r="A5425" s="101" t="s">
        <v>17227</v>
      </c>
      <c r="B5425" s="101" t="s">
        <v>17228</v>
      </c>
      <c r="C5425" s="101" t="s">
        <v>1549</v>
      </c>
      <c r="D5425" s="102" t="s">
        <v>17229</v>
      </c>
    </row>
    <row r="5426" spans="1:4" ht="13.5" x14ac:dyDescent="0.25">
      <c r="A5426" s="101" t="s">
        <v>17230</v>
      </c>
      <c r="B5426" s="101" t="s">
        <v>17231</v>
      </c>
      <c r="C5426" s="101" t="s">
        <v>1549</v>
      </c>
      <c r="D5426" s="102" t="s">
        <v>17232</v>
      </c>
    </row>
    <row r="5427" spans="1:4" ht="13.5" x14ac:dyDescent="0.25">
      <c r="A5427" s="101" t="s">
        <v>17233</v>
      </c>
      <c r="B5427" s="101" t="s">
        <v>17234</v>
      </c>
      <c r="C5427" s="101" t="s">
        <v>1549</v>
      </c>
      <c r="D5427" s="102" t="s">
        <v>17235</v>
      </c>
    </row>
    <row r="5428" spans="1:4" ht="13.5" x14ac:dyDescent="0.25">
      <c r="A5428" s="101" t="s">
        <v>17236</v>
      </c>
      <c r="B5428" s="101" t="s">
        <v>17237</v>
      </c>
      <c r="C5428" s="101" t="s">
        <v>1549</v>
      </c>
      <c r="D5428" s="102" t="s">
        <v>17238</v>
      </c>
    </row>
    <row r="5429" spans="1:4" ht="13.5" x14ac:dyDescent="0.25">
      <c r="A5429" s="101" t="s">
        <v>17239</v>
      </c>
      <c r="B5429" s="101" t="s">
        <v>17240</v>
      </c>
      <c r="C5429" s="101" t="s">
        <v>1549</v>
      </c>
      <c r="D5429" s="102" t="s">
        <v>17241</v>
      </c>
    </row>
    <row r="5430" spans="1:4" ht="13.5" x14ac:dyDescent="0.25">
      <c r="A5430" s="101" t="s">
        <v>17242</v>
      </c>
      <c r="B5430" s="101" t="s">
        <v>17243</v>
      </c>
      <c r="C5430" s="101" t="s">
        <v>1549</v>
      </c>
      <c r="D5430" s="102" t="s">
        <v>17244</v>
      </c>
    </row>
    <row r="5431" spans="1:4" ht="13.5" x14ac:dyDescent="0.25">
      <c r="A5431" s="101" t="s">
        <v>17245</v>
      </c>
      <c r="B5431" s="101" t="s">
        <v>17246</v>
      </c>
      <c r="C5431" s="101" t="s">
        <v>1549</v>
      </c>
      <c r="D5431" s="102" t="s">
        <v>17247</v>
      </c>
    </row>
    <row r="5432" spans="1:4" ht="13.5" x14ac:dyDescent="0.25">
      <c r="A5432" s="101" t="s">
        <v>17248</v>
      </c>
      <c r="B5432" s="101" t="s">
        <v>17249</v>
      </c>
      <c r="C5432" s="101" t="s">
        <v>1549</v>
      </c>
      <c r="D5432" s="102" t="s">
        <v>17250</v>
      </c>
    </row>
    <row r="5433" spans="1:4" ht="13.5" x14ac:dyDescent="0.25">
      <c r="A5433" s="101" t="s">
        <v>17251</v>
      </c>
      <c r="B5433" s="101" t="s">
        <v>17252</v>
      </c>
      <c r="C5433" s="101" t="s">
        <v>1549</v>
      </c>
      <c r="D5433" s="102" t="s">
        <v>17253</v>
      </c>
    </row>
    <row r="5434" spans="1:4" ht="13.5" x14ac:dyDescent="0.25">
      <c r="A5434" s="101" t="s">
        <v>17254</v>
      </c>
      <c r="B5434" s="101" t="s">
        <v>17255</v>
      </c>
      <c r="C5434" s="101" t="s">
        <v>1549</v>
      </c>
      <c r="D5434" s="102" t="s">
        <v>17256</v>
      </c>
    </row>
    <row r="5435" spans="1:4" ht="13.5" x14ac:dyDescent="0.25">
      <c r="A5435" s="101" t="s">
        <v>17257</v>
      </c>
      <c r="B5435" s="101" t="s">
        <v>17258</v>
      </c>
      <c r="C5435" s="101" t="s">
        <v>1549</v>
      </c>
      <c r="D5435" s="102" t="s">
        <v>17259</v>
      </c>
    </row>
    <row r="5436" spans="1:4" ht="13.5" x14ac:dyDescent="0.25">
      <c r="A5436" s="101" t="s">
        <v>17260</v>
      </c>
      <c r="B5436" s="101" t="s">
        <v>17261</v>
      </c>
      <c r="C5436" s="101" t="s">
        <v>1549</v>
      </c>
      <c r="D5436" s="102" t="s">
        <v>17262</v>
      </c>
    </row>
    <row r="5437" spans="1:4" ht="13.5" x14ac:dyDescent="0.25">
      <c r="A5437" s="101" t="s">
        <v>17263</v>
      </c>
      <c r="B5437" s="101" t="s">
        <v>17264</v>
      </c>
      <c r="C5437" s="101" t="s">
        <v>1549</v>
      </c>
      <c r="D5437" s="102" t="s">
        <v>17265</v>
      </c>
    </row>
    <row r="5438" spans="1:4" ht="13.5" x14ac:dyDescent="0.25">
      <c r="A5438" s="101" t="s">
        <v>17266</v>
      </c>
      <c r="B5438" s="101" t="s">
        <v>17267</v>
      </c>
      <c r="C5438" s="101" t="s">
        <v>1549</v>
      </c>
      <c r="D5438" s="102" t="s">
        <v>17268</v>
      </c>
    </row>
    <row r="5439" spans="1:4" ht="13.5" x14ac:dyDescent="0.25">
      <c r="A5439" s="101" t="s">
        <v>17269</v>
      </c>
      <c r="B5439" s="101" t="s">
        <v>17270</v>
      </c>
      <c r="C5439" s="101" t="s">
        <v>1549</v>
      </c>
      <c r="D5439" s="102" t="s">
        <v>17271</v>
      </c>
    </row>
    <row r="5440" spans="1:4" ht="13.5" x14ac:dyDescent="0.25">
      <c r="A5440" s="101" t="s">
        <v>17272</v>
      </c>
      <c r="B5440" s="101" t="s">
        <v>17273</v>
      </c>
      <c r="C5440" s="101" t="s">
        <v>1549</v>
      </c>
      <c r="D5440" s="102" t="s">
        <v>17274</v>
      </c>
    </row>
    <row r="5441" spans="1:4" ht="13.5" x14ac:dyDescent="0.25">
      <c r="A5441" s="101" t="s">
        <v>17275</v>
      </c>
      <c r="B5441" s="101" t="s">
        <v>17276</v>
      </c>
      <c r="C5441" s="101" t="s">
        <v>1549</v>
      </c>
      <c r="D5441" s="102" t="s">
        <v>17277</v>
      </c>
    </row>
    <row r="5442" spans="1:4" ht="13.5" x14ac:dyDescent="0.25">
      <c r="A5442" s="101" t="s">
        <v>17278</v>
      </c>
      <c r="B5442" s="101" t="s">
        <v>17279</v>
      </c>
      <c r="C5442" s="101" t="s">
        <v>1549</v>
      </c>
      <c r="D5442" s="102" t="s">
        <v>17280</v>
      </c>
    </row>
    <row r="5443" spans="1:4" ht="13.5" x14ac:dyDescent="0.25">
      <c r="A5443" s="101" t="s">
        <v>17281</v>
      </c>
      <c r="B5443" s="101" t="s">
        <v>17282</v>
      </c>
      <c r="C5443" s="101" t="s">
        <v>1549</v>
      </c>
      <c r="D5443" s="102" t="s">
        <v>17283</v>
      </c>
    </row>
    <row r="5444" spans="1:4" ht="13.5" x14ac:dyDescent="0.25">
      <c r="A5444" s="101" t="s">
        <v>17284</v>
      </c>
      <c r="B5444" s="101" t="s">
        <v>17285</v>
      </c>
      <c r="C5444" s="101" t="s">
        <v>1549</v>
      </c>
      <c r="D5444" s="102" t="s">
        <v>15395</v>
      </c>
    </row>
    <row r="5445" spans="1:4" ht="13.5" x14ac:dyDescent="0.25">
      <c r="A5445" s="101" t="s">
        <v>17286</v>
      </c>
      <c r="B5445" s="101" t="s">
        <v>17287</v>
      </c>
      <c r="C5445" s="101" t="s">
        <v>1549</v>
      </c>
      <c r="D5445" s="102" t="s">
        <v>17288</v>
      </c>
    </row>
    <row r="5446" spans="1:4" ht="13.5" x14ac:dyDescent="0.25">
      <c r="A5446" s="101" t="s">
        <v>17289</v>
      </c>
      <c r="B5446" s="101" t="s">
        <v>17290</v>
      </c>
      <c r="C5446" s="101" t="s">
        <v>1549</v>
      </c>
      <c r="D5446" s="102" t="s">
        <v>17291</v>
      </c>
    </row>
    <row r="5447" spans="1:4" ht="13.5" x14ac:dyDescent="0.25">
      <c r="A5447" s="101" t="s">
        <v>17292</v>
      </c>
      <c r="B5447" s="101" t="s">
        <v>17293</v>
      </c>
      <c r="C5447" s="101" t="s">
        <v>1549</v>
      </c>
      <c r="D5447" s="102" t="s">
        <v>17294</v>
      </c>
    </row>
    <row r="5448" spans="1:4" ht="13.5" x14ac:dyDescent="0.25">
      <c r="A5448" s="101" t="s">
        <v>17295</v>
      </c>
      <c r="B5448" s="101" t="s">
        <v>17296</v>
      </c>
      <c r="C5448" s="101" t="s">
        <v>1549</v>
      </c>
      <c r="D5448" s="102" t="s">
        <v>17297</v>
      </c>
    </row>
    <row r="5449" spans="1:4" ht="13.5" x14ac:dyDescent="0.25">
      <c r="A5449" s="101" t="s">
        <v>17298</v>
      </c>
      <c r="B5449" s="101" t="s">
        <v>17299</v>
      </c>
      <c r="C5449" s="101" t="s">
        <v>1549</v>
      </c>
      <c r="D5449" s="102" t="s">
        <v>17300</v>
      </c>
    </row>
    <row r="5450" spans="1:4" ht="13.5" x14ac:dyDescent="0.25">
      <c r="A5450" s="101" t="s">
        <v>17301</v>
      </c>
      <c r="B5450" s="101" t="s">
        <v>17302</v>
      </c>
      <c r="C5450" s="101" t="s">
        <v>1549</v>
      </c>
      <c r="D5450" s="102" t="s">
        <v>17303</v>
      </c>
    </row>
    <row r="5451" spans="1:4" ht="13.5" x14ac:dyDescent="0.25">
      <c r="A5451" s="101" t="s">
        <v>17304</v>
      </c>
      <c r="B5451" s="101" t="s">
        <v>17305</v>
      </c>
      <c r="C5451" s="101" t="s">
        <v>1549</v>
      </c>
      <c r="D5451" s="102" t="s">
        <v>17306</v>
      </c>
    </row>
    <row r="5452" spans="1:4" ht="13.5" x14ac:dyDescent="0.25">
      <c r="A5452" s="101" t="s">
        <v>17307</v>
      </c>
      <c r="B5452" s="101" t="s">
        <v>17308</v>
      </c>
      <c r="C5452" s="101" t="s">
        <v>1549</v>
      </c>
      <c r="D5452" s="102" t="s">
        <v>13169</v>
      </c>
    </row>
    <row r="5453" spans="1:4" ht="13.5" x14ac:dyDescent="0.25">
      <c r="A5453" s="101" t="s">
        <v>17309</v>
      </c>
      <c r="B5453" s="101" t="s">
        <v>17310</v>
      </c>
      <c r="C5453" s="101" t="s">
        <v>1549</v>
      </c>
      <c r="D5453" s="102" t="s">
        <v>14481</v>
      </c>
    </row>
    <row r="5454" spans="1:4" ht="13.5" x14ac:dyDescent="0.25">
      <c r="A5454" s="101" t="s">
        <v>17311</v>
      </c>
      <c r="B5454" s="101" t="s">
        <v>17312</v>
      </c>
      <c r="C5454" s="101" t="s">
        <v>1549</v>
      </c>
      <c r="D5454" s="102" t="s">
        <v>3531</v>
      </c>
    </row>
    <row r="5455" spans="1:4" ht="13.5" x14ac:dyDescent="0.25">
      <c r="A5455" s="101" t="s">
        <v>17313</v>
      </c>
      <c r="B5455" s="101" t="s">
        <v>17314</v>
      </c>
      <c r="C5455" s="101" t="s">
        <v>1549</v>
      </c>
      <c r="D5455" s="102" t="s">
        <v>2382</v>
      </c>
    </row>
    <row r="5456" spans="1:4" ht="13.5" x14ac:dyDescent="0.25">
      <c r="A5456" s="101" t="s">
        <v>17315</v>
      </c>
      <c r="B5456" s="101" t="s">
        <v>17316</v>
      </c>
      <c r="C5456" s="101" t="s">
        <v>1549</v>
      </c>
      <c r="D5456" s="102" t="s">
        <v>17317</v>
      </c>
    </row>
    <row r="5457" spans="1:4" ht="13.5" x14ac:dyDescent="0.25">
      <c r="A5457" s="101" t="s">
        <v>17318</v>
      </c>
      <c r="B5457" s="101" t="s">
        <v>17319</v>
      </c>
      <c r="C5457" s="101" t="s">
        <v>1549</v>
      </c>
      <c r="D5457" s="102" t="s">
        <v>17320</v>
      </c>
    </row>
    <row r="5458" spans="1:4" ht="13.5" x14ac:dyDescent="0.25">
      <c r="A5458" s="101" t="s">
        <v>17321</v>
      </c>
      <c r="B5458" s="101" t="s">
        <v>17322</v>
      </c>
      <c r="C5458" s="101" t="s">
        <v>1549</v>
      </c>
      <c r="D5458" s="102" t="s">
        <v>17323</v>
      </c>
    </row>
    <row r="5459" spans="1:4" ht="13.5" x14ac:dyDescent="0.25">
      <c r="A5459" s="101" t="s">
        <v>17324</v>
      </c>
      <c r="B5459" s="101" t="s">
        <v>17325</v>
      </c>
      <c r="C5459" s="101" t="s">
        <v>1549</v>
      </c>
      <c r="D5459" s="102" t="s">
        <v>14645</v>
      </c>
    </row>
    <row r="5460" spans="1:4" ht="13.5" x14ac:dyDescent="0.25">
      <c r="A5460" s="101" t="s">
        <v>17326</v>
      </c>
      <c r="B5460" s="101" t="s">
        <v>17327</v>
      </c>
      <c r="C5460" s="101" t="s">
        <v>1549</v>
      </c>
      <c r="D5460" s="102" t="s">
        <v>3341</v>
      </c>
    </row>
    <row r="5461" spans="1:4" ht="13.5" x14ac:dyDescent="0.25">
      <c r="A5461" s="101" t="s">
        <v>17328</v>
      </c>
      <c r="B5461" s="101" t="s">
        <v>17329</v>
      </c>
      <c r="C5461" s="101" t="s">
        <v>1549</v>
      </c>
      <c r="D5461" s="102" t="s">
        <v>17330</v>
      </c>
    </row>
    <row r="5462" spans="1:4" ht="13.5" x14ac:dyDescent="0.25">
      <c r="A5462" s="101" t="s">
        <v>17331</v>
      </c>
      <c r="B5462" s="101" t="s">
        <v>17332</v>
      </c>
      <c r="C5462" s="101" t="s">
        <v>1549</v>
      </c>
      <c r="D5462" s="102" t="s">
        <v>1786</v>
      </c>
    </row>
    <row r="5463" spans="1:4" ht="13.5" x14ac:dyDescent="0.25">
      <c r="A5463" s="101" t="s">
        <v>17333</v>
      </c>
      <c r="B5463" s="101" t="s">
        <v>17334</v>
      </c>
      <c r="C5463" s="101" t="s">
        <v>1549</v>
      </c>
      <c r="D5463" s="102" t="s">
        <v>17335</v>
      </c>
    </row>
    <row r="5464" spans="1:4" ht="13.5" x14ac:dyDescent="0.25">
      <c r="A5464" s="101" t="s">
        <v>17336</v>
      </c>
      <c r="B5464" s="101" t="s">
        <v>17337</v>
      </c>
      <c r="C5464" s="101" t="s">
        <v>1549</v>
      </c>
      <c r="D5464" s="102" t="s">
        <v>17338</v>
      </c>
    </row>
    <row r="5465" spans="1:4" ht="13.5" x14ac:dyDescent="0.25">
      <c r="A5465" s="101" t="s">
        <v>17339</v>
      </c>
      <c r="B5465" s="101" t="s">
        <v>17340</v>
      </c>
      <c r="C5465" s="101" t="s">
        <v>1549</v>
      </c>
      <c r="D5465" s="102" t="s">
        <v>17341</v>
      </c>
    </row>
    <row r="5466" spans="1:4" ht="13.5" x14ac:dyDescent="0.25">
      <c r="A5466" s="101" t="s">
        <v>17342</v>
      </c>
      <c r="B5466" s="101" t="s">
        <v>17343</v>
      </c>
      <c r="C5466" s="101" t="s">
        <v>1549</v>
      </c>
      <c r="D5466" s="102" t="s">
        <v>13260</v>
      </c>
    </row>
    <row r="5467" spans="1:4" ht="13.5" x14ac:dyDescent="0.25">
      <c r="A5467" s="101" t="s">
        <v>17344</v>
      </c>
      <c r="B5467" s="101" t="s">
        <v>17345</v>
      </c>
      <c r="C5467" s="101" t="s">
        <v>1770</v>
      </c>
      <c r="D5467" s="102" t="s">
        <v>13516</v>
      </c>
    </row>
    <row r="5468" spans="1:4" ht="13.5" x14ac:dyDescent="0.25">
      <c r="A5468" s="101" t="s">
        <v>17346</v>
      </c>
      <c r="B5468" s="101" t="s">
        <v>17347</v>
      </c>
      <c r="C5468" s="101" t="s">
        <v>1770</v>
      </c>
      <c r="D5468" s="102" t="s">
        <v>10905</v>
      </c>
    </row>
    <row r="5469" spans="1:4" ht="13.5" x14ac:dyDescent="0.25">
      <c r="A5469" s="101" t="s">
        <v>17348</v>
      </c>
      <c r="B5469" s="101" t="s">
        <v>17349</v>
      </c>
      <c r="C5469" s="101" t="s">
        <v>1549</v>
      </c>
      <c r="D5469" s="102" t="s">
        <v>17350</v>
      </c>
    </row>
    <row r="5470" spans="1:4" ht="13.5" x14ac:dyDescent="0.25">
      <c r="A5470" s="101" t="s">
        <v>17351</v>
      </c>
      <c r="B5470" s="101" t="s">
        <v>17352</v>
      </c>
      <c r="C5470" s="101" t="s">
        <v>1549</v>
      </c>
      <c r="D5470" s="102" t="s">
        <v>17353</v>
      </c>
    </row>
    <row r="5471" spans="1:4" ht="13.5" x14ac:dyDescent="0.25">
      <c r="A5471" s="101" t="s">
        <v>17354</v>
      </c>
      <c r="B5471" s="101" t="s">
        <v>17355</v>
      </c>
      <c r="C5471" s="101" t="s">
        <v>1549</v>
      </c>
      <c r="D5471" s="102" t="s">
        <v>17356</v>
      </c>
    </row>
    <row r="5472" spans="1:4" ht="13.5" x14ac:dyDescent="0.25">
      <c r="A5472" s="101" t="s">
        <v>17357</v>
      </c>
      <c r="B5472" s="101" t="s">
        <v>17358</v>
      </c>
      <c r="C5472" s="101" t="s">
        <v>1549</v>
      </c>
      <c r="D5472" s="102" t="s">
        <v>17359</v>
      </c>
    </row>
    <row r="5473" spans="1:4" ht="13.5" x14ac:dyDescent="0.25">
      <c r="A5473" s="101" t="s">
        <v>17360</v>
      </c>
      <c r="B5473" s="101" t="s">
        <v>17361</v>
      </c>
      <c r="C5473" s="101" t="s">
        <v>1549</v>
      </c>
      <c r="D5473" s="102" t="s">
        <v>17362</v>
      </c>
    </row>
    <row r="5474" spans="1:4" ht="13.5" x14ac:dyDescent="0.25">
      <c r="A5474" s="101" t="s">
        <v>17363</v>
      </c>
      <c r="B5474" s="101" t="s">
        <v>17364</v>
      </c>
      <c r="C5474" s="101" t="s">
        <v>1549</v>
      </c>
      <c r="D5474" s="102" t="s">
        <v>17365</v>
      </c>
    </row>
    <row r="5475" spans="1:4" ht="13.5" x14ac:dyDescent="0.25">
      <c r="A5475" s="101" t="s">
        <v>17366</v>
      </c>
      <c r="B5475" s="101" t="s">
        <v>17367</v>
      </c>
      <c r="C5475" s="101" t="s">
        <v>1549</v>
      </c>
      <c r="D5475" s="102" t="s">
        <v>17368</v>
      </c>
    </row>
    <row r="5476" spans="1:4" ht="13.5" x14ac:dyDescent="0.25">
      <c r="A5476" s="101" t="s">
        <v>17369</v>
      </c>
      <c r="B5476" s="101" t="s">
        <v>17370</v>
      </c>
      <c r="C5476" s="101" t="s">
        <v>1549</v>
      </c>
      <c r="D5476" s="102" t="s">
        <v>17371</v>
      </c>
    </row>
    <row r="5477" spans="1:4" ht="13.5" x14ac:dyDescent="0.25">
      <c r="A5477" s="101" t="s">
        <v>17372</v>
      </c>
      <c r="B5477" s="101" t="s">
        <v>17373</v>
      </c>
      <c r="C5477" s="101" t="s">
        <v>1549</v>
      </c>
      <c r="D5477" s="102" t="s">
        <v>17374</v>
      </c>
    </row>
    <row r="5478" spans="1:4" ht="13.5" x14ac:dyDescent="0.25">
      <c r="A5478" s="101" t="s">
        <v>17375</v>
      </c>
      <c r="B5478" s="101" t="s">
        <v>17376</v>
      </c>
      <c r="C5478" s="101" t="s">
        <v>1549</v>
      </c>
      <c r="D5478" s="102" t="s">
        <v>17377</v>
      </c>
    </row>
    <row r="5479" spans="1:4" ht="13.5" x14ac:dyDescent="0.25">
      <c r="A5479" s="101" t="s">
        <v>17378</v>
      </c>
      <c r="B5479" s="101" t="s">
        <v>17379</v>
      </c>
      <c r="C5479" s="101" t="s">
        <v>1549</v>
      </c>
      <c r="D5479" s="102" t="s">
        <v>17380</v>
      </c>
    </row>
    <row r="5480" spans="1:4" ht="13.5" x14ac:dyDescent="0.25">
      <c r="A5480" s="101" t="s">
        <v>17381</v>
      </c>
      <c r="B5480" s="101" t="s">
        <v>17382</v>
      </c>
      <c r="C5480" s="101" t="s">
        <v>1549</v>
      </c>
      <c r="D5480" s="102" t="s">
        <v>17383</v>
      </c>
    </row>
    <row r="5481" spans="1:4" ht="13.5" x14ac:dyDescent="0.25">
      <c r="A5481" s="101" t="s">
        <v>17384</v>
      </c>
      <c r="B5481" s="101" t="s">
        <v>17385</v>
      </c>
      <c r="C5481" s="101" t="s">
        <v>1549</v>
      </c>
      <c r="D5481" s="102" t="s">
        <v>5422</v>
      </c>
    </row>
    <row r="5482" spans="1:4" ht="13.5" x14ac:dyDescent="0.25">
      <c r="A5482" s="101" t="s">
        <v>17386</v>
      </c>
      <c r="B5482" s="101" t="s">
        <v>17387</v>
      </c>
      <c r="C5482" s="101" t="s">
        <v>1549</v>
      </c>
      <c r="D5482" s="102" t="s">
        <v>17388</v>
      </c>
    </row>
    <row r="5483" spans="1:4" ht="13.5" x14ac:dyDescent="0.25">
      <c r="A5483" s="101" t="s">
        <v>17389</v>
      </c>
      <c r="B5483" s="101" t="s">
        <v>17390</v>
      </c>
      <c r="C5483" s="101" t="s">
        <v>1549</v>
      </c>
      <c r="D5483" s="102" t="s">
        <v>17391</v>
      </c>
    </row>
    <row r="5484" spans="1:4" ht="13.5" x14ac:dyDescent="0.25">
      <c r="A5484" s="101" t="s">
        <v>17392</v>
      </c>
      <c r="B5484" s="101" t="s">
        <v>17393</v>
      </c>
      <c r="C5484" s="101" t="s">
        <v>1770</v>
      </c>
      <c r="D5484" s="102" t="s">
        <v>17394</v>
      </c>
    </row>
    <row r="5485" spans="1:4" ht="13.5" x14ac:dyDescent="0.25">
      <c r="A5485" s="101" t="s">
        <v>17395</v>
      </c>
      <c r="B5485" s="101" t="s">
        <v>17396</v>
      </c>
      <c r="C5485" s="101" t="s">
        <v>1770</v>
      </c>
      <c r="D5485" s="102" t="s">
        <v>17397</v>
      </c>
    </row>
    <row r="5486" spans="1:4" ht="13.5" x14ac:dyDescent="0.25">
      <c r="A5486" s="101" t="s">
        <v>17398</v>
      </c>
      <c r="B5486" s="101" t="s">
        <v>17399</v>
      </c>
      <c r="C5486" s="101" t="s">
        <v>1549</v>
      </c>
      <c r="D5486" s="102" t="s">
        <v>17400</v>
      </c>
    </row>
    <row r="5487" spans="1:4" ht="13.5" x14ac:dyDescent="0.25">
      <c r="A5487" s="101" t="s">
        <v>17401</v>
      </c>
      <c r="B5487" s="101" t="s">
        <v>17402</v>
      </c>
      <c r="C5487" s="101" t="s">
        <v>1549</v>
      </c>
      <c r="D5487" s="102" t="s">
        <v>17403</v>
      </c>
    </row>
    <row r="5488" spans="1:4" ht="13.5" x14ac:dyDescent="0.25">
      <c r="A5488" s="101" t="s">
        <v>17404</v>
      </c>
      <c r="B5488" s="101" t="s">
        <v>17405</v>
      </c>
      <c r="C5488" s="101" t="s">
        <v>1549</v>
      </c>
      <c r="D5488" s="102" t="s">
        <v>17406</v>
      </c>
    </row>
    <row r="5489" spans="1:4" ht="13.5" x14ac:dyDescent="0.25">
      <c r="A5489" s="101" t="s">
        <v>17407</v>
      </c>
      <c r="B5489" s="101" t="s">
        <v>17408</v>
      </c>
      <c r="C5489" s="101" t="s">
        <v>1549</v>
      </c>
      <c r="D5489" s="102" t="s">
        <v>17409</v>
      </c>
    </row>
    <row r="5490" spans="1:4" ht="13.5" x14ac:dyDescent="0.25">
      <c r="A5490" s="101" t="s">
        <v>17410</v>
      </c>
      <c r="B5490" s="101" t="s">
        <v>17411</v>
      </c>
      <c r="C5490" s="101" t="s">
        <v>1549</v>
      </c>
      <c r="D5490" s="102" t="s">
        <v>17412</v>
      </c>
    </row>
    <row r="5491" spans="1:4" ht="13.5" x14ac:dyDescent="0.25">
      <c r="A5491" s="101" t="s">
        <v>17413</v>
      </c>
      <c r="B5491" s="101" t="s">
        <v>17414</v>
      </c>
      <c r="C5491" s="101" t="s">
        <v>1549</v>
      </c>
      <c r="D5491" s="102" t="s">
        <v>17415</v>
      </c>
    </row>
    <row r="5492" spans="1:4" ht="13.5" x14ac:dyDescent="0.25">
      <c r="A5492" s="101" t="s">
        <v>17416</v>
      </c>
      <c r="B5492" s="101" t="s">
        <v>17417</v>
      </c>
      <c r="C5492" s="101" t="s">
        <v>5927</v>
      </c>
      <c r="D5492" s="102" t="s">
        <v>14723</v>
      </c>
    </row>
    <row r="5493" spans="1:4" ht="13.5" x14ac:dyDescent="0.25">
      <c r="A5493" s="101" t="s">
        <v>17418</v>
      </c>
      <c r="B5493" s="101" t="s">
        <v>17419</v>
      </c>
      <c r="C5493" s="101" t="s">
        <v>5927</v>
      </c>
      <c r="D5493" s="102" t="s">
        <v>17420</v>
      </c>
    </row>
    <row r="5494" spans="1:4" ht="13.5" x14ac:dyDescent="0.25">
      <c r="A5494" s="101" t="s">
        <v>17421</v>
      </c>
      <c r="B5494" s="101" t="s">
        <v>17422</v>
      </c>
      <c r="C5494" s="101" t="s">
        <v>5927</v>
      </c>
      <c r="D5494" s="102" t="s">
        <v>17423</v>
      </c>
    </row>
    <row r="5495" spans="1:4" ht="13.5" x14ac:dyDescent="0.25">
      <c r="A5495" s="101" t="s">
        <v>17424</v>
      </c>
      <c r="B5495" s="101" t="s">
        <v>17425</v>
      </c>
      <c r="C5495" s="101" t="s">
        <v>5927</v>
      </c>
      <c r="D5495" s="102" t="s">
        <v>17426</v>
      </c>
    </row>
    <row r="5496" spans="1:4" ht="13.5" x14ac:dyDescent="0.25">
      <c r="A5496" s="101" t="s">
        <v>17427</v>
      </c>
      <c r="B5496" s="101" t="s">
        <v>17428</v>
      </c>
      <c r="C5496" s="101" t="s">
        <v>5927</v>
      </c>
      <c r="D5496" s="102" t="s">
        <v>17429</v>
      </c>
    </row>
    <row r="5497" spans="1:4" ht="13.5" x14ac:dyDescent="0.25">
      <c r="A5497" s="101" t="s">
        <v>17430</v>
      </c>
      <c r="B5497" s="101" t="s">
        <v>17431</v>
      </c>
      <c r="C5497" s="101" t="s">
        <v>5927</v>
      </c>
      <c r="D5497" s="102" t="s">
        <v>17432</v>
      </c>
    </row>
    <row r="5498" spans="1:4" ht="13.5" x14ac:dyDescent="0.25">
      <c r="A5498" s="101" t="s">
        <v>17433</v>
      </c>
      <c r="B5498" s="101" t="s">
        <v>17434</v>
      </c>
      <c r="C5498" s="101" t="s">
        <v>5927</v>
      </c>
      <c r="D5498" s="102" t="s">
        <v>17435</v>
      </c>
    </row>
    <row r="5499" spans="1:4" ht="13.5" x14ac:dyDescent="0.25">
      <c r="A5499" s="101" t="s">
        <v>17436</v>
      </c>
      <c r="B5499" s="101" t="s">
        <v>17437</v>
      </c>
      <c r="C5499" s="101" t="s">
        <v>5927</v>
      </c>
      <c r="D5499" s="102" t="s">
        <v>17438</v>
      </c>
    </row>
    <row r="5500" spans="1:4" ht="13.5" x14ac:dyDescent="0.25">
      <c r="A5500" s="101" t="s">
        <v>17439</v>
      </c>
      <c r="B5500" s="101" t="s">
        <v>17440</v>
      </c>
      <c r="C5500" s="101" t="s">
        <v>2759</v>
      </c>
      <c r="D5500" s="102" t="s">
        <v>17441</v>
      </c>
    </row>
    <row r="5501" spans="1:4" ht="13.5" x14ac:dyDescent="0.25">
      <c r="A5501" s="101" t="s">
        <v>17442</v>
      </c>
      <c r="B5501" s="101" t="s">
        <v>17443</v>
      </c>
      <c r="C5501" s="101" t="s">
        <v>5927</v>
      </c>
      <c r="D5501" s="102" t="s">
        <v>17444</v>
      </c>
    </row>
    <row r="5502" spans="1:4" ht="13.5" x14ac:dyDescent="0.25">
      <c r="A5502" s="101" t="s">
        <v>17445</v>
      </c>
      <c r="B5502" s="101" t="s">
        <v>17446</v>
      </c>
      <c r="C5502" s="101" t="s">
        <v>5927</v>
      </c>
      <c r="D5502" s="102" t="s">
        <v>17447</v>
      </c>
    </row>
    <row r="5503" spans="1:4" ht="13.5" x14ac:dyDescent="0.25">
      <c r="A5503" s="101" t="s">
        <v>17448</v>
      </c>
      <c r="B5503" s="101" t="s">
        <v>17449</v>
      </c>
      <c r="C5503" s="101" t="s">
        <v>5927</v>
      </c>
      <c r="D5503" s="102" t="s">
        <v>3974</v>
      </c>
    </row>
    <row r="5504" spans="1:4" ht="13.5" x14ac:dyDescent="0.25">
      <c r="A5504" s="101" t="s">
        <v>17450</v>
      </c>
      <c r="B5504" s="101" t="s">
        <v>17451</v>
      </c>
      <c r="C5504" s="101" t="s">
        <v>5927</v>
      </c>
      <c r="D5504" s="102" t="s">
        <v>5255</v>
      </c>
    </row>
    <row r="5505" spans="1:4" ht="13.5" x14ac:dyDescent="0.25">
      <c r="A5505" s="101" t="s">
        <v>17452</v>
      </c>
      <c r="B5505" s="101" t="s">
        <v>17453</v>
      </c>
      <c r="C5505" s="101" t="s">
        <v>5927</v>
      </c>
      <c r="D5505" s="102" t="s">
        <v>5411</v>
      </c>
    </row>
    <row r="5506" spans="1:4" ht="13.5" x14ac:dyDescent="0.25">
      <c r="A5506" s="101" t="s">
        <v>17454</v>
      </c>
      <c r="B5506" s="101" t="s">
        <v>17455</v>
      </c>
      <c r="C5506" s="101" t="s">
        <v>5927</v>
      </c>
      <c r="D5506" s="102" t="s">
        <v>12426</v>
      </c>
    </row>
    <row r="5507" spans="1:4" ht="13.5" x14ac:dyDescent="0.25">
      <c r="A5507" s="101" t="s">
        <v>17456</v>
      </c>
      <c r="B5507" s="101" t="s">
        <v>17457</v>
      </c>
      <c r="C5507" s="101" t="s">
        <v>5927</v>
      </c>
      <c r="D5507" s="102" t="s">
        <v>2627</v>
      </c>
    </row>
    <row r="5508" spans="1:4" ht="13.5" x14ac:dyDescent="0.25">
      <c r="A5508" s="101" t="s">
        <v>17458</v>
      </c>
      <c r="B5508" s="101" t="s">
        <v>17459</v>
      </c>
      <c r="C5508" s="101" t="s">
        <v>5927</v>
      </c>
      <c r="D5508" s="102" t="s">
        <v>17066</v>
      </c>
    </row>
    <row r="5509" spans="1:4" ht="13.5" x14ac:dyDescent="0.25">
      <c r="A5509" s="101" t="s">
        <v>17460</v>
      </c>
      <c r="B5509" s="101" t="s">
        <v>17461</v>
      </c>
      <c r="C5509" s="101" t="s">
        <v>5927</v>
      </c>
      <c r="D5509" s="102" t="s">
        <v>17462</v>
      </c>
    </row>
    <row r="5510" spans="1:4" ht="13.5" x14ac:dyDescent="0.25">
      <c r="A5510" s="101" t="s">
        <v>17463</v>
      </c>
      <c r="B5510" s="101" t="s">
        <v>17464</v>
      </c>
      <c r="C5510" s="101" t="s">
        <v>5927</v>
      </c>
      <c r="D5510" s="102" t="s">
        <v>16023</v>
      </c>
    </row>
    <row r="5511" spans="1:4" ht="13.5" x14ac:dyDescent="0.25">
      <c r="A5511" s="101" t="s">
        <v>17465</v>
      </c>
      <c r="B5511" s="101" t="s">
        <v>17466</v>
      </c>
      <c r="C5511" s="101" t="s">
        <v>5927</v>
      </c>
      <c r="D5511" s="102" t="s">
        <v>4976</v>
      </c>
    </row>
    <row r="5512" spans="1:4" ht="13.5" x14ac:dyDescent="0.25">
      <c r="A5512" s="101" t="s">
        <v>17467</v>
      </c>
      <c r="B5512" s="101" t="s">
        <v>17468</v>
      </c>
      <c r="C5512" s="101" t="s">
        <v>5927</v>
      </c>
      <c r="D5512" s="102" t="s">
        <v>15870</v>
      </c>
    </row>
    <row r="5513" spans="1:4" ht="13.5" x14ac:dyDescent="0.25">
      <c r="A5513" s="101" t="s">
        <v>17469</v>
      </c>
      <c r="B5513" s="101" t="s">
        <v>17470</v>
      </c>
      <c r="C5513" s="101" t="s">
        <v>5927</v>
      </c>
      <c r="D5513" s="102" t="s">
        <v>6316</v>
      </c>
    </row>
    <row r="5514" spans="1:4" ht="13.5" x14ac:dyDescent="0.25">
      <c r="A5514" s="101" t="s">
        <v>17471</v>
      </c>
      <c r="B5514" s="101" t="s">
        <v>17472</v>
      </c>
      <c r="C5514" s="101" t="s">
        <v>5927</v>
      </c>
      <c r="D5514" s="102" t="s">
        <v>4495</v>
      </c>
    </row>
    <row r="5515" spans="1:4" ht="13.5" x14ac:dyDescent="0.25">
      <c r="A5515" s="101" t="s">
        <v>17473</v>
      </c>
      <c r="B5515" s="101" t="s">
        <v>17474</v>
      </c>
      <c r="C5515" s="101" t="s">
        <v>5927</v>
      </c>
      <c r="D5515" s="102" t="s">
        <v>14177</v>
      </c>
    </row>
    <row r="5516" spans="1:4" ht="13.5" x14ac:dyDescent="0.25">
      <c r="A5516" s="101" t="s">
        <v>17475</v>
      </c>
      <c r="B5516" s="101" t="s">
        <v>17476</v>
      </c>
      <c r="C5516" s="101" t="s">
        <v>5927</v>
      </c>
      <c r="D5516" s="102" t="s">
        <v>12293</v>
      </c>
    </row>
    <row r="5517" spans="1:4" ht="13.5" x14ac:dyDescent="0.25">
      <c r="A5517" s="101" t="s">
        <v>17477</v>
      </c>
      <c r="B5517" s="101" t="s">
        <v>17478</v>
      </c>
      <c r="C5517" s="101" t="s">
        <v>5927</v>
      </c>
      <c r="D5517" s="102" t="s">
        <v>17479</v>
      </c>
    </row>
    <row r="5518" spans="1:4" ht="13.5" x14ac:dyDescent="0.25">
      <c r="A5518" s="101" t="s">
        <v>17480</v>
      </c>
      <c r="B5518" s="101" t="s">
        <v>17481</v>
      </c>
      <c r="C5518" s="101" t="s">
        <v>5927</v>
      </c>
      <c r="D5518" s="102" t="s">
        <v>17482</v>
      </c>
    </row>
    <row r="5519" spans="1:4" ht="13.5" x14ac:dyDescent="0.25">
      <c r="A5519" s="101" t="s">
        <v>17483</v>
      </c>
      <c r="B5519" s="101" t="s">
        <v>17484</v>
      </c>
      <c r="C5519" s="101" t="s">
        <v>5927</v>
      </c>
      <c r="D5519" s="102" t="s">
        <v>17485</v>
      </c>
    </row>
    <row r="5520" spans="1:4" ht="13.5" x14ac:dyDescent="0.25">
      <c r="A5520" s="101" t="s">
        <v>17486</v>
      </c>
      <c r="B5520" s="101" t="s">
        <v>17487</v>
      </c>
      <c r="C5520" s="101" t="s">
        <v>5927</v>
      </c>
      <c r="D5520" s="102" t="s">
        <v>17488</v>
      </c>
    </row>
    <row r="5521" spans="1:4" ht="13.5" x14ac:dyDescent="0.25">
      <c r="A5521" s="101" t="s">
        <v>17489</v>
      </c>
      <c r="B5521" s="101" t="s">
        <v>17490</v>
      </c>
      <c r="C5521" s="101" t="s">
        <v>5927</v>
      </c>
      <c r="D5521" s="102" t="s">
        <v>17491</v>
      </c>
    </row>
    <row r="5522" spans="1:4" ht="13.5" x14ac:dyDescent="0.25">
      <c r="A5522" s="101" t="s">
        <v>17492</v>
      </c>
      <c r="B5522" s="101" t="s">
        <v>17493</v>
      </c>
      <c r="C5522" s="101" t="s">
        <v>5927</v>
      </c>
      <c r="D5522" s="102" t="s">
        <v>17494</v>
      </c>
    </row>
    <row r="5523" spans="1:4" ht="13.5" x14ac:dyDescent="0.25">
      <c r="A5523" s="101" t="s">
        <v>17495</v>
      </c>
      <c r="B5523" s="101" t="s">
        <v>17496</v>
      </c>
      <c r="C5523" s="101" t="s">
        <v>5927</v>
      </c>
      <c r="D5523" s="102" t="s">
        <v>17497</v>
      </c>
    </row>
    <row r="5524" spans="1:4" ht="13.5" x14ac:dyDescent="0.25">
      <c r="A5524" s="101" t="s">
        <v>17498</v>
      </c>
      <c r="B5524" s="101" t="s">
        <v>17499</v>
      </c>
      <c r="C5524" s="101" t="s">
        <v>5927</v>
      </c>
      <c r="D5524" s="102" t="s">
        <v>9856</v>
      </c>
    </row>
    <row r="5525" spans="1:4" ht="13.5" x14ac:dyDescent="0.25">
      <c r="A5525" s="101" t="s">
        <v>17500</v>
      </c>
      <c r="B5525" s="101" t="s">
        <v>17501</v>
      </c>
      <c r="C5525" s="101" t="s">
        <v>5927</v>
      </c>
      <c r="D5525" s="102" t="s">
        <v>12452</v>
      </c>
    </row>
    <row r="5526" spans="1:4" ht="13.5" x14ac:dyDescent="0.25">
      <c r="A5526" s="101" t="s">
        <v>17502</v>
      </c>
      <c r="B5526" s="101" t="s">
        <v>17503</v>
      </c>
      <c r="C5526" s="101" t="s">
        <v>5927</v>
      </c>
      <c r="D5526" s="102" t="s">
        <v>4932</v>
      </c>
    </row>
    <row r="5527" spans="1:4" ht="13.5" x14ac:dyDescent="0.25">
      <c r="A5527" s="101" t="s">
        <v>17504</v>
      </c>
      <c r="B5527" s="101" t="s">
        <v>17505</v>
      </c>
      <c r="C5527" s="101" t="s">
        <v>5927</v>
      </c>
      <c r="D5527" s="102" t="s">
        <v>10132</v>
      </c>
    </row>
    <row r="5528" spans="1:4" ht="13.5" x14ac:dyDescent="0.25">
      <c r="A5528" s="101" t="s">
        <v>17506</v>
      </c>
      <c r="B5528" s="101" t="s">
        <v>17507</v>
      </c>
      <c r="C5528" s="101" t="s">
        <v>5927</v>
      </c>
      <c r="D5528" s="102" t="s">
        <v>12579</v>
      </c>
    </row>
    <row r="5529" spans="1:4" ht="13.5" x14ac:dyDescent="0.25">
      <c r="A5529" s="101" t="s">
        <v>17508</v>
      </c>
      <c r="B5529" s="101" t="s">
        <v>17509</v>
      </c>
      <c r="C5529" s="101" t="s">
        <v>5927</v>
      </c>
      <c r="D5529" s="102" t="s">
        <v>7977</v>
      </c>
    </row>
    <row r="5530" spans="1:4" ht="13.5" x14ac:dyDescent="0.25">
      <c r="A5530" s="101" t="s">
        <v>17510</v>
      </c>
      <c r="B5530" s="101" t="s">
        <v>17511</v>
      </c>
      <c r="C5530" s="101" t="s">
        <v>5927</v>
      </c>
      <c r="D5530" s="102" t="s">
        <v>17512</v>
      </c>
    </row>
    <row r="5531" spans="1:4" ht="13.5" x14ac:dyDescent="0.25">
      <c r="A5531" s="101" t="s">
        <v>17513</v>
      </c>
      <c r="B5531" s="101" t="s">
        <v>17514</v>
      </c>
      <c r="C5531" s="101" t="s">
        <v>5927</v>
      </c>
      <c r="D5531" s="102" t="s">
        <v>17515</v>
      </c>
    </row>
    <row r="5532" spans="1:4" ht="13.5" x14ac:dyDescent="0.25">
      <c r="A5532" s="101" t="s">
        <v>17516</v>
      </c>
      <c r="B5532" s="101" t="s">
        <v>17517</v>
      </c>
      <c r="C5532" s="101" t="s">
        <v>5927</v>
      </c>
      <c r="D5532" s="102" t="s">
        <v>17518</v>
      </c>
    </row>
    <row r="5533" spans="1:4" ht="13.5" x14ac:dyDescent="0.25">
      <c r="A5533" s="101" t="s">
        <v>17519</v>
      </c>
      <c r="B5533" s="101" t="s">
        <v>17520</v>
      </c>
      <c r="C5533" s="101" t="s">
        <v>5927</v>
      </c>
      <c r="D5533" s="102" t="s">
        <v>13180</v>
      </c>
    </row>
    <row r="5534" spans="1:4" ht="13.5" x14ac:dyDescent="0.25">
      <c r="A5534" s="101" t="s">
        <v>17521</v>
      </c>
      <c r="B5534" s="101" t="s">
        <v>17522</v>
      </c>
      <c r="C5534" s="101" t="s">
        <v>5927</v>
      </c>
      <c r="D5534" s="102" t="s">
        <v>9685</v>
      </c>
    </row>
    <row r="5535" spans="1:4" ht="13.5" x14ac:dyDescent="0.25">
      <c r="A5535" s="101" t="s">
        <v>17523</v>
      </c>
      <c r="B5535" s="101" t="s">
        <v>17524</v>
      </c>
      <c r="C5535" s="101" t="s">
        <v>5927</v>
      </c>
      <c r="D5535" s="102" t="s">
        <v>2128</v>
      </c>
    </row>
    <row r="5536" spans="1:4" ht="13.5" x14ac:dyDescent="0.25">
      <c r="A5536" s="101" t="s">
        <v>17525</v>
      </c>
      <c r="B5536" s="101" t="s">
        <v>17526</v>
      </c>
      <c r="C5536" s="101" t="s">
        <v>5927</v>
      </c>
      <c r="D5536" s="102" t="s">
        <v>17527</v>
      </c>
    </row>
    <row r="5537" spans="1:4" ht="13.5" x14ac:dyDescent="0.25">
      <c r="A5537" s="101" t="s">
        <v>17528</v>
      </c>
      <c r="B5537" s="101" t="s">
        <v>17529</v>
      </c>
      <c r="C5537" s="101" t="s">
        <v>5927</v>
      </c>
      <c r="D5537" s="102" t="s">
        <v>17530</v>
      </c>
    </row>
    <row r="5538" spans="1:4" ht="13.5" x14ac:dyDescent="0.25">
      <c r="A5538" s="101" t="s">
        <v>17531</v>
      </c>
      <c r="B5538" s="101" t="s">
        <v>17532</v>
      </c>
      <c r="C5538" s="101" t="s">
        <v>5927</v>
      </c>
      <c r="D5538" s="102" t="s">
        <v>17533</v>
      </c>
    </row>
    <row r="5539" spans="1:4" ht="13.5" x14ac:dyDescent="0.25">
      <c r="A5539" s="101" t="s">
        <v>17534</v>
      </c>
      <c r="B5539" s="101" t="s">
        <v>17535</v>
      </c>
      <c r="C5539" s="101" t="s">
        <v>5927</v>
      </c>
      <c r="D5539" s="102" t="s">
        <v>7002</v>
      </c>
    </row>
    <row r="5540" spans="1:4" ht="13.5" x14ac:dyDescent="0.25">
      <c r="A5540" s="101" t="s">
        <v>17536</v>
      </c>
      <c r="B5540" s="101" t="s">
        <v>17537</v>
      </c>
      <c r="C5540" s="101" t="s">
        <v>5927</v>
      </c>
      <c r="D5540" s="102" t="s">
        <v>4513</v>
      </c>
    </row>
    <row r="5541" spans="1:4" ht="13.5" x14ac:dyDescent="0.25">
      <c r="A5541" s="101" t="s">
        <v>17538</v>
      </c>
      <c r="B5541" s="101" t="s">
        <v>17539</v>
      </c>
      <c r="C5541" s="101" t="s">
        <v>5927</v>
      </c>
      <c r="D5541" s="102" t="s">
        <v>17540</v>
      </c>
    </row>
    <row r="5542" spans="1:4" ht="13.5" x14ac:dyDescent="0.25">
      <c r="A5542" s="101" t="s">
        <v>17541</v>
      </c>
      <c r="B5542" s="101" t="s">
        <v>17542</v>
      </c>
      <c r="C5542" s="101" t="s">
        <v>5927</v>
      </c>
      <c r="D5542" s="102" t="s">
        <v>5202</v>
      </c>
    </row>
    <row r="5543" spans="1:4" ht="13.5" x14ac:dyDescent="0.25">
      <c r="A5543" s="101" t="s">
        <v>17543</v>
      </c>
      <c r="B5543" s="101" t="s">
        <v>17544</v>
      </c>
      <c r="C5543" s="101" t="s">
        <v>5927</v>
      </c>
      <c r="D5543" s="102" t="s">
        <v>17545</v>
      </c>
    </row>
    <row r="5544" spans="1:4" ht="13.5" x14ac:dyDescent="0.25">
      <c r="A5544" s="101" t="s">
        <v>17546</v>
      </c>
      <c r="B5544" s="101" t="s">
        <v>17547</v>
      </c>
      <c r="C5544" s="101" t="s">
        <v>5927</v>
      </c>
      <c r="D5544" s="102" t="s">
        <v>17548</v>
      </c>
    </row>
    <row r="5545" spans="1:4" ht="13.5" x14ac:dyDescent="0.25">
      <c r="A5545" s="101" t="s">
        <v>17549</v>
      </c>
      <c r="B5545" s="101" t="s">
        <v>17550</v>
      </c>
      <c r="C5545" s="101" t="s">
        <v>5927</v>
      </c>
      <c r="D5545" s="102" t="s">
        <v>8759</v>
      </c>
    </row>
    <row r="5546" spans="1:4" ht="13.5" x14ac:dyDescent="0.25">
      <c r="A5546" s="101" t="s">
        <v>17551</v>
      </c>
      <c r="B5546" s="101" t="s">
        <v>17552</v>
      </c>
      <c r="C5546" s="101" t="s">
        <v>5927</v>
      </c>
      <c r="D5546" s="102" t="s">
        <v>10132</v>
      </c>
    </row>
    <row r="5547" spans="1:4" ht="13.5" x14ac:dyDescent="0.25">
      <c r="A5547" s="101" t="s">
        <v>17553</v>
      </c>
      <c r="B5547" s="101" t="s">
        <v>17554</v>
      </c>
      <c r="C5547" s="101" t="s">
        <v>5927</v>
      </c>
      <c r="D5547" s="102" t="s">
        <v>15398</v>
      </c>
    </row>
    <row r="5548" spans="1:4" ht="13.5" x14ac:dyDescent="0.25">
      <c r="A5548" s="101" t="s">
        <v>17555</v>
      </c>
      <c r="B5548" s="101" t="s">
        <v>17556</v>
      </c>
      <c r="C5548" s="101" t="s">
        <v>5927</v>
      </c>
      <c r="D5548" s="102" t="s">
        <v>17557</v>
      </c>
    </row>
    <row r="5549" spans="1:4" ht="13.5" x14ac:dyDescent="0.25">
      <c r="A5549" s="101" t="s">
        <v>17558</v>
      </c>
      <c r="B5549" s="101" t="s">
        <v>17559</v>
      </c>
      <c r="C5549" s="101" t="s">
        <v>5927</v>
      </c>
      <c r="D5549" s="102" t="s">
        <v>15828</v>
      </c>
    </row>
    <row r="5550" spans="1:4" ht="13.5" x14ac:dyDescent="0.25">
      <c r="A5550" s="101" t="s">
        <v>17560</v>
      </c>
      <c r="B5550" s="101" t="s">
        <v>17561</v>
      </c>
      <c r="C5550" s="101" t="s">
        <v>5927</v>
      </c>
      <c r="D5550" s="102" t="s">
        <v>17562</v>
      </c>
    </row>
    <row r="5551" spans="1:4" ht="13.5" x14ac:dyDescent="0.25">
      <c r="A5551" s="101" t="s">
        <v>17563</v>
      </c>
      <c r="B5551" s="101" t="s">
        <v>17564</v>
      </c>
      <c r="C5551" s="101" t="s">
        <v>5927</v>
      </c>
      <c r="D5551" s="102" t="s">
        <v>7002</v>
      </c>
    </row>
    <row r="5552" spans="1:4" ht="13.5" x14ac:dyDescent="0.25">
      <c r="A5552" s="101" t="s">
        <v>17565</v>
      </c>
      <c r="B5552" s="101" t="s">
        <v>17566</v>
      </c>
      <c r="C5552" s="101" t="s">
        <v>5927</v>
      </c>
      <c r="D5552" s="102" t="s">
        <v>17567</v>
      </c>
    </row>
    <row r="5553" spans="1:4" ht="13.5" x14ac:dyDescent="0.25">
      <c r="A5553" s="101" t="s">
        <v>17568</v>
      </c>
      <c r="B5553" s="101" t="s">
        <v>17569</v>
      </c>
      <c r="C5553" s="101" t="s">
        <v>5927</v>
      </c>
      <c r="D5553" s="102" t="s">
        <v>9456</v>
      </c>
    </row>
    <row r="5554" spans="1:4" ht="13.5" x14ac:dyDescent="0.25">
      <c r="A5554" s="101" t="s">
        <v>17570</v>
      </c>
      <c r="B5554" s="101" t="s">
        <v>17571</v>
      </c>
      <c r="C5554" s="101" t="s">
        <v>5927</v>
      </c>
      <c r="D5554" s="102" t="s">
        <v>15646</v>
      </c>
    </row>
    <row r="5555" spans="1:4" ht="13.5" x14ac:dyDescent="0.25">
      <c r="A5555" s="101" t="s">
        <v>17572</v>
      </c>
      <c r="B5555" s="101" t="s">
        <v>17573</v>
      </c>
      <c r="C5555" s="101" t="s">
        <v>5927</v>
      </c>
      <c r="D5555" s="102" t="s">
        <v>17574</v>
      </c>
    </row>
    <row r="5556" spans="1:4" ht="13.5" x14ac:dyDescent="0.25">
      <c r="A5556" s="101" t="s">
        <v>17575</v>
      </c>
      <c r="B5556" s="101" t="s">
        <v>17576</v>
      </c>
      <c r="C5556" s="101" t="s">
        <v>5927</v>
      </c>
      <c r="D5556" s="102" t="s">
        <v>17577</v>
      </c>
    </row>
    <row r="5557" spans="1:4" ht="13.5" x14ac:dyDescent="0.25">
      <c r="A5557" s="101" t="s">
        <v>17578</v>
      </c>
      <c r="B5557" s="101" t="s">
        <v>17579</v>
      </c>
      <c r="C5557" s="101" t="s">
        <v>5927</v>
      </c>
      <c r="D5557" s="102" t="s">
        <v>14745</v>
      </c>
    </row>
    <row r="5558" spans="1:4" ht="13.5" x14ac:dyDescent="0.25">
      <c r="A5558" s="101" t="s">
        <v>17580</v>
      </c>
      <c r="B5558" s="101" t="s">
        <v>17581</v>
      </c>
      <c r="C5558" s="101" t="s">
        <v>5927</v>
      </c>
      <c r="D5558" s="102" t="s">
        <v>17582</v>
      </c>
    </row>
    <row r="5559" spans="1:4" ht="13.5" x14ac:dyDescent="0.25">
      <c r="A5559" s="101" t="s">
        <v>17583</v>
      </c>
      <c r="B5559" s="101" t="s">
        <v>17584</v>
      </c>
      <c r="C5559" s="101" t="s">
        <v>5927</v>
      </c>
      <c r="D5559" s="102" t="s">
        <v>15573</v>
      </c>
    </row>
    <row r="5560" spans="1:4" ht="13.5" x14ac:dyDescent="0.25">
      <c r="A5560" s="101" t="s">
        <v>17585</v>
      </c>
      <c r="B5560" s="101" t="s">
        <v>17586</v>
      </c>
      <c r="C5560" s="101" t="s">
        <v>5927</v>
      </c>
      <c r="D5560" s="102" t="s">
        <v>9663</v>
      </c>
    </row>
    <row r="5561" spans="1:4" ht="13.5" x14ac:dyDescent="0.25">
      <c r="A5561" s="101" t="s">
        <v>17587</v>
      </c>
      <c r="B5561" s="101" t="s">
        <v>17588</v>
      </c>
      <c r="C5561" s="101" t="s">
        <v>5927</v>
      </c>
      <c r="D5561" s="102" t="s">
        <v>8975</v>
      </c>
    </row>
    <row r="5562" spans="1:4" ht="13.5" x14ac:dyDescent="0.25">
      <c r="A5562" s="101" t="s">
        <v>17589</v>
      </c>
      <c r="B5562" s="101" t="s">
        <v>17590</v>
      </c>
      <c r="C5562" s="101" t="s">
        <v>5927</v>
      </c>
      <c r="D5562" s="102" t="s">
        <v>2706</v>
      </c>
    </row>
    <row r="5563" spans="1:4" ht="13.5" x14ac:dyDescent="0.25">
      <c r="A5563" s="101" t="s">
        <v>17591</v>
      </c>
      <c r="B5563" s="101" t="s">
        <v>17592</v>
      </c>
      <c r="C5563" s="101" t="s">
        <v>5927</v>
      </c>
      <c r="D5563" s="102" t="s">
        <v>17593</v>
      </c>
    </row>
    <row r="5564" spans="1:4" ht="13.5" x14ac:dyDescent="0.25">
      <c r="A5564" s="101" t="s">
        <v>17594</v>
      </c>
      <c r="B5564" s="101" t="s">
        <v>17595</v>
      </c>
      <c r="C5564" s="101" t="s">
        <v>5927</v>
      </c>
      <c r="D5564" s="102" t="s">
        <v>17596</v>
      </c>
    </row>
    <row r="5565" spans="1:4" ht="13.5" x14ac:dyDescent="0.25">
      <c r="A5565" s="101" t="s">
        <v>17597</v>
      </c>
      <c r="B5565" s="101" t="s">
        <v>17598</v>
      </c>
      <c r="C5565" s="101" t="s">
        <v>5927</v>
      </c>
      <c r="D5565" s="102" t="s">
        <v>17599</v>
      </c>
    </row>
    <row r="5566" spans="1:4" ht="13.5" x14ac:dyDescent="0.25">
      <c r="A5566" s="101" t="s">
        <v>17600</v>
      </c>
      <c r="B5566" s="101" t="s">
        <v>17601</v>
      </c>
      <c r="C5566" s="101" t="s">
        <v>5927</v>
      </c>
      <c r="D5566" s="102" t="s">
        <v>9945</v>
      </c>
    </row>
    <row r="5567" spans="1:4" ht="13.5" x14ac:dyDescent="0.25">
      <c r="A5567" s="101" t="s">
        <v>17602</v>
      </c>
      <c r="B5567" s="101" t="s">
        <v>17603</v>
      </c>
      <c r="C5567" s="101" t="s">
        <v>5927</v>
      </c>
      <c r="D5567" s="102" t="s">
        <v>17604</v>
      </c>
    </row>
    <row r="5568" spans="1:4" ht="13.5" x14ac:dyDescent="0.25">
      <c r="A5568" s="101" t="s">
        <v>17605</v>
      </c>
      <c r="B5568" s="101" t="s">
        <v>17606</v>
      </c>
      <c r="C5568" s="101" t="s">
        <v>5927</v>
      </c>
      <c r="D5568" s="102" t="s">
        <v>17607</v>
      </c>
    </row>
    <row r="5569" spans="1:4" ht="13.5" x14ac:dyDescent="0.25">
      <c r="A5569" s="101" t="s">
        <v>17608</v>
      </c>
      <c r="B5569" s="101" t="s">
        <v>17609</v>
      </c>
      <c r="C5569" s="101" t="s">
        <v>5927</v>
      </c>
      <c r="D5569" s="102" t="s">
        <v>14542</v>
      </c>
    </row>
    <row r="5570" spans="1:4" ht="13.5" x14ac:dyDescent="0.25">
      <c r="A5570" s="101" t="s">
        <v>17610</v>
      </c>
      <c r="B5570" s="101" t="s">
        <v>17611</v>
      </c>
      <c r="C5570" s="101" t="s">
        <v>5927</v>
      </c>
      <c r="D5570" s="102" t="s">
        <v>10232</v>
      </c>
    </row>
    <row r="5571" spans="1:4" ht="13.5" x14ac:dyDescent="0.25">
      <c r="A5571" s="101" t="s">
        <v>17612</v>
      </c>
      <c r="B5571" s="101" t="s">
        <v>17613</v>
      </c>
      <c r="C5571" s="101" t="s">
        <v>5927</v>
      </c>
      <c r="D5571" s="102" t="s">
        <v>17614</v>
      </c>
    </row>
    <row r="5572" spans="1:4" ht="13.5" x14ac:dyDescent="0.25">
      <c r="A5572" s="101" t="s">
        <v>17615</v>
      </c>
      <c r="B5572" s="101" t="s">
        <v>17616</v>
      </c>
      <c r="C5572" s="101" t="s">
        <v>5927</v>
      </c>
      <c r="D5572" s="102" t="s">
        <v>4578</v>
      </c>
    </row>
    <row r="5573" spans="1:4" ht="13.5" x14ac:dyDescent="0.25">
      <c r="A5573" s="101" t="s">
        <v>17617</v>
      </c>
      <c r="B5573" s="101" t="s">
        <v>17618</v>
      </c>
      <c r="C5573" s="101" t="s">
        <v>5927</v>
      </c>
      <c r="D5573" s="102" t="s">
        <v>17619</v>
      </c>
    </row>
    <row r="5574" spans="1:4" ht="13.5" x14ac:dyDescent="0.25">
      <c r="A5574" s="101" t="s">
        <v>17620</v>
      </c>
      <c r="B5574" s="101" t="s">
        <v>17621</v>
      </c>
      <c r="C5574" s="101" t="s">
        <v>5927</v>
      </c>
      <c r="D5574" s="102" t="s">
        <v>17622</v>
      </c>
    </row>
    <row r="5575" spans="1:4" ht="13.5" x14ac:dyDescent="0.25">
      <c r="A5575" s="101" t="s">
        <v>17623</v>
      </c>
      <c r="B5575" s="101" t="s">
        <v>17624</v>
      </c>
      <c r="C5575" s="101" t="s">
        <v>5927</v>
      </c>
      <c r="D5575" s="102" t="s">
        <v>16121</v>
      </c>
    </row>
    <row r="5576" spans="1:4" ht="13.5" x14ac:dyDescent="0.25">
      <c r="A5576" s="101" t="s">
        <v>17625</v>
      </c>
      <c r="B5576" s="101" t="s">
        <v>17626</v>
      </c>
      <c r="C5576" s="101" t="s">
        <v>5927</v>
      </c>
      <c r="D5576" s="102" t="s">
        <v>15021</v>
      </c>
    </row>
    <row r="5577" spans="1:4" ht="13.5" x14ac:dyDescent="0.25">
      <c r="A5577" s="101" t="s">
        <v>17627</v>
      </c>
      <c r="B5577" s="101" t="s">
        <v>17628</v>
      </c>
      <c r="C5577" s="101" t="s">
        <v>5927</v>
      </c>
      <c r="D5577" s="102" t="s">
        <v>17629</v>
      </c>
    </row>
    <row r="5578" spans="1:4" ht="13.5" x14ac:dyDescent="0.25">
      <c r="A5578" s="101" t="s">
        <v>17630</v>
      </c>
      <c r="B5578" s="101" t="s">
        <v>17631</v>
      </c>
      <c r="C5578" s="101" t="s">
        <v>5927</v>
      </c>
      <c r="D5578" s="102" t="s">
        <v>13205</v>
      </c>
    </row>
    <row r="5579" spans="1:4" ht="13.5" x14ac:dyDescent="0.25">
      <c r="A5579" s="101" t="s">
        <v>17632</v>
      </c>
      <c r="B5579" s="101" t="s">
        <v>17633</v>
      </c>
      <c r="C5579" s="101" t="s">
        <v>5927</v>
      </c>
      <c r="D5579" s="102" t="s">
        <v>17634</v>
      </c>
    </row>
    <row r="5580" spans="1:4" ht="13.5" x14ac:dyDescent="0.25">
      <c r="A5580" s="101" t="s">
        <v>17635</v>
      </c>
      <c r="B5580" s="101" t="s">
        <v>17636</v>
      </c>
      <c r="C5580" s="101" t="s">
        <v>5927</v>
      </c>
      <c r="D5580" s="102" t="s">
        <v>12571</v>
      </c>
    </row>
    <row r="5581" spans="1:4" ht="13.5" x14ac:dyDescent="0.25">
      <c r="A5581" s="101" t="s">
        <v>17637</v>
      </c>
      <c r="B5581" s="101" t="s">
        <v>17638</v>
      </c>
      <c r="C5581" s="101" t="s">
        <v>5927</v>
      </c>
      <c r="D5581" s="102" t="s">
        <v>10470</v>
      </c>
    </row>
    <row r="5582" spans="1:4" ht="13.5" x14ac:dyDescent="0.25">
      <c r="A5582" s="101" t="s">
        <v>17639</v>
      </c>
      <c r="B5582" s="101" t="s">
        <v>17640</v>
      </c>
      <c r="C5582" s="101" t="s">
        <v>5927</v>
      </c>
      <c r="D5582" s="102" t="s">
        <v>17641</v>
      </c>
    </row>
    <row r="5583" spans="1:4" ht="13.5" x14ac:dyDescent="0.25">
      <c r="A5583" s="101" t="s">
        <v>17642</v>
      </c>
      <c r="B5583" s="101" t="s">
        <v>17643</v>
      </c>
      <c r="C5583" s="101" t="s">
        <v>5927</v>
      </c>
      <c r="D5583" s="102" t="s">
        <v>17644</v>
      </c>
    </row>
    <row r="5584" spans="1:4" ht="13.5" x14ac:dyDescent="0.25">
      <c r="A5584" s="101" t="s">
        <v>17645</v>
      </c>
      <c r="B5584" s="101" t="s">
        <v>17646</v>
      </c>
      <c r="C5584" s="101" t="s">
        <v>5927</v>
      </c>
      <c r="D5584" s="102" t="s">
        <v>16168</v>
      </c>
    </row>
    <row r="5585" spans="1:4" ht="13.5" x14ac:dyDescent="0.25">
      <c r="A5585" s="101" t="s">
        <v>17647</v>
      </c>
      <c r="B5585" s="101" t="s">
        <v>17648</v>
      </c>
      <c r="C5585" s="101" t="s">
        <v>5927</v>
      </c>
      <c r="D5585" s="102" t="s">
        <v>14897</v>
      </c>
    </row>
    <row r="5586" spans="1:4" ht="13.5" x14ac:dyDescent="0.25">
      <c r="A5586" s="101" t="s">
        <v>17649</v>
      </c>
      <c r="B5586" s="101" t="s">
        <v>17650</v>
      </c>
      <c r="C5586" s="101" t="s">
        <v>5927</v>
      </c>
      <c r="D5586" s="102" t="s">
        <v>12715</v>
      </c>
    </row>
    <row r="5587" spans="1:4" ht="13.5" x14ac:dyDescent="0.25">
      <c r="A5587" s="101" t="s">
        <v>17651</v>
      </c>
      <c r="B5587" s="101" t="s">
        <v>17652</v>
      </c>
      <c r="C5587" s="101" t="s">
        <v>5927</v>
      </c>
      <c r="D5587" s="102" t="s">
        <v>8750</v>
      </c>
    </row>
    <row r="5588" spans="1:4" ht="13.5" x14ac:dyDescent="0.25">
      <c r="A5588" s="101" t="s">
        <v>17653</v>
      </c>
      <c r="B5588" s="101" t="s">
        <v>17654</v>
      </c>
      <c r="C5588" s="101" t="s">
        <v>5927</v>
      </c>
      <c r="D5588" s="102" t="s">
        <v>17655</v>
      </c>
    </row>
    <row r="5589" spans="1:4" ht="13.5" x14ac:dyDescent="0.25">
      <c r="A5589" s="101" t="s">
        <v>17656</v>
      </c>
      <c r="B5589" s="101" t="s">
        <v>17657</v>
      </c>
      <c r="C5589" s="101" t="s">
        <v>5927</v>
      </c>
      <c r="D5589" s="102" t="s">
        <v>8933</v>
      </c>
    </row>
    <row r="5590" spans="1:4" ht="13.5" x14ac:dyDescent="0.25">
      <c r="A5590" s="101" t="s">
        <v>17658</v>
      </c>
      <c r="B5590" s="101" t="s">
        <v>17659</v>
      </c>
      <c r="C5590" s="101" t="s">
        <v>5927</v>
      </c>
      <c r="D5590" s="102" t="s">
        <v>17660</v>
      </c>
    </row>
    <row r="5591" spans="1:4" ht="13.5" x14ac:dyDescent="0.25">
      <c r="A5591" s="101" t="s">
        <v>17661</v>
      </c>
      <c r="B5591" s="101" t="s">
        <v>17662</v>
      </c>
      <c r="C5591" s="101" t="s">
        <v>5927</v>
      </c>
      <c r="D5591" s="102" t="s">
        <v>13166</v>
      </c>
    </row>
    <row r="5592" spans="1:4" ht="13.5" x14ac:dyDescent="0.25">
      <c r="A5592" s="101" t="s">
        <v>17663</v>
      </c>
      <c r="B5592" s="101" t="s">
        <v>17664</v>
      </c>
      <c r="C5592" s="101" t="s">
        <v>5927</v>
      </c>
      <c r="D5592" s="102" t="s">
        <v>17665</v>
      </c>
    </row>
    <row r="5593" spans="1:4" ht="13.5" x14ac:dyDescent="0.25">
      <c r="A5593" s="101" t="s">
        <v>17666</v>
      </c>
      <c r="B5593" s="101" t="s">
        <v>17667</v>
      </c>
      <c r="C5593" s="101" t="s">
        <v>5927</v>
      </c>
      <c r="D5593" s="102" t="s">
        <v>17668</v>
      </c>
    </row>
    <row r="5594" spans="1:4" ht="13.5" x14ac:dyDescent="0.25">
      <c r="A5594" s="101" t="s">
        <v>17669</v>
      </c>
      <c r="B5594" s="101" t="s">
        <v>17670</v>
      </c>
      <c r="C5594" s="101" t="s">
        <v>5927</v>
      </c>
      <c r="D5594" s="102" t="s">
        <v>12402</v>
      </c>
    </row>
    <row r="5595" spans="1:4" ht="13.5" x14ac:dyDescent="0.25">
      <c r="A5595" s="101" t="s">
        <v>17671</v>
      </c>
      <c r="B5595" s="101" t="s">
        <v>17672</v>
      </c>
      <c r="C5595" s="101" t="s">
        <v>5927</v>
      </c>
      <c r="D5595" s="102" t="s">
        <v>17673</v>
      </c>
    </row>
    <row r="5596" spans="1:4" ht="13.5" x14ac:dyDescent="0.25">
      <c r="A5596" s="101" t="s">
        <v>17674</v>
      </c>
      <c r="B5596" s="101" t="s">
        <v>17675</v>
      </c>
      <c r="C5596" s="101" t="s">
        <v>5927</v>
      </c>
      <c r="D5596" s="102" t="s">
        <v>9494</v>
      </c>
    </row>
    <row r="5597" spans="1:4" ht="13.5" x14ac:dyDescent="0.25">
      <c r="A5597" s="101" t="s">
        <v>17676</v>
      </c>
      <c r="B5597" s="101" t="s">
        <v>17677</v>
      </c>
      <c r="C5597" s="101" t="s">
        <v>5927</v>
      </c>
      <c r="D5597" s="102" t="s">
        <v>14950</v>
      </c>
    </row>
    <row r="5598" spans="1:4" ht="13.5" x14ac:dyDescent="0.25">
      <c r="A5598" s="101" t="s">
        <v>17678</v>
      </c>
      <c r="B5598" s="101" t="s">
        <v>17679</v>
      </c>
      <c r="C5598" s="101" t="s">
        <v>5927</v>
      </c>
      <c r="D5598" s="102" t="s">
        <v>17680</v>
      </c>
    </row>
    <row r="5599" spans="1:4" ht="13.5" x14ac:dyDescent="0.25">
      <c r="A5599" s="101" t="s">
        <v>17681</v>
      </c>
      <c r="B5599" s="101" t="s">
        <v>17682</v>
      </c>
      <c r="C5599" s="101" t="s">
        <v>5927</v>
      </c>
      <c r="D5599" s="102" t="s">
        <v>2963</v>
      </c>
    </row>
    <row r="5600" spans="1:4" ht="13.5" x14ac:dyDescent="0.25">
      <c r="A5600" s="101" t="s">
        <v>17683</v>
      </c>
      <c r="B5600" s="101" t="s">
        <v>17684</v>
      </c>
      <c r="C5600" s="101" t="s">
        <v>5927</v>
      </c>
      <c r="D5600" s="102" t="s">
        <v>17685</v>
      </c>
    </row>
    <row r="5601" spans="1:4" ht="13.5" x14ac:dyDescent="0.25">
      <c r="A5601" s="101" t="s">
        <v>17686</v>
      </c>
      <c r="B5601" s="101" t="s">
        <v>17687</v>
      </c>
      <c r="C5601" s="101" t="s">
        <v>5927</v>
      </c>
      <c r="D5601" s="102" t="s">
        <v>17688</v>
      </c>
    </row>
    <row r="5602" spans="1:4" ht="13.5" x14ac:dyDescent="0.25">
      <c r="A5602" s="101" t="s">
        <v>17689</v>
      </c>
      <c r="B5602" s="101" t="s">
        <v>17690</v>
      </c>
      <c r="C5602" s="101" t="s">
        <v>5927</v>
      </c>
      <c r="D5602" s="102" t="s">
        <v>17691</v>
      </c>
    </row>
    <row r="5603" spans="1:4" ht="13.5" x14ac:dyDescent="0.25">
      <c r="A5603" s="101" t="s">
        <v>17692</v>
      </c>
      <c r="B5603" s="101" t="s">
        <v>17693</v>
      </c>
      <c r="C5603" s="101" t="s">
        <v>5927</v>
      </c>
      <c r="D5603" s="102" t="s">
        <v>17479</v>
      </c>
    </row>
    <row r="5604" spans="1:4" ht="13.5" x14ac:dyDescent="0.25">
      <c r="A5604" s="101" t="s">
        <v>17694</v>
      </c>
      <c r="B5604" s="101" t="s">
        <v>17695</v>
      </c>
      <c r="C5604" s="101" t="s">
        <v>5927</v>
      </c>
      <c r="D5604" s="102" t="s">
        <v>17696</v>
      </c>
    </row>
    <row r="5605" spans="1:4" ht="13.5" x14ac:dyDescent="0.25">
      <c r="A5605" s="101" t="s">
        <v>17697</v>
      </c>
      <c r="B5605" s="101" t="s">
        <v>17698</v>
      </c>
      <c r="C5605" s="101" t="s">
        <v>5927</v>
      </c>
      <c r="D5605" s="102" t="s">
        <v>4658</v>
      </c>
    </row>
    <row r="5606" spans="1:4" ht="13.5" x14ac:dyDescent="0.25">
      <c r="A5606" s="101" t="s">
        <v>17699</v>
      </c>
      <c r="B5606" s="101" t="s">
        <v>17700</v>
      </c>
      <c r="C5606" s="101" t="s">
        <v>5927</v>
      </c>
      <c r="D5606" s="102" t="s">
        <v>17701</v>
      </c>
    </row>
    <row r="5607" spans="1:4" ht="13.5" x14ac:dyDescent="0.25">
      <c r="A5607" s="101" t="s">
        <v>17702</v>
      </c>
      <c r="B5607" s="101" t="s">
        <v>17703</v>
      </c>
      <c r="C5607" s="101" t="s">
        <v>5927</v>
      </c>
      <c r="D5607" s="102" t="s">
        <v>17704</v>
      </c>
    </row>
    <row r="5608" spans="1:4" ht="13.5" x14ac:dyDescent="0.25">
      <c r="A5608" s="101" t="s">
        <v>17705</v>
      </c>
      <c r="B5608" s="101" t="s">
        <v>17706</v>
      </c>
      <c r="C5608" s="101" t="s">
        <v>5927</v>
      </c>
      <c r="D5608" s="102" t="s">
        <v>14174</v>
      </c>
    </row>
    <row r="5609" spans="1:4" ht="13.5" x14ac:dyDescent="0.25">
      <c r="A5609" s="101" t="s">
        <v>17707</v>
      </c>
      <c r="B5609" s="101" t="s">
        <v>17708</v>
      </c>
      <c r="C5609" s="101" t="s">
        <v>5927</v>
      </c>
      <c r="D5609" s="102" t="s">
        <v>17709</v>
      </c>
    </row>
    <row r="5610" spans="1:4" ht="13.5" x14ac:dyDescent="0.25">
      <c r="A5610" s="101" t="s">
        <v>17710</v>
      </c>
      <c r="B5610" s="101" t="s">
        <v>17711</v>
      </c>
      <c r="C5610" s="101" t="s">
        <v>5927</v>
      </c>
      <c r="D5610" s="102" t="s">
        <v>15395</v>
      </c>
    </row>
    <row r="5611" spans="1:4" ht="13.5" x14ac:dyDescent="0.25">
      <c r="A5611" s="101" t="s">
        <v>17712</v>
      </c>
      <c r="B5611" s="101" t="s">
        <v>17713</v>
      </c>
      <c r="C5611" s="101" t="s">
        <v>5927</v>
      </c>
      <c r="D5611" s="102" t="s">
        <v>17714</v>
      </c>
    </row>
    <row r="5612" spans="1:4" ht="13.5" x14ac:dyDescent="0.25">
      <c r="A5612" s="101" t="s">
        <v>17715</v>
      </c>
      <c r="B5612" s="101" t="s">
        <v>17716</v>
      </c>
      <c r="C5612" s="101" t="s">
        <v>5927</v>
      </c>
      <c r="D5612" s="102" t="s">
        <v>17717</v>
      </c>
    </row>
    <row r="5613" spans="1:4" ht="13.5" x14ac:dyDescent="0.25">
      <c r="A5613" s="101" t="s">
        <v>17718</v>
      </c>
      <c r="B5613" s="101" t="s">
        <v>17719</v>
      </c>
      <c r="C5613" s="101" t="s">
        <v>5927</v>
      </c>
      <c r="D5613" s="102" t="s">
        <v>17720</v>
      </c>
    </row>
    <row r="5614" spans="1:4" ht="13.5" x14ac:dyDescent="0.25">
      <c r="A5614" s="101" t="s">
        <v>17721</v>
      </c>
      <c r="B5614" s="101" t="s">
        <v>17722</v>
      </c>
      <c r="C5614" s="101" t="s">
        <v>5927</v>
      </c>
      <c r="D5614" s="102" t="s">
        <v>17723</v>
      </c>
    </row>
    <row r="5615" spans="1:4" ht="13.5" x14ac:dyDescent="0.25">
      <c r="A5615" s="101" t="s">
        <v>17724</v>
      </c>
      <c r="B5615" s="101" t="s">
        <v>17725</v>
      </c>
      <c r="C5615" s="101" t="s">
        <v>5927</v>
      </c>
      <c r="D5615" s="102" t="s">
        <v>17726</v>
      </c>
    </row>
    <row r="5616" spans="1:4" ht="13.5" x14ac:dyDescent="0.25">
      <c r="A5616" s="101" t="s">
        <v>17727</v>
      </c>
      <c r="B5616" s="101" t="s">
        <v>17728</v>
      </c>
      <c r="C5616" s="101" t="s">
        <v>5927</v>
      </c>
      <c r="D5616" s="102" t="s">
        <v>1798</v>
      </c>
    </row>
    <row r="5617" spans="1:4" ht="13.5" x14ac:dyDescent="0.25">
      <c r="A5617" s="101" t="s">
        <v>17729</v>
      </c>
      <c r="B5617" s="101" t="s">
        <v>17730</v>
      </c>
      <c r="C5617" s="101" t="s">
        <v>5927</v>
      </c>
      <c r="D5617" s="102" t="s">
        <v>17731</v>
      </c>
    </row>
    <row r="5618" spans="1:4" ht="13.5" x14ac:dyDescent="0.25">
      <c r="A5618" s="101" t="s">
        <v>17732</v>
      </c>
      <c r="B5618" s="101" t="s">
        <v>17733</v>
      </c>
      <c r="C5618" s="101" t="s">
        <v>5927</v>
      </c>
      <c r="D5618" s="102" t="s">
        <v>17734</v>
      </c>
    </row>
    <row r="5619" spans="1:4" ht="13.5" x14ac:dyDescent="0.25">
      <c r="A5619" s="101" t="s">
        <v>17735</v>
      </c>
      <c r="B5619" s="101" t="s">
        <v>17736</v>
      </c>
      <c r="C5619" s="101" t="s">
        <v>5927</v>
      </c>
      <c r="D5619" s="102" t="s">
        <v>5013</v>
      </c>
    </row>
    <row r="5620" spans="1:4" ht="13.5" x14ac:dyDescent="0.25">
      <c r="A5620" s="101" t="s">
        <v>17737</v>
      </c>
      <c r="B5620" s="101" t="s">
        <v>17738</v>
      </c>
      <c r="C5620" s="101" t="s">
        <v>5927</v>
      </c>
      <c r="D5620" s="102" t="s">
        <v>5196</v>
      </c>
    </row>
    <row r="5621" spans="1:4" ht="13.5" x14ac:dyDescent="0.25">
      <c r="A5621" s="101" t="s">
        <v>17739</v>
      </c>
      <c r="B5621" s="101" t="s">
        <v>17740</v>
      </c>
      <c r="C5621" s="101" t="s">
        <v>5927</v>
      </c>
      <c r="D5621" s="102" t="s">
        <v>17741</v>
      </c>
    </row>
    <row r="5622" spans="1:4" ht="13.5" x14ac:dyDescent="0.25">
      <c r="A5622" s="101" t="s">
        <v>17742</v>
      </c>
      <c r="B5622" s="101" t="s">
        <v>17743</v>
      </c>
      <c r="C5622" s="101" t="s">
        <v>5927</v>
      </c>
      <c r="D5622" s="102" t="s">
        <v>16018</v>
      </c>
    </row>
    <row r="5623" spans="1:4" ht="13.5" x14ac:dyDescent="0.25">
      <c r="A5623" s="101" t="s">
        <v>17744</v>
      </c>
      <c r="B5623" s="101" t="s">
        <v>17745</v>
      </c>
      <c r="C5623" s="101" t="s">
        <v>5927</v>
      </c>
      <c r="D5623" s="102" t="s">
        <v>17746</v>
      </c>
    </row>
    <row r="5624" spans="1:4" ht="13.5" x14ac:dyDescent="0.25">
      <c r="A5624" s="101" t="s">
        <v>17747</v>
      </c>
      <c r="B5624" s="101" t="s">
        <v>17748</v>
      </c>
      <c r="C5624" s="101" t="s">
        <v>5927</v>
      </c>
      <c r="D5624" s="102" t="s">
        <v>17749</v>
      </c>
    </row>
    <row r="5625" spans="1:4" ht="13.5" x14ac:dyDescent="0.25">
      <c r="A5625" s="101" t="s">
        <v>17750</v>
      </c>
      <c r="B5625" s="101" t="s">
        <v>17751</v>
      </c>
      <c r="C5625" s="101" t="s">
        <v>5927</v>
      </c>
      <c r="D5625" s="102" t="s">
        <v>17752</v>
      </c>
    </row>
    <row r="5626" spans="1:4" ht="13.5" x14ac:dyDescent="0.25">
      <c r="A5626" s="101" t="s">
        <v>17753</v>
      </c>
      <c r="B5626" s="101" t="s">
        <v>17754</v>
      </c>
      <c r="C5626" s="101" t="s">
        <v>5927</v>
      </c>
      <c r="D5626" s="102" t="s">
        <v>17755</v>
      </c>
    </row>
    <row r="5627" spans="1:4" ht="13.5" x14ac:dyDescent="0.25">
      <c r="A5627" s="101" t="s">
        <v>17756</v>
      </c>
      <c r="B5627" s="101" t="s">
        <v>17757</v>
      </c>
      <c r="C5627" s="101" t="s">
        <v>5927</v>
      </c>
      <c r="D5627" s="102" t="s">
        <v>5903</v>
      </c>
    </row>
    <row r="5628" spans="1:4" ht="13.5" x14ac:dyDescent="0.25">
      <c r="A5628" s="101" t="s">
        <v>17758</v>
      </c>
      <c r="B5628" s="101" t="s">
        <v>17759</v>
      </c>
      <c r="C5628" s="101" t="s">
        <v>5927</v>
      </c>
      <c r="D5628" s="102" t="s">
        <v>2669</v>
      </c>
    </row>
    <row r="5629" spans="1:4" ht="13.5" x14ac:dyDescent="0.25">
      <c r="A5629" s="101" t="s">
        <v>17760</v>
      </c>
      <c r="B5629" s="101" t="s">
        <v>17761</v>
      </c>
      <c r="C5629" s="101" t="s">
        <v>5927</v>
      </c>
      <c r="D5629" s="102" t="s">
        <v>17762</v>
      </c>
    </row>
    <row r="5630" spans="1:4" ht="13.5" x14ac:dyDescent="0.25">
      <c r="A5630" s="101" t="s">
        <v>17763</v>
      </c>
      <c r="B5630" s="101" t="s">
        <v>17764</v>
      </c>
      <c r="C5630" s="101" t="s">
        <v>5927</v>
      </c>
      <c r="D5630" s="102" t="s">
        <v>4087</v>
      </c>
    </row>
    <row r="5631" spans="1:4" ht="13.5" x14ac:dyDescent="0.25">
      <c r="A5631" s="101" t="s">
        <v>17765</v>
      </c>
      <c r="B5631" s="101" t="s">
        <v>17766</v>
      </c>
      <c r="C5631" s="101" t="s">
        <v>5927</v>
      </c>
      <c r="D5631" s="102" t="s">
        <v>17767</v>
      </c>
    </row>
    <row r="5632" spans="1:4" ht="13.5" x14ac:dyDescent="0.25">
      <c r="A5632" s="101" t="s">
        <v>17768</v>
      </c>
      <c r="B5632" s="101" t="s">
        <v>17769</v>
      </c>
      <c r="C5632" s="101" t="s">
        <v>5927</v>
      </c>
      <c r="D5632" s="102" t="s">
        <v>12654</v>
      </c>
    </row>
    <row r="5633" spans="1:4" ht="13.5" x14ac:dyDescent="0.25">
      <c r="A5633" s="101" t="s">
        <v>17770</v>
      </c>
      <c r="B5633" s="101" t="s">
        <v>17771</v>
      </c>
      <c r="C5633" s="101" t="s">
        <v>5927</v>
      </c>
      <c r="D5633" s="102" t="s">
        <v>4423</v>
      </c>
    </row>
    <row r="5634" spans="1:4" ht="13.5" x14ac:dyDescent="0.25">
      <c r="A5634" s="101" t="s">
        <v>17772</v>
      </c>
      <c r="B5634" s="101" t="s">
        <v>17773</v>
      </c>
      <c r="C5634" s="101" t="s">
        <v>5927</v>
      </c>
      <c r="D5634" s="102" t="s">
        <v>17043</v>
      </c>
    </row>
    <row r="5635" spans="1:4" ht="13.5" x14ac:dyDescent="0.25">
      <c r="A5635" s="101" t="s">
        <v>17774</v>
      </c>
      <c r="B5635" s="101" t="s">
        <v>17775</v>
      </c>
      <c r="C5635" s="101" t="s">
        <v>5927</v>
      </c>
      <c r="D5635" s="102" t="s">
        <v>17776</v>
      </c>
    </row>
    <row r="5636" spans="1:4" ht="13.5" x14ac:dyDescent="0.25">
      <c r="A5636" s="101" t="s">
        <v>17777</v>
      </c>
      <c r="B5636" s="101" t="s">
        <v>17778</v>
      </c>
      <c r="C5636" s="101" t="s">
        <v>5927</v>
      </c>
      <c r="D5636" s="102" t="s">
        <v>8830</v>
      </c>
    </row>
    <row r="5637" spans="1:4" ht="13.5" x14ac:dyDescent="0.25">
      <c r="A5637" s="101" t="s">
        <v>17779</v>
      </c>
      <c r="B5637" s="101" t="s">
        <v>17780</v>
      </c>
      <c r="C5637" s="101" t="s">
        <v>5927</v>
      </c>
      <c r="D5637" s="102" t="s">
        <v>17781</v>
      </c>
    </row>
    <row r="5638" spans="1:4" ht="13.5" x14ac:dyDescent="0.25">
      <c r="A5638" s="101" t="s">
        <v>17782</v>
      </c>
      <c r="B5638" s="101" t="s">
        <v>17783</v>
      </c>
      <c r="C5638" s="101" t="s">
        <v>5927</v>
      </c>
      <c r="D5638" s="102" t="s">
        <v>17784</v>
      </c>
    </row>
    <row r="5639" spans="1:4" ht="13.5" x14ac:dyDescent="0.25">
      <c r="A5639" s="101" t="s">
        <v>17785</v>
      </c>
      <c r="B5639" s="101" t="s">
        <v>17786</v>
      </c>
      <c r="C5639" s="101" t="s">
        <v>5927</v>
      </c>
      <c r="D5639" s="102" t="s">
        <v>12477</v>
      </c>
    </row>
    <row r="5640" spans="1:4" ht="13.5" x14ac:dyDescent="0.25">
      <c r="A5640" s="101" t="s">
        <v>17787</v>
      </c>
      <c r="B5640" s="101" t="s">
        <v>17788</v>
      </c>
      <c r="C5640" s="101" t="s">
        <v>5927</v>
      </c>
      <c r="D5640" s="102" t="s">
        <v>17789</v>
      </c>
    </row>
    <row r="5641" spans="1:4" ht="13.5" x14ac:dyDescent="0.25">
      <c r="A5641" s="101" t="s">
        <v>17790</v>
      </c>
      <c r="B5641" s="101" t="s">
        <v>17791</v>
      </c>
      <c r="C5641" s="101" t="s">
        <v>5927</v>
      </c>
      <c r="D5641" s="102" t="s">
        <v>3326</v>
      </c>
    </row>
    <row r="5642" spans="1:4" ht="13.5" x14ac:dyDescent="0.25">
      <c r="A5642" s="101" t="s">
        <v>17792</v>
      </c>
      <c r="B5642" s="101" t="s">
        <v>17793</v>
      </c>
      <c r="C5642" s="101" t="s">
        <v>5927</v>
      </c>
      <c r="D5642" s="102" t="s">
        <v>17794</v>
      </c>
    </row>
    <row r="5643" spans="1:4" ht="13.5" x14ac:dyDescent="0.25">
      <c r="A5643" s="101" t="s">
        <v>17795</v>
      </c>
      <c r="B5643" s="101" t="s">
        <v>17796</v>
      </c>
      <c r="C5643" s="101" t="s">
        <v>5927</v>
      </c>
      <c r="D5643" s="102" t="s">
        <v>17211</v>
      </c>
    </row>
    <row r="5644" spans="1:4" ht="13.5" x14ac:dyDescent="0.25">
      <c r="A5644" s="101" t="s">
        <v>17797</v>
      </c>
      <c r="B5644" s="101" t="s">
        <v>17798</v>
      </c>
      <c r="C5644" s="101" t="s">
        <v>5927</v>
      </c>
      <c r="D5644" s="102" t="s">
        <v>6981</v>
      </c>
    </row>
    <row r="5645" spans="1:4" ht="13.5" x14ac:dyDescent="0.25">
      <c r="A5645" s="101" t="s">
        <v>17799</v>
      </c>
      <c r="B5645" s="101" t="s">
        <v>17800</v>
      </c>
      <c r="C5645" s="101" t="s">
        <v>5927</v>
      </c>
      <c r="D5645" s="102" t="s">
        <v>5434</v>
      </c>
    </row>
    <row r="5646" spans="1:4" ht="13.5" x14ac:dyDescent="0.25">
      <c r="A5646" s="101" t="s">
        <v>17801</v>
      </c>
      <c r="B5646" s="101" t="s">
        <v>17802</v>
      </c>
      <c r="C5646" s="101" t="s">
        <v>5927</v>
      </c>
      <c r="D5646" s="102" t="s">
        <v>17803</v>
      </c>
    </row>
    <row r="5647" spans="1:4" ht="13.5" x14ac:dyDescent="0.25">
      <c r="A5647" s="101" t="s">
        <v>17804</v>
      </c>
      <c r="B5647" s="101" t="s">
        <v>17805</v>
      </c>
      <c r="C5647" s="101" t="s">
        <v>5927</v>
      </c>
      <c r="D5647" s="102" t="s">
        <v>12004</v>
      </c>
    </row>
    <row r="5648" spans="1:4" ht="13.5" x14ac:dyDescent="0.25">
      <c r="A5648" s="101" t="s">
        <v>17806</v>
      </c>
      <c r="B5648" s="101" t="s">
        <v>17807</v>
      </c>
      <c r="C5648" s="101" t="s">
        <v>5927</v>
      </c>
      <c r="D5648" s="102" t="s">
        <v>17808</v>
      </c>
    </row>
    <row r="5649" spans="1:4" ht="13.5" x14ac:dyDescent="0.25">
      <c r="A5649" s="101" t="s">
        <v>17809</v>
      </c>
      <c r="B5649" s="101" t="s">
        <v>17810</v>
      </c>
      <c r="C5649" s="101" t="s">
        <v>5927</v>
      </c>
      <c r="D5649" s="102" t="s">
        <v>8999</v>
      </c>
    </row>
    <row r="5650" spans="1:4" ht="13.5" x14ac:dyDescent="0.25">
      <c r="A5650" s="101" t="s">
        <v>17811</v>
      </c>
      <c r="B5650" s="101" t="s">
        <v>17812</v>
      </c>
      <c r="C5650" s="101" t="s">
        <v>5927</v>
      </c>
      <c r="D5650" s="102" t="s">
        <v>3525</v>
      </c>
    </row>
    <row r="5651" spans="1:4" ht="13.5" x14ac:dyDescent="0.25">
      <c r="A5651" s="101" t="s">
        <v>17813</v>
      </c>
      <c r="B5651" s="101" t="s">
        <v>17814</v>
      </c>
      <c r="C5651" s="101" t="s">
        <v>5927</v>
      </c>
      <c r="D5651" s="102" t="s">
        <v>3730</v>
      </c>
    </row>
    <row r="5652" spans="1:4" ht="13.5" x14ac:dyDescent="0.25">
      <c r="A5652" s="101" t="s">
        <v>17815</v>
      </c>
      <c r="B5652" s="101" t="s">
        <v>17816</v>
      </c>
      <c r="C5652" s="101" t="s">
        <v>5927</v>
      </c>
      <c r="D5652" s="102" t="s">
        <v>11374</v>
      </c>
    </row>
    <row r="5653" spans="1:4" ht="13.5" x14ac:dyDescent="0.25">
      <c r="A5653" s="101" t="s">
        <v>17817</v>
      </c>
      <c r="B5653" s="101" t="s">
        <v>17818</v>
      </c>
      <c r="C5653" s="101" t="s">
        <v>5927</v>
      </c>
      <c r="D5653" s="102" t="s">
        <v>2579</v>
      </c>
    </row>
    <row r="5654" spans="1:4" ht="13.5" x14ac:dyDescent="0.25">
      <c r="A5654" s="101" t="s">
        <v>17819</v>
      </c>
      <c r="B5654" s="101" t="s">
        <v>17820</v>
      </c>
      <c r="C5654" s="101" t="s">
        <v>5927</v>
      </c>
      <c r="D5654" s="102" t="s">
        <v>17821</v>
      </c>
    </row>
    <row r="5655" spans="1:4" ht="13.5" x14ac:dyDescent="0.25">
      <c r="A5655" s="101" t="s">
        <v>17822</v>
      </c>
      <c r="B5655" s="101" t="s">
        <v>17823</v>
      </c>
      <c r="C5655" s="101" t="s">
        <v>5927</v>
      </c>
      <c r="D5655" s="102" t="s">
        <v>1822</v>
      </c>
    </row>
    <row r="5656" spans="1:4" ht="13.5" x14ac:dyDescent="0.25">
      <c r="A5656" s="101" t="s">
        <v>17824</v>
      </c>
      <c r="B5656" s="101" t="s">
        <v>17825</v>
      </c>
      <c r="C5656" s="101" t="s">
        <v>5927</v>
      </c>
      <c r="D5656" s="102" t="s">
        <v>2005</v>
      </c>
    </row>
    <row r="5657" spans="1:4" ht="13.5" x14ac:dyDescent="0.25">
      <c r="A5657" s="101" t="s">
        <v>17826</v>
      </c>
      <c r="B5657" s="101" t="s">
        <v>17827</v>
      </c>
      <c r="C5657" s="101" t="s">
        <v>5927</v>
      </c>
      <c r="D5657" s="102" t="s">
        <v>2347</v>
      </c>
    </row>
    <row r="5658" spans="1:4" ht="13.5" x14ac:dyDescent="0.25">
      <c r="A5658" s="101" t="s">
        <v>17828</v>
      </c>
      <c r="B5658" s="101" t="s">
        <v>17829</v>
      </c>
      <c r="C5658" s="101" t="s">
        <v>5927</v>
      </c>
      <c r="D5658" s="102" t="s">
        <v>10666</v>
      </c>
    </row>
    <row r="5659" spans="1:4" ht="13.5" x14ac:dyDescent="0.25">
      <c r="A5659" s="101" t="s">
        <v>17830</v>
      </c>
      <c r="B5659" s="101" t="s">
        <v>17831</v>
      </c>
      <c r="C5659" s="101" t="s">
        <v>5927</v>
      </c>
      <c r="D5659" s="102" t="s">
        <v>17832</v>
      </c>
    </row>
    <row r="5660" spans="1:4" ht="13.5" x14ac:dyDescent="0.25">
      <c r="A5660" s="101" t="s">
        <v>17833</v>
      </c>
      <c r="B5660" s="101" t="s">
        <v>17834</v>
      </c>
      <c r="C5660" s="101" t="s">
        <v>5927</v>
      </c>
      <c r="D5660" s="102" t="s">
        <v>17835</v>
      </c>
    </row>
    <row r="5661" spans="1:4" ht="13.5" x14ac:dyDescent="0.25">
      <c r="A5661" s="101" t="s">
        <v>17836</v>
      </c>
      <c r="B5661" s="101" t="s">
        <v>17837</v>
      </c>
      <c r="C5661" s="101" t="s">
        <v>5927</v>
      </c>
      <c r="D5661" s="102" t="s">
        <v>6313</v>
      </c>
    </row>
    <row r="5662" spans="1:4" ht="13.5" x14ac:dyDescent="0.25">
      <c r="A5662" s="101" t="s">
        <v>17838</v>
      </c>
      <c r="B5662" s="101" t="s">
        <v>17839</v>
      </c>
      <c r="C5662" s="101" t="s">
        <v>5927</v>
      </c>
      <c r="D5662" s="102" t="s">
        <v>17840</v>
      </c>
    </row>
    <row r="5663" spans="1:4" ht="13.5" x14ac:dyDescent="0.25">
      <c r="A5663" s="101" t="s">
        <v>17841</v>
      </c>
      <c r="B5663" s="101" t="s">
        <v>17842</v>
      </c>
      <c r="C5663" s="101" t="s">
        <v>5927</v>
      </c>
      <c r="D5663" s="102" t="s">
        <v>10911</v>
      </c>
    </row>
    <row r="5664" spans="1:4" ht="13.5" x14ac:dyDescent="0.25">
      <c r="A5664" s="101" t="s">
        <v>17843</v>
      </c>
      <c r="B5664" s="101" t="s">
        <v>17844</v>
      </c>
      <c r="C5664" s="101" t="s">
        <v>5927</v>
      </c>
      <c r="D5664" s="102" t="s">
        <v>17845</v>
      </c>
    </row>
    <row r="5665" spans="1:4" ht="13.5" x14ac:dyDescent="0.25">
      <c r="A5665" s="101" t="s">
        <v>17846</v>
      </c>
      <c r="B5665" s="101" t="s">
        <v>17847</v>
      </c>
      <c r="C5665" s="101" t="s">
        <v>5927</v>
      </c>
      <c r="D5665" s="102" t="s">
        <v>17848</v>
      </c>
    </row>
    <row r="5666" spans="1:4" ht="13.5" x14ac:dyDescent="0.25">
      <c r="A5666" s="101" t="s">
        <v>17849</v>
      </c>
      <c r="B5666" s="101" t="s">
        <v>17850</v>
      </c>
      <c r="C5666" s="101" t="s">
        <v>5927</v>
      </c>
      <c r="D5666" s="102" t="s">
        <v>15833</v>
      </c>
    </row>
    <row r="5667" spans="1:4" ht="13.5" x14ac:dyDescent="0.25">
      <c r="A5667" s="101" t="s">
        <v>17851</v>
      </c>
      <c r="B5667" s="101" t="s">
        <v>17852</v>
      </c>
      <c r="C5667" s="101" t="s">
        <v>5927</v>
      </c>
      <c r="D5667" s="102" t="s">
        <v>17794</v>
      </c>
    </row>
    <row r="5668" spans="1:4" ht="13.5" x14ac:dyDescent="0.25">
      <c r="A5668" s="101" t="s">
        <v>17853</v>
      </c>
      <c r="B5668" s="101" t="s">
        <v>17854</v>
      </c>
      <c r="C5668" s="101" t="s">
        <v>5927</v>
      </c>
      <c r="D5668" s="102" t="s">
        <v>17855</v>
      </c>
    </row>
    <row r="5669" spans="1:4" ht="13.5" x14ac:dyDescent="0.25">
      <c r="A5669" s="101" t="s">
        <v>17856</v>
      </c>
      <c r="B5669" s="101" t="s">
        <v>17857</v>
      </c>
      <c r="C5669" s="101" t="s">
        <v>5927</v>
      </c>
      <c r="D5669" s="102" t="s">
        <v>17858</v>
      </c>
    </row>
    <row r="5670" spans="1:4" ht="13.5" x14ac:dyDescent="0.25">
      <c r="A5670" s="101" t="s">
        <v>17859</v>
      </c>
      <c r="B5670" s="101" t="s">
        <v>17860</v>
      </c>
      <c r="C5670" s="101" t="s">
        <v>5927</v>
      </c>
      <c r="D5670" s="102" t="s">
        <v>12662</v>
      </c>
    </row>
    <row r="5671" spans="1:4" ht="13.5" x14ac:dyDescent="0.25">
      <c r="A5671" s="101" t="s">
        <v>17861</v>
      </c>
      <c r="B5671" s="101" t="s">
        <v>17862</v>
      </c>
      <c r="C5671" s="101" t="s">
        <v>5927</v>
      </c>
      <c r="D5671" s="102" t="s">
        <v>1834</v>
      </c>
    </row>
    <row r="5672" spans="1:4" ht="13.5" x14ac:dyDescent="0.25">
      <c r="A5672" s="101" t="s">
        <v>17863</v>
      </c>
      <c r="B5672" s="101" t="s">
        <v>17864</v>
      </c>
      <c r="C5672" s="101" t="s">
        <v>5927</v>
      </c>
      <c r="D5672" s="102" t="s">
        <v>8833</v>
      </c>
    </row>
    <row r="5673" spans="1:4" ht="13.5" x14ac:dyDescent="0.25">
      <c r="A5673" s="101" t="s">
        <v>17865</v>
      </c>
      <c r="B5673" s="101" t="s">
        <v>17866</v>
      </c>
      <c r="C5673" s="101" t="s">
        <v>5927</v>
      </c>
      <c r="D5673" s="102" t="s">
        <v>17867</v>
      </c>
    </row>
    <row r="5674" spans="1:4" ht="13.5" x14ac:dyDescent="0.25">
      <c r="A5674" s="101" t="s">
        <v>17868</v>
      </c>
      <c r="B5674" s="101" t="s">
        <v>17869</v>
      </c>
      <c r="C5674" s="101" t="s">
        <v>5927</v>
      </c>
      <c r="D5674" s="102" t="s">
        <v>4016</v>
      </c>
    </row>
    <row r="5675" spans="1:4" ht="13.5" x14ac:dyDescent="0.25">
      <c r="A5675" s="101" t="s">
        <v>17870</v>
      </c>
      <c r="B5675" s="101" t="s">
        <v>17871</v>
      </c>
      <c r="C5675" s="101" t="s">
        <v>5927</v>
      </c>
      <c r="D5675" s="102" t="s">
        <v>3525</v>
      </c>
    </row>
    <row r="5676" spans="1:4" ht="13.5" x14ac:dyDescent="0.25">
      <c r="A5676" s="101" t="s">
        <v>17872</v>
      </c>
      <c r="B5676" s="101" t="s">
        <v>17873</v>
      </c>
      <c r="C5676" s="101" t="s">
        <v>5927</v>
      </c>
      <c r="D5676" s="102" t="s">
        <v>15864</v>
      </c>
    </row>
    <row r="5677" spans="1:4" ht="13.5" x14ac:dyDescent="0.25">
      <c r="A5677" s="101" t="s">
        <v>17874</v>
      </c>
      <c r="B5677" s="101" t="s">
        <v>17875</v>
      </c>
      <c r="C5677" s="101" t="s">
        <v>5927</v>
      </c>
      <c r="D5677" s="102" t="s">
        <v>2011</v>
      </c>
    </row>
    <row r="5678" spans="1:4" ht="13.5" x14ac:dyDescent="0.25">
      <c r="A5678" s="101" t="s">
        <v>17876</v>
      </c>
      <c r="B5678" s="101" t="s">
        <v>17877</v>
      </c>
      <c r="C5678" s="101" t="s">
        <v>5927</v>
      </c>
      <c r="D5678" s="102" t="s">
        <v>17878</v>
      </c>
    </row>
    <row r="5679" spans="1:4" ht="13.5" x14ac:dyDescent="0.25">
      <c r="A5679" s="101" t="s">
        <v>17879</v>
      </c>
      <c r="B5679" s="101" t="s">
        <v>17880</v>
      </c>
      <c r="C5679" s="101" t="s">
        <v>5927</v>
      </c>
      <c r="D5679" s="102" t="s">
        <v>9594</v>
      </c>
    </row>
    <row r="5680" spans="1:4" ht="13.5" x14ac:dyDescent="0.25">
      <c r="A5680" s="101" t="s">
        <v>17881</v>
      </c>
      <c r="B5680" s="101" t="s">
        <v>17882</v>
      </c>
      <c r="C5680" s="101" t="s">
        <v>5927</v>
      </c>
      <c r="D5680" s="102" t="s">
        <v>17883</v>
      </c>
    </row>
    <row r="5681" spans="1:4" ht="13.5" x14ac:dyDescent="0.25">
      <c r="A5681" s="101" t="s">
        <v>17884</v>
      </c>
      <c r="B5681" s="101" t="s">
        <v>17885</v>
      </c>
      <c r="C5681" s="101" t="s">
        <v>5927</v>
      </c>
      <c r="D5681" s="102" t="s">
        <v>2579</v>
      </c>
    </row>
    <row r="5682" spans="1:4" ht="13.5" x14ac:dyDescent="0.25">
      <c r="A5682" s="101" t="s">
        <v>17886</v>
      </c>
      <c r="B5682" s="101" t="s">
        <v>17887</v>
      </c>
      <c r="C5682" s="101" t="s">
        <v>5927</v>
      </c>
      <c r="D5682" s="102" t="s">
        <v>3161</v>
      </c>
    </row>
    <row r="5683" spans="1:4" ht="13.5" x14ac:dyDescent="0.25">
      <c r="A5683" s="101" t="s">
        <v>17888</v>
      </c>
      <c r="B5683" s="101" t="s">
        <v>17889</v>
      </c>
      <c r="C5683" s="101" t="s">
        <v>5927</v>
      </c>
      <c r="D5683" s="102" t="s">
        <v>17890</v>
      </c>
    </row>
    <row r="5684" spans="1:4" ht="13.5" x14ac:dyDescent="0.25">
      <c r="A5684" s="101" t="s">
        <v>17891</v>
      </c>
      <c r="B5684" s="101" t="s">
        <v>17892</v>
      </c>
      <c r="C5684" s="101" t="s">
        <v>5927</v>
      </c>
      <c r="D5684" s="102" t="s">
        <v>2356</v>
      </c>
    </row>
    <row r="5685" spans="1:4" ht="13.5" x14ac:dyDescent="0.25">
      <c r="A5685" s="101" t="s">
        <v>17893</v>
      </c>
      <c r="B5685" s="101" t="s">
        <v>17894</v>
      </c>
      <c r="C5685" s="101" t="s">
        <v>5927</v>
      </c>
      <c r="D5685" s="102" t="s">
        <v>9663</v>
      </c>
    </row>
    <row r="5686" spans="1:4" ht="13.5" x14ac:dyDescent="0.25">
      <c r="A5686" s="101" t="s">
        <v>17895</v>
      </c>
      <c r="B5686" s="101" t="s">
        <v>17896</v>
      </c>
      <c r="C5686" s="101" t="s">
        <v>5927</v>
      </c>
      <c r="D5686" s="102" t="s">
        <v>13546</v>
      </c>
    </row>
    <row r="5687" spans="1:4" ht="13.5" x14ac:dyDescent="0.25">
      <c r="A5687" s="101" t="s">
        <v>17897</v>
      </c>
      <c r="B5687" s="101" t="s">
        <v>17898</v>
      </c>
      <c r="C5687" s="101" t="s">
        <v>5927</v>
      </c>
      <c r="D5687" s="102" t="s">
        <v>17899</v>
      </c>
    </row>
    <row r="5688" spans="1:4" ht="13.5" x14ac:dyDescent="0.25">
      <c r="A5688" s="101" t="s">
        <v>17900</v>
      </c>
      <c r="B5688" s="101" t="s">
        <v>17901</v>
      </c>
      <c r="C5688" s="101" t="s">
        <v>5927</v>
      </c>
      <c r="D5688" s="102" t="s">
        <v>17902</v>
      </c>
    </row>
    <row r="5689" spans="1:4" ht="13.5" x14ac:dyDescent="0.25">
      <c r="A5689" s="101" t="s">
        <v>17903</v>
      </c>
      <c r="B5689" s="101" t="s">
        <v>17904</v>
      </c>
      <c r="C5689" s="101" t="s">
        <v>5927</v>
      </c>
      <c r="D5689" s="102" t="s">
        <v>13511</v>
      </c>
    </row>
    <row r="5690" spans="1:4" ht="13.5" x14ac:dyDescent="0.25">
      <c r="A5690" s="101" t="s">
        <v>17905</v>
      </c>
      <c r="B5690" s="101" t="s">
        <v>17906</v>
      </c>
      <c r="C5690" s="101" t="s">
        <v>5927</v>
      </c>
      <c r="D5690" s="102" t="s">
        <v>17907</v>
      </c>
    </row>
    <row r="5691" spans="1:4" ht="13.5" x14ac:dyDescent="0.25">
      <c r="A5691" s="101" t="s">
        <v>17908</v>
      </c>
      <c r="B5691" s="101" t="s">
        <v>17909</v>
      </c>
      <c r="C5691" s="101" t="s">
        <v>5927</v>
      </c>
      <c r="D5691" s="102" t="s">
        <v>17910</v>
      </c>
    </row>
    <row r="5692" spans="1:4" ht="13.5" x14ac:dyDescent="0.25">
      <c r="A5692" s="101" t="s">
        <v>17911</v>
      </c>
      <c r="B5692" s="101" t="s">
        <v>17912</v>
      </c>
      <c r="C5692" s="101" t="s">
        <v>5927</v>
      </c>
      <c r="D5692" s="102" t="s">
        <v>17913</v>
      </c>
    </row>
    <row r="5693" spans="1:4" ht="13.5" x14ac:dyDescent="0.25">
      <c r="A5693" s="101" t="s">
        <v>17914</v>
      </c>
      <c r="B5693" s="101" t="s">
        <v>17915</v>
      </c>
      <c r="C5693" s="101" t="s">
        <v>5927</v>
      </c>
      <c r="D5693" s="102" t="s">
        <v>17916</v>
      </c>
    </row>
    <row r="5694" spans="1:4" ht="13.5" x14ac:dyDescent="0.25">
      <c r="A5694" s="101" t="s">
        <v>17917</v>
      </c>
      <c r="B5694" s="101" t="s">
        <v>17918</v>
      </c>
      <c r="C5694" s="101" t="s">
        <v>5927</v>
      </c>
      <c r="D5694" s="102" t="s">
        <v>17919</v>
      </c>
    </row>
    <row r="5695" spans="1:4" ht="13.5" x14ac:dyDescent="0.25">
      <c r="A5695" s="101" t="s">
        <v>17920</v>
      </c>
      <c r="B5695" s="101" t="s">
        <v>17921</v>
      </c>
      <c r="C5695" s="101" t="s">
        <v>5927</v>
      </c>
      <c r="D5695" s="102" t="s">
        <v>17922</v>
      </c>
    </row>
    <row r="5696" spans="1:4" ht="13.5" x14ac:dyDescent="0.25">
      <c r="A5696" s="101" t="s">
        <v>17923</v>
      </c>
      <c r="B5696" s="101" t="s">
        <v>17924</v>
      </c>
      <c r="C5696" s="101" t="s">
        <v>5927</v>
      </c>
      <c r="D5696" s="102" t="s">
        <v>11296</v>
      </c>
    </row>
    <row r="5697" spans="1:4" ht="13.5" x14ac:dyDescent="0.25">
      <c r="A5697" s="101" t="s">
        <v>17925</v>
      </c>
      <c r="B5697" s="101" t="s">
        <v>17926</v>
      </c>
      <c r="C5697" s="101" t="s">
        <v>5927</v>
      </c>
      <c r="D5697" s="102" t="s">
        <v>17927</v>
      </c>
    </row>
    <row r="5698" spans="1:4" ht="13.5" x14ac:dyDescent="0.25">
      <c r="A5698" s="101" t="s">
        <v>17928</v>
      </c>
      <c r="B5698" s="101" t="s">
        <v>17929</v>
      </c>
      <c r="C5698" s="101" t="s">
        <v>5927</v>
      </c>
      <c r="D5698" s="102" t="s">
        <v>17930</v>
      </c>
    </row>
    <row r="5699" spans="1:4" ht="13.5" x14ac:dyDescent="0.25">
      <c r="A5699" s="101" t="s">
        <v>17931</v>
      </c>
      <c r="B5699" s="101" t="s">
        <v>17932</v>
      </c>
      <c r="C5699" s="101" t="s">
        <v>5927</v>
      </c>
      <c r="D5699" s="102" t="s">
        <v>17933</v>
      </c>
    </row>
    <row r="5700" spans="1:4" ht="13.5" x14ac:dyDescent="0.25">
      <c r="A5700" s="101" t="s">
        <v>17934</v>
      </c>
      <c r="B5700" s="101" t="s">
        <v>17935</v>
      </c>
      <c r="C5700" s="101" t="s">
        <v>5927</v>
      </c>
      <c r="D5700" s="102" t="s">
        <v>17936</v>
      </c>
    </row>
    <row r="5701" spans="1:4" ht="13.5" x14ac:dyDescent="0.25">
      <c r="A5701" s="101" t="s">
        <v>17937</v>
      </c>
      <c r="B5701" s="101" t="s">
        <v>17938</v>
      </c>
      <c r="C5701" s="101" t="s">
        <v>5927</v>
      </c>
      <c r="D5701" s="102" t="s">
        <v>17939</v>
      </c>
    </row>
    <row r="5702" spans="1:4" ht="13.5" x14ac:dyDescent="0.25">
      <c r="A5702" s="101" t="s">
        <v>17940</v>
      </c>
      <c r="B5702" s="101" t="s">
        <v>17941</v>
      </c>
      <c r="C5702" s="101" t="s">
        <v>5927</v>
      </c>
      <c r="D5702" s="102" t="s">
        <v>17942</v>
      </c>
    </row>
    <row r="5703" spans="1:4" ht="13.5" x14ac:dyDescent="0.25">
      <c r="A5703" s="101" t="s">
        <v>17943</v>
      </c>
      <c r="B5703" s="101" t="s">
        <v>17944</v>
      </c>
      <c r="C5703" s="101" t="s">
        <v>5927</v>
      </c>
      <c r="D5703" s="102" t="s">
        <v>17945</v>
      </c>
    </row>
    <row r="5704" spans="1:4" ht="13.5" x14ac:dyDescent="0.25">
      <c r="A5704" s="101" t="s">
        <v>17946</v>
      </c>
      <c r="B5704" s="101" t="s">
        <v>17947</v>
      </c>
      <c r="C5704" s="101" t="s">
        <v>5927</v>
      </c>
      <c r="D5704" s="102" t="s">
        <v>17948</v>
      </c>
    </row>
    <row r="5705" spans="1:4" ht="13.5" x14ac:dyDescent="0.25">
      <c r="A5705" s="101" t="s">
        <v>17949</v>
      </c>
      <c r="B5705" s="101" t="s">
        <v>17950</v>
      </c>
      <c r="C5705" s="101" t="s">
        <v>5927</v>
      </c>
      <c r="D5705" s="102" t="s">
        <v>17951</v>
      </c>
    </row>
    <row r="5706" spans="1:4" ht="13.5" x14ac:dyDescent="0.25">
      <c r="A5706" s="101" t="s">
        <v>17952</v>
      </c>
      <c r="B5706" s="101" t="s">
        <v>17953</v>
      </c>
      <c r="C5706" s="101" t="s">
        <v>5927</v>
      </c>
      <c r="D5706" s="102" t="s">
        <v>17954</v>
      </c>
    </row>
    <row r="5707" spans="1:4" ht="13.5" x14ac:dyDescent="0.25">
      <c r="A5707" s="101" t="s">
        <v>17955</v>
      </c>
      <c r="B5707" s="101" t="s">
        <v>17956</v>
      </c>
      <c r="C5707" s="101" t="s">
        <v>5927</v>
      </c>
      <c r="D5707" s="102" t="s">
        <v>17957</v>
      </c>
    </row>
    <row r="5708" spans="1:4" ht="13.5" x14ac:dyDescent="0.25">
      <c r="A5708" s="101" t="s">
        <v>17958</v>
      </c>
      <c r="B5708" s="101" t="s">
        <v>17959</v>
      </c>
      <c r="C5708" s="101" t="s">
        <v>5927</v>
      </c>
      <c r="D5708" s="102" t="s">
        <v>17960</v>
      </c>
    </row>
    <row r="5709" spans="1:4" ht="13.5" x14ac:dyDescent="0.25">
      <c r="A5709" s="101" t="s">
        <v>17961</v>
      </c>
      <c r="B5709" s="101" t="s">
        <v>17962</v>
      </c>
      <c r="C5709" s="101" t="s">
        <v>5927</v>
      </c>
      <c r="D5709" s="102" t="s">
        <v>17963</v>
      </c>
    </row>
    <row r="5710" spans="1:4" ht="13.5" x14ac:dyDescent="0.25">
      <c r="A5710" s="101" t="s">
        <v>17964</v>
      </c>
      <c r="B5710" s="101" t="s">
        <v>17965</v>
      </c>
      <c r="C5710" s="101" t="s">
        <v>5927</v>
      </c>
      <c r="D5710" s="102" t="s">
        <v>17966</v>
      </c>
    </row>
    <row r="5711" spans="1:4" ht="13.5" x14ac:dyDescent="0.25">
      <c r="A5711" s="101" t="s">
        <v>17967</v>
      </c>
      <c r="B5711" s="101" t="s">
        <v>17968</v>
      </c>
      <c r="C5711" s="101" t="s">
        <v>5927</v>
      </c>
      <c r="D5711" s="102" t="s">
        <v>17969</v>
      </c>
    </row>
    <row r="5712" spans="1:4" ht="13.5" x14ac:dyDescent="0.25">
      <c r="A5712" s="101" t="s">
        <v>17970</v>
      </c>
      <c r="B5712" s="101" t="s">
        <v>17971</v>
      </c>
      <c r="C5712" s="101" t="s">
        <v>5927</v>
      </c>
      <c r="D5712" s="102" t="s">
        <v>17972</v>
      </c>
    </row>
    <row r="5713" spans="1:4" ht="13.5" x14ac:dyDescent="0.25">
      <c r="A5713" s="101" t="s">
        <v>17973</v>
      </c>
      <c r="B5713" s="101" t="s">
        <v>17974</v>
      </c>
      <c r="C5713" s="101" t="s">
        <v>5927</v>
      </c>
      <c r="D5713" s="102" t="s">
        <v>17975</v>
      </c>
    </row>
    <row r="5714" spans="1:4" ht="13.5" x14ac:dyDescent="0.25">
      <c r="A5714" s="101" t="s">
        <v>17976</v>
      </c>
      <c r="B5714" s="101" t="s">
        <v>17977</v>
      </c>
      <c r="C5714" s="101" t="s">
        <v>5927</v>
      </c>
      <c r="D5714" s="102" t="s">
        <v>8860</v>
      </c>
    </row>
    <row r="5715" spans="1:4" ht="13.5" x14ac:dyDescent="0.25">
      <c r="A5715" s="101" t="s">
        <v>17978</v>
      </c>
      <c r="B5715" s="101" t="s">
        <v>17979</v>
      </c>
      <c r="C5715" s="101" t="s">
        <v>5927</v>
      </c>
      <c r="D5715" s="102" t="s">
        <v>2996</v>
      </c>
    </row>
    <row r="5716" spans="1:4" ht="13.5" x14ac:dyDescent="0.25">
      <c r="A5716" s="101" t="s">
        <v>17980</v>
      </c>
      <c r="B5716" s="101" t="s">
        <v>17981</v>
      </c>
      <c r="C5716" s="101" t="s">
        <v>5927</v>
      </c>
      <c r="D5716" s="102" t="s">
        <v>17982</v>
      </c>
    </row>
    <row r="5717" spans="1:4" ht="13.5" x14ac:dyDescent="0.25">
      <c r="A5717" s="101" t="s">
        <v>17983</v>
      </c>
      <c r="B5717" s="101" t="s">
        <v>17984</v>
      </c>
      <c r="C5717" s="101" t="s">
        <v>5927</v>
      </c>
      <c r="D5717" s="102" t="s">
        <v>17985</v>
      </c>
    </row>
    <row r="5718" spans="1:4" ht="13.5" x14ac:dyDescent="0.25">
      <c r="A5718" s="101" t="s">
        <v>17986</v>
      </c>
      <c r="B5718" s="101" t="s">
        <v>17987</v>
      </c>
      <c r="C5718" s="101" t="s">
        <v>5927</v>
      </c>
      <c r="D5718" s="102" t="s">
        <v>8781</v>
      </c>
    </row>
    <row r="5719" spans="1:4" ht="13.5" x14ac:dyDescent="0.25">
      <c r="A5719" s="101" t="s">
        <v>17988</v>
      </c>
      <c r="B5719" s="101" t="s">
        <v>17989</v>
      </c>
      <c r="C5719" s="101" t="s">
        <v>5927</v>
      </c>
      <c r="D5719" s="102" t="s">
        <v>15697</v>
      </c>
    </row>
    <row r="5720" spans="1:4" ht="13.5" x14ac:dyDescent="0.25">
      <c r="A5720" s="101" t="s">
        <v>17990</v>
      </c>
      <c r="B5720" s="101" t="s">
        <v>17991</v>
      </c>
      <c r="C5720" s="101" t="s">
        <v>5927</v>
      </c>
      <c r="D5720" s="102" t="s">
        <v>9011</v>
      </c>
    </row>
    <row r="5721" spans="1:4" ht="13.5" x14ac:dyDescent="0.25">
      <c r="A5721" s="101" t="s">
        <v>17992</v>
      </c>
      <c r="B5721" s="101" t="s">
        <v>17993</v>
      </c>
      <c r="C5721" s="101" t="s">
        <v>5927</v>
      </c>
      <c r="D5721" s="102" t="s">
        <v>17994</v>
      </c>
    </row>
    <row r="5722" spans="1:4" ht="13.5" x14ac:dyDescent="0.25">
      <c r="A5722" s="101" t="s">
        <v>17995</v>
      </c>
      <c r="B5722" s="101" t="s">
        <v>17996</v>
      </c>
      <c r="C5722" s="101" t="s">
        <v>5927</v>
      </c>
      <c r="D5722" s="102" t="s">
        <v>17734</v>
      </c>
    </row>
    <row r="5723" spans="1:4" ht="13.5" x14ac:dyDescent="0.25">
      <c r="A5723" s="101" t="s">
        <v>17997</v>
      </c>
      <c r="B5723" s="101" t="s">
        <v>17998</v>
      </c>
      <c r="C5723" s="101" t="s">
        <v>5927</v>
      </c>
      <c r="D5723" s="102" t="s">
        <v>5050</v>
      </c>
    </row>
    <row r="5724" spans="1:4" ht="13.5" x14ac:dyDescent="0.25">
      <c r="A5724" s="101" t="s">
        <v>17999</v>
      </c>
      <c r="B5724" s="101" t="s">
        <v>18000</v>
      </c>
      <c r="C5724" s="101" t="s">
        <v>5927</v>
      </c>
      <c r="D5724" s="102" t="s">
        <v>8810</v>
      </c>
    </row>
    <row r="5725" spans="1:4" ht="13.5" x14ac:dyDescent="0.25">
      <c r="A5725" s="101" t="s">
        <v>18001</v>
      </c>
      <c r="B5725" s="101" t="s">
        <v>18002</v>
      </c>
      <c r="C5725" s="101" t="s">
        <v>5927</v>
      </c>
      <c r="D5725" s="102" t="s">
        <v>18003</v>
      </c>
    </row>
    <row r="5726" spans="1:4" ht="13.5" x14ac:dyDescent="0.25">
      <c r="A5726" s="101" t="s">
        <v>18004</v>
      </c>
      <c r="B5726" s="101" t="s">
        <v>18005</v>
      </c>
      <c r="C5726" s="101" t="s">
        <v>5927</v>
      </c>
      <c r="D5726" s="102" t="s">
        <v>17855</v>
      </c>
    </row>
    <row r="5727" spans="1:4" ht="13.5" x14ac:dyDescent="0.25">
      <c r="A5727" s="101" t="s">
        <v>18006</v>
      </c>
      <c r="B5727" s="101" t="s">
        <v>18007</v>
      </c>
      <c r="C5727" s="101" t="s">
        <v>5927</v>
      </c>
      <c r="D5727" s="102" t="s">
        <v>12665</v>
      </c>
    </row>
    <row r="5728" spans="1:4" ht="13.5" x14ac:dyDescent="0.25">
      <c r="A5728" s="101" t="s">
        <v>18008</v>
      </c>
      <c r="B5728" s="101" t="s">
        <v>18009</v>
      </c>
      <c r="C5728" s="101" t="s">
        <v>5927</v>
      </c>
      <c r="D5728" s="102" t="s">
        <v>12858</v>
      </c>
    </row>
    <row r="5729" spans="1:4" ht="13.5" x14ac:dyDescent="0.25">
      <c r="A5729" s="101" t="s">
        <v>18010</v>
      </c>
      <c r="B5729" s="101" t="s">
        <v>18011</v>
      </c>
      <c r="C5729" s="101" t="s">
        <v>5927</v>
      </c>
      <c r="D5729" s="102" t="s">
        <v>18012</v>
      </c>
    </row>
    <row r="5730" spans="1:4" ht="13.5" x14ac:dyDescent="0.25">
      <c r="A5730" s="101" t="s">
        <v>18013</v>
      </c>
      <c r="B5730" s="101" t="s">
        <v>18014</v>
      </c>
      <c r="C5730" s="101" t="s">
        <v>5927</v>
      </c>
      <c r="D5730" s="102" t="s">
        <v>13231</v>
      </c>
    </row>
    <row r="5731" spans="1:4" ht="13.5" x14ac:dyDescent="0.25">
      <c r="A5731" s="101" t="s">
        <v>18015</v>
      </c>
      <c r="B5731" s="101" t="s">
        <v>18016</v>
      </c>
      <c r="C5731" s="101" t="s">
        <v>5927</v>
      </c>
      <c r="D5731" s="102" t="s">
        <v>18017</v>
      </c>
    </row>
    <row r="5732" spans="1:4" ht="13.5" x14ac:dyDescent="0.25">
      <c r="A5732" s="101" t="s">
        <v>18018</v>
      </c>
      <c r="B5732" s="101" t="s">
        <v>18019</v>
      </c>
      <c r="C5732" s="101" t="s">
        <v>5927</v>
      </c>
      <c r="D5732" s="102" t="s">
        <v>18020</v>
      </c>
    </row>
    <row r="5733" spans="1:4" ht="13.5" x14ac:dyDescent="0.25">
      <c r="A5733" s="101" t="s">
        <v>18021</v>
      </c>
      <c r="B5733" s="101" t="s">
        <v>18022</v>
      </c>
      <c r="C5733" s="101" t="s">
        <v>5927</v>
      </c>
      <c r="D5733" s="102" t="s">
        <v>4463</v>
      </c>
    </row>
    <row r="5734" spans="1:4" ht="13.5" x14ac:dyDescent="0.25">
      <c r="A5734" s="101" t="s">
        <v>18023</v>
      </c>
      <c r="B5734" s="101" t="s">
        <v>18024</v>
      </c>
      <c r="C5734" s="101" t="s">
        <v>5927</v>
      </c>
      <c r="D5734" s="102" t="s">
        <v>10210</v>
      </c>
    </row>
    <row r="5735" spans="1:4" ht="13.5" x14ac:dyDescent="0.25">
      <c r="A5735" s="101" t="s">
        <v>18025</v>
      </c>
      <c r="B5735" s="101" t="s">
        <v>18026</v>
      </c>
      <c r="C5735" s="101" t="s">
        <v>5927</v>
      </c>
      <c r="D5735" s="102" t="s">
        <v>18027</v>
      </c>
    </row>
    <row r="5736" spans="1:4" ht="13.5" x14ac:dyDescent="0.25">
      <c r="A5736" s="101" t="s">
        <v>18028</v>
      </c>
      <c r="B5736" s="101" t="s">
        <v>18029</v>
      </c>
      <c r="C5736" s="101" t="s">
        <v>5927</v>
      </c>
      <c r="D5736" s="102" t="s">
        <v>18030</v>
      </c>
    </row>
    <row r="5737" spans="1:4" ht="13.5" x14ac:dyDescent="0.25">
      <c r="A5737" s="101" t="s">
        <v>18031</v>
      </c>
      <c r="B5737" s="101" t="s">
        <v>18032</v>
      </c>
      <c r="C5737" s="101" t="s">
        <v>5927</v>
      </c>
      <c r="D5737" s="102" t="s">
        <v>18033</v>
      </c>
    </row>
    <row r="5738" spans="1:4" ht="13.5" x14ac:dyDescent="0.25">
      <c r="A5738" s="101">
        <v>93382</v>
      </c>
      <c r="B5738" s="101" t="s">
        <v>18034</v>
      </c>
      <c r="C5738" s="101" t="s">
        <v>5927</v>
      </c>
      <c r="D5738" s="102" t="s">
        <v>18035</v>
      </c>
    </row>
    <row r="5739" spans="1:4" ht="13.5" x14ac:dyDescent="0.25">
      <c r="A5739" s="101" t="s">
        <v>18036</v>
      </c>
      <c r="B5739" s="101" t="s">
        <v>18037</v>
      </c>
      <c r="C5739" s="101" t="s">
        <v>5927</v>
      </c>
      <c r="D5739" s="102" t="s">
        <v>18038</v>
      </c>
    </row>
    <row r="5740" spans="1:4" ht="13.5" x14ac:dyDescent="0.25">
      <c r="A5740" s="101" t="s">
        <v>18039</v>
      </c>
      <c r="B5740" s="101" t="s">
        <v>18040</v>
      </c>
      <c r="C5740" s="101" t="s">
        <v>18041</v>
      </c>
      <c r="D5740" s="102" t="s">
        <v>18042</v>
      </c>
    </row>
    <row r="5741" spans="1:4" ht="13.5" x14ac:dyDescent="0.25">
      <c r="A5741" s="101" t="s">
        <v>18043</v>
      </c>
      <c r="B5741" s="101" t="s">
        <v>18044</v>
      </c>
      <c r="C5741" s="101" t="s">
        <v>18041</v>
      </c>
      <c r="D5741" s="102" t="s">
        <v>18045</v>
      </c>
    </row>
    <row r="5742" spans="1:4" ht="13.5" x14ac:dyDescent="0.25">
      <c r="A5742" s="101" t="s">
        <v>18046</v>
      </c>
      <c r="B5742" s="101" t="s">
        <v>18047</v>
      </c>
      <c r="C5742" s="101" t="s">
        <v>18041</v>
      </c>
      <c r="D5742" s="102" t="s">
        <v>18048</v>
      </c>
    </row>
    <row r="5743" spans="1:4" ht="13.5" x14ac:dyDescent="0.25">
      <c r="A5743" s="101" t="s">
        <v>18049</v>
      </c>
      <c r="B5743" s="101" t="s">
        <v>18050</v>
      </c>
      <c r="C5743" s="101" t="s">
        <v>18041</v>
      </c>
      <c r="D5743" s="102" t="s">
        <v>4771</v>
      </c>
    </row>
    <row r="5744" spans="1:4" ht="13.5" x14ac:dyDescent="0.25">
      <c r="A5744" s="101" t="s">
        <v>18051</v>
      </c>
      <c r="B5744" s="101" t="s">
        <v>18052</v>
      </c>
      <c r="C5744" s="101" t="s">
        <v>2759</v>
      </c>
      <c r="D5744" s="102" t="s">
        <v>18053</v>
      </c>
    </row>
    <row r="5745" spans="1:4" ht="13.5" x14ac:dyDescent="0.25">
      <c r="A5745" s="101" t="s">
        <v>18054</v>
      </c>
      <c r="B5745" s="101" t="s">
        <v>18055</v>
      </c>
      <c r="C5745" s="101" t="s">
        <v>2759</v>
      </c>
      <c r="D5745" s="102" t="s">
        <v>2080</v>
      </c>
    </row>
    <row r="5746" spans="1:4" ht="13.5" x14ac:dyDescent="0.25">
      <c r="A5746" s="101" t="s">
        <v>18056</v>
      </c>
      <c r="B5746" s="101" t="s">
        <v>18057</v>
      </c>
      <c r="C5746" s="101" t="s">
        <v>5927</v>
      </c>
      <c r="D5746" s="102" t="s">
        <v>18058</v>
      </c>
    </row>
    <row r="5747" spans="1:4" ht="13.5" x14ac:dyDescent="0.25">
      <c r="A5747" s="101" t="s">
        <v>18059</v>
      </c>
      <c r="B5747" s="101" t="s">
        <v>18060</v>
      </c>
      <c r="C5747" s="101" t="s">
        <v>5927</v>
      </c>
      <c r="D5747" s="102" t="s">
        <v>18061</v>
      </c>
    </row>
    <row r="5748" spans="1:4" ht="13.5" x14ac:dyDescent="0.25">
      <c r="A5748" s="101" t="s">
        <v>18062</v>
      </c>
      <c r="B5748" s="101" t="s">
        <v>18063</v>
      </c>
      <c r="C5748" s="101" t="s">
        <v>5927</v>
      </c>
      <c r="D5748" s="102" t="s">
        <v>18064</v>
      </c>
    </row>
    <row r="5749" spans="1:4" ht="13.5" x14ac:dyDescent="0.25">
      <c r="A5749" s="101" t="s">
        <v>18065</v>
      </c>
      <c r="B5749" s="101" t="s">
        <v>18066</v>
      </c>
      <c r="C5749" s="101" t="s">
        <v>5927</v>
      </c>
      <c r="D5749" s="102" t="s">
        <v>18067</v>
      </c>
    </row>
    <row r="5750" spans="1:4" ht="13.5" x14ac:dyDescent="0.25">
      <c r="A5750" s="101" t="s">
        <v>18068</v>
      </c>
      <c r="B5750" s="101" t="s">
        <v>18069</v>
      </c>
      <c r="C5750" s="101" t="s">
        <v>5927</v>
      </c>
      <c r="D5750" s="102" t="s">
        <v>18070</v>
      </c>
    </row>
    <row r="5751" spans="1:4" ht="13.5" x14ac:dyDescent="0.25">
      <c r="A5751" s="101" t="s">
        <v>18071</v>
      </c>
      <c r="B5751" s="101" t="s">
        <v>18072</v>
      </c>
      <c r="C5751" s="101" t="s">
        <v>5927</v>
      </c>
      <c r="D5751" s="102" t="s">
        <v>18073</v>
      </c>
    </row>
    <row r="5752" spans="1:4" ht="13.5" x14ac:dyDescent="0.25">
      <c r="A5752" s="101" t="s">
        <v>18074</v>
      </c>
      <c r="B5752" s="101" t="s">
        <v>18075</v>
      </c>
      <c r="C5752" s="101" t="s">
        <v>5927</v>
      </c>
      <c r="D5752" s="102" t="s">
        <v>18076</v>
      </c>
    </row>
    <row r="5753" spans="1:4" ht="13.5" x14ac:dyDescent="0.25">
      <c r="A5753" s="101" t="s">
        <v>18077</v>
      </c>
      <c r="B5753" s="101" t="s">
        <v>18078</v>
      </c>
      <c r="C5753" s="101" t="s">
        <v>5927</v>
      </c>
      <c r="D5753" s="102" t="s">
        <v>18079</v>
      </c>
    </row>
    <row r="5754" spans="1:4" ht="13.5" x14ac:dyDescent="0.25">
      <c r="A5754" s="101" t="s">
        <v>18080</v>
      </c>
      <c r="B5754" s="101" t="s">
        <v>18081</v>
      </c>
      <c r="C5754" s="101" t="s">
        <v>5927</v>
      </c>
      <c r="D5754" s="102" t="s">
        <v>2077</v>
      </c>
    </row>
    <row r="5755" spans="1:4" ht="13.5" x14ac:dyDescent="0.25">
      <c r="A5755" s="101" t="s">
        <v>18082</v>
      </c>
      <c r="B5755" s="101" t="s">
        <v>18083</v>
      </c>
      <c r="C5755" s="101" t="s">
        <v>2759</v>
      </c>
      <c r="D5755" s="102" t="s">
        <v>18084</v>
      </c>
    </row>
    <row r="5756" spans="1:4" ht="13.5" x14ac:dyDescent="0.25">
      <c r="A5756" s="101" t="s">
        <v>18085</v>
      </c>
      <c r="B5756" s="101" t="s">
        <v>18086</v>
      </c>
      <c r="C5756" s="101" t="s">
        <v>2759</v>
      </c>
      <c r="D5756" s="102" t="s">
        <v>18087</v>
      </c>
    </row>
    <row r="5757" spans="1:4" ht="13.5" x14ac:dyDescent="0.25">
      <c r="A5757" s="101" t="s">
        <v>18088</v>
      </c>
      <c r="B5757" s="101" t="s">
        <v>18089</v>
      </c>
      <c r="C5757" s="101" t="s">
        <v>2759</v>
      </c>
      <c r="D5757" s="102" t="s">
        <v>18090</v>
      </c>
    </row>
    <row r="5758" spans="1:4" ht="13.5" x14ac:dyDescent="0.25">
      <c r="A5758" s="101" t="s">
        <v>18091</v>
      </c>
      <c r="B5758" s="101" t="s">
        <v>18092</v>
      </c>
      <c r="C5758" s="101" t="s">
        <v>2759</v>
      </c>
      <c r="D5758" s="102" t="s">
        <v>18093</v>
      </c>
    </row>
    <row r="5759" spans="1:4" ht="13.5" x14ac:dyDescent="0.25">
      <c r="A5759" s="101" t="s">
        <v>18094</v>
      </c>
      <c r="B5759" s="101" t="s">
        <v>18095</v>
      </c>
      <c r="C5759" s="101" t="s">
        <v>2759</v>
      </c>
      <c r="D5759" s="102" t="s">
        <v>18096</v>
      </c>
    </row>
    <row r="5760" spans="1:4" ht="13.5" x14ac:dyDescent="0.25">
      <c r="A5760" s="101" t="s">
        <v>18097</v>
      </c>
      <c r="B5760" s="101" t="s">
        <v>18098</v>
      </c>
      <c r="C5760" s="101" t="s">
        <v>2759</v>
      </c>
      <c r="D5760" s="102" t="s">
        <v>18099</v>
      </c>
    </row>
    <row r="5761" spans="1:4" ht="13.5" x14ac:dyDescent="0.25">
      <c r="A5761" s="101" t="s">
        <v>18100</v>
      </c>
      <c r="B5761" s="101" t="s">
        <v>18101</v>
      </c>
      <c r="C5761" s="101" t="s">
        <v>2759</v>
      </c>
      <c r="D5761" s="102" t="s">
        <v>18102</v>
      </c>
    </row>
    <row r="5762" spans="1:4" ht="13.5" x14ac:dyDescent="0.25">
      <c r="A5762" s="101" t="s">
        <v>18103</v>
      </c>
      <c r="B5762" s="101" t="s">
        <v>18104</v>
      </c>
      <c r="C5762" s="101" t="s">
        <v>2759</v>
      </c>
      <c r="D5762" s="102" t="s">
        <v>18105</v>
      </c>
    </row>
    <row r="5763" spans="1:4" ht="13.5" x14ac:dyDescent="0.25">
      <c r="A5763" s="101" t="s">
        <v>18106</v>
      </c>
      <c r="B5763" s="101" t="s">
        <v>18107</v>
      </c>
      <c r="C5763" s="101" t="s">
        <v>2759</v>
      </c>
      <c r="D5763" s="102" t="s">
        <v>18108</v>
      </c>
    </row>
    <row r="5764" spans="1:4" ht="13.5" x14ac:dyDescent="0.25">
      <c r="A5764" s="101" t="s">
        <v>18109</v>
      </c>
      <c r="B5764" s="101" t="s">
        <v>18110</v>
      </c>
      <c r="C5764" s="101" t="s">
        <v>2759</v>
      </c>
      <c r="D5764" s="102" t="s">
        <v>10437</v>
      </c>
    </row>
    <row r="5765" spans="1:4" ht="13.5" x14ac:dyDescent="0.25">
      <c r="A5765" s="101" t="s">
        <v>18111</v>
      </c>
      <c r="B5765" s="101" t="s">
        <v>18112</v>
      </c>
      <c r="C5765" s="101" t="s">
        <v>2759</v>
      </c>
      <c r="D5765" s="102" t="s">
        <v>18113</v>
      </c>
    </row>
    <row r="5766" spans="1:4" ht="13.5" x14ac:dyDescent="0.25">
      <c r="A5766" s="101" t="s">
        <v>18114</v>
      </c>
      <c r="B5766" s="101" t="s">
        <v>18115</v>
      </c>
      <c r="C5766" s="101" t="s">
        <v>2759</v>
      </c>
      <c r="D5766" s="102" t="s">
        <v>18116</v>
      </c>
    </row>
    <row r="5767" spans="1:4" ht="13.5" x14ac:dyDescent="0.25">
      <c r="A5767" s="101" t="s">
        <v>18117</v>
      </c>
      <c r="B5767" s="101" t="s">
        <v>18118</v>
      </c>
      <c r="C5767" s="101" t="s">
        <v>2759</v>
      </c>
      <c r="D5767" s="102" t="s">
        <v>18119</v>
      </c>
    </row>
    <row r="5768" spans="1:4" ht="13.5" x14ac:dyDescent="0.25">
      <c r="A5768" s="101" t="s">
        <v>18120</v>
      </c>
      <c r="B5768" s="101" t="s">
        <v>18121</v>
      </c>
      <c r="C5768" s="101" t="s">
        <v>2759</v>
      </c>
      <c r="D5768" s="102" t="s">
        <v>18122</v>
      </c>
    </row>
    <row r="5769" spans="1:4" ht="13.5" x14ac:dyDescent="0.25">
      <c r="A5769" s="101" t="s">
        <v>18123</v>
      </c>
      <c r="B5769" s="101" t="s">
        <v>18124</v>
      </c>
      <c r="C5769" s="101" t="s">
        <v>2759</v>
      </c>
      <c r="D5769" s="102" t="s">
        <v>18125</v>
      </c>
    </row>
    <row r="5770" spans="1:4" ht="13.5" x14ac:dyDescent="0.25">
      <c r="A5770" s="101" t="s">
        <v>18126</v>
      </c>
      <c r="B5770" s="101" t="s">
        <v>18127</v>
      </c>
      <c r="C5770" s="101" t="s">
        <v>2759</v>
      </c>
      <c r="D5770" s="102" t="s">
        <v>18128</v>
      </c>
    </row>
    <row r="5771" spans="1:4" ht="13.5" x14ac:dyDescent="0.25">
      <c r="A5771" s="101" t="s">
        <v>18129</v>
      </c>
      <c r="B5771" s="101" t="s">
        <v>18130</v>
      </c>
      <c r="C5771" s="101" t="s">
        <v>2759</v>
      </c>
      <c r="D5771" s="102" t="s">
        <v>18131</v>
      </c>
    </row>
    <row r="5772" spans="1:4" ht="13.5" x14ac:dyDescent="0.25">
      <c r="A5772" s="101" t="s">
        <v>18132</v>
      </c>
      <c r="B5772" s="101" t="s">
        <v>18133</v>
      </c>
      <c r="C5772" s="101" t="s">
        <v>2759</v>
      </c>
      <c r="D5772" s="102" t="s">
        <v>18134</v>
      </c>
    </row>
    <row r="5773" spans="1:4" ht="13.5" x14ac:dyDescent="0.25">
      <c r="A5773" s="101" t="s">
        <v>18135</v>
      </c>
      <c r="B5773" s="101" t="s">
        <v>18136</v>
      </c>
      <c r="C5773" s="101" t="s">
        <v>2759</v>
      </c>
      <c r="D5773" s="102" t="s">
        <v>18137</v>
      </c>
    </row>
    <row r="5774" spans="1:4" ht="13.5" x14ac:dyDescent="0.25">
      <c r="A5774" s="101" t="s">
        <v>18138</v>
      </c>
      <c r="B5774" s="101" t="s">
        <v>18139</v>
      </c>
      <c r="C5774" s="101" t="s">
        <v>2759</v>
      </c>
      <c r="D5774" s="102" t="s">
        <v>18140</v>
      </c>
    </row>
    <row r="5775" spans="1:4" ht="13.5" x14ac:dyDescent="0.25">
      <c r="A5775" s="101" t="s">
        <v>18141</v>
      </c>
      <c r="B5775" s="101" t="s">
        <v>18142</v>
      </c>
      <c r="C5775" s="101" t="s">
        <v>2759</v>
      </c>
      <c r="D5775" s="102" t="s">
        <v>18143</v>
      </c>
    </row>
    <row r="5776" spans="1:4" ht="13.5" x14ac:dyDescent="0.25">
      <c r="A5776" s="101" t="s">
        <v>18144</v>
      </c>
      <c r="B5776" s="101" t="s">
        <v>18145</v>
      </c>
      <c r="C5776" s="101" t="s">
        <v>2759</v>
      </c>
      <c r="D5776" s="102" t="s">
        <v>18146</v>
      </c>
    </row>
    <row r="5777" spans="1:4" ht="13.5" x14ac:dyDescent="0.25">
      <c r="A5777" s="101" t="s">
        <v>18147</v>
      </c>
      <c r="B5777" s="101" t="s">
        <v>18148</v>
      </c>
      <c r="C5777" s="101" t="s">
        <v>2759</v>
      </c>
      <c r="D5777" s="102" t="s">
        <v>18149</v>
      </c>
    </row>
    <row r="5778" spans="1:4" ht="13.5" x14ac:dyDescent="0.25">
      <c r="A5778" s="101" t="s">
        <v>18150</v>
      </c>
      <c r="B5778" s="101" t="s">
        <v>18151</v>
      </c>
      <c r="C5778" s="101" t="s">
        <v>2759</v>
      </c>
      <c r="D5778" s="102" t="s">
        <v>18152</v>
      </c>
    </row>
    <row r="5779" spans="1:4" ht="13.5" x14ac:dyDescent="0.25">
      <c r="A5779" s="101" t="s">
        <v>18153</v>
      </c>
      <c r="B5779" s="101" t="s">
        <v>18154</v>
      </c>
      <c r="C5779" s="101" t="s">
        <v>2759</v>
      </c>
      <c r="D5779" s="102" t="s">
        <v>18155</v>
      </c>
    </row>
    <row r="5780" spans="1:4" ht="13.5" x14ac:dyDescent="0.25">
      <c r="A5780" s="101" t="s">
        <v>18156</v>
      </c>
      <c r="B5780" s="101" t="s">
        <v>18157</v>
      </c>
      <c r="C5780" s="101" t="s">
        <v>2759</v>
      </c>
      <c r="D5780" s="102" t="s">
        <v>11809</v>
      </c>
    </row>
    <row r="5781" spans="1:4" ht="13.5" x14ac:dyDescent="0.25">
      <c r="A5781" s="101" t="s">
        <v>18158</v>
      </c>
      <c r="B5781" s="101" t="s">
        <v>18159</v>
      </c>
      <c r="C5781" s="101" t="s">
        <v>2759</v>
      </c>
      <c r="D5781" s="102" t="s">
        <v>18160</v>
      </c>
    </row>
    <row r="5782" spans="1:4" ht="13.5" x14ac:dyDescent="0.25">
      <c r="A5782" s="101" t="s">
        <v>18161</v>
      </c>
      <c r="B5782" s="101" t="s">
        <v>18162</v>
      </c>
      <c r="C5782" s="101" t="s">
        <v>2759</v>
      </c>
      <c r="D5782" s="102" t="s">
        <v>18163</v>
      </c>
    </row>
    <row r="5783" spans="1:4" ht="13.5" x14ac:dyDescent="0.25">
      <c r="A5783" s="101" t="s">
        <v>18164</v>
      </c>
      <c r="B5783" s="101" t="s">
        <v>18165</v>
      </c>
      <c r="C5783" s="101" t="s">
        <v>2759</v>
      </c>
      <c r="D5783" s="102" t="s">
        <v>18166</v>
      </c>
    </row>
    <row r="5784" spans="1:4" ht="13.5" x14ac:dyDescent="0.25">
      <c r="A5784" s="101" t="s">
        <v>18167</v>
      </c>
      <c r="B5784" s="101" t="s">
        <v>18168</v>
      </c>
      <c r="C5784" s="101" t="s">
        <v>2759</v>
      </c>
      <c r="D5784" s="102" t="s">
        <v>18169</v>
      </c>
    </row>
    <row r="5785" spans="1:4" ht="13.5" x14ac:dyDescent="0.25">
      <c r="A5785" s="101" t="s">
        <v>18170</v>
      </c>
      <c r="B5785" s="101" t="s">
        <v>18171</v>
      </c>
      <c r="C5785" s="101" t="s">
        <v>2759</v>
      </c>
      <c r="D5785" s="102" t="s">
        <v>18172</v>
      </c>
    </row>
    <row r="5786" spans="1:4" ht="13.5" x14ac:dyDescent="0.25">
      <c r="A5786" s="101" t="s">
        <v>18173</v>
      </c>
      <c r="B5786" s="101" t="s">
        <v>18174</v>
      </c>
      <c r="C5786" s="101" t="s">
        <v>2759</v>
      </c>
      <c r="D5786" s="102" t="s">
        <v>16983</v>
      </c>
    </row>
    <row r="5787" spans="1:4" ht="13.5" x14ac:dyDescent="0.25">
      <c r="A5787" s="101" t="s">
        <v>18175</v>
      </c>
      <c r="B5787" s="101" t="s">
        <v>18176</v>
      </c>
      <c r="C5787" s="101" t="s">
        <v>2759</v>
      </c>
      <c r="D5787" s="102" t="s">
        <v>18177</v>
      </c>
    </row>
    <row r="5788" spans="1:4" ht="13.5" x14ac:dyDescent="0.25">
      <c r="A5788" s="101" t="s">
        <v>18178</v>
      </c>
      <c r="B5788" s="101" t="s">
        <v>18179</v>
      </c>
      <c r="C5788" s="101" t="s">
        <v>2759</v>
      </c>
      <c r="D5788" s="102" t="s">
        <v>13984</v>
      </c>
    </row>
    <row r="5789" spans="1:4" ht="13.5" x14ac:dyDescent="0.25">
      <c r="A5789" s="101" t="s">
        <v>18180</v>
      </c>
      <c r="B5789" s="101" t="s">
        <v>18181</v>
      </c>
      <c r="C5789" s="101" t="s">
        <v>2759</v>
      </c>
      <c r="D5789" s="102" t="s">
        <v>18182</v>
      </c>
    </row>
    <row r="5790" spans="1:4" ht="13.5" x14ac:dyDescent="0.25">
      <c r="A5790" s="101" t="s">
        <v>18183</v>
      </c>
      <c r="B5790" s="101" t="s">
        <v>18184</v>
      </c>
      <c r="C5790" s="101" t="s">
        <v>2759</v>
      </c>
      <c r="D5790" s="102" t="s">
        <v>18185</v>
      </c>
    </row>
    <row r="5791" spans="1:4" ht="13.5" x14ac:dyDescent="0.25">
      <c r="A5791" s="101" t="s">
        <v>18186</v>
      </c>
      <c r="B5791" s="101" t="s">
        <v>18187</v>
      </c>
      <c r="C5791" s="101" t="s">
        <v>2759</v>
      </c>
      <c r="D5791" s="102" t="s">
        <v>18188</v>
      </c>
    </row>
    <row r="5792" spans="1:4" ht="13.5" x14ac:dyDescent="0.25">
      <c r="A5792" s="101" t="s">
        <v>18189</v>
      </c>
      <c r="B5792" s="101" t="s">
        <v>18190</v>
      </c>
      <c r="C5792" s="101" t="s">
        <v>2759</v>
      </c>
      <c r="D5792" s="102" t="s">
        <v>18191</v>
      </c>
    </row>
    <row r="5793" spans="1:4" ht="13.5" x14ac:dyDescent="0.25">
      <c r="A5793" s="101" t="s">
        <v>18192</v>
      </c>
      <c r="B5793" s="101" t="s">
        <v>18193</v>
      </c>
      <c r="C5793" s="101" t="s">
        <v>2759</v>
      </c>
      <c r="D5793" s="102" t="s">
        <v>18194</v>
      </c>
    </row>
    <row r="5794" spans="1:4" ht="13.5" x14ac:dyDescent="0.25">
      <c r="A5794" s="101" t="s">
        <v>18195</v>
      </c>
      <c r="B5794" s="101" t="s">
        <v>18196</v>
      </c>
      <c r="C5794" s="101" t="s">
        <v>2759</v>
      </c>
      <c r="D5794" s="102" t="s">
        <v>18197</v>
      </c>
    </row>
    <row r="5795" spans="1:4" ht="13.5" x14ac:dyDescent="0.25">
      <c r="A5795" s="101" t="s">
        <v>18198</v>
      </c>
      <c r="B5795" s="101" t="s">
        <v>18199</v>
      </c>
      <c r="C5795" s="101" t="s">
        <v>2759</v>
      </c>
      <c r="D5795" s="102" t="s">
        <v>18200</v>
      </c>
    </row>
    <row r="5796" spans="1:4" ht="13.5" x14ac:dyDescent="0.25">
      <c r="A5796" s="101" t="s">
        <v>18201</v>
      </c>
      <c r="B5796" s="101" t="s">
        <v>18202</v>
      </c>
      <c r="C5796" s="101" t="s">
        <v>2759</v>
      </c>
      <c r="D5796" s="102" t="s">
        <v>18203</v>
      </c>
    </row>
    <row r="5797" spans="1:4" ht="13.5" x14ac:dyDescent="0.25">
      <c r="A5797" s="101" t="s">
        <v>18204</v>
      </c>
      <c r="B5797" s="101" t="s">
        <v>18205</v>
      </c>
      <c r="C5797" s="101" t="s">
        <v>2759</v>
      </c>
      <c r="D5797" s="102" t="s">
        <v>18206</v>
      </c>
    </row>
    <row r="5798" spans="1:4" ht="13.5" x14ac:dyDescent="0.25">
      <c r="A5798" s="101" t="s">
        <v>18207</v>
      </c>
      <c r="B5798" s="101" t="s">
        <v>18208</v>
      </c>
      <c r="C5798" s="101" t="s">
        <v>2759</v>
      </c>
      <c r="D5798" s="102" t="s">
        <v>18209</v>
      </c>
    </row>
    <row r="5799" spans="1:4" ht="13.5" x14ac:dyDescent="0.25">
      <c r="A5799" s="101" t="s">
        <v>18210</v>
      </c>
      <c r="B5799" s="101" t="s">
        <v>18211</v>
      </c>
      <c r="C5799" s="101" t="s">
        <v>2759</v>
      </c>
      <c r="D5799" s="102" t="s">
        <v>9624</v>
      </c>
    </row>
    <row r="5800" spans="1:4" ht="13.5" x14ac:dyDescent="0.25">
      <c r="A5800" s="101" t="s">
        <v>18212</v>
      </c>
      <c r="B5800" s="101" t="s">
        <v>18213</v>
      </c>
      <c r="C5800" s="101" t="s">
        <v>2759</v>
      </c>
      <c r="D5800" s="102" t="s">
        <v>18214</v>
      </c>
    </row>
    <row r="5801" spans="1:4" ht="13.5" x14ac:dyDescent="0.25">
      <c r="A5801" s="101" t="s">
        <v>18215</v>
      </c>
      <c r="B5801" s="101" t="s">
        <v>18216</v>
      </c>
      <c r="C5801" s="101" t="s">
        <v>2759</v>
      </c>
      <c r="D5801" s="102" t="s">
        <v>18217</v>
      </c>
    </row>
    <row r="5802" spans="1:4" ht="13.5" x14ac:dyDescent="0.25">
      <c r="A5802" s="101" t="s">
        <v>18218</v>
      </c>
      <c r="B5802" s="101" t="s">
        <v>18219</v>
      </c>
      <c r="C5802" s="101" t="s">
        <v>2759</v>
      </c>
      <c r="D5802" s="102" t="s">
        <v>18220</v>
      </c>
    </row>
    <row r="5803" spans="1:4" ht="13.5" x14ac:dyDescent="0.25">
      <c r="A5803" s="101" t="s">
        <v>18221</v>
      </c>
      <c r="B5803" s="101" t="s">
        <v>18222</v>
      </c>
      <c r="C5803" s="101" t="s">
        <v>2759</v>
      </c>
      <c r="D5803" s="102" t="s">
        <v>18223</v>
      </c>
    </row>
    <row r="5804" spans="1:4" ht="13.5" x14ac:dyDescent="0.25">
      <c r="A5804" s="101" t="s">
        <v>18224</v>
      </c>
      <c r="B5804" s="101" t="s">
        <v>18225</v>
      </c>
      <c r="C5804" s="101" t="s">
        <v>2759</v>
      </c>
      <c r="D5804" s="102" t="s">
        <v>11929</v>
      </c>
    </row>
    <row r="5805" spans="1:4" ht="13.5" x14ac:dyDescent="0.25">
      <c r="A5805" s="101" t="s">
        <v>18226</v>
      </c>
      <c r="B5805" s="101" t="s">
        <v>18227</v>
      </c>
      <c r="C5805" s="101" t="s">
        <v>2759</v>
      </c>
      <c r="D5805" s="102" t="s">
        <v>18228</v>
      </c>
    </row>
    <row r="5806" spans="1:4" ht="13.5" x14ac:dyDescent="0.25">
      <c r="A5806" s="101" t="s">
        <v>18229</v>
      </c>
      <c r="B5806" s="101" t="s">
        <v>18230</v>
      </c>
      <c r="C5806" s="101" t="s">
        <v>2759</v>
      </c>
      <c r="D5806" s="102" t="s">
        <v>18231</v>
      </c>
    </row>
    <row r="5807" spans="1:4" ht="13.5" x14ac:dyDescent="0.25">
      <c r="A5807" s="101" t="s">
        <v>18232</v>
      </c>
      <c r="B5807" s="101" t="s">
        <v>18233</v>
      </c>
      <c r="C5807" s="101" t="s">
        <v>2759</v>
      </c>
      <c r="D5807" s="102" t="s">
        <v>9624</v>
      </c>
    </row>
    <row r="5808" spans="1:4" ht="13.5" x14ac:dyDescent="0.25">
      <c r="A5808" s="101" t="s">
        <v>18234</v>
      </c>
      <c r="B5808" s="101" t="s">
        <v>18235</v>
      </c>
      <c r="C5808" s="101" t="s">
        <v>2759</v>
      </c>
      <c r="D5808" s="102" t="s">
        <v>18217</v>
      </c>
    </row>
    <row r="5809" spans="1:4" ht="13.5" x14ac:dyDescent="0.25">
      <c r="A5809" s="101" t="s">
        <v>18236</v>
      </c>
      <c r="B5809" s="101" t="s">
        <v>18237</v>
      </c>
      <c r="C5809" s="101" t="s">
        <v>2759</v>
      </c>
      <c r="D5809" s="102" t="s">
        <v>13341</v>
      </c>
    </row>
    <row r="5810" spans="1:4" ht="13.5" x14ac:dyDescent="0.25">
      <c r="A5810" s="101" t="s">
        <v>18238</v>
      </c>
      <c r="B5810" s="101" t="s">
        <v>18239</v>
      </c>
      <c r="C5810" s="101" t="s">
        <v>2759</v>
      </c>
      <c r="D5810" s="102" t="s">
        <v>18240</v>
      </c>
    </row>
    <row r="5811" spans="1:4" ht="13.5" x14ac:dyDescent="0.25">
      <c r="A5811" s="101" t="s">
        <v>18241</v>
      </c>
      <c r="B5811" s="101" t="s">
        <v>18242</v>
      </c>
      <c r="C5811" s="101" t="s">
        <v>2759</v>
      </c>
      <c r="D5811" s="102" t="s">
        <v>18243</v>
      </c>
    </row>
    <row r="5812" spans="1:4" ht="13.5" x14ac:dyDescent="0.25">
      <c r="A5812" s="101" t="s">
        <v>18244</v>
      </c>
      <c r="B5812" s="101" t="s">
        <v>18245</v>
      </c>
      <c r="C5812" s="101" t="s">
        <v>2759</v>
      </c>
      <c r="D5812" s="102" t="s">
        <v>18246</v>
      </c>
    </row>
    <row r="5813" spans="1:4" ht="13.5" x14ac:dyDescent="0.25">
      <c r="A5813" s="101" t="s">
        <v>18247</v>
      </c>
      <c r="B5813" s="101" t="s">
        <v>18248</v>
      </c>
      <c r="C5813" s="101" t="s">
        <v>2759</v>
      </c>
      <c r="D5813" s="102" t="s">
        <v>18249</v>
      </c>
    </row>
    <row r="5814" spans="1:4" ht="13.5" x14ac:dyDescent="0.25">
      <c r="A5814" s="101" t="s">
        <v>18250</v>
      </c>
      <c r="B5814" s="101" t="s">
        <v>18251</v>
      </c>
      <c r="C5814" s="101" t="s">
        <v>2759</v>
      </c>
      <c r="D5814" s="102" t="s">
        <v>18252</v>
      </c>
    </row>
    <row r="5815" spans="1:4" ht="13.5" x14ac:dyDescent="0.25">
      <c r="A5815" s="101" t="s">
        <v>18253</v>
      </c>
      <c r="B5815" s="101" t="s">
        <v>18254</v>
      </c>
      <c r="C5815" s="101" t="s">
        <v>2759</v>
      </c>
      <c r="D5815" s="102" t="s">
        <v>18255</v>
      </c>
    </row>
    <row r="5816" spans="1:4" ht="13.5" x14ac:dyDescent="0.25">
      <c r="A5816" s="101" t="s">
        <v>18256</v>
      </c>
      <c r="B5816" s="101" t="s">
        <v>18257</v>
      </c>
      <c r="C5816" s="101" t="s">
        <v>2759</v>
      </c>
      <c r="D5816" s="102" t="s">
        <v>18258</v>
      </c>
    </row>
    <row r="5817" spans="1:4" ht="13.5" x14ac:dyDescent="0.25">
      <c r="A5817" s="101" t="s">
        <v>18259</v>
      </c>
      <c r="B5817" s="101" t="s">
        <v>18260</v>
      </c>
      <c r="C5817" s="101" t="s">
        <v>2759</v>
      </c>
      <c r="D5817" s="102" t="s">
        <v>8442</v>
      </c>
    </row>
    <row r="5818" spans="1:4" ht="13.5" x14ac:dyDescent="0.25">
      <c r="A5818" s="101" t="s">
        <v>18261</v>
      </c>
      <c r="B5818" s="101" t="s">
        <v>18262</v>
      </c>
      <c r="C5818" s="101" t="s">
        <v>2759</v>
      </c>
      <c r="D5818" s="102" t="s">
        <v>18263</v>
      </c>
    </row>
    <row r="5819" spans="1:4" ht="13.5" x14ac:dyDescent="0.25">
      <c r="A5819" s="101" t="s">
        <v>18264</v>
      </c>
      <c r="B5819" s="101" t="s">
        <v>18265</v>
      </c>
      <c r="C5819" s="101" t="s">
        <v>2759</v>
      </c>
      <c r="D5819" s="102" t="s">
        <v>18266</v>
      </c>
    </row>
    <row r="5820" spans="1:4" ht="13.5" x14ac:dyDescent="0.25">
      <c r="A5820" s="101" t="s">
        <v>18267</v>
      </c>
      <c r="B5820" s="101" t="s">
        <v>18268</v>
      </c>
      <c r="C5820" s="101" t="s">
        <v>2759</v>
      </c>
      <c r="D5820" s="102" t="s">
        <v>18269</v>
      </c>
    </row>
    <row r="5821" spans="1:4" ht="13.5" x14ac:dyDescent="0.25">
      <c r="A5821" s="101" t="s">
        <v>18270</v>
      </c>
      <c r="B5821" s="101" t="s">
        <v>18271</v>
      </c>
      <c r="C5821" s="101" t="s">
        <v>2759</v>
      </c>
      <c r="D5821" s="102" t="s">
        <v>18272</v>
      </c>
    </row>
    <row r="5822" spans="1:4" ht="13.5" x14ac:dyDescent="0.25">
      <c r="A5822" s="101" t="s">
        <v>18273</v>
      </c>
      <c r="B5822" s="101" t="s">
        <v>18274</v>
      </c>
      <c r="C5822" s="101" t="s">
        <v>2759</v>
      </c>
      <c r="D5822" s="102" t="s">
        <v>18275</v>
      </c>
    </row>
    <row r="5823" spans="1:4" ht="13.5" x14ac:dyDescent="0.25">
      <c r="A5823" s="101" t="s">
        <v>18276</v>
      </c>
      <c r="B5823" s="101" t="s">
        <v>18277</v>
      </c>
      <c r="C5823" s="101" t="s">
        <v>2759</v>
      </c>
      <c r="D5823" s="102" t="s">
        <v>18278</v>
      </c>
    </row>
    <row r="5824" spans="1:4" ht="13.5" x14ac:dyDescent="0.25">
      <c r="A5824" s="101" t="s">
        <v>18279</v>
      </c>
      <c r="B5824" s="101" t="s">
        <v>18280</v>
      </c>
      <c r="C5824" s="101" t="s">
        <v>2759</v>
      </c>
      <c r="D5824" s="102" t="s">
        <v>18281</v>
      </c>
    </row>
    <row r="5825" spans="1:4" ht="13.5" x14ac:dyDescent="0.25">
      <c r="A5825" s="101" t="s">
        <v>18282</v>
      </c>
      <c r="B5825" s="101" t="s">
        <v>18283</v>
      </c>
      <c r="C5825" s="101" t="s">
        <v>2759</v>
      </c>
      <c r="D5825" s="102" t="s">
        <v>18284</v>
      </c>
    </row>
    <row r="5826" spans="1:4" ht="13.5" x14ac:dyDescent="0.25">
      <c r="A5826" s="101" t="s">
        <v>18285</v>
      </c>
      <c r="B5826" s="101" t="s">
        <v>18286</v>
      </c>
      <c r="C5826" s="101" t="s">
        <v>1770</v>
      </c>
      <c r="D5826" s="102" t="s">
        <v>18287</v>
      </c>
    </row>
    <row r="5827" spans="1:4" ht="13.5" x14ac:dyDescent="0.25">
      <c r="A5827" s="101" t="s">
        <v>18288</v>
      </c>
      <c r="B5827" s="101" t="s">
        <v>18289</v>
      </c>
      <c r="C5827" s="101" t="s">
        <v>1770</v>
      </c>
      <c r="D5827" s="102" t="s">
        <v>13361</v>
      </c>
    </row>
    <row r="5828" spans="1:4" ht="13.5" x14ac:dyDescent="0.25">
      <c r="A5828" s="101" t="s">
        <v>18290</v>
      </c>
      <c r="B5828" s="101" t="s">
        <v>18291</v>
      </c>
      <c r="C5828" s="101" t="s">
        <v>2759</v>
      </c>
      <c r="D5828" s="102" t="s">
        <v>18292</v>
      </c>
    </row>
    <row r="5829" spans="1:4" ht="13.5" x14ac:dyDescent="0.25">
      <c r="A5829" s="101" t="s">
        <v>18293</v>
      </c>
      <c r="B5829" s="101" t="s">
        <v>18294</v>
      </c>
      <c r="C5829" s="101" t="s">
        <v>2759</v>
      </c>
      <c r="D5829" s="102" t="s">
        <v>18295</v>
      </c>
    </row>
    <row r="5830" spans="1:4" ht="13.5" x14ac:dyDescent="0.25">
      <c r="A5830" s="101" t="s">
        <v>18296</v>
      </c>
      <c r="B5830" s="101" t="s">
        <v>18297</v>
      </c>
      <c r="C5830" s="101" t="s">
        <v>2759</v>
      </c>
      <c r="D5830" s="102" t="s">
        <v>18298</v>
      </c>
    </row>
    <row r="5831" spans="1:4" ht="13.5" x14ac:dyDescent="0.25">
      <c r="A5831" s="101" t="s">
        <v>18299</v>
      </c>
      <c r="B5831" s="101" t="s">
        <v>18300</v>
      </c>
      <c r="C5831" s="101" t="s">
        <v>2759</v>
      </c>
      <c r="D5831" s="102" t="s">
        <v>18301</v>
      </c>
    </row>
    <row r="5832" spans="1:4" ht="13.5" x14ac:dyDescent="0.25">
      <c r="A5832" s="101" t="s">
        <v>18302</v>
      </c>
      <c r="B5832" s="101" t="s">
        <v>18303</v>
      </c>
      <c r="C5832" s="101" t="s">
        <v>2759</v>
      </c>
      <c r="D5832" s="102" t="s">
        <v>18304</v>
      </c>
    </row>
    <row r="5833" spans="1:4" ht="13.5" x14ac:dyDescent="0.25">
      <c r="A5833" s="101" t="s">
        <v>18305</v>
      </c>
      <c r="B5833" s="101" t="s">
        <v>18306</v>
      </c>
      <c r="C5833" s="101" t="s">
        <v>2759</v>
      </c>
      <c r="D5833" s="102" t="s">
        <v>18307</v>
      </c>
    </row>
    <row r="5834" spans="1:4" ht="13.5" x14ac:dyDescent="0.25">
      <c r="A5834" s="101" t="s">
        <v>18308</v>
      </c>
      <c r="B5834" s="101" t="s">
        <v>18309</v>
      </c>
      <c r="C5834" s="101" t="s">
        <v>2759</v>
      </c>
      <c r="D5834" s="102" t="s">
        <v>18310</v>
      </c>
    </row>
    <row r="5835" spans="1:4" ht="13.5" x14ac:dyDescent="0.25">
      <c r="A5835" s="101" t="s">
        <v>18311</v>
      </c>
      <c r="B5835" s="101" t="s">
        <v>18312</v>
      </c>
      <c r="C5835" s="101" t="s">
        <v>2759</v>
      </c>
      <c r="D5835" s="102" t="s">
        <v>18313</v>
      </c>
    </row>
    <row r="5836" spans="1:4" ht="13.5" x14ac:dyDescent="0.25">
      <c r="A5836" s="101" t="s">
        <v>18314</v>
      </c>
      <c r="B5836" s="101" t="s">
        <v>18315</v>
      </c>
      <c r="C5836" s="101" t="s">
        <v>2759</v>
      </c>
      <c r="D5836" s="102" t="s">
        <v>18316</v>
      </c>
    </row>
    <row r="5837" spans="1:4" ht="13.5" x14ac:dyDescent="0.25">
      <c r="A5837" s="101" t="s">
        <v>18317</v>
      </c>
      <c r="B5837" s="101" t="s">
        <v>18318</v>
      </c>
      <c r="C5837" s="101" t="s">
        <v>2759</v>
      </c>
      <c r="D5837" s="102" t="s">
        <v>18319</v>
      </c>
    </row>
    <row r="5838" spans="1:4" ht="13.5" x14ac:dyDescent="0.25">
      <c r="A5838" s="101" t="s">
        <v>18320</v>
      </c>
      <c r="B5838" s="101" t="s">
        <v>18321</v>
      </c>
      <c r="C5838" s="101" t="s">
        <v>2759</v>
      </c>
      <c r="D5838" s="102" t="s">
        <v>18322</v>
      </c>
    </row>
    <row r="5839" spans="1:4" ht="13.5" x14ac:dyDescent="0.25">
      <c r="A5839" s="101" t="s">
        <v>18323</v>
      </c>
      <c r="B5839" s="101" t="s">
        <v>18324</v>
      </c>
      <c r="C5839" s="101" t="s">
        <v>2759</v>
      </c>
      <c r="D5839" s="102" t="s">
        <v>18325</v>
      </c>
    </row>
    <row r="5840" spans="1:4" ht="13.5" x14ac:dyDescent="0.25">
      <c r="A5840" s="101" t="s">
        <v>18326</v>
      </c>
      <c r="B5840" s="101" t="s">
        <v>18327</v>
      </c>
      <c r="C5840" s="101" t="s">
        <v>2759</v>
      </c>
      <c r="D5840" s="102" t="s">
        <v>14063</v>
      </c>
    </row>
    <row r="5841" spans="1:4" ht="13.5" x14ac:dyDescent="0.25">
      <c r="A5841" s="101" t="s">
        <v>18328</v>
      </c>
      <c r="B5841" s="101" t="s">
        <v>18329</v>
      </c>
      <c r="C5841" s="101" t="s">
        <v>2759</v>
      </c>
      <c r="D5841" s="102" t="s">
        <v>18330</v>
      </c>
    </row>
    <row r="5842" spans="1:4" ht="13.5" x14ac:dyDescent="0.25">
      <c r="A5842" s="101" t="s">
        <v>18331</v>
      </c>
      <c r="B5842" s="101" t="s">
        <v>18332</v>
      </c>
      <c r="C5842" s="101" t="s">
        <v>2759</v>
      </c>
      <c r="D5842" s="102" t="s">
        <v>18333</v>
      </c>
    </row>
    <row r="5843" spans="1:4" ht="13.5" x14ac:dyDescent="0.25">
      <c r="A5843" s="101" t="s">
        <v>18334</v>
      </c>
      <c r="B5843" s="101" t="s">
        <v>18335</v>
      </c>
      <c r="C5843" s="101" t="s">
        <v>5927</v>
      </c>
      <c r="D5843" s="102" t="s">
        <v>18336</v>
      </c>
    </row>
    <row r="5844" spans="1:4" ht="13.5" x14ac:dyDescent="0.25">
      <c r="A5844" s="101" t="s">
        <v>18337</v>
      </c>
      <c r="B5844" s="101" t="s">
        <v>18338</v>
      </c>
      <c r="C5844" s="101" t="s">
        <v>5927</v>
      </c>
      <c r="D5844" s="102" t="s">
        <v>18339</v>
      </c>
    </row>
    <row r="5845" spans="1:4" ht="13.5" x14ac:dyDescent="0.25">
      <c r="A5845" s="101" t="s">
        <v>18340</v>
      </c>
      <c r="B5845" s="101" t="s">
        <v>18341</v>
      </c>
      <c r="C5845" s="101" t="s">
        <v>5927</v>
      </c>
      <c r="D5845" s="102" t="s">
        <v>18342</v>
      </c>
    </row>
    <row r="5846" spans="1:4" ht="13.5" x14ac:dyDescent="0.25">
      <c r="A5846" s="101" t="s">
        <v>18343</v>
      </c>
      <c r="B5846" s="101" t="s">
        <v>18344</v>
      </c>
      <c r="C5846" s="101" t="s">
        <v>5927</v>
      </c>
      <c r="D5846" s="102" t="s">
        <v>18345</v>
      </c>
    </row>
    <row r="5847" spans="1:4" ht="13.5" x14ac:dyDescent="0.25">
      <c r="A5847" s="101" t="s">
        <v>18346</v>
      </c>
      <c r="B5847" s="101" t="s">
        <v>18347</v>
      </c>
      <c r="C5847" s="101" t="s">
        <v>5927</v>
      </c>
      <c r="D5847" s="102" t="s">
        <v>18348</v>
      </c>
    </row>
    <row r="5848" spans="1:4" ht="13.5" x14ac:dyDescent="0.25">
      <c r="A5848" s="101" t="s">
        <v>18349</v>
      </c>
      <c r="B5848" s="101" t="s">
        <v>18350</v>
      </c>
      <c r="C5848" s="101" t="s">
        <v>5927</v>
      </c>
      <c r="D5848" s="102" t="s">
        <v>18351</v>
      </c>
    </row>
    <row r="5849" spans="1:4" ht="13.5" x14ac:dyDescent="0.25">
      <c r="A5849" s="101" t="s">
        <v>18352</v>
      </c>
      <c r="B5849" s="101" t="s">
        <v>18353</v>
      </c>
      <c r="C5849" s="101" t="s">
        <v>5927</v>
      </c>
      <c r="D5849" s="102" t="s">
        <v>18354</v>
      </c>
    </row>
    <row r="5850" spans="1:4" ht="13.5" x14ac:dyDescent="0.25">
      <c r="A5850" s="101" t="s">
        <v>18355</v>
      </c>
      <c r="B5850" s="101" t="s">
        <v>18356</v>
      </c>
      <c r="C5850" s="101" t="s">
        <v>5927</v>
      </c>
      <c r="D5850" s="102" t="s">
        <v>18357</v>
      </c>
    </row>
    <row r="5851" spans="1:4" ht="13.5" x14ac:dyDescent="0.25">
      <c r="A5851" s="101" t="s">
        <v>18358</v>
      </c>
      <c r="B5851" s="101" t="s">
        <v>18359</v>
      </c>
      <c r="C5851" s="101" t="s">
        <v>5927</v>
      </c>
      <c r="D5851" s="102" t="s">
        <v>18360</v>
      </c>
    </row>
    <row r="5852" spans="1:4" ht="13.5" x14ac:dyDescent="0.25">
      <c r="A5852" s="101" t="s">
        <v>18361</v>
      </c>
      <c r="B5852" s="101" t="s">
        <v>18362</v>
      </c>
      <c r="C5852" s="101" t="s">
        <v>5927</v>
      </c>
      <c r="D5852" s="102" t="s">
        <v>18363</v>
      </c>
    </row>
    <row r="5853" spans="1:4" ht="13.5" x14ac:dyDescent="0.25">
      <c r="A5853" s="101" t="s">
        <v>18364</v>
      </c>
      <c r="B5853" s="101" t="s">
        <v>18365</v>
      </c>
      <c r="C5853" s="101" t="s">
        <v>5927</v>
      </c>
      <c r="D5853" s="102" t="s">
        <v>18366</v>
      </c>
    </row>
    <row r="5854" spans="1:4" ht="13.5" x14ac:dyDescent="0.25">
      <c r="A5854" s="101" t="s">
        <v>18367</v>
      </c>
      <c r="B5854" s="101" t="s">
        <v>18368</v>
      </c>
      <c r="C5854" s="101" t="s">
        <v>5927</v>
      </c>
      <c r="D5854" s="102" t="s">
        <v>18369</v>
      </c>
    </row>
    <row r="5855" spans="1:4" ht="13.5" x14ac:dyDescent="0.25">
      <c r="A5855" s="101" t="s">
        <v>18370</v>
      </c>
      <c r="B5855" s="101" t="s">
        <v>18371</v>
      </c>
      <c r="C5855" s="101" t="s">
        <v>5927</v>
      </c>
      <c r="D5855" s="102" t="s">
        <v>18372</v>
      </c>
    </row>
    <row r="5856" spans="1:4" ht="13.5" x14ac:dyDescent="0.25">
      <c r="A5856" s="101" t="s">
        <v>18373</v>
      </c>
      <c r="B5856" s="101" t="s">
        <v>18374</v>
      </c>
      <c r="C5856" s="101" t="s">
        <v>5927</v>
      </c>
      <c r="D5856" s="102" t="s">
        <v>18375</v>
      </c>
    </row>
    <row r="5857" spans="1:4" ht="13.5" x14ac:dyDescent="0.25">
      <c r="A5857" s="101" t="s">
        <v>18376</v>
      </c>
      <c r="B5857" s="101" t="s">
        <v>18377</v>
      </c>
      <c r="C5857" s="101" t="s">
        <v>5927</v>
      </c>
      <c r="D5857" s="102" t="s">
        <v>18378</v>
      </c>
    </row>
    <row r="5858" spans="1:4" ht="13.5" x14ac:dyDescent="0.25">
      <c r="A5858" s="101" t="s">
        <v>18379</v>
      </c>
      <c r="B5858" s="101" t="s">
        <v>18380</v>
      </c>
      <c r="C5858" s="101" t="s">
        <v>5927</v>
      </c>
      <c r="D5858" s="102" t="s">
        <v>17969</v>
      </c>
    </row>
    <row r="5859" spans="1:4" ht="13.5" x14ac:dyDescent="0.25">
      <c r="A5859" s="101" t="s">
        <v>18381</v>
      </c>
      <c r="B5859" s="101" t="s">
        <v>18382</v>
      </c>
      <c r="C5859" s="101" t="s">
        <v>5927</v>
      </c>
      <c r="D5859" s="102" t="s">
        <v>18383</v>
      </c>
    </row>
    <row r="5860" spans="1:4" ht="13.5" x14ac:dyDescent="0.25">
      <c r="A5860" s="101" t="s">
        <v>18384</v>
      </c>
      <c r="B5860" s="101" t="s">
        <v>18385</v>
      </c>
      <c r="C5860" s="101" t="s">
        <v>5927</v>
      </c>
      <c r="D5860" s="102" t="s">
        <v>18386</v>
      </c>
    </row>
    <row r="5861" spans="1:4" ht="13.5" x14ac:dyDescent="0.25">
      <c r="A5861" s="101" t="s">
        <v>18387</v>
      </c>
      <c r="B5861" s="101" t="s">
        <v>18388</v>
      </c>
      <c r="C5861" s="101" t="s">
        <v>5927</v>
      </c>
      <c r="D5861" s="102" t="s">
        <v>18389</v>
      </c>
    </row>
    <row r="5862" spans="1:4" ht="13.5" x14ac:dyDescent="0.25">
      <c r="A5862" s="101" t="s">
        <v>18390</v>
      </c>
      <c r="B5862" s="101" t="s">
        <v>18391</v>
      </c>
      <c r="C5862" s="101" t="s">
        <v>5927</v>
      </c>
      <c r="D5862" s="102" t="s">
        <v>18392</v>
      </c>
    </row>
    <row r="5863" spans="1:4" ht="13.5" x14ac:dyDescent="0.25">
      <c r="A5863" s="101" t="s">
        <v>18393</v>
      </c>
      <c r="B5863" s="101" t="s">
        <v>18394</v>
      </c>
      <c r="C5863" s="101" t="s">
        <v>5927</v>
      </c>
      <c r="D5863" s="102" t="s">
        <v>18395</v>
      </c>
    </row>
    <row r="5864" spans="1:4" ht="13.5" x14ac:dyDescent="0.25">
      <c r="A5864" s="101" t="s">
        <v>18396</v>
      </c>
      <c r="B5864" s="101" t="s">
        <v>18397</v>
      </c>
      <c r="C5864" s="101" t="s">
        <v>5927</v>
      </c>
      <c r="D5864" s="102" t="s">
        <v>18398</v>
      </c>
    </row>
    <row r="5865" spans="1:4" ht="13.5" x14ac:dyDescent="0.25">
      <c r="A5865" s="101" t="s">
        <v>18399</v>
      </c>
      <c r="B5865" s="101" t="s">
        <v>18400</v>
      </c>
      <c r="C5865" s="101" t="s">
        <v>5927</v>
      </c>
      <c r="D5865" s="102" t="s">
        <v>18401</v>
      </c>
    </row>
    <row r="5866" spans="1:4" ht="13.5" x14ac:dyDescent="0.25">
      <c r="A5866" s="101" t="s">
        <v>18402</v>
      </c>
      <c r="B5866" s="101" t="s">
        <v>18403</v>
      </c>
      <c r="C5866" s="101" t="s">
        <v>5927</v>
      </c>
      <c r="D5866" s="102" t="s">
        <v>18404</v>
      </c>
    </row>
    <row r="5867" spans="1:4" ht="13.5" x14ac:dyDescent="0.25">
      <c r="A5867" s="101" t="s">
        <v>18405</v>
      </c>
      <c r="B5867" s="101" t="s">
        <v>18406</v>
      </c>
      <c r="C5867" s="101" t="s">
        <v>5927</v>
      </c>
      <c r="D5867" s="102" t="s">
        <v>18407</v>
      </c>
    </row>
    <row r="5868" spans="1:4" ht="13.5" x14ac:dyDescent="0.25">
      <c r="A5868" s="101" t="s">
        <v>18408</v>
      </c>
      <c r="B5868" s="101" t="s">
        <v>18409</v>
      </c>
      <c r="C5868" s="101" t="s">
        <v>5927</v>
      </c>
      <c r="D5868" s="102" t="s">
        <v>18410</v>
      </c>
    </row>
    <row r="5869" spans="1:4" ht="13.5" x14ac:dyDescent="0.25">
      <c r="A5869" s="101" t="s">
        <v>18411</v>
      </c>
      <c r="B5869" s="101" t="s">
        <v>18412</v>
      </c>
      <c r="C5869" s="101" t="s">
        <v>5927</v>
      </c>
      <c r="D5869" s="102" t="s">
        <v>18413</v>
      </c>
    </row>
    <row r="5870" spans="1:4" ht="13.5" x14ac:dyDescent="0.25">
      <c r="A5870" s="101" t="s">
        <v>18414</v>
      </c>
      <c r="B5870" s="101" t="s">
        <v>18415</v>
      </c>
      <c r="C5870" s="101" t="s">
        <v>5927</v>
      </c>
      <c r="D5870" s="102" t="s">
        <v>18416</v>
      </c>
    </row>
    <row r="5871" spans="1:4" ht="13.5" x14ac:dyDescent="0.25">
      <c r="A5871" s="101" t="s">
        <v>18417</v>
      </c>
      <c r="B5871" s="101" t="s">
        <v>18418</v>
      </c>
      <c r="C5871" s="101" t="s">
        <v>2759</v>
      </c>
      <c r="D5871" s="102" t="s">
        <v>18419</v>
      </c>
    </row>
    <row r="5872" spans="1:4" ht="13.5" x14ac:dyDescent="0.25">
      <c r="A5872" s="101" t="s">
        <v>18420</v>
      </c>
      <c r="B5872" s="101" t="s">
        <v>18421</v>
      </c>
      <c r="C5872" s="101" t="s">
        <v>2759</v>
      </c>
      <c r="D5872" s="102" t="s">
        <v>18422</v>
      </c>
    </row>
    <row r="5873" spans="1:4" ht="13.5" x14ac:dyDescent="0.25">
      <c r="A5873" s="101" t="s">
        <v>18423</v>
      </c>
      <c r="B5873" s="101" t="s">
        <v>18424</v>
      </c>
      <c r="C5873" s="101" t="s">
        <v>2759</v>
      </c>
      <c r="D5873" s="102" t="s">
        <v>18425</v>
      </c>
    </row>
    <row r="5874" spans="1:4" ht="13.5" x14ac:dyDescent="0.25">
      <c r="A5874" s="101" t="s">
        <v>18426</v>
      </c>
      <c r="B5874" s="101" t="s">
        <v>18427</v>
      </c>
      <c r="C5874" s="101" t="s">
        <v>2759</v>
      </c>
      <c r="D5874" s="102" t="s">
        <v>18428</v>
      </c>
    </row>
    <row r="5875" spans="1:4" ht="13.5" x14ac:dyDescent="0.25">
      <c r="A5875" s="101" t="s">
        <v>18429</v>
      </c>
      <c r="B5875" s="101" t="s">
        <v>18430</v>
      </c>
      <c r="C5875" s="101" t="s">
        <v>2759</v>
      </c>
      <c r="D5875" s="102" t="s">
        <v>15056</v>
      </c>
    </row>
    <row r="5876" spans="1:4" ht="13.5" x14ac:dyDescent="0.25">
      <c r="A5876" s="101" t="s">
        <v>18431</v>
      </c>
      <c r="B5876" s="101" t="s">
        <v>18432</v>
      </c>
      <c r="C5876" s="101" t="s">
        <v>2759</v>
      </c>
      <c r="D5876" s="102" t="s">
        <v>18433</v>
      </c>
    </row>
    <row r="5877" spans="1:4" ht="13.5" x14ac:dyDescent="0.25">
      <c r="A5877" s="101" t="s">
        <v>18434</v>
      </c>
      <c r="B5877" s="101" t="s">
        <v>18435</v>
      </c>
      <c r="C5877" s="101" t="s">
        <v>2759</v>
      </c>
      <c r="D5877" s="102" t="s">
        <v>18436</v>
      </c>
    </row>
    <row r="5878" spans="1:4" ht="13.5" x14ac:dyDescent="0.25">
      <c r="A5878" s="101" t="s">
        <v>18437</v>
      </c>
      <c r="B5878" s="101" t="s">
        <v>18438</v>
      </c>
      <c r="C5878" s="101" t="s">
        <v>2759</v>
      </c>
      <c r="D5878" s="102" t="s">
        <v>4215</v>
      </c>
    </row>
    <row r="5879" spans="1:4" ht="13.5" x14ac:dyDescent="0.25">
      <c r="A5879" s="101" t="s">
        <v>18439</v>
      </c>
      <c r="B5879" s="101" t="s">
        <v>18440</v>
      </c>
      <c r="C5879" s="101" t="s">
        <v>2759</v>
      </c>
      <c r="D5879" s="102" t="s">
        <v>18441</v>
      </c>
    </row>
    <row r="5880" spans="1:4" ht="13.5" x14ac:dyDescent="0.25">
      <c r="A5880" s="101" t="s">
        <v>18442</v>
      </c>
      <c r="B5880" s="101" t="s">
        <v>18443</v>
      </c>
      <c r="C5880" s="101" t="s">
        <v>2759</v>
      </c>
      <c r="D5880" s="102" t="s">
        <v>18444</v>
      </c>
    </row>
    <row r="5881" spans="1:4" ht="13.5" x14ac:dyDescent="0.25">
      <c r="A5881" s="101" t="s">
        <v>18445</v>
      </c>
      <c r="B5881" s="101" t="s">
        <v>18446</v>
      </c>
      <c r="C5881" s="101" t="s">
        <v>2759</v>
      </c>
      <c r="D5881" s="102" t="s">
        <v>18447</v>
      </c>
    </row>
    <row r="5882" spans="1:4" ht="13.5" x14ac:dyDescent="0.25">
      <c r="A5882" s="101" t="s">
        <v>18448</v>
      </c>
      <c r="B5882" s="101" t="s">
        <v>18449</v>
      </c>
      <c r="C5882" s="101" t="s">
        <v>2759</v>
      </c>
      <c r="D5882" s="102" t="s">
        <v>18450</v>
      </c>
    </row>
    <row r="5883" spans="1:4" ht="13.5" x14ac:dyDescent="0.25">
      <c r="A5883" s="101" t="s">
        <v>18451</v>
      </c>
      <c r="B5883" s="101" t="s">
        <v>18452</v>
      </c>
      <c r="C5883" s="101" t="s">
        <v>2759</v>
      </c>
      <c r="D5883" s="102" t="s">
        <v>18453</v>
      </c>
    </row>
    <row r="5884" spans="1:4" ht="13.5" x14ac:dyDescent="0.25">
      <c r="A5884" s="101" t="s">
        <v>18454</v>
      </c>
      <c r="B5884" s="101" t="s">
        <v>18455</v>
      </c>
      <c r="C5884" s="101" t="s">
        <v>2759</v>
      </c>
      <c r="D5884" s="102" t="s">
        <v>18456</v>
      </c>
    </row>
    <row r="5885" spans="1:4" ht="13.5" x14ac:dyDescent="0.25">
      <c r="A5885" s="101" t="s">
        <v>18457</v>
      </c>
      <c r="B5885" s="101" t="s">
        <v>18458</v>
      </c>
      <c r="C5885" s="101" t="s">
        <v>2759</v>
      </c>
      <c r="D5885" s="102" t="s">
        <v>13587</v>
      </c>
    </row>
    <row r="5886" spans="1:4" ht="13.5" x14ac:dyDescent="0.25">
      <c r="A5886" s="101" t="s">
        <v>18459</v>
      </c>
      <c r="B5886" s="101" t="s">
        <v>18460</v>
      </c>
      <c r="C5886" s="101" t="s">
        <v>2759</v>
      </c>
      <c r="D5886" s="102" t="s">
        <v>15234</v>
      </c>
    </row>
    <row r="5887" spans="1:4" ht="13.5" x14ac:dyDescent="0.25">
      <c r="A5887" s="101" t="s">
        <v>18461</v>
      </c>
      <c r="B5887" s="101" t="s">
        <v>18462</v>
      </c>
      <c r="C5887" s="101" t="s">
        <v>2759</v>
      </c>
      <c r="D5887" s="102" t="s">
        <v>18463</v>
      </c>
    </row>
    <row r="5888" spans="1:4" ht="13.5" x14ac:dyDescent="0.25">
      <c r="A5888" s="101" t="s">
        <v>18464</v>
      </c>
      <c r="B5888" s="101" t="s">
        <v>18465</v>
      </c>
      <c r="C5888" s="101" t="s">
        <v>2759</v>
      </c>
      <c r="D5888" s="102" t="s">
        <v>18466</v>
      </c>
    </row>
    <row r="5889" spans="1:4" ht="13.5" x14ac:dyDescent="0.25">
      <c r="A5889" s="101" t="s">
        <v>18467</v>
      </c>
      <c r="B5889" s="101" t="s">
        <v>18468</v>
      </c>
      <c r="C5889" s="101" t="s">
        <v>2759</v>
      </c>
      <c r="D5889" s="102" t="s">
        <v>18469</v>
      </c>
    </row>
    <row r="5890" spans="1:4" ht="13.5" x14ac:dyDescent="0.25">
      <c r="A5890" s="101" t="s">
        <v>18470</v>
      </c>
      <c r="B5890" s="101" t="s">
        <v>18471</v>
      </c>
      <c r="C5890" s="101" t="s">
        <v>5927</v>
      </c>
      <c r="D5890" s="102" t="s">
        <v>18472</v>
      </c>
    </row>
    <row r="5891" spans="1:4" ht="13.5" x14ac:dyDescent="0.25">
      <c r="A5891" s="101" t="s">
        <v>18473</v>
      </c>
      <c r="B5891" s="101" t="s">
        <v>18474</v>
      </c>
      <c r="C5891" s="101" t="s">
        <v>2759</v>
      </c>
      <c r="D5891" s="102" t="s">
        <v>18475</v>
      </c>
    </row>
    <row r="5892" spans="1:4" ht="13.5" x14ac:dyDescent="0.25">
      <c r="A5892" s="101">
        <v>100576</v>
      </c>
      <c r="B5892" s="101" t="s">
        <v>18476</v>
      </c>
      <c r="C5892" s="101" t="s">
        <v>2759</v>
      </c>
      <c r="D5892" s="102" t="s">
        <v>18477</v>
      </c>
    </row>
    <row r="5893" spans="1:4" ht="13.5" x14ac:dyDescent="0.25">
      <c r="A5893" s="101" t="s">
        <v>18478</v>
      </c>
      <c r="B5893" s="101" t="s">
        <v>18479</v>
      </c>
      <c r="C5893" s="101" t="s">
        <v>2759</v>
      </c>
      <c r="D5893" s="102" t="s">
        <v>4063</v>
      </c>
    </row>
    <row r="5894" spans="1:4" ht="13.5" x14ac:dyDescent="0.25">
      <c r="A5894" s="101" t="s">
        <v>18480</v>
      </c>
      <c r="B5894" s="101" t="s">
        <v>18481</v>
      </c>
      <c r="C5894" s="101" t="s">
        <v>5927</v>
      </c>
      <c r="D5894" s="102" t="s">
        <v>18482</v>
      </c>
    </row>
    <row r="5895" spans="1:4" ht="13.5" x14ac:dyDescent="0.25">
      <c r="A5895" s="101" t="s">
        <v>18483</v>
      </c>
      <c r="B5895" s="101" t="s">
        <v>18484</v>
      </c>
      <c r="C5895" s="101" t="s">
        <v>5927</v>
      </c>
      <c r="D5895" s="102" t="s">
        <v>18485</v>
      </c>
    </row>
    <row r="5896" spans="1:4" ht="13.5" x14ac:dyDescent="0.25">
      <c r="A5896" s="101" t="s">
        <v>18486</v>
      </c>
      <c r="B5896" s="101" t="s">
        <v>18487</v>
      </c>
      <c r="C5896" s="101" t="s">
        <v>5927</v>
      </c>
      <c r="D5896" s="102" t="s">
        <v>16635</v>
      </c>
    </row>
    <row r="5897" spans="1:4" ht="13.5" x14ac:dyDescent="0.25">
      <c r="A5897" s="101" t="s">
        <v>18488</v>
      </c>
      <c r="B5897" s="101" t="s">
        <v>18489</v>
      </c>
      <c r="C5897" s="101" t="s">
        <v>5927</v>
      </c>
      <c r="D5897" s="102" t="s">
        <v>18490</v>
      </c>
    </row>
    <row r="5898" spans="1:4" ht="13.5" x14ac:dyDescent="0.25">
      <c r="A5898" s="101" t="s">
        <v>18491</v>
      </c>
      <c r="B5898" s="101" t="s">
        <v>18492</v>
      </c>
      <c r="C5898" s="101" t="s">
        <v>5927</v>
      </c>
      <c r="D5898" s="102" t="s">
        <v>18493</v>
      </c>
    </row>
    <row r="5899" spans="1:4" ht="13.5" x14ac:dyDescent="0.25">
      <c r="A5899" s="101" t="s">
        <v>18494</v>
      </c>
      <c r="B5899" s="101" t="s">
        <v>18495</v>
      </c>
      <c r="C5899" s="101" t="s">
        <v>5927</v>
      </c>
      <c r="D5899" s="102" t="s">
        <v>18496</v>
      </c>
    </row>
    <row r="5900" spans="1:4" ht="13.5" x14ac:dyDescent="0.25">
      <c r="A5900" s="101" t="s">
        <v>18497</v>
      </c>
      <c r="B5900" s="101" t="s">
        <v>18498</v>
      </c>
      <c r="C5900" s="101" t="s">
        <v>5927</v>
      </c>
      <c r="D5900" s="102" t="s">
        <v>18499</v>
      </c>
    </row>
    <row r="5901" spans="1:4" ht="13.5" x14ac:dyDescent="0.25">
      <c r="A5901" s="101" t="s">
        <v>18500</v>
      </c>
      <c r="B5901" s="101" t="s">
        <v>18501</v>
      </c>
      <c r="C5901" s="101" t="s">
        <v>5927</v>
      </c>
      <c r="D5901" s="102" t="s">
        <v>18502</v>
      </c>
    </row>
    <row r="5902" spans="1:4" ht="13.5" x14ac:dyDescent="0.25">
      <c r="A5902" s="101" t="s">
        <v>18503</v>
      </c>
      <c r="B5902" s="101" t="s">
        <v>18504</v>
      </c>
      <c r="C5902" s="101" t="s">
        <v>5927</v>
      </c>
      <c r="D5902" s="102" t="s">
        <v>18505</v>
      </c>
    </row>
    <row r="5903" spans="1:4" ht="13.5" x14ac:dyDescent="0.25">
      <c r="A5903" s="101" t="s">
        <v>18506</v>
      </c>
      <c r="B5903" s="101" t="s">
        <v>18507</v>
      </c>
      <c r="C5903" s="101" t="s">
        <v>5927</v>
      </c>
      <c r="D5903" s="102" t="s">
        <v>18508</v>
      </c>
    </row>
    <row r="5904" spans="1:4" ht="13.5" x14ac:dyDescent="0.25">
      <c r="A5904" s="101" t="s">
        <v>18509</v>
      </c>
      <c r="B5904" s="101" t="s">
        <v>18510</v>
      </c>
      <c r="C5904" s="101" t="s">
        <v>5927</v>
      </c>
      <c r="D5904" s="102" t="s">
        <v>18511</v>
      </c>
    </row>
    <row r="5905" spans="1:4" ht="13.5" x14ac:dyDescent="0.25">
      <c r="A5905" s="101" t="s">
        <v>18512</v>
      </c>
      <c r="B5905" s="101" t="s">
        <v>18513</v>
      </c>
      <c r="C5905" s="101" t="s">
        <v>5927</v>
      </c>
      <c r="D5905" s="102" t="s">
        <v>18514</v>
      </c>
    </row>
    <row r="5906" spans="1:4" ht="13.5" x14ac:dyDescent="0.25">
      <c r="A5906" s="101" t="s">
        <v>18515</v>
      </c>
      <c r="B5906" s="101" t="s">
        <v>18516</v>
      </c>
      <c r="C5906" s="101" t="s">
        <v>5927</v>
      </c>
      <c r="D5906" s="102" t="s">
        <v>18517</v>
      </c>
    </row>
    <row r="5907" spans="1:4" ht="13.5" x14ac:dyDescent="0.25">
      <c r="A5907" s="101" t="s">
        <v>18518</v>
      </c>
      <c r="B5907" s="101" t="s">
        <v>18519</v>
      </c>
      <c r="C5907" s="101" t="s">
        <v>5927</v>
      </c>
      <c r="D5907" s="102" t="s">
        <v>18520</v>
      </c>
    </row>
    <row r="5908" spans="1:4" ht="13.5" x14ac:dyDescent="0.25">
      <c r="A5908" s="101" t="s">
        <v>18521</v>
      </c>
      <c r="B5908" s="101" t="s">
        <v>18522</v>
      </c>
      <c r="C5908" s="101" t="s">
        <v>5927</v>
      </c>
      <c r="D5908" s="102" t="s">
        <v>18523</v>
      </c>
    </row>
    <row r="5909" spans="1:4" ht="13.5" x14ac:dyDescent="0.25">
      <c r="A5909" s="101" t="s">
        <v>18524</v>
      </c>
      <c r="B5909" s="101" t="s">
        <v>18525</v>
      </c>
      <c r="C5909" s="101" t="s">
        <v>5927</v>
      </c>
      <c r="D5909" s="102" t="s">
        <v>18526</v>
      </c>
    </row>
    <row r="5910" spans="1:4" ht="13.5" x14ac:dyDescent="0.25">
      <c r="A5910" s="101" t="s">
        <v>18527</v>
      </c>
      <c r="B5910" s="101" t="s">
        <v>18528</v>
      </c>
      <c r="C5910" s="101" t="s">
        <v>5927</v>
      </c>
      <c r="D5910" s="102" t="s">
        <v>18529</v>
      </c>
    </row>
    <row r="5911" spans="1:4" ht="13.5" x14ac:dyDescent="0.25">
      <c r="A5911" s="101" t="s">
        <v>18530</v>
      </c>
      <c r="B5911" s="101" t="s">
        <v>18531</v>
      </c>
      <c r="C5911" s="101" t="s">
        <v>5927</v>
      </c>
      <c r="D5911" s="102" t="s">
        <v>18532</v>
      </c>
    </row>
    <row r="5912" spans="1:4" ht="13.5" x14ac:dyDescent="0.25">
      <c r="A5912" s="101" t="s">
        <v>18533</v>
      </c>
      <c r="B5912" s="101" t="s">
        <v>18534</v>
      </c>
      <c r="C5912" s="101" t="s">
        <v>5927</v>
      </c>
      <c r="D5912" s="102" t="s">
        <v>18535</v>
      </c>
    </row>
    <row r="5913" spans="1:4" ht="13.5" x14ac:dyDescent="0.25">
      <c r="A5913" s="101" t="s">
        <v>18536</v>
      </c>
      <c r="B5913" s="101" t="s">
        <v>18537</v>
      </c>
      <c r="C5913" s="101" t="s">
        <v>5927</v>
      </c>
      <c r="D5913" s="102" t="s">
        <v>18538</v>
      </c>
    </row>
    <row r="5914" spans="1:4" ht="13.5" x14ac:dyDescent="0.25">
      <c r="A5914" s="101" t="s">
        <v>18539</v>
      </c>
      <c r="B5914" s="101" t="s">
        <v>18540</v>
      </c>
      <c r="C5914" s="101" t="s">
        <v>5927</v>
      </c>
      <c r="D5914" s="102" t="s">
        <v>3570</v>
      </c>
    </row>
    <row r="5915" spans="1:4" ht="13.5" x14ac:dyDescent="0.25">
      <c r="A5915" s="101" t="s">
        <v>18541</v>
      </c>
      <c r="B5915" s="101" t="s">
        <v>18542</v>
      </c>
      <c r="C5915" s="101" t="s">
        <v>2759</v>
      </c>
      <c r="D5915" s="102" t="s">
        <v>5456</v>
      </c>
    </row>
    <row r="5916" spans="1:4" ht="13.5" x14ac:dyDescent="0.25">
      <c r="A5916" s="101" t="s">
        <v>18543</v>
      </c>
      <c r="B5916" s="101" t="s">
        <v>18544</v>
      </c>
      <c r="C5916" s="101" t="s">
        <v>5927</v>
      </c>
      <c r="D5916" s="102" t="s">
        <v>18545</v>
      </c>
    </row>
    <row r="5917" spans="1:4" ht="13.5" x14ac:dyDescent="0.25">
      <c r="A5917" s="101" t="s">
        <v>18546</v>
      </c>
      <c r="B5917" s="101" t="s">
        <v>18547</v>
      </c>
      <c r="C5917" s="101" t="s">
        <v>5927</v>
      </c>
      <c r="D5917" s="102" t="s">
        <v>18548</v>
      </c>
    </row>
    <row r="5918" spans="1:4" ht="13.5" x14ac:dyDescent="0.25">
      <c r="A5918" s="101" t="s">
        <v>18549</v>
      </c>
      <c r="B5918" s="101" t="s">
        <v>18550</v>
      </c>
      <c r="C5918" s="101" t="s">
        <v>2759</v>
      </c>
      <c r="D5918" s="102" t="s">
        <v>18551</v>
      </c>
    </row>
    <row r="5919" spans="1:4" ht="13.5" x14ac:dyDescent="0.25">
      <c r="A5919" s="101" t="s">
        <v>18552</v>
      </c>
      <c r="B5919" s="101" t="s">
        <v>18553</v>
      </c>
      <c r="C5919" s="101" t="s">
        <v>2759</v>
      </c>
      <c r="D5919" s="102" t="s">
        <v>18554</v>
      </c>
    </row>
    <row r="5920" spans="1:4" ht="13.5" x14ac:dyDescent="0.25">
      <c r="A5920" s="101" t="s">
        <v>18555</v>
      </c>
      <c r="B5920" s="101" t="s">
        <v>18556</v>
      </c>
      <c r="C5920" s="101" t="s">
        <v>2759</v>
      </c>
      <c r="D5920" s="102" t="s">
        <v>18557</v>
      </c>
    </row>
    <row r="5921" spans="1:4" ht="13.5" x14ac:dyDescent="0.25">
      <c r="A5921" s="101" t="s">
        <v>18558</v>
      </c>
      <c r="B5921" s="101" t="s">
        <v>18559</v>
      </c>
      <c r="C5921" s="101" t="s">
        <v>2759</v>
      </c>
      <c r="D5921" s="102" t="s">
        <v>18560</v>
      </c>
    </row>
    <row r="5922" spans="1:4" ht="13.5" x14ac:dyDescent="0.25">
      <c r="A5922" s="101" t="s">
        <v>18561</v>
      </c>
      <c r="B5922" s="101" t="s">
        <v>18562</v>
      </c>
      <c r="C5922" s="101" t="s">
        <v>2759</v>
      </c>
      <c r="D5922" s="102" t="s">
        <v>18563</v>
      </c>
    </row>
    <row r="5923" spans="1:4" ht="13.5" x14ac:dyDescent="0.25">
      <c r="A5923" s="101" t="s">
        <v>18564</v>
      </c>
      <c r="B5923" s="101" t="s">
        <v>18565</v>
      </c>
      <c r="C5923" s="101" t="s">
        <v>2759</v>
      </c>
      <c r="D5923" s="102" t="s">
        <v>18566</v>
      </c>
    </row>
    <row r="5924" spans="1:4" ht="13.5" x14ac:dyDescent="0.25">
      <c r="A5924" s="101" t="s">
        <v>18567</v>
      </c>
      <c r="B5924" s="101" t="s">
        <v>18568</v>
      </c>
      <c r="C5924" s="101" t="s">
        <v>2759</v>
      </c>
      <c r="D5924" s="102" t="s">
        <v>3677</v>
      </c>
    </row>
    <row r="5925" spans="1:4" ht="13.5" x14ac:dyDescent="0.25">
      <c r="A5925" s="101" t="s">
        <v>18569</v>
      </c>
      <c r="B5925" s="101" t="s">
        <v>18570</v>
      </c>
      <c r="C5925" s="101" t="s">
        <v>2759</v>
      </c>
      <c r="D5925" s="102" t="s">
        <v>18571</v>
      </c>
    </row>
    <row r="5926" spans="1:4" ht="13.5" x14ac:dyDescent="0.25">
      <c r="A5926" s="101" t="s">
        <v>18572</v>
      </c>
      <c r="B5926" s="101" t="s">
        <v>18573</v>
      </c>
      <c r="C5926" s="101" t="s">
        <v>2759</v>
      </c>
      <c r="D5926" s="102" t="s">
        <v>13984</v>
      </c>
    </row>
    <row r="5927" spans="1:4" ht="13.5" x14ac:dyDescent="0.25">
      <c r="A5927" s="101" t="s">
        <v>18574</v>
      </c>
      <c r="B5927" s="101" t="s">
        <v>18575</v>
      </c>
      <c r="C5927" s="101" t="s">
        <v>2759</v>
      </c>
      <c r="D5927" s="102" t="s">
        <v>18576</v>
      </c>
    </row>
    <row r="5928" spans="1:4" ht="13.5" x14ac:dyDescent="0.25">
      <c r="A5928" s="101" t="s">
        <v>18577</v>
      </c>
      <c r="B5928" s="101" t="s">
        <v>18578</v>
      </c>
      <c r="C5928" s="101" t="s">
        <v>2759</v>
      </c>
      <c r="D5928" s="102" t="s">
        <v>18579</v>
      </c>
    </row>
    <row r="5929" spans="1:4" ht="13.5" x14ac:dyDescent="0.25">
      <c r="A5929" s="101" t="s">
        <v>18580</v>
      </c>
      <c r="B5929" s="101" t="s">
        <v>18581</v>
      </c>
      <c r="C5929" s="101" t="s">
        <v>2759</v>
      </c>
      <c r="D5929" s="102" t="s">
        <v>18582</v>
      </c>
    </row>
    <row r="5930" spans="1:4" ht="13.5" x14ac:dyDescent="0.25">
      <c r="A5930" s="101" t="s">
        <v>18583</v>
      </c>
      <c r="B5930" s="101" t="s">
        <v>18584</v>
      </c>
      <c r="C5930" s="101" t="s">
        <v>2759</v>
      </c>
      <c r="D5930" s="102" t="s">
        <v>7289</v>
      </c>
    </row>
    <row r="5931" spans="1:4" ht="13.5" x14ac:dyDescent="0.25">
      <c r="A5931" s="101" t="s">
        <v>18585</v>
      </c>
      <c r="B5931" s="101" t="s">
        <v>18586</v>
      </c>
      <c r="C5931" s="101" t="s">
        <v>2759</v>
      </c>
      <c r="D5931" s="102" t="s">
        <v>18587</v>
      </c>
    </row>
    <row r="5932" spans="1:4" ht="13.5" x14ac:dyDescent="0.25">
      <c r="A5932" s="101" t="s">
        <v>18588</v>
      </c>
      <c r="B5932" s="101" t="s">
        <v>18589</v>
      </c>
      <c r="C5932" s="101" t="s">
        <v>2759</v>
      </c>
      <c r="D5932" s="102" t="s">
        <v>18590</v>
      </c>
    </row>
    <row r="5933" spans="1:4" ht="13.5" x14ac:dyDescent="0.25">
      <c r="A5933" s="101" t="s">
        <v>18591</v>
      </c>
      <c r="B5933" s="101" t="s">
        <v>18592</v>
      </c>
      <c r="C5933" s="101" t="s">
        <v>2759</v>
      </c>
      <c r="D5933" s="102" t="s">
        <v>18593</v>
      </c>
    </row>
    <row r="5934" spans="1:4" ht="13.5" x14ac:dyDescent="0.25">
      <c r="A5934" s="101" t="s">
        <v>18594</v>
      </c>
      <c r="B5934" s="101" t="s">
        <v>18595</v>
      </c>
      <c r="C5934" s="101" t="s">
        <v>2759</v>
      </c>
      <c r="D5934" s="102" t="s">
        <v>18596</v>
      </c>
    </row>
    <row r="5935" spans="1:4" ht="13.5" x14ac:dyDescent="0.25">
      <c r="A5935" s="101" t="s">
        <v>18597</v>
      </c>
      <c r="B5935" s="101" t="s">
        <v>18598</v>
      </c>
      <c r="C5935" s="101" t="s">
        <v>2759</v>
      </c>
      <c r="D5935" s="102" t="s">
        <v>18599</v>
      </c>
    </row>
    <row r="5936" spans="1:4" ht="13.5" x14ac:dyDescent="0.25">
      <c r="A5936" s="101" t="s">
        <v>18600</v>
      </c>
      <c r="B5936" s="101" t="s">
        <v>18601</v>
      </c>
      <c r="C5936" s="101" t="s">
        <v>2759</v>
      </c>
      <c r="D5936" s="102" t="s">
        <v>18602</v>
      </c>
    </row>
    <row r="5937" spans="1:4" ht="13.5" x14ac:dyDescent="0.25">
      <c r="A5937" s="101" t="s">
        <v>18603</v>
      </c>
      <c r="B5937" s="101" t="s">
        <v>18604</v>
      </c>
      <c r="C5937" s="101" t="s">
        <v>2759</v>
      </c>
      <c r="D5937" s="102" t="s">
        <v>18605</v>
      </c>
    </row>
    <row r="5938" spans="1:4" ht="13.5" x14ac:dyDescent="0.25">
      <c r="A5938" s="101" t="s">
        <v>18606</v>
      </c>
      <c r="B5938" s="101" t="s">
        <v>18607</v>
      </c>
      <c r="C5938" s="101" t="s">
        <v>2759</v>
      </c>
      <c r="D5938" s="102" t="s">
        <v>18608</v>
      </c>
    </row>
    <row r="5939" spans="1:4" ht="13.5" x14ac:dyDescent="0.25">
      <c r="A5939" s="101" t="s">
        <v>18609</v>
      </c>
      <c r="B5939" s="101" t="s">
        <v>18610</v>
      </c>
      <c r="C5939" s="101" t="s">
        <v>2759</v>
      </c>
      <c r="D5939" s="102" t="s">
        <v>6357</v>
      </c>
    </row>
    <row r="5940" spans="1:4" ht="13.5" x14ac:dyDescent="0.25">
      <c r="A5940" s="101" t="s">
        <v>18611</v>
      </c>
      <c r="B5940" s="101" t="s">
        <v>18612</v>
      </c>
      <c r="C5940" s="101" t="s">
        <v>2759</v>
      </c>
      <c r="D5940" s="102" t="s">
        <v>18613</v>
      </c>
    </row>
    <row r="5941" spans="1:4" ht="13.5" x14ac:dyDescent="0.25">
      <c r="A5941" s="101" t="s">
        <v>18614</v>
      </c>
      <c r="B5941" s="101" t="s">
        <v>18615</v>
      </c>
      <c r="C5941" s="101" t="s">
        <v>2759</v>
      </c>
      <c r="D5941" s="102" t="s">
        <v>18616</v>
      </c>
    </row>
    <row r="5942" spans="1:4" ht="13.5" x14ac:dyDescent="0.25">
      <c r="A5942" s="101" t="s">
        <v>18617</v>
      </c>
      <c r="B5942" s="101" t="s">
        <v>18618</v>
      </c>
      <c r="C5942" s="101" t="s">
        <v>2759</v>
      </c>
      <c r="D5942" s="102" t="s">
        <v>18619</v>
      </c>
    </row>
    <row r="5943" spans="1:4" ht="13.5" x14ac:dyDescent="0.25">
      <c r="A5943" s="101" t="s">
        <v>18620</v>
      </c>
      <c r="B5943" s="101" t="s">
        <v>18621</v>
      </c>
      <c r="C5943" s="101" t="s">
        <v>1770</v>
      </c>
      <c r="D5943" s="102" t="s">
        <v>3399</v>
      </c>
    </row>
    <row r="5944" spans="1:4" ht="13.5" x14ac:dyDescent="0.25">
      <c r="A5944" s="101" t="s">
        <v>18622</v>
      </c>
      <c r="B5944" s="101" t="s">
        <v>18623</v>
      </c>
      <c r="C5944" s="101" t="s">
        <v>5902</v>
      </c>
      <c r="D5944" s="102" t="s">
        <v>18624</v>
      </c>
    </row>
    <row r="5945" spans="1:4" ht="13.5" x14ac:dyDescent="0.25">
      <c r="A5945" s="101" t="s">
        <v>18625</v>
      </c>
      <c r="B5945" s="101" t="s">
        <v>18626</v>
      </c>
      <c r="C5945" s="101" t="s">
        <v>5902</v>
      </c>
      <c r="D5945" s="102" t="s">
        <v>14338</v>
      </c>
    </row>
    <row r="5946" spans="1:4" ht="13.5" x14ac:dyDescent="0.25">
      <c r="A5946" s="101" t="s">
        <v>18627</v>
      </c>
      <c r="B5946" s="101" t="s">
        <v>18628</v>
      </c>
      <c r="C5946" s="101" t="s">
        <v>5902</v>
      </c>
      <c r="D5946" s="102" t="s">
        <v>9482</v>
      </c>
    </row>
    <row r="5947" spans="1:4" ht="13.5" x14ac:dyDescent="0.25">
      <c r="A5947" s="101" t="s">
        <v>18629</v>
      </c>
      <c r="B5947" s="101" t="s">
        <v>18630</v>
      </c>
      <c r="C5947" s="101" t="s">
        <v>5902</v>
      </c>
      <c r="D5947" s="102" t="s">
        <v>4632</v>
      </c>
    </row>
    <row r="5948" spans="1:4" ht="13.5" x14ac:dyDescent="0.25">
      <c r="A5948" s="101" t="s">
        <v>18631</v>
      </c>
      <c r="B5948" s="101" t="s">
        <v>18632</v>
      </c>
      <c r="C5948" s="101" t="s">
        <v>5902</v>
      </c>
      <c r="D5948" s="102" t="s">
        <v>12521</v>
      </c>
    </row>
    <row r="5949" spans="1:4" ht="13.5" x14ac:dyDescent="0.25">
      <c r="A5949" s="101" t="s">
        <v>18633</v>
      </c>
      <c r="B5949" s="101" t="s">
        <v>18634</v>
      </c>
      <c r="C5949" s="101" t="s">
        <v>5902</v>
      </c>
      <c r="D5949" s="102" t="s">
        <v>7233</v>
      </c>
    </row>
    <row r="5950" spans="1:4" ht="13.5" x14ac:dyDescent="0.25">
      <c r="A5950" s="101" t="s">
        <v>18635</v>
      </c>
      <c r="B5950" s="101" t="s">
        <v>18636</v>
      </c>
      <c r="C5950" s="101" t="s">
        <v>2759</v>
      </c>
      <c r="D5950" s="102" t="s">
        <v>14856</v>
      </c>
    </row>
    <row r="5951" spans="1:4" ht="13.5" x14ac:dyDescent="0.25">
      <c r="A5951" s="101" t="s">
        <v>18637</v>
      </c>
      <c r="B5951" s="101" t="s">
        <v>18638</v>
      </c>
      <c r="C5951" s="101" t="s">
        <v>2759</v>
      </c>
      <c r="D5951" s="102" t="s">
        <v>18639</v>
      </c>
    </row>
    <row r="5952" spans="1:4" ht="13.5" x14ac:dyDescent="0.25">
      <c r="A5952" s="101" t="s">
        <v>18640</v>
      </c>
      <c r="B5952" s="101" t="s">
        <v>18641</v>
      </c>
      <c r="C5952" s="101" t="s">
        <v>2759</v>
      </c>
      <c r="D5952" s="102" t="s">
        <v>18642</v>
      </c>
    </row>
    <row r="5953" spans="1:4" ht="13.5" x14ac:dyDescent="0.25">
      <c r="A5953" s="101" t="s">
        <v>18643</v>
      </c>
      <c r="B5953" s="101" t="s">
        <v>18644</v>
      </c>
      <c r="C5953" s="101" t="s">
        <v>2759</v>
      </c>
      <c r="D5953" s="102" t="s">
        <v>18645</v>
      </c>
    </row>
    <row r="5954" spans="1:4" ht="13.5" x14ac:dyDescent="0.25">
      <c r="A5954" s="101" t="s">
        <v>18646</v>
      </c>
      <c r="B5954" s="101" t="s">
        <v>18647</v>
      </c>
      <c r="C5954" s="101" t="s">
        <v>2759</v>
      </c>
      <c r="D5954" s="102" t="s">
        <v>18648</v>
      </c>
    </row>
    <row r="5955" spans="1:4" ht="13.5" x14ac:dyDescent="0.25">
      <c r="A5955" s="101" t="s">
        <v>18649</v>
      </c>
      <c r="B5955" s="101" t="s">
        <v>18650</v>
      </c>
      <c r="C5955" s="101" t="s">
        <v>2759</v>
      </c>
      <c r="D5955" s="102" t="s">
        <v>18651</v>
      </c>
    </row>
    <row r="5956" spans="1:4" ht="13.5" x14ac:dyDescent="0.25">
      <c r="A5956" s="101" t="s">
        <v>18652</v>
      </c>
      <c r="B5956" s="101" t="s">
        <v>18653</v>
      </c>
      <c r="C5956" s="101" t="s">
        <v>2759</v>
      </c>
      <c r="D5956" s="102" t="s">
        <v>18654</v>
      </c>
    </row>
    <row r="5957" spans="1:4" ht="13.5" x14ac:dyDescent="0.25">
      <c r="A5957" s="101" t="s">
        <v>18655</v>
      </c>
      <c r="B5957" s="101" t="s">
        <v>18656</v>
      </c>
      <c r="C5957" s="101" t="s">
        <v>2759</v>
      </c>
      <c r="D5957" s="102" t="s">
        <v>18657</v>
      </c>
    </row>
    <row r="5958" spans="1:4" ht="13.5" x14ac:dyDescent="0.25">
      <c r="A5958" s="101" t="s">
        <v>18658</v>
      </c>
      <c r="B5958" s="101" t="s">
        <v>18659</v>
      </c>
      <c r="C5958" s="101" t="s">
        <v>2759</v>
      </c>
      <c r="D5958" s="102" t="s">
        <v>18660</v>
      </c>
    </row>
    <row r="5959" spans="1:4" ht="13.5" x14ac:dyDescent="0.25">
      <c r="A5959" s="101" t="s">
        <v>18661</v>
      </c>
      <c r="B5959" s="101" t="s">
        <v>18662</v>
      </c>
      <c r="C5959" s="101" t="s">
        <v>2759</v>
      </c>
      <c r="D5959" s="102" t="s">
        <v>18663</v>
      </c>
    </row>
    <row r="5960" spans="1:4" ht="13.5" x14ac:dyDescent="0.25">
      <c r="A5960" s="101" t="s">
        <v>18664</v>
      </c>
      <c r="B5960" s="101" t="s">
        <v>18665</v>
      </c>
      <c r="C5960" s="101" t="s">
        <v>2759</v>
      </c>
      <c r="D5960" s="102" t="s">
        <v>18666</v>
      </c>
    </row>
    <row r="5961" spans="1:4" ht="13.5" x14ac:dyDescent="0.25">
      <c r="A5961" s="101" t="s">
        <v>18667</v>
      </c>
      <c r="B5961" s="101" t="s">
        <v>18668</v>
      </c>
      <c r="C5961" s="101" t="s">
        <v>2759</v>
      </c>
      <c r="D5961" s="102" t="s">
        <v>4296</v>
      </c>
    </row>
    <row r="5962" spans="1:4" ht="13.5" x14ac:dyDescent="0.25">
      <c r="A5962" s="101" t="s">
        <v>18669</v>
      </c>
      <c r="B5962" s="101" t="s">
        <v>18670</v>
      </c>
      <c r="C5962" s="101" t="s">
        <v>2759</v>
      </c>
      <c r="D5962" s="102" t="s">
        <v>18671</v>
      </c>
    </row>
    <row r="5963" spans="1:4" ht="13.5" x14ac:dyDescent="0.25">
      <c r="A5963" s="101" t="s">
        <v>18672</v>
      </c>
      <c r="B5963" s="101" t="s">
        <v>18673</v>
      </c>
      <c r="C5963" s="101" t="s">
        <v>2759</v>
      </c>
      <c r="D5963" s="102" t="s">
        <v>18674</v>
      </c>
    </row>
    <row r="5964" spans="1:4" ht="13.5" x14ac:dyDescent="0.25">
      <c r="A5964" s="101" t="s">
        <v>18675</v>
      </c>
      <c r="B5964" s="101" t="s">
        <v>18676</v>
      </c>
      <c r="C5964" s="101" t="s">
        <v>2759</v>
      </c>
      <c r="D5964" s="102" t="s">
        <v>18677</v>
      </c>
    </row>
    <row r="5965" spans="1:4" ht="13.5" x14ac:dyDescent="0.25">
      <c r="A5965" s="101" t="s">
        <v>18678</v>
      </c>
      <c r="B5965" s="101" t="s">
        <v>18679</v>
      </c>
      <c r="C5965" s="101" t="s">
        <v>2759</v>
      </c>
      <c r="D5965" s="102" t="s">
        <v>18680</v>
      </c>
    </row>
    <row r="5966" spans="1:4" ht="13.5" x14ac:dyDescent="0.25">
      <c r="A5966" s="101" t="s">
        <v>18681</v>
      </c>
      <c r="B5966" s="101" t="s">
        <v>18682</v>
      </c>
      <c r="C5966" s="101" t="s">
        <v>2759</v>
      </c>
      <c r="D5966" s="102" t="s">
        <v>18683</v>
      </c>
    </row>
    <row r="5967" spans="1:4" ht="13.5" x14ac:dyDescent="0.25">
      <c r="A5967" s="101" t="s">
        <v>18684</v>
      </c>
      <c r="B5967" s="101" t="s">
        <v>18685</v>
      </c>
      <c r="C5967" s="101" t="s">
        <v>2759</v>
      </c>
      <c r="D5967" s="102" t="s">
        <v>18686</v>
      </c>
    </row>
    <row r="5968" spans="1:4" ht="13.5" x14ac:dyDescent="0.25">
      <c r="A5968" s="101" t="s">
        <v>18687</v>
      </c>
      <c r="B5968" s="101" t="s">
        <v>18688</v>
      </c>
      <c r="C5968" s="101" t="s">
        <v>2759</v>
      </c>
      <c r="D5968" s="102" t="s">
        <v>18689</v>
      </c>
    </row>
    <row r="5969" spans="1:4" ht="13.5" x14ac:dyDescent="0.25">
      <c r="A5969" s="101" t="s">
        <v>18690</v>
      </c>
      <c r="B5969" s="101" t="s">
        <v>18691</v>
      </c>
      <c r="C5969" s="101" t="s">
        <v>2759</v>
      </c>
      <c r="D5969" s="102" t="s">
        <v>18692</v>
      </c>
    </row>
    <row r="5970" spans="1:4" ht="13.5" x14ac:dyDescent="0.25">
      <c r="A5970" s="101" t="s">
        <v>18693</v>
      </c>
      <c r="B5970" s="101" t="s">
        <v>18694</v>
      </c>
      <c r="C5970" s="101" t="s">
        <v>2759</v>
      </c>
      <c r="D5970" s="102" t="s">
        <v>18695</v>
      </c>
    </row>
    <row r="5971" spans="1:4" ht="13.5" x14ac:dyDescent="0.25">
      <c r="A5971" s="101" t="s">
        <v>18696</v>
      </c>
      <c r="B5971" s="101" t="s">
        <v>18697</v>
      </c>
      <c r="C5971" s="101" t="s">
        <v>1549</v>
      </c>
      <c r="D5971" s="102" t="s">
        <v>18698</v>
      </c>
    </row>
    <row r="5972" spans="1:4" ht="13.5" x14ac:dyDescent="0.25">
      <c r="A5972" s="101" t="s">
        <v>18699</v>
      </c>
      <c r="B5972" s="101" t="s">
        <v>18700</v>
      </c>
      <c r="C5972" s="101" t="s">
        <v>1549</v>
      </c>
      <c r="D5972" s="102" t="s">
        <v>18701</v>
      </c>
    </row>
    <row r="5973" spans="1:4" ht="13.5" x14ac:dyDescent="0.25">
      <c r="A5973" s="101" t="s">
        <v>18702</v>
      </c>
      <c r="B5973" s="101" t="s">
        <v>18703</v>
      </c>
      <c r="C5973" s="101" t="s">
        <v>1549</v>
      </c>
      <c r="D5973" s="102" t="s">
        <v>18704</v>
      </c>
    </row>
    <row r="5974" spans="1:4" ht="13.5" x14ac:dyDescent="0.25">
      <c r="A5974" s="101" t="s">
        <v>18705</v>
      </c>
      <c r="B5974" s="101" t="s">
        <v>18706</v>
      </c>
      <c r="C5974" s="101" t="s">
        <v>1549</v>
      </c>
      <c r="D5974" s="102" t="s">
        <v>18707</v>
      </c>
    </row>
    <row r="5975" spans="1:4" ht="13.5" x14ac:dyDescent="0.25">
      <c r="A5975" s="101" t="s">
        <v>18708</v>
      </c>
      <c r="B5975" s="101" t="s">
        <v>18709</v>
      </c>
      <c r="C5975" s="101" t="s">
        <v>5927</v>
      </c>
      <c r="D5975" s="102" t="s">
        <v>18710</v>
      </c>
    </row>
    <row r="5976" spans="1:4" ht="13.5" x14ac:dyDescent="0.25">
      <c r="A5976" s="101" t="s">
        <v>18711</v>
      </c>
      <c r="B5976" s="101" t="s">
        <v>18712</v>
      </c>
      <c r="C5976" s="101" t="s">
        <v>5927</v>
      </c>
      <c r="D5976" s="102" t="s">
        <v>18713</v>
      </c>
    </row>
    <row r="5977" spans="1:4" ht="13.5" x14ac:dyDescent="0.25">
      <c r="A5977" s="101" t="s">
        <v>18714</v>
      </c>
      <c r="B5977" s="101" t="s">
        <v>18715</v>
      </c>
      <c r="C5977" s="101" t="s">
        <v>2759</v>
      </c>
      <c r="D5977" s="102" t="s">
        <v>18716</v>
      </c>
    </row>
    <row r="5978" spans="1:4" ht="13.5" x14ac:dyDescent="0.25">
      <c r="A5978" s="101" t="s">
        <v>18717</v>
      </c>
      <c r="B5978" s="101" t="s">
        <v>18718</v>
      </c>
      <c r="C5978" s="101" t="s">
        <v>5927</v>
      </c>
      <c r="D5978" s="102" t="s">
        <v>18719</v>
      </c>
    </row>
    <row r="5979" spans="1:4" ht="13.5" x14ac:dyDescent="0.25">
      <c r="A5979" s="101" t="s">
        <v>18720</v>
      </c>
      <c r="B5979" s="101" t="s">
        <v>18721</v>
      </c>
      <c r="C5979" s="101" t="s">
        <v>5927</v>
      </c>
      <c r="D5979" s="102" t="s">
        <v>18722</v>
      </c>
    </row>
    <row r="5980" spans="1:4" ht="13.5" x14ac:dyDescent="0.25">
      <c r="A5980" s="101" t="s">
        <v>18723</v>
      </c>
      <c r="B5980" s="101" t="s">
        <v>18724</v>
      </c>
      <c r="C5980" s="101" t="s">
        <v>5927</v>
      </c>
      <c r="D5980" s="102" t="s">
        <v>18725</v>
      </c>
    </row>
    <row r="5981" spans="1:4" ht="13.5" x14ac:dyDescent="0.25">
      <c r="A5981" s="101" t="s">
        <v>18726</v>
      </c>
      <c r="B5981" s="101" t="s">
        <v>18727</v>
      </c>
      <c r="C5981" s="101" t="s">
        <v>2759</v>
      </c>
      <c r="D5981" s="102" t="s">
        <v>18728</v>
      </c>
    </row>
    <row r="5982" spans="1:4" ht="13.5" x14ac:dyDescent="0.25">
      <c r="A5982" s="101" t="s">
        <v>18729</v>
      </c>
      <c r="B5982" s="101" t="s">
        <v>18730</v>
      </c>
      <c r="C5982" s="101" t="s">
        <v>2759</v>
      </c>
      <c r="D5982" s="102" t="s">
        <v>18731</v>
      </c>
    </row>
    <row r="5983" spans="1:4" ht="13.5" x14ac:dyDescent="0.25">
      <c r="A5983" s="101" t="s">
        <v>18732</v>
      </c>
      <c r="B5983" s="101" t="s">
        <v>18733</v>
      </c>
      <c r="C5983" s="101" t="s">
        <v>2759</v>
      </c>
      <c r="D5983" s="102" t="s">
        <v>11403</v>
      </c>
    </row>
    <row r="5984" spans="1:4" ht="13.5" x14ac:dyDescent="0.25">
      <c r="A5984" s="101" t="s">
        <v>18734</v>
      </c>
      <c r="B5984" s="101" t="s">
        <v>18735</v>
      </c>
      <c r="C5984" s="101" t="s">
        <v>2759</v>
      </c>
      <c r="D5984" s="102" t="s">
        <v>4336</v>
      </c>
    </row>
    <row r="5985" spans="1:4" ht="13.5" x14ac:dyDescent="0.25">
      <c r="A5985" s="101" t="s">
        <v>18736</v>
      </c>
      <c r="B5985" s="101" t="s">
        <v>18737</v>
      </c>
      <c r="C5985" s="101" t="s">
        <v>2759</v>
      </c>
      <c r="D5985" s="102" t="s">
        <v>4155</v>
      </c>
    </row>
    <row r="5986" spans="1:4" ht="13.5" x14ac:dyDescent="0.25">
      <c r="A5986" s="101" t="s">
        <v>18738</v>
      </c>
      <c r="B5986" s="101" t="s">
        <v>18739</v>
      </c>
      <c r="C5986" s="101" t="s">
        <v>2759</v>
      </c>
      <c r="D5986" s="102" t="s">
        <v>4220</v>
      </c>
    </row>
    <row r="5987" spans="1:4" ht="13.5" x14ac:dyDescent="0.25">
      <c r="A5987" s="101" t="s">
        <v>18740</v>
      </c>
      <c r="B5987" s="101" t="s">
        <v>18741</v>
      </c>
      <c r="C5987" s="101" t="s">
        <v>2759</v>
      </c>
      <c r="D5987" s="102" t="s">
        <v>18742</v>
      </c>
    </row>
    <row r="5988" spans="1:4" ht="13.5" x14ac:dyDescent="0.25">
      <c r="A5988" s="101" t="s">
        <v>18743</v>
      </c>
      <c r="B5988" s="101" t="s">
        <v>18744</v>
      </c>
      <c r="C5988" s="101" t="s">
        <v>2759</v>
      </c>
      <c r="D5988" s="102" t="s">
        <v>14183</v>
      </c>
    </row>
    <row r="5989" spans="1:4" ht="13.5" x14ac:dyDescent="0.25">
      <c r="A5989" s="101" t="s">
        <v>18745</v>
      </c>
      <c r="B5989" s="101" t="s">
        <v>18746</v>
      </c>
      <c r="C5989" s="101" t="s">
        <v>2759</v>
      </c>
      <c r="D5989" s="102" t="s">
        <v>18747</v>
      </c>
    </row>
    <row r="5990" spans="1:4" ht="13.5" x14ac:dyDescent="0.25">
      <c r="A5990" s="101" t="s">
        <v>18748</v>
      </c>
      <c r="B5990" s="101" t="s">
        <v>18749</v>
      </c>
      <c r="C5990" s="101" t="s">
        <v>2759</v>
      </c>
      <c r="D5990" s="102" t="s">
        <v>18750</v>
      </c>
    </row>
    <row r="5991" spans="1:4" ht="13.5" x14ac:dyDescent="0.25">
      <c r="A5991" s="101" t="s">
        <v>18751</v>
      </c>
      <c r="B5991" s="101" t="s">
        <v>18752</v>
      </c>
      <c r="C5991" s="101" t="s">
        <v>2759</v>
      </c>
      <c r="D5991" s="102" t="s">
        <v>17629</v>
      </c>
    </row>
    <row r="5992" spans="1:4" ht="13.5" x14ac:dyDescent="0.25">
      <c r="A5992" s="101" t="s">
        <v>18753</v>
      </c>
      <c r="B5992" s="101" t="s">
        <v>18754</v>
      </c>
      <c r="C5992" s="101" t="s">
        <v>2759</v>
      </c>
      <c r="D5992" s="102" t="s">
        <v>18755</v>
      </c>
    </row>
    <row r="5993" spans="1:4" ht="13.5" x14ac:dyDescent="0.25">
      <c r="A5993" s="101" t="s">
        <v>18756</v>
      </c>
      <c r="B5993" s="101" t="s">
        <v>18757</v>
      </c>
      <c r="C5993" s="101" t="s">
        <v>2759</v>
      </c>
      <c r="D5993" s="102" t="s">
        <v>14473</v>
      </c>
    </row>
    <row r="5994" spans="1:4" ht="13.5" x14ac:dyDescent="0.25">
      <c r="A5994" s="101" t="s">
        <v>18758</v>
      </c>
      <c r="B5994" s="101" t="s">
        <v>18759</v>
      </c>
      <c r="C5994" s="101" t="s">
        <v>2759</v>
      </c>
      <c r="D5994" s="102" t="s">
        <v>4243</v>
      </c>
    </row>
    <row r="5995" spans="1:4" ht="13.5" x14ac:dyDescent="0.25">
      <c r="A5995" s="101" t="s">
        <v>18760</v>
      </c>
      <c r="B5995" s="101" t="s">
        <v>18761</v>
      </c>
      <c r="C5995" s="101" t="s">
        <v>2759</v>
      </c>
      <c r="D5995" s="102" t="s">
        <v>18762</v>
      </c>
    </row>
    <row r="5996" spans="1:4" ht="13.5" x14ac:dyDescent="0.25">
      <c r="A5996" s="101" t="s">
        <v>18763</v>
      </c>
      <c r="B5996" s="101" t="s">
        <v>18764</v>
      </c>
      <c r="C5996" s="101" t="s">
        <v>2759</v>
      </c>
      <c r="D5996" s="102" t="s">
        <v>7831</v>
      </c>
    </row>
    <row r="5997" spans="1:4" ht="13.5" x14ac:dyDescent="0.25">
      <c r="A5997" s="101" t="s">
        <v>18765</v>
      </c>
      <c r="B5997" s="101" t="s">
        <v>18766</v>
      </c>
      <c r="C5997" s="101" t="s">
        <v>2759</v>
      </c>
      <c r="D5997" s="102" t="s">
        <v>4661</v>
      </c>
    </row>
    <row r="5998" spans="1:4" ht="13.5" x14ac:dyDescent="0.25">
      <c r="A5998" s="101" t="s">
        <v>18767</v>
      </c>
      <c r="B5998" s="101" t="s">
        <v>18768</v>
      </c>
      <c r="C5998" s="101" t="s">
        <v>2759</v>
      </c>
      <c r="D5998" s="102" t="s">
        <v>18769</v>
      </c>
    </row>
    <row r="5999" spans="1:4" ht="13.5" x14ac:dyDescent="0.25">
      <c r="A5999" s="101" t="s">
        <v>18770</v>
      </c>
      <c r="B5999" s="101" t="s">
        <v>18771</v>
      </c>
      <c r="C5999" s="101" t="s">
        <v>2759</v>
      </c>
      <c r="D5999" s="102" t="s">
        <v>18772</v>
      </c>
    </row>
    <row r="6000" spans="1:4" ht="13.5" x14ac:dyDescent="0.25">
      <c r="A6000" s="101" t="s">
        <v>18773</v>
      </c>
      <c r="B6000" s="101" t="s">
        <v>18774</v>
      </c>
      <c r="C6000" s="101" t="s">
        <v>2759</v>
      </c>
      <c r="D6000" s="102" t="s">
        <v>18775</v>
      </c>
    </row>
    <row r="6001" spans="1:4" ht="13.5" x14ac:dyDescent="0.25">
      <c r="A6001" s="101" t="s">
        <v>18776</v>
      </c>
      <c r="B6001" s="101" t="s">
        <v>18777</v>
      </c>
      <c r="C6001" s="101" t="s">
        <v>2759</v>
      </c>
      <c r="D6001" s="102" t="s">
        <v>18778</v>
      </c>
    </row>
    <row r="6002" spans="1:4" ht="13.5" x14ac:dyDescent="0.25">
      <c r="A6002" s="101" t="s">
        <v>18779</v>
      </c>
      <c r="B6002" s="101" t="s">
        <v>18780</v>
      </c>
      <c r="C6002" s="101" t="s">
        <v>2759</v>
      </c>
      <c r="D6002" s="102" t="s">
        <v>18781</v>
      </c>
    </row>
    <row r="6003" spans="1:4" ht="13.5" x14ac:dyDescent="0.25">
      <c r="A6003" s="101" t="s">
        <v>18782</v>
      </c>
      <c r="B6003" s="101" t="s">
        <v>18783</v>
      </c>
      <c r="C6003" s="101" t="s">
        <v>2759</v>
      </c>
      <c r="D6003" s="102" t="s">
        <v>18784</v>
      </c>
    </row>
    <row r="6004" spans="1:4" ht="13.5" x14ac:dyDescent="0.25">
      <c r="A6004" s="101" t="s">
        <v>18785</v>
      </c>
      <c r="B6004" s="101" t="s">
        <v>18786</v>
      </c>
      <c r="C6004" s="101" t="s">
        <v>2759</v>
      </c>
      <c r="D6004" s="102" t="s">
        <v>18787</v>
      </c>
    </row>
    <row r="6005" spans="1:4" ht="13.5" x14ac:dyDescent="0.25">
      <c r="A6005" s="101" t="s">
        <v>18788</v>
      </c>
      <c r="B6005" s="101" t="s">
        <v>18789</v>
      </c>
      <c r="C6005" s="101" t="s">
        <v>2759</v>
      </c>
      <c r="D6005" s="102" t="s">
        <v>9011</v>
      </c>
    </row>
    <row r="6006" spans="1:4" ht="13.5" x14ac:dyDescent="0.25">
      <c r="A6006" s="101" t="s">
        <v>18790</v>
      </c>
      <c r="B6006" s="101" t="s">
        <v>18791</v>
      </c>
      <c r="C6006" s="101" t="s">
        <v>2759</v>
      </c>
      <c r="D6006" s="102" t="s">
        <v>18792</v>
      </c>
    </row>
    <row r="6007" spans="1:4" ht="13.5" x14ac:dyDescent="0.25">
      <c r="A6007" s="101" t="s">
        <v>18793</v>
      </c>
      <c r="B6007" s="101" t="s">
        <v>18794</v>
      </c>
      <c r="C6007" s="101" t="s">
        <v>2759</v>
      </c>
      <c r="D6007" s="102" t="s">
        <v>7022</v>
      </c>
    </row>
    <row r="6008" spans="1:4" ht="13.5" x14ac:dyDescent="0.25">
      <c r="A6008" s="101" t="s">
        <v>18795</v>
      </c>
      <c r="B6008" s="101" t="s">
        <v>18796</v>
      </c>
      <c r="C6008" s="101" t="s">
        <v>2759</v>
      </c>
      <c r="D6008" s="102" t="s">
        <v>18797</v>
      </c>
    </row>
    <row r="6009" spans="1:4" ht="13.5" x14ac:dyDescent="0.25">
      <c r="A6009" s="101" t="s">
        <v>18798</v>
      </c>
      <c r="B6009" s="101" t="s">
        <v>18799</v>
      </c>
      <c r="C6009" s="101" t="s">
        <v>2759</v>
      </c>
      <c r="D6009" s="102" t="s">
        <v>15508</v>
      </c>
    </row>
    <row r="6010" spans="1:4" ht="13.5" x14ac:dyDescent="0.25">
      <c r="A6010" s="101" t="s">
        <v>18800</v>
      </c>
      <c r="B6010" s="101" t="s">
        <v>18801</v>
      </c>
      <c r="C6010" s="101" t="s">
        <v>2759</v>
      </c>
      <c r="D6010" s="102" t="s">
        <v>18802</v>
      </c>
    </row>
    <row r="6011" spans="1:4" ht="13.5" x14ac:dyDescent="0.25">
      <c r="A6011" s="101" t="s">
        <v>18803</v>
      </c>
      <c r="B6011" s="101" t="s">
        <v>18804</v>
      </c>
      <c r="C6011" s="101" t="s">
        <v>2759</v>
      </c>
      <c r="D6011" s="102" t="s">
        <v>18805</v>
      </c>
    </row>
    <row r="6012" spans="1:4" ht="13.5" x14ac:dyDescent="0.25">
      <c r="A6012" s="101" t="s">
        <v>18806</v>
      </c>
      <c r="B6012" s="101" t="s">
        <v>18807</v>
      </c>
      <c r="C6012" s="101" t="s">
        <v>2759</v>
      </c>
      <c r="D6012" s="102" t="s">
        <v>18808</v>
      </c>
    </row>
    <row r="6013" spans="1:4" ht="13.5" x14ac:dyDescent="0.25">
      <c r="A6013" s="101" t="s">
        <v>18809</v>
      </c>
      <c r="B6013" s="101" t="s">
        <v>18810</v>
      </c>
      <c r="C6013" s="101" t="s">
        <v>2759</v>
      </c>
      <c r="D6013" s="102" t="s">
        <v>17485</v>
      </c>
    </row>
    <row r="6014" spans="1:4" ht="13.5" x14ac:dyDescent="0.25">
      <c r="A6014" s="101" t="s">
        <v>18811</v>
      </c>
      <c r="B6014" s="101" t="s">
        <v>18812</v>
      </c>
      <c r="C6014" s="101" t="s">
        <v>2759</v>
      </c>
      <c r="D6014" s="102" t="s">
        <v>18813</v>
      </c>
    </row>
    <row r="6015" spans="1:4" ht="13.5" x14ac:dyDescent="0.25">
      <c r="A6015" s="101" t="s">
        <v>18814</v>
      </c>
      <c r="B6015" s="101" t="s">
        <v>18815</v>
      </c>
      <c r="C6015" s="101" t="s">
        <v>2759</v>
      </c>
      <c r="D6015" s="102" t="s">
        <v>18816</v>
      </c>
    </row>
    <row r="6016" spans="1:4" ht="13.5" x14ac:dyDescent="0.25">
      <c r="A6016" s="101" t="s">
        <v>18817</v>
      </c>
      <c r="B6016" s="101" t="s">
        <v>18818</v>
      </c>
      <c r="C6016" s="101" t="s">
        <v>2759</v>
      </c>
      <c r="D6016" s="102" t="s">
        <v>12096</v>
      </c>
    </row>
    <row r="6017" spans="1:4" ht="13.5" x14ac:dyDescent="0.25">
      <c r="A6017" s="101" t="s">
        <v>18819</v>
      </c>
      <c r="B6017" s="101" t="s">
        <v>18820</v>
      </c>
      <c r="C6017" s="101" t="s">
        <v>2759</v>
      </c>
      <c r="D6017" s="102" t="s">
        <v>18821</v>
      </c>
    </row>
    <row r="6018" spans="1:4" ht="13.5" x14ac:dyDescent="0.25">
      <c r="A6018" s="101" t="s">
        <v>18822</v>
      </c>
      <c r="B6018" s="101" t="s">
        <v>18823</v>
      </c>
      <c r="C6018" s="101" t="s">
        <v>2759</v>
      </c>
      <c r="D6018" s="102" t="s">
        <v>18824</v>
      </c>
    </row>
    <row r="6019" spans="1:4" ht="13.5" x14ac:dyDescent="0.25">
      <c r="A6019" s="101" t="s">
        <v>18825</v>
      </c>
      <c r="B6019" s="101" t="s">
        <v>18826</v>
      </c>
      <c r="C6019" s="101" t="s">
        <v>2759</v>
      </c>
      <c r="D6019" s="102" t="s">
        <v>6996</v>
      </c>
    </row>
    <row r="6020" spans="1:4" ht="13.5" x14ac:dyDescent="0.25">
      <c r="A6020" s="101" t="s">
        <v>18827</v>
      </c>
      <c r="B6020" s="101" t="s">
        <v>18828</v>
      </c>
      <c r="C6020" s="101" t="s">
        <v>2759</v>
      </c>
      <c r="D6020" s="102" t="s">
        <v>18829</v>
      </c>
    </row>
    <row r="6021" spans="1:4" ht="13.5" x14ac:dyDescent="0.25">
      <c r="A6021" s="101" t="s">
        <v>18830</v>
      </c>
      <c r="B6021" s="101" t="s">
        <v>18831</v>
      </c>
      <c r="C6021" s="101" t="s">
        <v>2759</v>
      </c>
      <c r="D6021" s="102" t="s">
        <v>18832</v>
      </c>
    </row>
    <row r="6022" spans="1:4" ht="13.5" x14ac:dyDescent="0.25">
      <c r="A6022" s="101" t="s">
        <v>18833</v>
      </c>
      <c r="B6022" s="101" t="s">
        <v>18834</v>
      </c>
      <c r="C6022" s="101" t="s">
        <v>2759</v>
      </c>
      <c r="D6022" s="102" t="s">
        <v>4907</v>
      </c>
    </row>
    <row r="6023" spans="1:4" ht="13.5" x14ac:dyDescent="0.25">
      <c r="A6023" s="101" t="s">
        <v>18835</v>
      </c>
      <c r="B6023" s="101" t="s">
        <v>18836</v>
      </c>
      <c r="C6023" s="101" t="s">
        <v>2759</v>
      </c>
      <c r="D6023" s="102" t="s">
        <v>12633</v>
      </c>
    </row>
    <row r="6024" spans="1:4" ht="13.5" x14ac:dyDescent="0.25">
      <c r="A6024" s="101" t="s">
        <v>18837</v>
      </c>
      <c r="B6024" s="101" t="s">
        <v>18838</v>
      </c>
      <c r="C6024" s="101" t="s">
        <v>2759</v>
      </c>
      <c r="D6024" s="102" t="s">
        <v>4557</v>
      </c>
    </row>
    <row r="6025" spans="1:4" ht="13.5" x14ac:dyDescent="0.25">
      <c r="A6025" s="101" t="s">
        <v>18839</v>
      </c>
      <c r="B6025" s="101" t="s">
        <v>18840</v>
      </c>
      <c r="C6025" s="101" t="s">
        <v>2759</v>
      </c>
      <c r="D6025" s="102" t="s">
        <v>18841</v>
      </c>
    </row>
    <row r="6026" spans="1:4" ht="13.5" x14ac:dyDescent="0.25">
      <c r="A6026" s="101" t="s">
        <v>18842</v>
      </c>
      <c r="B6026" s="101" t="s">
        <v>18843</v>
      </c>
      <c r="C6026" s="101" t="s">
        <v>2759</v>
      </c>
      <c r="D6026" s="102" t="s">
        <v>18045</v>
      </c>
    </row>
    <row r="6027" spans="1:4" ht="13.5" x14ac:dyDescent="0.25">
      <c r="A6027" s="101" t="s">
        <v>18844</v>
      </c>
      <c r="B6027" s="101" t="s">
        <v>18845</v>
      </c>
      <c r="C6027" s="101" t="s">
        <v>2759</v>
      </c>
      <c r="D6027" s="102" t="s">
        <v>2376</v>
      </c>
    </row>
    <row r="6028" spans="1:4" ht="13.5" x14ac:dyDescent="0.25">
      <c r="A6028" s="101" t="s">
        <v>18846</v>
      </c>
      <c r="B6028" s="101" t="s">
        <v>18847</v>
      </c>
      <c r="C6028" s="101" t="s">
        <v>2759</v>
      </c>
      <c r="D6028" s="102" t="s">
        <v>18848</v>
      </c>
    </row>
    <row r="6029" spans="1:4" ht="13.5" x14ac:dyDescent="0.25">
      <c r="A6029" s="101" t="s">
        <v>18849</v>
      </c>
      <c r="B6029" s="101" t="s">
        <v>18850</v>
      </c>
      <c r="C6029" s="101" t="s">
        <v>2759</v>
      </c>
      <c r="D6029" s="102" t="s">
        <v>18851</v>
      </c>
    </row>
    <row r="6030" spans="1:4" ht="13.5" x14ac:dyDescent="0.25">
      <c r="A6030" s="101" t="s">
        <v>18852</v>
      </c>
      <c r="B6030" s="101" t="s">
        <v>18853</v>
      </c>
      <c r="C6030" s="101" t="s">
        <v>2759</v>
      </c>
      <c r="D6030" s="102" t="s">
        <v>18854</v>
      </c>
    </row>
    <row r="6031" spans="1:4" ht="13.5" x14ac:dyDescent="0.25">
      <c r="A6031" s="101" t="s">
        <v>18855</v>
      </c>
      <c r="B6031" s="101" t="s">
        <v>18856</v>
      </c>
      <c r="C6031" s="101" t="s">
        <v>2759</v>
      </c>
      <c r="D6031" s="102" t="s">
        <v>18857</v>
      </c>
    </row>
    <row r="6032" spans="1:4" ht="13.5" x14ac:dyDescent="0.25">
      <c r="A6032" s="101" t="s">
        <v>18858</v>
      </c>
      <c r="B6032" s="101" t="s">
        <v>18859</v>
      </c>
      <c r="C6032" s="101" t="s">
        <v>2759</v>
      </c>
      <c r="D6032" s="102" t="s">
        <v>5381</v>
      </c>
    </row>
    <row r="6033" spans="1:4" ht="13.5" x14ac:dyDescent="0.25">
      <c r="A6033" s="101" t="s">
        <v>18860</v>
      </c>
      <c r="B6033" s="101" t="s">
        <v>18861</v>
      </c>
      <c r="C6033" s="101" t="s">
        <v>2759</v>
      </c>
      <c r="D6033" s="102" t="s">
        <v>12518</v>
      </c>
    </row>
    <row r="6034" spans="1:4" ht="13.5" x14ac:dyDescent="0.25">
      <c r="A6034" s="101" t="s">
        <v>18862</v>
      </c>
      <c r="B6034" s="101" t="s">
        <v>18863</v>
      </c>
      <c r="C6034" s="101" t="s">
        <v>2759</v>
      </c>
      <c r="D6034" s="102" t="s">
        <v>9703</v>
      </c>
    </row>
    <row r="6035" spans="1:4" ht="13.5" x14ac:dyDescent="0.25">
      <c r="A6035" s="101" t="s">
        <v>18864</v>
      </c>
      <c r="B6035" s="101" t="s">
        <v>18865</v>
      </c>
      <c r="C6035" s="101" t="s">
        <v>2759</v>
      </c>
      <c r="D6035" s="102" t="s">
        <v>18866</v>
      </c>
    </row>
    <row r="6036" spans="1:4" ht="13.5" x14ac:dyDescent="0.25">
      <c r="A6036" s="101" t="s">
        <v>18867</v>
      </c>
      <c r="B6036" s="101" t="s">
        <v>18868</v>
      </c>
      <c r="C6036" s="101" t="s">
        <v>2759</v>
      </c>
      <c r="D6036" s="102" t="s">
        <v>17030</v>
      </c>
    </row>
    <row r="6037" spans="1:4" ht="13.5" x14ac:dyDescent="0.25">
      <c r="A6037" s="101" t="s">
        <v>18869</v>
      </c>
      <c r="B6037" s="101" t="s">
        <v>18870</v>
      </c>
      <c r="C6037" s="101" t="s">
        <v>2759</v>
      </c>
      <c r="D6037" s="102" t="s">
        <v>18871</v>
      </c>
    </row>
    <row r="6038" spans="1:4" ht="13.5" x14ac:dyDescent="0.25">
      <c r="A6038" s="101" t="s">
        <v>18872</v>
      </c>
      <c r="B6038" s="101" t="s">
        <v>18873</v>
      </c>
      <c r="C6038" s="101" t="s">
        <v>2759</v>
      </c>
      <c r="D6038" s="102" t="s">
        <v>4347</v>
      </c>
    </row>
    <row r="6039" spans="1:4" ht="13.5" x14ac:dyDescent="0.25">
      <c r="A6039" s="101" t="s">
        <v>18874</v>
      </c>
      <c r="B6039" s="101" t="s">
        <v>18875</v>
      </c>
      <c r="C6039" s="101" t="s">
        <v>2759</v>
      </c>
      <c r="D6039" s="102" t="s">
        <v>18876</v>
      </c>
    </row>
    <row r="6040" spans="1:4" ht="13.5" x14ac:dyDescent="0.25">
      <c r="A6040" s="101" t="s">
        <v>18877</v>
      </c>
      <c r="B6040" s="101" t="s">
        <v>18878</v>
      </c>
      <c r="C6040" s="101" t="s">
        <v>2759</v>
      </c>
      <c r="D6040" s="102" t="s">
        <v>12799</v>
      </c>
    </row>
    <row r="6041" spans="1:4" ht="13.5" x14ac:dyDescent="0.25">
      <c r="A6041" s="101" t="s">
        <v>18879</v>
      </c>
      <c r="B6041" s="101" t="s">
        <v>18880</v>
      </c>
      <c r="C6041" s="101" t="s">
        <v>2759</v>
      </c>
      <c r="D6041" s="102" t="s">
        <v>8776</v>
      </c>
    </row>
    <row r="6042" spans="1:4" ht="13.5" x14ac:dyDescent="0.25">
      <c r="A6042" s="101" t="s">
        <v>18881</v>
      </c>
      <c r="B6042" s="101" t="s">
        <v>18882</v>
      </c>
      <c r="C6042" s="101" t="s">
        <v>2759</v>
      </c>
      <c r="D6042" s="102" t="s">
        <v>7977</v>
      </c>
    </row>
    <row r="6043" spans="1:4" ht="13.5" x14ac:dyDescent="0.25">
      <c r="A6043" s="101" t="s">
        <v>18883</v>
      </c>
      <c r="B6043" s="101" t="s">
        <v>18884</v>
      </c>
      <c r="C6043" s="101" t="s">
        <v>2759</v>
      </c>
      <c r="D6043" s="102" t="s">
        <v>9834</v>
      </c>
    </row>
    <row r="6044" spans="1:4" ht="13.5" x14ac:dyDescent="0.25">
      <c r="A6044" s="101" t="s">
        <v>18885</v>
      </c>
      <c r="B6044" s="101" t="s">
        <v>18886</v>
      </c>
      <c r="C6044" s="101" t="s">
        <v>2759</v>
      </c>
      <c r="D6044" s="102" t="s">
        <v>9716</v>
      </c>
    </row>
    <row r="6045" spans="1:4" ht="13.5" x14ac:dyDescent="0.25">
      <c r="A6045" s="101" t="s">
        <v>18887</v>
      </c>
      <c r="B6045" s="101" t="s">
        <v>18888</v>
      </c>
      <c r="C6045" s="101" t="s">
        <v>2759</v>
      </c>
      <c r="D6045" s="102" t="s">
        <v>18889</v>
      </c>
    </row>
    <row r="6046" spans="1:4" ht="13.5" x14ac:dyDescent="0.25">
      <c r="A6046" s="101" t="s">
        <v>18890</v>
      </c>
      <c r="B6046" s="101" t="s">
        <v>18891</v>
      </c>
      <c r="C6046" s="101" t="s">
        <v>2759</v>
      </c>
      <c r="D6046" s="102" t="s">
        <v>18892</v>
      </c>
    </row>
    <row r="6047" spans="1:4" ht="13.5" x14ac:dyDescent="0.25">
      <c r="A6047" s="101" t="s">
        <v>18893</v>
      </c>
      <c r="B6047" s="101" t="s">
        <v>18894</v>
      </c>
      <c r="C6047" s="101" t="s">
        <v>2759</v>
      </c>
      <c r="D6047" s="102" t="s">
        <v>14671</v>
      </c>
    </row>
    <row r="6048" spans="1:4" ht="13.5" x14ac:dyDescent="0.25">
      <c r="A6048" s="101" t="s">
        <v>18895</v>
      </c>
      <c r="B6048" s="101" t="s">
        <v>18896</v>
      </c>
      <c r="C6048" s="101" t="s">
        <v>2759</v>
      </c>
      <c r="D6048" s="102" t="s">
        <v>18897</v>
      </c>
    </row>
    <row r="6049" spans="1:4" ht="13.5" x14ac:dyDescent="0.25">
      <c r="A6049" s="101" t="s">
        <v>18898</v>
      </c>
      <c r="B6049" s="101" t="s">
        <v>18899</v>
      </c>
      <c r="C6049" s="101" t="s">
        <v>2759</v>
      </c>
      <c r="D6049" s="102" t="s">
        <v>18900</v>
      </c>
    </row>
    <row r="6050" spans="1:4" ht="13.5" x14ac:dyDescent="0.25">
      <c r="A6050" s="101" t="s">
        <v>18901</v>
      </c>
      <c r="B6050" s="101" t="s">
        <v>18902</v>
      </c>
      <c r="C6050" s="101" t="s">
        <v>2759</v>
      </c>
      <c r="D6050" s="102" t="s">
        <v>14597</v>
      </c>
    </row>
    <row r="6051" spans="1:4" ht="13.5" x14ac:dyDescent="0.25">
      <c r="A6051" s="101" t="s">
        <v>18903</v>
      </c>
      <c r="B6051" s="101" t="s">
        <v>18904</v>
      </c>
      <c r="C6051" s="101" t="s">
        <v>2759</v>
      </c>
      <c r="D6051" s="102" t="s">
        <v>18905</v>
      </c>
    </row>
    <row r="6052" spans="1:4" ht="13.5" x14ac:dyDescent="0.25">
      <c r="A6052" s="101" t="s">
        <v>18906</v>
      </c>
      <c r="B6052" s="101" t="s">
        <v>18907</v>
      </c>
      <c r="C6052" s="101" t="s">
        <v>2759</v>
      </c>
      <c r="D6052" s="102" t="s">
        <v>13619</v>
      </c>
    </row>
    <row r="6053" spans="1:4" ht="13.5" x14ac:dyDescent="0.25">
      <c r="A6053" s="101" t="s">
        <v>18908</v>
      </c>
      <c r="B6053" s="101" t="s">
        <v>18909</v>
      </c>
      <c r="C6053" s="101" t="s">
        <v>2759</v>
      </c>
      <c r="D6053" s="102" t="s">
        <v>6022</v>
      </c>
    </row>
    <row r="6054" spans="1:4" ht="13.5" x14ac:dyDescent="0.25">
      <c r="A6054" s="101" t="s">
        <v>18910</v>
      </c>
      <c r="B6054" s="101" t="s">
        <v>18911</v>
      </c>
      <c r="C6054" s="101" t="s">
        <v>2759</v>
      </c>
      <c r="D6054" s="102" t="s">
        <v>18912</v>
      </c>
    </row>
    <row r="6055" spans="1:4" ht="13.5" x14ac:dyDescent="0.25">
      <c r="A6055" s="101" t="s">
        <v>18913</v>
      </c>
      <c r="B6055" s="101" t="s">
        <v>18914</v>
      </c>
      <c r="C6055" s="101" t="s">
        <v>2759</v>
      </c>
      <c r="D6055" s="102" t="s">
        <v>18915</v>
      </c>
    </row>
    <row r="6056" spans="1:4" ht="13.5" x14ac:dyDescent="0.25">
      <c r="A6056" s="101" t="s">
        <v>18916</v>
      </c>
      <c r="B6056" s="101" t="s">
        <v>18917</v>
      </c>
      <c r="C6056" s="101" t="s">
        <v>2759</v>
      </c>
      <c r="D6056" s="102" t="s">
        <v>18918</v>
      </c>
    </row>
    <row r="6057" spans="1:4" ht="13.5" x14ac:dyDescent="0.25">
      <c r="A6057" s="101" t="s">
        <v>18919</v>
      </c>
      <c r="B6057" s="101" t="s">
        <v>18920</v>
      </c>
      <c r="C6057" s="101" t="s">
        <v>1770</v>
      </c>
      <c r="D6057" s="102" t="s">
        <v>18921</v>
      </c>
    </row>
    <row r="6058" spans="1:4" ht="13.5" x14ac:dyDescent="0.25">
      <c r="A6058" s="101" t="s">
        <v>18922</v>
      </c>
      <c r="B6058" s="101" t="s">
        <v>18923</v>
      </c>
      <c r="C6058" s="101" t="s">
        <v>2759</v>
      </c>
      <c r="D6058" s="102" t="s">
        <v>17867</v>
      </c>
    </row>
    <row r="6059" spans="1:4" ht="13.5" x14ac:dyDescent="0.25">
      <c r="A6059" s="101" t="s">
        <v>18924</v>
      </c>
      <c r="B6059" s="101" t="s">
        <v>18925</v>
      </c>
      <c r="C6059" s="101" t="s">
        <v>2759</v>
      </c>
      <c r="D6059" s="102" t="s">
        <v>11409</v>
      </c>
    </row>
    <row r="6060" spans="1:4" ht="13.5" x14ac:dyDescent="0.25">
      <c r="A6060" s="101" t="s">
        <v>18926</v>
      </c>
      <c r="B6060" s="101" t="s">
        <v>18927</v>
      </c>
      <c r="C6060" s="101" t="s">
        <v>2759</v>
      </c>
      <c r="D6060" s="102" t="s">
        <v>18928</v>
      </c>
    </row>
    <row r="6061" spans="1:4" ht="13.5" x14ac:dyDescent="0.25">
      <c r="A6061" s="101" t="s">
        <v>18929</v>
      </c>
      <c r="B6061" s="101" t="s">
        <v>18930</v>
      </c>
      <c r="C6061" s="101" t="s">
        <v>2759</v>
      </c>
      <c r="D6061" s="102" t="s">
        <v>18931</v>
      </c>
    </row>
    <row r="6062" spans="1:4" ht="13.5" x14ac:dyDescent="0.25">
      <c r="A6062" s="101" t="s">
        <v>18932</v>
      </c>
      <c r="B6062" s="101" t="s">
        <v>18933</v>
      </c>
      <c r="C6062" s="101" t="s">
        <v>2759</v>
      </c>
      <c r="D6062" s="102" t="s">
        <v>14539</v>
      </c>
    </row>
    <row r="6063" spans="1:4" ht="13.5" x14ac:dyDescent="0.25">
      <c r="A6063" s="101" t="s">
        <v>18934</v>
      </c>
      <c r="B6063" s="101" t="s">
        <v>18935</v>
      </c>
      <c r="C6063" s="101" t="s">
        <v>2759</v>
      </c>
      <c r="D6063" s="102" t="s">
        <v>12940</v>
      </c>
    </row>
    <row r="6064" spans="1:4" ht="13.5" x14ac:dyDescent="0.25">
      <c r="A6064" s="101" t="s">
        <v>18936</v>
      </c>
      <c r="B6064" s="101" t="s">
        <v>18937</v>
      </c>
      <c r="C6064" s="101" t="s">
        <v>2759</v>
      </c>
      <c r="D6064" s="102" t="s">
        <v>18938</v>
      </c>
    </row>
    <row r="6065" spans="1:4" ht="13.5" x14ac:dyDescent="0.25">
      <c r="A6065" s="101" t="s">
        <v>18939</v>
      </c>
      <c r="B6065" s="101" t="s">
        <v>18940</v>
      </c>
      <c r="C6065" s="101" t="s">
        <v>2759</v>
      </c>
      <c r="D6065" s="102" t="s">
        <v>18941</v>
      </c>
    </row>
    <row r="6066" spans="1:4" ht="13.5" x14ac:dyDescent="0.25">
      <c r="A6066" s="101" t="s">
        <v>18942</v>
      </c>
      <c r="B6066" s="101" t="s">
        <v>18943</v>
      </c>
      <c r="C6066" s="101" t="s">
        <v>2759</v>
      </c>
      <c r="D6066" s="102" t="s">
        <v>18944</v>
      </c>
    </row>
    <row r="6067" spans="1:4" ht="13.5" x14ac:dyDescent="0.25">
      <c r="A6067" s="101" t="s">
        <v>18945</v>
      </c>
      <c r="B6067" s="101" t="s">
        <v>18946</v>
      </c>
      <c r="C6067" s="101" t="s">
        <v>2759</v>
      </c>
      <c r="D6067" s="102" t="s">
        <v>18947</v>
      </c>
    </row>
    <row r="6068" spans="1:4" ht="13.5" x14ac:dyDescent="0.25">
      <c r="A6068" s="101" t="s">
        <v>18948</v>
      </c>
      <c r="B6068" s="101" t="s">
        <v>18949</v>
      </c>
      <c r="C6068" s="101" t="s">
        <v>2759</v>
      </c>
      <c r="D6068" s="102" t="s">
        <v>18950</v>
      </c>
    </row>
    <row r="6069" spans="1:4" ht="13.5" x14ac:dyDescent="0.25">
      <c r="A6069" s="101" t="s">
        <v>18951</v>
      </c>
      <c r="B6069" s="101" t="s">
        <v>18952</v>
      </c>
      <c r="C6069" s="101" t="s">
        <v>2759</v>
      </c>
      <c r="D6069" s="102" t="s">
        <v>13876</v>
      </c>
    </row>
    <row r="6070" spans="1:4" ht="13.5" x14ac:dyDescent="0.25">
      <c r="A6070" s="101" t="s">
        <v>18953</v>
      </c>
      <c r="B6070" s="101" t="s">
        <v>18954</v>
      </c>
      <c r="C6070" s="101" t="s">
        <v>2759</v>
      </c>
      <c r="D6070" s="102" t="s">
        <v>12760</v>
      </c>
    </row>
    <row r="6071" spans="1:4" ht="13.5" x14ac:dyDescent="0.25">
      <c r="A6071" s="101" t="s">
        <v>18955</v>
      </c>
      <c r="B6071" s="101" t="s">
        <v>18956</v>
      </c>
      <c r="C6071" s="101" t="s">
        <v>2759</v>
      </c>
      <c r="D6071" s="102" t="s">
        <v>18957</v>
      </c>
    </row>
    <row r="6072" spans="1:4" ht="13.5" x14ac:dyDescent="0.25">
      <c r="A6072" s="101" t="s">
        <v>18958</v>
      </c>
      <c r="B6072" s="101" t="s">
        <v>18959</v>
      </c>
      <c r="C6072" s="101" t="s">
        <v>2759</v>
      </c>
      <c r="D6072" s="102" t="s">
        <v>10001</v>
      </c>
    </row>
    <row r="6073" spans="1:4" ht="13.5" x14ac:dyDescent="0.25">
      <c r="A6073" s="101" t="s">
        <v>18960</v>
      </c>
      <c r="B6073" s="101" t="s">
        <v>18961</v>
      </c>
      <c r="C6073" s="101" t="s">
        <v>2759</v>
      </c>
      <c r="D6073" s="102" t="s">
        <v>8818</v>
      </c>
    </row>
    <row r="6074" spans="1:4" ht="13.5" x14ac:dyDescent="0.25">
      <c r="A6074" s="101" t="s">
        <v>18962</v>
      </c>
      <c r="B6074" s="101" t="s">
        <v>18963</v>
      </c>
      <c r="C6074" s="101" t="s">
        <v>2759</v>
      </c>
      <c r="D6074" s="102" t="s">
        <v>8996</v>
      </c>
    </row>
    <row r="6075" spans="1:4" ht="13.5" x14ac:dyDescent="0.25">
      <c r="A6075" s="101" t="s">
        <v>18964</v>
      </c>
      <c r="B6075" s="101" t="s">
        <v>18965</v>
      </c>
      <c r="C6075" s="101" t="s">
        <v>2759</v>
      </c>
      <c r="D6075" s="102" t="s">
        <v>17867</v>
      </c>
    </row>
    <row r="6076" spans="1:4" ht="13.5" x14ac:dyDescent="0.25">
      <c r="A6076" s="101" t="s">
        <v>18966</v>
      </c>
      <c r="B6076" s="101" t="s">
        <v>18967</v>
      </c>
      <c r="C6076" s="101" t="s">
        <v>2759</v>
      </c>
      <c r="D6076" s="102" t="s">
        <v>18968</v>
      </c>
    </row>
    <row r="6077" spans="1:4" ht="13.5" x14ac:dyDescent="0.25">
      <c r="A6077" s="101" t="s">
        <v>18969</v>
      </c>
      <c r="B6077" s="101" t="s">
        <v>18970</v>
      </c>
      <c r="C6077" s="101" t="s">
        <v>2759</v>
      </c>
      <c r="D6077" s="102" t="s">
        <v>10011</v>
      </c>
    </row>
    <row r="6078" spans="1:4" ht="13.5" x14ac:dyDescent="0.25">
      <c r="A6078" s="101" t="s">
        <v>18971</v>
      </c>
      <c r="B6078" s="101" t="s">
        <v>18972</v>
      </c>
      <c r="C6078" s="101" t="s">
        <v>2759</v>
      </c>
      <c r="D6078" s="102" t="s">
        <v>18973</v>
      </c>
    </row>
    <row r="6079" spans="1:4" ht="13.5" x14ac:dyDescent="0.25">
      <c r="A6079" s="101" t="s">
        <v>18974</v>
      </c>
      <c r="B6079" s="101" t="s">
        <v>18975</v>
      </c>
      <c r="C6079" s="101" t="s">
        <v>2759</v>
      </c>
      <c r="D6079" s="102" t="s">
        <v>8996</v>
      </c>
    </row>
    <row r="6080" spans="1:4" ht="13.5" x14ac:dyDescent="0.25">
      <c r="A6080" s="101" t="s">
        <v>18976</v>
      </c>
      <c r="B6080" s="101" t="s">
        <v>18977</v>
      </c>
      <c r="C6080" s="101" t="s">
        <v>2759</v>
      </c>
      <c r="D6080" s="102" t="s">
        <v>8025</v>
      </c>
    </row>
    <row r="6081" spans="1:4" ht="13.5" x14ac:dyDescent="0.25">
      <c r="A6081" s="101" t="s">
        <v>18978</v>
      </c>
      <c r="B6081" s="101" t="s">
        <v>18979</v>
      </c>
      <c r="C6081" s="101" t="s">
        <v>2759</v>
      </c>
      <c r="D6081" s="102" t="s">
        <v>18980</v>
      </c>
    </row>
    <row r="6082" spans="1:4" ht="13.5" x14ac:dyDescent="0.25">
      <c r="A6082" s="101" t="s">
        <v>18981</v>
      </c>
      <c r="B6082" s="101" t="s">
        <v>18982</v>
      </c>
      <c r="C6082" s="101" t="s">
        <v>2759</v>
      </c>
      <c r="D6082" s="102" t="s">
        <v>2388</v>
      </c>
    </row>
    <row r="6083" spans="1:4" ht="13.5" x14ac:dyDescent="0.25">
      <c r="A6083" s="101" t="s">
        <v>18983</v>
      </c>
      <c r="B6083" s="101" t="s">
        <v>18984</v>
      </c>
      <c r="C6083" s="101" t="s">
        <v>2759</v>
      </c>
      <c r="D6083" s="102" t="s">
        <v>18775</v>
      </c>
    </row>
    <row r="6084" spans="1:4" ht="13.5" x14ac:dyDescent="0.25">
      <c r="A6084" s="101" t="s">
        <v>18985</v>
      </c>
      <c r="B6084" s="101" t="s">
        <v>18986</v>
      </c>
      <c r="C6084" s="101" t="s">
        <v>2759</v>
      </c>
      <c r="D6084" s="102" t="s">
        <v>18987</v>
      </c>
    </row>
    <row r="6085" spans="1:4" ht="13.5" x14ac:dyDescent="0.25">
      <c r="A6085" s="101" t="s">
        <v>18988</v>
      </c>
      <c r="B6085" s="101" t="s">
        <v>18989</v>
      </c>
      <c r="C6085" s="101" t="s">
        <v>2759</v>
      </c>
      <c r="D6085" s="102" t="s">
        <v>18990</v>
      </c>
    </row>
    <row r="6086" spans="1:4" ht="13.5" x14ac:dyDescent="0.25">
      <c r="A6086" s="101" t="s">
        <v>18991</v>
      </c>
      <c r="B6086" s="101" t="s">
        <v>18992</v>
      </c>
      <c r="C6086" s="101" t="s">
        <v>2759</v>
      </c>
      <c r="D6086" s="102" t="s">
        <v>18993</v>
      </c>
    </row>
    <row r="6087" spans="1:4" ht="13.5" x14ac:dyDescent="0.25">
      <c r="A6087" s="101" t="s">
        <v>18994</v>
      </c>
      <c r="B6087" s="101" t="s">
        <v>18995</v>
      </c>
      <c r="C6087" s="101" t="s">
        <v>2759</v>
      </c>
      <c r="D6087" s="102" t="s">
        <v>3880</v>
      </c>
    </row>
    <row r="6088" spans="1:4" ht="13.5" x14ac:dyDescent="0.25">
      <c r="A6088" s="101" t="s">
        <v>18996</v>
      </c>
      <c r="B6088" s="101" t="s">
        <v>18997</v>
      </c>
      <c r="C6088" s="101" t="s">
        <v>2759</v>
      </c>
      <c r="D6088" s="102" t="s">
        <v>7855</v>
      </c>
    </row>
    <row r="6089" spans="1:4" ht="13.5" x14ac:dyDescent="0.25">
      <c r="A6089" s="101" t="s">
        <v>18998</v>
      </c>
      <c r="B6089" s="101" t="s">
        <v>18999</v>
      </c>
      <c r="C6089" s="101" t="s">
        <v>2759</v>
      </c>
      <c r="D6089" s="102" t="s">
        <v>19000</v>
      </c>
    </row>
    <row r="6090" spans="1:4" ht="13.5" x14ac:dyDescent="0.25">
      <c r="A6090" s="101" t="s">
        <v>19001</v>
      </c>
      <c r="B6090" s="101" t="s">
        <v>19002</v>
      </c>
      <c r="C6090" s="101" t="s">
        <v>2759</v>
      </c>
      <c r="D6090" s="102" t="s">
        <v>19003</v>
      </c>
    </row>
    <row r="6091" spans="1:4" ht="13.5" x14ac:dyDescent="0.25">
      <c r="A6091" s="101" t="s">
        <v>19004</v>
      </c>
      <c r="B6091" s="101" t="s">
        <v>19005</v>
      </c>
      <c r="C6091" s="101" t="s">
        <v>2759</v>
      </c>
      <c r="D6091" s="102" t="s">
        <v>19006</v>
      </c>
    </row>
    <row r="6092" spans="1:4" ht="13.5" x14ac:dyDescent="0.25">
      <c r="A6092" s="101" t="s">
        <v>19007</v>
      </c>
      <c r="B6092" s="101" t="s">
        <v>19008</v>
      </c>
      <c r="C6092" s="101" t="s">
        <v>2759</v>
      </c>
      <c r="D6092" s="102" t="s">
        <v>4266</v>
      </c>
    </row>
    <row r="6093" spans="1:4" ht="13.5" x14ac:dyDescent="0.25">
      <c r="A6093" s="101" t="s">
        <v>19009</v>
      </c>
      <c r="B6093" s="101" t="s">
        <v>19010</v>
      </c>
      <c r="C6093" s="101" t="s">
        <v>2759</v>
      </c>
      <c r="D6093" s="102" t="s">
        <v>19011</v>
      </c>
    </row>
    <row r="6094" spans="1:4" ht="13.5" x14ac:dyDescent="0.25">
      <c r="A6094" s="101" t="s">
        <v>19012</v>
      </c>
      <c r="B6094" s="101" t="s">
        <v>19013</v>
      </c>
      <c r="C6094" s="101" t="s">
        <v>2759</v>
      </c>
      <c r="D6094" s="102" t="s">
        <v>19014</v>
      </c>
    </row>
    <row r="6095" spans="1:4" ht="13.5" x14ac:dyDescent="0.25">
      <c r="A6095" s="101" t="s">
        <v>19015</v>
      </c>
      <c r="B6095" s="101" t="s">
        <v>19016</v>
      </c>
      <c r="C6095" s="101" t="s">
        <v>2759</v>
      </c>
      <c r="D6095" s="102" t="s">
        <v>10401</v>
      </c>
    </row>
    <row r="6096" spans="1:4" ht="13.5" x14ac:dyDescent="0.25">
      <c r="A6096" s="101" t="s">
        <v>19017</v>
      </c>
      <c r="B6096" s="101" t="s">
        <v>19018</v>
      </c>
      <c r="C6096" s="101" t="s">
        <v>2759</v>
      </c>
      <c r="D6096" s="102" t="s">
        <v>19019</v>
      </c>
    </row>
    <row r="6097" spans="1:4" ht="13.5" x14ac:dyDescent="0.25">
      <c r="A6097" s="101" t="s">
        <v>19020</v>
      </c>
      <c r="B6097" s="101" t="s">
        <v>19021</v>
      </c>
      <c r="C6097" s="101" t="s">
        <v>2759</v>
      </c>
      <c r="D6097" s="102" t="s">
        <v>10398</v>
      </c>
    </row>
    <row r="6098" spans="1:4" ht="13.5" x14ac:dyDescent="0.25">
      <c r="A6098" s="101" t="s">
        <v>19022</v>
      </c>
      <c r="B6098" s="101" t="s">
        <v>19023</v>
      </c>
      <c r="C6098" s="101" t="s">
        <v>2759</v>
      </c>
      <c r="D6098" s="102" t="s">
        <v>2394</v>
      </c>
    </row>
    <row r="6099" spans="1:4" ht="13.5" x14ac:dyDescent="0.25">
      <c r="A6099" s="101" t="s">
        <v>19024</v>
      </c>
      <c r="B6099" s="101" t="s">
        <v>19025</v>
      </c>
      <c r="C6099" s="101" t="s">
        <v>2759</v>
      </c>
      <c r="D6099" s="102" t="s">
        <v>19026</v>
      </c>
    </row>
    <row r="6100" spans="1:4" ht="13.5" x14ac:dyDescent="0.25">
      <c r="A6100" s="101" t="s">
        <v>19027</v>
      </c>
      <c r="B6100" s="101" t="s">
        <v>19028</v>
      </c>
      <c r="C6100" s="101" t="s">
        <v>2759</v>
      </c>
      <c r="D6100" s="102" t="s">
        <v>1912</v>
      </c>
    </row>
    <row r="6101" spans="1:4" ht="13.5" x14ac:dyDescent="0.25">
      <c r="A6101" s="101" t="s">
        <v>19029</v>
      </c>
      <c r="B6101" s="101" t="s">
        <v>19030</v>
      </c>
      <c r="C6101" s="101" t="s">
        <v>1770</v>
      </c>
      <c r="D6101" s="102" t="s">
        <v>11766</v>
      </c>
    </row>
    <row r="6102" spans="1:4" ht="13.5" x14ac:dyDescent="0.25">
      <c r="A6102" s="101" t="s">
        <v>19031</v>
      </c>
      <c r="B6102" s="101" t="s">
        <v>19032</v>
      </c>
      <c r="C6102" s="101" t="s">
        <v>1770</v>
      </c>
      <c r="D6102" s="102" t="s">
        <v>19033</v>
      </c>
    </row>
    <row r="6103" spans="1:4" ht="13.5" x14ac:dyDescent="0.25">
      <c r="A6103" s="101" t="s">
        <v>19034</v>
      </c>
      <c r="B6103" s="101" t="s">
        <v>19035</v>
      </c>
      <c r="C6103" s="101" t="s">
        <v>1770</v>
      </c>
      <c r="D6103" s="102" t="s">
        <v>4765</v>
      </c>
    </row>
    <row r="6104" spans="1:4" ht="13.5" x14ac:dyDescent="0.25">
      <c r="A6104" s="101" t="s">
        <v>19036</v>
      </c>
      <c r="B6104" s="101" t="s">
        <v>19037</v>
      </c>
      <c r="C6104" s="101" t="s">
        <v>2759</v>
      </c>
      <c r="D6104" s="102" t="s">
        <v>19038</v>
      </c>
    </row>
    <row r="6105" spans="1:4" ht="13.5" x14ac:dyDescent="0.25">
      <c r="A6105" s="101" t="s">
        <v>19039</v>
      </c>
      <c r="B6105" s="101" t="s">
        <v>19040</v>
      </c>
      <c r="C6105" s="101" t="s">
        <v>1770</v>
      </c>
      <c r="D6105" s="102" t="s">
        <v>19041</v>
      </c>
    </row>
    <row r="6106" spans="1:4" ht="13.5" x14ac:dyDescent="0.25">
      <c r="A6106" s="101" t="s">
        <v>19042</v>
      </c>
      <c r="B6106" s="101" t="s">
        <v>19043</v>
      </c>
      <c r="C6106" s="101" t="s">
        <v>2759</v>
      </c>
      <c r="D6106" s="102" t="s">
        <v>15523</v>
      </c>
    </row>
    <row r="6107" spans="1:4" ht="13.5" x14ac:dyDescent="0.25">
      <c r="A6107" s="101" t="s">
        <v>19044</v>
      </c>
      <c r="B6107" s="101" t="s">
        <v>19045</v>
      </c>
      <c r="C6107" s="101" t="s">
        <v>1770</v>
      </c>
      <c r="D6107" s="102" t="s">
        <v>9008</v>
      </c>
    </row>
    <row r="6108" spans="1:4" ht="13.5" x14ac:dyDescent="0.25">
      <c r="A6108" s="101" t="s">
        <v>19046</v>
      </c>
      <c r="B6108" s="101" t="s">
        <v>19047</v>
      </c>
      <c r="C6108" s="101" t="s">
        <v>1770</v>
      </c>
      <c r="D6108" s="102" t="s">
        <v>19048</v>
      </c>
    </row>
    <row r="6109" spans="1:4" ht="13.5" x14ac:dyDescent="0.25">
      <c r="A6109" s="101" t="s">
        <v>19049</v>
      </c>
      <c r="B6109" s="101" t="s">
        <v>19050</v>
      </c>
      <c r="C6109" s="101" t="s">
        <v>1770</v>
      </c>
      <c r="D6109" s="102" t="s">
        <v>8930</v>
      </c>
    </row>
    <row r="6110" spans="1:4" ht="13.5" x14ac:dyDescent="0.25">
      <c r="A6110" s="101" t="s">
        <v>19051</v>
      </c>
      <c r="B6110" s="101" t="s">
        <v>19052</v>
      </c>
      <c r="C6110" s="101" t="s">
        <v>1770</v>
      </c>
      <c r="D6110" s="102" t="s">
        <v>12591</v>
      </c>
    </row>
    <row r="6111" spans="1:4" ht="13.5" x14ac:dyDescent="0.25">
      <c r="A6111" s="101" t="s">
        <v>19053</v>
      </c>
      <c r="B6111" s="101" t="s">
        <v>19054</v>
      </c>
      <c r="C6111" s="101" t="s">
        <v>2759</v>
      </c>
      <c r="D6111" s="102" t="s">
        <v>10539</v>
      </c>
    </row>
    <row r="6112" spans="1:4" ht="13.5" x14ac:dyDescent="0.25">
      <c r="A6112" s="101" t="s">
        <v>19055</v>
      </c>
      <c r="B6112" s="101" t="s">
        <v>19056</v>
      </c>
      <c r="C6112" s="101" t="s">
        <v>2759</v>
      </c>
      <c r="D6112" s="102" t="s">
        <v>16235</v>
      </c>
    </row>
    <row r="6113" spans="1:4" ht="13.5" x14ac:dyDescent="0.25">
      <c r="A6113" s="101" t="s">
        <v>19057</v>
      </c>
      <c r="B6113" s="101" t="s">
        <v>19058</v>
      </c>
      <c r="C6113" s="101" t="s">
        <v>1770</v>
      </c>
      <c r="D6113" s="102" t="s">
        <v>2020</v>
      </c>
    </row>
    <row r="6114" spans="1:4" ht="13.5" x14ac:dyDescent="0.25">
      <c r="A6114" s="101" t="s">
        <v>19059</v>
      </c>
      <c r="B6114" s="101" t="s">
        <v>19060</v>
      </c>
      <c r="C6114" s="101" t="s">
        <v>2759</v>
      </c>
      <c r="D6114" s="102" t="s">
        <v>19061</v>
      </c>
    </row>
    <row r="6115" spans="1:4" ht="13.5" x14ac:dyDescent="0.25">
      <c r="A6115" s="101" t="s">
        <v>19062</v>
      </c>
      <c r="B6115" s="101" t="s">
        <v>19063</v>
      </c>
      <c r="C6115" s="101" t="s">
        <v>2759</v>
      </c>
      <c r="D6115" s="102" t="s">
        <v>19064</v>
      </c>
    </row>
    <row r="6116" spans="1:4" ht="13.5" x14ac:dyDescent="0.25">
      <c r="A6116" s="101" t="s">
        <v>19065</v>
      </c>
      <c r="B6116" s="101" t="s">
        <v>19066</v>
      </c>
      <c r="C6116" s="101" t="s">
        <v>2759</v>
      </c>
      <c r="D6116" s="102" t="s">
        <v>19067</v>
      </c>
    </row>
    <row r="6117" spans="1:4" ht="13.5" x14ac:dyDescent="0.25">
      <c r="A6117" s="101" t="s">
        <v>19068</v>
      </c>
      <c r="B6117" s="101" t="s">
        <v>19069</v>
      </c>
      <c r="C6117" s="101" t="s">
        <v>2759</v>
      </c>
      <c r="D6117" s="102" t="s">
        <v>19070</v>
      </c>
    </row>
    <row r="6118" spans="1:4" ht="13.5" x14ac:dyDescent="0.25">
      <c r="A6118" s="101" t="s">
        <v>19071</v>
      </c>
      <c r="B6118" s="101" t="s">
        <v>19072</v>
      </c>
      <c r="C6118" s="101" t="s">
        <v>2759</v>
      </c>
      <c r="D6118" s="102" t="s">
        <v>19073</v>
      </c>
    </row>
    <row r="6119" spans="1:4" ht="13.5" x14ac:dyDescent="0.25">
      <c r="A6119" s="101" t="s">
        <v>19074</v>
      </c>
      <c r="B6119" s="101" t="s">
        <v>19075</v>
      </c>
      <c r="C6119" s="101" t="s">
        <v>2759</v>
      </c>
      <c r="D6119" s="102" t="s">
        <v>19076</v>
      </c>
    </row>
    <row r="6120" spans="1:4" ht="13.5" x14ac:dyDescent="0.25">
      <c r="A6120" s="101" t="s">
        <v>19077</v>
      </c>
      <c r="B6120" s="101" t="s">
        <v>19078</v>
      </c>
      <c r="C6120" s="101" t="s">
        <v>2759</v>
      </c>
      <c r="D6120" s="102" t="s">
        <v>19079</v>
      </c>
    </row>
    <row r="6121" spans="1:4" ht="13.5" x14ac:dyDescent="0.25">
      <c r="A6121" s="101" t="s">
        <v>19080</v>
      </c>
      <c r="B6121" s="101" t="s">
        <v>19081</v>
      </c>
      <c r="C6121" s="101" t="s">
        <v>2759</v>
      </c>
      <c r="D6121" s="102" t="s">
        <v>19082</v>
      </c>
    </row>
    <row r="6122" spans="1:4" ht="13.5" x14ac:dyDescent="0.25">
      <c r="A6122" s="101" t="s">
        <v>19083</v>
      </c>
      <c r="B6122" s="101" t="s">
        <v>19084</v>
      </c>
      <c r="C6122" s="101" t="s">
        <v>2759</v>
      </c>
      <c r="D6122" s="102" t="s">
        <v>19085</v>
      </c>
    </row>
    <row r="6123" spans="1:4" ht="13.5" x14ac:dyDescent="0.25">
      <c r="A6123" s="101" t="s">
        <v>19086</v>
      </c>
      <c r="B6123" s="101" t="s">
        <v>19087</v>
      </c>
      <c r="C6123" s="101" t="s">
        <v>2759</v>
      </c>
      <c r="D6123" s="102" t="s">
        <v>19088</v>
      </c>
    </row>
    <row r="6124" spans="1:4" ht="13.5" x14ac:dyDescent="0.25">
      <c r="A6124" s="101" t="s">
        <v>19089</v>
      </c>
      <c r="B6124" s="101" t="s">
        <v>19090</v>
      </c>
      <c r="C6124" s="101" t="s">
        <v>2759</v>
      </c>
      <c r="D6124" s="102" t="s">
        <v>19091</v>
      </c>
    </row>
    <row r="6125" spans="1:4" ht="13.5" x14ac:dyDescent="0.25">
      <c r="A6125" s="101" t="s">
        <v>19092</v>
      </c>
      <c r="B6125" s="101" t="s">
        <v>19093</v>
      </c>
      <c r="C6125" s="101" t="s">
        <v>2759</v>
      </c>
      <c r="D6125" s="102" t="s">
        <v>19094</v>
      </c>
    </row>
    <row r="6126" spans="1:4" ht="13.5" x14ac:dyDescent="0.25">
      <c r="A6126" s="101" t="s">
        <v>19095</v>
      </c>
      <c r="B6126" s="101" t="s">
        <v>19096</v>
      </c>
      <c r="C6126" s="101" t="s">
        <v>2759</v>
      </c>
      <c r="D6126" s="102" t="s">
        <v>19097</v>
      </c>
    </row>
    <row r="6127" spans="1:4" ht="13.5" x14ac:dyDescent="0.25">
      <c r="A6127" s="101" t="s">
        <v>19098</v>
      </c>
      <c r="B6127" s="101" t="s">
        <v>19099</v>
      </c>
      <c r="C6127" s="101" t="s">
        <v>2759</v>
      </c>
      <c r="D6127" s="102" t="s">
        <v>19100</v>
      </c>
    </row>
    <row r="6128" spans="1:4" ht="13.5" x14ac:dyDescent="0.25">
      <c r="A6128" s="101" t="s">
        <v>19101</v>
      </c>
      <c r="B6128" s="101" t="s">
        <v>19102</v>
      </c>
      <c r="C6128" s="101" t="s">
        <v>2759</v>
      </c>
      <c r="D6128" s="102" t="s">
        <v>19103</v>
      </c>
    </row>
    <row r="6129" spans="1:4" ht="13.5" x14ac:dyDescent="0.25">
      <c r="A6129" s="101" t="s">
        <v>19104</v>
      </c>
      <c r="B6129" s="101" t="s">
        <v>19105</v>
      </c>
      <c r="C6129" s="101" t="s">
        <v>2759</v>
      </c>
      <c r="D6129" s="102" t="s">
        <v>19106</v>
      </c>
    </row>
    <row r="6130" spans="1:4" ht="13.5" x14ac:dyDescent="0.25">
      <c r="A6130" s="101" t="s">
        <v>19107</v>
      </c>
      <c r="B6130" s="101" t="s">
        <v>19108</v>
      </c>
      <c r="C6130" s="101" t="s">
        <v>2759</v>
      </c>
      <c r="D6130" s="102" t="s">
        <v>19109</v>
      </c>
    </row>
    <row r="6131" spans="1:4" ht="13.5" x14ac:dyDescent="0.25">
      <c r="A6131" s="101" t="s">
        <v>19110</v>
      </c>
      <c r="B6131" s="101" t="s">
        <v>19111</v>
      </c>
      <c r="C6131" s="101" t="s">
        <v>2759</v>
      </c>
      <c r="D6131" s="102" t="s">
        <v>19112</v>
      </c>
    </row>
    <row r="6132" spans="1:4" ht="13.5" x14ac:dyDescent="0.25">
      <c r="A6132" s="101" t="s">
        <v>19113</v>
      </c>
      <c r="B6132" s="101" t="s">
        <v>19114</v>
      </c>
      <c r="C6132" s="101" t="s">
        <v>2759</v>
      </c>
      <c r="D6132" s="102" t="s">
        <v>19115</v>
      </c>
    </row>
    <row r="6133" spans="1:4" ht="13.5" x14ac:dyDescent="0.25">
      <c r="A6133" s="101" t="s">
        <v>19116</v>
      </c>
      <c r="B6133" s="101" t="s">
        <v>19117</v>
      </c>
      <c r="C6133" s="101" t="s">
        <v>2759</v>
      </c>
      <c r="D6133" s="102" t="s">
        <v>19118</v>
      </c>
    </row>
    <row r="6134" spans="1:4" ht="13.5" x14ac:dyDescent="0.25">
      <c r="A6134" s="101" t="s">
        <v>19119</v>
      </c>
      <c r="B6134" s="101" t="s">
        <v>19120</v>
      </c>
      <c r="C6134" s="101" t="s">
        <v>2759</v>
      </c>
      <c r="D6134" s="102" t="s">
        <v>14441</v>
      </c>
    </row>
    <row r="6135" spans="1:4" ht="13.5" x14ac:dyDescent="0.25">
      <c r="A6135" s="101" t="s">
        <v>19121</v>
      </c>
      <c r="B6135" s="101" t="s">
        <v>19122</v>
      </c>
      <c r="C6135" s="101" t="s">
        <v>2759</v>
      </c>
      <c r="D6135" s="102" t="s">
        <v>19123</v>
      </c>
    </row>
    <row r="6136" spans="1:4" ht="13.5" x14ac:dyDescent="0.25">
      <c r="A6136" s="101" t="s">
        <v>19124</v>
      </c>
      <c r="B6136" s="101" t="s">
        <v>19125</v>
      </c>
      <c r="C6136" s="101" t="s">
        <v>2759</v>
      </c>
      <c r="D6136" s="102" t="s">
        <v>19126</v>
      </c>
    </row>
    <row r="6137" spans="1:4" ht="13.5" x14ac:dyDescent="0.25">
      <c r="A6137" s="101" t="s">
        <v>19127</v>
      </c>
      <c r="B6137" s="101" t="s">
        <v>19128</v>
      </c>
      <c r="C6137" s="101" t="s">
        <v>2759</v>
      </c>
      <c r="D6137" s="102" t="s">
        <v>17922</v>
      </c>
    </row>
    <row r="6138" spans="1:4" ht="13.5" x14ac:dyDescent="0.25">
      <c r="A6138" s="101" t="s">
        <v>19129</v>
      </c>
      <c r="B6138" s="101" t="s">
        <v>19130</v>
      </c>
      <c r="C6138" s="101" t="s">
        <v>2759</v>
      </c>
      <c r="D6138" s="102" t="s">
        <v>19131</v>
      </c>
    </row>
    <row r="6139" spans="1:4" ht="13.5" x14ac:dyDescent="0.25">
      <c r="A6139" s="101" t="s">
        <v>19132</v>
      </c>
      <c r="B6139" s="101" t="s">
        <v>19133</v>
      </c>
      <c r="C6139" s="101" t="s">
        <v>2759</v>
      </c>
      <c r="D6139" s="102" t="s">
        <v>16132</v>
      </c>
    </row>
    <row r="6140" spans="1:4" ht="13.5" x14ac:dyDescent="0.25">
      <c r="A6140" s="101" t="s">
        <v>19134</v>
      </c>
      <c r="B6140" s="101" t="s">
        <v>19135</v>
      </c>
      <c r="C6140" s="101" t="s">
        <v>2759</v>
      </c>
      <c r="D6140" s="102" t="s">
        <v>19136</v>
      </c>
    </row>
    <row r="6141" spans="1:4" ht="13.5" x14ac:dyDescent="0.25">
      <c r="A6141" s="101" t="s">
        <v>19137</v>
      </c>
      <c r="B6141" s="101" t="s">
        <v>19138</v>
      </c>
      <c r="C6141" s="101" t="s">
        <v>2759</v>
      </c>
      <c r="D6141" s="102" t="s">
        <v>19139</v>
      </c>
    </row>
    <row r="6142" spans="1:4" ht="13.5" x14ac:dyDescent="0.25">
      <c r="A6142" s="101" t="s">
        <v>19140</v>
      </c>
      <c r="B6142" s="101" t="s">
        <v>19141</v>
      </c>
      <c r="C6142" s="101" t="s">
        <v>2759</v>
      </c>
      <c r="D6142" s="102" t="s">
        <v>19142</v>
      </c>
    </row>
    <row r="6143" spans="1:4" ht="13.5" x14ac:dyDescent="0.25">
      <c r="A6143" s="101" t="s">
        <v>19143</v>
      </c>
      <c r="B6143" s="101" t="s">
        <v>19144</v>
      </c>
      <c r="C6143" s="101" t="s">
        <v>2759</v>
      </c>
      <c r="D6143" s="102" t="s">
        <v>19145</v>
      </c>
    </row>
    <row r="6144" spans="1:4" ht="13.5" x14ac:dyDescent="0.25">
      <c r="A6144" s="101" t="s">
        <v>19146</v>
      </c>
      <c r="B6144" s="101" t="s">
        <v>19147</v>
      </c>
      <c r="C6144" s="101" t="s">
        <v>2759</v>
      </c>
      <c r="D6144" s="102" t="s">
        <v>19148</v>
      </c>
    </row>
    <row r="6145" spans="1:4" ht="13.5" x14ac:dyDescent="0.25">
      <c r="A6145" s="101" t="s">
        <v>19149</v>
      </c>
      <c r="B6145" s="101" t="s">
        <v>19150</v>
      </c>
      <c r="C6145" s="101" t="s">
        <v>2759</v>
      </c>
      <c r="D6145" s="102" t="s">
        <v>19151</v>
      </c>
    </row>
    <row r="6146" spans="1:4" ht="13.5" x14ac:dyDescent="0.25">
      <c r="A6146" s="101" t="s">
        <v>19152</v>
      </c>
      <c r="B6146" s="101" t="s">
        <v>19153</v>
      </c>
      <c r="C6146" s="101" t="s">
        <v>2759</v>
      </c>
      <c r="D6146" s="102" t="s">
        <v>19154</v>
      </c>
    </row>
    <row r="6147" spans="1:4" ht="13.5" x14ac:dyDescent="0.25">
      <c r="A6147" s="101" t="s">
        <v>19155</v>
      </c>
      <c r="B6147" s="101" t="s">
        <v>19156</v>
      </c>
      <c r="C6147" s="101" t="s">
        <v>2759</v>
      </c>
      <c r="D6147" s="102" t="s">
        <v>19157</v>
      </c>
    </row>
    <row r="6148" spans="1:4" ht="13.5" x14ac:dyDescent="0.25">
      <c r="A6148" s="101" t="s">
        <v>19158</v>
      </c>
      <c r="B6148" s="101" t="s">
        <v>19159</v>
      </c>
      <c r="C6148" s="101" t="s">
        <v>2759</v>
      </c>
      <c r="D6148" s="102" t="s">
        <v>19160</v>
      </c>
    </row>
    <row r="6149" spans="1:4" ht="13.5" x14ac:dyDescent="0.25">
      <c r="A6149" s="101" t="s">
        <v>19161</v>
      </c>
      <c r="B6149" s="101" t="s">
        <v>19162</v>
      </c>
      <c r="C6149" s="101" t="s">
        <v>2759</v>
      </c>
      <c r="D6149" s="102" t="s">
        <v>19163</v>
      </c>
    </row>
    <row r="6150" spans="1:4" ht="13.5" x14ac:dyDescent="0.25">
      <c r="A6150" s="101" t="s">
        <v>19164</v>
      </c>
      <c r="B6150" s="101" t="s">
        <v>19165</v>
      </c>
      <c r="C6150" s="101" t="s">
        <v>2759</v>
      </c>
      <c r="D6150" s="102" t="s">
        <v>3971</v>
      </c>
    </row>
    <row r="6151" spans="1:4" ht="13.5" x14ac:dyDescent="0.25">
      <c r="A6151" s="101" t="s">
        <v>19166</v>
      </c>
      <c r="B6151" s="101" t="s">
        <v>19167</v>
      </c>
      <c r="C6151" s="101" t="s">
        <v>2759</v>
      </c>
      <c r="D6151" s="102" t="s">
        <v>19168</v>
      </c>
    </row>
    <row r="6152" spans="1:4" ht="13.5" x14ac:dyDescent="0.25">
      <c r="A6152" s="101" t="s">
        <v>19169</v>
      </c>
      <c r="B6152" s="101" t="s">
        <v>19170</v>
      </c>
      <c r="C6152" s="101" t="s">
        <v>2759</v>
      </c>
      <c r="D6152" s="102" t="s">
        <v>19171</v>
      </c>
    </row>
    <row r="6153" spans="1:4" ht="13.5" x14ac:dyDescent="0.25">
      <c r="A6153" s="101" t="s">
        <v>19172</v>
      </c>
      <c r="B6153" s="101" t="s">
        <v>19173</v>
      </c>
      <c r="C6153" s="101" t="s">
        <v>2759</v>
      </c>
      <c r="D6153" s="102" t="s">
        <v>19174</v>
      </c>
    </row>
    <row r="6154" spans="1:4" ht="13.5" x14ac:dyDescent="0.25">
      <c r="A6154" s="101" t="s">
        <v>19175</v>
      </c>
      <c r="B6154" s="101" t="s">
        <v>19176</v>
      </c>
      <c r="C6154" s="101" t="s">
        <v>2759</v>
      </c>
      <c r="D6154" s="102" t="s">
        <v>19177</v>
      </c>
    </row>
    <row r="6155" spans="1:4" ht="13.5" x14ac:dyDescent="0.25">
      <c r="A6155" s="101" t="s">
        <v>19178</v>
      </c>
      <c r="B6155" s="101" t="s">
        <v>19179</v>
      </c>
      <c r="C6155" s="101" t="s">
        <v>2759</v>
      </c>
      <c r="D6155" s="102" t="s">
        <v>19180</v>
      </c>
    </row>
    <row r="6156" spans="1:4" ht="13.5" x14ac:dyDescent="0.25">
      <c r="A6156" s="101" t="s">
        <v>19181</v>
      </c>
      <c r="B6156" s="101" t="s">
        <v>19182</v>
      </c>
      <c r="C6156" s="101" t="s">
        <v>2759</v>
      </c>
      <c r="D6156" s="102" t="s">
        <v>19183</v>
      </c>
    </row>
    <row r="6157" spans="1:4" ht="13.5" x14ac:dyDescent="0.25">
      <c r="A6157" s="101" t="s">
        <v>19184</v>
      </c>
      <c r="B6157" s="101" t="s">
        <v>19185</v>
      </c>
      <c r="C6157" s="101" t="s">
        <v>2759</v>
      </c>
      <c r="D6157" s="102" t="s">
        <v>19186</v>
      </c>
    </row>
    <row r="6158" spans="1:4" ht="13.5" x14ac:dyDescent="0.25">
      <c r="A6158" s="101" t="s">
        <v>19187</v>
      </c>
      <c r="B6158" s="101" t="s">
        <v>19188</v>
      </c>
      <c r="C6158" s="101" t="s">
        <v>2759</v>
      </c>
      <c r="D6158" s="102" t="s">
        <v>19189</v>
      </c>
    </row>
    <row r="6159" spans="1:4" ht="13.5" x14ac:dyDescent="0.25">
      <c r="A6159" s="101" t="s">
        <v>19190</v>
      </c>
      <c r="B6159" s="101" t="s">
        <v>19191</v>
      </c>
      <c r="C6159" s="101" t="s">
        <v>2759</v>
      </c>
      <c r="D6159" s="102" t="s">
        <v>19192</v>
      </c>
    </row>
    <row r="6160" spans="1:4" ht="13.5" x14ac:dyDescent="0.25">
      <c r="A6160" s="101" t="s">
        <v>19193</v>
      </c>
      <c r="B6160" s="101" t="s">
        <v>19194</v>
      </c>
      <c r="C6160" s="101" t="s">
        <v>2759</v>
      </c>
      <c r="D6160" s="102" t="s">
        <v>19195</v>
      </c>
    </row>
    <row r="6161" spans="1:4" ht="13.5" x14ac:dyDescent="0.25">
      <c r="A6161" s="101" t="s">
        <v>19196</v>
      </c>
      <c r="B6161" s="101" t="s">
        <v>19197</v>
      </c>
      <c r="C6161" s="101" t="s">
        <v>2759</v>
      </c>
      <c r="D6161" s="102" t="s">
        <v>19198</v>
      </c>
    </row>
    <row r="6162" spans="1:4" ht="13.5" x14ac:dyDescent="0.25">
      <c r="A6162" s="101" t="s">
        <v>19199</v>
      </c>
      <c r="B6162" s="101" t="s">
        <v>19200</v>
      </c>
      <c r="C6162" s="101" t="s">
        <v>2759</v>
      </c>
      <c r="D6162" s="102" t="s">
        <v>19201</v>
      </c>
    </row>
    <row r="6163" spans="1:4" ht="13.5" x14ac:dyDescent="0.25">
      <c r="A6163" s="101" t="s">
        <v>19202</v>
      </c>
      <c r="B6163" s="101" t="s">
        <v>19203</v>
      </c>
      <c r="C6163" s="101" t="s">
        <v>2759</v>
      </c>
      <c r="D6163" s="102" t="s">
        <v>19204</v>
      </c>
    </row>
    <row r="6164" spans="1:4" ht="13.5" x14ac:dyDescent="0.25">
      <c r="A6164" s="101" t="s">
        <v>19205</v>
      </c>
      <c r="B6164" s="101" t="s">
        <v>19206</v>
      </c>
      <c r="C6164" s="101" t="s">
        <v>2759</v>
      </c>
      <c r="D6164" s="102" t="s">
        <v>13268</v>
      </c>
    </row>
    <row r="6165" spans="1:4" ht="13.5" x14ac:dyDescent="0.25">
      <c r="A6165" s="101" t="s">
        <v>19207</v>
      </c>
      <c r="B6165" s="101" t="s">
        <v>19208</v>
      </c>
      <c r="C6165" s="101" t="s">
        <v>2759</v>
      </c>
      <c r="D6165" s="102" t="s">
        <v>19209</v>
      </c>
    </row>
    <row r="6166" spans="1:4" ht="13.5" x14ac:dyDescent="0.25">
      <c r="A6166" s="101" t="s">
        <v>19210</v>
      </c>
      <c r="B6166" s="101" t="s">
        <v>19211</v>
      </c>
      <c r="C6166" s="101" t="s">
        <v>1770</v>
      </c>
      <c r="D6166" s="102" t="s">
        <v>19212</v>
      </c>
    </row>
    <row r="6167" spans="1:4" ht="13.5" x14ac:dyDescent="0.25">
      <c r="A6167" s="101" t="s">
        <v>19213</v>
      </c>
      <c r="B6167" s="101" t="s">
        <v>19214</v>
      </c>
      <c r="C6167" s="101" t="s">
        <v>1770</v>
      </c>
      <c r="D6167" s="102" t="s">
        <v>19215</v>
      </c>
    </row>
    <row r="6168" spans="1:4" ht="13.5" x14ac:dyDescent="0.25">
      <c r="A6168" s="101" t="s">
        <v>19216</v>
      </c>
      <c r="B6168" s="101" t="s">
        <v>19217</v>
      </c>
      <c r="C6168" s="101" t="s">
        <v>1770</v>
      </c>
      <c r="D6168" s="102" t="s">
        <v>19218</v>
      </c>
    </row>
    <row r="6169" spans="1:4" ht="13.5" x14ac:dyDescent="0.25">
      <c r="A6169" s="101" t="s">
        <v>19219</v>
      </c>
      <c r="B6169" s="101" t="s">
        <v>19220</v>
      </c>
      <c r="C6169" s="101" t="s">
        <v>1770</v>
      </c>
      <c r="D6169" s="102" t="s">
        <v>19221</v>
      </c>
    </row>
    <row r="6170" spans="1:4" ht="13.5" x14ac:dyDescent="0.25">
      <c r="A6170" s="101" t="s">
        <v>19222</v>
      </c>
      <c r="B6170" s="101" t="s">
        <v>19223</v>
      </c>
      <c r="C6170" s="101" t="s">
        <v>2759</v>
      </c>
      <c r="D6170" s="102" t="s">
        <v>19224</v>
      </c>
    </row>
    <row r="6171" spans="1:4" ht="13.5" x14ac:dyDescent="0.25">
      <c r="A6171" s="101" t="s">
        <v>19225</v>
      </c>
      <c r="B6171" s="101" t="s">
        <v>19226</v>
      </c>
      <c r="C6171" s="101" t="s">
        <v>2759</v>
      </c>
      <c r="D6171" s="102" t="s">
        <v>19227</v>
      </c>
    </row>
    <row r="6172" spans="1:4" ht="13.5" x14ac:dyDescent="0.25">
      <c r="A6172" s="101" t="s">
        <v>19228</v>
      </c>
      <c r="B6172" s="101" t="s">
        <v>19229</v>
      </c>
      <c r="C6172" s="101" t="s">
        <v>2759</v>
      </c>
      <c r="D6172" s="102" t="s">
        <v>19230</v>
      </c>
    </row>
    <row r="6173" spans="1:4" ht="13.5" x14ac:dyDescent="0.25">
      <c r="A6173" s="101" t="s">
        <v>19231</v>
      </c>
      <c r="B6173" s="101" t="s">
        <v>19232</v>
      </c>
      <c r="C6173" s="101" t="s">
        <v>2759</v>
      </c>
      <c r="D6173" s="102" t="s">
        <v>19233</v>
      </c>
    </row>
    <row r="6174" spans="1:4" ht="13.5" x14ac:dyDescent="0.25">
      <c r="A6174" s="101" t="s">
        <v>19234</v>
      </c>
      <c r="B6174" s="101" t="s">
        <v>19235</v>
      </c>
      <c r="C6174" s="101" t="s">
        <v>2759</v>
      </c>
      <c r="D6174" s="102" t="s">
        <v>19236</v>
      </c>
    </row>
    <row r="6175" spans="1:4" ht="13.5" x14ac:dyDescent="0.25">
      <c r="A6175" s="101" t="s">
        <v>19237</v>
      </c>
      <c r="B6175" s="101" t="s">
        <v>19238</v>
      </c>
      <c r="C6175" s="101" t="s">
        <v>2759</v>
      </c>
      <c r="D6175" s="102" t="s">
        <v>17277</v>
      </c>
    </row>
    <row r="6176" spans="1:4" ht="13.5" x14ac:dyDescent="0.25">
      <c r="A6176" s="101" t="s">
        <v>19239</v>
      </c>
      <c r="B6176" s="101" t="s">
        <v>19240</v>
      </c>
      <c r="C6176" s="101" t="s">
        <v>1770</v>
      </c>
      <c r="D6176" s="102" t="s">
        <v>19241</v>
      </c>
    </row>
    <row r="6177" spans="1:4" ht="13.5" x14ac:dyDescent="0.25">
      <c r="A6177" s="101" t="s">
        <v>19242</v>
      </c>
      <c r="B6177" s="101" t="s">
        <v>19243</v>
      </c>
      <c r="C6177" s="101" t="s">
        <v>2759</v>
      </c>
      <c r="D6177" s="102" t="s">
        <v>19244</v>
      </c>
    </row>
    <row r="6178" spans="1:4" ht="13.5" x14ac:dyDescent="0.25">
      <c r="A6178" s="101" t="s">
        <v>19245</v>
      </c>
      <c r="B6178" s="101" t="s">
        <v>19246</v>
      </c>
      <c r="C6178" s="101" t="s">
        <v>2759</v>
      </c>
      <c r="D6178" s="102" t="s">
        <v>19247</v>
      </c>
    </row>
    <row r="6179" spans="1:4" ht="13.5" x14ac:dyDescent="0.25">
      <c r="A6179" s="101" t="s">
        <v>19248</v>
      </c>
      <c r="B6179" s="101" t="s">
        <v>19249</v>
      </c>
      <c r="C6179" s="101" t="s">
        <v>2759</v>
      </c>
      <c r="D6179" s="102" t="s">
        <v>19250</v>
      </c>
    </row>
    <row r="6180" spans="1:4" ht="13.5" x14ac:dyDescent="0.25">
      <c r="A6180" s="101" t="s">
        <v>19251</v>
      </c>
      <c r="B6180" s="101" t="s">
        <v>19252</v>
      </c>
      <c r="C6180" s="101" t="s">
        <v>2759</v>
      </c>
      <c r="D6180" s="102" t="s">
        <v>19253</v>
      </c>
    </row>
    <row r="6181" spans="1:4" ht="13.5" x14ac:dyDescent="0.25">
      <c r="A6181" s="101" t="s">
        <v>19254</v>
      </c>
      <c r="B6181" s="101" t="s">
        <v>19255</v>
      </c>
      <c r="C6181" s="101" t="s">
        <v>2759</v>
      </c>
      <c r="D6181" s="102" t="s">
        <v>19256</v>
      </c>
    </row>
    <row r="6182" spans="1:4" ht="13.5" x14ac:dyDescent="0.25">
      <c r="A6182" s="101" t="s">
        <v>19257</v>
      </c>
      <c r="B6182" s="101" t="s">
        <v>19258</v>
      </c>
      <c r="C6182" s="101" t="s">
        <v>2759</v>
      </c>
      <c r="D6182" s="102" t="s">
        <v>19259</v>
      </c>
    </row>
    <row r="6183" spans="1:4" ht="13.5" x14ac:dyDescent="0.25">
      <c r="A6183" s="101" t="s">
        <v>19260</v>
      </c>
      <c r="B6183" s="101" t="s">
        <v>19261</v>
      </c>
      <c r="C6183" s="101" t="s">
        <v>2759</v>
      </c>
      <c r="D6183" s="102" t="s">
        <v>19262</v>
      </c>
    </row>
    <row r="6184" spans="1:4" ht="13.5" x14ac:dyDescent="0.25">
      <c r="A6184" s="101" t="s">
        <v>19263</v>
      </c>
      <c r="B6184" s="101" t="s">
        <v>19264</v>
      </c>
      <c r="C6184" s="101" t="s">
        <v>2759</v>
      </c>
      <c r="D6184" s="102" t="s">
        <v>19265</v>
      </c>
    </row>
    <row r="6185" spans="1:4" ht="13.5" x14ac:dyDescent="0.25">
      <c r="A6185" s="101" t="s">
        <v>19266</v>
      </c>
      <c r="B6185" s="101" t="s">
        <v>19267</v>
      </c>
      <c r="C6185" s="101" t="s">
        <v>2759</v>
      </c>
      <c r="D6185" s="102" t="s">
        <v>19268</v>
      </c>
    </row>
    <row r="6186" spans="1:4" ht="13.5" x14ac:dyDescent="0.25">
      <c r="A6186" s="101" t="s">
        <v>19269</v>
      </c>
      <c r="B6186" s="101" t="s">
        <v>19270</v>
      </c>
      <c r="C6186" s="101" t="s">
        <v>2759</v>
      </c>
      <c r="D6186" s="102" t="s">
        <v>19271</v>
      </c>
    </row>
    <row r="6187" spans="1:4" ht="13.5" x14ac:dyDescent="0.25">
      <c r="A6187" s="101" t="s">
        <v>19272</v>
      </c>
      <c r="B6187" s="101" t="s">
        <v>19273</v>
      </c>
      <c r="C6187" s="101" t="s">
        <v>1770</v>
      </c>
      <c r="D6187" s="102" t="s">
        <v>19274</v>
      </c>
    </row>
    <row r="6188" spans="1:4" ht="13.5" x14ac:dyDescent="0.25">
      <c r="A6188" s="101" t="s">
        <v>19275</v>
      </c>
      <c r="B6188" s="101" t="s">
        <v>19276</v>
      </c>
      <c r="C6188" s="101" t="s">
        <v>1770</v>
      </c>
      <c r="D6188" s="102" t="s">
        <v>19277</v>
      </c>
    </row>
    <row r="6189" spans="1:4" ht="13.5" x14ac:dyDescent="0.25">
      <c r="A6189" s="101" t="s">
        <v>19278</v>
      </c>
      <c r="B6189" s="101" t="s">
        <v>19279</v>
      </c>
      <c r="C6189" s="101" t="s">
        <v>1770</v>
      </c>
      <c r="D6189" s="102" t="s">
        <v>19280</v>
      </c>
    </row>
    <row r="6190" spans="1:4" ht="13.5" x14ac:dyDescent="0.25">
      <c r="A6190" s="101" t="s">
        <v>19281</v>
      </c>
      <c r="B6190" s="101" t="s">
        <v>19282</v>
      </c>
      <c r="C6190" s="101" t="s">
        <v>1770</v>
      </c>
      <c r="D6190" s="102" t="s">
        <v>6068</v>
      </c>
    </row>
    <row r="6191" spans="1:4" ht="13.5" x14ac:dyDescent="0.25">
      <c r="A6191" s="101" t="s">
        <v>19283</v>
      </c>
      <c r="B6191" s="101" t="s">
        <v>19284</v>
      </c>
      <c r="C6191" s="101" t="s">
        <v>1770</v>
      </c>
      <c r="D6191" s="102" t="s">
        <v>19285</v>
      </c>
    </row>
    <row r="6192" spans="1:4" ht="13.5" x14ac:dyDescent="0.25">
      <c r="A6192" s="101" t="s">
        <v>19286</v>
      </c>
      <c r="B6192" s="101" t="s">
        <v>19287</v>
      </c>
      <c r="C6192" s="101" t="s">
        <v>1770</v>
      </c>
      <c r="D6192" s="102" t="s">
        <v>14359</v>
      </c>
    </row>
    <row r="6193" spans="1:4" ht="13.5" x14ac:dyDescent="0.25">
      <c r="A6193" s="101" t="s">
        <v>19288</v>
      </c>
      <c r="B6193" s="101" t="s">
        <v>19289</v>
      </c>
      <c r="C6193" s="101" t="s">
        <v>1770</v>
      </c>
      <c r="D6193" s="102" t="s">
        <v>19290</v>
      </c>
    </row>
    <row r="6194" spans="1:4" ht="13.5" x14ac:dyDescent="0.25">
      <c r="A6194" s="101" t="s">
        <v>19291</v>
      </c>
      <c r="B6194" s="101" t="s">
        <v>19292</v>
      </c>
      <c r="C6194" s="101" t="s">
        <v>1770</v>
      </c>
      <c r="D6194" s="102" t="s">
        <v>19293</v>
      </c>
    </row>
    <row r="6195" spans="1:4" ht="13.5" x14ac:dyDescent="0.25">
      <c r="A6195" s="101" t="s">
        <v>19294</v>
      </c>
      <c r="B6195" s="101" t="s">
        <v>19295</v>
      </c>
      <c r="C6195" s="101" t="s">
        <v>1770</v>
      </c>
      <c r="D6195" s="102" t="s">
        <v>19296</v>
      </c>
    </row>
    <row r="6196" spans="1:4" ht="13.5" x14ac:dyDescent="0.25">
      <c r="A6196" s="101" t="s">
        <v>19297</v>
      </c>
      <c r="B6196" s="101" t="s">
        <v>19298</v>
      </c>
      <c r="C6196" s="101" t="s">
        <v>1770</v>
      </c>
      <c r="D6196" s="102" t="s">
        <v>14792</v>
      </c>
    </row>
    <row r="6197" spans="1:4" ht="13.5" x14ac:dyDescent="0.25">
      <c r="A6197" s="101" t="s">
        <v>19299</v>
      </c>
      <c r="B6197" s="101" t="s">
        <v>19300</v>
      </c>
      <c r="C6197" s="101" t="s">
        <v>5927</v>
      </c>
      <c r="D6197" s="102" t="s">
        <v>19301</v>
      </c>
    </row>
    <row r="6198" spans="1:4" ht="13.5" x14ac:dyDescent="0.25">
      <c r="A6198" s="101" t="s">
        <v>19302</v>
      </c>
      <c r="B6198" s="101" t="s">
        <v>19303</v>
      </c>
      <c r="C6198" s="101" t="s">
        <v>5927</v>
      </c>
      <c r="D6198" s="102" t="s">
        <v>19304</v>
      </c>
    </row>
    <row r="6199" spans="1:4" ht="13.5" x14ac:dyDescent="0.25">
      <c r="A6199" s="101" t="s">
        <v>19305</v>
      </c>
      <c r="B6199" s="101" t="s">
        <v>19306</v>
      </c>
      <c r="C6199" s="101" t="s">
        <v>2759</v>
      </c>
      <c r="D6199" s="102" t="s">
        <v>19307</v>
      </c>
    </row>
    <row r="6200" spans="1:4" ht="13.5" x14ac:dyDescent="0.25">
      <c r="A6200" s="101" t="s">
        <v>19308</v>
      </c>
      <c r="B6200" s="101" t="s">
        <v>19309</v>
      </c>
      <c r="C6200" s="101" t="s">
        <v>2759</v>
      </c>
      <c r="D6200" s="102" t="s">
        <v>19310</v>
      </c>
    </row>
    <row r="6201" spans="1:4" ht="13.5" x14ac:dyDescent="0.25">
      <c r="A6201" s="101" t="s">
        <v>19311</v>
      </c>
      <c r="B6201" s="101" t="s">
        <v>19312</v>
      </c>
      <c r="C6201" s="101" t="s">
        <v>2759</v>
      </c>
      <c r="D6201" s="102" t="s">
        <v>19313</v>
      </c>
    </row>
    <row r="6202" spans="1:4" ht="13.5" x14ac:dyDescent="0.25">
      <c r="A6202" s="101" t="s">
        <v>19314</v>
      </c>
      <c r="B6202" s="101" t="s">
        <v>19315</v>
      </c>
      <c r="C6202" s="101" t="s">
        <v>2759</v>
      </c>
      <c r="D6202" s="102" t="s">
        <v>19316</v>
      </c>
    </row>
    <row r="6203" spans="1:4" ht="13.5" x14ac:dyDescent="0.25">
      <c r="A6203" s="101" t="s">
        <v>19317</v>
      </c>
      <c r="B6203" s="101" t="s">
        <v>19318</v>
      </c>
      <c r="C6203" s="101" t="s">
        <v>2759</v>
      </c>
      <c r="D6203" s="102" t="s">
        <v>19319</v>
      </c>
    </row>
    <row r="6204" spans="1:4" ht="13.5" x14ac:dyDescent="0.25">
      <c r="A6204" s="101" t="s">
        <v>19320</v>
      </c>
      <c r="B6204" s="101" t="s">
        <v>19321</v>
      </c>
      <c r="C6204" s="101" t="s">
        <v>5927</v>
      </c>
      <c r="D6204" s="102" t="s">
        <v>19322</v>
      </c>
    </row>
    <row r="6205" spans="1:4" ht="13.5" x14ac:dyDescent="0.25">
      <c r="A6205" s="101" t="s">
        <v>19323</v>
      </c>
      <c r="B6205" s="101" t="s">
        <v>19324</v>
      </c>
      <c r="C6205" s="101" t="s">
        <v>2759</v>
      </c>
      <c r="D6205" s="102" t="s">
        <v>19325</v>
      </c>
    </row>
    <row r="6206" spans="1:4" ht="13.5" x14ac:dyDescent="0.25">
      <c r="A6206" s="101" t="s">
        <v>19326</v>
      </c>
      <c r="B6206" s="101" t="s">
        <v>19327</v>
      </c>
      <c r="C6206" s="101" t="s">
        <v>2759</v>
      </c>
      <c r="D6206" s="102" t="s">
        <v>19328</v>
      </c>
    </row>
    <row r="6207" spans="1:4" ht="13.5" x14ac:dyDescent="0.25">
      <c r="A6207" s="101" t="s">
        <v>19329</v>
      </c>
      <c r="B6207" s="101" t="s">
        <v>19330</v>
      </c>
      <c r="C6207" s="101" t="s">
        <v>2759</v>
      </c>
      <c r="D6207" s="102" t="s">
        <v>19331</v>
      </c>
    </row>
    <row r="6208" spans="1:4" ht="13.5" x14ac:dyDescent="0.25">
      <c r="A6208" s="101" t="s">
        <v>19332</v>
      </c>
      <c r="B6208" s="101" t="s">
        <v>19333</v>
      </c>
      <c r="C6208" s="101" t="s">
        <v>2759</v>
      </c>
      <c r="D6208" s="102" t="s">
        <v>19334</v>
      </c>
    </row>
    <row r="6209" spans="1:4" ht="13.5" x14ac:dyDescent="0.25">
      <c r="A6209" s="101" t="s">
        <v>19335</v>
      </c>
      <c r="B6209" s="101" t="s">
        <v>19333</v>
      </c>
      <c r="C6209" s="101" t="s">
        <v>2759</v>
      </c>
      <c r="D6209" s="102" t="s">
        <v>19336</v>
      </c>
    </row>
    <row r="6210" spans="1:4" ht="13.5" x14ac:dyDescent="0.25">
      <c r="A6210" s="101" t="s">
        <v>19337</v>
      </c>
      <c r="B6210" s="101" t="s">
        <v>19338</v>
      </c>
      <c r="C6210" s="101" t="s">
        <v>2759</v>
      </c>
      <c r="D6210" s="102" t="s">
        <v>19339</v>
      </c>
    </row>
    <row r="6211" spans="1:4" ht="13.5" x14ac:dyDescent="0.25">
      <c r="A6211" s="101" t="s">
        <v>19340</v>
      </c>
      <c r="B6211" s="101" t="s">
        <v>19341</v>
      </c>
      <c r="C6211" s="101" t="s">
        <v>2759</v>
      </c>
      <c r="D6211" s="102" t="s">
        <v>19342</v>
      </c>
    </row>
    <row r="6212" spans="1:4" ht="13.5" x14ac:dyDescent="0.25">
      <c r="A6212" s="101" t="s">
        <v>19343</v>
      </c>
      <c r="B6212" s="101" t="s">
        <v>19344</v>
      </c>
      <c r="C6212" s="101" t="s">
        <v>2759</v>
      </c>
      <c r="D6212" s="102" t="s">
        <v>19345</v>
      </c>
    </row>
    <row r="6213" spans="1:4" ht="13.5" x14ac:dyDescent="0.25">
      <c r="A6213" s="101" t="s">
        <v>19346</v>
      </c>
      <c r="B6213" s="101" t="s">
        <v>19347</v>
      </c>
      <c r="C6213" s="101" t="s">
        <v>2759</v>
      </c>
      <c r="D6213" s="102" t="s">
        <v>19348</v>
      </c>
    </row>
    <row r="6214" spans="1:4" ht="13.5" x14ac:dyDescent="0.25">
      <c r="A6214" s="101" t="s">
        <v>19349</v>
      </c>
      <c r="B6214" s="101" t="s">
        <v>19350</v>
      </c>
      <c r="C6214" s="101" t="s">
        <v>2759</v>
      </c>
      <c r="D6214" s="102" t="s">
        <v>19351</v>
      </c>
    </row>
    <row r="6215" spans="1:4" ht="13.5" x14ac:dyDescent="0.25">
      <c r="A6215" s="101" t="s">
        <v>19352</v>
      </c>
      <c r="B6215" s="101" t="s">
        <v>19353</v>
      </c>
      <c r="C6215" s="101" t="s">
        <v>2759</v>
      </c>
      <c r="D6215" s="102" t="s">
        <v>19354</v>
      </c>
    </row>
    <row r="6216" spans="1:4" ht="13.5" x14ac:dyDescent="0.25">
      <c r="A6216" s="101" t="s">
        <v>19355</v>
      </c>
      <c r="B6216" s="101" t="s">
        <v>19356</v>
      </c>
      <c r="C6216" s="101" t="s">
        <v>2759</v>
      </c>
      <c r="D6216" s="102" t="s">
        <v>19357</v>
      </c>
    </row>
    <row r="6217" spans="1:4" ht="13.5" x14ac:dyDescent="0.25">
      <c r="A6217" s="101" t="s">
        <v>19358</v>
      </c>
      <c r="B6217" s="101" t="s">
        <v>19359</v>
      </c>
      <c r="C6217" s="101" t="s">
        <v>2759</v>
      </c>
      <c r="D6217" s="102" t="s">
        <v>2429</v>
      </c>
    </row>
    <row r="6218" spans="1:4" ht="13.5" x14ac:dyDescent="0.25">
      <c r="A6218" s="101" t="s">
        <v>19360</v>
      </c>
      <c r="B6218" s="101" t="s">
        <v>19361</v>
      </c>
      <c r="C6218" s="101" t="s">
        <v>2759</v>
      </c>
      <c r="D6218" s="102" t="s">
        <v>9900</v>
      </c>
    </row>
    <row r="6219" spans="1:4" ht="13.5" x14ac:dyDescent="0.25">
      <c r="A6219" s="101" t="s">
        <v>19362</v>
      </c>
      <c r="B6219" s="101" t="s">
        <v>19363</v>
      </c>
      <c r="C6219" s="101" t="s">
        <v>2759</v>
      </c>
      <c r="D6219" s="102" t="s">
        <v>19364</v>
      </c>
    </row>
    <row r="6220" spans="1:4" ht="13.5" x14ac:dyDescent="0.25">
      <c r="A6220" s="101" t="s">
        <v>19365</v>
      </c>
      <c r="B6220" s="101" t="s">
        <v>19366</v>
      </c>
      <c r="C6220" s="101" t="s">
        <v>2759</v>
      </c>
      <c r="D6220" s="102" t="s">
        <v>19367</v>
      </c>
    </row>
    <row r="6221" spans="1:4" ht="13.5" x14ac:dyDescent="0.25">
      <c r="A6221" s="101" t="s">
        <v>19368</v>
      </c>
      <c r="B6221" s="101" t="s">
        <v>19369</v>
      </c>
      <c r="C6221" s="101" t="s">
        <v>2759</v>
      </c>
      <c r="D6221" s="102" t="s">
        <v>19370</v>
      </c>
    </row>
    <row r="6222" spans="1:4" ht="13.5" x14ac:dyDescent="0.25">
      <c r="A6222" s="101" t="s">
        <v>19371</v>
      </c>
      <c r="B6222" s="101" t="s">
        <v>19372</v>
      </c>
      <c r="C6222" s="101" t="s">
        <v>2759</v>
      </c>
      <c r="D6222" s="102" t="s">
        <v>19373</v>
      </c>
    </row>
    <row r="6223" spans="1:4" ht="13.5" x14ac:dyDescent="0.25">
      <c r="A6223" s="101" t="s">
        <v>19374</v>
      </c>
      <c r="B6223" s="101" t="s">
        <v>19375</v>
      </c>
      <c r="C6223" s="101" t="s">
        <v>2759</v>
      </c>
      <c r="D6223" s="102" t="s">
        <v>19376</v>
      </c>
    </row>
    <row r="6224" spans="1:4" ht="13.5" x14ac:dyDescent="0.25">
      <c r="A6224" s="101" t="s">
        <v>19377</v>
      </c>
      <c r="B6224" s="101" t="s">
        <v>19378</v>
      </c>
      <c r="C6224" s="101" t="s">
        <v>2759</v>
      </c>
      <c r="D6224" s="102" t="s">
        <v>19379</v>
      </c>
    </row>
    <row r="6225" spans="1:4" ht="13.5" x14ac:dyDescent="0.25">
      <c r="A6225" s="101" t="s">
        <v>19380</v>
      </c>
      <c r="B6225" s="101" t="s">
        <v>19381</v>
      </c>
      <c r="C6225" s="101" t="s">
        <v>2759</v>
      </c>
      <c r="D6225" s="102" t="s">
        <v>19382</v>
      </c>
    </row>
    <row r="6226" spans="1:4" ht="13.5" x14ac:dyDescent="0.25">
      <c r="A6226" s="101" t="s">
        <v>19383</v>
      </c>
      <c r="B6226" s="101" t="s">
        <v>19384</v>
      </c>
      <c r="C6226" s="101" t="s">
        <v>2759</v>
      </c>
      <c r="D6226" s="102" t="s">
        <v>13329</v>
      </c>
    </row>
    <row r="6227" spans="1:4" ht="13.5" x14ac:dyDescent="0.25">
      <c r="A6227" s="101" t="s">
        <v>19385</v>
      </c>
      <c r="B6227" s="101" t="s">
        <v>19386</v>
      </c>
      <c r="C6227" s="101" t="s">
        <v>2759</v>
      </c>
      <c r="D6227" s="102" t="s">
        <v>19387</v>
      </c>
    </row>
    <row r="6228" spans="1:4" ht="13.5" x14ac:dyDescent="0.25">
      <c r="A6228" s="101" t="s">
        <v>19388</v>
      </c>
      <c r="B6228" s="101" t="s">
        <v>19389</v>
      </c>
      <c r="C6228" s="101" t="s">
        <v>2759</v>
      </c>
      <c r="D6228" s="102" t="s">
        <v>19390</v>
      </c>
    </row>
    <row r="6229" spans="1:4" ht="13.5" x14ac:dyDescent="0.25">
      <c r="A6229" s="101" t="s">
        <v>19391</v>
      </c>
      <c r="B6229" s="101" t="s">
        <v>19392</v>
      </c>
      <c r="C6229" s="101" t="s">
        <v>2759</v>
      </c>
      <c r="D6229" s="102" t="s">
        <v>19393</v>
      </c>
    </row>
    <row r="6230" spans="1:4" ht="13.5" x14ac:dyDescent="0.25">
      <c r="A6230" s="101" t="s">
        <v>19394</v>
      </c>
      <c r="B6230" s="101" t="s">
        <v>19395</v>
      </c>
      <c r="C6230" s="101" t="s">
        <v>2759</v>
      </c>
      <c r="D6230" s="102" t="s">
        <v>19396</v>
      </c>
    </row>
    <row r="6231" spans="1:4" ht="13.5" x14ac:dyDescent="0.25">
      <c r="A6231" s="101" t="s">
        <v>19397</v>
      </c>
      <c r="B6231" s="101" t="s">
        <v>19398</v>
      </c>
      <c r="C6231" s="101" t="s">
        <v>2759</v>
      </c>
      <c r="D6231" s="102" t="s">
        <v>3633</v>
      </c>
    </row>
    <row r="6232" spans="1:4" ht="13.5" x14ac:dyDescent="0.25">
      <c r="A6232" s="101" t="s">
        <v>19399</v>
      </c>
      <c r="B6232" s="101" t="s">
        <v>19400</v>
      </c>
      <c r="C6232" s="101" t="s">
        <v>2759</v>
      </c>
      <c r="D6232" s="102" t="s">
        <v>13650</v>
      </c>
    </row>
    <row r="6233" spans="1:4" ht="13.5" x14ac:dyDescent="0.25">
      <c r="A6233" s="101" t="s">
        <v>19401</v>
      </c>
      <c r="B6233" s="101" t="s">
        <v>19402</v>
      </c>
      <c r="C6233" s="101" t="s">
        <v>2759</v>
      </c>
      <c r="D6233" s="102" t="s">
        <v>9630</v>
      </c>
    </row>
    <row r="6234" spans="1:4" ht="13.5" x14ac:dyDescent="0.25">
      <c r="A6234" s="101" t="s">
        <v>19403</v>
      </c>
      <c r="B6234" s="101" t="s">
        <v>19404</v>
      </c>
      <c r="C6234" s="101" t="s">
        <v>2759</v>
      </c>
      <c r="D6234" s="102" t="s">
        <v>19405</v>
      </c>
    </row>
    <row r="6235" spans="1:4" ht="13.5" x14ac:dyDescent="0.25">
      <c r="A6235" s="101" t="s">
        <v>19406</v>
      </c>
      <c r="B6235" s="101" t="s">
        <v>19407</v>
      </c>
      <c r="C6235" s="101" t="s">
        <v>2759</v>
      </c>
      <c r="D6235" s="102" t="s">
        <v>19408</v>
      </c>
    </row>
    <row r="6236" spans="1:4" ht="13.5" x14ac:dyDescent="0.25">
      <c r="A6236" s="101" t="s">
        <v>19409</v>
      </c>
      <c r="B6236" s="101" t="s">
        <v>19410</v>
      </c>
      <c r="C6236" s="101" t="s">
        <v>2759</v>
      </c>
      <c r="D6236" s="102" t="s">
        <v>19411</v>
      </c>
    </row>
    <row r="6237" spans="1:4" ht="13.5" x14ac:dyDescent="0.25">
      <c r="A6237" s="101" t="s">
        <v>19412</v>
      </c>
      <c r="B6237" s="101" t="s">
        <v>19413</v>
      </c>
      <c r="C6237" s="101" t="s">
        <v>2759</v>
      </c>
      <c r="D6237" s="102" t="s">
        <v>19414</v>
      </c>
    </row>
    <row r="6238" spans="1:4" ht="13.5" x14ac:dyDescent="0.25">
      <c r="A6238" s="101" t="s">
        <v>19415</v>
      </c>
      <c r="B6238" s="101" t="s">
        <v>19416</v>
      </c>
      <c r="C6238" s="101" t="s">
        <v>2759</v>
      </c>
      <c r="D6238" s="102" t="s">
        <v>19417</v>
      </c>
    </row>
    <row r="6239" spans="1:4" ht="13.5" x14ac:dyDescent="0.25">
      <c r="A6239" s="101" t="s">
        <v>19418</v>
      </c>
      <c r="B6239" s="101" t="s">
        <v>19419</v>
      </c>
      <c r="C6239" s="101" t="s">
        <v>2759</v>
      </c>
      <c r="D6239" s="102" t="s">
        <v>19420</v>
      </c>
    </row>
    <row r="6240" spans="1:4" ht="13.5" x14ac:dyDescent="0.25">
      <c r="A6240" s="101" t="s">
        <v>19421</v>
      </c>
      <c r="B6240" s="101" t="s">
        <v>19422</v>
      </c>
      <c r="C6240" s="101" t="s">
        <v>2759</v>
      </c>
      <c r="D6240" s="102" t="s">
        <v>19423</v>
      </c>
    </row>
    <row r="6241" spans="1:4" ht="13.5" x14ac:dyDescent="0.25">
      <c r="A6241" s="101" t="s">
        <v>19424</v>
      </c>
      <c r="B6241" s="101" t="s">
        <v>19425</v>
      </c>
      <c r="C6241" s="101" t="s">
        <v>2759</v>
      </c>
      <c r="D6241" s="102" t="s">
        <v>19426</v>
      </c>
    </row>
    <row r="6242" spans="1:4" ht="13.5" x14ac:dyDescent="0.25">
      <c r="A6242" s="101" t="s">
        <v>19427</v>
      </c>
      <c r="B6242" s="101" t="s">
        <v>19428</v>
      </c>
      <c r="C6242" s="101" t="s">
        <v>2759</v>
      </c>
      <c r="D6242" s="102" t="s">
        <v>2657</v>
      </c>
    </row>
    <row r="6243" spans="1:4" ht="13.5" x14ac:dyDescent="0.25">
      <c r="A6243" s="101" t="s">
        <v>19429</v>
      </c>
      <c r="B6243" s="101" t="s">
        <v>19430</v>
      </c>
      <c r="C6243" s="101" t="s">
        <v>2759</v>
      </c>
      <c r="D6243" s="102" t="s">
        <v>19431</v>
      </c>
    </row>
    <row r="6244" spans="1:4" ht="13.5" x14ac:dyDescent="0.25">
      <c r="A6244" s="101" t="s">
        <v>19432</v>
      </c>
      <c r="B6244" s="101" t="s">
        <v>19433</v>
      </c>
      <c r="C6244" s="101" t="s">
        <v>2759</v>
      </c>
      <c r="D6244" s="102" t="s">
        <v>15105</v>
      </c>
    </row>
    <row r="6245" spans="1:4" ht="13.5" x14ac:dyDescent="0.25">
      <c r="A6245" s="101" t="s">
        <v>19434</v>
      </c>
      <c r="B6245" s="101" t="s">
        <v>19435</v>
      </c>
      <c r="C6245" s="101" t="s">
        <v>2759</v>
      </c>
      <c r="D6245" s="102" t="s">
        <v>19436</v>
      </c>
    </row>
    <row r="6246" spans="1:4" ht="13.5" x14ac:dyDescent="0.25">
      <c r="A6246" s="101" t="s">
        <v>19437</v>
      </c>
      <c r="B6246" s="101" t="s">
        <v>19438</v>
      </c>
      <c r="C6246" s="101" t="s">
        <v>2759</v>
      </c>
      <c r="D6246" s="102" t="s">
        <v>11035</v>
      </c>
    </row>
    <row r="6247" spans="1:4" ht="13.5" x14ac:dyDescent="0.25">
      <c r="A6247" s="101" t="s">
        <v>19439</v>
      </c>
      <c r="B6247" s="101" t="s">
        <v>19440</v>
      </c>
      <c r="C6247" s="101" t="s">
        <v>2759</v>
      </c>
      <c r="D6247" s="102" t="s">
        <v>19441</v>
      </c>
    </row>
    <row r="6248" spans="1:4" ht="13.5" x14ac:dyDescent="0.25">
      <c r="A6248" s="101" t="s">
        <v>19442</v>
      </c>
      <c r="B6248" s="101" t="s">
        <v>19443</v>
      </c>
      <c r="C6248" s="101" t="s">
        <v>2759</v>
      </c>
      <c r="D6248" s="102" t="s">
        <v>12102</v>
      </c>
    </row>
    <row r="6249" spans="1:4" ht="13.5" x14ac:dyDescent="0.25">
      <c r="A6249" s="101" t="s">
        <v>19444</v>
      </c>
      <c r="B6249" s="101" t="s">
        <v>19445</v>
      </c>
      <c r="C6249" s="101" t="s">
        <v>2759</v>
      </c>
      <c r="D6249" s="102" t="s">
        <v>17701</v>
      </c>
    </row>
    <row r="6250" spans="1:4" ht="13.5" x14ac:dyDescent="0.25">
      <c r="A6250" s="101" t="s">
        <v>19446</v>
      </c>
      <c r="B6250" s="101" t="s">
        <v>19447</v>
      </c>
      <c r="C6250" s="101" t="s">
        <v>2759</v>
      </c>
      <c r="D6250" s="102" t="s">
        <v>19448</v>
      </c>
    </row>
    <row r="6251" spans="1:4" ht="13.5" x14ac:dyDescent="0.25">
      <c r="A6251" s="101" t="s">
        <v>19449</v>
      </c>
      <c r="B6251" s="101" t="s">
        <v>19450</v>
      </c>
      <c r="C6251" s="101" t="s">
        <v>2759</v>
      </c>
      <c r="D6251" s="102" t="s">
        <v>19451</v>
      </c>
    </row>
    <row r="6252" spans="1:4" ht="13.5" x14ac:dyDescent="0.25">
      <c r="A6252" s="101" t="s">
        <v>19452</v>
      </c>
      <c r="B6252" s="101" t="s">
        <v>19453</v>
      </c>
      <c r="C6252" s="101" t="s">
        <v>2759</v>
      </c>
      <c r="D6252" s="102" t="s">
        <v>19454</v>
      </c>
    </row>
    <row r="6253" spans="1:4" ht="13.5" x14ac:dyDescent="0.25">
      <c r="A6253" s="101" t="s">
        <v>19455</v>
      </c>
      <c r="B6253" s="101" t="s">
        <v>19456</v>
      </c>
      <c r="C6253" s="101" t="s">
        <v>2759</v>
      </c>
      <c r="D6253" s="102" t="s">
        <v>19457</v>
      </c>
    </row>
    <row r="6254" spans="1:4" ht="13.5" x14ac:dyDescent="0.25">
      <c r="A6254" s="101" t="s">
        <v>19458</v>
      </c>
      <c r="B6254" s="101" t="s">
        <v>19459</v>
      </c>
      <c r="C6254" s="101" t="s">
        <v>2759</v>
      </c>
      <c r="D6254" s="102" t="s">
        <v>19460</v>
      </c>
    </row>
    <row r="6255" spans="1:4" ht="13.5" x14ac:dyDescent="0.25">
      <c r="A6255" s="101" t="s">
        <v>19461</v>
      </c>
      <c r="B6255" s="101" t="s">
        <v>19462</v>
      </c>
      <c r="C6255" s="101" t="s">
        <v>2759</v>
      </c>
      <c r="D6255" s="102" t="s">
        <v>19463</v>
      </c>
    </row>
    <row r="6256" spans="1:4" ht="13.5" x14ac:dyDescent="0.25">
      <c r="A6256" s="101" t="s">
        <v>19464</v>
      </c>
      <c r="B6256" s="101" t="s">
        <v>19465</v>
      </c>
      <c r="C6256" s="101" t="s">
        <v>2759</v>
      </c>
      <c r="D6256" s="102" t="s">
        <v>19466</v>
      </c>
    </row>
    <row r="6257" spans="1:4" ht="13.5" x14ac:dyDescent="0.25">
      <c r="A6257" s="101" t="s">
        <v>19467</v>
      </c>
      <c r="B6257" s="101" t="s">
        <v>19468</v>
      </c>
      <c r="C6257" s="101" t="s">
        <v>2759</v>
      </c>
      <c r="D6257" s="102" t="s">
        <v>19469</v>
      </c>
    </row>
    <row r="6258" spans="1:4" ht="13.5" x14ac:dyDescent="0.25">
      <c r="A6258" s="101" t="s">
        <v>19470</v>
      </c>
      <c r="B6258" s="101" t="s">
        <v>19471</v>
      </c>
      <c r="C6258" s="101" t="s">
        <v>2759</v>
      </c>
      <c r="D6258" s="102" t="s">
        <v>19472</v>
      </c>
    </row>
    <row r="6259" spans="1:4" ht="13.5" x14ac:dyDescent="0.25">
      <c r="A6259" s="101" t="s">
        <v>19473</v>
      </c>
      <c r="B6259" s="101" t="s">
        <v>19474</v>
      </c>
      <c r="C6259" s="101" t="s">
        <v>2759</v>
      </c>
      <c r="D6259" s="102" t="s">
        <v>19475</v>
      </c>
    </row>
    <row r="6260" spans="1:4" ht="13.5" x14ac:dyDescent="0.25">
      <c r="A6260" s="101" t="s">
        <v>19476</v>
      </c>
      <c r="B6260" s="101" t="s">
        <v>19477</v>
      </c>
      <c r="C6260" s="101" t="s">
        <v>2759</v>
      </c>
      <c r="D6260" s="102" t="s">
        <v>19478</v>
      </c>
    </row>
    <row r="6261" spans="1:4" ht="13.5" x14ac:dyDescent="0.25">
      <c r="A6261" s="101" t="s">
        <v>19479</v>
      </c>
      <c r="B6261" s="101" t="s">
        <v>19480</v>
      </c>
      <c r="C6261" s="101" t="s">
        <v>2759</v>
      </c>
      <c r="D6261" s="102" t="s">
        <v>19481</v>
      </c>
    </row>
    <row r="6262" spans="1:4" ht="13.5" x14ac:dyDescent="0.25">
      <c r="A6262" s="101" t="s">
        <v>19482</v>
      </c>
      <c r="B6262" s="101" t="s">
        <v>19483</v>
      </c>
      <c r="C6262" s="101" t="s">
        <v>2759</v>
      </c>
      <c r="D6262" s="102" t="s">
        <v>19484</v>
      </c>
    </row>
    <row r="6263" spans="1:4" ht="13.5" x14ac:dyDescent="0.25">
      <c r="A6263" s="101" t="s">
        <v>19485</v>
      </c>
      <c r="B6263" s="101" t="s">
        <v>19486</v>
      </c>
      <c r="C6263" s="101" t="s">
        <v>2759</v>
      </c>
      <c r="D6263" s="102" t="s">
        <v>19487</v>
      </c>
    </row>
    <row r="6264" spans="1:4" ht="13.5" x14ac:dyDescent="0.25">
      <c r="A6264" s="101" t="s">
        <v>19488</v>
      </c>
      <c r="B6264" s="101" t="s">
        <v>19489</v>
      </c>
      <c r="C6264" s="101" t="s">
        <v>2759</v>
      </c>
      <c r="D6264" s="102" t="s">
        <v>4880</v>
      </c>
    </row>
    <row r="6265" spans="1:4" ht="13.5" x14ac:dyDescent="0.25">
      <c r="A6265" s="101" t="s">
        <v>19490</v>
      </c>
      <c r="B6265" s="101" t="s">
        <v>19491</v>
      </c>
      <c r="C6265" s="101" t="s">
        <v>2759</v>
      </c>
      <c r="D6265" s="102" t="s">
        <v>19492</v>
      </c>
    </row>
    <row r="6266" spans="1:4" ht="13.5" x14ac:dyDescent="0.25">
      <c r="A6266" s="101" t="s">
        <v>19493</v>
      </c>
      <c r="B6266" s="101" t="s">
        <v>19494</v>
      </c>
      <c r="C6266" s="101" t="s">
        <v>2759</v>
      </c>
      <c r="D6266" s="102" t="s">
        <v>19495</v>
      </c>
    </row>
    <row r="6267" spans="1:4" ht="13.5" x14ac:dyDescent="0.25">
      <c r="A6267" s="101" t="s">
        <v>19496</v>
      </c>
      <c r="B6267" s="101" t="s">
        <v>19497</v>
      </c>
      <c r="C6267" s="101" t="s">
        <v>2759</v>
      </c>
      <c r="D6267" s="102" t="s">
        <v>5183</v>
      </c>
    </row>
    <row r="6268" spans="1:4" ht="13.5" x14ac:dyDescent="0.25">
      <c r="A6268" s="101" t="s">
        <v>19498</v>
      </c>
      <c r="B6268" s="101" t="s">
        <v>19499</v>
      </c>
      <c r="C6268" s="101" t="s">
        <v>2759</v>
      </c>
      <c r="D6268" s="102" t="s">
        <v>19500</v>
      </c>
    </row>
    <row r="6269" spans="1:4" ht="13.5" x14ac:dyDescent="0.25">
      <c r="A6269" s="101" t="s">
        <v>19501</v>
      </c>
      <c r="B6269" s="101" t="s">
        <v>19502</v>
      </c>
      <c r="C6269" s="101" t="s">
        <v>1770</v>
      </c>
      <c r="D6269" s="102" t="s">
        <v>18576</v>
      </c>
    </row>
    <row r="6270" spans="1:4" ht="13.5" x14ac:dyDescent="0.25">
      <c r="A6270" s="101" t="s">
        <v>19503</v>
      </c>
      <c r="B6270" s="101" t="s">
        <v>19504</v>
      </c>
      <c r="C6270" s="101" t="s">
        <v>2759</v>
      </c>
      <c r="D6270" s="102" t="s">
        <v>4229</v>
      </c>
    </row>
    <row r="6271" spans="1:4" ht="13.5" x14ac:dyDescent="0.25">
      <c r="A6271" s="101" t="s">
        <v>19505</v>
      </c>
      <c r="B6271" s="101" t="s">
        <v>19506</v>
      </c>
      <c r="C6271" s="101" t="s">
        <v>2759</v>
      </c>
      <c r="D6271" s="102" t="s">
        <v>19507</v>
      </c>
    </row>
    <row r="6272" spans="1:4" ht="13.5" x14ac:dyDescent="0.25">
      <c r="A6272" s="101" t="s">
        <v>19508</v>
      </c>
      <c r="B6272" s="101" t="s">
        <v>19509</v>
      </c>
      <c r="C6272" s="101" t="s">
        <v>2759</v>
      </c>
      <c r="D6272" s="102" t="s">
        <v>5077</v>
      </c>
    </row>
    <row r="6273" spans="1:4" ht="13.5" x14ac:dyDescent="0.25">
      <c r="A6273" s="101" t="s">
        <v>19510</v>
      </c>
      <c r="B6273" s="101" t="s">
        <v>19511</v>
      </c>
      <c r="C6273" s="101" t="s">
        <v>2759</v>
      </c>
      <c r="D6273" s="102" t="s">
        <v>17899</v>
      </c>
    </row>
    <row r="6274" spans="1:4" ht="13.5" x14ac:dyDescent="0.25">
      <c r="A6274" s="101" t="s">
        <v>19512</v>
      </c>
      <c r="B6274" s="101" t="s">
        <v>19513</v>
      </c>
      <c r="C6274" s="101" t="s">
        <v>2759</v>
      </c>
      <c r="D6274" s="102" t="s">
        <v>17306</v>
      </c>
    </row>
    <row r="6275" spans="1:4" ht="13.5" x14ac:dyDescent="0.25">
      <c r="A6275" s="101" t="s">
        <v>19514</v>
      </c>
      <c r="B6275" s="101" t="s">
        <v>19515</v>
      </c>
      <c r="C6275" s="101" t="s">
        <v>2759</v>
      </c>
      <c r="D6275" s="102" t="s">
        <v>19516</v>
      </c>
    </row>
    <row r="6276" spans="1:4" ht="13.5" x14ac:dyDescent="0.25">
      <c r="A6276" s="101" t="s">
        <v>19517</v>
      </c>
      <c r="B6276" s="101" t="s">
        <v>19518</v>
      </c>
      <c r="C6276" s="101" t="s">
        <v>2759</v>
      </c>
      <c r="D6276" s="102" t="s">
        <v>7306</v>
      </c>
    </row>
    <row r="6277" spans="1:4" ht="13.5" x14ac:dyDescent="0.25">
      <c r="A6277" s="101" t="s">
        <v>19519</v>
      </c>
      <c r="B6277" s="101" t="s">
        <v>19520</v>
      </c>
      <c r="C6277" s="101" t="s">
        <v>2759</v>
      </c>
      <c r="D6277" s="102" t="s">
        <v>19521</v>
      </c>
    </row>
    <row r="6278" spans="1:4" ht="13.5" x14ac:dyDescent="0.25">
      <c r="A6278" s="101" t="s">
        <v>19522</v>
      </c>
      <c r="B6278" s="101" t="s">
        <v>19523</v>
      </c>
      <c r="C6278" s="101" t="s">
        <v>2759</v>
      </c>
      <c r="D6278" s="102" t="s">
        <v>9919</v>
      </c>
    </row>
    <row r="6279" spans="1:4" ht="13.5" x14ac:dyDescent="0.25">
      <c r="A6279" s="101" t="s">
        <v>19524</v>
      </c>
      <c r="B6279" s="101" t="s">
        <v>19525</v>
      </c>
      <c r="C6279" s="101" t="s">
        <v>2759</v>
      </c>
      <c r="D6279" s="102" t="s">
        <v>19526</v>
      </c>
    </row>
    <row r="6280" spans="1:4" ht="13.5" x14ac:dyDescent="0.25">
      <c r="A6280" s="101" t="s">
        <v>19527</v>
      </c>
      <c r="B6280" s="101" t="s">
        <v>19528</v>
      </c>
      <c r="C6280" s="101" t="s">
        <v>2759</v>
      </c>
      <c r="D6280" s="102" t="s">
        <v>19529</v>
      </c>
    </row>
    <row r="6281" spans="1:4" ht="13.5" x14ac:dyDescent="0.25">
      <c r="A6281" s="101" t="s">
        <v>19530</v>
      </c>
      <c r="B6281" s="101" t="s">
        <v>19531</v>
      </c>
      <c r="C6281" s="101" t="s">
        <v>2759</v>
      </c>
      <c r="D6281" s="102" t="s">
        <v>11409</v>
      </c>
    </row>
    <row r="6282" spans="1:4" ht="13.5" x14ac:dyDescent="0.25">
      <c r="A6282" s="101" t="s">
        <v>19532</v>
      </c>
      <c r="B6282" s="101" t="s">
        <v>19533</v>
      </c>
      <c r="C6282" s="101" t="s">
        <v>2759</v>
      </c>
      <c r="D6282" s="102" t="s">
        <v>19534</v>
      </c>
    </row>
    <row r="6283" spans="1:4" ht="13.5" x14ac:dyDescent="0.25">
      <c r="A6283" s="101" t="s">
        <v>19535</v>
      </c>
      <c r="B6283" s="101" t="s">
        <v>19536</v>
      </c>
      <c r="C6283" s="101" t="s">
        <v>2759</v>
      </c>
      <c r="D6283" s="102" t="s">
        <v>19537</v>
      </c>
    </row>
    <row r="6284" spans="1:4" ht="13.5" x14ac:dyDescent="0.25">
      <c r="A6284" s="101" t="s">
        <v>19538</v>
      </c>
      <c r="B6284" s="101" t="s">
        <v>19539</v>
      </c>
      <c r="C6284" s="101" t="s">
        <v>2759</v>
      </c>
      <c r="D6284" s="102" t="s">
        <v>3930</v>
      </c>
    </row>
    <row r="6285" spans="1:4" ht="13.5" x14ac:dyDescent="0.25">
      <c r="A6285" s="101" t="s">
        <v>19540</v>
      </c>
      <c r="B6285" s="101" t="s">
        <v>19541</v>
      </c>
      <c r="C6285" s="101" t="s">
        <v>2759</v>
      </c>
      <c r="D6285" s="102" t="s">
        <v>19542</v>
      </c>
    </row>
    <row r="6286" spans="1:4" ht="13.5" x14ac:dyDescent="0.25">
      <c r="A6286" s="101" t="s">
        <v>19543</v>
      </c>
      <c r="B6286" s="101" t="s">
        <v>19544</v>
      </c>
      <c r="C6286" s="101" t="s">
        <v>2759</v>
      </c>
      <c r="D6286" s="102" t="s">
        <v>19545</v>
      </c>
    </row>
    <row r="6287" spans="1:4" ht="13.5" x14ac:dyDescent="0.25">
      <c r="A6287" s="101" t="s">
        <v>19546</v>
      </c>
      <c r="B6287" s="101" t="s">
        <v>19547</v>
      </c>
      <c r="C6287" s="101" t="s">
        <v>2759</v>
      </c>
      <c r="D6287" s="102" t="s">
        <v>9960</v>
      </c>
    </row>
    <row r="6288" spans="1:4" ht="13.5" x14ac:dyDescent="0.25">
      <c r="A6288" s="101" t="s">
        <v>19548</v>
      </c>
      <c r="B6288" s="101" t="s">
        <v>19549</v>
      </c>
      <c r="C6288" s="101" t="s">
        <v>2759</v>
      </c>
      <c r="D6288" s="102" t="s">
        <v>15384</v>
      </c>
    </row>
    <row r="6289" spans="1:4" ht="13.5" x14ac:dyDescent="0.25">
      <c r="A6289" s="101" t="s">
        <v>19550</v>
      </c>
      <c r="B6289" s="101" t="s">
        <v>19551</v>
      </c>
      <c r="C6289" s="101" t="s">
        <v>2759</v>
      </c>
      <c r="D6289" s="102" t="s">
        <v>12585</v>
      </c>
    </row>
    <row r="6290" spans="1:4" ht="13.5" x14ac:dyDescent="0.25">
      <c r="A6290" s="101" t="s">
        <v>19552</v>
      </c>
      <c r="B6290" s="101" t="s">
        <v>19553</v>
      </c>
      <c r="C6290" s="101" t="s">
        <v>2759</v>
      </c>
      <c r="D6290" s="102" t="s">
        <v>4075</v>
      </c>
    </row>
    <row r="6291" spans="1:4" ht="13.5" x14ac:dyDescent="0.25">
      <c r="A6291" s="101" t="s">
        <v>19554</v>
      </c>
      <c r="B6291" s="101" t="s">
        <v>19555</v>
      </c>
      <c r="C6291" s="101" t="s">
        <v>2759</v>
      </c>
      <c r="D6291" s="102" t="s">
        <v>4866</v>
      </c>
    </row>
    <row r="6292" spans="1:4" ht="13.5" x14ac:dyDescent="0.25">
      <c r="A6292" s="101" t="s">
        <v>19556</v>
      </c>
      <c r="B6292" s="101" t="s">
        <v>19557</v>
      </c>
      <c r="C6292" s="101" t="s">
        <v>2759</v>
      </c>
      <c r="D6292" s="102" t="s">
        <v>19558</v>
      </c>
    </row>
    <row r="6293" spans="1:4" ht="13.5" x14ac:dyDescent="0.25">
      <c r="A6293" s="101" t="s">
        <v>19559</v>
      </c>
      <c r="B6293" s="101" t="s">
        <v>19560</v>
      </c>
      <c r="C6293" s="101" t="s">
        <v>2759</v>
      </c>
      <c r="D6293" s="102" t="s">
        <v>12492</v>
      </c>
    </row>
    <row r="6294" spans="1:4" ht="13.5" x14ac:dyDescent="0.25">
      <c r="A6294" s="101" t="s">
        <v>19561</v>
      </c>
      <c r="B6294" s="101" t="s">
        <v>19562</v>
      </c>
      <c r="C6294" s="101" t="s">
        <v>2759</v>
      </c>
      <c r="D6294" s="102" t="s">
        <v>19563</v>
      </c>
    </row>
    <row r="6295" spans="1:4" ht="13.5" x14ac:dyDescent="0.25">
      <c r="A6295" s="101" t="s">
        <v>19564</v>
      </c>
      <c r="B6295" s="101" t="s">
        <v>19565</v>
      </c>
      <c r="C6295" s="101" t="s">
        <v>2759</v>
      </c>
      <c r="D6295" s="102" t="s">
        <v>9468</v>
      </c>
    </row>
    <row r="6296" spans="1:4" ht="13.5" x14ac:dyDescent="0.25">
      <c r="A6296" s="101" t="s">
        <v>19566</v>
      </c>
      <c r="B6296" s="101" t="s">
        <v>19567</v>
      </c>
      <c r="C6296" s="101" t="s">
        <v>2759</v>
      </c>
      <c r="D6296" s="102" t="s">
        <v>16013</v>
      </c>
    </row>
    <row r="6297" spans="1:4" ht="13.5" x14ac:dyDescent="0.25">
      <c r="A6297" s="101" t="s">
        <v>19568</v>
      </c>
      <c r="B6297" s="101" t="s">
        <v>19569</v>
      </c>
      <c r="C6297" s="101" t="s">
        <v>2759</v>
      </c>
      <c r="D6297" s="102" t="s">
        <v>16013</v>
      </c>
    </row>
    <row r="6298" spans="1:4" ht="13.5" x14ac:dyDescent="0.25">
      <c r="A6298" s="101" t="s">
        <v>19570</v>
      </c>
      <c r="B6298" s="101" t="s">
        <v>19571</v>
      </c>
      <c r="C6298" s="101" t="s">
        <v>2759</v>
      </c>
      <c r="D6298" s="102" t="s">
        <v>15021</v>
      </c>
    </row>
    <row r="6299" spans="1:4" ht="13.5" x14ac:dyDescent="0.25">
      <c r="A6299" s="101" t="s">
        <v>19572</v>
      </c>
      <c r="B6299" s="101" t="s">
        <v>19573</v>
      </c>
      <c r="C6299" s="101" t="s">
        <v>2759</v>
      </c>
      <c r="D6299" s="102" t="s">
        <v>19574</v>
      </c>
    </row>
    <row r="6300" spans="1:4" ht="13.5" x14ac:dyDescent="0.25">
      <c r="A6300" s="101" t="s">
        <v>19575</v>
      </c>
      <c r="B6300" s="101" t="s">
        <v>19576</v>
      </c>
      <c r="C6300" s="101" t="s">
        <v>2759</v>
      </c>
      <c r="D6300" s="102" t="s">
        <v>19577</v>
      </c>
    </row>
    <row r="6301" spans="1:4" ht="13.5" x14ac:dyDescent="0.25">
      <c r="A6301" s="101" t="s">
        <v>19578</v>
      </c>
      <c r="B6301" s="101" t="s">
        <v>19579</v>
      </c>
      <c r="C6301" s="101" t="s">
        <v>2759</v>
      </c>
      <c r="D6301" s="102" t="s">
        <v>19580</v>
      </c>
    </row>
    <row r="6302" spans="1:4" ht="13.5" x14ac:dyDescent="0.25">
      <c r="A6302" s="101" t="s">
        <v>19581</v>
      </c>
      <c r="B6302" s="101" t="s">
        <v>19582</v>
      </c>
      <c r="C6302" s="101" t="s">
        <v>2759</v>
      </c>
      <c r="D6302" s="102" t="s">
        <v>19583</v>
      </c>
    </row>
    <row r="6303" spans="1:4" ht="13.5" x14ac:dyDescent="0.25">
      <c r="A6303" s="101" t="s">
        <v>19584</v>
      </c>
      <c r="B6303" s="101" t="s">
        <v>19585</v>
      </c>
      <c r="C6303" s="101" t="s">
        <v>2759</v>
      </c>
      <c r="D6303" s="102" t="s">
        <v>19586</v>
      </c>
    </row>
    <row r="6304" spans="1:4" ht="13.5" x14ac:dyDescent="0.25">
      <c r="A6304" s="101" t="s">
        <v>19587</v>
      </c>
      <c r="B6304" s="101" t="s">
        <v>19588</v>
      </c>
      <c r="C6304" s="101" t="s">
        <v>2759</v>
      </c>
      <c r="D6304" s="102" t="s">
        <v>14594</v>
      </c>
    </row>
    <row r="6305" spans="1:4" ht="13.5" x14ac:dyDescent="0.25">
      <c r="A6305" s="101" t="s">
        <v>19589</v>
      </c>
      <c r="B6305" s="101" t="s">
        <v>19590</v>
      </c>
      <c r="C6305" s="101" t="s">
        <v>2759</v>
      </c>
      <c r="D6305" s="102" t="s">
        <v>19591</v>
      </c>
    </row>
    <row r="6306" spans="1:4" ht="13.5" x14ac:dyDescent="0.25">
      <c r="A6306" s="101" t="s">
        <v>19592</v>
      </c>
      <c r="B6306" s="101" t="s">
        <v>19593</v>
      </c>
      <c r="C6306" s="101" t="s">
        <v>2759</v>
      </c>
      <c r="D6306" s="102" t="s">
        <v>2645</v>
      </c>
    </row>
    <row r="6307" spans="1:4" ht="13.5" x14ac:dyDescent="0.25">
      <c r="A6307" s="101" t="s">
        <v>19594</v>
      </c>
      <c r="B6307" s="101" t="s">
        <v>19595</v>
      </c>
      <c r="C6307" s="101" t="s">
        <v>2759</v>
      </c>
      <c r="D6307" s="102" t="s">
        <v>19596</v>
      </c>
    </row>
    <row r="6308" spans="1:4" ht="13.5" x14ac:dyDescent="0.25">
      <c r="A6308" s="101" t="s">
        <v>19597</v>
      </c>
      <c r="B6308" s="101" t="s">
        <v>19598</v>
      </c>
      <c r="C6308" s="101" t="s">
        <v>2759</v>
      </c>
      <c r="D6308" s="102" t="s">
        <v>19599</v>
      </c>
    </row>
    <row r="6309" spans="1:4" ht="13.5" x14ac:dyDescent="0.25">
      <c r="A6309" s="101" t="s">
        <v>19600</v>
      </c>
      <c r="B6309" s="101" t="s">
        <v>19601</v>
      </c>
      <c r="C6309" s="101" t="s">
        <v>2759</v>
      </c>
      <c r="D6309" s="102" t="s">
        <v>3098</v>
      </c>
    </row>
    <row r="6310" spans="1:4" ht="13.5" x14ac:dyDescent="0.25">
      <c r="A6310" s="101" t="s">
        <v>19602</v>
      </c>
      <c r="B6310" s="101" t="s">
        <v>19603</v>
      </c>
      <c r="C6310" s="101" t="s">
        <v>2759</v>
      </c>
      <c r="D6310" s="102" t="s">
        <v>18816</v>
      </c>
    </row>
    <row r="6311" spans="1:4" ht="13.5" x14ac:dyDescent="0.25">
      <c r="A6311" s="101" t="s">
        <v>19604</v>
      </c>
      <c r="B6311" s="101" t="s">
        <v>19605</v>
      </c>
      <c r="C6311" s="101" t="s">
        <v>2759</v>
      </c>
      <c r="D6311" s="102" t="s">
        <v>19606</v>
      </c>
    </row>
    <row r="6312" spans="1:4" ht="13.5" x14ac:dyDescent="0.25">
      <c r="A6312" s="101" t="s">
        <v>19607</v>
      </c>
      <c r="B6312" s="101" t="s">
        <v>19608</v>
      </c>
      <c r="C6312" s="101" t="s">
        <v>2759</v>
      </c>
      <c r="D6312" s="102" t="s">
        <v>19609</v>
      </c>
    </row>
    <row r="6313" spans="1:4" ht="13.5" x14ac:dyDescent="0.25">
      <c r="A6313" s="101" t="s">
        <v>19610</v>
      </c>
      <c r="B6313" s="101" t="s">
        <v>19611</v>
      </c>
      <c r="C6313" s="101" t="s">
        <v>2759</v>
      </c>
      <c r="D6313" s="102" t="s">
        <v>19612</v>
      </c>
    </row>
    <row r="6314" spans="1:4" ht="13.5" x14ac:dyDescent="0.25">
      <c r="A6314" s="101" t="s">
        <v>19613</v>
      </c>
      <c r="B6314" s="101" t="s">
        <v>19614</v>
      </c>
      <c r="C6314" s="101" t="s">
        <v>2759</v>
      </c>
      <c r="D6314" s="102" t="s">
        <v>19615</v>
      </c>
    </row>
    <row r="6315" spans="1:4" ht="13.5" x14ac:dyDescent="0.25">
      <c r="A6315" s="101" t="s">
        <v>19616</v>
      </c>
      <c r="B6315" s="101" t="s">
        <v>19617</v>
      </c>
      <c r="C6315" s="101" t="s">
        <v>2759</v>
      </c>
      <c r="D6315" s="102" t="s">
        <v>11787</v>
      </c>
    </row>
    <row r="6316" spans="1:4" ht="13.5" x14ac:dyDescent="0.25">
      <c r="A6316" s="101" t="s">
        <v>19618</v>
      </c>
      <c r="B6316" s="101" t="s">
        <v>19619</v>
      </c>
      <c r="C6316" s="101" t="s">
        <v>2759</v>
      </c>
      <c r="D6316" s="102" t="s">
        <v>12745</v>
      </c>
    </row>
    <row r="6317" spans="1:4" ht="13.5" x14ac:dyDescent="0.25">
      <c r="A6317" s="101" t="s">
        <v>19620</v>
      </c>
      <c r="B6317" s="101" t="s">
        <v>19621</v>
      </c>
      <c r="C6317" s="101" t="s">
        <v>2759</v>
      </c>
      <c r="D6317" s="102" t="s">
        <v>19622</v>
      </c>
    </row>
    <row r="6318" spans="1:4" ht="13.5" x14ac:dyDescent="0.25">
      <c r="A6318" s="101" t="s">
        <v>19623</v>
      </c>
      <c r="B6318" s="101" t="s">
        <v>19624</v>
      </c>
      <c r="C6318" s="101" t="s">
        <v>2759</v>
      </c>
      <c r="D6318" s="102" t="s">
        <v>14564</v>
      </c>
    </row>
    <row r="6319" spans="1:4" ht="13.5" x14ac:dyDescent="0.25">
      <c r="A6319" s="101" t="s">
        <v>19625</v>
      </c>
      <c r="B6319" s="101" t="s">
        <v>19626</v>
      </c>
      <c r="C6319" s="101" t="s">
        <v>2759</v>
      </c>
      <c r="D6319" s="102" t="s">
        <v>19627</v>
      </c>
    </row>
    <row r="6320" spans="1:4" ht="13.5" x14ac:dyDescent="0.25">
      <c r="A6320" s="101" t="s">
        <v>19628</v>
      </c>
      <c r="B6320" s="101" t="s">
        <v>19629</v>
      </c>
      <c r="C6320" s="101" t="s">
        <v>2759</v>
      </c>
      <c r="D6320" s="102" t="s">
        <v>12958</v>
      </c>
    </row>
    <row r="6321" spans="1:4" ht="13.5" x14ac:dyDescent="0.25">
      <c r="A6321" s="101" t="s">
        <v>19630</v>
      </c>
      <c r="B6321" s="101" t="s">
        <v>19631</v>
      </c>
      <c r="C6321" s="101" t="s">
        <v>2759</v>
      </c>
      <c r="D6321" s="102" t="s">
        <v>19632</v>
      </c>
    </row>
    <row r="6322" spans="1:4" ht="13.5" x14ac:dyDescent="0.25">
      <c r="A6322" s="101" t="s">
        <v>19633</v>
      </c>
      <c r="B6322" s="101" t="s">
        <v>19634</v>
      </c>
      <c r="C6322" s="101" t="s">
        <v>2759</v>
      </c>
      <c r="D6322" s="102" t="s">
        <v>19635</v>
      </c>
    </row>
    <row r="6323" spans="1:4" ht="13.5" x14ac:dyDescent="0.25">
      <c r="A6323" s="101" t="s">
        <v>19636</v>
      </c>
      <c r="B6323" s="101" t="s">
        <v>19637</v>
      </c>
      <c r="C6323" s="101" t="s">
        <v>2759</v>
      </c>
      <c r="D6323" s="102" t="s">
        <v>19638</v>
      </c>
    </row>
    <row r="6324" spans="1:4" ht="13.5" x14ac:dyDescent="0.25">
      <c r="A6324" s="101" t="s">
        <v>19639</v>
      </c>
      <c r="B6324" s="101" t="s">
        <v>19640</v>
      </c>
      <c r="C6324" s="101" t="s">
        <v>2759</v>
      </c>
      <c r="D6324" s="102" t="s">
        <v>19641</v>
      </c>
    </row>
    <row r="6325" spans="1:4" ht="13.5" x14ac:dyDescent="0.25">
      <c r="A6325" s="101" t="s">
        <v>19642</v>
      </c>
      <c r="B6325" s="101" t="s">
        <v>19643</v>
      </c>
      <c r="C6325" s="101" t="s">
        <v>2759</v>
      </c>
      <c r="D6325" s="102" t="s">
        <v>14710</v>
      </c>
    </row>
    <row r="6326" spans="1:4" ht="13.5" x14ac:dyDescent="0.25">
      <c r="A6326" s="101" t="s">
        <v>19644</v>
      </c>
      <c r="B6326" s="101" t="s">
        <v>19645</v>
      </c>
      <c r="C6326" s="101" t="s">
        <v>2759</v>
      </c>
      <c r="D6326" s="102" t="s">
        <v>19646</v>
      </c>
    </row>
    <row r="6327" spans="1:4" ht="13.5" x14ac:dyDescent="0.25">
      <c r="A6327" s="101" t="s">
        <v>19647</v>
      </c>
      <c r="B6327" s="101" t="s">
        <v>19648</v>
      </c>
      <c r="C6327" s="101" t="s">
        <v>2759</v>
      </c>
      <c r="D6327" s="102" t="s">
        <v>19649</v>
      </c>
    </row>
    <row r="6328" spans="1:4" ht="13.5" x14ac:dyDescent="0.25">
      <c r="A6328" s="101" t="s">
        <v>19650</v>
      </c>
      <c r="B6328" s="101" t="s">
        <v>19651</v>
      </c>
      <c r="C6328" s="101" t="s">
        <v>2759</v>
      </c>
      <c r="D6328" s="102" t="s">
        <v>11772</v>
      </c>
    </row>
    <row r="6329" spans="1:4" ht="13.5" x14ac:dyDescent="0.25">
      <c r="A6329" s="101" t="s">
        <v>19652</v>
      </c>
      <c r="B6329" s="101" t="s">
        <v>19653</v>
      </c>
      <c r="C6329" s="101" t="s">
        <v>2759</v>
      </c>
      <c r="D6329" s="102" t="s">
        <v>18980</v>
      </c>
    </row>
    <row r="6330" spans="1:4" ht="13.5" x14ac:dyDescent="0.25">
      <c r="A6330" s="101" t="s">
        <v>19654</v>
      </c>
      <c r="B6330" s="101" t="s">
        <v>19655</v>
      </c>
      <c r="C6330" s="101" t="s">
        <v>2759</v>
      </c>
      <c r="D6330" s="102" t="s">
        <v>19656</v>
      </c>
    </row>
    <row r="6331" spans="1:4" ht="13.5" x14ac:dyDescent="0.25">
      <c r="A6331" s="101" t="s">
        <v>19657</v>
      </c>
      <c r="B6331" s="101" t="s">
        <v>19658</v>
      </c>
      <c r="C6331" s="101" t="s">
        <v>2759</v>
      </c>
      <c r="D6331" s="102" t="s">
        <v>19659</v>
      </c>
    </row>
    <row r="6332" spans="1:4" ht="13.5" x14ac:dyDescent="0.25">
      <c r="A6332" s="101" t="s">
        <v>19660</v>
      </c>
      <c r="B6332" s="101" t="s">
        <v>19661</v>
      </c>
      <c r="C6332" s="101" t="s">
        <v>2759</v>
      </c>
      <c r="D6332" s="102" t="s">
        <v>19662</v>
      </c>
    </row>
    <row r="6333" spans="1:4" ht="13.5" x14ac:dyDescent="0.25">
      <c r="A6333" s="101" t="s">
        <v>19663</v>
      </c>
      <c r="B6333" s="101" t="s">
        <v>19664</v>
      </c>
      <c r="C6333" s="101" t="s">
        <v>2759</v>
      </c>
      <c r="D6333" s="102" t="s">
        <v>19665</v>
      </c>
    </row>
    <row r="6334" spans="1:4" ht="13.5" x14ac:dyDescent="0.25">
      <c r="A6334" s="101" t="s">
        <v>19666</v>
      </c>
      <c r="B6334" s="101" t="s">
        <v>19667</v>
      </c>
      <c r="C6334" s="101" t="s">
        <v>2759</v>
      </c>
      <c r="D6334" s="102" t="s">
        <v>19668</v>
      </c>
    </row>
    <row r="6335" spans="1:4" ht="13.5" x14ac:dyDescent="0.25">
      <c r="A6335" s="101" t="s">
        <v>19669</v>
      </c>
      <c r="B6335" s="101" t="s">
        <v>19670</v>
      </c>
      <c r="C6335" s="101" t="s">
        <v>2759</v>
      </c>
      <c r="D6335" s="102" t="s">
        <v>19671</v>
      </c>
    </row>
    <row r="6336" spans="1:4" ht="13.5" x14ac:dyDescent="0.25">
      <c r="A6336" s="101" t="s">
        <v>19672</v>
      </c>
      <c r="B6336" s="101" t="s">
        <v>19673</v>
      </c>
      <c r="C6336" s="101" t="s">
        <v>2759</v>
      </c>
      <c r="D6336" s="102" t="s">
        <v>19674</v>
      </c>
    </row>
    <row r="6337" spans="1:4" ht="13.5" x14ac:dyDescent="0.25">
      <c r="A6337" s="101" t="s">
        <v>19675</v>
      </c>
      <c r="B6337" s="101" t="s">
        <v>19676</v>
      </c>
      <c r="C6337" s="101" t="s">
        <v>2759</v>
      </c>
      <c r="D6337" s="102" t="s">
        <v>19677</v>
      </c>
    </row>
    <row r="6338" spans="1:4" ht="13.5" x14ac:dyDescent="0.25">
      <c r="A6338" s="101" t="s">
        <v>19678</v>
      </c>
      <c r="B6338" s="101" t="s">
        <v>19679</v>
      </c>
      <c r="C6338" s="101" t="s">
        <v>2759</v>
      </c>
      <c r="D6338" s="102" t="s">
        <v>19680</v>
      </c>
    </row>
    <row r="6339" spans="1:4" ht="13.5" x14ac:dyDescent="0.25">
      <c r="A6339" s="101" t="s">
        <v>19681</v>
      </c>
      <c r="B6339" s="101" t="s">
        <v>19682</v>
      </c>
      <c r="C6339" s="101" t="s">
        <v>2759</v>
      </c>
      <c r="D6339" s="102" t="s">
        <v>19683</v>
      </c>
    </row>
    <row r="6340" spans="1:4" ht="13.5" x14ac:dyDescent="0.25">
      <c r="A6340" s="101" t="s">
        <v>19684</v>
      </c>
      <c r="B6340" s="101" t="s">
        <v>19685</v>
      </c>
      <c r="C6340" s="101" t="s">
        <v>2759</v>
      </c>
      <c r="D6340" s="102" t="s">
        <v>14143</v>
      </c>
    </row>
    <row r="6341" spans="1:4" ht="13.5" x14ac:dyDescent="0.25">
      <c r="A6341" s="101" t="s">
        <v>19686</v>
      </c>
      <c r="B6341" s="101" t="s">
        <v>19687</v>
      </c>
      <c r="C6341" s="101" t="s">
        <v>2759</v>
      </c>
      <c r="D6341" s="102" t="s">
        <v>2412</v>
      </c>
    </row>
    <row r="6342" spans="1:4" ht="13.5" x14ac:dyDescent="0.25">
      <c r="A6342" s="101" t="s">
        <v>19688</v>
      </c>
      <c r="B6342" s="101" t="s">
        <v>19689</v>
      </c>
      <c r="C6342" s="101" t="s">
        <v>2759</v>
      </c>
      <c r="D6342" s="102" t="s">
        <v>19690</v>
      </c>
    </row>
    <row r="6343" spans="1:4" ht="13.5" x14ac:dyDescent="0.25">
      <c r="A6343" s="101" t="s">
        <v>19691</v>
      </c>
      <c r="B6343" s="101" t="s">
        <v>19692</v>
      </c>
      <c r="C6343" s="101" t="s">
        <v>2759</v>
      </c>
      <c r="D6343" s="102" t="s">
        <v>19693</v>
      </c>
    </row>
    <row r="6344" spans="1:4" ht="13.5" x14ac:dyDescent="0.25">
      <c r="A6344" s="101" t="s">
        <v>19694</v>
      </c>
      <c r="B6344" s="101" t="s">
        <v>19695</v>
      </c>
      <c r="C6344" s="101" t="s">
        <v>2759</v>
      </c>
      <c r="D6344" s="102" t="s">
        <v>19696</v>
      </c>
    </row>
    <row r="6345" spans="1:4" ht="13.5" x14ac:dyDescent="0.25">
      <c r="A6345" s="101" t="s">
        <v>19697</v>
      </c>
      <c r="B6345" s="101" t="s">
        <v>19698</v>
      </c>
      <c r="C6345" s="101" t="s">
        <v>2759</v>
      </c>
      <c r="D6345" s="102" t="s">
        <v>19699</v>
      </c>
    </row>
    <row r="6346" spans="1:4" ht="13.5" x14ac:dyDescent="0.25">
      <c r="A6346" s="101" t="s">
        <v>19700</v>
      </c>
      <c r="B6346" s="101" t="s">
        <v>19701</v>
      </c>
      <c r="C6346" s="101" t="s">
        <v>2759</v>
      </c>
      <c r="D6346" s="102" t="s">
        <v>19702</v>
      </c>
    </row>
    <row r="6347" spans="1:4" ht="13.5" x14ac:dyDescent="0.25">
      <c r="A6347" s="101" t="s">
        <v>19703</v>
      </c>
      <c r="B6347" s="101" t="s">
        <v>19704</v>
      </c>
      <c r="C6347" s="101" t="s">
        <v>2759</v>
      </c>
      <c r="D6347" s="102" t="s">
        <v>19705</v>
      </c>
    </row>
    <row r="6348" spans="1:4" ht="13.5" x14ac:dyDescent="0.25">
      <c r="A6348" s="101" t="s">
        <v>19706</v>
      </c>
      <c r="B6348" s="101" t="s">
        <v>19707</v>
      </c>
      <c r="C6348" s="101" t="s">
        <v>2759</v>
      </c>
      <c r="D6348" s="102" t="s">
        <v>19708</v>
      </c>
    </row>
    <row r="6349" spans="1:4" ht="13.5" x14ac:dyDescent="0.25">
      <c r="A6349" s="101" t="s">
        <v>19709</v>
      </c>
      <c r="B6349" s="101" t="s">
        <v>19710</v>
      </c>
      <c r="C6349" s="101" t="s">
        <v>2759</v>
      </c>
      <c r="D6349" s="102" t="s">
        <v>19711</v>
      </c>
    </row>
    <row r="6350" spans="1:4" ht="13.5" x14ac:dyDescent="0.25">
      <c r="A6350" s="101" t="s">
        <v>19712</v>
      </c>
      <c r="B6350" s="101" t="s">
        <v>19713</v>
      </c>
      <c r="C6350" s="101" t="s">
        <v>2759</v>
      </c>
      <c r="D6350" s="102" t="s">
        <v>19714</v>
      </c>
    </row>
    <row r="6351" spans="1:4" ht="13.5" x14ac:dyDescent="0.25">
      <c r="A6351" s="101" t="s">
        <v>19715</v>
      </c>
      <c r="B6351" s="101" t="s">
        <v>19716</v>
      </c>
      <c r="C6351" s="101" t="s">
        <v>2759</v>
      </c>
      <c r="D6351" s="102" t="s">
        <v>19717</v>
      </c>
    </row>
    <row r="6352" spans="1:4" ht="13.5" x14ac:dyDescent="0.25">
      <c r="A6352" s="101" t="s">
        <v>19718</v>
      </c>
      <c r="B6352" s="101" t="s">
        <v>19719</v>
      </c>
      <c r="C6352" s="101" t="s">
        <v>2759</v>
      </c>
      <c r="D6352" s="102" t="s">
        <v>17972</v>
      </c>
    </row>
    <row r="6353" spans="1:4" ht="13.5" x14ac:dyDescent="0.25">
      <c r="A6353" s="101" t="s">
        <v>19720</v>
      </c>
      <c r="B6353" s="101" t="s">
        <v>19721</v>
      </c>
      <c r="C6353" s="101" t="s">
        <v>2759</v>
      </c>
      <c r="D6353" s="102" t="s">
        <v>19722</v>
      </c>
    </row>
    <row r="6354" spans="1:4" ht="13.5" x14ac:dyDescent="0.25">
      <c r="A6354" s="101" t="s">
        <v>19723</v>
      </c>
      <c r="B6354" s="101" t="s">
        <v>19724</v>
      </c>
      <c r="C6354" s="101" t="s">
        <v>2759</v>
      </c>
      <c r="D6354" s="102" t="s">
        <v>19725</v>
      </c>
    </row>
    <row r="6355" spans="1:4" ht="13.5" x14ac:dyDescent="0.25">
      <c r="A6355" s="101" t="s">
        <v>19726</v>
      </c>
      <c r="B6355" s="101" t="s">
        <v>19727</v>
      </c>
      <c r="C6355" s="101" t="s">
        <v>2759</v>
      </c>
      <c r="D6355" s="102" t="s">
        <v>19728</v>
      </c>
    </row>
    <row r="6356" spans="1:4" ht="13.5" x14ac:dyDescent="0.25">
      <c r="A6356" s="101" t="s">
        <v>19729</v>
      </c>
      <c r="B6356" s="101" t="s">
        <v>19730</v>
      </c>
      <c r="C6356" s="101" t="s">
        <v>2759</v>
      </c>
      <c r="D6356" s="102" t="s">
        <v>19731</v>
      </c>
    </row>
    <row r="6357" spans="1:4" ht="13.5" x14ac:dyDescent="0.25">
      <c r="A6357" s="101" t="s">
        <v>19732</v>
      </c>
      <c r="B6357" s="101" t="s">
        <v>19733</v>
      </c>
      <c r="C6357" s="101" t="s">
        <v>2759</v>
      </c>
      <c r="D6357" s="102" t="s">
        <v>19734</v>
      </c>
    </row>
    <row r="6358" spans="1:4" ht="13.5" x14ac:dyDescent="0.25">
      <c r="A6358" s="101" t="s">
        <v>19735</v>
      </c>
      <c r="B6358" s="101" t="s">
        <v>19736</v>
      </c>
      <c r="C6358" s="101" t="s">
        <v>2759</v>
      </c>
      <c r="D6358" s="102" t="s">
        <v>19737</v>
      </c>
    </row>
    <row r="6359" spans="1:4" ht="13.5" x14ac:dyDescent="0.25">
      <c r="A6359" s="101" t="s">
        <v>19738</v>
      </c>
      <c r="B6359" s="101" t="s">
        <v>19739</v>
      </c>
      <c r="C6359" s="101" t="s">
        <v>2759</v>
      </c>
      <c r="D6359" s="102" t="s">
        <v>3936</v>
      </c>
    </row>
    <row r="6360" spans="1:4" ht="13.5" x14ac:dyDescent="0.25">
      <c r="A6360" s="101" t="s">
        <v>19740</v>
      </c>
      <c r="B6360" s="101" t="s">
        <v>19741</v>
      </c>
      <c r="C6360" s="101" t="s">
        <v>2759</v>
      </c>
      <c r="D6360" s="102" t="s">
        <v>19742</v>
      </c>
    </row>
    <row r="6361" spans="1:4" ht="13.5" x14ac:dyDescent="0.25">
      <c r="A6361" s="101" t="s">
        <v>19743</v>
      </c>
      <c r="B6361" s="101" t="s">
        <v>19744</v>
      </c>
      <c r="C6361" s="101" t="s">
        <v>2759</v>
      </c>
      <c r="D6361" s="102" t="s">
        <v>19745</v>
      </c>
    </row>
    <row r="6362" spans="1:4" ht="13.5" x14ac:dyDescent="0.25">
      <c r="A6362" s="101" t="s">
        <v>19746</v>
      </c>
      <c r="B6362" s="101" t="s">
        <v>19747</v>
      </c>
      <c r="C6362" s="101" t="s">
        <v>2759</v>
      </c>
      <c r="D6362" s="102" t="s">
        <v>13744</v>
      </c>
    </row>
    <row r="6363" spans="1:4" ht="13.5" x14ac:dyDescent="0.25">
      <c r="A6363" s="101" t="s">
        <v>19748</v>
      </c>
      <c r="B6363" s="101" t="s">
        <v>19749</v>
      </c>
      <c r="C6363" s="101" t="s">
        <v>2759</v>
      </c>
      <c r="D6363" s="102" t="s">
        <v>19750</v>
      </c>
    </row>
    <row r="6364" spans="1:4" ht="13.5" x14ac:dyDescent="0.25">
      <c r="A6364" s="101" t="s">
        <v>19751</v>
      </c>
      <c r="B6364" s="101" t="s">
        <v>19752</v>
      </c>
      <c r="C6364" s="101" t="s">
        <v>2759</v>
      </c>
      <c r="D6364" s="102" t="s">
        <v>19753</v>
      </c>
    </row>
    <row r="6365" spans="1:4" ht="13.5" x14ac:dyDescent="0.25">
      <c r="A6365" s="101" t="s">
        <v>19754</v>
      </c>
      <c r="B6365" s="101" t="s">
        <v>19755</v>
      </c>
      <c r="C6365" s="101" t="s">
        <v>2759</v>
      </c>
      <c r="D6365" s="102" t="s">
        <v>19756</v>
      </c>
    </row>
    <row r="6366" spans="1:4" ht="13.5" x14ac:dyDescent="0.25">
      <c r="A6366" s="101" t="s">
        <v>19757</v>
      </c>
      <c r="B6366" s="101" t="s">
        <v>19758</v>
      </c>
      <c r="C6366" s="101" t="s">
        <v>2759</v>
      </c>
      <c r="D6366" s="102" t="s">
        <v>19759</v>
      </c>
    </row>
    <row r="6367" spans="1:4" ht="13.5" x14ac:dyDescent="0.25">
      <c r="A6367" s="101" t="s">
        <v>19760</v>
      </c>
      <c r="B6367" s="101" t="s">
        <v>19761</v>
      </c>
      <c r="C6367" s="101" t="s">
        <v>2759</v>
      </c>
      <c r="D6367" s="102" t="s">
        <v>19762</v>
      </c>
    </row>
    <row r="6368" spans="1:4" ht="13.5" x14ac:dyDescent="0.25">
      <c r="A6368" s="101" t="s">
        <v>19763</v>
      </c>
      <c r="B6368" s="101" t="s">
        <v>19764</v>
      </c>
      <c r="C6368" s="101" t="s">
        <v>2759</v>
      </c>
      <c r="D6368" s="102" t="s">
        <v>19765</v>
      </c>
    </row>
    <row r="6369" spans="1:4" ht="13.5" x14ac:dyDescent="0.25">
      <c r="A6369" s="101" t="s">
        <v>19766</v>
      </c>
      <c r="B6369" s="101" t="s">
        <v>19767</v>
      </c>
      <c r="C6369" s="101" t="s">
        <v>2759</v>
      </c>
      <c r="D6369" s="102" t="s">
        <v>19768</v>
      </c>
    </row>
    <row r="6370" spans="1:4" ht="13.5" x14ac:dyDescent="0.25">
      <c r="A6370" s="101" t="s">
        <v>19769</v>
      </c>
      <c r="B6370" s="101" t="s">
        <v>19770</v>
      </c>
      <c r="C6370" s="101" t="s">
        <v>2759</v>
      </c>
      <c r="D6370" s="102" t="s">
        <v>19771</v>
      </c>
    </row>
    <row r="6371" spans="1:4" ht="13.5" x14ac:dyDescent="0.25">
      <c r="A6371" s="101" t="s">
        <v>19772</v>
      </c>
      <c r="B6371" s="101" t="s">
        <v>19773</v>
      </c>
      <c r="C6371" s="101" t="s">
        <v>2759</v>
      </c>
      <c r="D6371" s="102" t="s">
        <v>19774</v>
      </c>
    </row>
    <row r="6372" spans="1:4" ht="13.5" x14ac:dyDescent="0.25">
      <c r="A6372" s="101" t="s">
        <v>19775</v>
      </c>
      <c r="B6372" s="101" t="s">
        <v>19776</v>
      </c>
      <c r="C6372" s="101" t="s">
        <v>2759</v>
      </c>
      <c r="D6372" s="102" t="s">
        <v>19777</v>
      </c>
    </row>
    <row r="6373" spans="1:4" ht="13.5" x14ac:dyDescent="0.25">
      <c r="A6373" s="101" t="s">
        <v>19778</v>
      </c>
      <c r="B6373" s="101" t="s">
        <v>19779</v>
      </c>
      <c r="C6373" s="101" t="s">
        <v>2759</v>
      </c>
      <c r="D6373" s="102" t="s">
        <v>19780</v>
      </c>
    </row>
    <row r="6374" spans="1:4" ht="13.5" x14ac:dyDescent="0.25">
      <c r="A6374" s="101" t="s">
        <v>19781</v>
      </c>
      <c r="B6374" s="101" t="s">
        <v>19782</v>
      </c>
      <c r="C6374" s="101" t="s">
        <v>2759</v>
      </c>
      <c r="D6374" s="102" t="s">
        <v>19783</v>
      </c>
    </row>
    <row r="6375" spans="1:4" ht="13.5" x14ac:dyDescent="0.25">
      <c r="A6375" s="101" t="s">
        <v>19784</v>
      </c>
      <c r="B6375" s="101" t="s">
        <v>19785</v>
      </c>
      <c r="C6375" s="101" t="s">
        <v>2759</v>
      </c>
      <c r="D6375" s="102" t="s">
        <v>19786</v>
      </c>
    </row>
    <row r="6376" spans="1:4" ht="13.5" x14ac:dyDescent="0.25">
      <c r="A6376" s="101" t="s">
        <v>19787</v>
      </c>
      <c r="B6376" s="101" t="s">
        <v>19788</v>
      </c>
      <c r="C6376" s="101" t="s">
        <v>2759</v>
      </c>
      <c r="D6376" s="102" t="s">
        <v>19789</v>
      </c>
    </row>
    <row r="6377" spans="1:4" ht="13.5" x14ac:dyDescent="0.25">
      <c r="A6377" s="101" t="s">
        <v>19790</v>
      </c>
      <c r="B6377" s="101" t="s">
        <v>19791</v>
      </c>
      <c r="C6377" s="101" t="s">
        <v>2759</v>
      </c>
      <c r="D6377" s="102" t="s">
        <v>19792</v>
      </c>
    </row>
    <row r="6378" spans="1:4" ht="13.5" x14ac:dyDescent="0.25">
      <c r="A6378" s="101" t="s">
        <v>19793</v>
      </c>
      <c r="B6378" s="101" t="s">
        <v>19794</v>
      </c>
      <c r="C6378" s="101" t="s">
        <v>2759</v>
      </c>
      <c r="D6378" s="102" t="s">
        <v>19795</v>
      </c>
    </row>
    <row r="6379" spans="1:4" ht="13.5" x14ac:dyDescent="0.25">
      <c r="A6379" s="101" t="s">
        <v>19796</v>
      </c>
      <c r="B6379" s="101" t="s">
        <v>19797</v>
      </c>
      <c r="C6379" s="101" t="s">
        <v>2759</v>
      </c>
      <c r="D6379" s="102" t="s">
        <v>19798</v>
      </c>
    </row>
    <row r="6380" spans="1:4" ht="13.5" x14ac:dyDescent="0.25">
      <c r="A6380" s="101" t="s">
        <v>19799</v>
      </c>
      <c r="B6380" s="101" t="s">
        <v>19800</v>
      </c>
      <c r="C6380" s="101" t="s">
        <v>2759</v>
      </c>
      <c r="D6380" s="102" t="s">
        <v>19801</v>
      </c>
    </row>
    <row r="6381" spans="1:4" ht="13.5" x14ac:dyDescent="0.25">
      <c r="A6381" s="101" t="s">
        <v>19802</v>
      </c>
      <c r="B6381" s="101" t="s">
        <v>19803</v>
      </c>
      <c r="C6381" s="101" t="s">
        <v>2759</v>
      </c>
      <c r="D6381" s="102" t="s">
        <v>19804</v>
      </c>
    </row>
    <row r="6382" spans="1:4" ht="13.5" x14ac:dyDescent="0.25">
      <c r="A6382" s="101" t="s">
        <v>19805</v>
      </c>
      <c r="B6382" s="101" t="s">
        <v>19806</v>
      </c>
      <c r="C6382" s="101" t="s">
        <v>2759</v>
      </c>
      <c r="D6382" s="102" t="s">
        <v>19807</v>
      </c>
    </row>
    <row r="6383" spans="1:4" ht="13.5" x14ac:dyDescent="0.25">
      <c r="A6383" s="101" t="s">
        <v>19808</v>
      </c>
      <c r="B6383" s="101" t="s">
        <v>19809</v>
      </c>
      <c r="C6383" s="101" t="s">
        <v>2759</v>
      </c>
      <c r="D6383" s="102" t="s">
        <v>19810</v>
      </c>
    </row>
    <row r="6384" spans="1:4" ht="13.5" x14ac:dyDescent="0.25">
      <c r="A6384" s="101" t="s">
        <v>19811</v>
      </c>
      <c r="B6384" s="101" t="s">
        <v>19812</v>
      </c>
      <c r="C6384" s="101" t="s">
        <v>2759</v>
      </c>
      <c r="D6384" s="102" t="s">
        <v>19813</v>
      </c>
    </row>
    <row r="6385" spans="1:4" ht="13.5" x14ac:dyDescent="0.25">
      <c r="A6385" s="101" t="s">
        <v>19814</v>
      </c>
      <c r="B6385" s="101" t="s">
        <v>19815</v>
      </c>
      <c r="C6385" s="101" t="s">
        <v>2759</v>
      </c>
      <c r="D6385" s="102" t="s">
        <v>19816</v>
      </c>
    </row>
    <row r="6386" spans="1:4" ht="13.5" x14ac:dyDescent="0.25">
      <c r="A6386" s="101" t="s">
        <v>19817</v>
      </c>
      <c r="B6386" s="101" t="s">
        <v>19818</v>
      </c>
      <c r="C6386" s="101" t="s">
        <v>2759</v>
      </c>
      <c r="D6386" s="102" t="s">
        <v>19819</v>
      </c>
    </row>
    <row r="6387" spans="1:4" ht="13.5" x14ac:dyDescent="0.25">
      <c r="A6387" s="101" t="s">
        <v>19820</v>
      </c>
      <c r="B6387" s="101" t="s">
        <v>19821</v>
      </c>
      <c r="C6387" s="101" t="s">
        <v>2759</v>
      </c>
      <c r="D6387" s="102" t="s">
        <v>19822</v>
      </c>
    </row>
    <row r="6388" spans="1:4" ht="13.5" x14ac:dyDescent="0.25">
      <c r="A6388" s="101" t="s">
        <v>19823</v>
      </c>
      <c r="B6388" s="101" t="s">
        <v>19824</v>
      </c>
      <c r="C6388" s="101" t="s">
        <v>2759</v>
      </c>
      <c r="D6388" s="102" t="s">
        <v>19825</v>
      </c>
    </row>
    <row r="6389" spans="1:4" ht="13.5" x14ac:dyDescent="0.25">
      <c r="A6389" s="101" t="s">
        <v>19826</v>
      </c>
      <c r="B6389" s="101" t="s">
        <v>19827</v>
      </c>
      <c r="C6389" s="101" t="s">
        <v>2759</v>
      </c>
      <c r="D6389" s="102" t="s">
        <v>19828</v>
      </c>
    </row>
    <row r="6390" spans="1:4" ht="13.5" x14ac:dyDescent="0.25">
      <c r="A6390" s="101" t="s">
        <v>19829</v>
      </c>
      <c r="B6390" s="101" t="s">
        <v>19830</v>
      </c>
      <c r="C6390" s="101" t="s">
        <v>2759</v>
      </c>
      <c r="D6390" s="102" t="s">
        <v>19831</v>
      </c>
    </row>
    <row r="6391" spans="1:4" ht="13.5" x14ac:dyDescent="0.25">
      <c r="A6391" s="101" t="s">
        <v>19832</v>
      </c>
      <c r="B6391" s="101" t="s">
        <v>19833</v>
      </c>
      <c r="C6391" s="101" t="s">
        <v>2759</v>
      </c>
      <c r="D6391" s="102" t="s">
        <v>19834</v>
      </c>
    </row>
    <row r="6392" spans="1:4" ht="13.5" x14ac:dyDescent="0.25">
      <c r="A6392" s="101" t="s">
        <v>19835</v>
      </c>
      <c r="B6392" s="101" t="s">
        <v>19836</v>
      </c>
      <c r="C6392" s="101" t="s">
        <v>2759</v>
      </c>
      <c r="D6392" s="102" t="s">
        <v>19837</v>
      </c>
    </row>
    <row r="6393" spans="1:4" ht="13.5" x14ac:dyDescent="0.25">
      <c r="A6393" s="101" t="s">
        <v>19838</v>
      </c>
      <c r="B6393" s="101" t="s">
        <v>19839</v>
      </c>
      <c r="C6393" s="101" t="s">
        <v>2759</v>
      </c>
      <c r="D6393" s="102" t="s">
        <v>19840</v>
      </c>
    </row>
    <row r="6394" spans="1:4" ht="13.5" x14ac:dyDescent="0.25">
      <c r="A6394" s="101" t="s">
        <v>19841</v>
      </c>
      <c r="B6394" s="101" t="s">
        <v>19842</v>
      </c>
      <c r="C6394" s="101" t="s">
        <v>2759</v>
      </c>
      <c r="D6394" s="102" t="s">
        <v>19843</v>
      </c>
    </row>
    <row r="6395" spans="1:4" ht="13.5" x14ac:dyDescent="0.25">
      <c r="A6395" s="101" t="s">
        <v>19844</v>
      </c>
      <c r="B6395" s="101" t="s">
        <v>19845</v>
      </c>
      <c r="C6395" s="101" t="s">
        <v>2759</v>
      </c>
      <c r="D6395" s="102" t="s">
        <v>19846</v>
      </c>
    </row>
    <row r="6396" spans="1:4" ht="13.5" x14ac:dyDescent="0.25">
      <c r="A6396" s="101" t="s">
        <v>19847</v>
      </c>
      <c r="B6396" s="101" t="s">
        <v>19848</v>
      </c>
      <c r="C6396" s="101" t="s">
        <v>2759</v>
      </c>
      <c r="D6396" s="102" t="s">
        <v>19849</v>
      </c>
    </row>
    <row r="6397" spans="1:4" ht="13.5" x14ac:dyDescent="0.25">
      <c r="A6397" s="101" t="s">
        <v>19850</v>
      </c>
      <c r="B6397" s="101" t="s">
        <v>19851</v>
      </c>
      <c r="C6397" s="101" t="s">
        <v>2759</v>
      </c>
      <c r="D6397" s="102" t="s">
        <v>19852</v>
      </c>
    </row>
    <row r="6398" spans="1:4" ht="13.5" x14ac:dyDescent="0.25">
      <c r="A6398" s="101" t="s">
        <v>19853</v>
      </c>
      <c r="B6398" s="101" t="s">
        <v>19854</v>
      </c>
      <c r="C6398" s="101" t="s">
        <v>2759</v>
      </c>
      <c r="D6398" s="102" t="s">
        <v>19855</v>
      </c>
    </row>
    <row r="6399" spans="1:4" ht="13.5" x14ac:dyDescent="0.25">
      <c r="A6399" s="101" t="s">
        <v>19856</v>
      </c>
      <c r="B6399" s="101" t="s">
        <v>19857</v>
      </c>
      <c r="C6399" s="101" t="s">
        <v>2759</v>
      </c>
      <c r="D6399" s="102" t="s">
        <v>19858</v>
      </c>
    </row>
    <row r="6400" spans="1:4" ht="13.5" x14ac:dyDescent="0.25">
      <c r="A6400" s="101" t="s">
        <v>19859</v>
      </c>
      <c r="B6400" s="101" t="s">
        <v>19860</v>
      </c>
      <c r="C6400" s="101" t="s">
        <v>2759</v>
      </c>
      <c r="D6400" s="102" t="s">
        <v>19861</v>
      </c>
    </row>
    <row r="6401" spans="1:4" ht="13.5" x14ac:dyDescent="0.25">
      <c r="A6401" s="101" t="s">
        <v>19862</v>
      </c>
      <c r="B6401" s="101" t="s">
        <v>19863</v>
      </c>
      <c r="C6401" s="101" t="s">
        <v>2759</v>
      </c>
      <c r="D6401" s="102" t="s">
        <v>7959</v>
      </c>
    </row>
    <row r="6402" spans="1:4" ht="13.5" x14ac:dyDescent="0.25">
      <c r="A6402" s="101" t="s">
        <v>19864</v>
      </c>
      <c r="B6402" s="101" t="s">
        <v>19865</v>
      </c>
      <c r="C6402" s="101" t="s">
        <v>2759</v>
      </c>
      <c r="D6402" s="102" t="s">
        <v>19866</v>
      </c>
    </row>
    <row r="6403" spans="1:4" ht="13.5" x14ac:dyDescent="0.25">
      <c r="A6403" s="101" t="s">
        <v>19867</v>
      </c>
      <c r="B6403" s="101" t="s">
        <v>19868</v>
      </c>
      <c r="C6403" s="101" t="s">
        <v>2759</v>
      </c>
      <c r="D6403" s="102" t="s">
        <v>19869</v>
      </c>
    </row>
    <row r="6404" spans="1:4" ht="13.5" x14ac:dyDescent="0.25">
      <c r="A6404" s="101" t="s">
        <v>19870</v>
      </c>
      <c r="B6404" s="101" t="s">
        <v>19871</v>
      </c>
      <c r="C6404" s="101" t="s">
        <v>2759</v>
      </c>
      <c r="D6404" s="102" t="s">
        <v>19872</v>
      </c>
    </row>
    <row r="6405" spans="1:4" ht="13.5" x14ac:dyDescent="0.25">
      <c r="A6405" s="101" t="s">
        <v>19873</v>
      </c>
      <c r="B6405" s="101" t="s">
        <v>19874</v>
      </c>
      <c r="C6405" s="101" t="s">
        <v>2759</v>
      </c>
      <c r="D6405" s="102" t="s">
        <v>19875</v>
      </c>
    </row>
    <row r="6406" spans="1:4" ht="13.5" x14ac:dyDescent="0.25">
      <c r="A6406" s="101" t="s">
        <v>19876</v>
      </c>
      <c r="B6406" s="101" t="s">
        <v>19877</v>
      </c>
      <c r="C6406" s="101" t="s">
        <v>2759</v>
      </c>
      <c r="D6406" s="102" t="s">
        <v>19878</v>
      </c>
    </row>
    <row r="6407" spans="1:4" ht="13.5" x14ac:dyDescent="0.25">
      <c r="A6407" s="101" t="s">
        <v>19879</v>
      </c>
      <c r="B6407" s="101" t="s">
        <v>19880</v>
      </c>
      <c r="C6407" s="101" t="s">
        <v>2759</v>
      </c>
      <c r="D6407" s="102" t="s">
        <v>1792</v>
      </c>
    </row>
    <row r="6408" spans="1:4" ht="13.5" x14ac:dyDescent="0.25">
      <c r="A6408" s="101" t="s">
        <v>19881</v>
      </c>
      <c r="B6408" s="101" t="s">
        <v>19882</v>
      </c>
      <c r="C6408" s="101" t="s">
        <v>2759</v>
      </c>
      <c r="D6408" s="102" t="s">
        <v>19883</v>
      </c>
    </row>
    <row r="6409" spans="1:4" ht="13.5" x14ac:dyDescent="0.25">
      <c r="A6409" s="101" t="s">
        <v>19884</v>
      </c>
      <c r="B6409" s="101" t="s">
        <v>19885</v>
      </c>
      <c r="C6409" s="101" t="s">
        <v>2759</v>
      </c>
      <c r="D6409" s="102" t="s">
        <v>19886</v>
      </c>
    </row>
    <row r="6410" spans="1:4" ht="13.5" x14ac:dyDescent="0.25">
      <c r="A6410" s="101" t="s">
        <v>19887</v>
      </c>
      <c r="B6410" s="101" t="s">
        <v>19888</v>
      </c>
      <c r="C6410" s="101" t="s">
        <v>2759</v>
      </c>
      <c r="D6410" s="102" t="s">
        <v>14808</v>
      </c>
    </row>
    <row r="6411" spans="1:4" ht="13.5" x14ac:dyDescent="0.25">
      <c r="A6411" s="101" t="s">
        <v>19889</v>
      </c>
      <c r="B6411" s="101" t="s">
        <v>19890</v>
      </c>
      <c r="C6411" s="101" t="s">
        <v>2759</v>
      </c>
      <c r="D6411" s="102" t="s">
        <v>19891</v>
      </c>
    </row>
    <row r="6412" spans="1:4" ht="13.5" x14ac:dyDescent="0.25">
      <c r="A6412" s="101" t="s">
        <v>19892</v>
      </c>
      <c r="B6412" s="101" t="s">
        <v>19893</v>
      </c>
      <c r="C6412" s="101" t="s">
        <v>2759</v>
      </c>
      <c r="D6412" s="102" t="s">
        <v>19894</v>
      </c>
    </row>
    <row r="6413" spans="1:4" ht="13.5" x14ac:dyDescent="0.25">
      <c r="A6413" s="101" t="s">
        <v>19895</v>
      </c>
      <c r="B6413" s="101" t="s">
        <v>19896</v>
      </c>
      <c r="C6413" s="101" t="s">
        <v>2759</v>
      </c>
      <c r="D6413" s="102" t="s">
        <v>19897</v>
      </c>
    </row>
    <row r="6414" spans="1:4" ht="13.5" x14ac:dyDescent="0.25">
      <c r="A6414" s="101" t="s">
        <v>19898</v>
      </c>
      <c r="B6414" s="101" t="s">
        <v>19899</v>
      </c>
      <c r="C6414" s="101" t="s">
        <v>2759</v>
      </c>
      <c r="D6414" s="102" t="s">
        <v>18191</v>
      </c>
    </row>
    <row r="6415" spans="1:4" ht="13.5" x14ac:dyDescent="0.25">
      <c r="A6415" s="101" t="s">
        <v>19900</v>
      </c>
      <c r="B6415" s="101" t="s">
        <v>19901</v>
      </c>
      <c r="C6415" s="101" t="s">
        <v>2759</v>
      </c>
      <c r="D6415" s="102" t="s">
        <v>10437</v>
      </c>
    </row>
    <row r="6416" spans="1:4" ht="13.5" x14ac:dyDescent="0.25">
      <c r="A6416" s="101" t="s">
        <v>19902</v>
      </c>
      <c r="B6416" s="101" t="s">
        <v>19903</v>
      </c>
      <c r="C6416" s="101" t="s">
        <v>2759</v>
      </c>
      <c r="D6416" s="102" t="s">
        <v>19904</v>
      </c>
    </row>
    <row r="6417" spans="1:4" ht="13.5" x14ac:dyDescent="0.25">
      <c r="A6417" s="101" t="s">
        <v>19905</v>
      </c>
      <c r="B6417" s="101" t="s">
        <v>19906</v>
      </c>
      <c r="C6417" s="101" t="s">
        <v>2759</v>
      </c>
      <c r="D6417" s="102" t="s">
        <v>19907</v>
      </c>
    </row>
    <row r="6418" spans="1:4" ht="13.5" x14ac:dyDescent="0.25">
      <c r="A6418" s="101" t="s">
        <v>19908</v>
      </c>
      <c r="B6418" s="101" t="s">
        <v>19909</v>
      </c>
      <c r="C6418" s="101" t="s">
        <v>2759</v>
      </c>
      <c r="D6418" s="102" t="s">
        <v>19910</v>
      </c>
    </row>
    <row r="6419" spans="1:4" ht="13.5" x14ac:dyDescent="0.25">
      <c r="A6419" s="101" t="s">
        <v>19911</v>
      </c>
      <c r="B6419" s="101" t="s">
        <v>19912</v>
      </c>
      <c r="C6419" s="101" t="s">
        <v>2759</v>
      </c>
      <c r="D6419" s="102" t="s">
        <v>19913</v>
      </c>
    </row>
    <row r="6420" spans="1:4" ht="13.5" x14ac:dyDescent="0.25">
      <c r="A6420" s="101" t="s">
        <v>19914</v>
      </c>
      <c r="B6420" s="101" t="s">
        <v>19915</v>
      </c>
      <c r="C6420" s="101" t="s">
        <v>2759</v>
      </c>
      <c r="D6420" s="102" t="s">
        <v>12203</v>
      </c>
    </row>
    <row r="6421" spans="1:4" ht="13.5" x14ac:dyDescent="0.25">
      <c r="A6421" s="101" t="s">
        <v>19916</v>
      </c>
      <c r="B6421" s="101" t="s">
        <v>19917</v>
      </c>
      <c r="C6421" s="101" t="s">
        <v>2759</v>
      </c>
      <c r="D6421" s="102" t="s">
        <v>19918</v>
      </c>
    </row>
    <row r="6422" spans="1:4" ht="13.5" x14ac:dyDescent="0.25">
      <c r="A6422" s="101" t="s">
        <v>19919</v>
      </c>
      <c r="B6422" s="101" t="s">
        <v>19920</v>
      </c>
      <c r="C6422" s="101" t="s">
        <v>2759</v>
      </c>
      <c r="D6422" s="102" t="s">
        <v>19921</v>
      </c>
    </row>
    <row r="6423" spans="1:4" ht="13.5" x14ac:dyDescent="0.25">
      <c r="A6423" s="101" t="s">
        <v>19922</v>
      </c>
      <c r="B6423" s="101" t="s">
        <v>19923</v>
      </c>
      <c r="C6423" s="101" t="s">
        <v>2759</v>
      </c>
      <c r="D6423" s="102" t="s">
        <v>19924</v>
      </c>
    </row>
    <row r="6424" spans="1:4" ht="13.5" x14ac:dyDescent="0.25">
      <c r="A6424" s="101" t="s">
        <v>19925</v>
      </c>
      <c r="B6424" s="101" t="s">
        <v>19926</v>
      </c>
      <c r="C6424" s="101" t="s">
        <v>2759</v>
      </c>
      <c r="D6424" s="102" t="s">
        <v>19927</v>
      </c>
    </row>
    <row r="6425" spans="1:4" ht="13.5" x14ac:dyDescent="0.25">
      <c r="A6425" s="101" t="s">
        <v>19928</v>
      </c>
      <c r="B6425" s="101" t="s">
        <v>19929</v>
      </c>
      <c r="C6425" s="101" t="s">
        <v>2759</v>
      </c>
      <c r="D6425" s="102" t="s">
        <v>19930</v>
      </c>
    </row>
    <row r="6426" spans="1:4" ht="13.5" x14ac:dyDescent="0.25">
      <c r="A6426" s="101" t="s">
        <v>19931</v>
      </c>
      <c r="B6426" s="101" t="s">
        <v>19932</v>
      </c>
      <c r="C6426" s="101" t="s">
        <v>2759</v>
      </c>
      <c r="D6426" s="102" t="s">
        <v>19933</v>
      </c>
    </row>
    <row r="6427" spans="1:4" ht="13.5" x14ac:dyDescent="0.25">
      <c r="A6427" s="101" t="s">
        <v>19934</v>
      </c>
      <c r="B6427" s="101" t="s">
        <v>19935</v>
      </c>
      <c r="C6427" s="101" t="s">
        <v>2759</v>
      </c>
      <c r="D6427" s="102" t="s">
        <v>19936</v>
      </c>
    </row>
    <row r="6428" spans="1:4" ht="13.5" x14ac:dyDescent="0.25">
      <c r="A6428" s="101" t="s">
        <v>19937</v>
      </c>
      <c r="B6428" s="101" t="s">
        <v>19938</v>
      </c>
      <c r="C6428" s="101" t="s">
        <v>2759</v>
      </c>
      <c r="D6428" s="102" t="s">
        <v>1984</v>
      </c>
    </row>
    <row r="6429" spans="1:4" ht="13.5" x14ac:dyDescent="0.25">
      <c r="A6429" s="101" t="s">
        <v>19939</v>
      </c>
      <c r="B6429" s="101" t="s">
        <v>19940</v>
      </c>
      <c r="C6429" s="101" t="s">
        <v>2759</v>
      </c>
      <c r="D6429" s="102" t="s">
        <v>19941</v>
      </c>
    </row>
    <row r="6430" spans="1:4" ht="13.5" x14ac:dyDescent="0.25">
      <c r="A6430" s="101" t="s">
        <v>19942</v>
      </c>
      <c r="B6430" s="101" t="s">
        <v>19943</v>
      </c>
      <c r="C6430" s="101" t="s">
        <v>2759</v>
      </c>
      <c r="D6430" s="102" t="s">
        <v>15349</v>
      </c>
    </row>
    <row r="6431" spans="1:4" ht="13.5" x14ac:dyDescent="0.25">
      <c r="A6431" s="101" t="s">
        <v>19944</v>
      </c>
      <c r="B6431" s="101" t="s">
        <v>19945</v>
      </c>
      <c r="C6431" s="101" t="s">
        <v>2759</v>
      </c>
      <c r="D6431" s="102" t="s">
        <v>19946</v>
      </c>
    </row>
    <row r="6432" spans="1:4" ht="13.5" x14ac:dyDescent="0.25">
      <c r="A6432" s="101" t="s">
        <v>19947</v>
      </c>
      <c r="B6432" s="101" t="s">
        <v>19948</v>
      </c>
      <c r="C6432" s="101" t="s">
        <v>2759</v>
      </c>
      <c r="D6432" s="102" t="s">
        <v>19949</v>
      </c>
    </row>
    <row r="6433" spans="1:4" ht="13.5" x14ac:dyDescent="0.25">
      <c r="A6433" s="101" t="s">
        <v>19950</v>
      </c>
      <c r="B6433" s="101" t="s">
        <v>19951</v>
      </c>
      <c r="C6433" s="101" t="s">
        <v>2759</v>
      </c>
      <c r="D6433" s="102" t="s">
        <v>12244</v>
      </c>
    </row>
    <row r="6434" spans="1:4" ht="13.5" x14ac:dyDescent="0.25">
      <c r="A6434" s="101" t="s">
        <v>19952</v>
      </c>
      <c r="B6434" s="101" t="s">
        <v>19953</v>
      </c>
      <c r="C6434" s="101" t="s">
        <v>2759</v>
      </c>
      <c r="D6434" s="102" t="s">
        <v>2683</v>
      </c>
    </row>
    <row r="6435" spans="1:4" ht="13.5" x14ac:dyDescent="0.25">
      <c r="A6435" s="101" t="s">
        <v>19954</v>
      </c>
      <c r="B6435" s="101" t="s">
        <v>19955</v>
      </c>
      <c r="C6435" s="101" t="s">
        <v>2759</v>
      </c>
      <c r="D6435" s="102" t="s">
        <v>19956</v>
      </c>
    </row>
    <row r="6436" spans="1:4" ht="13.5" x14ac:dyDescent="0.25">
      <c r="A6436" s="101" t="s">
        <v>19957</v>
      </c>
      <c r="B6436" s="101" t="s">
        <v>19958</v>
      </c>
      <c r="C6436" s="101" t="s">
        <v>2759</v>
      </c>
      <c r="D6436" s="102" t="s">
        <v>19959</v>
      </c>
    </row>
    <row r="6437" spans="1:4" ht="13.5" x14ac:dyDescent="0.25">
      <c r="A6437" s="101" t="s">
        <v>19960</v>
      </c>
      <c r="B6437" s="101" t="s">
        <v>19961</v>
      </c>
      <c r="C6437" s="101" t="s">
        <v>2759</v>
      </c>
      <c r="D6437" s="102" t="s">
        <v>19962</v>
      </c>
    </row>
    <row r="6438" spans="1:4" ht="13.5" x14ac:dyDescent="0.25">
      <c r="A6438" s="101" t="s">
        <v>19963</v>
      </c>
      <c r="B6438" s="101" t="s">
        <v>19964</v>
      </c>
      <c r="C6438" s="101" t="s">
        <v>2759</v>
      </c>
      <c r="D6438" s="102" t="s">
        <v>19965</v>
      </c>
    </row>
    <row r="6439" spans="1:4" ht="13.5" x14ac:dyDescent="0.25">
      <c r="A6439" s="101" t="s">
        <v>19966</v>
      </c>
      <c r="B6439" s="101" t="s">
        <v>19967</v>
      </c>
      <c r="C6439" s="101" t="s">
        <v>2759</v>
      </c>
      <c r="D6439" s="102" t="s">
        <v>3490</v>
      </c>
    </row>
    <row r="6440" spans="1:4" ht="13.5" x14ac:dyDescent="0.25">
      <c r="A6440" s="101" t="s">
        <v>19968</v>
      </c>
      <c r="B6440" s="101" t="s">
        <v>19969</v>
      </c>
      <c r="C6440" s="101" t="s">
        <v>2759</v>
      </c>
      <c r="D6440" s="102" t="s">
        <v>19970</v>
      </c>
    </row>
    <row r="6441" spans="1:4" ht="13.5" x14ac:dyDescent="0.25">
      <c r="A6441" s="101" t="s">
        <v>19971</v>
      </c>
      <c r="B6441" s="101" t="s">
        <v>19972</v>
      </c>
      <c r="C6441" s="101" t="s">
        <v>2759</v>
      </c>
      <c r="D6441" s="102" t="s">
        <v>9388</v>
      </c>
    </row>
    <row r="6442" spans="1:4" ht="13.5" x14ac:dyDescent="0.25">
      <c r="A6442" s="101" t="s">
        <v>19973</v>
      </c>
      <c r="B6442" s="101" t="s">
        <v>19974</v>
      </c>
      <c r="C6442" s="101" t="s">
        <v>2759</v>
      </c>
      <c r="D6442" s="102" t="s">
        <v>19975</v>
      </c>
    </row>
    <row r="6443" spans="1:4" ht="13.5" x14ac:dyDescent="0.25">
      <c r="A6443" s="101" t="s">
        <v>19976</v>
      </c>
      <c r="B6443" s="101" t="s">
        <v>19977</v>
      </c>
      <c r="C6443" s="101" t="s">
        <v>2759</v>
      </c>
      <c r="D6443" s="102" t="s">
        <v>16373</v>
      </c>
    </row>
    <row r="6444" spans="1:4" ht="13.5" x14ac:dyDescent="0.25">
      <c r="A6444" s="101" t="s">
        <v>19978</v>
      </c>
      <c r="B6444" s="101" t="s">
        <v>19979</v>
      </c>
      <c r="C6444" s="101" t="s">
        <v>2759</v>
      </c>
      <c r="D6444" s="102" t="s">
        <v>3765</v>
      </c>
    </row>
    <row r="6445" spans="1:4" ht="13.5" x14ac:dyDescent="0.25">
      <c r="A6445" s="101" t="s">
        <v>19980</v>
      </c>
      <c r="B6445" s="101" t="s">
        <v>19981</v>
      </c>
      <c r="C6445" s="101" t="s">
        <v>2759</v>
      </c>
      <c r="D6445" s="102" t="s">
        <v>19982</v>
      </c>
    </row>
    <row r="6446" spans="1:4" ht="13.5" x14ac:dyDescent="0.25">
      <c r="A6446" s="101" t="s">
        <v>19983</v>
      </c>
      <c r="B6446" s="101" t="s">
        <v>19984</v>
      </c>
      <c r="C6446" s="101" t="s">
        <v>2759</v>
      </c>
      <c r="D6446" s="102" t="s">
        <v>19985</v>
      </c>
    </row>
    <row r="6447" spans="1:4" ht="13.5" x14ac:dyDescent="0.25">
      <c r="A6447" s="101" t="s">
        <v>19986</v>
      </c>
      <c r="B6447" s="101" t="s">
        <v>19987</v>
      </c>
      <c r="C6447" s="101" t="s">
        <v>2759</v>
      </c>
      <c r="D6447" s="102" t="s">
        <v>19988</v>
      </c>
    </row>
    <row r="6448" spans="1:4" ht="13.5" x14ac:dyDescent="0.25">
      <c r="A6448" s="101" t="s">
        <v>19989</v>
      </c>
      <c r="B6448" s="101" t="s">
        <v>19990</v>
      </c>
      <c r="C6448" s="101" t="s">
        <v>2759</v>
      </c>
      <c r="D6448" s="102" t="s">
        <v>9346</v>
      </c>
    </row>
    <row r="6449" spans="1:4" ht="13.5" x14ac:dyDescent="0.25">
      <c r="A6449" s="101" t="s">
        <v>19991</v>
      </c>
      <c r="B6449" s="101" t="s">
        <v>19992</v>
      </c>
      <c r="C6449" s="101" t="s">
        <v>2759</v>
      </c>
      <c r="D6449" s="102" t="s">
        <v>19993</v>
      </c>
    </row>
    <row r="6450" spans="1:4" ht="13.5" x14ac:dyDescent="0.25">
      <c r="A6450" s="101" t="s">
        <v>19994</v>
      </c>
      <c r="B6450" s="101" t="s">
        <v>19995</v>
      </c>
      <c r="C6450" s="101" t="s">
        <v>2759</v>
      </c>
      <c r="D6450" s="102" t="s">
        <v>12200</v>
      </c>
    </row>
    <row r="6451" spans="1:4" ht="13.5" x14ac:dyDescent="0.25">
      <c r="A6451" s="101" t="s">
        <v>19996</v>
      </c>
      <c r="B6451" s="101" t="s">
        <v>19997</v>
      </c>
      <c r="C6451" s="101" t="s">
        <v>2759</v>
      </c>
      <c r="D6451" s="102" t="s">
        <v>11734</v>
      </c>
    </row>
    <row r="6452" spans="1:4" ht="13.5" x14ac:dyDescent="0.25">
      <c r="A6452" s="101" t="s">
        <v>19998</v>
      </c>
      <c r="B6452" s="101" t="s">
        <v>19999</v>
      </c>
      <c r="C6452" s="101" t="s">
        <v>2759</v>
      </c>
      <c r="D6452" s="102" t="s">
        <v>20000</v>
      </c>
    </row>
    <row r="6453" spans="1:4" ht="13.5" x14ac:dyDescent="0.25">
      <c r="A6453" s="101" t="s">
        <v>20001</v>
      </c>
      <c r="B6453" s="101" t="s">
        <v>20002</v>
      </c>
      <c r="C6453" s="101" t="s">
        <v>2759</v>
      </c>
      <c r="D6453" s="102" t="s">
        <v>20003</v>
      </c>
    </row>
    <row r="6454" spans="1:4" ht="13.5" x14ac:dyDescent="0.25">
      <c r="A6454" s="101" t="s">
        <v>20004</v>
      </c>
      <c r="B6454" s="101" t="s">
        <v>20005</v>
      </c>
      <c r="C6454" s="101" t="s">
        <v>2759</v>
      </c>
      <c r="D6454" s="102" t="s">
        <v>20006</v>
      </c>
    </row>
    <row r="6455" spans="1:4" ht="13.5" x14ac:dyDescent="0.25">
      <c r="A6455" s="101" t="s">
        <v>20007</v>
      </c>
      <c r="B6455" s="101" t="s">
        <v>20008</v>
      </c>
      <c r="C6455" s="101" t="s">
        <v>2759</v>
      </c>
      <c r="D6455" s="102" t="s">
        <v>10562</v>
      </c>
    </row>
    <row r="6456" spans="1:4" ht="13.5" x14ac:dyDescent="0.25">
      <c r="A6456" s="101" t="s">
        <v>20009</v>
      </c>
      <c r="B6456" s="101" t="s">
        <v>20010</v>
      </c>
      <c r="C6456" s="101" t="s">
        <v>2759</v>
      </c>
      <c r="D6456" s="102" t="s">
        <v>20011</v>
      </c>
    </row>
    <row r="6457" spans="1:4" ht="13.5" x14ac:dyDescent="0.25">
      <c r="A6457" s="101" t="s">
        <v>20012</v>
      </c>
      <c r="B6457" s="101" t="s">
        <v>20013</v>
      </c>
      <c r="C6457" s="101" t="s">
        <v>2759</v>
      </c>
      <c r="D6457" s="102" t="s">
        <v>20014</v>
      </c>
    </row>
    <row r="6458" spans="1:4" ht="13.5" x14ac:dyDescent="0.25">
      <c r="A6458" s="101" t="s">
        <v>20015</v>
      </c>
      <c r="B6458" s="101" t="s">
        <v>20016</v>
      </c>
      <c r="C6458" s="101" t="s">
        <v>2759</v>
      </c>
      <c r="D6458" s="102" t="s">
        <v>3449</v>
      </c>
    </row>
    <row r="6459" spans="1:4" ht="13.5" x14ac:dyDescent="0.25">
      <c r="A6459" s="101" t="s">
        <v>20017</v>
      </c>
      <c r="B6459" s="101" t="s">
        <v>20018</v>
      </c>
      <c r="C6459" s="101" t="s">
        <v>2759</v>
      </c>
      <c r="D6459" s="102" t="s">
        <v>20019</v>
      </c>
    </row>
    <row r="6460" spans="1:4" ht="13.5" x14ac:dyDescent="0.25">
      <c r="A6460" s="101" t="s">
        <v>20020</v>
      </c>
      <c r="B6460" s="101" t="s">
        <v>20021</v>
      </c>
      <c r="C6460" s="101" t="s">
        <v>2759</v>
      </c>
      <c r="D6460" s="102" t="s">
        <v>20022</v>
      </c>
    </row>
    <row r="6461" spans="1:4" ht="13.5" x14ac:dyDescent="0.25">
      <c r="A6461" s="101" t="s">
        <v>20023</v>
      </c>
      <c r="B6461" s="101" t="s">
        <v>20024</v>
      </c>
      <c r="C6461" s="101" t="s">
        <v>2759</v>
      </c>
      <c r="D6461" s="102" t="s">
        <v>20025</v>
      </c>
    </row>
    <row r="6462" spans="1:4" ht="13.5" x14ac:dyDescent="0.25">
      <c r="A6462" s="101" t="s">
        <v>20026</v>
      </c>
      <c r="B6462" s="101" t="s">
        <v>20027</v>
      </c>
      <c r="C6462" s="101" t="s">
        <v>2759</v>
      </c>
      <c r="D6462" s="102" t="s">
        <v>20028</v>
      </c>
    </row>
    <row r="6463" spans="1:4" ht="13.5" x14ac:dyDescent="0.25">
      <c r="A6463" s="101" t="s">
        <v>20029</v>
      </c>
      <c r="B6463" s="101" t="s">
        <v>20030</v>
      </c>
      <c r="C6463" s="101" t="s">
        <v>2759</v>
      </c>
      <c r="D6463" s="102" t="s">
        <v>20031</v>
      </c>
    </row>
    <row r="6464" spans="1:4" ht="13.5" x14ac:dyDescent="0.25">
      <c r="A6464" s="101" t="s">
        <v>20032</v>
      </c>
      <c r="B6464" s="101" t="s">
        <v>20033</v>
      </c>
      <c r="C6464" s="101" t="s">
        <v>2759</v>
      </c>
      <c r="D6464" s="102" t="s">
        <v>20034</v>
      </c>
    </row>
    <row r="6465" spans="1:4" ht="13.5" x14ac:dyDescent="0.25">
      <c r="A6465" s="101" t="s">
        <v>20035</v>
      </c>
      <c r="B6465" s="101" t="s">
        <v>20036</v>
      </c>
      <c r="C6465" s="101" t="s">
        <v>2759</v>
      </c>
      <c r="D6465" s="102" t="s">
        <v>20037</v>
      </c>
    </row>
    <row r="6466" spans="1:4" ht="13.5" x14ac:dyDescent="0.25">
      <c r="A6466" s="101" t="s">
        <v>20038</v>
      </c>
      <c r="B6466" s="101" t="s">
        <v>20039</v>
      </c>
      <c r="C6466" s="101" t="s">
        <v>2759</v>
      </c>
      <c r="D6466" s="102" t="s">
        <v>20040</v>
      </c>
    </row>
    <row r="6467" spans="1:4" ht="13.5" x14ac:dyDescent="0.25">
      <c r="A6467" s="101" t="s">
        <v>20041</v>
      </c>
      <c r="B6467" s="101" t="s">
        <v>20042</v>
      </c>
      <c r="C6467" s="101" t="s">
        <v>2759</v>
      </c>
      <c r="D6467" s="102" t="s">
        <v>20043</v>
      </c>
    </row>
    <row r="6468" spans="1:4" ht="13.5" x14ac:dyDescent="0.25">
      <c r="A6468" s="101" t="s">
        <v>20044</v>
      </c>
      <c r="B6468" s="101" t="s">
        <v>20045</v>
      </c>
      <c r="C6468" s="101" t="s">
        <v>2759</v>
      </c>
      <c r="D6468" s="102" t="s">
        <v>20046</v>
      </c>
    </row>
    <row r="6469" spans="1:4" ht="13.5" x14ac:dyDescent="0.25">
      <c r="A6469" s="101" t="s">
        <v>20047</v>
      </c>
      <c r="B6469" s="101" t="s">
        <v>20048</v>
      </c>
      <c r="C6469" s="101" t="s">
        <v>2759</v>
      </c>
      <c r="D6469" s="102" t="s">
        <v>20049</v>
      </c>
    </row>
    <row r="6470" spans="1:4" ht="13.5" x14ac:dyDescent="0.25">
      <c r="A6470" s="101" t="s">
        <v>20050</v>
      </c>
      <c r="B6470" s="101" t="s">
        <v>20051</v>
      </c>
      <c r="C6470" s="101" t="s">
        <v>2759</v>
      </c>
      <c r="D6470" s="102" t="s">
        <v>20052</v>
      </c>
    </row>
    <row r="6471" spans="1:4" ht="13.5" x14ac:dyDescent="0.25">
      <c r="A6471" s="101" t="s">
        <v>20053</v>
      </c>
      <c r="B6471" s="101" t="s">
        <v>20054</v>
      </c>
      <c r="C6471" s="101" t="s">
        <v>2759</v>
      </c>
      <c r="D6471" s="102" t="s">
        <v>20055</v>
      </c>
    </row>
    <row r="6472" spans="1:4" ht="13.5" x14ac:dyDescent="0.25">
      <c r="A6472" s="101" t="s">
        <v>20056</v>
      </c>
      <c r="B6472" s="101" t="s">
        <v>20057</v>
      </c>
      <c r="C6472" s="101" t="s">
        <v>2759</v>
      </c>
      <c r="D6472" s="102" t="s">
        <v>20058</v>
      </c>
    </row>
    <row r="6473" spans="1:4" ht="13.5" x14ac:dyDescent="0.25">
      <c r="A6473" s="101" t="s">
        <v>20059</v>
      </c>
      <c r="B6473" s="101" t="s">
        <v>20060</v>
      </c>
      <c r="C6473" s="101" t="s">
        <v>2759</v>
      </c>
      <c r="D6473" s="102" t="s">
        <v>20061</v>
      </c>
    </row>
    <row r="6474" spans="1:4" ht="13.5" x14ac:dyDescent="0.25">
      <c r="A6474" s="101" t="s">
        <v>20062</v>
      </c>
      <c r="B6474" s="101" t="s">
        <v>20063</v>
      </c>
      <c r="C6474" s="101" t="s">
        <v>2759</v>
      </c>
      <c r="D6474" s="102" t="s">
        <v>20064</v>
      </c>
    </row>
    <row r="6475" spans="1:4" ht="13.5" x14ac:dyDescent="0.25">
      <c r="A6475" s="101" t="s">
        <v>20065</v>
      </c>
      <c r="B6475" s="101" t="s">
        <v>20066</v>
      </c>
      <c r="C6475" s="101" t="s">
        <v>2759</v>
      </c>
      <c r="D6475" s="102" t="s">
        <v>20067</v>
      </c>
    </row>
    <row r="6476" spans="1:4" ht="13.5" x14ac:dyDescent="0.25">
      <c r="A6476" s="101" t="s">
        <v>20068</v>
      </c>
      <c r="B6476" s="101" t="s">
        <v>20069</v>
      </c>
      <c r="C6476" s="101" t="s">
        <v>2759</v>
      </c>
      <c r="D6476" s="102" t="s">
        <v>20070</v>
      </c>
    </row>
    <row r="6477" spans="1:4" ht="13.5" x14ac:dyDescent="0.25">
      <c r="A6477" s="101" t="s">
        <v>20071</v>
      </c>
      <c r="B6477" s="101" t="s">
        <v>20072</v>
      </c>
      <c r="C6477" s="101" t="s">
        <v>2759</v>
      </c>
      <c r="D6477" s="102" t="s">
        <v>20073</v>
      </c>
    </row>
    <row r="6478" spans="1:4" ht="13.5" x14ac:dyDescent="0.25">
      <c r="A6478" s="101" t="s">
        <v>20074</v>
      </c>
      <c r="B6478" s="101" t="s">
        <v>20075</v>
      </c>
      <c r="C6478" s="101" t="s">
        <v>2759</v>
      </c>
      <c r="D6478" s="102" t="s">
        <v>20076</v>
      </c>
    </row>
    <row r="6479" spans="1:4" ht="13.5" x14ac:dyDescent="0.25">
      <c r="A6479" s="101" t="s">
        <v>20077</v>
      </c>
      <c r="B6479" s="101" t="s">
        <v>20078</v>
      </c>
      <c r="C6479" s="101" t="s">
        <v>2759</v>
      </c>
      <c r="D6479" s="102" t="s">
        <v>20079</v>
      </c>
    </row>
    <row r="6480" spans="1:4" ht="13.5" x14ac:dyDescent="0.25">
      <c r="A6480" s="101" t="s">
        <v>20080</v>
      </c>
      <c r="B6480" s="101" t="s">
        <v>20081</v>
      </c>
      <c r="C6480" s="101" t="s">
        <v>2759</v>
      </c>
      <c r="D6480" s="102" t="s">
        <v>16171</v>
      </c>
    </row>
    <row r="6481" spans="1:4" ht="13.5" x14ac:dyDescent="0.25">
      <c r="A6481" s="101" t="s">
        <v>20082</v>
      </c>
      <c r="B6481" s="101" t="s">
        <v>20083</v>
      </c>
      <c r="C6481" s="101" t="s">
        <v>2759</v>
      </c>
      <c r="D6481" s="102" t="s">
        <v>20084</v>
      </c>
    </row>
    <row r="6482" spans="1:4" ht="13.5" x14ac:dyDescent="0.25">
      <c r="A6482" s="101" t="s">
        <v>20085</v>
      </c>
      <c r="B6482" s="101" t="s">
        <v>20086</v>
      </c>
      <c r="C6482" s="101" t="s">
        <v>2759</v>
      </c>
      <c r="D6482" s="102" t="s">
        <v>20087</v>
      </c>
    </row>
    <row r="6483" spans="1:4" ht="13.5" x14ac:dyDescent="0.25">
      <c r="A6483" s="101" t="s">
        <v>20088</v>
      </c>
      <c r="B6483" s="101" t="s">
        <v>20089</v>
      </c>
      <c r="C6483" s="101" t="s">
        <v>2759</v>
      </c>
      <c r="D6483" s="102" t="s">
        <v>20090</v>
      </c>
    </row>
    <row r="6484" spans="1:4" ht="13.5" x14ac:dyDescent="0.25">
      <c r="A6484" s="101" t="s">
        <v>20091</v>
      </c>
      <c r="B6484" s="101" t="s">
        <v>20092</v>
      </c>
      <c r="C6484" s="101" t="s">
        <v>2759</v>
      </c>
      <c r="D6484" s="102" t="s">
        <v>20093</v>
      </c>
    </row>
    <row r="6485" spans="1:4" ht="13.5" x14ac:dyDescent="0.25">
      <c r="A6485" s="101" t="s">
        <v>20094</v>
      </c>
      <c r="B6485" s="101" t="s">
        <v>20095</v>
      </c>
      <c r="C6485" s="101" t="s">
        <v>2759</v>
      </c>
      <c r="D6485" s="102" t="s">
        <v>20096</v>
      </c>
    </row>
    <row r="6486" spans="1:4" ht="13.5" x14ac:dyDescent="0.25">
      <c r="A6486" s="101" t="s">
        <v>20097</v>
      </c>
      <c r="B6486" s="101" t="s">
        <v>20098</v>
      </c>
      <c r="C6486" s="101" t="s">
        <v>2759</v>
      </c>
      <c r="D6486" s="102" t="s">
        <v>20099</v>
      </c>
    </row>
    <row r="6487" spans="1:4" ht="13.5" x14ac:dyDescent="0.25">
      <c r="A6487" s="101" t="s">
        <v>20100</v>
      </c>
      <c r="B6487" s="101" t="s">
        <v>20101</v>
      </c>
      <c r="C6487" s="101" t="s">
        <v>2759</v>
      </c>
      <c r="D6487" s="102" t="s">
        <v>14074</v>
      </c>
    </row>
    <row r="6488" spans="1:4" ht="13.5" x14ac:dyDescent="0.25">
      <c r="A6488" s="101" t="s">
        <v>20102</v>
      </c>
      <c r="B6488" s="101" t="s">
        <v>20103</v>
      </c>
      <c r="C6488" s="101" t="s">
        <v>2759</v>
      </c>
      <c r="D6488" s="102" t="s">
        <v>20104</v>
      </c>
    </row>
    <row r="6489" spans="1:4" ht="13.5" x14ac:dyDescent="0.25">
      <c r="A6489" s="101" t="s">
        <v>20105</v>
      </c>
      <c r="B6489" s="101" t="s">
        <v>20106</v>
      </c>
      <c r="C6489" s="101" t="s">
        <v>2759</v>
      </c>
      <c r="D6489" s="102" t="s">
        <v>20107</v>
      </c>
    </row>
    <row r="6490" spans="1:4" ht="13.5" x14ac:dyDescent="0.25">
      <c r="A6490" s="101" t="s">
        <v>20108</v>
      </c>
      <c r="B6490" s="101" t="s">
        <v>20109</v>
      </c>
      <c r="C6490" s="101" t="s">
        <v>2759</v>
      </c>
      <c r="D6490" s="102" t="s">
        <v>20110</v>
      </c>
    </row>
    <row r="6491" spans="1:4" ht="13.5" x14ac:dyDescent="0.25">
      <c r="A6491" s="101" t="s">
        <v>20111</v>
      </c>
      <c r="B6491" s="101" t="s">
        <v>20112</v>
      </c>
      <c r="C6491" s="101" t="s">
        <v>2759</v>
      </c>
      <c r="D6491" s="102" t="s">
        <v>14020</v>
      </c>
    </row>
    <row r="6492" spans="1:4" ht="13.5" x14ac:dyDescent="0.25">
      <c r="A6492" s="101" t="s">
        <v>20113</v>
      </c>
      <c r="B6492" s="101" t="s">
        <v>20114</v>
      </c>
      <c r="C6492" s="101" t="s">
        <v>2759</v>
      </c>
      <c r="D6492" s="102" t="s">
        <v>20115</v>
      </c>
    </row>
    <row r="6493" spans="1:4" ht="13.5" x14ac:dyDescent="0.25">
      <c r="A6493" s="101" t="s">
        <v>20116</v>
      </c>
      <c r="B6493" s="101" t="s">
        <v>20117</v>
      </c>
      <c r="C6493" s="101" t="s">
        <v>2759</v>
      </c>
      <c r="D6493" s="102" t="s">
        <v>20118</v>
      </c>
    </row>
    <row r="6494" spans="1:4" ht="13.5" x14ac:dyDescent="0.25">
      <c r="A6494" s="101" t="s">
        <v>20119</v>
      </c>
      <c r="B6494" s="101" t="s">
        <v>20120</v>
      </c>
      <c r="C6494" s="101" t="s">
        <v>2759</v>
      </c>
      <c r="D6494" s="102" t="s">
        <v>20121</v>
      </c>
    </row>
    <row r="6495" spans="1:4" ht="13.5" x14ac:dyDescent="0.25">
      <c r="A6495" s="101" t="s">
        <v>20122</v>
      </c>
      <c r="B6495" s="101" t="s">
        <v>20123</v>
      </c>
      <c r="C6495" s="101" t="s">
        <v>2759</v>
      </c>
      <c r="D6495" s="102" t="s">
        <v>20124</v>
      </c>
    </row>
    <row r="6496" spans="1:4" ht="13.5" x14ac:dyDescent="0.25">
      <c r="A6496" s="101" t="s">
        <v>20125</v>
      </c>
      <c r="B6496" s="101" t="s">
        <v>20126</v>
      </c>
      <c r="C6496" s="101" t="s">
        <v>2759</v>
      </c>
      <c r="D6496" s="102" t="s">
        <v>20124</v>
      </c>
    </row>
    <row r="6497" spans="1:4" ht="13.5" x14ac:dyDescent="0.25">
      <c r="A6497" s="101" t="s">
        <v>20127</v>
      </c>
      <c r="B6497" s="101" t="s">
        <v>20128</v>
      </c>
      <c r="C6497" s="101" t="s">
        <v>2759</v>
      </c>
      <c r="D6497" s="102" t="s">
        <v>10395</v>
      </c>
    </row>
    <row r="6498" spans="1:4" ht="13.5" x14ac:dyDescent="0.25">
      <c r="A6498" s="101" t="s">
        <v>20129</v>
      </c>
      <c r="B6498" s="101" t="s">
        <v>20130</v>
      </c>
      <c r="C6498" s="101" t="s">
        <v>2759</v>
      </c>
      <c r="D6498" s="102" t="s">
        <v>20131</v>
      </c>
    </row>
    <row r="6499" spans="1:4" ht="13.5" x14ac:dyDescent="0.25">
      <c r="A6499" s="101" t="s">
        <v>20132</v>
      </c>
      <c r="B6499" s="101" t="s">
        <v>20133</v>
      </c>
      <c r="C6499" s="101" t="s">
        <v>2759</v>
      </c>
      <c r="D6499" s="102" t="s">
        <v>20134</v>
      </c>
    </row>
    <row r="6500" spans="1:4" ht="13.5" x14ac:dyDescent="0.25">
      <c r="A6500" s="101" t="s">
        <v>20135</v>
      </c>
      <c r="B6500" s="101" t="s">
        <v>20136</v>
      </c>
      <c r="C6500" s="101" t="s">
        <v>2759</v>
      </c>
      <c r="D6500" s="102" t="s">
        <v>20137</v>
      </c>
    </row>
    <row r="6501" spans="1:4" ht="13.5" x14ac:dyDescent="0.25">
      <c r="A6501" s="101" t="s">
        <v>20138</v>
      </c>
      <c r="B6501" s="101" t="s">
        <v>20139</v>
      </c>
      <c r="C6501" s="101" t="s">
        <v>2759</v>
      </c>
      <c r="D6501" s="102" t="s">
        <v>20140</v>
      </c>
    </row>
    <row r="6502" spans="1:4" ht="13.5" x14ac:dyDescent="0.25">
      <c r="A6502" s="101" t="s">
        <v>20141</v>
      </c>
      <c r="B6502" s="101" t="s">
        <v>20142</v>
      </c>
      <c r="C6502" s="101" t="s">
        <v>2759</v>
      </c>
      <c r="D6502" s="102" t="s">
        <v>20143</v>
      </c>
    </row>
    <row r="6503" spans="1:4" ht="13.5" x14ac:dyDescent="0.25">
      <c r="A6503" s="101" t="s">
        <v>20144</v>
      </c>
      <c r="B6503" s="101" t="s">
        <v>20145</v>
      </c>
      <c r="C6503" s="101" t="s">
        <v>2759</v>
      </c>
      <c r="D6503" s="102" t="s">
        <v>20146</v>
      </c>
    </row>
    <row r="6504" spans="1:4" ht="13.5" x14ac:dyDescent="0.25">
      <c r="A6504" s="101" t="s">
        <v>20147</v>
      </c>
      <c r="B6504" s="101" t="s">
        <v>20148</v>
      </c>
      <c r="C6504" s="101" t="s">
        <v>2759</v>
      </c>
      <c r="D6504" s="102" t="s">
        <v>20149</v>
      </c>
    </row>
    <row r="6505" spans="1:4" ht="13.5" x14ac:dyDescent="0.25">
      <c r="A6505" s="101" t="s">
        <v>20150</v>
      </c>
      <c r="B6505" s="101" t="s">
        <v>20151</v>
      </c>
      <c r="C6505" s="101" t="s">
        <v>2759</v>
      </c>
      <c r="D6505" s="102" t="s">
        <v>20152</v>
      </c>
    </row>
    <row r="6506" spans="1:4" ht="13.5" x14ac:dyDescent="0.25">
      <c r="A6506" s="101" t="s">
        <v>20153</v>
      </c>
      <c r="B6506" s="101" t="s">
        <v>20154</v>
      </c>
      <c r="C6506" s="101" t="s">
        <v>2759</v>
      </c>
      <c r="D6506" s="102" t="s">
        <v>20155</v>
      </c>
    </row>
    <row r="6507" spans="1:4" ht="13.5" x14ac:dyDescent="0.25">
      <c r="A6507" s="101" t="s">
        <v>20156</v>
      </c>
      <c r="B6507" s="101" t="s">
        <v>20157</v>
      </c>
      <c r="C6507" s="101" t="s">
        <v>2759</v>
      </c>
      <c r="D6507" s="102" t="s">
        <v>20158</v>
      </c>
    </row>
    <row r="6508" spans="1:4" ht="13.5" x14ac:dyDescent="0.25">
      <c r="A6508" s="101" t="s">
        <v>20159</v>
      </c>
      <c r="B6508" s="101" t="s">
        <v>20160</v>
      </c>
      <c r="C6508" s="101" t="s">
        <v>2759</v>
      </c>
      <c r="D6508" s="102" t="s">
        <v>20161</v>
      </c>
    </row>
    <row r="6509" spans="1:4" ht="13.5" x14ac:dyDescent="0.25">
      <c r="A6509" s="101" t="s">
        <v>20162</v>
      </c>
      <c r="B6509" s="101" t="s">
        <v>20163</v>
      </c>
      <c r="C6509" s="101" t="s">
        <v>1770</v>
      </c>
      <c r="D6509" s="102" t="s">
        <v>20164</v>
      </c>
    </row>
    <row r="6510" spans="1:4" ht="13.5" x14ac:dyDescent="0.25">
      <c r="A6510" s="101" t="s">
        <v>20165</v>
      </c>
      <c r="B6510" s="101" t="s">
        <v>20166</v>
      </c>
      <c r="C6510" s="101" t="s">
        <v>1770</v>
      </c>
      <c r="D6510" s="102" t="s">
        <v>20167</v>
      </c>
    </row>
    <row r="6511" spans="1:4" ht="13.5" x14ac:dyDescent="0.25">
      <c r="A6511" s="101" t="s">
        <v>20168</v>
      </c>
      <c r="B6511" s="101" t="s">
        <v>20169</v>
      </c>
      <c r="C6511" s="101" t="s">
        <v>1770</v>
      </c>
      <c r="D6511" s="102" t="s">
        <v>20170</v>
      </c>
    </row>
    <row r="6512" spans="1:4" ht="13.5" x14ac:dyDescent="0.25">
      <c r="A6512" s="101" t="s">
        <v>20171</v>
      </c>
      <c r="B6512" s="101" t="s">
        <v>20172</v>
      </c>
      <c r="C6512" s="101" t="s">
        <v>1770</v>
      </c>
      <c r="D6512" s="102" t="s">
        <v>18857</v>
      </c>
    </row>
    <row r="6513" spans="1:4" ht="13.5" x14ac:dyDescent="0.25">
      <c r="A6513" s="101" t="s">
        <v>20173</v>
      </c>
      <c r="B6513" s="101" t="s">
        <v>20174</v>
      </c>
      <c r="C6513" s="101" t="s">
        <v>2759</v>
      </c>
      <c r="D6513" s="102" t="s">
        <v>20175</v>
      </c>
    </row>
    <row r="6514" spans="1:4" ht="13.5" x14ac:dyDescent="0.25">
      <c r="A6514" s="101" t="s">
        <v>20176</v>
      </c>
      <c r="B6514" s="101" t="s">
        <v>20177</v>
      </c>
      <c r="C6514" s="101" t="s">
        <v>2759</v>
      </c>
      <c r="D6514" s="102" t="s">
        <v>20178</v>
      </c>
    </row>
    <row r="6515" spans="1:4" ht="13.5" x14ac:dyDescent="0.25">
      <c r="A6515" s="101" t="s">
        <v>20179</v>
      </c>
      <c r="B6515" s="101" t="s">
        <v>20180</v>
      </c>
      <c r="C6515" s="101" t="s">
        <v>1770</v>
      </c>
      <c r="D6515" s="102" t="s">
        <v>20181</v>
      </c>
    </row>
    <row r="6516" spans="1:4" ht="13.5" x14ac:dyDescent="0.25">
      <c r="A6516" s="101" t="s">
        <v>20182</v>
      </c>
      <c r="B6516" s="101" t="s">
        <v>20183</v>
      </c>
      <c r="C6516" s="101" t="s">
        <v>2759</v>
      </c>
      <c r="D6516" s="102" t="s">
        <v>1864</v>
      </c>
    </row>
    <row r="6517" spans="1:4" ht="13.5" x14ac:dyDescent="0.25">
      <c r="A6517" s="101" t="s">
        <v>20184</v>
      </c>
      <c r="B6517" s="101" t="s">
        <v>20185</v>
      </c>
      <c r="C6517" s="101" t="s">
        <v>2759</v>
      </c>
      <c r="D6517" s="102" t="s">
        <v>20186</v>
      </c>
    </row>
    <row r="6518" spans="1:4" ht="13.5" x14ac:dyDescent="0.25">
      <c r="A6518" s="101" t="s">
        <v>20187</v>
      </c>
      <c r="B6518" s="101" t="s">
        <v>20188</v>
      </c>
      <c r="C6518" s="101" t="s">
        <v>2759</v>
      </c>
      <c r="D6518" s="102" t="s">
        <v>16373</v>
      </c>
    </row>
    <row r="6519" spans="1:4" ht="13.5" x14ac:dyDescent="0.25">
      <c r="A6519" s="101" t="s">
        <v>20189</v>
      </c>
      <c r="B6519" s="101" t="s">
        <v>20190</v>
      </c>
      <c r="C6519" s="101" t="s">
        <v>2759</v>
      </c>
      <c r="D6519" s="102" t="s">
        <v>20191</v>
      </c>
    </row>
    <row r="6520" spans="1:4" ht="13.5" x14ac:dyDescent="0.25">
      <c r="A6520" s="101" t="s">
        <v>20192</v>
      </c>
      <c r="B6520" s="101" t="s">
        <v>20193</v>
      </c>
      <c r="C6520" s="101" t="s">
        <v>1770</v>
      </c>
      <c r="D6520" s="102" t="s">
        <v>20194</v>
      </c>
    </row>
    <row r="6521" spans="1:4" ht="13.5" x14ac:dyDescent="0.25">
      <c r="A6521" s="101" t="s">
        <v>20195</v>
      </c>
      <c r="B6521" s="101" t="s">
        <v>20196</v>
      </c>
      <c r="C6521" s="101" t="s">
        <v>1770</v>
      </c>
      <c r="D6521" s="102" t="s">
        <v>20197</v>
      </c>
    </row>
    <row r="6522" spans="1:4" ht="13.5" x14ac:dyDescent="0.25">
      <c r="A6522" s="101" t="s">
        <v>20198</v>
      </c>
      <c r="B6522" s="101" t="s">
        <v>20199</v>
      </c>
      <c r="C6522" s="101" t="s">
        <v>2759</v>
      </c>
      <c r="D6522" s="102" t="s">
        <v>3305</v>
      </c>
    </row>
    <row r="6523" spans="1:4" ht="13.5" x14ac:dyDescent="0.25">
      <c r="A6523" s="101" t="s">
        <v>20200</v>
      </c>
      <c r="B6523" s="101" t="s">
        <v>20201</v>
      </c>
      <c r="C6523" s="101" t="s">
        <v>2759</v>
      </c>
      <c r="D6523" s="102" t="s">
        <v>20202</v>
      </c>
    </row>
    <row r="6524" spans="1:4" ht="13.5" x14ac:dyDescent="0.25">
      <c r="A6524" s="101" t="s">
        <v>20203</v>
      </c>
      <c r="B6524" s="101" t="s">
        <v>20204</v>
      </c>
      <c r="C6524" s="101" t="s">
        <v>2759</v>
      </c>
      <c r="D6524" s="102" t="s">
        <v>18485</v>
      </c>
    </row>
    <row r="6525" spans="1:4" ht="13.5" x14ac:dyDescent="0.25">
      <c r="A6525" s="101" t="s">
        <v>20205</v>
      </c>
      <c r="B6525" s="101" t="s">
        <v>20206</v>
      </c>
      <c r="C6525" s="101" t="s">
        <v>1770</v>
      </c>
      <c r="D6525" s="102" t="s">
        <v>9853</v>
      </c>
    </row>
    <row r="6526" spans="1:4" ht="13.5" x14ac:dyDescent="0.25">
      <c r="A6526" s="101" t="s">
        <v>20207</v>
      </c>
      <c r="B6526" s="101" t="s">
        <v>20208</v>
      </c>
      <c r="C6526" s="101" t="s">
        <v>2759</v>
      </c>
      <c r="D6526" s="102" t="s">
        <v>7721</v>
      </c>
    </row>
    <row r="6527" spans="1:4" ht="13.5" x14ac:dyDescent="0.25">
      <c r="A6527" s="101" t="s">
        <v>20209</v>
      </c>
      <c r="B6527" s="101" t="s">
        <v>20210</v>
      </c>
      <c r="C6527" s="101" t="s">
        <v>2759</v>
      </c>
      <c r="D6527" s="102" t="s">
        <v>20211</v>
      </c>
    </row>
    <row r="6528" spans="1:4" ht="13.5" x14ac:dyDescent="0.25">
      <c r="A6528" s="101" t="s">
        <v>20212</v>
      </c>
      <c r="B6528" s="101" t="s">
        <v>20213</v>
      </c>
      <c r="C6528" s="101" t="s">
        <v>2759</v>
      </c>
      <c r="D6528" s="102" t="s">
        <v>2993</v>
      </c>
    </row>
    <row r="6529" spans="1:4" ht="13.5" x14ac:dyDescent="0.25">
      <c r="A6529" s="101" t="s">
        <v>20214</v>
      </c>
      <c r="B6529" s="101" t="s">
        <v>20215</v>
      </c>
      <c r="C6529" s="101" t="s">
        <v>2759</v>
      </c>
      <c r="D6529" s="102" t="s">
        <v>20216</v>
      </c>
    </row>
    <row r="6530" spans="1:4" ht="13.5" x14ac:dyDescent="0.25">
      <c r="A6530" s="101" t="s">
        <v>20217</v>
      </c>
      <c r="B6530" s="101" t="s">
        <v>20218</v>
      </c>
      <c r="C6530" s="101" t="s">
        <v>2759</v>
      </c>
      <c r="D6530" s="102" t="s">
        <v>20219</v>
      </c>
    </row>
    <row r="6531" spans="1:4" ht="13.5" x14ac:dyDescent="0.25">
      <c r="A6531" s="101" t="s">
        <v>20220</v>
      </c>
      <c r="B6531" s="101" t="s">
        <v>20221</v>
      </c>
      <c r="C6531" s="101" t="s">
        <v>2759</v>
      </c>
      <c r="D6531" s="102" t="s">
        <v>20222</v>
      </c>
    </row>
    <row r="6532" spans="1:4" ht="13.5" x14ac:dyDescent="0.25">
      <c r="A6532" s="101" t="s">
        <v>20223</v>
      </c>
      <c r="B6532" s="101" t="s">
        <v>20224</v>
      </c>
      <c r="C6532" s="101" t="s">
        <v>2759</v>
      </c>
      <c r="D6532" s="102" t="s">
        <v>20225</v>
      </c>
    </row>
    <row r="6533" spans="1:4" ht="13.5" x14ac:dyDescent="0.25">
      <c r="A6533" s="101" t="s">
        <v>20226</v>
      </c>
      <c r="B6533" s="101" t="s">
        <v>20227</v>
      </c>
      <c r="C6533" s="101" t="s">
        <v>2759</v>
      </c>
      <c r="D6533" s="102" t="s">
        <v>3739</v>
      </c>
    </row>
    <row r="6534" spans="1:4" ht="13.5" x14ac:dyDescent="0.25">
      <c r="A6534" s="101" t="s">
        <v>20228</v>
      </c>
      <c r="B6534" s="101" t="s">
        <v>20229</v>
      </c>
      <c r="C6534" s="101" t="s">
        <v>2759</v>
      </c>
      <c r="D6534" s="102" t="s">
        <v>20230</v>
      </c>
    </row>
    <row r="6535" spans="1:4" ht="13.5" x14ac:dyDescent="0.25">
      <c r="A6535" s="101" t="s">
        <v>20231</v>
      </c>
      <c r="B6535" s="101" t="s">
        <v>20232</v>
      </c>
      <c r="C6535" s="101" t="s">
        <v>2759</v>
      </c>
      <c r="D6535" s="102" t="s">
        <v>3883</v>
      </c>
    </row>
    <row r="6536" spans="1:4" ht="13.5" x14ac:dyDescent="0.25">
      <c r="A6536" s="101" t="s">
        <v>20233</v>
      </c>
      <c r="B6536" s="101" t="s">
        <v>20234</v>
      </c>
      <c r="C6536" s="101" t="s">
        <v>2759</v>
      </c>
      <c r="D6536" s="102" t="s">
        <v>9825</v>
      </c>
    </row>
    <row r="6537" spans="1:4" ht="13.5" x14ac:dyDescent="0.25">
      <c r="A6537" s="101" t="s">
        <v>20235</v>
      </c>
      <c r="B6537" s="101" t="s">
        <v>20236</v>
      </c>
      <c r="C6537" s="101" t="s">
        <v>2759</v>
      </c>
      <c r="D6537" s="102" t="s">
        <v>20237</v>
      </c>
    </row>
    <row r="6538" spans="1:4" ht="13.5" x14ac:dyDescent="0.25">
      <c r="A6538" s="101" t="s">
        <v>20238</v>
      </c>
      <c r="B6538" s="101" t="s">
        <v>20239</v>
      </c>
      <c r="C6538" s="101" t="s">
        <v>2759</v>
      </c>
      <c r="D6538" s="102" t="s">
        <v>20240</v>
      </c>
    </row>
    <row r="6539" spans="1:4" ht="13.5" x14ac:dyDescent="0.25">
      <c r="A6539" s="101" t="s">
        <v>20241</v>
      </c>
      <c r="B6539" s="101" t="s">
        <v>20242</v>
      </c>
      <c r="C6539" s="101" t="s">
        <v>2759</v>
      </c>
      <c r="D6539" s="102" t="s">
        <v>20243</v>
      </c>
    </row>
    <row r="6540" spans="1:4" ht="13.5" x14ac:dyDescent="0.25">
      <c r="A6540" s="101" t="s">
        <v>20244</v>
      </c>
      <c r="B6540" s="101" t="s">
        <v>20245</v>
      </c>
      <c r="C6540" s="101" t="s">
        <v>2759</v>
      </c>
      <c r="D6540" s="102" t="s">
        <v>13355</v>
      </c>
    </row>
    <row r="6541" spans="1:4" ht="13.5" x14ac:dyDescent="0.25">
      <c r="A6541" s="101" t="s">
        <v>20246</v>
      </c>
      <c r="B6541" s="101" t="s">
        <v>20247</v>
      </c>
      <c r="C6541" s="101" t="s">
        <v>2759</v>
      </c>
      <c r="D6541" s="102" t="s">
        <v>17781</v>
      </c>
    </row>
    <row r="6542" spans="1:4" ht="13.5" x14ac:dyDescent="0.25">
      <c r="A6542" s="101" t="s">
        <v>20248</v>
      </c>
      <c r="B6542" s="101" t="s">
        <v>20249</v>
      </c>
      <c r="C6542" s="101" t="s">
        <v>2759</v>
      </c>
      <c r="D6542" s="102" t="s">
        <v>13161</v>
      </c>
    </row>
    <row r="6543" spans="1:4" ht="13.5" x14ac:dyDescent="0.25">
      <c r="A6543" s="101" t="s">
        <v>20250</v>
      </c>
      <c r="B6543" s="101" t="s">
        <v>20251</v>
      </c>
      <c r="C6543" s="101" t="s">
        <v>2759</v>
      </c>
      <c r="D6543" s="102" t="s">
        <v>18871</v>
      </c>
    </row>
    <row r="6544" spans="1:4" ht="13.5" x14ac:dyDescent="0.25">
      <c r="A6544" s="101" t="s">
        <v>20252</v>
      </c>
      <c r="B6544" s="101" t="s">
        <v>20253</v>
      </c>
      <c r="C6544" s="101" t="s">
        <v>2759</v>
      </c>
      <c r="D6544" s="102" t="s">
        <v>18851</v>
      </c>
    </row>
    <row r="6545" spans="1:4" ht="13.5" x14ac:dyDescent="0.25">
      <c r="A6545" s="101" t="s">
        <v>20254</v>
      </c>
      <c r="B6545" s="101" t="s">
        <v>20255</v>
      </c>
      <c r="C6545" s="101" t="s">
        <v>2759</v>
      </c>
      <c r="D6545" s="102" t="s">
        <v>14124</v>
      </c>
    </row>
    <row r="6546" spans="1:4" ht="13.5" x14ac:dyDescent="0.25">
      <c r="A6546" s="101" t="s">
        <v>20256</v>
      </c>
      <c r="B6546" s="101" t="s">
        <v>20257</v>
      </c>
      <c r="C6546" s="101" t="s">
        <v>2759</v>
      </c>
      <c r="D6546" s="102" t="s">
        <v>20258</v>
      </c>
    </row>
    <row r="6547" spans="1:4" ht="13.5" x14ac:dyDescent="0.25">
      <c r="A6547" s="101" t="s">
        <v>20259</v>
      </c>
      <c r="B6547" s="101" t="s">
        <v>20260</v>
      </c>
      <c r="C6547" s="101" t="s">
        <v>5927</v>
      </c>
      <c r="D6547" s="102" t="s">
        <v>20261</v>
      </c>
    </row>
    <row r="6548" spans="1:4" ht="13.5" x14ac:dyDescent="0.25">
      <c r="A6548" s="101" t="s">
        <v>20262</v>
      </c>
      <c r="B6548" s="101" t="s">
        <v>20263</v>
      </c>
      <c r="C6548" s="101" t="s">
        <v>5927</v>
      </c>
      <c r="D6548" s="102" t="s">
        <v>20264</v>
      </c>
    </row>
    <row r="6549" spans="1:4" ht="13.5" x14ac:dyDescent="0.25">
      <c r="A6549" s="101" t="s">
        <v>20265</v>
      </c>
      <c r="B6549" s="101" t="s">
        <v>20266</v>
      </c>
      <c r="C6549" s="101" t="s">
        <v>5927</v>
      </c>
      <c r="D6549" s="102" t="s">
        <v>20267</v>
      </c>
    </row>
    <row r="6550" spans="1:4" ht="13.5" x14ac:dyDescent="0.25">
      <c r="A6550" s="101" t="s">
        <v>20268</v>
      </c>
      <c r="B6550" s="101" t="s">
        <v>20269</v>
      </c>
      <c r="C6550" s="101" t="s">
        <v>5927</v>
      </c>
      <c r="D6550" s="102" t="s">
        <v>20270</v>
      </c>
    </row>
    <row r="6551" spans="1:4" ht="13.5" x14ac:dyDescent="0.25">
      <c r="A6551" s="101" t="s">
        <v>20271</v>
      </c>
      <c r="B6551" s="101" t="s">
        <v>20272</v>
      </c>
      <c r="C6551" s="101" t="s">
        <v>5927</v>
      </c>
      <c r="D6551" s="102" t="s">
        <v>20273</v>
      </c>
    </row>
    <row r="6552" spans="1:4" ht="13.5" x14ac:dyDescent="0.25">
      <c r="A6552" s="101" t="s">
        <v>20274</v>
      </c>
      <c r="B6552" s="101" t="s">
        <v>20275</v>
      </c>
      <c r="C6552" s="101" t="s">
        <v>5927</v>
      </c>
      <c r="D6552" s="102" t="s">
        <v>20276</v>
      </c>
    </row>
    <row r="6553" spans="1:4" ht="13.5" x14ac:dyDescent="0.25">
      <c r="A6553" s="101" t="s">
        <v>20277</v>
      </c>
      <c r="B6553" s="101" t="s">
        <v>20278</v>
      </c>
      <c r="C6553" s="101" t="s">
        <v>5927</v>
      </c>
      <c r="D6553" s="102" t="s">
        <v>20279</v>
      </c>
    </row>
    <row r="6554" spans="1:4" ht="13.5" x14ac:dyDescent="0.25">
      <c r="A6554" s="101" t="s">
        <v>20280</v>
      </c>
      <c r="B6554" s="101" t="s">
        <v>20281</v>
      </c>
      <c r="C6554" s="101" t="s">
        <v>5927</v>
      </c>
      <c r="D6554" s="102" t="s">
        <v>20282</v>
      </c>
    </row>
    <row r="6555" spans="1:4" ht="13.5" x14ac:dyDescent="0.25">
      <c r="A6555" s="101" t="s">
        <v>20283</v>
      </c>
      <c r="B6555" s="101" t="s">
        <v>20284</v>
      </c>
      <c r="C6555" s="101" t="s">
        <v>5927</v>
      </c>
      <c r="D6555" s="102" t="s">
        <v>20285</v>
      </c>
    </row>
    <row r="6556" spans="1:4" ht="13.5" x14ac:dyDescent="0.25">
      <c r="A6556" s="101" t="s">
        <v>20286</v>
      </c>
      <c r="B6556" s="101" t="s">
        <v>20287</v>
      </c>
      <c r="C6556" s="101" t="s">
        <v>5927</v>
      </c>
      <c r="D6556" s="102" t="s">
        <v>20288</v>
      </c>
    </row>
    <row r="6557" spans="1:4" ht="13.5" x14ac:dyDescent="0.25">
      <c r="A6557" s="101" t="s">
        <v>20289</v>
      </c>
      <c r="B6557" s="101" t="s">
        <v>20290</v>
      </c>
      <c r="C6557" s="101" t="s">
        <v>5927</v>
      </c>
      <c r="D6557" s="102" t="s">
        <v>20291</v>
      </c>
    </row>
    <row r="6558" spans="1:4" ht="13.5" x14ac:dyDescent="0.25">
      <c r="A6558" s="101" t="s">
        <v>20292</v>
      </c>
      <c r="B6558" s="101" t="s">
        <v>20293</v>
      </c>
      <c r="C6558" s="101" t="s">
        <v>5927</v>
      </c>
      <c r="D6558" s="102" t="s">
        <v>20294</v>
      </c>
    </row>
    <row r="6559" spans="1:4" ht="13.5" x14ac:dyDescent="0.25">
      <c r="A6559" s="101" t="s">
        <v>20295</v>
      </c>
      <c r="B6559" s="101" t="s">
        <v>20296</v>
      </c>
      <c r="C6559" s="101" t="s">
        <v>5927</v>
      </c>
      <c r="D6559" s="102" t="s">
        <v>20297</v>
      </c>
    </row>
    <row r="6560" spans="1:4" ht="13.5" x14ac:dyDescent="0.25">
      <c r="A6560" s="101" t="s">
        <v>20298</v>
      </c>
      <c r="B6560" s="101" t="s">
        <v>20299</v>
      </c>
      <c r="C6560" s="101" t="s">
        <v>5927</v>
      </c>
      <c r="D6560" s="102" t="s">
        <v>20300</v>
      </c>
    </row>
    <row r="6561" spans="1:4" ht="13.5" x14ac:dyDescent="0.25">
      <c r="A6561" s="101" t="s">
        <v>20301</v>
      </c>
      <c r="B6561" s="101" t="s">
        <v>20302</v>
      </c>
      <c r="C6561" s="101" t="s">
        <v>5927</v>
      </c>
      <c r="D6561" s="102" t="s">
        <v>20303</v>
      </c>
    </row>
    <row r="6562" spans="1:4" ht="13.5" x14ac:dyDescent="0.25">
      <c r="A6562" s="101" t="s">
        <v>20304</v>
      </c>
      <c r="B6562" s="101" t="s">
        <v>20305</v>
      </c>
      <c r="C6562" s="101" t="s">
        <v>5927</v>
      </c>
      <c r="D6562" s="102" t="s">
        <v>20306</v>
      </c>
    </row>
    <row r="6563" spans="1:4" ht="13.5" x14ac:dyDescent="0.25">
      <c r="A6563" s="101" t="s">
        <v>20307</v>
      </c>
      <c r="B6563" s="101" t="s">
        <v>20308</v>
      </c>
      <c r="C6563" s="101" t="s">
        <v>5927</v>
      </c>
      <c r="D6563" s="102" t="s">
        <v>20309</v>
      </c>
    </row>
    <row r="6564" spans="1:4" ht="13.5" x14ac:dyDescent="0.25">
      <c r="A6564" s="101" t="s">
        <v>20310</v>
      </c>
      <c r="B6564" s="101" t="s">
        <v>20311</v>
      </c>
      <c r="C6564" s="101" t="s">
        <v>5927</v>
      </c>
      <c r="D6564" s="102" t="s">
        <v>20312</v>
      </c>
    </row>
    <row r="6565" spans="1:4" ht="13.5" x14ac:dyDescent="0.25">
      <c r="A6565" s="101" t="s">
        <v>20313</v>
      </c>
      <c r="B6565" s="101" t="s">
        <v>20314</v>
      </c>
      <c r="C6565" s="101" t="s">
        <v>5927</v>
      </c>
      <c r="D6565" s="102" t="s">
        <v>20315</v>
      </c>
    </row>
    <row r="6566" spans="1:4" ht="13.5" x14ac:dyDescent="0.25">
      <c r="A6566" s="101" t="s">
        <v>20316</v>
      </c>
      <c r="B6566" s="101" t="s">
        <v>20317</v>
      </c>
      <c r="C6566" s="101" t="s">
        <v>5927</v>
      </c>
      <c r="D6566" s="102" t="s">
        <v>20318</v>
      </c>
    </row>
    <row r="6567" spans="1:4" ht="13.5" x14ac:dyDescent="0.25">
      <c r="A6567" s="101" t="s">
        <v>20319</v>
      </c>
      <c r="B6567" s="101" t="s">
        <v>20320</v>
      </c>
      <c r="C6567" s="101" t="s">
        <v>5927</v>
      </c>
      <c r="D6567" s="102" t="s">
        <v>20321</v>
      </c>
    </row>
    <row r="6568" spans="1:4" ht="13.5" x14ac:dyDescent="0.25">
      <c r="A6568" s="101" t="s">
        <v>20322</v>
      </c>
      <c r="B6568" s="101" t="s">
        <v>20323</v>
      </c>
      <c r="C6568" s="101" t="s">
        <v>5927</v>
      </c>
      <c r="D6568" s="102" t="s">
        <v>20324</v>
      </c>
    </row>
    <row r="6569" spans="1:4" ht="13.5" x14ac:dyDescent="0.25">
      <c r="A6569" s="101" t="s">
        <v>20325</v>
      </c>
      <c r="B6569" s="101" t="s">
        <v>20326</v>
      </c>
      <c r="C6569" s="101" t="s">
        <v>5927</v>
      </c>
      <c r="D6569" s="102" t="s">
        <v>20327</v>
      </c>
    </row>
    <row r="6570" spans="1:4" ht="13.5" x14ac:dyDescent="0.25">
      <c r="A6570" s="101" t="s">
        <v>20328</v>
      </c>
      <c r="B6570" s="101" t="s">
        <v>20329</v>
      </c>
      <c r="C6570" s="101" t="s">
        <v>5927</v>
      </c>
      <c r="D6570" s="102" t="s">
        <v>20330</v>
      </c>
    </row>
    <row r="6571" spans="1:4" ht="13.5" x14ac:dyDescent="0.25">
      <c r="A6571" s="101" t="s">
        <v>20331</v>
      </c>
      <c r="B6571" s="101" t="s">
        <v>20332</v>
      </c>
      <c r="C6571" s="101" t="s">
        <v>5927</v>
      </c>
      <c r="D6571" s="102" t="s">
        <v>20333</v>
      </c>
    </row>
    <row r="6572" spans="1:4" ht="13.5" x14ac:dyDescent="0.25">
      <c r="A6572" s="101" t="s">
        <v>20334</v>
      </c>
      <c r="B6572" s="101" t="s">
        <v>20335</v>
      </c>
      <c r="C6572" s="101" t="s">
        <v>5927</v>
      </c>
      <c r="D6572" s="102" t="s">
        <v>20336</v>
      </c>
    </row>
    <row r="6573" spans="1:4" ht="13.5" x14ac:dyDescent="0.25">
      <c r="A6573" s="101" t="s">
        <v>20337</v>
      </c>
      <c r="B6573" s="101" t="s">
        <v>20338</v>
      </c>
      <c r="C6573" s="101" t="s">
        <v>5927</v>
      </c>
      <c r="D6573" s="102" t="s">
        <v>20339</v>
      </c>
    </row>
    <row r="6574" spans="1:4" ht="13.5" x14ac:dyDescent="0.25">
      <c r="A6574" s="101" t="s">
        <v>20340</v>
      </c>
      <c r="B6574" s="101" t="s">
        <v>20341</v>
      </c>
      <c r="C6574" s="101" t="s">
        <v>5927</v>
      </c>
      <c r="D6574" s="102" t="s">
        <v>20342</v>
      </c>
    </row>
    <row r="6575" spans="1:4" ht="13.5" x14ac:dyDescent="0.25">
      <c r="A6575" s="101" t="s">
        <v>20343</v>
      </c>
      <c r="B6575" s="101" t="s">
        <v>20344</v>
      </c>
      <c r="C6575" s="101" t="s">
        <v>5927</v>
      </c>
      <c r="D6575" s="102" t="s">
        <v>20345</v>
      </c>
    </row>
    <row r="6576" spans="1:4" ht="13.5" x14ac:dyDescent="0.25">
      <c r="A6576" s="101" t="s">
        <v>20346</v>
      </c>
      <c r="B6576" s="101" t="s">
        <v>20347</v>
      </c>
      <c r="C6576" s="101" t="s">
        <v>5927</v>
      </c>
      <c r="D6576" s="102" t="s">
        <v>20348</v>
      </c>
    </row>
    <row r="6577" spans="1:4" ht="13.5" x14ac:dyDescent="0.25">
      <c r="A6577" s="101" t="s">
        <v>20349</v>
      </c>
      <c r="B6577" s="101" t="s">
        <v>20350</v>
      </c>
      <c r="C6577" s="101" t="s">
        <v>5927</v>
      </c>
      <c r="D6577" s="102" t="s">
        <v>20351</v>
      </c>
    </row>
    <row r="6578" spans="1:4" ht="13.5" x14ac:dyDescent="0.25">
      <c r="A6578" s="101" t="s">
        <v>20352</v>
      </c>
      <c r="B6578" s="101" t="s">
        <v>20353</v>
      </c>
      <c r="C6578" s="101" t="s">
        <v>5927</v>
      </c>
      <c r="D6578" s="102" t="s">
        <v>20354</v>
      </c>
    </row>
    <row r="6579" spans="1:4" ht="13.5" x14ac:dyDescent="0.25">
      <c r="A6579" s="101" t="s">
        <v>20355</v>
      </c>
      <c r="B6579" s="101" t="s">
        <v>20356</v>
      </c>
      <c r="C6579" s="101" t="s">
        <v>5927</v>
      </c>
      <c r="D6579" s="102" t="s">
        <v>20357</v>
      </c>
    </row>
    <row r="6580" spans="1:4" ht="13.5" x14ac:dyDescent="0.25">
      <c r="A6580" s="101" t="s">
        <v>20358</v>
      </c>
      <c r="B6580" s="101" t="s">
        <v>20359</v>
      </c>
      <c r="C6580" s="101" t="s">
        <v>5927</v>
      </c>
      <c r="D6580" s="102" t="s">
        <v>20360</v>
      </c>
    </row>
    <row r="6581" spans="1:4" ht="13.5" x14ac:dyDescent="0.25">
      <c r="A6581" s="101" t="s">
        <v>20361</v>
      </c>
      <c r="B6581" s="101" t="s">
        <v>20362</v>
      </c>
      <c r="C6581" s="101" t="s">
        <v>5927</v>
      </c>
      <c r="D6581" s="102" t="s">
        <v>20363</v>
      </c>
    </row>
    <row r="6582" spans="1:4" ht="13.5" x14ac:dyDescent="0.25">
      <c r="A6582" s="101" t="s">
        <v>20364</v>
      </c>
      <c r="B6582" s="101" t="s">
        <v>20365</v>
      </c>
      <c r="C6582" s="101" t="s">
        <v>5927</v>
      </c>
      <c r="D6582" s="102" t="s">
        <v>20366</v>
      </c>
    </row>
    <row r="6583" spans="1:4" ht="13.5" x14ac:dyDescent="0.25">
      <c r="A6583" s="101" t="s">
        <v>20367</v>
      </c>
      <c r="B6583" s="101" t="s">
        <v>20368</v>
      </c>
      <c r="C6583" s="101" t="s">
        <v>5927</v>
      </c>
      <c r="D6583" s="102" t="s">
        <v>20369</v>
      </c>
    </row>
    <row r="6584" spans="1:4" ht="13.5" x14ac:dyDescent="0.25">
      <c r="A6584" s="101" t="s">
        <v>20370</v>
      </c>
      <c r="B6584" s="101" t="s">
        <v>20371</v>
      </c>
      <c r="C6584" s="101" t="s">
        <v>5927</v>
      </c>
      <c r="D6584" s="102" t="s">
        <v>20372</v>
      </c>
    </row>
    <row r="6585" spans="1:4" ht="13.5" x14ac:dyDescent="0.25">
      <c r="A6585" s="101" t="s">
        <v>20373</v>
      </c>
      <c r="B6585" s="101" t="s">
        <v>20374</v>
      </c>
      <c r="C6585" s="101" t="s">
        <v>5927</v>
      </c>
      <c r="D6585" s="102" t="s">
        <v>20375</v>
      </c>
    </row>
    <row r="6586" spans="1:4" ht="13.5" x14ac:dyDescent="0.25">
      <c r="A6586" s="101" t="s">
        <v>20376</v>
      </c>
      <c r="B6586" s="101" t="s">
        <v>20377</v>
      </c>
      <c r="C6586" s="101" t="s">
        <v>5927</v>
      </c>
      <c r="D6586" s="102" t="s">
        <v>20378</v>
      </c>
    </row>
    <row r="6587" spans="1:4" ht="13.5" x14ac:dyDescent="0.25">
      <c r="A6587" s="101" t="s">
        <v>20379</v>
      </c>
      <c r="B6587" s="101" t="s">
        <v>20380</v>
      </c>
      <c r="C6587" s="101" t="s">
        <v>5927</v>
      </c>
      <c r="D6587" s="102" t="s">
        <v>20381</v>
      </c>
    </row>
    <row r="6588" spans="1:4" ht="13.5" x14ac:dyDescent="0.25">
      <c r="A6588" s="101" t="s">
        <v>20382</v>
      </c>
      <c r="B6588" s="101" t="s">
        <v>20383</v>
      </c>
      <c r="C6588" s="101" t="s">
        <v>5927</v>
      </c>
      <c r="D6588" s="102" t="s">
        <v>20384</v>
      </c>
    </row>
    <row r="6589" spans="1:4" ht="13.5" x14ac:dyDescent="0.25">
      <c r="A6589" s="101" t="s">
        <v>20385</v>
      </c>
      <c r="B6589" s="101" t="s">
        <v>20386</v>
      </c>
      <c r="C6589" s="101" t="s">
        <v>5927</v>
      </c>
      <c r="D6589" s="102" t="s">
        <v>20387</v>
      </c>
    </row>
    <row r="6590" spans="1:4" ht="13.5" x14ac:dyDescent="0.25">
      <c r="A6590" s="101" t="s">
        <v>20388</v>
      </c>
      <c r="B6590" s="101" t="s">
        <v>20389</v>
      </c>
      <c r="C6590" s="101" t="s">
        <v>5927</v>
      </c>
      <c r="D6590" s="102" t="s">
        <v>20390</v>
      </c>
    </row>
    <row r="6591" spans="1:4" ht="13.5" x14ac:dyDescent="0.25">
      <c r="A6591" s="101" t="s">
        <v>20391</v>
      </c>
      <c r="B6591" s="101" t="s">
        <v>20392</v>
      </c>
      <c r="C6591" s="101" t="s">
        <v>5927</v>
      </c>
      <c r="D6591" s="102" t="s">
        <v>20393</v>
      </c>
    </row>
    <row r="6592" spans="1:4" ht="13.5" x14ac:dyDescent="0.25">
      <c r="A6592" s="101" t="s">
        <v>20394</v>
      </c>
      <c r="B6592" s="101" t="s">
        <v>20395</v>
      </c>
      <c r="C6592" s="101" t="s">
        <v>5927</v>
      </c>
      <c r="D6592" s="102" t="s">
        <v>20396</v>
      </c>
    </row>
    <row r="6593" spans="1:4" ht="13.5" x14ac:dyDescent="0.25">
      <c r="A6593" s="101" t="s">
        <v>20397</v>
      </c>
      <c r="B6593" s="101" t="s">
        <v>20398</v>
      </c>
      <c r="C6593" s="101" t="s">
        <v>5927</v>
      </c>
      <c r="D6593" s="102" t="s">
        <v>20399</v>
      </c>
    </row>
    <row r="6594" spans="1:4" ht="13.5" x14ac:dyDescent="0.25">
      <c r="A6594" s="101" t="s">
        <v>20400</v>
      </c>
      <c r="B6594" s="101" t="s">
        <v>20401</v>
      </c>
      <c r="C6594" s="101" t="s">
        <v>5927</v>
      </c>
      <c r="D6594" s="102" t="s">
        <v>20402</v>
      </c>
    </row>
    <row r="6595" spans="1:4" ht="13.5" x14ac:dyDescent="0.25">
      <c r="A6595" s="101" t="s">
        <v>20403</v>
      </c>
      <c r="B6595" s="101" t="s">
        <v>20404</v>
      </c>
      <c r="C6595" s="101" t="s">
        <v>5927</v>
      </c>
      <c r="D6595" s="102" t="s">
        <v>20405</v>
      </c>
    </row>
    <row r="6596" spans="1:4" ht="13.5" x14ac:dyDescent="0.25">
      <c r="A6596" s="101" t="s">
        <v>20406</v>
      </c>
      <c r="B6596" s="101" t="s">
        <v>20407</v>
      </c>
      <c r="C6596" s="101" t="s">
        <v>5927</v>
      </c>
      <c r="D6596" s="102" t="s">
        <v>20408</v>
      </c>
    </row>
    <row r="6597" spans="1:4" ht="13.5" x14ac:dyDescent="0.25">
      <c r="A6597" s="101" t="s">
        <v>20409</v>
      </c>
      <c r="B6597" s="101" t="s">
        <v>20410</v>
      </c>
      <c r="C6597" s="101" t="s">
        <v>5927</v>
      </c>
      <c r="D6597" s="102" t="s">
        <v>20411</v>
      </c>
    </row>
    <row r="6598" spans="1:4" ht="13.5" x14ac:dyDescent="0.25">
      <c r="A6598" s="101" t="s">
        <v>20412</v>
      </c>
      <c r="B6598" s="101" t="s">
        <v>20413</v>
      </c>
      <c r="C6598" s="101" t="s">
        <v>5927</v>
      </c>
      <c r="D6598" s="102" t="s">
        <v>20414</v>
      </c>
    </row>
    <row r="6599" spans="1:4" ht="13.5" x14ac:dyDescent="0.25">
      <c r="A6599" s="101" t="s">
        <v>20415</v>
      </c>
      <c r="B6599" s="101" t="s">
        <v>20416</v>
      </c>
      <c r="C6599" s="101" t="s">
        <v>5927</v>
      </c>
      <c r="D6599" s="102" t="s">
        <v>20417</v>
      </c>
    </row>
    <row r="6600" spans="1:4" ht="13.5" x14ac:dyDescent="0.25">
      <c r="A6600" s="101" t="s">
        <v>20418</v>
      </c>
      <c r="B6600" s="101" t="s">
        <v>20419</v>
      </c>
      <c r="C6600" s="101" t="s">
        <v>5927</v>
      </c>
      <c r="D6600" s="102" t="s">
        <v>20420</v>
      </c>
    </row>
    <row r="6601" spans="1:4" ht="13.5" x14ac:dyDescent="0.25">
      <c r="A6601" s="101" t="s">
        <v>20421</v>
      </c>
      <c r="B6601" s="101" t="s">
        <v>20422</v>
      </c>
      <c r="C6601" s="101" t="s">
        <v>5927</v>
      </c>
      <c r="D6601" s="102" t="s">
        <v>20423</v>
      </c>
    </row>
    <row r="6602" spans="1:4" ht="13.5" x14ac:dyDescent="0.25">
      <c r="A6602" s="101" t="s">
        <v>20424</v>
      </c>
      <c r="B6602" s="101" t="s">
        <v>20425</v>
      </c>
      <c r="C6602" s="101" t="s">
        <v>5927</v>
      </c>
      <c r="D6602" s="102" t="s">
        <v>20426</v>
      </c>
    </row>
    <row r="6603" spans="1:4" ht="13.5" x14ac:dyDescent="0.25">
      <c r="A6603" s="101" t="s">
        <v>20427</v>
      </c>
      <c r="B6603" s="101" t="s">
        <v>20428</v>
      </c>
      <c r="C6603" s="101" t="s">
        <v>5927</v>
      </c>
      <c r="D6603" s="102" t="s">
        <v>20429</v>
      </c>
    </row>
    <row r="6604" spans="1:4" ht="13.5" x14ac:dyDescent="0.25">
      <c r="A6604" s="101" t="s">
        <v>20430</v>
      </c>
      <c r="B6604" s="101" t="s">
        <v>20431</v>
      </c>
      <c r="C6604" s="101" t="s">
        <v>5927</v>
      </c>
      <c r="D6604" s="102" t="s">
        <v>20432</v>
      </c>
    </row>
    <row r="6605" spans="1:4" ht="13.5" x14ac:dyDescent="0.25">
      <c r="A6605" s="101" t="s">
        <v>20433</v>
      </c>
      <c r="B6605" s="101" t="s">
        <v>20434</v>
      </c>
      <c r="C6605" s="101" t="s">
        <v>5927</v>
      </c>
      <c r="D6605" s="102" t="s">
        <v>20435</v>
      </c>
    </row>
    <row r="6606" spans="1:4" ht="13.5" x14ac:dyDescent="0.25">
      <c r="A6606" s="101" t="s">
        <v>20436</v>
      </c>
      <c r="B6606" s="101" t="s">
        <v>20437</v>
      </c>
      <c r="C6606" s="101" t="s">
        <v>5927</v>
      </c>
      <c r="D6606" s="102" t="s">
        <v>20438</v>
      </c>
    </row>
    <row r="6607" spans="1:4" ht="13.5" x14ac:dyDescent="0.25">
      <c r="A6607" s="101" t="s">
        <v>20439</v>
      </c>
      <c r="B6607" s="101" t="s">
        <v>20440</v>
      </c>
      <c r="C6607" s="101" t="s">
        <v>5927</v>
      </c>
      <c r="D6607" s="102" t="s">
        <v>20441</v>
      </c>
    </row>
    <row r="6608" spans="1:4" ht="13.5" x14ac:dyDescent="0.25">
      <c r="A6608" s="101" t="s">
        <v>20442</v>
      </c>
      <c r="B6608" s="101" t="s">
        <v>20443</v>
      </c>
      <c r="C6608" s="101" t="s">
        <v>5927</v>
      </c>
      <c r="D6608" s="102" t="s">
        <v>20444</v>
      </c>
    </row>
    <row r="6609" spans="1:4" ht="13.5" x14ac:dyDescent="0.25">
      <c r="A6609" s="101" t="s">
        <v>20445</v>
      </c>
      <c r="B6609" s="101" t="s">
        <v>20446</v>
      </c>
      <c r="C6609" s="101" t="s">
        <v>5927</v>
      </c>
      <c r="D6609" s="102" t="s">
        <v>20447</v>
      </c>
    </row>
    <row r="6610" spans="1:4" ht="13.5" x14ac:dyDescent="0.25">
      <c r="A6610" s="101" t="s">
        <v>20448</v>
      </c>
      <c r="B6610" s="101" t="s">
        <v>20449</v>
      </c>
      <c r="C6610" s="101" t="s">
        <v>5927</v>
      </c>
      <c r="D6610" s="102" t="s">
        <v>20450</v>
      </c>
    </row>
    <row r="6611" spans="1:4" ht="13.5" x14ac:dyDescent="0.25">
      <c r="A6611" s="101" t="s">
        <v>20451</v>
      </c>
      <c r="B6611" s="101" t="s">
        <v>20452</v>
      </c>
      <c r="C6611" s="101" t="s">
        <v>5927</v>
      </c>
      <c r="D6611" s="102" t="s">
        <v>20453</v>
      </c>
    </row>
    <row r="6612" spans="1:4" ht="13.5" x14ac:dyDescent="0.25">
      <c r="A6612" s="101" t="s">
        <v>20454</v>
      </c>
      <c r="B6612" s="101" t="s">
        <v>20455</v>
      </c>
      <c r="C6612" s="101" t="s">
        <v>5927</v>
      </c>
      <c r="D6612" s="102" t="s">
        <v>20456</v>
      </c>
    </row>
    <row r="6613" spans="1:4" ht="13.5" x14ac:dyDescent="0.25">
      <c r="A6613" s="101" t="s">
        <v>20457</v>
      </c>
      <c r="B6613" s="101" t="s">
        <v>20458</v>
      </c>
      <c r="C6613" s="101" t="s">
        <v>5927</v>
      </c>
      <c r="D6613" s="102" t="s">
        <v>20459</v>
      </c>
    </row>
    <row r="6614" spans="1:4" ht="13.5" x14ac:dyDescent="0.25">
      <c r="A6614" s="101" t="s">
        <v>20460</v>
      </c>
      <c r="B6614" s="101" t="s">
        <v>20461</v>
      </c>
      <c r="C6614" s="101" t="s">
        <v>5927</v>
      </c>
      <c r="D6614" s="102" t="s">
        <v>20462</v>
      </c>
    </row>
    <row r="6615" spans="1:4" ht="13.5" x14ac:dyDescent="0.25">
      <c r="A6615" s="101" t="s">
        <v>20463</v>
      </c>
      <c r="B6615" s="101" t="s">
        <v>20464</v>
      </c>
      <c r="C6615" s="101" t="s">
        <v>5927</v>
      </c>
      <c r="D6615" s="102" t="s">
        <v>20465</v>
      </c>
    </row>
    <row r="6616" spans="1:4" ht="13.5" x14ac:dyDescent="0.25">
      <c r="A6616" s="101" t="s">
        <v>20466</v>
      </c>
      <c r="B6616" s="101" t="s">
        <v>20467</v>
      </c>
      <c r="C6616" s="101" t="s">
        <v>5927</v>
      </c>
      <c r="D6616" s="102" t="s">
        <v>20468</v>
      </c>
    </row>
    <row r="6617" spans="1:4" ht="13.5" x14ac:dyDescent="0.25">
      <c r="A6617" s="101" t="s">
        <v>20469</v>
      </c>
      <c r="B6617" s="101" t="s">
        <v>20470</v>
      </c>
      <c r="C6617" s="101" t="s">
        <v>5927</v>
      </c>
      <c r="D6617" s="102" t="s">
        <v>20471</v>
      </c>
    </row>
    <row r="6618" spans="1:4" ht="13.5" x14ac:dyDescent="0.25">
      <c r="A6618" s="101" t="s">
        <v>20472</v>
      </c>
      <c r="B6618" s="101" t="s">
        <v>20473</v>
      </c>
      <c r="C6618" s="101" t="s">
        <v>5927</v>
      </c>
      <c r="D6618" s="102" t="s">
        <v>20474</v>
      </c>
    </row>
    <row r="6619" spans="1:4" ht="13.5" x14ac:dyDescent="0.25">
      <c r="A6619" s="101" t="s">
        <v>20475</v>
      </c>
      <c r="B6619" s="101" t="s">
        <v>20476</v>
      </c>
      <c r="C6619" s="101" t="s">
        <v>5927</v>
      </c>
      <c r="D6619" s="102" t="s">
        <v>20477</v>
      </c>
    </row>
    <row r="6620" spans="1:4" ht="13.5" x14ac:dyDescent="0.25">
      <c r="A6620" s="101" t="s">
        <v>20478</v>
      </c>
      <c r="B6620" s="101" t="s">
        <v>20479</v>
      </c>
      <c r="C6620" s="101" t="s">
        <v>5927</v>
      </c>
      <c r="D6620" s="102" t="s">
        <v>20480</v>
      </c>
    </row>
    <row r="6621" spans="1:4" ht="13.5" x14ac:dyDescent="0.25">
      <c r="A6621" s="101" t="s">
        <v>20481</v>
      </c>
      <c r="B6621" s="101" t="s">
        <v>20482</v>
      </c>
      <c r="C6621" s="101" t="s">
        <v>5927</v>
      </c>
      <c r="D6621" s="102" t="s">
        <v>20483</v>
      </c>
    </row>
    <row r="6622" spans="1:4" ht="13.5" x14ac:dyDescent="0.25">
      <c r="A6622" s="101" t="s">
        <v>20484</v>
      </c>
      <c r="B6622" s="101" t="s">
        <v>20485</v>
      </c>
      <c r="C6622" s="101" t="s">
        <v>5927</v>
      </c>
      <c r="D6622" s="102" t="s">
        <v>20486</v>
      </c>
    </row>
    <row r="6623" spans="1:4" ht="13.5" x14ac:dyDescent="0.25">
      <c r="A6623" s="101" t="s">
        <v>20487</v>
      </c>
      <c r="B6623" s="101" t="s">
        <v>20488</v>
      </c>
      <c r="C6623" s="101" t="s">
        <v>5927</v>
      </c>
      <c r="D6623" s="102" t="s">
        <v>20489</v>
      </c>
    </row>
    <row r="6624" spans="1:4" ht="13.5" x14ac:dyDescent="0.25">
      <c r="A6624" s="101" t="s">
        <v>20490</v>
      </c>
      <c r="B6624" s="101" t="s">
        <v>20491</v>
      </c>
      <c r="C6624" s="101" t="s">
        <v>5927</v>
      </c>
      <c r="D6624" s="102" t="s">
        <v>20492</v>
      </c>
    </row>
    <row r="6625" spans="1:4" ht="13.5" x14ac:dyDescent="0.25">
      <c r="A6625" s="101" t="s">
        <v>20493</v>
      </c>
      <c r="B6625" s="101" t="s">
        <v>20494</v>
      </c>
      <c r="C6625" s="101" t="s">
        <v>5927</v>
      </c>
      <c r="D6625" s="102" t="s">
        <v>20495</v>
      </c>
    </row>
    <row r="6626" spans="1:4" ht="13.5" x14ac:dyDescent="0.25">
      <c r="A6626" s="101" t="s">
        <v>20496</v>
      </c>
      <c r="B6626" s="101" t="s">
        <v>20497</v>
      </c>
      <c r="C6626" s="101" t="s">
        <v>5927</v>
      </c>
      <c r="D6626" s="102" t="s">
        <v>20498</v>
      </c>
    </row>
    <row r="6627" spans="1:4" ht="13.5" x14ac:dyDescent="0.25">
      <c r="A6627" s="101" t="s">
        <v>20499</v>
      </c>
      <c r="B6627" s="101" t="s">
        <v>20500</v>
      </c>
      <c r="C6627" s="101" t="s">
        <v>5927</v>
      </c>
      <c r="D6627" s="102" t="s">
        <v>20501</v>
      </c>
    </row>
    <row r="6628" spans="1:4" ht="13.5" x14ac:dyDescent="0.25">
      <c r="A6628" s="101" t="s">
        <v>20502</v>
      </c>
      <c r="B6628" s="101" t="s">
        <v>20503</v>
      </c>
      <c r="C6628" s="101" t="s">
        <v>5927</v>
      </c>
      <c r="D6628" s="102" t="s">
        <v>20504</v>
      </c>
    </row>
    <row r="6629" spans="1:4" ht="13.5" x14ac:dyDescent="0.25">
      <c r="A6629" s="101" t="s">
        <v>20505</v>
      </c>
      <c r="B6629" s="101" t="s">
        <v>20506</v>
      </c>
      <c r="C6629" s="101" t="s">
        <v>5927</v>
      </c>
      <c r="D6629" s="102" t="s">
        <v>20507</v>
      </c>
    </row>
    <row r="6630" spans="1:4" ht="13.5" x14ac:dyDescent="0.25">
      <c r="A6630" s="101" t="s">
        <v>20508</v>
      </c>
      <c r="B6630" s="101" t="s">
        <v>20509</v>
      </c>
      <c r="C6630" s="101" t="s">
        <v>5927</v>
      </c>
      <c r="D6630" s="102" t="s">
        <v>20510</v>
      </c>
    </row>
    <row r="6631" spans="1:4" ht="13.5" x14ac:dyDescent="0.25">
      <c r="A6631" s="101" t="s">
        <v>20511</v>
      </c>
      <c r="B6631" s="101" t="s">
        <v>20512</v>
      </c>
      <c r="C6631" s="101" t="s">
        <v>5927</v>
      </c>
      <c r="D6631" s="102" t="s">
        <v>20513</v>
      </c>
    </row>
    <row r="6632" spans="1:4" ht="13.5" x14ac:dyDescent="0.25">
      <c r="A6632" s="101" t="s">
        <v>20514</v>
      </c>
      <c r="B6632" s="101" t="s">
        <v>20515</v>
      </c>
      <c r="C6632" s="101" t="s">
        <v>5927</v>
      </c>
      <c r="D6632" s="102" t="s">
        <v>20516</v>
      </c>
    </row>
    <row r="6633" spans="1:4" ht="13.5" x14ac:dyDescent="0.25">
      <c r="A6633" s="101" t="s">
        <v>20517</v>
      </c>
      <c r="B6633" s="101" t="s">
        <v>20518</v>
      </c>
      <c r="C6633" s="101" t="s">
        <v>5927</v>
      </c>
      <c r="D6633" s="102" t="s">
        <v>20519</v>
      </c>
    </row>
    <row r="6634" spans="1:4" ht="13.5" x14ac:dyDescent="0.25">
      <c r="A6634" s="101" t="s">
        <v>20520</v>
      </c>
      <c r="B6634" s="101" t="s">
        <v>20521</v>
      </c>
      <c r="C6634" s="101" t="s">
        <v>5927</v>
      </c>
      <c r="D6634" s="102" t="s">
        <v>20522</v>
      </c>
    </row>
    <row r="6635" spans="1:4" ht="13.5" x14ac:dyDescent="0.25">
      <c r="A6635" s="101" t="s">
        <v>20523</v>
      </c>
      <c r="B6635" s="101" t="s">
        <v>20524</v>
      </c>
      <c r="C6635" s="101" t="s">
        <v>5927</v>
      </c>
      <c r="D6635" s="102" t="s">
        <v>20525</v>
      </c>
    </row>
    <row r="6636" spans="1:4" ht="13.5" x14ac:dyDescent="0.25">
      <c r="A6636" s="101" t="s">
        <v>20526</v>
      </c>
      <c r="B6636" s="101" t="s">
        <v>20527</v>
      </c>
      <c r="C6636" s="101" t="s">
        <v>5927</v>
      </c>
      <c r="D6636" s="102" t="s">
        <v>20528</v>
      </c>
    </row>
    <row r="6637" spans="1:4" ht="13.5" x14ac:dyDescent="0.25">
      <c r="A6637" s="101" t="s">
        <v>20529</v>
      </c>
      <c r="B6637" s="101" t="s">
        <v>20530</v>
      </c>
      <c r="C6637" s="101" t="s">
        <v>5927</v>
      </c>
      <c r="D6637" s="102" t="s">
        <v>20531</v>
      </c>
    </row>
    <row r="6638" spans="1:4" ht="13.5" x14ac:dyDescent="0.25">
      <c r="A6638" s="101" t="s">
        <v>20532</v>
      </c>
      <c r="B6638" s="101" t="s">
        <v>20533</v>
      </c>
      <c r="C6638" s="101" t="s">
        <v>5927</v>
      </c>
      <c r="D6638" s="102" t="s">
        <v>20534</v>
      </c>
    </row>
    <row r="6639" spans="1:4" ht="13.5" x14ac:dyDescent="0.25">
      <c r="A6639" s="101" t="s">
        <v>20535</v>
      </c>
      <c r="B6639" s="101" t="s">
        <v>20536</v>
      </c>
      <c r="C6639" s="101" t="s">
        <v>5927</v>
      </c>
      <c r="D6639" s="102" t="s">
        <v>20537</v>
      </c>
    </row>
    <row r="6640" spans="1:4" ht="13.5" x14ac:dyDescent="0.25">
      <c r="A6640" s="101" t="s">
        <v>20538</v>
      </c>
      <c r="B6640" s="101" t="s">
        <v>20539</v>
      </c>
      <c r="C6640" s="101" t="s">
        <v>5927</v>
      </c>
      <c r="D6640" s="102" t="s">
        <v>20540</v>
      </c>
    </row>
    <row r="6641" spans="1:4" ht="13.5" x14ac:dyDescent="0.25">
      <c r="A6641" s="101" t="s">
        <v>20541</v>
      </c>
      <c r="B6641" s="101" t="s">
        <v>20542</v>
      </c>
      <c r="C6641" s="101" t="s">
        <v>5927</v>
      </c>
      <c r="D6641" s="102" t="s">
        <v>20543</v>
      </c>
    </row>
    <row r="6642" spans="1:4" ht="13.5" x14ac:dyDescent="0.25">
      <c r="A6642" s="101" t="s">
        <v>20544</v>
      </c>
      <c r="B6642" s="101" t="s">
        <v>20545</v>
      </c>
      <c r="C6642" s="101" t="s">
        <v>5927</v>
      </c>
      <c r="D6642" s="102" t="s">
        <v>20546</v>
      </c>
    </row>
    <row r="6643" spans="1:4" ht="13.5" x14ac:dyDescent="0.25">
      <c r="A6643" s="101" t="s">
        <v>20547</v>
      </c>
      <c r="B6643" s="101" t="s">
        <v>20548</v>
      </c>
      <c r="C6643" s="101" t="s">
        <v>5927</v>
      </c>
      <c r="D6643" s="102" t="s">
        <v>20549</v>
      </c>
    </row>
    <row r="6644" spans="1:4" ht="13.5" x14ac:dyDescent="0.25">
      <c r="A6644" s="101" t="s">
        <v>20550</v>
      </c>
      <c r="B6644" s="101" t="s">
        <v>20551</v>
      </c>
      <c r="C6644" s="101" t="s">
        <v>5927</v>
      </c>
      <c r="D6644" s="102" t="s">
        <v>20552</v>
      </c>
    </row>
    <row r="6645" spans="1:4" ht="13.5" x14ac:dyDescent="0.25">
      <c r="A6645" s="101" t="s">
        <v>20553</v>
      </c>
      <c r="B6645" s="101" t="s">
        <v>20554</v>
      </c>
      <c r="C6645" s="101" t="s">
        <v>5927</v>
      </c>
      <c r="D6645" s="102" t="s">
        <v>20555</v>
      </c>
    </row>
    <row r="6646" spans="1:4" ht="13.5" x14ac:dyDescent="0.25">
      <c r="A6646" s="101" t="s">
        <v>20556</v>
      </c>
      <c r="B6646" s="101" t="s">
        <v>20557</v>
      </c>
      <c r="C6646" s="101" t="s">
        <v>5927</v>
      </c>
      <c r="D6646" s="102" t="s">
        <v>20558</v>
      </c>
    </row>
    <row r="6647" spans="1:4" ht="13.5" x14ac:dyDescent="0.25">
      <c r="A6647" s="101" t="s">
        <v>20559</v>
      </c>
      <c r="B6647" s="101" t="s">
        <v>20560</v>
      </c>
      <c r="C6647" s="101" t="s">
        <v>5927</v>
      </c>
      <c r="D6647" s="102" t="s">
        <v>20561</v>
      </c>
    </row>
    <row r="6648" spans="1:4" ht="13.5" x14ac:dyDescent="0.25">
      <c r="A6648" s="101" t="s">
        <v>20562</v>
      </c>
      <c r="B6648" s="101" t="s">
        <v>20563</v>
      </c>
      <c r="C6648" s="101" t="s">
        <v>5927</v>
      </c>
      <c r="D6648" s="102" t="s">
        <v>20564</v>
      </c>
    </row>
    <row r="6649" spans="1:4" ht="13.5" x14ac:dyDescent="0.25">
      <c r="A6649" s="101" t="s">
        <v>20565</v>
      </c>
      <c r="B6649" s="101" t="s">
        <v>20566</v>
      </c>
      <c r="C6649" s="101" t="s">
        <v>5927</v>
      </c>
      <c r="D6649" s="102" t="s">
        <v>20567</v>
      </c>
    </row>
    <row r="6650" spans="1:4" ht="13.5" x14ac:dyDescent="0.25">
      <c r="A6650" s="101" t="s">
        <v>20568</v>
      </c>
      <c r="B6650" s="101" t="s">
        <v>20569</v>
      </c>
      <c r="C6650" s="101" t="s">
        <v>5927</v>
      </c>
      <c r="D6650" s="102" t="s">
        <v>20570</v>
      </c>
    </row>
    <row r="6651" spans="1:4" ht="13.5" x14ac:dyDescent="0.25">
      <c r="A6651" s="101" t="s">
        <v>20571</v>
      </c>
      <c r="B6651" s="101" t="s">
        <v>20572</v>
      </c>
      <c r="C6651" s="101" t="s">
        <v>5927</v>
      </c>
      <c r="D6651" s="102" t="s">
        <v>20573</v>
      </c>
    </row>
    <row r="6652" spans="1:4" ht="13.5" x14ac:dyDescent="0.25">
      <c r="A6652" s="101" t="s">
        <v>20574</v>
      </c>
      <c r="B6652" s="101" t="s">
        <v>20575</v>
      </c>
      <c r="C6652" s="101" t="s">
        <v>5927</v>
      </c>
      <c r="D6652" s="102" t="s">
        <v>20576</v>
      </c>
    </row>
    <row r="6653" spans="1:4" ht="13.5" x14ac:dyDescent="0.25">
      <c r="A6653" s="101" t="s">
        <v>20577</v>
      </c>
      <c r="B6653" s="101" t="s">
        <v>20578</v>
      </c>
      <c r="C6653" s="101" t="s">
        <v>5927</v>
      </c>
      <c r="D6653" s="102" t="s">
        <v>20579</v>
      </c>
    </row>
    <row r="6654" spans="1:4" ht="13.5" x14ac:dyDescent="0.25">
      <c r="A6654" s="101" t="s">
        <v>20580</v>
      </c>
      <c r="B6654" s="101" t="s">
        <v>20581</v>
      </c>
      <c r="C6654" s="101" t="s">
        <v>5927</v>
      </c>
      <c r="D6654" s="102" t="s">
        <v>20582</v>
      </c>
    </row>
    <row r="6655" spans="1:4" ht="13.5" x14ac:dyDescent="0.25">
      <c r="A6655" s="101" t="s">
        <v>20583</v>
      </c>
      <c r="B6655" s="101" t="s">
        <v>20584</v>
      </c>
      <c r="C6655" s="101" t="s">
        <v>5927</v>
      </c>
      <c r="D6655" s="102" t="s">
        <v>20585</v>
      </c>
    </row>
    <row r="6656" spans="1:4" ht="13.5" x14ac:dyDescent="0.25">
      <c r="A6656" s="101" t="s">
        <v>20586</v>
      </c>
      <c r="B6656" s="101" t="s">
        <v>20587</v>
      </c>
      <c r="C6656" s="101" t="s">
        <v>5927</v>
      </c>
      <c r="D6656" s="102" t="s">
        <v>20588</v>
      </c>
    </row>
    <row r="6657" spans="1:4" ht="13.5" x14ac:dyDescent="0.25">
      <c r="A6657" s="101" t="s">
        <v>20589</v>
      </c>
      <c r="B6657" s="101" t="s">
        <v>20590</v>
      </c>
      <c r="C6657" s="101" t="s">
        <v>5927</v>
      </c>
      <c r="D6657" s="102" t="s">
        <v>20591</v>
      </c>
    </row>
    <row r="6658" spans="1:4" ht="13.5" x14ac:dyDescent="0.25">
      <c r="A6658" s="101" t="s">
        <v>20592</v>
      </c>
      <c r="B6658" s="101" t="s">
        <v>20593</v>
      </c>
      <c r="C6658" s="101" t="s">
        <v>5927</v>
      </c>
      <c r="D6658" s="102" t="s">
        <v>20594</v>
      </c>
    </row>
    <row r="6659" spans="1:4" ht="13.5" x14ac:dyDescent="0.25">
      <c r="A6659" s="101" t="s">
        <v>20595</v>
      </c>
      <c r="B6659" s="101" t="s">
        <v>20596</v>
      </c>
      <c r="C6659" s="101" t="s">
        <v>5927</v>
      </c>
      <c r="D6659" s="102" t="s">
        <v>20597</v>
      </c>
    </row>
    <row r="6660" spans="1:4" ht="13.5" x14ac:dyDescent="0.25">
      <c r="A6660" s="101" t="s">
        <v>20598</v>
      </c>
      <c r="B6660" s="101" t="s">
        <v>20599</v>
      </c>
      <c r="C6660" s="101" t="s">
        <v>5927</v>
      </c>
      <c r="D6660" s="102" t="s">
        <v>20600</v>
      </c>
    </row>
    <row r="6661" spans="1:4" ht="13.5" x14ac:dyDescent="0.25">
      <c r="A6661" s="101" t="s">
        <v>20601</v>
      </c>
      <c r="B6661" s="101" t="s">
        <v>20602</v>
      </c>
      <c r="C6661" s="101" t="s">
        <v>5927</v>
      </c>
      <c r="D6661" s="102" t="s">
        <v>20603</v>
      </c>
    </row>
    <row r="6662" spans="1:4" ht="13.5" x14ac:dyDescent="0.25">
      <c r="A6662" s="101" t="s">
        <v>20604</v>
      </c>
      <c r="B6662" s="101" t="s">
        <v>20605</v>
      </c>
      <c r="C6662" s="101" t="s">
        <v>5927</v>
      </c>
      <c r="D6662" s="102" t="s">
        <v>20606</v>
      </c>
    </row>
    <row r="6663" spans="1:4" ht="13.5" x14ac:dyDescent="0.25">
      <c r="A6663" s="101" t="s">
        <v>20607</v>
      </c>
      <c r="B6663" s="101" t="s">
        <v>20608</v>
      </c>
      <c r="C6663" s="101" t="s">
        <v>5927</v>
      </c>
      <c r="D6663" s="102" t="s">
        <v>20609</v>
      </c>
    </row>
    <row r="6664" spans="1:4" ht="13.5" x14ac:dyDescent="0.25">
      <c r="A6664" s="101" t="s">
        <v>20610</v>
      </c>
      <c r="B6664" s="101" t="s">
        <v>20611</v>
      </c>
      <c r="C6664" s="101" t="s">
        <v>5927</v>
      </c>
      <c r="D6664" s="102" t="s">
        <v>20612</v>
      </c>
    </row>
    <row r="6665" spans="1:4" ht="13.5" x14ac:dyDescent="0.25">
      <c r="A6665" s="101" t="s">
        <v>20613</v>
      </c>
      <c r="B6665" s="101" t="s">
        <v>20614</v>
      </c>
      <c r="C6665" s="101" t="s">
        <v>5927</v>
      </c>
      <c r="D6665" s="102" t="s">
        <v>20615</v>
      </c>
    </row>
    <row r="6666" spans="1:4" ht="13.5" x14ac:dyDescent="0.25">
      <c r="A6666" s="101" t="s">
        <v>20616</v>
      </c>
      <c r="B6666" s="101" t="s">
        <v>20617</v>
      </c>
      <c r="C6666" s="101" t="s">
        <v>5927</v>
      </c>
      <c r="D6666" s="102" t="s">
        <v>20618</v>
      </c>
    </row>
    <row r="6667" spans="1:4" ht="13.5" x14ac:dyDescent="0.25">
      <c r="A6667" s="101" t="s">
        <v>20619</v>
      </c>
      <c r="B6667" s="101" t="s">
        <v>20620</v>
      </c>
      <c r="C6667" s="101" t="s">
        <v>5927</v>
      </c>
      <c r="D6667" s="102" t="s">
        <v>20621</v>
      </c>
    </row>
    <row r="6668" spans="1:4" ht="13.5" x14ac:dyDescent="0.25">
      <c r="A6668" s="101" t="s">
        <v>20622</v>
      </c>
      <c r="B6668" s="101" t="s">
        <v>20623</v>
      </c>
      <c r="C6668" s="101" t="s">
        <v>5927</v>
      </c>
      <c r="D6668" s="102" t="s">
        <v>20624</v>
      </c>
    </row>
    <row r="6669" spans="1:4" ht="13.5" x14ac:dyDescent="0.25">
      <c r="A6669" s="101" t="s">
        <v>20625</v>
      </c>
      <c r="B6669" s="101" t="s">
        <v>20626</v>
      </c>
      <c r="C6669" s="101" t="s">
        <v>5927</v>
      </c>
      <c r="D6669" s="102" t="s">
        <v>20627</v>
      </c>
    </row>
    <row r="6670" spans="1:4" ht="13.5" x14ac:dyDescent="0.25">
      <c r="A6670" s="101" t="s">
        <v>20628</v>
      </c>
      <c r="B6670" s="101" t="s">
        <v>20629</v>
      </c>
      <c r="C6670" s="101" t="s">
        <v>5927</v>
      </c>
      <c r="D6670" s="102" t="s">
        <v>20630</v>
      </c>
    </row>
    <row r="6671" spans="1:4" ht="13.5" x14ac:dyDescent="0.25">
      <c r="A6671" s="101" t="s">
        <v>20631</v>
      </c>
      <c r="B6671" s="101" t="s">
        <v>20632</v>
      </c>
      <c r="C6671" s="101" t="s">
        <v>5927</v>
      </c>
      <c r="D6671" s="102" t="s">
        <v>20633</v>
      </c>
    </row>
    <row r="6672" spans="1:4" ht="13.5" x14ac:dyDescent="0.25">
      <c r="A6672" s="101" t="s">
        <v>20634</v>
      </c>
      <c r="B6672" s="101" t="s">
        <v>20635</v>
      </c>
      <c r="C6672" s="101" t="s">
        <v>5927</v>
      </c>
      <c r="D6672" s="102" t="s">
        <v>20636</v>
      </c>
    </row>
    <row r="6673" spans="1:4" ht="13.5" x14ac:dyDescent="0.25">
      <c r="A6673" s="101" t="s">
        <v>20637</v>
      </c>
      <c r="B6673" s="101" t="s">
        <v>20638</v>
      </c>
      <c r="C6673" s="101" t="s">
        <v>5927</v>
      </c>
      <c r="D6673" s="102" t="s">
        <v>20639</v>
      </c>
    </row>
    <row r="6674" spans="1:4" ht="13.5" x14ac:dyDescent="0.25">
      <c r="A6674" s="101" t="s">
        <v>20640</v>
      </c>
      <c r="B6674" s="101" t="s">
        <v>20641</v>
      </c>
      <c r="C6674" s="101" t="s">
        <v>5927</v>
      </c>
      <c r="D6674" s="102" t="s">
        <v>20642</v>
      </c>
    </row>
    <row r="6675" spans="1:4" ht="13.5" x14ac:dyDescent="0.25">
      <c r="A6675" s="101" t="s">
        <v>20643</v>
      </c>
      <c r="B6675" s="101" t="s">
        <v>20644</v>
      </c>
      <c r="C6675" s="101" t="s">
        <v>5927</v>
      </c>
      <c r="D6675" s="102" t="s">
        <v>20645</v>
      </c>
    </row>
    <row r="6676" spans="1:4" ht="13.5" x14ac:dyDescent="0.25">
      <c r="A6676" s="101" t="s">
        <v>20646</v>
      </c>
      <c r="B6676" s="101" t="s">
        <v>20647</v>
      </c>
      <c r="C6676" s="101" t="s">
        <v>5927</v>
      </c>
      <c r="D6676" s="102" t="s">
        <v>20648</v>
      </c>
    </row>
    <row r="6677" spans="1:4" ht="13.5" x14ac:dyDescent="0.25">
      <c r="A6677" s="101" t="s">
        <v>20649</v>
      </c>
      <c r="B6677" s="101" t="s">
        <v>20650</v>
      </c>
      <c r="C6677" s="101" t="s">
        <v>5927</v>
      </c>
      <c r="D6677" s="102" t="s">
        <v>20651</v>
      </c>
    </row>
    <row r="6678" spans="1:4" ht="13.5" x14ac:dyDescent="0.25">
      <c r="A6678" s="101" t="s">
        <v>20652</v>
      </c>
      <c r="B6678" s="101" t="s">
        <v>20653</v>
      </c>
      <c r="C6678" s="101" t="s">
        <v>5927</v>
      </c>
      <c r="D6678" s="102" t="s">
        <v>20654</v>
      </c>
    </row>
    <row r="6679" spans="1:4" ht="13.5" x14ac:dyDescent="0.25">
      <c r="A6679" s="101" t="s">
        <v>20655</v>
      </c>
      <c r="B6679" s="101" t="s">
        <v>20656</v>
      </c>
      <c r="C6679" s="101" t="s">
        <v>5927</v>
      </c>
      <c r="D6679" s="102" t="s">
        <v>20657</v>
      </c>
    </row>
    <row r="6680" spans="1:4" ht="13.5" x14ac:dyDescent="0.25">
      <c r="A6680" s="101" t="s">
        <v>20658</v>
      </c>
      <c r="B6680" s="101" t="s">
        <v>20659</v>
      </c>
      <c r="C6680" s="101" t="s">
        <v>5927</v>
      </c>
      <c r="D6680" s="102" t="s">
        <v>20660</v>
      </c>
    </row>
    <row r="6681" spans="1:4" ht="13.5" x14ac:dyDescent="0.25">
      <c r="A6681" s="101" t="s">
        <v>20661</v>
      </c>
      <c r="B6681" s="101" t="s">
        <v>20662</v>
      </c>
      <c r="C6681" s="101" t="s">
        <v>5927</v>
      </c>
      <c r="D6681" s="102" t="s">
        <v>20663</v>
      </c>
    </row>
    <row r="6682" spans="1:4" ht="13.5" x14ac:dyDescent="0.25">
      <c r="A6682" s="101" t="s">
        <v>20664</v>
      </c>
      <c r="B6682" s="101" t="s">
        <v>20665</v>
      </c>
      <c r="C6682" s="101" t="s">
        <v>5927</v>
      </c>
      <c r="D6682" s="102" t="s">
        <v>20666</v>
      </c>
    </row>
    <row r="6683" spans="1:4" ht="13.5" x14ac:dyDescent="0.25">
      <c r="A6683" s="101" t="s">
        <v>20667</v>
      </c>
      <c r="B6683" s="101" t="s">
        <v>20668</v>
      </c>
      <c r="C6683" s="101" t="s">
        <v>5927</v>
      </c>
      <c r="D6683" s="102" t="s">
        <v>20669</v>
      </c>
    </row>
    <row r="6684" spans="1:4" ht="13.5" x14ac:dyDescent="0.25">
      <c r="A6684" s="101" t="s">
        <v>20670</v>
      </c>
      <c r="B6684" s="101" t="s">
        <v>20671</v>
      </c>
      <c r="C6684" s="101" t="s">
        <v>5927</v>
      </c>
      <c r="D6684" s="102" t="s">
        <v>20672</v>
      </c>
    </row>
    <row r="6685" spans="1:4" ht="13.5" x14ac:dyDescent="0.25">
      <c r="A6685" s="101" t="s">
        <v>20673</v>
      </c>
      <c r="B6685" s="101" t="s">
        <v>20674</v>
      </c>
      <c r="C6685" s="101" t="s">
        <v>5927</v>
      </c>
      <c r="D6685" s="102" t="s">
        <v>20675</v>
      </c>
    </row>
    <row r="6686" spans="1:4" ht="13.5" x14ac:dyDescent="0.25">
      <c r="A6686" s="101" t="s">
        <v>20676</v>
      </c>
      <c r="B6686" s="101" t="s">
        <v>20677</v>
      </c>
      <c r="C6686" s="101" t="s">
        <v>5927</v>
      </c>
      <c r="D6686" s="102" t="s">
        <v>20678</v>
      </c>
    </row>
    <row r="6687" spans="1:4" ht="13.5" x14ac:dyDescent="0.25">
      <c r="A6687" s="101" t="s">
        <v>20679</v>
      </c>
      <c r="B6687" s="101" t="s">
        <v>20680</v>
      </c>
      <c r="C6687" s="101" t="s">
        <v>5927</v>
      </c>
      <c r="D6687" s="102" t="s">
        <v>20681</v>
      </c>
    </row>
    <row r="6688" spans="1:4" ht="13.5" x14ac:dyDescent="0.25">
      <c r="A6688" s="101" t="s">
        <v>20682</v>
      </c>
      <c r="B6688" s="101" t="s">
        <v>20683</v>
      </c>
      <c r="C6688" s="101" t="s">
        <v>5927</v>
      </c>
      <c r="D6688" s="102" t="s">
        <v>20684</v>
      </c>
    </row>
    <row r="6689" spans="1:4" ht="13.5" x14ac:dyDescent="0.25">
      <c r="A6689" s="101" t="s">
        <v>20685</v>
      </c>
      <c r="B6689" s="101" t="s">
        <v>20686</v>
      </c>
      <c r="C6689" s="101" t="s">
        <v>5927</v>
      </c>
      <c r="D6689" s="102" t="s">
        <v>20687</v>
      </c>
    </row>
    <row r="6690" spans="1:4" ht="13.5" x14ac:dyDescent="0.25">
      <c r="A6690" s="101" t="s">
        <v>20688</v>
      </c>
      <c r="B6690" s="101" t="s">
        <v>20689</v>
      </c>
      <c r="C6690" s="101" t="s">
        <v>5927</v>
      </c>
      <c r="D6690" s="102" t="s">
        <v>20690</v>
      </c>
    </row>
    <row r="6691" spans="1:4" ht="13.5" x14ac:dyDescent="0.25">
      <c r="A6691" s="101" t="s">
        <v>20691</v>
      </c>
      <c r="B6691" s="101" t="s">
        <v>20692</v>
      </c>
      <c r="C6691" s="101" t="s">
        <v>5927</v>
      </c>
      <c r="D6691" s="102" t="s">
        <v>3164</v>
      </c>
    </row>
    <row r="6692" spans="1:4" ht="13.5" x14ac:dyDescent="0.25">
      <c r="A6692" s="101" t="s">
        <v>20693</v>
      </c>
      <c r="B6692" s="101" t="s">
        <v>20694</v>
      </c>
      <c r="C6692" s="101" t="s">
        <v>5927</v>
      </c>
      <c r="D6692" s="102" t="s">
        <v>20695</v>
      </c>
    </row>
    <row r="6693" spans="1:4" ht="13.5" x14ac:dyDescent="0.25">
      <c r="A6693" s="101" t="s">
        <v>20696</v>
      </c>
      <c r="B6693" s="101" t="s">
        <v>20697</v>
      </c>
      <c r="C6693" s="101" t="s">
        <v>5927</v>
      </c>
      <c r="D6693" s="102" t="s">
        <v>15381</v>
      </c>
    </row>
    <row r="6694" spans="1:4" ht="13.5" x14ac:dyDescent="0.25">
      <c r="A6694" s="101" t="s">
        <v>20698</v>
      </c>
      <c r="B6694" s="101" t="s">
        <v>20699</v>
      </c>
      <c r="C6694" s="101" t="s">
        <v>20700</v>
      </c>
      <c r="D6694" s="102" t="s">
        <v>3645</v>
      </c>
    </row>
    <row r="6695" spans="1:4" ht="13.5" x14ac:dyDescent="0.25">
      <c r="A6695" s="101" t="s">
        <v>20701</v>
      </c>
      <c r="B6695" s="101" t="s">
        <v>20702</v>
      </c>
      <c r="C6695" s="101" t="s">
        <v>20700</v>
      </c>
      <c r="D6695" s="102" t="s">
        <v>20703</v>
      </c>
    </row>
    <row r="6696" spans="1:4" ht="13.5" x14ac:dyDescent="0.25">
      <c r="A6696" s="101" t="s">
        <v>20704</v>
      </c>
      <c r="B6696" s="101" t="s">
        <v>20705</v>
      </c>
      <c r="C6696" s="101" t="s">
        <v>20700</v>
      </c>
      <c r="D6696" s="102" t="s">
        <v>18048</v>
      </c>
    </row>
    <row r="6697" spans="1:4" ht="13.5" x14ac:dyDescent="0.25">
      <c r="A6697" s="101" t="s">
        <v>20706</v>
      </c>
      <c r="B6697" s="101" t="s">
        <v>20707</v>
      </c>
      <c r="C6697" s="101" t="s">
        <v>20700</v>
      </c>
      <c r="D6697" s="102" t="s">
        <v>4135</v>
      </c>
    </row>
    <row r="6698" spans="1:4" ht="13.5" x14ac:dyDescent="0.25">
      <c r="A6698" s="101" t="s">
        <v>20708</v>
      </c>
      <c r="B6698" s="101" t="s">
        <v>20709</v>
      </c>
      <c r="C6698" s="101" t="s">
        <v>20700</v>
      </c>
      <c r="D6698" s="102" t="s">
        <v>4358</v>
      </c>
    </row>
    <row r="6699" spans="1:4" ht="13.5" x14ac:dyDescent="0.25">
      <c r="A6699" s="101" t="s">
        <v>20710</v>
      </c>
      <c r="B6699" s="101" t="s">
        <v>20711</v>
      </c>
      <c r="C6699" s="101" t="s">
        <v>20700</v>
      </c>
      <c r="D6699" s="102" t="s">
        <v>20712</v>
      </c>
    </row>
    <row r="6700" spans="1:4" ht="13.5" x14ac:dyDescent="0.25">
      <c r="A6700" s="101" t="s">
        <v>20713</v>
      </c>
      <c r="B6700" s="101" t="s">
        <v>20714</v>
      </c>
      <c r="C6700" s="101" t="s">
        <v>20700</v>
      </c>
      <c r="D6700" s="102" t="s">
        <v>20715</v>
      </c>
    </row>
    <row r="6701" spans="1:4" ht="13.5" x14ac:dyDescent="0.25">
      <c r="A6701" s="101" t="s">
        <v>20716</v>
      </c>
      <c r="B6701" s="101" t="s">
        <v>20717</v>
      </c>
      <c r="C6701" s="101" t="s">
        <v>20700</v>
      </c>
      <c r="D6701" s="102" t="s">
        <v>20718</v>
      </c>
    </row>
    <row r="6702" spans="1:4" ht="13.5" x14ac:dyDescent="0.25">
      <c r="A6702" s="101" t="s">
        <v>20719</v>
      </c>
      <c r="B6702" s="101" t="s">
        <v>20720</v>
      </c>
      <c r="C6702" s="101" t="s">
        <v>20700</v>
      </c>
      <c r="D6702" s="102" t="s">
        <v>5389</v>
      </c>
    </row>
    <row r="6703" spans="1:4" ht="13.5" x14ac:dyDescent="0.25">
      <c r="A6703" s="101" t="s">
        <v>20721</v>
      </c>
      <c r="B6703" s="101" t="s">
        <v>20722</v>
      </c>
      <c r="C6703" s="101" t="s">
        <v>20700</v>
      </c>
      <c r="D6703" s="102" t="s">
        <v>4457</v>
      </c>
    </row>
    <row r="6704" spans="1:4" ht="13.5" x14ac:dyDescent="0.25">
      <c r="A6704" s="101" t="s">
        <v>20723</v>
      </c>
      <c r="B6704" s="101" t="s">
        <v>20724</v>
      </c>
      <c r="C6704" s="101" t="s">
        <v>20725</v>
      </c>
      <c r="D6704" s="102" t="s">
        <v>20726</v>
      </c>
    </row>
    <row r="6705" spans="1:4" ht="13.5" x14ac:dyDescent="0.25">
      <c r="A6705" s="101" t="s">
        <v>20727</v>
      </c>
      <c r="B6705" s="101" t="s">
        <v>20728</v>
      </c>
      <c r="C6705" s="101" t="s">
        <v>20725</v>
      </c>
      <c r="D6705" s="102" t="s">
        <v>20729</v>
      </c>
    </row>
    <row r="6706" spans="1:4" ht="13.5" x14ac:dyDescent="0.25">
      <c r="A6706" s="101" t="s">
        <v>20730</v>
      </c>
      <c r="B6706" s="101" t="s">
        <v>20731</v>
      </c>
      <c r="C6706" s="101" t="s">
        <v>20725</v>
      </c>
      <c r="D6706" s="102" t="s">
        <v>20732</v>
      </c>
    </row>
    <row r="6707" spans="1:4" ht="13.5" x14ac:dyDescent="0.25">
      <c r="A6707" s="101" t="s">
        <v>20733</v>
      </c>
      <c r="B6707" s="101" t="s">
        <v>20734</v>
      </c>
      <c r="C6707" s="101" t="s">
        <v>20735</v>
      </c>
      <c r="D6707" s="102" t="s">
        <v>20736</v>
      </c>
    </row>
    <row r="6708" spans="1:4" ht="13.5" x14ac:dyDescent="0.25">
      <c r="A6708" s="101" t="s">
        <v>20737</v>
      </c>
      <c r="B6708" s="101" t="s">
        <v>20738</v>
      </c>
      <c r="C6708" s="101" t="s">
        <v>20735</v>
      </c>
      <c r="D6708" s="102" t="s">
        <v>9700</v>
      </c>
    </row>
    <row r="6709" spans="1:4" ht="13.5" x14ac:dyDescent="0.25">
      <c r="A6709" s="101" t="s">
        <v>20739</v>
      </c>
      <c r="B6709" s="101" t="s">
        <v>20740</v>
      </c>
      <c r="C6709" s="101" t="s">
        <v>20735</v>
      </c>
      <c r="D6709" s="102" t="s">
        <v>17488</v>
      </c>
    </row>
    <row r="6710" spans="1:4" ht="13.5" x14ac:dyDescent="0.25">
      <c r="A6710" s="101" t="s">
        <v>20741</v>
      </c>
      <c r="B6710" s="101" t="s">
        <v>20742</v>
      </c>
      <c r="C6710" s="101" t="s">
        <v>20735</v>
      </c>
      <c r="D6710" s="102" t="s">
        <v>2373</v>
      </c>
    </row>
    <row r="6711" spans="1:4" ht="13.5" x14ac:dyDescent="0.25">
      <c r="A6711" s="101" t="s">
        <v>20743</v>
      </c>
      <c r="B6711" s="101" t="s">
        <v>20744</v>
      </c>
      <c r="C6711" s="101" t="s">
        <v>20735</v>
      </c>
      <c r="D6711" s="102" t="s">
        <v>1825</v>
      </c>
    </row>
    <row r="6712" spans="1:4" ht="13.5" x14ac:dyDescent="0.25">
      <c r="A6712" s="101" t="s">
        <v>20745</v>
      </c>
      <c r="B6712" s="101" t="s">
        <v>20746</v>
      </c>
      <c r="C6712" s="101" t="s">
        <v>20735</v>
      </c>
      <c r="D6712" s="102" t="s">
        <v>20747</v>
      </c>
    </row>
    <row r="6713" spans="1:4" ht="13.5" x14ac:dyDescent="0.25">
      <c r="A6713" s="101" t="s">
        <v>20748</v>
      </c>
      <c r="B6713" s="101" t="s">
        <v>20749</v>
      </c>
      <c r="C6713" s="101" t="s">
        <v>20735</v>
      </c>
      <c r="D6713" s="102" t="s">
        <v>20750</v>
      </c>
    </row>
    <row r="6714" spans="1:4" ht="13.5" x14ac:dyDescent="0.25">
      <c r="A6714" s="101" t="s">
        <v>20751</v>
      </c>
      <c r="B6714" s="101" t="s">
        <v>20752</v>
      </c>
      <c r="C6714" s="101" t="s">
        <v>20735</v>
      </c>
      <c r="D6714" s="102" t="s">
        <v>20753</v>
      </c>
    </row>
    <row r="6715" spans="1:4" ht="13.5" x14ac:dyDescent="0.25">
      <c r="A6715" s="101" t="s">
        <v>20754</v>
      </c>
      <c r="B6715" s="101" t="s">
        <v>20755</v>
      </c>
      <c r="C6715" s="101" t="s">
        <v>20735</v>
      </c>
      <c r="D6715" s="102" t="s">
        <v>4454</v>
      </c>
    </row>
    <row r="6716" spans="1:4" ht="13.5" x14ac:dyDescent="0.25">
      <c r="A6716" s="101" t="s">
        <v>20756</v>
      </c>
      <c r="B6716" s="101" t="s">
        <v>20757</v>
      </c>
      <c r="C6716" s="101" t="s">
        <v>20735</v>
      </c>
      <c r="D6716" s="102" t="s">
        <v>20758</v>
      </c>
    </row>
    <row r="6717" spans="1:4" ht="13.5" x14ac:dyDescent="0.25">
      <c r="A6717" s="101" t="s">
        <v>20759</v>
      </c>
      <c r="B6717" s="101" t="s">
        <v>20760</v>
      </c>
      <c r="C6717" s="101" t="s">
        <v>20735</v>
      </c>
      <c r="D6717" s="102" t="s">
        <v>18731</v>
      </c>
    </row>
    <row r="6718" spans="1:4" ht="13.5" x14ac:dyDescent="0.25">
      <c r="A6718" s="101" t="s">
        <v>20761</v>
      </c>
      <c r="B6718" s="101" t="s">
        <v>20762</v>
      </c>
      <c r="C6718" s="101" t="s">
        <v>20735</v>
      </c>
      <c r="D6718" s="102" t="s">
        <v>20763</v>
      </c>
    </row>
    <row r="6719" spans="1:4" ht="13.5" x14ac:dyDescent="0.25">
      <c r="A6719" s="101" t="s">
        <v>20764</v>
      </c>
      <c r="B6719" s="101" t="s">
        <v>20765</v>
      </c>
      <c r="C6719" s="101" t="s">
        <v>20766</v>
      </c>
      <c r="D6719" s="102" t="s">
        <v>11464</v>
      </c>
    </row>
    <row r="6720" spans="1:4" ht="13.5" x14ac:dyDescent="0.25">
      <c r="A6720" s="101" t="s">
        <v>20767</v>
      </c>
      <c r="B6720" s="101" t="s">
        <v>20768</v>
      </c>
      <c r="C6720" s="101" t="s">
        <v>20766</v>
      </c>
      <c r="D6720" s="102" t="s">
        <v>20769</v>
      </c>
    </row>
    <row r="6721" spans="1:4" ht="13.5" x14ac:dyDescent="0.25">
      <c r="A6721" s="101" t="s">
        <v>20770</v>
      </c>
      <c r="B6721" s="101" t="s">
        <v>20771</v>
      </c>
      <c r="C6721" s="101" t="s">
        <v>20766</v>
      </c>
      <c r="D6721" s="102" t="s">
        <v>12760</v>
      </c>
    </row>
    <row r="6722" spans="1:4" ht="13.5" x14ac:dyDescent="0.25">
      <c r="A6722" s="101" t="s">
        <v>20772</v>
      </c>
      <c r="B6722" s="101" t="s">
        <v>20773</v>
      </c>
      <c r="C6722" s="101" t="s">
        <v>20766</v>
      </c>
      <c r="D6722" s="102" t="s">
        <v>2020</v>
      </c>
    </row>
    <row r="6723" spans="1:4" ht="13.5" x14ac:dyDescent="0.25">
      <c r="A6723" s="101" t="s">
        <v>20774</v>
      </c>
      <c r="B6723" s="101" t="s">
        <v>20775</v>
      </c>
      <c r="C6723" s="101" t="s">
        <v>20766</v>
      </c>
      <c r="D6723" s="102" t="s">
        <v>20758</v>
      </c>
    </row>
    <row r="6724" spans="1:4" ht="13.5" x14ac:dyDescent="0.25">
      <c r="A6724" s="101" t="s">
        <v>20776</v>
      </c>
      <c r="B6724" s="101" t="s">
        <v>20777</v>
      </c>
      <c r="C6724" s="101" t="s">
        <v>20778</v>
      </c>
      <c r="D6724" s="102" t="s">
        <v>2044</v>
      </c>
    </row>
    <row r="6725" spans="1:4" ht="13.5" x14ac:dyDescent="0.25">
      <c r="A6725" s="101" t="s">
        <v>20779</v>
      </c>
      <c r="B6725" s="101" t="s">
        <v>20780</v>
      </c>
      <c r="C6725" s="101" t="s">
        <v>20778</v>
      </c>
      <c r="D6725" s="102" t="s">
        <v>4826</v>
      </c>
    </row>
    <row r="6726" spans="1:4" ht="13.5" x14ac:dyDescent="0.25">
      <c r="A6726" s="101" t="s">
        <v>20781</v>
      </c>
      <c r="B6726" s="101" t="s">
        <v>20782</v>
      </c>
      <c r="C6726" s="101" t="s">
        <v>20778</v>
      </c>
      <c r="D6726" s="102" t="s">
        <v>4058</v>
      </c>
    </row>
    <row r="6727" spans="1:4" ht="13.5" x14ac:dyDescent="0.25">
      <c r="A6727" s="101" t="s">
        <v>20783</v>
      </c>
      <c r="B6727" s="101" t="s">
        <v>20784</v>
      </c>
      <c r="C6727" s="101" t="s">
        <v>20778</v>
      </c>
      <c r="D6727" s="102" t="s">
        <v>4799</v>
      </c>
    </row>
    <row r="6728" spans="1:4" ht="13.5" x14ac:dyDescent="0.25">
      <c r="A6728" s="101" t="s">
        <v>20785</v>
      </c>
      <c r="B6728" s="101" t="s">
        <v>20786</v>
      </c>
      <c r="C6728" s="101" t="s">
        <v>5902</v>
      </c>
      <c r="D6728" s="102" t="s">
        <v>4759</v>
      </c>
    </row>
    <row r="6729" spans="1:4" ht="13.5" x14ac:dyDescent="0.25">
      <c r="A6729" s="101" t="s">
        <v>20787</v>
      </c>
      <c r="B6729" s="101" t="s">
        <v>20788</v>
      </c>
      <c r="C6729" s="101" t="s">
        <v>5902</v>
      </c>
      <c r="D6729" s="102" t="s">
        <v>4138</v>
      </c>
    </row>
    <row r="6730" spans="1:4" ht="13.5" x14ac:dyDescent="0.25">
      <c r="A6730" s="101" t="s">
        <v>20789</v>
      </c>
      <c r="B6730" s="101" t="s">
        <v>20790</v>
      </c>
      <c r="C6730" s="101" t="s">
        <v>5902</v>
      </c>
      <c r="D6730" s="102" t="s">
        <v>3872</v>
      </c>
    </row>
    <row r="6731" spans="1:4" ht="13.5" x14ac:dyDescent="0.25">
      <c r="A6731" s="101" t="s">
        <v>20791</v>
      </c>
      <c r="B6731" s="101" t="s">
        <v>20792</v>
      </c>
      <c r="C6731" s="101" t="s">
        <v>1549</v>
      </c>
      <c r="D6731" s="102" t="s">
        <v>3573</v>
      </c>
    </row>
    <row r="6732" spans="1:4" ht="13.5" x14ac:dyDescent="0.25">
      <c r="A6732" s="101" t="s">
        <v>20793</v>
      </c>
      <c r="B6732" s="101" t="s">
        <v>20794</v>
      </c>
      <c r="C6732" s="101" t="s">
        <v>1549</v>
      </c>
      <c r="D6732" s="102" t="s">
        <v>4041</v>
      </c>
    </row>
    <row r="6733" spans="1:4" ht="13.5" x14ac:dyDescent="0.25">
      <c r="A6733" s="101" t="s">
        <v>20795</v>
      </c>
      <c r="B6733" s="101" t="s">
        <v>20796</v>
      </c>
      <c r="C6733" s="101" t="s">
        <v>2759</v>
      </c>
      <c r="D6733" s="102" t="s">
        <v>4400</v>
      </c>
    </row>
    <row r="6734" spans="1:4" ht="13.5" x14ac:dyDescent="0.25">
      <c r="A6734" s="101" t="s">
        <v>20797</v>
      </c>
      <c r="B6734" s="101" t="s">
        <v>20798</v>
      </c>
      <c r="C6734" s="101" t="s">
        <v>20799</v>
      </c>
      <c r="D6734" s="102" t="s">
        <v>3872</v>
      </c>
    </row>
    <row r="6735" spans="1:4" ht="13.5" x14ac:dyDescent="0.25">
      <c r="A6735" s="101" t="s">
        <v>20800</v>
      </c>
      <c r="B6735" s="101" t="s">
        <v>20801</v>
      </c>
      <c r="C6735" s="101" t="s">
        <v>20802</v>
      </c>
      <c r="D6735" s="102" t="s">
        <v>20803</v>
      </c>
    </row>
    <row r="6736" spans="1:4" ht="13.5" x14ac:dyDescent="0.25">
      <c r="A6736" s="101" t="s">
        <v>20804</v>
      </c>
      <c r="B6736" s="101" t="s">
        <v>20805</v>
      </c>
      <c r="C6736" s="101" t="s">
        <v>20802</v>
      </c>
      <c r="D6736" s="102" t="s">
        <v>8049</v>
      </c>
    </row>
    <row r="6737" spans="1:4" ht="13.5" x14ac:dyDescent="0.25">
      <c r="A6737" s="101" t="s">
        <v>20806</v>
      </c>
      <c r="B6737" s="101" t="s">
        <v>20807</v>
      </c>
      <c r="C6737" s="101" t="s">
        <v>20802</v>
      </c>
      <c r="D6737" s="102" t="s">
        <v>20808</v>
      </c>
    </row>
    <row r="6738" spans="1:4" ht="13.5" x14ac:dyDescent="0.25">
      <c r="A6738" s="101" t="s">
        <v>20809</v>
      </c>
      <c r="B6738" s="101" t="s">
        <v>20810</v>
      </c>
      <c r="C6738" s="101" t="s">
        <v>20802</v>
      </c>
      <c r="D6738" s="102" t="s">
        <v>12582</v>
      </c>
    </row>
    <row r="6739" spans="1:4" ht="13.5" x14ac:dyDescent="0.25">
      <c r="A6739" s="101" t="s">
        <v>20811</v>
      </c>
      <c r="B6739" s="101" t="s">
        <v>20812</v>
      </c>
      <c r="C6739" s="101" t="s">
        <v>20802</v>
      </c>
      <c r="D6739" s="102" t="s">
        <v>20813</v>
      </c>
    </row>
    <row r="6740" spans="1:4" ht="13.5" x14ac:dyDescent="0.25">
      <c r="A6740" s="101" t="s">
        <v>20814</v>
      </c>
      <c r="B6740" s="101" t="s">
        <v>20815</v>
      </c>
      <c r="C6740" s="101" t="s">
        <v>20802</v>
      </c>
      <c r="D6740" s="102" t="s">
        <v>12582</v>
      </c>
    </row>
    <row r="6741" spans="1:4" ht="13.5" x14ac:dyDescent="0.25">
      <c r="A6741" s="101" t="s">
        <v>20816</v>
      </c>
      <c r="B6741" s="101" t="s">
        <v>20817</v>
      </c>
      <c r="C6741" s="101" t="s">
        <v>20802</v>
      </c>
      <c r="D6741" s="102" t="s">
        <v>20818</v>
      </c>
    </row>
    <row r="6742" spans="1:4" ht="13.5" x14ac:dyDescent="0.25">
      <c r="A6742" s="101" t="s">
        <v>20819</v>
      </c>
      <c r="B6742" s="101" t="s">
        <v>20820</v>
      </c>
      <c r="C6742" s="101" t="s">
        <v>20802</v>
      </c>
      <c r="D6742" s="102" t="s">
        <v>20821</v>
      </c>
    </row>
    <row r="6743" spans="1:4" ht="13.5" x14ac:dyDescent="0.25">
      <c r="A6743" s="101" t="s">
        <v>20822</v>
      </c>
      <c r="B6743" s="101" t="s">
        <v>20823</v>
      </c>
      <c r="C6743" s="101" t="s">
        <v>20802</v>
      </c>
      <c r="D6743" s="102" t="s">
        <v>20813</v>
      </c>
    </row>
    <row r="6744" spans="1:4" ht="13.5" x14ac:dyDescent="0.25">
      <c r="A6744" s="101" t="s">
        <v>20824</v>
      </c>
      <c r="B6744" s="101" t="s">
        <v>20825</v>
      </c>
      <c r="C6744" s="101" t="s">
        <v>20802</v>
      </c>
      <c r="D6744" s="102" t="s">
        <v>20826</v>
      </c>
    </row>
    <row r="6745" spans="1:4" ht="13.5" x14ac:dyDescent="0.25">
      <c r="A6745" s="101" t="s">
        <v>20827</v>
      </c>
      <c r="B6745" s="101" t="s">
        <v>20828</v>
      </c>
      <c r="C6745" s="101" t="s">
        <v>20802</v>
      </c>
      <c r="D6745" s="102" t="s">
        <v>20829</v>
      </c>
    </row>
    <row r="6746" spans="1:4" ht="13.5" x14ac:dyDescent="0.25">
      <c r="A6746" s="101" t="s">
        <v>20830</v>
      </c>
      <c r="B6746" s="101" t="s">
        <v>20831</v>
      </c>
      <c r="C6746" s="101" t="s">
        <v>20802</v>
      </c>
      <c r="D6746" s="102" t="s">
        <v>8049</v>
      </c>
    </row>
    <row r="6747" spans="1:4" ht="13.5" x14ac:dyDescent="0.25">
      <c r="A6747" s="101" t="s">
        <v>20832</v>
      </c>
      <c r="B6747" s="101" t="s">
        <v>20833</v>
      </c>
      <c r="C6747" s="101" t="s">
        <v>20802</v>
      </c>
      <c r="D6747" s="102" t="s">
        <v>20834</v>
      </c>
    </row>
    <row r="6748" spans="1:4" ht="13.5" x14ac:dyDescent="0.25">
      <c r="A6748" s="101" t="s">
        <v>20835</v>
      </c>
      <c r="B6748" s="101" t="s">
        <v>20836</v>
      </c>
      <c r="C6748" s="101" t="s">
        <v>20802</v>
      </c>
      <c r="D6748" s="102" t="s">
        <v>20829</v>
      </c>
    </row>
    <row r="6749" spans="1:4" ht="13.5" x14ac:dyDescent="0.25">
      <c r="A6749" s="101" t="s">
        <v>20837</v>
      </c>
      <c r="B6749" s="101" t="s">
        <v>20838</v>
      </c>
      <c r="C6749" s="101" t="s">
        <v>20802</v>
      </c>
      <c r="D6749" s="102" t="s">
        <v>20839</v>
      </c>
    </row>
    <row r="6750" spans="1:4" ht="13.5" x14ac:dyDescent="0.25">
      <c r="A6750" s="101" t="s">
        <v>20840</v>
      </c>
      <c r="B6750" s="101" t="s">
        <v>20841</v>
      </c>
      <c r="C6750" s="101" t="s">
        <v>20802</v>
      </c>
      <c r="D6750" s="102" t="s">
        <v>20834</v>
      </c>
    </row>
    <row r="6751" spans="1:4" ht="13.5" x14ac:dyDescent="0.25">
      <c r="A6751" s="101" t="s">
        <v>20842</v>
      </c>
      <c r="B6751" s="101" t="s">
        <v>20843</v>
      </c>
      <c r="C6751" s="101" t="s">
        <v>20802</v>
      </c>
      <c r="D6751" s="102" t="s">
        <v>20818</v>
      </c>
    </row>
    <row r="6752" spans="1:4" ht="13.5" x14ac:dyDescent="0.25">
      <c r="A6752" s="101" t="s">
        <v>20844</v>
      </c>
      <c r="B6752" s="101" t="s">
        <v>20845</v>
      </c>
      <c r="C6752" s="101" t="s">
        <v>20802</v>
      </c>
      <c r="D6752" s="102" t="s">
        <v>20846</v>
      </c>
    </row>
    <row r="6753" spans="1:4" ht="13.5" x14ac:dyDescent="0.25">
      <c r="A6753" s="101" t="s">
        <v>20847</v>
      </c>
      <c r="B6753" s="101" t="s">
        <v>20848</v>
      </c>
      <c r="C6753" s="101" t="s">
        <v>20802</v>
      </c>
      <c r="D6753" s="102" t="s">
        <v>20849</v>
      </c>
    </row>
    <row r="6754" spans="1:4" ht="13.5" x14ac:dyDescent="0.25">
      <c r="A6754" s="101" t="s">
        <v>20850</v>
      </c>
      <c r="B6754" s="101" t="s">
        <v>20851</v>
      </c>
      <c r="C6754" s="101" t="s">
        <v>20802</v>
      </c>
      <c r="D6754" s="102" t="s">
        <v>8914</v>
      </c>
    </row>
    <row r="6755" spans="1:4" ht="13.5" x14ac:dyDescent="0.25">
      <c r="A6755" s="101" t="s">
        <v>20852</v>
      </c>
      <c r="B6755" s="101" t="s">
        <v>20853</v>
      </c>
      <c r="C6755" s="101" t="s">
        <v>20802</v>
      </c>
      <c r="D6755" s="102" t="s">
        <v>12550</v>
      </c>
    </row>
    <row r="6756" spans="1:4" ht="13.5" x14ac:dyDescent="0.25">
      <c r="A6756" s="101" t="s">
        <v>20854</v>
      </c>
      <c r="B6756" s="101" t="s">
        <v>20855</v>
      </c>
      <c r="C6756" s="101" t="s">
        <v>20802</v>
      </c>
      <c r="D6756" s="102" t="s">
        <v>20808</v>
      </c>
    </row>
    <row r="6757" spans="1:4" ht="13.5" x14ac:dyDescent="0.25">
      <c r="A6757" s="101" t="s">
        <v>20856</v>
      </c>
      <c r="B6757" s="101" t="s">
        <v>20857</v>
      </c>
      <c r="C6757" s="101" t="s">
        <v>20802</v>
      </c>
      <c r="D6757" s="102" t="s">
        <v>8914</v>
      </c>
    </row>
    <row r="6758" spans="1:4" ht="13.5" x14ac:dyDescent="0.25">
      <c r="A6758" s="101" t="s">
        <v>20858</v>
      </c>
      <c r="B6758" s="101" t="s">
        <v>20859</v>
      </c>
      <c r="C6758" s="101" t="s">
        <v>20802</v>
      </c>
      <c r="D6758" s="102" t="s">
        <v>20846</v>
      </c>
    </row>
    <row r="6759" spans="1:4" ht="13.5" x14ac:dyDescent="0.25">
      <c r="A6759" s="101" t="s">
        <v>20860</v>
      </c>
      <c r="B6759" s="101" t="s">
        <v>20861</v>
      </c>
      <c r="C6759" s="101" t="s">
        <v>20700</v>
      </c>
      <c r="D6759" s="102" t="s">
        <v>9679</v>
      </c>
    </row>
    <row r="6760" spans="1:4" ht="13.5" x14ac:dyDescent="0.25">
      <c r="A6760" s="101" t="s">
        <v>20862</v>
      </c>
      <c r="B6760" s="101" t="s">
        <v>20863</v>
      </c>
      <c r="C6760" s="101" t="s">
        <v>20700</v>
      </c>
      <c r="D6760" s="102" t="s">
        <v>3326</v>
      </c>
    </row>
    <row r="6761" spans="1:4" ht="13.5" x14ac:dyDescent="0.25">
      <c r="A6761" s="101" t="s">
        <v>20864</v>
      </c>
      <c r="B6761" s="101" t="s">
        <v>20865</v>
      </c>
      <c r="C6761" s="101" t="s">
        <v>20700</v>
      </c>
      <c r="D6761" s="102" t="s">
        <v>20866</v>
      </c>
    </row>
    <row r="6762" spans="1:4" ht="13.5" x14ac:dyDescent="0.25">
      <c r="A6762" s="101" t="s">
        <v>20867</v>
      </c>
      <c r="B6762" s="101" t="s">
        <v>20868</v>
      </c>
      <c r="C6762" s="101" t="s">
        <v>20700</v>
      </c>
      <c r="D6762" s="102" t="s">
        <v>20869</v>
      </c>
    </row>
    <row r="6763" spans="1:4" ht="13.5" x14ac:dyDescent="0.25">
      <c r="A6763" s="101" t="s">
        <v>20870</v>
      </c>
      <c r="B6763" s="101" t="s">
        <v>20871</v>
      </c>
      <c r="C6763" s="101" t="s">
        <v>20766</v>
      </c>
      <c r="D6763" s="102" t="s">
        <v>9974</v>
      </c>
    </row>
    <row r="6764" spans="1:4" ht="13.5" x14ac:dyDescent="0.25">
      <c r="A6764" s="101" t="s">
        <v>20872</v>
      </c>
      <c r="B6764" s="101" t="s">
        <v>20873</v>
      </c>
      <c r="C6764" s="101" t="s">
        <v>2759</v>
      </c>
      <c r="D6764" s="102" t="s">
        <v>20874</v>
      </c>
    </row>
    <row r="6765" spans="1:4" ht="13.5" x14ac:dyDescent="0.25">
      <c r="A6765" s="101" t="s">
        <v>20875</v>
      </c>
      <c r="B6765" s="101" t="s">
        <v>20876</v>
      </c>
      <c r="C6765" s="101" t="s">
        <v>20735</v>
      </c>
      <c r="D6765" s="102" t="s">
        <v>20877</v>
      </c>
    </row>
    <row r="6766" spans="1:4" ht="13.5" x14ac:dyDescent="0.25">
      <c r="A6766" s="101" t="s">
        <v>20878</v>
      </c>
      <c r="B6766" s="101" t="s">
        <v>20879</v>
      </c>
      <c r="C6766" s="101" t="s">
        <v>1549</v>
      </c>
      <c r="D6766" s="102" t="s">
        <v>17071</v>
      </c>
    </row>
    <row r="6767" spans="1:4" ht="13.5" x14ac:dyDescent="0.25">
      <c r="A6767" s="101" t="s">
        <v>20880</v>
      </c>
      <c r="B6767" s="101" t="s">
        <v>20881</v>
      </c>
      <c r="C6767" s="101" t="s">
        <v>20735</v>
      </c>
      <c r="D6767" s="102" t="s">
        <v>20877</v>
      </c>
    </row>
    <row r="6768" spans="1:4" ht="13.5" x14ac:dyDescent="0.25">
      <c r="A6768" s="101" t="s">
        <v>20882</v>
      </c>
      <c r="B6768" s="101" t="s">
        <v>20883</v>
      </c>
      <c r="C6768" s="101" t="s">
        <v>1549</v>
      </c>
      <c r="D6768" s="102" t="s">
        <v>17071</v>
      </c>
    </row>
    <row r="6769" spans="1:4" ht="13.5" x14ac:dyDescent="0.25">
      <c r="A6769" s="101" t="s">
        <v>20884</v>
      </c>
      <c r="B6769" s="101" t="s">
        <v>20885</v>
      </c>
      <c r="C6769" s="101" t="s">
        <v>20735</v>
      </c>
      <c r="D6769" s="102" t="s">
        <v>16618</v>
      </c>
    </row>
    <row r="6770" spans="1:4" ht="13.5" x14ac:dyDescent="0.25">
      <c r="A6770" s="101" t="s">
        <v>20886</v>
      </c>
      <c r="B6770" s="101" t="s">
        <v>20887</v>
      </c>
      <c r="C6770" s="101" t="s">
        <v>20766</v>
      </c>
      <c r="D6770" s="102" t="s">
        <v>12314</v>
      </c>
    </row>
    <row r="6771" spans="1:4" ht="13.5" x14ac:dyDescent="0.25">
      <c r="A6771" s="101" t="s">
        <v>20888</v>
      </c>
      <c r="B6771" s="101" t="s">
        <v>20889</v>
      </c>
      <c r="C6771" s="101" t="s">
        <v>2759</v>
      </c>
      <c r="D6771" s="102" t="s">
        <v>5131</v>
      </c>
    </row>
    <row r="6772" spans="1:4" ht="13.5" x14ac:dyDescent="0.25">
      <c r="A6772" s="101" t="s">
        <v>20890</v>
      </c>
      <c r="B6772" s="101" t="s">
        <v>20891</v>
      </c>
      <c r="C6772" s="101" t="s">
        <v>20700</v>
      </c>
      <c r="D6772" s="102" t="s">
        <v>17074</v>
      </c>
    </row>
    <row r="6773" spans="1:4" ht="13.5" x14ac:dyDescent="0.25">
      <c r="A6773" s="101" t="s">
        <v>20892</v>
      </c>
      <c r="B6773" s="101" t="s">
        <v>20893</v>
      </c>
      <c r="C6773" s="101" t="s">
        <v>20766</v>
      </c>
      <c r="D6773" s="102" t="s">
        <v>2176</v>
      </c>
    </row>
    <row r="6774" spans="1:4" ht="13.5" x14ac:dyDescent="0.25">
      <c r="A6774" s="101" t="s">
        <v>20894</v>
      </c>
      <c r="B6774" s="101" t="s">
        <v>20895</v>
      </c>
      <c r="C6774" s="101" t="s">
        <v>20766</v>
      </c>
      <c r="D6774" s="102" t="s">
        <v>2706</v>
      </c>
    </row>
    <row r="6775" spans="1:4" ht="13.5" x14ac:dyDescent="0.25">
      <c r="A6775" s="101" t="s">
        <v>20896</v>
      </c>
      <c r="B6775" s="101" t="s">
        <v>20897</v>
      </c>
      <c r="C6775" s="101" t="s">
        <v>20766</v>
      </c>
      <c r="D6775" s="102" t="s">
        <v>14671</v>
      </c>
    </row>
    <row r="6776" spans="1:4" ht="13.5" x14ac:dyDescent="0.25">
      <c r="A6776" s="101" t="s">
        <v>20898</v>
      </c>
      <c r="B6776" s="101" t="s">
        <v>20899</v>
      </c>
      <c r="C6776" s="101" t="s">
        <v>20766</v>
      </c>
      <c r="D6776" s="102" t="s">
        <v>20900</v>
      </c>
    </row>
    <row r="6777" spans="1:4" ht="13.5" x14ac:dyDescent="0.25">
      <c r="A6777" s="101" t="s">
        <v>20901</v>
      </c>
      <c r="B6777" s="101" t="s">
        <v>20902</v>
      </c>
      <c r="C6777" s="101" t="s">
        <v>20735</v>
      </c>
      <c r="D6777" s="102" t="s">
        <v>20903</v>
      </c>
    </row>
    <row r="6778" spans="1:4" ht="13.5" x14ac:dyDescent="0.25">
      <c r="A6778" s="101" t="s">
        <v>20904</v>
      </c>
      <c r="B6778" s="101" t="s">
        <v>20905</v>
      </c>
      <c r="C6778" s="101" t="s">
        <v>1549</v>
      </c>
      <c r="D6778" s="102" t="s">
        <v>4771</v>
      </c>
    </row>
    <row r="6779" spans="1:4" ht="13.5" x14ac:dyDescent="0.25">
      <c r="A6779" s="101" t="s">
        <v>20906</v>
      </c>
      <c r="B6779" s="101" t="s">
        <v>20907</v>
      </c>
      <c r="C6779" s="101" t="s">
        <v>20735</v>
      </c>
      <c r="D6779" s="102" t="s">
        <v>4513</v>
      </c>
    </row>
    <row r="6780" spans="1:4" ht="13.5" x14ac:dyDescent="0.25">
      <c r="A6780" s="101" t="s">
        <v>20908</v>
      </c>
      <c r="B6780" s="101" t="s">
        <v>20909</v>
      </c>
      <c r="C6780" s="101" t="s">
        <v>20735</v>
      </c>
      <c r="D6780" s="102" t="s">
        <v>5349</v>
      </c>
    </row>
    <row r="6781" spans="1:4" ht="13.5" x14ac:dyDescent="0.25">
      <c r="A6781" s="101" t="s">
        <v>20910</v>
      </c>
      <c r="B6781" s="101" t="s">
        <v>20911</v>
      </c>
      <c r="C6781" s="101" t="s">
        <v>20766</v>
      </c>
      <c r="D6781" s="102" t="s">
        <v>20912</v>
      </c>
    </row>
    <row r="6782" spans="1:4" ht="13.5" x14ac:dyDescent="0.25">
      <c r="A6782" s="101" t="s">
        <v>20913</v>
      </c>
      <c r="B6782" s="101" t="s">
        <v>20914</v>
      </c>
      <c r="C6782" s="101" t="s">
        <v>20766</v>
      </c>
      <c r="D6782" s="102" t="s">
        <v>12886</v>
      </c>
    </row>
    <row r="6783" spans="1:4" ht="13.5" x14ac:dyDescent="0.25">
      <c r="A6783" s="101" t="s">
        <v>20915</v>
      </c>
      <c r="B6783" s="101" t="s">
        <v>20916</v>
      </c>
      <c r="C6783" s="101" t="s">
        <v>20766</v>
      </c>
      <c r="D6783" s="102" t="s">
        <v>8848</v>
      </c>
    </row>
    <row r="6784" spans="1:4" ht="13.5" x14ac:dyDescent="0.25">
      <c r="A6784" s="101" t="s">
        <v>20917</v>
      </c>
      <c r="B6784" s="101" t="s">
        <v>20918</v>
      </c>
      <c r="C6784" s="101" t="s">
        <v>20802</v>
      </c>
      <c r="D6784" s="102" t="s">
        <v>20919</v>
      </c>
    </row>
    <row r="6785" spans="1:4" ht="13.5" x14ac:dyDescent="0.25">
      <c r="A6785" s="101" t="s">
        <v>20920</v>
      </c>
      <c r="B6785" s="101" t="s">
        <v>20921</v>
      </c>
      <c r="C6785" s="101" t="s">
        <v>20802</v>
      </c>
      <c r="D6785" s="102" t="s">
        <v>8939</v>
      </c>
    </row>
    <row r="6786" spans="1:4" ht="13.5" x14ac:dyDescent="0.25">
      <c r="A6786" s="101" t="s">
        <v>20922</v>
      </c>
      <c r="B6786" s="101" t="s">
        <v>20923</v>
      </c>
      <c r="C6786" s="101" t="s">
        <v>20802</v>
      </c>
      <c r="D6786" s="102" t="s">
        <v>20834</v>
      </c>
    </row>
    <row r="6787" spans="1:4" ht="13.5" x14ac:dyDescent="0.25">
      <c r="A6787" s="101" t="s">
        <v>20924</v>
      </c>
      <c r="B6787" s="101" t="s">
        <v>20925</v>
      </c>
      <c r="C6787" s="101" t="s">
        <v>2759</v>
      </c>
      <c r="D6787" s="102" t="s">
        <v>20926</v>
      </c>
    </row>
    <row r="6788" spans="1:4" ht="13.5" x14ac:dyDescent="0.25">
      <c r="A6788" s="101" t="s">
        <v>20927</v>
      </c>
      <c r="B6788" s="101" t="s">
        <v>20928</v>
      </c>
      <c r="C6788" s="101" t="s">
        <v>2759</v>
      </c>
      <c r="D6788" s="102" t="s">
        <v>5016</v>
      </c>
    </row>
    <row r="6789" spans="1:4" ht="13.5" x14ac:dyDescent="0.25">
      <c r="A6789" s="101" t="s">
        <v>20929</v>
      </c>
      <c r="B6789" s="101" t="s">
        <v>20930</v>
      </c>
      <c r="C6789" s="101" t="s">
        <v>2759</v>
      </c>
      <c r="D6789" s="102" t="s">
        <v>20931</v>
      </c>
    </row>
    <row r="6790" spans="1:4" ht="13.5" x14ac:dyDescent="0.25">
      <c r="A6790" s="101" t="s">
        <v>20932</v>
      </c>
      <c r="B6790" s="101" t="s">
        <v>20933</v>
      </c>
      <c r="C6790" s="101" t="s">
        <v>2759</v>
      </c>
      <c r="D6790" s="102" t="s">
        <v>5434</v>
      </c>
    </row>
    <row r="6791" spans="1:4" ht="13.5" x14ac:dyDescent="0.25">
      <c r="A6791" s="101" t="s">
        <v>20934</v>
      </c>
      <c r="B6791" s="101" t="s">
        <v>20935</v>
      </c>
      <c r="C6791" s="101" t="s">
        <v>2759</v>
      </c>
      <c r="D6791" s="102" t="s">
        <v>20936</v>
      </c>
    </row>
    <row r="6792" spans="1:4" ht="13.5" x14ac:dyDescent="0.25">
      <c r="A6792" s="101" t="s">
        <v>20937</v>
      </c>
      <c r="B6792" s="101" t="s">
        <v>20938</v>
      </c>
      <c r="C6792" s="101" t="s">
        <v>2759</v>
      </c>
      <c r="D6792" s="102" t="s">
        <v>4255</v>
      </c>
    </row>
    <row r="6793" spans="1:4" ht="13.5" x14ac:dyDescent="0.25">
      <c r="A6793" s="101" t="s">
        <v>20939</v>
      </c>
      <c r="B6793" s="101" t="s">
        <v>20940</v>
      </c>
      <c r="C6793" s="101" t="s">
        <v>2759</v>
      </c>
      <c r="D6793" s="102" t="s">
        <v>20941</v>
      </c>
    </row>
    <row r="6794" spans="1:4" ht="13.5" x14ac:dyDescent="0.25">
      <c r="A6794" s="101" t="s">
        <v>20942</v>
      </c>
      <c r="B6794" s="101" t="s">
        <v>20943</v>
      </c>
      <c r="C6794" s="101" t="s">
        <v>2759</v>
      </c>
      <c r="D6794" s="102" t="s">
        <v>4327</v>
      </c>
    </row>
    <row r="6795" spans="1:4" ht="13.5" x14ac:dyDescent="0.25">
      <c r="A6795" s="101" t="s">
        <v>20944</v>
      </c>
      <c r="B6795" s="101" t="s">
        <v>20945</v>
      </c>
      <c r="C6795" s="101" t="s">
        <v>2759</v>
      </c>
      <c r="D6795" s="102" t="s">
        <v>20946</v>
      </c>
    </row>
    <row r="6796" spans="1:4" ht="13.5" x14ac:dyDescent="0.25">
      <c r="A6796" s="101" t="s">
        <v>20947</v>
      </c>
      <c r="B6796" s="101" t="s">
        <v>20948</v>
      </c>
      <c r="C6796" s="101" t="s">
        <v>2759</v>
      </c>
      <c r="D6796" s="102" t="s">
        <v>20949</v>
      </c>
    </row>
    <row r="6797" spans="1:4" ht="13.5" x14ac:dyDescent="0.25">
      <c r="A6797" s="101" t="s">
        <v>20950</v>
      </c>
      <c r="B6797" s="101" t="s">
        <v>20951</v>
      </c>
      <c r="C6797" s="101" t="s">
        <v>2759</v>
      </c>
      <c r="D6797" s="102" t="s">
        <v>4587</v>
      </c>
    </row>
    <row r="6798" spans="1:4" ht="13.5" x14ac:dyDescent="0.25">
      <c r="A6798" s="101" t="s">
        <v>20952</v>
      </c>
      <c r="B6798" s="101" t="s">
        <v>20953</v>
      </c>
      <c r="C6798" s="101" t="s">
        <v>2759</v>
      </c>
      <c r="D6798" s="102" t="s">
        <v>2086</v>
      </c>
    </row>
    <row r="6799" spans="1:4" ht="13.5" x14ac:dyDescent="0.25">
      <c r="A6799" s="101" t="s">
        <v>20954</v>
      </c>
      <c r="B6799" s="101" t="s">
        <v>20955</v>
      </c>
      <c r="C6799" s="101" t="s">
        <v>2759</v>
      </c>
      <c r="D6799" s="102" t="s">
        <v>4260</v>
      </c>
    </row>
    <row r="6800" spans="1:4" ht="13.5" x14ac:dyDescent="0.25">
      <c r="A6800" s="101" t="s">
        <v>20956</v>
      </c>
      <c r="B6800" s="101" t="s">
        <v>20957</v>
      </c>
      <c r="C6800" s="101" t="s">
        <v>1549</v>
      </c>
      <c r="D6800" s="102" t="s">
        <v>20958</v>
      </c>
    </row>
    <row r="6801" spans="1:4" ht="13.5" x14ac:dyDescent="0.25">
      <c r="A6801" s="101" t="s">
        <v>20959</v>
      </c>
      <c r="B6801" s="101" t="s">
        <v>20960</v>
      </c>
      <c r="C6801" s="101" t="s">
        <v>1549</v>
      </c>
      <c r="D6801" s="102" t="s">
        <v>14924</v>
      </c>
    </row>
    <row r="6802" spans="1:4" ht="13.5" x14ac:dyDescent="0.25">
      <c r="A6802" s="101" t="s">
        <v>20961</v>
      </c>
      <c r="B6802" s="101" t="s">
        <v>20962</v>
      </c>
      <c r="C6802" s="101" t="s">
        <v>1549</v>
      </c>
      <c r="D6802" s="102" t="s">
        <v>4837</v>
      </c>
    </row>
    <row r="6803" spans="1:4" ht="13.5" x14ac:dyDescent="0.25">
      <c r="A6803" s="101" t="s">
        <v>20963</v>
      </c>
      <c r="B6803" s="101" t="s">
        <v>20964</v>
      </c>
      <c r="C6803" s="101" t="s">
        <v>1549</v>
      </c>
      <c r="D6803" s="102" t="s">
        <v>4837</v>
      </c>
    </row>
    <row r="6804" spans="1:4" ht="13.5" x14ac:dyDescent="0.25">
      <c r="A6804" s="101" t="s">
        <v>20965</v>
      </c>
      <c r="B6804" s="101" t="s">
        <v>20966</v>
      </c>
      <c r="C6804" s="101" t="s">
        <v>2759</v>
      </c>
      <c r="D6804" s="102" t="s">
        <v>20967</v>
      </c>
    </row>
    <row r="6805" spans="1:4" ht="13.5" x14ac:dyDescent="0.25">
      <c r="A6805" s="101" t="s">
        <v>20968</v>
      </c>
      <c r="B6805" s="101" t="s">
        <v>20969</v>
      </c>
      <c r="C6805" s="101" t="s">
        <v>2759</v>
      </c>
      <c r="D6805" s="102" t="s">
        <v>18731</v>
      </c>
    </row>
    <row r="6806" spans="1:4" ht="13.5" x14ac:dyDescent="0.25">
      <c r="A6806" s="101" t="s">
        <v>20970</v>
      </c>
      <c r="B6806" s="101" t="s">
        <v>20971</v>
      </c>
      <c r="C6806" s="101" t="s">
        <v>2759</v>
      </c>
      <c r="D6806" s="102" t="s">
        <v>5411</v>
      </c>
    </row>
    <row r="6807" spans="1:4" ht="13.5" x14ac:dyDescent="0.25">
      <c r="A6807" s="101" t="s">
        <v>20972</v>
      </c>
      <c r="B6807" s="101" t="s">
        <v>20973</v>
      </c>
      <c r="C6807" s="101" t="s">
        <v>2759</v>
      </c>
      <c r="D6807" s="102" t="s">
        <v>20974</v>
      </c>
    </row>
    <row r="6808" spans="1:4" ht="13.5" x14ac:dyDescent="0.25">
      <c r="A6808" s="101" t="s">
        <v>20975</v>
      </c>
      <c r="B6808" s="101" t="s">
        <v>20976</v>
      </c>
      <c r="C6808" s="101" t="s">
        <v>2759</v>
      </c>
      <c r="D6808" s="102" t="s">
        <v>18477</v>
      </c>
    </row>
    <row r="6809" spans="1:4" ht="13.5" x14ac:dyDescent="0.25">
      <c r="A6809" s="101" t="s">
        <v>20977</v>
      </c>
      <c r="B6809" s="101" t="s">
        <v>20978</v>
      </c>
      <c r="C6809" s="101" t="s">
        <v>2759</v>
      </c>
      <c r="D6809" s="102" t="s">
        <v>20979</v>
      </c>
    </row>
    <row r="6810" spans="1:4" ht="13.5" x14ac:dyDescent="0.25">
      <c r="A6810" s="101" t="s">
        <v>20980</v>
      </c>
      <c r="B6810" s="101" t="s">
        <v>20981</v>
      </c>
      <c r="C6810" s="101" t="s">
        <v>2759</v>
      </c>
      <c r="D6810" s="102" t="s">
        <v>20982</v>
      </c>
    </row>
    <row r="6811" spans="1:4" ht="13.5" x14ac:dyDescent="0.25">
      <c r="A6811" s="101" t="s">
        <v>20983</v>
      </c>
      <c r="B6811" s="101" t="s">
        <v>20984</v>
      </c>
      <c r="C6811" s="101" t="s">
        <v>2759</v>
      </c>
      <c r="D6811" s="102" t="s">
        <v>20985</v>
      </c>
    </row>
    <row r="6812" spans="1:4" ht="13.5" x14ac:dyDescent="0.25">
      <c r="A6812" s="101" t="s">
        <v>20986</v>
      </c>
      <c r="B6812" s="101" t="s">
        <v>20987</v>
      </c>
      <c r="C6812" s="101" t="s">
        <v>1770</v>
      </c>
      <c r="D6812" s="102" t="s">
        <v>20988</v>
      </c>
    </row>
    <row r="6813" spans="1:4" ht="13.5" x14ac:dyDescent="0.25">
      <c r="A6813" s="101" t="s">
        <v>20989</v>
      </c>
      <c r="B6813" s="101" t="s">
        <v>20990</v>
      </c>
      <c r="C6813" s="101" t="s">
        <v>1770</v>
      </c>
      <c r="D6813" s="102" t="s">
        <v>2730</v>
      </c>
    </row>
    <row r="6814" spans="1:4" ht="13.5" x14ac:dyDescent="0.25">
      <c r="A6814" s="101" t="s">
        <v>20991</v>
      </c>
      <c r="B6814" s="101" t="s">
        <v>20992</v>
      </c>
      <c r="C6814" s="101" t="s">
        <v>1770</v>
      </c>
      <c r="D6814" s="102" t="s">
        <v>20993</v>
      </c>
    </row>
    <row r="6815" spans="1:4" ht="13.5" x14ac:dyDescent="0.25">
      <c r="A6815" s="101" t="s">
        <v>20994</v>
      </c>
      <c r="B6815" s="101" t="s">
        <v>20995</v>
      </c>
      <c r="C6815" s="101" t="s">
        <v>1770</v>
      </c>
      <c r="D6815" s="102" t="s">
        <v>20996</v>
      </c>
    </row>
    <row r="6816" spans="1:4" ht="13.5" x14ac:dyDescent="0.25">
      <c r="A6816" s="101" t="s">
        <v>20997</v>
      </c>
      <c r="B6816" s="101" t="s">
        <v>20998</v>
      </c>
      <c r="C6816" s="101" t="s">
        <v>1770</v>
      </c>
      <c r="D6816" s="102" t="s">
        <v>20999</v>
      </c>
    </row>
    <row r="6817" spans="1:4" ht="13.5" x14ac:dyDescent="0.25">
      <c r="A6817" s="101" t="s">
        <v>21000</v>
      </c>
      <c r="B6817" s="101" t="s">
        <v>21001</v>
      </c>
      <c r="C6817" s="101" t="s">
        <v>1770</v>
      </c>
      <c r="D6817" s="102" t="s">
        <v>21002</v>
      </c>
    </row>
    <row r="6818" spans="1:4" ht="13.5" x14ac:dyDescent="0.25">
      <c r="A6818" s="101" t="s">
        <v>21003</v>
      </c>
      <c r="B6818" s="101" t="s">
        <v>21004</v>
      </c>
      <c r="C6818" s="101" t="s">
        <v>1770</v>
      </c>
      <c r="D6818" s="102" t="s">
        <v>13268</v>
      </c>
    </row>
    <row r="6819" spans="1:4" ht="13.5" x14ac:dyDescent="0.25">
      <c r="A6819" s="101" t="s">
        <v>21005</v>
      </c>
      <c r="B6819" s="101" t="s">
        <v>21006</v>
      </c>
      <c r="C6819" s="101" t="s">
        <v>1770</v>
      </c>
      <c r="D6819" s="102" t="s">
        <v>21007</v>
      </c>
    </row>
    <row r="6820" spans="1:4" ht="13.5" x14ac:dyDescent="0.25">
      <c r="A6820" s="101" t="s">
        <v>21008</v>
      </c>
      <c r="B6820" s="101" t="s">
        <v>21009</v>
      </c>
      <c r="C6820" s="101" t="s">
        <v>1770</v>
      </c>
      <c r="D6820" s="102" t="s">
        <v>5205</v>
      </c>
    </row>
    <row r="6821" spans="1:4" ht="13.5" x14ac:dyDescent="0.25">
      <c r="A6821" s="101" t="s">
        <v>21010</v>
      </c>
      <c r="B6821" s="101" t="s">
        <v>21011</v>
      </c>
      <c r="C6821" s="101" t="s">
        <v>1770</v>
      </c>
      <c r="D6821" s="102" t="s">
        <v>21012</v>
      </c>
    </row>
    <row r="6822" spans="1:4" ht="13.5" x14ac:dyDescent="0.25">
      <c r="A6822" s="101" t="s">
        <v>21013</v>
      </c>
      <c r="B6822" s="101" t="s">
        <v>21014</v>
      </c>
      <c r="C6822" s="101" t="s">
        <v>1770</v>
      </c>
      <c r="D6822" s="102" t="s">
        <v>21015</v>
      </c>
    </row>
    <row r="6823" spans="1:4" ht="13.5" x14ac:dyDescent="0.25">
      <c r="A6823" s="101" t="s">
        <v>21016</v>
      </c>
      <c r="B6823" s="101" t="s">
        <v>21017</v>
      </c>
      <c r="C6823" s="101" t="s">
        <v>1770</v>
      </c>
      <c r="D6823" s="102" t="s">
        <v>21018</v>
      </c>
    </row>
    <row r="6824" spans="1:4" ht="13.5" x14ac:dyDescent="0.25">
      <c r="A6824" s="101" t="s">
        <v>21019</v>
      </c>
      <c r="B6824" s="101" t="s">
        <v>21020</v>
      </c>
      <c r="C6824" s="101" t="s">
        <v>1770</v>
      </c>
      <c r="D6824" s="102" t="s">
        <v>21021</v>
      </c>
    </row>
    <row r="6825" spans="1:4" ht="13.5" x14ac:dyDescent="0.25">
      <c r="A6825" s="101" t="s">
        <v>21022</v>
      </c>
      <c r="B6825" s="101" t="s">
        <v>21023</v>
      </c>
      <c r="C6825" s="101" t="s">
        <v>2759</v>
      </c>
      <c r="D6825" s="102" t="s">
        <v>21024</v>
      </c>
    </row>
    <row r="6826" spans="1:4" ht="13.5" x14ac:dyDescent="0.25">
      <c r="A6826" s="101" t="s">
        <v>21025</v>
      </c>
      <c r="B6826" s="101" t="s">
        <v>21026</v>
      </c>
      <c r="C6826" s="101" t="s">
        <v>2759</v>
      </c>
      <c r="D6826" s="102" t="s">
        <v>12914</v>
      </c>
    </row>
    <row r="6827" spans="1:4" ht="13.5" x14ac:dyDescent="0.25">
      <c r="A6827" s="101" t="s">
        <v>21027</v>
      </c>
      <c r="B6827" s="101" t="s">
        <v>21028</v>
      </c>
      <c r="C6827" s="101" t="s">
        <v>2759</v>
      </c>
      <c r="D6827" s="102" t="s">
        <v>21029</v>
      </c>
    </row>
    <row r="6828" spans="1:4" ht="13.5" x14ac:dyDescent="0.25">
      <c r="A6828" s="101" t="s">
        <v>21030</v>
      </c>
      <c r="B6828" s="101" t="s">
        <v>21031</v>
      </c>
      <c r="C6828" s="101" t="s">
        <v>2759</v>
      </c>
      <c r="D6828" s="102" t="s">
        <v>3616</v>
      </c>
    </row>
    <row r="6829" spans="1:4" ht="13.5" x14ac:dyDescent="0.25">
      <c r="A6829" s="101" t="s">
        <v>21032</v>
      </c>
      <c r="B6829" s="101" t="s">
        <v>21033</v>
      </c>
      <c r="C6829" s="101" t="s">
        <v>2759</v>
      </c>
      <c r="D6829" s="102" t="s">
        <v>5134</v>
      </c>
    </row>
    <row r="6830" spans="1:4" ht="13.5" x14ac:dyDescent="0.25">
      <c r="A6830" s="101" t="s">
        <v>21034</v>
      </c>
      <c r="B6830" s="101" t="s">
        <v>21035</v>
      </c>
      <c r="C6830" s="101" t="s">
        <v>2759</v>
      </c>
      <c r="D6830" s="102" t="s">
        <v>4457</v>
      </c>
    </row>
    <row r="6831" spans="1:4" ht="13.5" x14ac:dyDescent="0.25">
      <c r="A6831" s="101" t="s">
        <v>21036</v>
      </c>
      <c r="B6831" s="101" t="s">
        <v>21037</v>
      </c>
      <c r="C6831" s="101" t="s">
        <v>1549</v>
      </c>
      <c r="D6831" s="102" t="s">
        <v>21038</v>
      </c>
    </row>
    <row r="6832" spans="1:4" ht="13.5" x14ac:dyDescent="0.25">
      <c r="A6832" s="101" t="s">
        <v>21039</v>
      </c>
      <c r="B6832" s="101" t="s">
        <v>21040</v>
      </c>
      <c r="C6832" s="101" t="s">
        <v>2759</v>
      </c>
      <c r="D6832" s="102" t="s">
        <v>12654</v>
      </c>
    </row>
    <row r="6833" spans="1:4" ht="13.5" x14ac:dyDescent="0.25">
      <c r="A6833" s="101" t="s">
        <v>21041</v>
      </c>
      <c r="B6833" s="101" t="s">
        <v>21042</v>
      </c>
      <c r="C6833" s="101" t="s">
        <v>2759</v>
      </c>
      <c r="D6833" s="102" t="s">
        <v>17691</v>
      </c>
    </row>
    <row r="6834" spans="1:4" ht="13.5" x14ac:dyDescent="0.25">
      <c r="A6834" s="101" t="s">
        <v>21043</v>
      </c>
      <c r="B6834" s="101" t="s">
        <v>21044</v>
      </c>
      <c r="C6834" s="101" t="s">
        <v>1770</v>
      </c>
      <c r="D6834" s="102" t="s">
        <v>21045</v>
      </c>
    </row>
    <row r="6835" spans="1:4" ht="13.5" x14ac:dyDescent="0.25">
      <c r="A6835" s="101" t="s">
        <v>21046</v>
      </c>
      <c r="B6835" s="101" t="s">
        <v>21047</v>
      </c>
      <c r="C6835" s="101" t="s">
        <v>5927</v>
      </c>
      <c r="D6835" s="102" t="s">
        <v>3029</v>
      </c>
    </row>
    <row r="6836" spans="1:4" ht="13.5" x14ac:dyDescent="0.25">
      <c r="A6836" s="101" t="s">
        <v>21048</v>
      </c>
      <c r="B6836" s="101" t="s">
        <v>21049</v>
      </c>
      <c r="C6836" s="101" t="s">
        <v>2759</v>
      </c>
      <c r="D6836" s="102" t="s">
        <v>21050</v>
      </c>
    </row>
    <row r="6837" spans="1:4" ht="13.5" x14ac:dyDescent="0.25">
      <c r="A6837" s="101" t="s">
        <v>21051</v>
      </c>
      <c r="B6837" s="101" t="s">
        <v>21052</v>
      </c>
      <c r="C6837" s="101" t="s">
        <v>1770</v>
      </c>
      <c r="D6837" s="102" t="s">
        <v>21053</v>
      </c>
    </row>
    <row r="6838" spans="1:4" ht="13.5" x14ac:dyDescent="0.25">
      <c r="A6838" s="101" t="s">
        <v>21054</v>
      </c>
      <c r="B6838" s="101" t="s">
        <v>21055</v>
      </c>
      <c r="C6838" s="101" t="s">
        <v>5927</v>
      </c>
      <c r="D6838" s="102" t="s">
        <v>21056</v>
      </c>
    </row>
    <row r="6839" spans="1:4" ht="13.5" x14ac:dyDescent="0.25">
      <c r="A6839" s="101" t="s">
        <v>21057</v>
      </c>
      <c r="B6839" s="101" t="s">
        <v>21058</v>
      </c>
      <c r="C6839" s="101" t="s">
        <v>5927</v>
      </c>
      <c r="D6839" s="102" t="s">
        <v>21059</v>
      </c>
    </row>
    <row r="6840" spans="1:4" ht="13.5" x14ac:dyDescent="0.25">
      <c r="A6840" s="101" t="s">
        <v>21060</v>
      </c>
      <c r="B6840" s="101" t="s">
        <v>21061</v>
      </c>
      <c r="C6840" s="101" t="s">
        <v>5927</v>
      </c>
      <c r="D6840" s="102" t="s">
        <v>21062</v>
      </c>
    </row>
    <row r="6841" spans="1:4" ht="13.5" x14ac:dyDescent="0.25">
      <c r="A6841" s="101" t="s">
        <v>21063</v>
      </c>
      <c r="B6841" s="101" t="s">
        <v>21064</v>
      </c>
      <c r="C6841" s="101" t="s">
        <v>5927</v>
      </c>
      <c r="D6841" s="102" t="s">
        <v>11929</v>
      </c>
    </row>
    <row r="6842" spans="1:4" ht="13.5" x14ac:dyDescent="0.25">
      <c r="A6842" s="101" t="s">
        <v>21065</v>
      </c>
      <c r="B6842" s="101" t="s">
        <v>21066</v>
      </c>
      <c r="C6842" s="101" t="s">
        <v>5927</v>
      </c>
      <c r="D6842" s="102" t="s">
        <v>21067</v>
      </c>
    </row>
    <row r="6843" spans="1:4" ht="13.5" x14ac:dyDescent="0.25">
      <c r="A6843" s="101" t="s">
        <v>21068</v>
      </c>
      <c r="B6843" s="101" t="s">
        <v>21069</v>
      </c>
      <c r="C6843" s="101" t="s">
        <v>5927</v>
      </c>
      <c r="D6843" s="102" t="s">
        <v>21070</v>
      </c>
    </row>
    <row r="6844" spans="1:4" ht="13.5" x14ac:dyDescent="0.25">
      <c r="A6844" s="101" t="s">
        <v>21071</v>
      </c>
      <c r="B6844" s="101" t="s">
        <v>21072</v>
      </c>
      <c r="C6844" s="101" t="s">
        <v>5927</v>
      </c>
      <c r="D6844" s="102" t="s">
        <v>21073</v>
      </c>
    </row>
    <row r="6845" spans="1:4" ht="13.5" x14ac:dyDescent="0.25">
      <c r="A6845" s="101" t="s">
        <v>21074</v>
      </c>
      <c r="B6845" s="101" t="s">
        <v>21075</v>
      </c>
      <c r="C6845" s="101" t="s">
        <v>5927</v>
      </c>
      <c r="D6845" s="102" t="s">
        <v>21076</v>
      </c>
    </row>
    <row r="6846" spans="1:4" ht="13.5" x14ac:dyDescent="0.25">
      <c r="A6846" s="101" t="s">
        <v>21077</v>
      </c>
      <c r="B6846" s="101" t="s">
        <v>21078</v>
      </c>
      <c r="C6846" s="101" t="s">
        <v>5927</v>
      </c>
      <c r="D6846" s="102" t="s">
        <v>21079</v>
      </c>
    </row>
    <row r="6847" spans="1:4" ht="13.5" x14ac:dyDescent="0.25">
      <c r="A6847" s="101" t="s">
        <v>21080</v>
      </c>
      <c r="B6847" s="101" t="s">
        <v>21081</v>
      </c>
      <c r="C6847" s="101" t="s">
        <v>2759</v>
      </c>
      <c r="D6847" s="102" t="s">
        <v>17063</v>
      </c>
    </row>
    <row r="6848" spans="1:4" ht="13.5" x14ac:dyDescent="0.25">
      <c r="A6848" s="101" t="s">
        <v>21082</v>
      </c>
      <c r="B6848" s="101" t="s">
        <v>21083</v>
      </c>
      <c r="C6848" s="101" t="s">
        <v>1770</v>
      </c>
      <c r="D6848" s="102" t="s">
        <v>21084</v>
      </c>
    </row>
    <row r="6849" spans="1:4" ht="13.5" x14ac:dyDescent="0.25">
      <c r="A6849" s="101" t="s">
        <v>21085</v>
      </c>
      <c r="B6849" s="101" t="s">
        <v>21086</v>
      </c>
      <c r="C6849" s="101" t="s">
        <v>2759</v>
      </c>
      <c r="D6849" s="102" t="s">
        <v>13135</v>
      </c>
    </row>
    <row r="6850" spans="1:4" ht="13.5" x14ac:dyDescent="0.25">
      <c r="A6850" s="101" t="s">
        <v>21087</v>
      </c>
      <c r="B6850" s="101" t="s">
        <v>21088</v>
      </c>
      <c r="C6850" s="101" t="s">
        <v>2759</v>
      </c>
      <c r="D6850" s="102" t="s">
        <v>5508</v>
      </c>
    </row>
    <row r="6851" spans="1:4" ht="13.5" x14ac:dyDescent="0.25">
      <c r="A6851" s="101" t="s">
        <v>21089</v>
      </c>
      <c r="B6851" s="101" t="s">
        <v>21090</v>
      </c>
      <c r="C6851" s="101" t="s">
        <v>2759</v>
      </c>
      <c r="D6851" s="102" t="s">
        <v>21091</v>
      </c>
    </row>
    <row r="6852" spans="1:4" ht="13.5" x14ac:dyDescent="0.25">
      <c r="A6852" s="101" t="s">
        <v>21092</v>
      </c>
      <c r="B6852" s="101" t="s">
        <v>21093</v>
      </c>
      <c r="C6852" s="101" t="s">
        <v>2759</v>
      </c>
      <c r="D6852" s="102" t="s">
        <v>21094</v>
      </c>
    </row>
    <row r="6853" spans="1:4" ht="13.5" x14ac:dyDescent="0.25">
      <c r="A6853" s="101" t="s">
        <v>21095</v>
      </c>
      <c r="B6853" s="101" t="s">
        <v>21096</v>
      </c>
      <c r="C6853" s="101" t="s">
        <v>2759</v>
      </c>
      <c r="D6853" s="102" t="s">
        <v>5406</v>
      </c>
    </row>
    <row r="6854" spans="1:4" ht="13.5" x14ac:dyDescent="0.25">
      <c r="A6854" s="101" t="s">
        <v>21097</v>
      </c>
      <c r="B6854" s="101" t="s">
        <v>21098</v>
      </c>
      <c r="C6854" s="101" t="s">
        <v>2759</v>
      </c>
      <c r="D6854" s="102" t="s">
        <v>21099</v>
      </c>
    </row>
    <row r="6855" spans="1:4" ht="13.5" x14ac:dyDescent="0.25">
      <c r="A6855" s="101" t="s">
        <v>21100</v>
      </c>
      <c r="B6855" s="101" t="s">
        <v>21101</v>
      </c>
      <c r="C6855" s="101" t="s">
        <v>2759</v>
      </c>
      <c r="D6855" s="102" t="s">
        <v>14987</v>
      </c>
    </row>
    <row r="6856" spans="1:4" ht="13.5" x14ac:dyDescent="0.25">
      <c r="A6856" s="101" t="s">
        <v>21102</v>
      </c>
      <c r="B6856" s="101" t="s">
        <v>21103</v>
      </c>
      <c r="C6856" s="101" t="s">
        <v>2759</v>
      </c>
      <c r="D6856" s="102" t="s">
        <v>21104</v>
      </c>
    </row>
    <row r="6857" spans="1:4" ht="13.5" x14ac:dyDescent="0.25">
      <c r="A6857" s="101" t="s">
        <v>21105</v>
      </c>
      <c r="B6857" s="101" t="s">
        <v>21106</v>
      </c>
      <c r="C6857" s="101" t="s">
        <v>2759</v>
      </c>
      <c r="D6857" s="102" t="s">
        <v>21107</v>
      </c>
    </row>
    <row r="6858" spans="1:4" ht="13.5" x14ac:dyDescent="0.25">
      <c r="A6858" s="101" t="s">
        <v>21108</v>
      </c>
      <c r="B6858" s="101" t="s">
        <v>21109</v>
      </c>
      <c r="C6858" s="101" t="s">
        <v>2759</v>
      </c>
      <c r="D6858" s="102" t="s">
        <v>17009</v>
      </c>
    </row>
    <row r="6859" spans="1:4" ht="13.5" x14ac:dyDescent="0.25">
      <c r="A6859" s="101" t="s">
        <v>21110</v>
      </c>
      <c r="B6859" s="101" t="s">
        <v>21111</v>
      </c>
      <c r="C6859" s="101" t="s">
        <v>2759</v>
      </c>
      <c r="D6859" s="102" t="s">
        <v>21112</v>
      </c>
    </row>
    <row r="6860" spans="1:4" ht="13.5" x14ac:dyDescent="0.25">
      <c r="A6860" s="101" t="s">
        <v>21113</v>
      </c>
      <c r="B6860" s="101" t="s">
        <v>21114</v>
      </c>
      <c r="C6860" s="101" t="s">
        <v>2759</v>
      </c>
      <c r="D6860" s="102" t="s">
        <v>21115</v>
      </c>
    </row>
    <row r="6861" spans="1:4" ht="13.5" x14ac:dyDescent="0.25">
      <c r="A6861" s="101" t="s">
        <v>21116</v>
      </c>
      <c r="B6861" s="101" t="s">
        <v>21117</v>
      </c>
      <c r="C6861" s="101" t="s">
        <v>2759</v>
      </c>
      <c r="D6861" s="102" t="s">
        <v>21118</v>
      </c>
    </row>
    <row r="6862" spans="1:4" ht="13.5" x14ac:dyDescent="0.25">
      <c r="A6862" s="101" t="s">
        <v>21119</v>
      </c>
      <c r="B6862" s="101" t="s">
        <v>21120</v>
      </c>
      <c r="C6862" s="101" t="s">
        <v>2759</v>
      </c>
      <c r="D6862" s="102" t="s">
        <v>21121</v>
      </c>
    </row>
    <row r="6863" spans="1:4" ht="13.5" x14ac:dyDescent="0.25">
      <c r="A6863" s="101" t="s">
        <v>21122</v>
      </c>
      <c r="B6863" s="101" t="s">
        <v>21123</v>
      </c>
      <c r="C6863" s="101" t="s">
        <v>2759</v>
      </c>
      <c r="D6863" s="102" t="s">
        <v>21124</v>
      </c>
    </row>
    <row r="6864" spans="1:4" ht="13.5" x14ac:dyDescent="0.25">
      <c r="A6864" s="101" t="s">
        <v>21125</v>
      </c>
      <c r="B6864" s="101" t="s">
        <v>21126</v>
      </c>
      <c r="C6864" s="101" t="s">
        <v>2759</v>
      </c>
      <c r="D6864" s="102" t="s">
        <v>4203</v>
      </c>
    </row>
    <row r="6865" spans="1:4" ht="13.5" x14ac:dyDescent="0.25">
      <c r="A6865" s="101" t="s">
        <v>21127</v>
      </c>
      <c r="B6865" s="101" t="s">
        <v>21128</v>
      </c>
      <c r="C6865" s="101" t="s">
        <v>2759</v>
      </c>
      <c r="D6865" s="102" t="s">
        <v>4768</v>
      </c>
    </row>
    <row r="6866" spans="1:4" ht="13.5" x14ac:dyDescent="0.25">
      <c r="A6866" s="101" t="s">
        <v>21129</v>
      </c>
      <c r="B6866" s="101" t="s">
        <v>21130</v>
      </c>
      <c r="C6866" s="101" t="s">
        <v>1549</v>
      </c>
      <c r="D6866" s="102" t="s">
        <v>21131</v>
      </c>
    </row>
    <row r="6867" spans="1:4" ht="13.5" x14ac:dyDescent="0.25">
      <c r="A6867" s="101" t="s">
        <v>21132</v>
      </c>
      <c r="B6867" s="101" t="s">
        <v>21133</v>
      </c>
      <c r="C6867" s="101" t="s">
        <v>1549</v>
      </c>
      <c r="D6867" s="102" t="s">
        <v>21134</v>
      </c>
    </row>
    <row r="6868" spans="1:4" ht="13.5" x14ac:dyDescent="0.25">
      <c r="A6868" s="101" t="s">
        <v>21135</v>
      </c>
      <c r="B6868" s="101" t="s">
        <v>21136</v>
      </c>
      <c r="C6868" s="101" t="s">
        <v>1549</v>
      </c>
      <c r="D6868" s="102" t="s">
        <v>21137</v>
      </c>
    </row>
    <row r="6869" spans="1:4" ht="13.5" x14ac:dyDescent="0.25">
      <c r="A6869" s="101" t="s">
        <v>21138</v>
      </c>
      <c r="B6869" s="101" t="s">
        <v>21139</v>
      </c>
      <c r="C6869" s="101" t="s">
        <v>1549</v>
      </c>
      <c r="D6869" s="102" t="s">
        <v>21140</v>
      </c>
    </row>
    <row r="6870" spans="1:4" ht="13.5" x14ac:dyDescent="0.25">
      <c r="A6870" s="101" t="s">
        <v>21141</v>
      </c>
      <c r="B6870" s="101" t="s">
        <v>21142</v>
      </c>
      <c r="C6870" s="101" t="s">
        <v>2759</v>
      </c>
      <c r="D6870" s="102" t="s">
        <v>21143</v>
      </c>
    </row>
    <row r="6871" spans="1:4" ht="13.5" x14ac:dyDescent="0.25">
      <c r="A6871" s="101" t="s">
        <v>21144</v>
      </c>
      <c r="B6871" s="101" t="s">
        <v>21145</v>
      </c>
      <c r="C6871" s="101" t="s">
        <v>1549</v>
      </c>
      <c r="D6871" s="102" t="s">
        <v>21146</v>
      </c>
    </row>
    <row r="6872" spans="1:4" ht="13.5" x14ac:dyDescent="0.25">
      <c r="A6872" s="101" t="s">
        <v>21147</v>
      </c>
      <c r="B6872" s="101" t="s">
        <v>21148</v>
      </c>
      <c r="C6872" s="101" t="s">
        <v>1549</v>
      </c>
      <c r="D6872" s="102" t="s">
        <v>21149</v>
      </c>
    </row>
    <row r="6873" spans="1:4" ht="13.5" x14ac:dyDescent="0.25">
      <c r="A6873" s="101" t="s">
        <v>21150</v>
      </c>
      <c r="B6873" s="101" t="s">
        <v>21151</v>
      </c>
      <c r="C6873" s="101" t="s">
        <v>1549</v>
      </c>
      <c r="D6873" s="102" t="s">
        <v>21152</v>
      </c>
    </row>
    <row r="6874" spans="1:4" ht="13.5" x14ac:dyDescent="0.25">
      <c r="A6874" s="101" t="s">
        <v>21153</v>
      </c>
      <c r="B6874" s="101" t="s">
        <v>21154</v>
      </c>
      <c r="C6874" s="101" t="s">
        <v>1549</v>
      </c>
      <c r="D6874" s="102" t="s">
        <v>15312</v>
      </c>
    </row>
    <row r="6875" spans="1:4" ht="13.5" x14ac:dyDescent="0.25">
      <c r="A6875" s="101" t="s">
        <v>21155</v>
      </c>
      <c r="B6875" s="101" t="s">
        <v>21156</v>
      </c>
      <c r="C6875" s="101" t="s">
        <v>1549</v>
      </c>
      <c r="D6875" s="102" t="s">
        <v>21157</v>
      </c>
    </row>
    <row r="6876" spans="1:4" ht="13.5" x14ac:dyDescent="0.25">
      <c r="A6876" s="101" t="s">
        <v>21158</v>
      </c>
      <c r="B6876" s="101" t="s">
        <v>21159</v>
      </c>
      <c r="C6876" s="101" t="s">
        <v>1770</v>
      </c>
      <c r="D6876" s="102" t="s">
        <v>21157</v>
      </c>
    </row>
    <row r="6877" spans="1:4" ht="13.5" x14ac:dyDescent="0.25">
      <c r="A6877" s="101" t="s">
        <v>21160</v>
      </c>
      <c r="B6877" s="101" t="s">
        <v>21161</v>
      </c>
      <c r="C6877" s="101" t="s">
        <v>1770</v>
      </c>
      <c r="D6877" s="102" t="s">
        <v>3435</v>
      </c>
    </row>
    <row r="6878" spans="1:4" ht="13.5" x14ac:dyDescent="0.25">
      <c r="A6878" s="101" t="s">
        <v>21162</v>
      </c>
      <c r="B6878" s="101" t="s">
        <v>21163</v>
      </c>
      <c r="C6878" s="101" t="s">
        <v>1549</v>
      </c>
      <c r="D6878" s="102" t="s">
        <v>21164</v>
      </c>
    </row>
    <row r="6879" spans="1:4" ht="13.5" x14ac:dyDescent="0.25">
      <c r="A6879" s="101" t="s">
        <v>21165</v>
      </c>
      <c r="B6879" s="101" t="s">
        <v>21166</v>
      </c>
      <c r="C6879" s="101" t="s">
        <v>1549</v>
      </c>
      <c r="D6879" s="102" t="s">
        <v>21167</v>
      </c>
    </row>
    <row r="6880" spans="1:4" ht="13.5" x14ac:dyDescent="0.25">
      <c r="A6880" s="101" t="s">
        <v>21168</v>
      </c>
      <c r="B6880" s="101" t="s">
        <v>21169</v>
      </c>
      <c r="C6880" s="101" t="s">
        <v>1549</v>
      </c>
      <c r="D6880" s="102" t="s">
        <v>3420</v>
      </c>
    </row>
    <row r="6881" spans="1:4" ht="13.5" x14ac:dyDescent="0.25">
      <c r="A6881" s="101" t="s">
        <v>21170</v>
      </c>
      <c r="B6881" s="101" t="s">
        <v>21171</v>
      </c>
      <c r="C6881" s="101" t="s">
        <v>1549</v>
      </c>
      <c r="D6881" s="102" t="s">
        <v>12512</v>
      </c>
    </row>
    <row r="6882" spans="1:4" ht="13.5" x14ac:dyDescent="0.25">
      <c r="A6882" s="101" t="s">
        <v>21172</v>
      </c>
      <c r="B6882" s="101" t="s">
        <v>21173</v>
      </c>
      <c r="C6882" s="101" t="s">
        <v>3724</v>
      </c>
      <c r="D6882" s="102" t="s">
        <v>21174</v>
      </c>
    </row>
    <row r="6883" spans="1:4" ht="13.5" x14ac:dyDescent="0.25">
      <c r="A6883" s="101" t="s">
        <v>21175</v>
      </c>
      <c r="B6883" s="101" t="s">
        <v>21176</v>
      </c>
      <c r="C6883" s="101" t="s">
        <v>1549</v>
      </c>
      <c r="D6883" s="102" t="s">
        <v>12636</v>
      </c>
    </row>
    <row r="6884" spans="1:4" ht="13.5" x14ac:dyDescent="0.25">
      <c r="A6884" s="101" t="s">
        <v>21177</v>
      </c>
      <c r="B6884" s="101" t="s">
        <v>21178</v>
      </c>
      <c r="C6884" s="101" t="s">
        <v>1770</v>
      </c>
      <c r="D6884" s="102" t="s">
        <v>21179</v>
      </c>
    </row>
    <row r="6885" spans="1:4" ht="13.5" x14ac:dyDescent="0.25">
      <c r="A6885" s="101" t="s">
        <v>21180</v>
      </c>
      <c r="B6885" s="101" t="s">
        <v>21181</v>
      </c>
      <c r="C6885" s="101" t="s">
        <v>1549</v>
      </c>
      <c r="D6885" s="102" t="s">
        <v>21182</v>
      </c>
    </row>
    <row r="6886" spans="1:4" ht="13.5" x14ac:dyDescent="0.25">
      <c r="A6886" s="101" t="s">
        <v>21183</v>
      </c>
      <c r="B6886" s="101" t="s">
        <v>21184</v>
      </c>
      <c r="C6886" s="101" t="s">
        <v>1549</v>
      </c>
      <c r="D6886" s="102" t="s">
        <v>21185</v>
      </c>
    </row>
    <row r="6887" spans="1:4" ht="13.5" x14ac:dyDescent="0.25">
      <c r="A6887" s="101" t="s">
        <v>21186</v>
      </c>
      <c r="B6887" s="101" t="s">
        <v>21187</v>
      </c>
      <c r="C6887" s="101" t="s">
        <v>1549</v>
      </c>
      <c r="D6887" s="102" t="s">
        <v>5470</v>
      </c>
    </row>
    <row r="6888" spans="1:4" ht="13.5" x14ac:dyDescent="0.25">
      <c r="A6888" s="101" t="s">
        <v>21188</v>
      </c>
      <c r="B6888" s="101" t="s">
        <v>21189</v>
      </c>
      <c r="C6888" s="101" t="s">
        <v>1770</v>
      </c>
      <c r="D6888" s="102" t="s">
        <v>21190</v>
      </c>
    </row>
    <row r="6889" spans="1:4" ht="13.5" x14ac:dyDescent="0.25">
      <c r="A6889" s="101" t="s">
        <v>21191</v>
      </c>
      <c r="B6889" s="101" t="s">
        <v>21192</v>
      </c>
      <c r="C6889" s="101" t="s">
        <v>1770</v>
      </c>
      <c r="D6889" s="102" t="s">
        <v>4826</v>
      </c>
    </row>
    <row r="6890" spans="1:4" ht="13.5" x14ac:dyDescent="0.25">
      <c r="A6890" s="101" t="s">
        <v>21193</v>
      </c>
      <c r="B6890" s="101" t="s">
        <v>21194</v>
      </c>
      <c r="C6890" s="101" t="s">
        <v>20725</v>
      </c>
      <c r="D6890" s="102" t="s">
        <v>21195</v>
      </c>
    </row>
    <row r="6891" spans="1:4" ht="13.5" x14ac:dyDescent="0.25">
      <c r="A6891" s="101" t="s">
        <v>21196</v>
      </c>
      <c r="B6891" s="101" t="s">
        <v>21197</v>
      </c>
      <c r="C6891" s="101" t="s">
        <v>20725</v>
      </c>
      <c r="D6891" s="102" t="s">
        <v>21198</v>
      </c>
    </row>
    <row r="6892" spans="1:4" ht="13.5" x14ac:dyDescent="0.25">
      <c r="A6892" s="101" t="s">
        <v>21199</v>
      </c>
      <c r="B6892" s="101" t="s">
        <v>21200</v>
      </c>
      <c r="C6892" s="101" t="s">
        <v>20725</v>
      </c>
      <c r="D6892" s="102" t="s">
        <v>4554</v>
      </c>
    </row>
    <row r="6893" spans="1:4" ht="13.5" x14ac:dyDescent="0.25">
      <c r="A6893" s="101" t="s">
        <v>21201</v>
      </c>
      <c r="B6893" s="101" t="s">
        <v>21202</v>
      </c>
      <c r="C6893" s="101" t="s">
        <v>20725</v>
      </c>
      <c r="D6893" s="102" t="s">
        <v>21203</v>
      </c>
    </row>
    <row r="6894" spans="1:4" ht="13.5" x14ac:dyDescent="0.25">
      <c r="A6894" s="101" t="s">
        <v>21204</v>
      </c>
      <c r="B6894" s="101" t="s">
        <v>21205</v>
      </c>
      <c r="C6894" s="101" t="s">
        <v>20725</v>
      </c>
      <c r="D6894" s="102" t="s">
        <v>4410</v>
      </c>
    </row>
    <row r="6895" spans="1:4" ht="13.5" x14ac:dyDescent="0.25">
      <c r="A6895" s="101" t="s">
        <v>21206</v>
      </c>
      <c r="B6895" s="101" t="s">
        <v>21207</v>
      </c>
      <c r="C6895" s="101" t="s">
        <v>20725</v>
      </c>
      <c r="D6895" s="102" t="s">
        <v>4072</v>
      </c>
    </row>
    <row r="6896" spans="1:4" ht="13.5" x14ac:dyDescent="0.25">
      <c r="A6896" s="101" t="s">
        <v>21208</v>
      </c>
      <c r="B6896" s="101" t="s">
        <v>21209</v>
      </c>
      <c r="C6896" s="101" t="s">
        <v>18041</v>
      </c>
      <c r="D6896" s="102" t="s">
        <v>21210</v>
      </c>
    </row>
    <row r="6897" spans="1:4" ht="13.5" x14ac:dyDescent="0.25">
      <c r="A6897" s="101" t="s">
        <v>21211</v>
      </c>
      <c r="B6897" s="101" t="s">
        <v>21212</v>
      </c>
      <c r="C6897" s="101" t="s">
        <v>18041</v>
      </c>
      <c r="D6897" s="102" t="s">
        <v>21213</v>
      </c>
    </row>
    <row r="6898" spans="1:4" ht="13.5" x14ac:dyDescent="0.25">
      <c r="A6898" s="101" t="s">
        <v>21214</v>
      </c>
      <c r="B6898" s="101" t="s">
        <v>21215</v>
      </c>
      <c r="C6898" s="101" t="s">
        <v>18041</v>
      </c>
      <c r="D6898" s="102" t="s">
        <v>3417</v>
      </c>
    </row>
    <row r="6899" spans="1:4" ht="13.5" x14ac:dyDescent="0.25">
      <c r="A6899" s="101" t="s">
        <v>21216</v>
      </c>
      <c r="B6899" s="101" t="s">
        <v>21217</v>
      </c>
      <c r="C6899" s="101" t="s">
        <v>18041</v>
      </c>
      <c r="D6899" s="102" t="s">
        <v>21218</v>
      </c>
    </row>
    <row r="6900" spans="1:4" ht="13.5" x14ac:dyDescent="0.25">
      <c r="A6900" s="101" t="s">
        <v>21219</v>
      </c>
      <c r="B6900" s="101" t="s">
        <v>21220</v>
      </c>
      <c r="C6900" s="101" t="s">
        <v>18041</v>
      </c>
      <c r="D6900" s="102" t="s">
        <v>5087</v>
      </c>
    </row>
    <row r="6901" spans="1:4" ht="13.5" x14ac:dyDescent="0.25">
      <c r="A6901" s="101" t="s">
        <v>21221</v>
      </c>
      <c r="B6901" s="101" t="s">
        <v>21222</v>
      </c>
      <c r="C6901" s="101" t="s">
        <v>18041</v>
      </c>
      <c r="D6901" s="102" t="s">
        <v>4027</v>
      </c>
    </row>
    <row r="6902" spans="1:4" ht="13.5" x14ac:dyDescent="0.25">
      <c r="A6902" s="101" t="s">
        <v>21223</v>
      </c>
      <c r="B6902" s="101" t="s">
        <v>21224</v>
      </c>
      <c r="C6902" s="101" t="s">
        <v>20725</v>
      </c>
      <c r="D6902" s="102" t="s">
        <v>18731</v>
      </c>
    </row>
    <row r="6903" spans="1:4" ht="13.5" x14ac:dyDescent="0.25">
      <c r="A6903" s="101" t="s">
        <v>21225</v>
      </c>
      <c r="B6903" s="101" t="s">
        <v>21226</v>
      </c>
      <c r="C6903" s="101" t="s">
        <v>20725</v>
      </c>
      <c r="D6903" s="102" t="s">
        <v>21227</v>
      </c>
    </row>
    <row r="6904" spans="1:4" ht="13.5" x14ac:dyDescent="0.25">
      <c r="A6904" s="101" t="s">
        <v>21228</v>
      </c>
      <c r="B6904" s="101" t="s">
        <v>21229</v>
      </c>
      <c r="C6904" s="101" t="s">
        <v>20725</v>
      </c>
      <c r="D6904" s="102" t="s">
        <v>21230</v>
      </c>
    </row>
    <row r="6905" spans="1:4" ht="13.5" x14ac:dyDescent="0.25">
      <c r="A6905" s="101" t="s">
        <v>21231</v>
      </c>
      <c r="B6905" s="101" t="s">
        <v>21232</v>
      </c>
      <c r="C6905" s="101" t="s">
        <v>18041</v>
      </c>
      <c r="D6905" s="102" t="s">
        <v>3423</v>
      </c>
    </row>
    <row r="6906" spans="1:4" ht="13.5" x14ac:dyDescent="0.25">
      <c r="A6906" s="101" t="s">
        <v>21233</v>
      </c>
      <c r="B6906" s="101" t="s">
        <v>21234</v>
      </c>
      <c r="C6906" s="101" t="s">
        <v>18041</v>
      </c>
      <c r="D6906" s="102" t="s">
        <v>21235</v>
      </c>
    </row>
    <row r="6907" spans="1:4" ht="13.5" x14ac:dyDescent="0.25">
      <c r="A6907" s="101" t="s">
        <v>21236</v>
      </c>
      <c r="B6907" s="101" t="s">
        <v>21237</v>
      </c>
      <c r="C6907" s="101" t="s">
        <v>18041</v>
      </c>
      <c r="D6907" s="102" t="s">
        <v>4024</v>
      </c>
    </row>
    <row r="6908" spans="1:4" ht="13.5" x14ac:dyDescent="0.25">
      <c r="A6908" s="101" t="s">
        <v>21238</v>
      </c>
      <c r="B6908" s="101" t="s">
        <v>21239</v>
      </c>
      <c r="C6908" s="101" t="s">
        <v>20725</v>
      </c>
      <c r="D6908" s="102" t="s">
        <v>3008</v>
      </c>
    </row>
    <row r="6909" spans="1:4" ht="13.5" x14ac:dyDescent="0.25">
      <c r="A6909" s="101" t="s">
        <v>21240</v>
      </c>
      <c r="B6909" s="101" t="s">
        <v>21241</v>
      </c>
      <c r="C6909" s="101" t="s">
        <v>20725</v>
      </c>
      <c r="D6909" s="102" t="s">
        <v>21242</v>
      </c>
    </row>
    <row r="6910" spans="1:4" ht="13.5" x14ac:dyDescent="0.25">
      <c r="A6910" s="101" t="s">
        <v>21243</v>
      </c>
      <c r="B6910" s="101" t="s">
        <v>21244</v>
      </c>
      <c r="C6910" s="101" t="s">
        <v>20725</v>
      </c>
      <c r="D6910" s="102" t="s">
        <v>21213</v>
      </c>
    </row>
    <row r="6911" spans="1:4" ht="13.5" x14ac:dyDescent="0.25">
      <c r="A6911" s="101" t="s">
        <v>21245</v>
      </c>
      <c r="B6911" s="101" t="s">
        <v>21246</v>
      </c>
      <c r="C6911" s="101" t="s">
        <v>18041</v>
      </c>
      <c r="D6911" s="102" t="s">
        <v>21247</v>
      </c>
    </row>
    <row r="6912" spans="1:4" ht="13.5" x14ac:dyDescent="0.25">
      <c r="A6912" s="101" t="s">
        <v>21248</v>
      </c>
      <c r="B6912" s="101" t="s">
        <v>21249</v>
      </c>
      <c r="C6912" s="101" t="s">
        <v>18041</v>
      </c>
      <c r="D6912" s="102" t="s">
        <v>21250</v>
      </c>
    </row>
    <row r="6913" spans="1:4" ht="13.5" x14ac:dyDescent="0.25">
      <c r="A6913" s="101" t="s">
        <v>21251</v>
      </c>
      <c r="B6913" s="101" t="s">
        <v>21252</v>
      </c>
      <c r="C6913" s="101" t="s">
        <v>18041</v>
      </c>
      <c r="D6913" s="102" t="s">
        <v>4063</v>
      </c>
    </row>
    <row r="6914" spans="1:4" ht="13.5" x14ac:dyDescent="0.25">
      <c r="A6914" s="101" t="s">
        <v>21253</v>
      </c>
      <c r="B6914" s="101" t="s">
        <v>21254</v>
      </c>
      <c r="C6914" s="101" t="s">
        <v>20725</v>
      </c>
      <c r="D6914" s="102" t="s">
        <v>21255</v>
      </c>
    </row>
    <row r="6915" spans="1:4" ht="13.5" x14ac:dyDescent="0.25">
      <c r="A6915" s="101" t="s">
        <v>21256</v>
      </c>
      <c r="B6915" s="101" t="s">
        <v>21257</v>
      </c>
      <c r="C6915" s="101" t="s">
        <v>20725</v>
      </c>
      <c r="D6915" s="102" t="s">
        <v>20821</v>
      </c>
    </row>
    <row r="6916" spans="1:4" ht="13.5" x14ac:dyDescent="0.25">
      <c r="A6916" s="101" t="s">
        <v>21258</v>
      </c>
      <c r="B6916" s="101" t="s">
        <v>21259</v>
      </c>
      <c r="C6916" s="101" t="s">
        <v>20725</v>
      </c>
      <c r="D6916" s="102" t="s">
        <v>11444</v>
      </c>
    </row>
    <row r="6917" spans="1:4" ht="13.5" x14ac:dyDescent="0.25">
      <c r="A6917" s="101" t="s">
        <v>21260</v>
      </c>
      <c r="B6917" s="101" t="s">
        <v>21261</v>
      </c>
      <c r="C6917" s="101" t="s">
        <v>20725</v>
      </c>
      <c r="D6917" s="102" t="s">
        <v>21262</v>
      </c>
    </row>
    <row r="6918" spans="1:4" ht="13.5" x14ac:dyDescent="0.25">
      <c r="A6918" s="101" t="s">
        <v>21263</v>
      </c>
      <c r="B6918" s="101" t="s">
        <v>21264</v>
      </c>
      <c r="C6918" s="101" t="s">
        <v>20725</v>
      </c>
      <c r="D6918" s="102" t="s">
        <v>21265</v>
      </c>
    </row>
    <row r="6919" spans="1:4" ht="13.5" x14ac:dyDescent="0.25">
      <c r="A6919" s="101" t="s">
        <v>21266</v>
      </c>
      <c r="B6919" s="101" t="s">
        <v>21267</v>
      </c>
      <c r="C6919" s="101" t="s">
        <v>20725</v>
      </c>
      <c r="D6919" s="102" t="s">
        <v>15613</v>
      </c>
    </row>
    <row r="6920" spans="1:4" ht="13.5" x14ac:dyDescent="0.25">
      <c r="A6920" s="101" t="s">
        <v>21268</v>
      </c>
      <c r="B6920" s="101" t="s">
        <v>21269</v>
      </c>
      <c r="C6920" s="101" t="s">
        <v>20725</v>
      </c>
      <c r="D6920" s="102" t="s">
        <v>18053</v>
      </c>
    </row>
    <row r="6921" spans="1:4" ht="13.5" x14ac:dyDescent="0.25">
      <c r="A6921" s="101" t="s">
        <v>21270</v>
      </c>
      <c r="B6921" s="101" t="s">
        <v>21271</v>
      </c>
      <c r="C6921" s="101" t="s">
        <v>20725</v>
      </c>
      <c r="D6921" s="102" t="s">
        <v>21272</v>
      </c>
    </row>
    <row r="6922" spans="1:4" ht="13.5" x14ac:dyDescent="0.25">
      <c r="A6922" s="101" t="s">
        <v>21273</v>
      </c>
      <c r="B6922" s="101" t="s">
        <v>21274</v>
      </c>
      <c r="C6922" s="101" t="s">
        <v>18041</v>
      </c>
      <c r="D6922" s="102" t="s">
        <v>21275</v>
      </c>
    </row>
    <row r="6923" spans="1:4" ht="13.5" x14ac:dyDescent="0.25">
      <c r="A6923" s="101" t="s">
        <v>21276</v>
      </c>
      <c r="B6923" s="101" t="s">
        <v>21277</v>
      </c>
      <c r="C6923" s="101" t="s">
        <v>18041</v>
      </c>
      <c r="D6923" s="102" t="s">
        <v>21278</v>
      </c>
    </row>
    <row r="6924" spans="1:4" ht="13.5" x14ac:dyDescent="0.25">
      <c r="A6924" s="101" t="s">
        <v>21279</v>
      </c>
      <c r="B6924" s="101" t="s">
        <v>21280</v>
      </c>
      <c r="C6924" s="101" t="s">
        <v>18041</v>
      </c>
      <c r="D6924" s="102" t="s">
        <v>20240</v>
      </c>
    </row>
    <row r="6925" spans="1:4" ht="13.5" x14ac:dyDescent="0.25">
      <c r="A6925" s="101" t="s">
        <v>21281</v>
      </c>
      <c r="B6925" s="101" t="s">
        <v>21282</v>
      </c>
      <c r="C6925" s="101" t="s">
        <v>18041</v>
      </c>
      <c r="D6925" s="102" t="s">
        <v>20753</v>
      </c>
    </row>
    <row r="6926" spans="1:4" ht="13.5" x14ac:dyDescent="0.25">
      <c r="A6926" s="101" t="s">
        <v>21283</v>
      </c>
      <c r="B6926" s="101" t="s">
        <v>21284</v>
      </c>
      <c r="C6926" s="101" t="s">
        <v>18041</v>
      </c>
      <c r="D6926" s="102" t="s">
        <v>21285</v>
      </c>
    </row>
    <row r="6927" spans="1:4" ht="13.5" x14ac:dyDescent="0.25">
      <c r="A6927" s="101" t="s">
        <v>21286</v>
      </c>
      <c r="B6927" s="101" t="s">
        <v>21287</v>
      </c>
      <c r="C6927" s="101" t="s">
        <v>18041</v>
      </c>
      <c r="D6927" s="102" t="s">
        <v>4809</v>
      </c>
    </row>
    <row r="6928" spans="1:4" ht="13.5" x14ac:dyDescent="0.25">
      <c r="A6928" s="101" t="s">
        <v>21288</v>
      </c>
      <c r="B6928" s="101" t="s">
        <v>21289</v>
      </c>
      <c r="C6928" s="101" t="s">
        <v>18041</v>
      </c>
      <c r="D6928" s="102" t="s">
        <v>2044</v>
      </c>
    </row>
    <row r="6929" spans="1:4" ht="13.5" x14ac:dyDescent="0.25">
      <c r="A6929" s="101" t="s">
        <v>21290</v>
      </c>
      <c r="B6929" s="101" t="s">
        <v>21291</v>
      </c>
      <c r="C6929" s="101" t="s">
        <v>18041</v>
      </c>
      <c r="D6929" s="102" t="s">
        <v>20936</v>
      </c>
    </row>
    <row r="6930" spans="1:4" ht="13.5" x14ac:dyDescent="0.25">
      <c r="A6930" s="101" t="s">
        <v>21292</v>
      </c>
      <c r="B6930" s="101" t="s">
        <v>21293</v>
      </c>
      <c r="C6930" s="101" t="s">
        <v>18041</v>
      </c>
      <c r="D6930" s="102" t="s">
        <v>21294</v>
      </c>
    </row>
    <row r="6931" spans="1:4" ht="13.5" x14ac:dyDescent="0.25">
      <c r="A6931" s="101" t="s">
        <v>21295</v>
      </c>
      <c r="B6931" s="101" t="s">
        <v>21296</v>
      </c>
      <c r="C6931" s="101" t="s">
        <v>18041</v>
      </c>
      <c r="D6931" s="102" t="s">
        <v>4537</v>
      </c>
    </row>
    <row r="6932" spans="1:4" ht="13.5" x14ac:dyDescent="0.25">
      <c r="A6932" s="101" t="s">
        <v>21297</v>
      </c>
      <c r="B6932" s="101" t="s">
        <v>21298</v>
      </c>
      <c r="C6932" s="101" t="s">
        <v>18041</v>
      </c>
      <c r="D6932" s="102" t="s">
        <v>18728</v>
      </c>
    </row>
    <row r="6933" spans="1:4" ht="13.5" x14ac:dyDescent="0.25">
      <c r="A6933" s="101" t="s">
        <v>21299</v>
      </c>
      <c r="B6933" s="101" t="s">
        <v>21300</v>
      </c>
      <c r="C6933" s="101" t="s">
        <v>18041</v>
      </c>
      <c r="D6933" s="102" t="s">
        <v>20979</v>
      </c>
    </row>
    <row r="6934" spans="1:4" ht="13.5" x14ac:dyDescent="0.25">
      <c r="A6934" s="101" t="s">
        <v>21301</v>
      </c>
      <c r="B6934" s="101" t="s">
        <v>21302</v>
      </c>
      <c r="C6934" s="101" t="s">
        <v>18041</v>
      </c>
      <c r="D6934" s="102" t="s">
        <v>4038</v>
      </c>
    </row>
    <row r="6935" spans="1:4" ht="13.5" x14ac:dyDescent="0.25">
      <c r="A6935" s="101" t="s">
        <v>21303</v>
      </c>
      <c r="B6935" s="101" t="s">
        <v>21304</v>
      </c>
      <c r="C6935" s="101" t="s">
        <v>18041</v>
      </c>
      <c r="D6935" s="102" t="s">
        <v>16034</v>
      </c>
    </row>
    <row r="6936" spans="1:4" ht="13.5" x14ac:dyDescent="0.25">
      <c r="A6936" s="101" t="s">
        <v>21305</v>
      </c>
      <c r="B6936" s="101" t="s">
        <v>21306</v>
      </c>
      <c r="C6936" s="101" t="s">
        <v>20725</v>
      </c>
      <c r="D6936" s="102" t="s">
        <v>4730</v>
      </c>
    </row>
    <row r="6937" spans="1:4" ht="13.5" x14ac:dyDescent="0.25">
      <c r="A6937" s="101" t="s">
        <v>21307</v>
      </c>
      <c r="B6937" s="101" t="s">
        <v>21308</v>
      </c>
      <c r="C6937" s="101" t="s">
        <v>20725</v>
      </c>
      <c r="D6937" s="102" t="s">
        <v>8057</v>
      </c>
    </row>
    <row r="6938" spans="1:4" ht="13.5" x14ac:dyDescent="0.25">
      <c r="A6938" s="101" t="s">
        <v>21309</v>
      </c>
      <c r="B6938" s="101" t="s">
        <v>21310</v>
      </c>
      <c r="C6938" s="101" t="s">
        <v>20725</v>
      </c>
      <c r="D6938" s="102" t="s">
        <v>21311</v>
      </c>
    </row>
    <row r="6939" spans="1:4" ht="13.5" x14ac:dyDescent="0.25">
      <c r="A6939" s="101" t="s">
        <v>21312</v>
      </c>
      <c r="B6939" s="101" t="s">
        <v>21313</v>
      </c>
      <c r="C6939" s="101" t="s">
        <v>20725</v>
      </c>
      <c r="D6939" s="102" t="s">
        <v>5087</v>
      </c>
    </row>
    <row r="6940" spans="1:4" ht="13.5" x14ac:dyDescent="0.25">
      <c r="A6940" s="101" t="s">
        <v>21314</v>
      </c>
      <c r="B6940" s="101" t="s">
        <v>21315</v>
      </c>
      <c r="C6940" s="101" t="s">
        <v>20725</v>
      </c>
      <c r="D6940" s="102" t="s">
        <v>21316</v>
      </c>
    </row>
    <row r="6941" spans="1:4" ht="13.5" x14ac:dyDescent="0.25">
      <c r="A6941" s="101" t="s">
        <v>21317</v>
      </c>
      <c r="B6941" s="101" t="s">
        <v>21318</v>
      </c>
      <c r="C6941" s="101" t="s">
        <v>20725</v>
      </c>
      <c r="D6941" s="102" t="s">
        <v>21319</v>
      </c>
    </row>
    <row r="6942" spans="1:4" ht="13.5" x14ac:dyDescent="0.25">
      <c r="A6942" s="101" t="s">
        <v>21320</v>
      </c>
      <c r="B6942" s="101" t="s">
        <v>21321</v>
      </c>
      <c r="C6942" s="101" t="s">
        <v>20725</v>
      </c>
      <c r="D6942" s="102" t="s">
        <v>21322</v>
      </c>
    </row>
    <row r="6943" spans="1:4" ht="13.5" x14ac:dyDescent="0.25">
      <c r="A6943" s="101" t="s">
        <v>21323</v>
      </c>
      <c r="B6943" s="101" t="s">
        <v>21324</v>
      </c>
      <c r="C6943" s="101" t="s">
        <v>20725</v>
      </c>
      <c r="D6943" s="102" t="s">
        <v>21325</v>
      </c>
    </row>
    <row r="6944" spans="1:4" ht="13.5" x14ac:dyDescent="0.25">
      <c r="A6944" s="101" t="s">
        <v>21326</v>
      </c>
      <c r="B6944" s="101" t="s">
        <v>21327</v>
      </c>
      <c r="C6944" s="101" t="s">
        <v>20725</v>
      </c>
      <c r="D6944" s="102" t="s">
        <v>5389</v>
      </c>
    </row>
    <row r="6945" spans="1:4" ht="13.5" x14ac:dyDescent="0.25">
      <c r="A6945" s="101" t="s">
        <v>21328</v>
      </c>
      <c r="B6945" s="101" t="s">
        <v>21329</v>
      </c>
      <c r="C6945" s="101" t="s">
        <v>20725</v>
      </c>
      <c r="D6945" s="102" t="s">
        <v>5128</v>
      </c>
    </row>
    <row r="6946" spans="1:4" ht="13.5" x14ac:dyDescent="0.25">
      <c r="A6946" s="101" t="s">
        <v>21330</v>
      </c>
      <c r="B6946" s="101" t="s">
        <v>21331</v>
      </c>
      <c r="C6946" s="101" t="s">
        <v>5927</v>
      </c>
      <c r="D6946" s="102" t="s">
        <v>21332</v>
      </c>
    </row>
    <row r="6947" spans="1:4" ht="13.5" x14ac:dyDescent="0.25">
      <c r="A6947" s="101" t="s">
        <v>21333</v>
      </c>
      <c r="B6947" s="101" t="s">
        <v>21334</v>
      </c>
      <c r="C6947" s="101" t="s">
        <v>5927</v>
      </c>
      <c r="D6947" s="102" t="s">
        <v>2996</v>
      </c>
    </row>
    <row r="6948" spans="1:4" ht="13.5" x14ac:dyDescent="0.25">
      <c r="A6948" s="101" t="s">
        <v>21335</v>
      </c>
      <c r="B6948" s="101" t="s">
        <v>21336</v>
      </c>
      <c r="C6948" s="101" t="s">
        <v>5927</v>
      </c>
      <c r="D6948" s="102" t="s">
        <v>12710</v>
      </c>
    </row>
    <row r="6949" spans="1:4" ht="13.5" x14ac:dyDescent="0.25">
      <c r="A6949" s="101" t="s">
        <v>21337</v>
      </c>
      <c r="B6949" s="101" t="s">
        <v>21338</v>
      </c>
      <c r="C6949" s="101" t="s">
        <v>18041</v>
      </c>
      <c r="D6949" s="102" t="s">
        <v>21339</v>
      </c>
    </row>
    <row r="6950" spans="1:4" ht="13.5" x14ac:dyDescent="0.25">
      <c r="A6950" s="101" t="s">
        <v>21340</v>
      </c>
      <c r="B6950" s="101" t="s">
        <v>21341</v>
      </c>
      <c r="C6950" s="101" t="s">
        <v>18041</v>
      </c>
      <c r="D6950" s="102" t="s">
        <v>21342</v>
      </c>
    </row>
    <row r="6951" spans="1:4" ht="13.5" x14ac:dyDescent="0.25">
      <c r="A6951" s="101" t="s">
        <v>21343</v>
      </c>
      <c r="B6951" s="101" t="s">
        <v>21344</v>
      </c>
      <c r="C6951" s="101" t="s">
        <v>18041</v>
      </c>
      <c r="D6951" s="102" t="s">
        <v>21345</v>
      </c>
    </row>
    <row r="6952" spans="1:4" ht="13.5" x14ac:dyDescent="0.25">
      <c r="A6952" s="101" t="s">
        <v>21346</v>
      </c>
      <c r="B6952" s="101" t="s">
        <v>21347</v>
      </c>
      <c r="C6952" s="101" t="s">
        <v>18041</v>
      </c>
      <c r="D6952" s="102" t="s">
        <v>21348</v>
      </c>
    </row>
    <row r="6953" spans="1:4" ht="13.5" x14ac:dyDescent="0.25">
      <c r="A6953" s="101" t="s">
        <v>21349</v>
      </c>
      <c r="B6953" s="101" t="s">
        <v>21350</v>
      </c>
      <c r="C6953" s="101" t="s">
        <v>18041</v>
      </c>
      <c r="D6953" s="102" t="s">
        <v>21351</v>
      </c>
    </row>
    <row r="6954" spans="1:4" ht="13.5" x14ac:dyDescent="0.25">
      <c r="A6954" s="101" t="s">
        <v>21352</v>
      </c>
      <c r="B6954" s="101" t="s">
        <v>21353</v>
      </c>
      <c r="C6954" s="101" t="s">
        <v>18041</v>
      </c>
      <c r="D6954" s="102" t="s">
        <v>20926</v>
      </c>
    </row>
    <row r="6955" spans="1:4" ht="13.5" x14ac:dyDescent="0.25">
      <c r="A6955" s="101" t="s">
        <v>21354</v>
      </c>
      <c r="B6955" s="101" t="s">
        <v>21355</v>
      </c>
      <c r="C6955" s="101" t="s">
        <v>18041</v>
      </c>
      <c r="D6955" s="102" t="s">
        <v>21218</v>
      </c>
    </row>
    <row r="6956" spans="1:4" ht="13.5" x14ac:dyDescent="0.25">
      <c r="A6956" s="101" t="s">
        <v>21356</v>
      </c>
      <c r="B6956" s="101" t="s">
        <v>21357</v>
      </c>
      <c r="C6956" s="101" t="s">
        <v>18041</v>
      </c>
      <c r="D6956" s="102" t="s">
        <v>21358</v>
      </c>
    </row>
    <row r="6957" spans="1:4" ht="13.5" x14ac:dyDescent="0.25">
      <c r="A6957" s="101" t="s">
        <v>21359</v>
      </c>
      <c r="B6957" s="101" t="s">
        <v>21360</v>
      </c>
      <c r="C6957" s="101" t="s">
        <v>21361</v>
      </c>
      <c r="D6957" s="102" t="s">
        <v>21362</v>
      </c>
    </row>
    <row r="6958" spans="1:4" ht="13.5" x14ac:dyDescent="0.25">
      <c r="A6958" s="101" t="s">
        <v>21363</v>
      </c>
      <c r="B6958" s="101" t="s">
        <v>21364</v>
      </c>
      <c r="C6958" s="101" t="s">
        <v>21361</v>
      </c>
      <c r="D6958" s="102" t="s">
        <v>21365</v>
      </c>
    </row>
    <row r="6959" spans="1:4" ht="13.5" x14ac:dyDescent="0.25">
      <c r="A6959" s="101" t="s">
        <v>21366</v>
      </c>
      <c r="B6959" s="101" t="s">
        <v>21367</v>
      </c>
      <c r="C6959" s="101" t="s">
        <v>21361</v>
      </c>
      <c r="D6959" s="102" t="s">
        <v>21368</v>
      </c>
    </row>
    <row r="6960" spans="1:4" ht="13.5" x14ac:dyDescent="0.25">
      <c r="A6960" s="101" t="s">
        <v>21369</v>
      </c>
      <c r="B6960" s="101" t="s">
        <v>21370</v>
      </c>
      <c r="C6960" s="101" t="s">
        <v>5927</v>
      </c>
      <c r="D6960" s="102" t="s">
        <v>21371</v>
      </c>
    </row>
    <row r="6961" spans="1:4" ht="13.5" x14ac:dyDescent="0.25">
      <c r="A6961" s="101" t="s">
        <v>21372</v>
      </c>
      <c r="B6961" s="101" t="s">
        <v>21373</v>
      </c>
      <c r="C6961" s="101" t="s">
        <v>5927</v>
      </c>
      <c r="D6961" s="102" t="s">
        <v>21374</v>
      </c>
    </row>
    <row r="6962" spans="1:4" ht="13.5" x14ac:dyDescent="0.25">
      <c r="A6962" s="101" t="s">
        <v>21375</v>
      </c>
      <c r="B6962" s="101" t="s">
        <v>21376</v>
      </c>
      <c r="C6962" s="101" t="s">
        <v>5927</v>
      </c>
      <c r="D6962" s="102" t="s">
        <v>3029</v>
      </c>
    </row>
    <row r="6963" spans="1:4" ht="13.5" x14ac:dyDescent="0.25">
      <c r="A6963" s="101" t="s">
        <v>21377</v>
      </c>
      <c r="B6963" s="101" t="s">
        <v>21378</v>
      </c>
      <c r="C6963" s="101" t="s">
        <v>5927</v>
      </c>
      <c r="D6963" s="102" t="s">
        <v>21379</v>
      </c>
    </row>
    <row r="6964" spans="1:4" ht="13.5" x14ac:dyDescent="0.25">
      <c r="A6964" s="101" t="s">
        <v>21380</v>
      </c>
      <c r="B6964" s="101" t="s">
        <v>21381</v>
      </c>
      <c r="C6964" s="101" t="s">
        <v>5927</v>
      </c>
      <c r="D6964" s="102" t="s">
        <v>21382</v>
      </c>
    </row>
    <row r="6965" spans="1:4" ht="13.5" x14ac:dyDescent="0.25">
      <c r="A6965" s="101">
        <v>100981</v>
      </c>
      <c r="B6965" s="101" t="s">
        <v>21383</v>
      </c>
      <c r="C6965" s="101" t="s">
        <v>5927</v>
      </c>
      <c r="D6965" s="102" t="s">
        <v>13202</v>
      </c>
    </row>
    <row r="6966" spans="1:4" ht="13.5" x14ac:dyDescent="0.25">
      <c r="A6966" s="101" t="s">
        <v>21384</v>
      </c>
      <c r="B6966" s="101" t="s">
        <v>21385</v>
      </c>
      <c r="C6966" s="101" t="s">
        <v>5927</v>
      </c>
      <c r="D6966" s="102" t="s">
        <v>21386</v>
      </c>
    </row>
    <row r="6967" spans="1:4" ht="13.5" x14ac:dyDescent="0.25">
      <c r="A6967" s="101" t="s">
        <v>21387</v>
      </c>
      <c r="B6967" s="101" t="s">
        <v>21388</v>
      </c>
      <c r="C6967" s="101" t="s">
        <v>5927</v>
      </c>
      <c r="D6967" s="102" t="s">
        <v>3408</v>
      </c>
    </row>
    <row r="6968" spans="1:4" ht="13.5" x14ac:dyDescent="0.25">
      <c r="A6968" s="101" t="s">
        <v>21389</v>
      </c>
      <c r="B6968" s="101" t="s">
        <v>21390</v>
      </c>
      <c r="C6968" s="101" t="s">
        <v>5927</v>
      </c>
      <c r="D6968" s="102" t="s">
        <v>21391</v>
      </c>
    </row>
    <row r="6969" spans="1:4" ht="13.5" x14ac:dyDescent="0.25">
      <c r="A6969" s="101" t="s">
        <v>21392</v>
      </c>
      <c r="B6969" s="101" t="s">
        <v>21393</v>
      </c>
      <c r="C6969" s="101" t="s">
        <v>5927</v>
      </c>
      <c r="D6969" s="102" t="s">
        <v>4440</v>
      </c>
    </row>
    <row r="6970" spans="1:4" ht="13.5" x14ac:dyDescent="0.25">
      <c r="A6970" s="101" t="s">
        <v>21394</v>
      </c>
      <c r="B6970" s="101" t="s">
        <v>21395</v>
      </c>
      <c r="C6970" s="101" t="s">
        <v>5927</v>
      </c>
      <c r="D6970" s="102" t="s">
        <v>21396</v>
      </c>
    </row>
    <row r="6971" spans="1:4" ht="13.5" x14ac:dyDescent="0.25">
      <c r="A6971" s="101" t="s">
        <v>21397</v>
      </c>
      <c r="B6971" s="101" t="s">
        <v>21398</v>
      </c>
      <c r="C6971" s="101" t="s">
        <v>5927</v>
      </c>
      <c r="D6971" s="102" t="s">
        <v>21399</v>
      </c>
    </row>
    <row r="6972" spans="1:4" ht="13.5" x14ac:dyDescent="0.25">
      <c r="A6972" s="101" t="s">
        <v>21400</v>
      </c>
      <c r="B6972" s="101" t="s">
        <v>21401</v>
      </c>
      <c r="C6972" s="101" t="s">
        <v>5927</v>
      </c>
      <c r="D6972" s="102" t="s">
        <v>5202</v>
      </c>
    </row>
    <row r="6973" spans="1:4" ht="13.5" x14ac:dyDescent="0.25">
      <c r="A6973" s="101" t="s">
        <v>21402</v>
      </c>
      <c r="B6973" s="101" t="s">
        <v>21403</v>
      </c>
      <c r="C6973" s="101" t="s">
        <v>21361</v>
      </c>
      <c r="D6973" s="102" t="s">
        <v>3502</v>
      </c>
    </row>
    <row r="6974" spans="1:4" ht="13.5" x14ac:dyDescent="0.25">
      <c r="A6974" s="101" t="s">
        <v>21404</v>
      </c>
      <c r="B6974" s="101" t="s">
        <v>21405</v>
      </c>
      <c r="C6974" s="101" t="s">
        <v>21361</v>
      </c>
      <c r="D6974" s="102" t="s">
        <v>17116</v>
      </c>
    </row>
    <row r="6975" spans="1:4" ht="13.5" x14ac:dyDescent="0.25">
      <c r="A6975" s="101" t="s">
        <v>21406</v>
      </c>
      <c r="B6975" s="101" t="s">
        <v>21407</v>
      </c>
      <c r="C6975" s="101" t="s">
        <v>21361</v>
      </c>
      <c r="D6975" s="102" t="s">
        <v>21408</v>
      </c>
    </row>
    <row r="6976" spans="1:4" ht="13.5" x14ac:dyDescent="0.25">
      <c r="A6976" s="101" t="s">
        <v>21409</v>
      </c>
      <c r="B6976" s="101" t="s">
        <v>21410</v>
      </c>
      <c r="C6976" s="101" t="s">
        <v>21361</v>
      </c>
      <c r="D6976" s="102" t="s">
        <v>11687</v>
      </c>
    </row>
    <row r="6977" spans="1:4" ht="13.5" x14ac:dyDescent="0.25">
      <c r="A6977" s="101" t="s">
        <v>21411</v>
      </c>
      <c r="B6977" s="101" t="s">
        <v>21412</v>
      </c>
      <c r="C6977" s="101" t="s">
        <v>21361</v>
      </c>
      <c r="D6977" s="102" t="s">
        <v>19033</v>
      </c>
    </row>
    <row r="6978" spans="1:4" ht="13.5" x14ac:dyDescent="0.25">
      <c r="A6978" s="101" t="s">
        <v>21413</v>
      </c>
      <c r="B6978" s="101" t="s">
        <v>21414</v>
      </c>
      <c r="C6978" s="101" t="s">
        <v>21361</v>
      </c>
      <c r="D6978" s="102" t="s">
        <v>21415</v>
      </c>
    </row>
    <row r="6979" spans="1:4" ht="13.5" x14ac:dyDescent="0.25">
      <c r="A6979" s="101" t="s">
        <v>21416</v>
      </c>
      <c r="B6979" s="101" t="s">
        <v>21417</v>
      </c>
      <c r="C6979" s="101" t="s">
        <v>21361</v>
      </c>
      <c r="D6979" s="102" t="s">
        <v>21418</v>
      </c>
    </row>
    <row r="6980" spans="1:4" ht="13.5" x14ac:dyDescent="0.25">
      <c r="A6980" s="101" t="s">
        <v>21419</v>
      </c>
      <c r="B6980" s="101" t="s">
        <v>21420</v>
      </c>
      <c r="C6980" s="101" t="s">
        <v>21361</v>
      </c>
      <c r="D6980" s="102" t="s">
        <v>21421</v>
      </c>
    </row>
    <row r="6981" spans="1:4" ht="13.5" x14ac:dyDescent="0.25">
      <c r="A6981" s="101" t="s">
        <v>21422</v>
      </c>
      <c r="B6981" s="101" t="s">
        <v>21423</v>
      </c>
      <c r="C6981" s="101" t="s">
        <v>21361</v>
      </c>
      <c r="D6981" s="102" t="s">
        <v>17821</v>
      </c>
    </row>
    <row r="6982" spans="1:4" ht="13.5" x14ac:dyDescent="0.25">
      <c r="A6982" s="101" t="s">
        <v>21424</v>
      </c>
      <c r="B6982" s="101" t="s">
        <v>21425</v>
      </c>
      <c r="C6982" s="101" t="s">
        <v>21361</v>
      </c>
      <c r="D6982" s="102" t="s">
        <v>4327</v>
      </c>
    </row>
    <row r="6983" spans="1:4" ht="13.5" x14ac:dyDescent="0.25">
      <c r="A6983" s="101" t="s">
        <v>21426</v>
      </c>
      <c r="B6983" s="101" t="s">
        <v>21427</v>
      </c>
      <c r="C6983" s="101" t="s">
        <v>21361</v>
      </c>
      <c r="D6983" s="102" t="s">
        <v>21428</v>
      </c>
    </row>
    <row r="6984" spans="1:4" ht="13.5" x14ac:dyDescent="0.25">
      <c r="A6984" s="101" t="s">
        <v>21429</v>
      </c>
      <c r="B6984" s="101" t="s">
        <v>21430</v>
      </c>
      <c r="C6984" s="101" t="s">
        <v>21361</v>
      </c>
      <c r="D6984" s="102" t="s">
        <v>21431</v>
      </c>
    </row>
    <row r="6985" spans="1:4" ht="13.5" x14ac:dyDescent="0.25">
      <c r="A6985" s="101" t="s">
        <v>21432</v>
      </c>
      <c r="B6985" s="101" t="s">
        <v>21433</v>
      </c>
      <c r="C6985" s="101" t="s">
        <v>21361</v>
      </c>
      <c r="D6985" s="102" t="s">
        <v>5273</v>
      </c>
    </row>
    <row r="6986" spans="1:4" ht="13.5" x14ac:dyDescent="0.25">
      <c r="A6986" s="101" t="s">
        <v>21434</v>
      </c>
      <c r="B6986" s="101" t="s">
        <v>21435</v>
      </c>
      <c r="C6986" s="101" t="s">
        <v>21361</v>
      </c>
      <c r="D6986" s="102" t="s">
        <v>4995</v>
      </c>
    </row>
    <row r="6987" spans="1:4" ht="13.5" x14ac:dyDescent="0.25">
      <c r="A6987" s="101" t="s">
        <v>21436</v>
      </c>
      <c r="B6987" s="101" t="s">
        <v>21437</v>
      </c>
      <c r="C6987" s="101" t="s">
        <v>21361</v>
      </c>
      <c r="D6987" s="102" t="s">
        <v>12582</v>
      </c>
    </row>
    <row r="6988" spans="1:4" ht="13.5" x14ac:dyDescent="0.25">
      <c r="A6988" s="101" t="s">
        <v>21438</v>
      </c>
      <c r="B6988" s="101" t="s">
        <v>21439</v>
      </c>
      <c r="C6988" s="101" t="s">
        <v>21361</v>
      </c>
      <c r="D6988" s="102" t="s">
        <v>21440</v>
      </c>
    </row>
    <row r="6989" spans="1:4" ht="13.5" x14ac:dyDescent="0.25">
      <c r="A6989" s="101" t="s">
        <v>21441</v>
      </c>
      <c r="B6989" s="101" t="s">
        <v>21442</v>
      </c>
      <c r="C6989" s="101" t="s">
        <v>5927</v>
      </c>
      <c r="D6989" s="102" t="s">
        <v>21443</v>
      </c>
    </row>
    <row r="6990" spans="1:4" ht="13.5" x14ac:dyDescent="0.25">
      <c r="A6990" s="101" t="s">
        <v>21444</v>
      </c>
      <c r="B6990" s="101" t="s">
        <v>21445</v>
      </c>
      <c r="C6990" s="101" t="s">
        <v>5927</v>
      </c>
      <c r="D6990" s="102" t="s">
        <v>9471</v>
      </c>
    </row>
    <row r="6991" spans="1:4" ht="13.5" x14ac:dyDescent="0.25">
      <c r="A6991" s="101" t="s">
        <v>21446</v>
      </c>
      <c r="B6991" s="101" t="s">
        <v>21447</v>
      </c>
      <c r="C6991" s="101" t="s">
        <v>5927</v>
      </c>
      <c r="D6991" s="102" t="s">
        <v>3832</v>
      </c>
    </row>
    <row r="6992" spans="1:4" ht="13.5" x14ac:dyDescent="0.25">
      <c r="A6992" s="101" t="s">
        <v>21448</v>
      </c>
      <c r="B6992" s="101" t="s">
        <v>21449</v>
      </c>
      <c r="C6992" s="101" t="s">
        <v>5927</v>
      </c>
      <c r="D6992" s="102" t="s">
        <v>3849</v>
      </c>
    </row>
    <row r="6993" spans="1:4" ht="13.5" x14ac:dyDescent="0.25">
      <c r="A6993" s="101" t="s">
        <v>21450</v>
      </c>
      <c r="B6993" s="101" t="s">
        <v>21451</v>
      </c>
      <c r="C6993" s="101" t="s">
        <v>21361</v>
      </c>
      <c r="D6993" s="102" t="s">
        <v>19878</v>
      </c>
    </row>
    <row r="6994" spans="1:4" ht="13.5" x14ac:dyDescent="0.25">
      <c r="A6994" s="101" t="s">
        <v>21452</v>
      </c>
      <c r="B6994" s="101" t="s">
        <v>21453</v>
      </c>
      <c r="C6994" s="101" t="s">
        <v>21361</v>
      </c>
      <c r="D6994" s="102" t="s">
        <v>17644</v>
      </c>
    </row>
    <row r="6995" spans="1:4" ht="13.5" x14ac:dyDescent="0.25">
      <c r="A6995" s="101" t="s">
        <v>21454</v>
      </c>
      <c r="B6995" s="101" t="s">
        <v>21455</v>
      </c>
      <c r="C6995" s="101" t="s">
        <v>21361</v>
      </c>
      <c r="D6995" s="102" t="s">
        <v>19622</v>
      </c>
    </row>
    <row r="6996" spans="1:4" ht="13.5" x14ac:dyDescent="0.25">
      <c r="A6996" s="101" t="s">
        <v>21456</v>
      </c>
      <c r="B6996" s="101" t="s">
        <v>21457</v>
      </c>
      <c r="C6996" s="101" t="s">
        <v>21361</v>
      </c>
      <c r="D6996" s="102" t="s">
        <v>21458</v>
      </c>
    </row>
    <row r="6997" spans="1:4" ht="13.5" x14ac:dyDescent="0.25">
      <c r="A6997" s="101" t="s">
        <v>21459</v>
      </c>
      <c r="B6997" s="101" t="s">
        <v>21460</v>
      </c>
      <c r="C6997" s="101" t="s">
        <v>21361</v>
      </c>
      <c r="D6997" s="102" t="s">
        <v>18453</v>
      </c>
    </row>
    <row r="6998" spans="1:4" ht="13.5" x14ac:dyDescent="0.25">
      <c r="A6998" s="101" t="s">
        <v>21461</v>
      </c>
      <c r="B6998" s="101" t="s">
        <v>21462</v>
      </c>
      <c r="C6998" s="101" t="s">
        <v>21361</v>
      </c>
      <c r="D6998" s="102" t="s">
        <v>21463</v>
      </c>
    </row>
    <row r="6999" spans="1:4" ht="13.5" x14ac:dyDescent="0.25">
      <c r="A6999" s="101" t="s">
        <v>21464</v>
      </c>
      <c r="B6999" s="101" t="s">
        <v>21465</v>
      </c>
      <c r="C6999" s="101" t="s">
        <v>21361</v>
      </c>
      <c r="D6999" s="102" t="s">
        <v>21466</v>
      </c>
    </row>
    <row r="7000" spans="1:4" ht="13.5" x14ac:dyDescent="0.25">
      <c r="A7000" s="101" t="s">
        <v>21467</v>
      </c>
      <c r="B7000" s="101" t="s">
        <v>21468</v>
      </c>
      <c r="C7000" s="101" t="s">
        <v>21361</v>
      </c>
      <c r="D7000" s="102" t="s">
        <v>21469</v>
      </c>
    </row>
    <row r="7001" spans="1:4" ht="13.5" x14ac:dyDescent="0.25">
      <c r="A7001" s="101" t="s">
        <v>21470</v>
      </c>
      <c r="B7001" s="101" t="s">
        <v>21471</v>
      </c>
      <c r="C7001" s="101" t="s">
        <v>21361</v>
      </c>
      <c r="D7001" s="102" t="s">
        <v>21472</v>
      </c>
    </row>
    <row r="7002" spans="1:4" ht="13.5" x14ac:dyDescent="0.25">
      <c r="A7002" s="101" t="s">
        <v>21473</v>
      </c>
      <c r="B7002" s="101" t="s">
        <v>21474</v>
      </c>
      <c r="C7002" s="101" t="s">
        <v>21361</v>
      </c>
      <c r="D7002" s="102" t="s">
        <v>21475</v>
      </c>
    </row>
    <row r="7003" spans="1:4" ht="13.5" x14ac:dyDescent="0.25">
      <c r="A7003" s="101" t="s">
        <v>21476</v>
      </c>
      <c r="B7003" s="101" t="s">
        <v>21477</v>
      </c>
      <c r="C7003" s="101" t="s">
        <v>21361</v>
      </c>
      <c r="D7003" s="102" t="s">
        <v>21478</v>
      </c>
    </row>
    <row r="7004" spans="1:4" ht="13.5" x14ac:dyDescent="0.25">
      <c r="A7004" s="101" t="s">
        <v>21479</v>
      </c>
      <c r="B7004" s="101" t="s">
        <v>21480</v>
      </c>
      <c r="C7004" s="101" t="s">
        <v>21361</v>
      </c>
      <c r="D7004" s="102" t="s">
        <v>18017</v>
      </c>
    </row>
    <row r="7005" spans="1:4" ht="13.5" x14ac:dyDescent="0.25">
      <c r="A7005" s="101" t="s">
        <v>21481</v>
      </c>
      <c r="B7005" s="101" t="s">
        <v>21482</v>
      </c>
      <c r="C7005" s="101" t="s">
        <v>21361</v>
      </c>
      <c r="D7005" s="102" t="s">
        <v>7971</v>
      </c>
    </row>
    <row r="7006" spans="1:4" ht="13.5" x14ac:dyDescent="0.25">
      <c r="A7006" s="101" t="s">
        <v>21483</v>
      </c>
      <c r="B7006" s="101" t="s">
        <v>21484</v>
      </c>
      <c r="C7006" s="101" t="s">
        <v>21361</v>
      </c>
      <c r="D7006" s="102" t="s">
        <v>2356</v>
      </c>
    </row>
    <row r="7007" spans="1:4" ht="13.5" x14ac:dyDescent="0.25">
      <c r="A7007" s="101" t="s">
        <v>21485</v>
      </c>
      <c r="B7007" s="101" t="s">
        <v>21486</v>
      </c>
      <c r="C7007" s="101" t="s">
        <v>21361</v>
      </c>
      <c r="D7007" s="102" t="s">
        <v>21487</v>
      </c>
    </row>
    <row r="7008" spans="1:4" ht="13.5" x14ac:dyDescent="0.25">
      <c r="A7008" s="101" t="s">
        <v>21488</v>
      </c>
      <c r="B7008" s="101" t="s">
        <v>21489</v>
      </c>
      <c r="C7008" s="101" t="s">
        <v>21361</v>
      </c>
      <c r="D7008" s="102" t="s">
        <v>21490</v>
      </c>
    </row>
    <row r="7009" spans="1:4" ht="13.5" x14ac:dyDescent="0.25">
      <c r="A7009" s="101" t="s">
        <v>21491</v>
      </c>
      <c r="B7009" s="101" t="s">
        <v>21492</v>
      </c>
      <c r="C7009" s="101" t="s">
        <v>21361</v>
      </c>
      <c r="D7009" s="102" t="s">
        <v>3909</v>
      </c>
    </row>
    <row r="7010" spans="1:4" ht="13.5" x14ac:dyDescent="0.25">
      <c r="A7010" s="101" t="s">
        <v>21493</v>
      </c>
      <c r="B7010" s="101" t="s">
        <v>21494</v>
      </c>
      <c r="C7010" s="101" t="s">
        <v>21361</v>
      </c>
      <c r="D7010" s="102" t="s">
        <v>15479</v>
      </c>
    </row>
    <row r="7011" spans="1:4" ht="13.5" x14ac:dyDescent="0.25">
      <c r="A7011" s="101" t="s">
        <v>21495</v>
      </c>
      <c r="B7011" s="101" t="s">
        <v>21496</v>
      </c>
      <c r="C7011" s="101" t="s">
        <v>21361</v>
      </c>
      <c r="D7011" s="102" t="s">
        <v>15056</v>
      </c>
    </row>
    <row r="7012" spans="1:4" ht="13.5" x14ac:dyDescent="0.25">
      <c r="A7012" s="101" t="s">
        <v>21497</v>
      </c>
      <c r="B7012" s="101" t="s">
        <v>21498</v>
      </c>
      <c r="C7012" s="101" t="s">
        <v>21361</v>
      </c>
      <c r="D7012" s="102" t="s">
        <v>21499</v>
      </c>
    </row>
    <row r="7013" spans="1:4" ht="13.5" x14ac:dyDescent="0.25">
      <c r="A7013" s="101" t="s">
        <v>21500</v>
      </c>
      <c r="B7013" s="101" t="s">
        <v>21501</v>
      </c>
      <c r="C7013" s="101" t="s">
        <v>21361</v>
      </c>
      <c r="D7013" s="102" t="s">
        <v>21502</v>
      </c>
    </row>
    <row r="7014" spans="1:4" ht="13.5" x14ac:dyDescent="0.25">
      <c r="A7014" s="101" t="s">
        <v>21503</v>
      </c>
      <c r="B7014" s="101" t="s">
        <v>21504</v>
      </c>
      <c r="C7014" s="101" t="s">
        <v>21361</v>
      </c>
      <c r="D7014" s="102" t="s">
        <v>21505</v>
      </c>
    </row>
    <row r="7015" spans="1:4" ht="13.5" x14ac:dyDescent="0.25">
      <c r="A7015" s="101" t="s">
        <v>21506</v>
      </c>
      <c r="B7015" s="101" t="s">
        <v>21507</v>
      </c>
      <c r="C7015" s="101" t="s">
        <v>21361</v>
      </c>
      <c r="D7015" s="102" t="s">
        <v>6316</v>
      </c>
    </row>
    <row r="7016" spans="1:4" ht="13.5" x14ac:dyDescent="0.25">
      <c r="A7016" s="101" t="s">
        <v>21508</v>
      </c>
      <c r="B7016" s="101" t="s">
        <v>21509</v>
      </c>
      <c r="C7016" s="101" t="s">
        <v>21361</v>
      </c>
      <c r="D7016" s="102" t="s">
        <v>14740</v>
      </c>
    </row>
    <row r="7017" spans="1:4" ht="13.5" x14ac:dyDescent="0.25">
      <c r="A7017" s="101" t="s">
        <v>21510</v>
      </c>
      <c r="B7017" s="101" t="s">
        <v>21511</v>
      </c>
      <c r="C7017" s="101" t="s">
        <v>21361</v>
      </c>
      <c r="D7017" s="102" t="s">
        <v>19408</v>
      </c>
    </row>
    <row r="7018" spans="1:4" ht="13.5" x14ac:dyDescent="0.25">
      <c r="A7018" s="101" t="s">
        <v>21512</v>
      </c>
      <c r="B7018" s="101" t="s">
        <v>21513</v>
      </c>
      <c r="C7018" s="101" t="s">
        <v>21361</v>
      </c>
      <c r="D7018" s="102" t="s">
        <v>21514</v>
      </c>
    </row>
    <row r="7019" spans="1:4" ht="13.5" x14ac:dyDescent="0.25">
      <c r="A7019" s="101" t="s">
        <v>21515</v>
      </c>
      <c r="B7019" s="101" t="s">
        <v>21516</v>
      </c>
      <c r="C7019" s="101" t="s">
        <v>21361</v>
      </c>
      <c r="D7019" s="102" t="s">
        <v>21517</v>
      </c>
    </row>
    <row r="7020" spans="1:4" ht="13.5" x14ac:dyDescent="0.25">
      <c r="A7020" s="101" t="s">
        <v>21518</v>
      </c>
      <c r="B7020" s="101" t="s">
        <v>21519</v>
      </c>
      <c r="C7020" s="101" t="s">
        <v>21361</v>
      </c>
      <c r="D7020" s="102" t="s">
        <v>21520</v>
      </c>
    </row>
    <row r="7021" spans="1:4" ht="13.5" x14ac:dyDescent="0.25">
      <c r="A7021" s="101" t="s">
        <v>21521</v>
      </c>
      <c r="B7021" s="101" t="s">
        <v>21522</v>
      </c>
      <c r="C7021" s="101" t="s">
        <v>21361</v>
      </c>
      <c r="D7021" s="102" t="s">
        <v>21523</v>
      </c>
    </row>
    <row r="7022" spans="1:4" ht="13.5" x14ac:dyDescent="0.25">
      <c r="A7022" s="101" t="s">
        <v>21524</v>
      </c>
      <c r="B7022" s="101" t="s">
        <v>21525</v>
      </c>
      <c r="C7022" s="101" t="s">
        <v>21361</v>
      </c>
      <c r="D7022" s="102" t="s">
        <v>21526</v>
      </c>
    </row>
    <row r="7023" spans="1:4" ht="13.5" x14ac:dyDescent="0.25">
      <c r="A7023" s="101" t="s">
        <v>21527</v>
      </c>
      <c r="B7023" s="101" t="s">
        <v>21528</v>
      </c>
      <c r="C7023" s="101" t="s">
        <v>21361</v>
      </c>
      <c r="D7023" s="102" t="s">
        <v>21529</v>
      </c>
    </row>
    <row r="7024" spans="1:4" ht="13.5" x14ac:dyDescent="0.25">
      <c r="A7024" s="101" t="s">
        <v>21530</v>
      </c>
      <c r="B7024" s="101" t="s">
        <v>21531</v>
      </c>
      <c r="C7024" s="101" t="s">
        <v>21361</v>
      </c>
      <c r="D7024" s="102" t="s">
        <v>21532</v>
      </c>
    </row>
    <row r="7025" spans="1:4" ht="13.5" x14ac:dyDescent="0.25">
      <c r="A7025" s="101" t="s">
        <v>21533</v>
      </c>
      <c r="B7025" s="101" t="s">
        <v>21534</v>
      </c>
      <c r="C7025" s="101" t="s">
        <v>21361</v>
      </c>
      <c r="D7025" s="102" t="s">
        <v>21535</v>
      </c>
    </row>
    <row r="7026" spans="1:4" ht="13.5" x14ac:dyDescent="0.25">
      <c r="A7026" s="101" t="s">
        <v>21536</v>
      </c>
      <c r="B7026" s="101" t="s">
        <v>21537</v>
      </c>
      <c r="C7026" s="101" t="s">
        <v>1770</v>
      </c>
      <c r="D7026" s="102" t="s">
        <v>21538</v>
      </c>
    </row>
    <row r="7027" spans="1:4" ht="13.5" x14ac:dyDescent="0.25">
      <c r="A7027" s="101" t="s">
        <v>21539</v>
      </c>
      <c r="B7027" s="101" t="s">
        <v>21540</v>
      </c>
      <c r="C7027" s="101" t="s">
        <v>1770</v>
      </c>
      <c r="D7027" s="102" t="s">
        <v>21541</v>
      </c>
    </row>
    <row r="7028" spans="1:4" ht="13.5" x14ac:dyDescent="0.25">
      <c r="A7028" s="101" t="s">
        <v>21542</v>
      </c>
      <c r="B7028" s="101" t="s">
        <v>21543</v>
      </c>
      <c r="C7028" s="101" t="s">
        <v>1770</v>
      </c>
      <c r="D7028" s="102" t="s">
        <v>21544</v>
      </c>
    </row>
    <row r="7029" spans="1:4" ht="13.5" x14ac:dyDescent="0.25">
      <c r="A7029" s="101" t="s">
        <v>21545</v>
      </c>
      <c r="B7029" s="101" t="s">
        <v>21546</v>
      </c>
      <c r="C7029" s="101" t="s">
        <v>1770</v>
      </c>
      <c r="D7029" s="102" t="s">
        <v>15779</v>
      </c>
    </row>
    <row r="7030" spans="1:4" ht="13.5" x14ac:dyDescent="0.25">
      <c r="A7030" s="101" t="s">
        <v>21547</v>
      </c>
      <c r="B7030" s="101" t="s">
        <v>21548</v>
      </c>
      <c r="C7030" s="101" t="s">
        <v>1770</v>
      </c>
      <c r="D7030" s="102" t="s">
        <v>19376</v>
      </c>
    </row>
    <row r="7031" spans="1:4" ht="13.5" x14ac:dyDescent="0.25">
      <c r="A7031" s="101" t="s">
        <v>21549</v>
      </c>
      <c r="B7031" s="101" t="s">
        <v>21550</v>
      </c>
      <c r="C7031" s="101" t="s">
        <v>1770</v>
      </c>
      <c r="D7031" s="102" t="s">
        <v>3942</v>
      </c>
    </row>
    <row r="7032" spans="1:4" ht="13.5" x14ac:dyDescent="0.25">
      <c r="A7032" s="101" t="s">
        <v>21551</v>
      </c>
      <c r="B7032" s="101" t="s">
        <v>21552</v>
      </c>
      <c r="C7032" s="101" t="s">
        <v>1770</v>
      </c>
      <c r="D7032" s="102" t="s">
        <v>21553</v>
      </c>
    </row>
    <row r="7033" spans="1:4" ht="13.5" x14ac:dyDescent="0.25">
      <c r="A7033" s="101" t="s">
        <v>21554</v>
      </c>
      <c r="B7033" s="101" t="s">
        <v>21555</v>
      </c>
      <c r="C7033" s="101" t="s">
        <v>1770</v>
      </c>
      <c r="D7033" s="102" t="s">
        <v>21556</v>
      </c>
    </row>
    <row r="7034" spans="1:4" ht="13.5" x14ac:dyDescent="0.25">
      <c r="A7034" s="101" t="s">
        <v>21557</v>
      </c>
      <c r="B7034" s="101" t="s">
        <v>21558</v>
      </c>
      <c r="C7034" s="101" t="s">
        <v>1770</v>
      </c>
      <c r="D7034" s="102" t="s">
        <v>21559</v>
      </c>
    </row>
    <row r="7035" spans="1:4" ht="13.5" x14ac:dyDescent="0.25">
      <c r="A7035" s="101" t="s">
        <v>21560</v>
      </c>
      <c r="B7035" s="101" t="s">
        <v>21561</v>
      </c>
      <c r="C7035" s="101" t="s">
        <v>1770</v>
      </c>
      <c r="D7035" s="102" t="s">
        <v>21562</v>
      </c>
    </row>
    <row r="7036" spans="1:4" ht="13.5" x14ac:dyDescent="0.25">
      <c r="A7036" s="101" t="s">
        <v>21563</v>
      </c>
      <c r="B7036" s="101" t="s">
        <v>21564</v>
      </c>
      <c r="C7036" s="101" t="s">
        <v>1770</v>
      </c>
      <c r="D7036" s="102" t="s">
        <v>21565</v>
      </c>
    </row>
    <row r="7037" spans="1:4" ht="13.5" x14ac:dyDescent="0.25">
      <c r="A7037" s="101" t="s">
        <v>21566</v>
      </c>
      <c r="B7037" s="101" t="s">
        <v>21567</v>
      </c>
      <c r="C7037" s="101" t="s">
        <v>1770</v>
      </c>
      <c r="D7037" s="102" t="s">
        <v>9294</v>
      </c>
    </row>
    <row r="7038" spans="1:4" ht="13.5" x14ac:dyDescent="0.25">
      <c r="A7038" s="101" t="s">
        <v>21568</v>
      </c>
      <c r="B7038" s="101" t="s">
        <v>21569</v>
      </c>
      <c r="C7038" s="101" t="s">
        <v>1770</v>
      </c>
      <c r="D7038" s="102" t="s">
        <v>21570</v>
      </c>
    </row>
    <row r="7039" spans="1:4" ht="13.5" x14ac:dyDescent="0.25">
      <c r="A7039" s="101" t="s">
        <v>21571</v>
      </c>
      <c r="B7039" s="101" t="s">
        <v>21572</v>
      </c>
      <c r="C7039" s="101" t="s">
        <v>1770</v>
      </c>
      <c r="D7039" s="102" t="s">
        <v>21573</v>
      </c>
    </row>
    <row r="7040" spans="1:4" ht="13.5" x14ac:dyDescent="0.25">
      <c r="A7040" s="101" t="s">
        <v>21574</v>
      </c>
      <c r="B7040" s="101" t="s">
        <v>21575</v>
      </c>
      <c r="C7040" s="101" t="s">
        <v>1770</v>
      </c>
      <c r="D7040" s="102" t="s">
        <v>21576</v>
      </c>
    </row>
    <row r="7041" spans="1:4" ht="13.5" x14ac:dyDescent="0.25">
      <c r="A7041" s="101" t="s">
        <v>21577</v>
      </c>
      <c r="B7041" s="101" t="s">
        <v>21578</v>
      </c>
      <c r="C7041" s="101" t="s">
        <v>1770</v>
      </c>
      <c r="D7041" s="102" t="s">
        <v>21570</v>
      </c>
    </row>
    <row r="7042" spans="1:4" ht="13.5" x14ac:dyDescent="0.25">
      <c r="A7042" s="101" t="s">
        <v>21579</v>
      </c>
      <c r="B7042" s="101" t="s">
        <v>21580</v>
      </c>
      <c r="C7042" s="101" t="s">
        <v>2759</v>
      </c>
      <c r="D7042" s="102" t="s">
        <v>21581</v>
      </c>
    </row>
    <row r="7043" spans="1:4" ht="13.5" x14ac:dyDescent="0.25">
      <c r="A7043" s="101" t="s">
        <v>21582</v>
      </c>
      <c r="B7043" s="101" t="s">
        <v>21583</v>
      </c>
      <c r="C7043" s="101" t="s">
        <v>2759</v>
      </c>
      <c r="D7043" s="102" t="s">
        <v>21584</v>
      </c>
    </row>
    <row r="7044" spans="1:4" ht="13.5" x14ac:dyDescent="0.25">
      <c r="A7044" s="101" t="s">
        <v>21585</v>
      </c>
      <c r="B7044" s="101" t="s">
        <v>21586</v>
      </c>
      <c r="C7044" s="101" t="s">
        <v>2759</v>
      </c>
      <c r="D7044" s="102" t="s">
        <v>21587</v>
      </c>
    </row>
    <row r="7045" spans="1:4" ht="13.5" x14ac:dyDescent="0.25">
      <c r="A7045" s="101" t="s">
        <v>21588</v>
      </c>
      <c r="B7045" s="101" t="s">
        <v>21589</v>
      </c>
      <c r="C7045" s="101" t="s">
        <v>1549</v>
      </c>
      <c r="D7045" s="102" t="s">
        <v>21590</v>
      </c>
    </row>
    <row r="7046" spans="1:4" ht="13.5" x14ac:dyDescent="0.25">
      <c r="A7046" s="101" t="s">
        <v>21591</v>
      </c>
      <c r="B7046" s="101" t="s">
        <v>21592</v>
      </c>
      <c r="C7046" s="101" t="s">
        <v>1549</v>
      </c>
      <c r="D7046" s="102" t="s">
        <v>21593</v>
      </c>
    </row>
    <row r="7047" spans="1:4" ht="13.5" x14ac:dyDescent="0.25">
      <c r="A7047" s="101" t="s">
        <v>21594</v>
      </c>
      <c r="B7047" s="101" t="s">
        <v>21595</v>
      </c>
      <c r="C7047" s="101" t="s">
        <v>1549</v>
      </c>
      <c r="D7047" s="102" t="s">
        <v>21596</v>
      </c>
    </row>
    <row r="7048" spans="1:4" ht="13.5" x14ac:dyDescent="0.25">
      <c r="A7048" s="101" t="s">
        <v>21597</v>
      </c>
      <c r="B7048" s="101" t="s">
        <v>21598</v>
      </c>
      <c r="C7048" s="101" t="s">
        <v>1549</v>
      </c>
      <c r="D7048" s="102" t="s">
        <v>21599</v>
      </c>
    </row>
    <row r="7049" spans="1:4" ht="13.5" x14ac:dyDescent="0.25">
      <c r="A7049" s="101" t="s">
        <v>21600</v>
      </c>
      <c r="B7049" s="101" t="s">
        <v>21601</v>
      </c>
      <c r="C7049" s="101" t="s">
        <v>2759</v>
      </c>
      <c r="D7049" s="102" t="s">
        <v>21210</v>
      </c>
    </row>
    <row r="7050" spans="1:4" ht="13.5" x14ac:dyDescent="0.25">
      <c r="A7050" s="101" t="s">
        <v>21602</v>
      </c>
      <c r="B7050" s="101" t="s">
        <v>21603</v>
      </c>
      <c r="C7050" s="101" t="s">
        <v>2759</v>
      </c>
      <c r="D7050" s="102" t="s">
        <v>21604</v>
      </c>
    </row>
    <row r="7051" spans="1:4" ht="13.5" x14ac:dyDescent="0.25">
      <c r="A7051" s="101" t="s">
        <v>21605</v>
      </c>
      <c r="B7051" s="101" t="s">
        <v>21606</v>
      </c>
      <c r="C7051" s="101" t="s">
        <v>2759</v>
      </c>
      <c r="D7051" s="102" t="s">
        <v>3616</v>
      </c>
    </row>
    <row r="7052" spans="1:4" ht="13.5" x14ac:dyDescent="0.25">
      <c r="A7052" s="101" t="s">
        <v>21607</v>
      </c>
      <c r="B7052" s="101" t="s">
        <v>21608</v>
      </c>
      <c r="C7052" s="101" t="s">
        <v>1770</v>
      </c>
      <c r="D7052" s="102" t="s">
        <v>21609</v>
      </c>
    </row>
    <row r="7053" spans="1:4" ht="13.5" x14ac:dyDescent="0.25">
      <c r="A7053" s="101" t="s">
        <v>21610</v>
      </c>
      <c r="B7053" s="101" t="s">
        <v>21611</v>
      </c>
      <c r="C7053" s="101" t="s">
        <v>2759</v>
      </c>
      <c r="D7053" s="102" t="s">
        <v>21612</v>
      </c>
    </row>
    <row r="7054" spans="1:4" ht="13.5" x14ac:dyDescent="0.25">
      <c r="A7054" s="101" t="s">
        <v>21613</v>
      </c>
      <c r="B7054" s="101" t="s">
        <v>21614</v>
      </c>
      <c r="C7054" s="101" t="s">
        <v>2759</v>
      </c>
      <c r="D7054" s="102" t="s">
        <v>21615</v>
      </c>
    </row>
    <row r="7055" spans="1:4" ht="13.5" x14ac:dyDescent="0.25">
      <c r="A7055" s="101" t="s">
        <v>21616</v>
      </c>
      <c r="B7055" s="101" t="s">
        <v>21617</v>
      </c>
      <c r="C7055" s="101" t="s">
        <v>2759</v>
      </c>
      <c r="D7055" s="102" t="s">
        <v>21618</v>
      </c>
    </row>
    <row r="7056" spans="1:4" ht="13.5" x14ac:dyDescent="0.25">
      <c r="A7056" s="101" t="s">
        <v>21619</v>
      </c>
      <c r="B7056" s="101" t="s">
        <v>21620</v>
      </c>
      <c r="C7056" s="101" t="s">
        <v>2759</v>
      </c>
      <c r="D7056" s="102" t="s">
        <v>21621</v>
      </c>
    </row>
    <row r="7057" spans="1:4" ht="13.5" x14ac:dyDescent="0.25">
      <c r="A7057" s="101" t="s">
        <v>21622</v>
      </c>
      <c r="B7057" s="101" t="s">
        <v>21623</v>
      </c>
      <c r="C7057" s="101" t="s">
        <v>2759</v>
      </c>
      <c r="D7057" s="102" t="s">
        <v>21624</v>
      </c>
    </row>
    <row r="7058" spans="1:4" ht="13.5" x14ac:dyDescent="0.25">
      <c r="A7058" s="101" t="s">
        <v>21625</v>
      </c>
      <c r="B7058" s="101" t="s">
        <v>21626</v>
      </c>
      <c r="C7058" s="101" t="s">
        <v>1549</v>
      </c>
      <c r="D7058" s="102" t="s">
        <v>21627</v>
      </c>
    </row>
    <row r="7059" spans="1:4" ht="13.5" x14ac:dyDescent="0.25">
      <c r="A7059" s="101" t="s">
        <v>21628</v>
      </c>
      <c r="B7059" s="101" t="s">
        <v>21629</v>
      </c>
      <c r="C7059" s="101" t="s">
        <v>1549</v>
      </c>
      <c r="D7059" s="102" t="s">
        <v>21630</v>
      </c>
    </row>
    <row r="7060" spans="1:4" ht="13.5" x14ac:dyDescent="0.25">
      <c r="A7060" s="101" t="s">
        <v>21631</v>
      </c>
      <c r="B7060" s="101" t="s">
        <v>21632</v>
      </c>
      <c r="C7060" s="101" t="s">
        <v>1549</v>
      </c>
      <c r="D7060" s="102" t="s">
        <v>21633</v>
      </c>
    </row>
    <row r="7061" spans="1:4" ht="13.5" x14ac:dyDescent="0.25">
      <c r="A7061" s="101" t="s">
        <v>21634</v>
      </c>
      <c r="B7061" s="101" t="s">
        <v>21635</v>
      </c>
      <c r="C7061" s="101" t="s">
        <v>1549</v>
      </c>
      <c r="D7061" s="102" t="s">
        <v>21636</v>
      </c>
    </row>
    <row r="7062" spans="1:4" ht="13.5" x14ac:dyDescent="0.25">
      <c r="A7062" s="101" t="s">
        <v>21637</v>
      </c>
      <c r="B7062" s="101" t="s">
        <v>21638</v>
      </c>
      <c r="C7062" s="101" t="s">
        <v>1549</v>
      </c>
      <c r="D7062" s="102" t="s">
        <v>21639</v>
      </c>
    </row>
    <row r="7063" spans="1:4" ht="13.5" x14ac:dyDescent="0.25">
      <c r="A7063" s="101" t="s">
        <v>21640</v>
      </c>
      <c r="B7063" s="101" t="s">
        <v>21641</v>
      </c>
      <c r="C7063" s="101" t="s">
        <v>1549</v>
      </c>
      <c r="D7063" s="102" t="s">
        <v>21642</v>
      </c>
    </row>
    <row r="7064" spans="1:4" ht="13.5" x14ac:dyDescent="0.25">
      <c r="A7064" s="101" t="s">
        <v>21643</v>
      </c>
      <c r="B7064" s="101" t="s">
        <v>21644</v>
      </c>
      <c r="C7064" s="101" t="s">
        <v>1549</v>
      </c>
      <c r="D7064" s="102" t="s">
        <v>21645</v>
      </c>
    </row>
    <row r="7065" spans="1:4" ht="13.5" x14ac:dyDescent="0.25">
      <c r="A7065" s="101" t="s">
        <v>21646</v>
      </c>
      <c r="B7065" s="101" t="s">
        <v>21647</v>
      </c>
      <c r="C7065" s="101" t="s">
        <v>1549</v>
      </c>
      <c r="D7065" s="102" t="s">
        <v>21648</v>
      </c>
    </row>
    <row r="7066" spans="1:4" ht="13.5" x14ac:dyDescent="0.25">
      <c r="A7066" s="101" t="s">
        <v>21649</v>
      </c>
      <c r="B7066" s="101" t="s">
        <v>21650</v>
      </c>
      <c r="C7066" s="101" t="s">
        <v>1549</v>
      </c>
      <c r="D7066" s="102" t="s">
        <v>21651</v>
      </c>
    </row>
    <row r="7067" spans="1:4" ht="13.5" x14ac:dyDescent="0.25">
      <c r="A7067" s="101" t="s">
        <v>21652</v>
      </c>
      <c r="B7067" s="101" t="s">
        <v>21653</v>
      </c>
      <c r="C7067" s="101" t="s">
        <v>1549</v>
      </c>
      <c r="D7067" s="102" t="s">
        <v>21654</v>
      </c>
    </row>
    <row r="7068" spans="1:4" ht="13.5" x14ac:dyDescent="0.25">
      <c r="A7068" s="101" t="s">
        <v>21655</v>
      </c>
      <c r="B7068" s="101" t="s">
        <v>21656</v>
      </c>
      <c r="C7068" s="101" t="s">
        <v>1549</v>
      </c>
      <c r="D7068" s="102" t="s">
        <v>21657</v>
      </c>
    </row>
    <row r="7069" spans="1:4" ht="13.5" x14ac:dyDescent="0.25">
      <c r="A7069" s="101" t="s">
        <v>21658</v>
      </c>
      <c r="B7069" s="101" t="s">
        <v>21659</v>
      </c>
      <c r="C7069" s="101" t="s">
        <v>1549</v>
      </c>
      <c r="D7069" s="102" t="s">
        <v>21660</v>
      </c>
    </row>
    <row r="7070" spans="1:4" ht="13.5" x14ac:dyDescent="0.25">
      <c r="A7070" s="101" t="s">
        <v>21661</v>
      </c>
      <c r="B7070" s="101" t="s">
        <v>21662</v>
      </c>
      <c r="C7070" s="101" t="s">
        <v>1549</v>
      </c>
      <c r="D7070" s="102" t="s">
        <v>21663</v>
      </c>
    </row>
    <row r="7071" spans="1:4" ht="13.5" x14ac:dyDescent="0.25">
      <c r="A7071" s="101" t="s">
        <v>21664</v>
      </c>
      <c r="B7071" s="101" t="s">
        <v>21665</v>
      </c>
      <c r="C7071" s="101" t="s">
        <v>1549</v>
      </c>
      <c r="D7071" s="102" t="s">
        <v>21666</v>
      </c>
    </row>
    <row r="7072" spans="1:4" ht="13.5" x14ac:dyDescent="0.25">
      <c r="A7072" s="101" t="s">
        <v>21667</v>
      </c>
      <c r="B7072" s="101" t="s">
        <v>21668</v>
      </c>
      <c r="C7072" s="101" t="s">
        <v>1549</v>
      </c>
      <c r="D7072" s="102" t="s">
        <v>21669</v>
      </c>
    </row>
    <row r="7073" spans="1:4" ht="13.5" x14ac:dyDescent="0.25">
      <c r="A7073" s="101" t="s">
        <v>21670</v>
      </c>
      <c r="B7073" s="101" t="s">
        <v>21671</v>
      </c>
      <c r="C7073" s="101" t="s">
        <v>1549</v>
      </c>
      <c r="D7073" s="102" t="s">
        <v>21672</v>
      </c>
    </row>
    <row r="7074" spans="1:4" ht="13.5" x14ac:dyDescent="0.25">
      <c r="A7074" s="101" t="s">
        <v>21673</v>
      </c>
      <c r="B7074" s="101" t="s">
        <v>21674</v>
      </c>
      <c r="C7074" s="101" t="s">
        <v>1549</v>
      </c>
      <c r="D7074" s="102" t="s">
        <v>21675</v>
      </c>
    </row>
    <row r="7075" spans="1:4" ht="13.5" x14ac:dyDescent="0.25">
      <c r="A7075" s="101" t="s">
        <v>21676</v>
      </c>
      <c r="B7075" s="101" t="s">
        <v>21677</v>
      </c>
      <c r="C7075" s="101" t="s">
        <v>1549</v>
      </c>
      <c r="D7075" s="102" t="s">
        <v>21678</v>
      </c>
    </row>
    <row r="7076" spans="1:4" ht="13.5" x14ac:dyDescent="0.25">
      <c r="A7076" s="101" t="s">
        <v>21679</v>
      </c>
      <c r="B7076" s="101" t="s">
        <v>21680</v>
      </c>
      <c r="C7076" s="101" t="s">
        <v>1549</v>
      </c>
      <c r="D7076" s="102" t="s">
        <v>21681</v>
      </c>
    </row>
    <row r="7077" spans="1:4" ht="13.5" x14ac:dyDescent="0.25">
      <c r="A7077" s="101" t="s">
        <v>21682</v>
      </c>
      <c r="B7077" s="101" t="s">
        <v>21683</v>
      </c>
      <c r="C7077" s="101" t="s">
        <v>1549</v>
      </c>
      <c r="D7077" s="102" t="s">
        <v>21684</v>
      </c>
    </row>
    <row r="7078" spans="1:4" ht="13.5" x14ac:dyDescent="0.25">
      <c r="A7078" s="101" t="s">
        <v>21685</v>
      </c>
      <c r="B7078" s="101" t="s">
        <v>21686</v>
      </c>
      <c r="C7078" s="101" t="s">
        <v>2759</v>
      </c>
      <c r="D7078" s="102" t="s">
        <v>21687</v>
      </c>
    </row>
    <row r="7079" spans="1:4" ht="13.5" x14ac:dyDescent="0.25">
      <c r="A7079" s="101" t="s">
        <v>21688</v>
      </c>
      <c r="B7079" s="101" t="s">
        <v>21689</v>
      </c>
      <c r="C7079" s="101" t="s">
        <v>2759</v>
      </c>
      <c r="D7079" s="102" t="s">
        <v>21690</v>
      </c>
    </row>
    <row r="7080" spans="1:4" ht="13.5" x14ac:dyDescent="0.25">
      <c r="A7080" s="101" t="s">
        <v>21691</v>
      </c>
      <c r="B7080" s="101" t="s">
        <v>21692</v>
      </c>
      <c r="C7080" s="101" t="s">
        <v>1549</v>
      </c>
      <c r="D7080" s="102" t="s">
        <v>21693</v>
      </c>
    </row>
    <row r="7081" spans="1:4" ht="13.5" x14ac:dyDescent="0.25">
      <c r="A7081" s="101" t="s">
        <v>21694</v>
      </c>
      <c r="B7081" s="101" t="s">
        <v>21695</v>
      </c>
      <c r="C7081" s="101" t="s">
        <v>2759</v>
      </c>
      <c r="D7081" s="102" t="s">
        <v>3399</v>
      </c>
    </row>
    <row r="7082" spans="1:4" ht="13.5" x14ac:dyDescent="0.25">
      <c r="A7082" s="101" t="s">
        <v>21696</v>
      </c>
      <c r="B7082" s="101" t="s">
        <v>21697</v>
      </c>
      <c r="C7082" s="101" t="s">
        <v>1549</v>
      </c>
      <c r="D7082" s="102" t="s">
        <v>21698</v>
      </c>
    </row>
    <row r="7083" spans="1:4" ht="13.5" x14ac:dyDescent="0.25">
      <c r="A7083" s="101" t="s">
        <v>21699</v>
      </c>
      <c r="B7083" s="101" t="s">
        <v>21700</v>
      </c>
      <c r="C7083" s="101" t="s">
        <v>1549</v>
      </c>
      <c r="D7083" s="102" t="s">
        <v>21701</v>
      </c>
    </row>
    <row r="7084" spans="1:4" ht="13.5" x14ac:dyDescent="0.25">
      <c r="A7084" s="101" t="s">
        <v>21702</v>
      </c>
      <c r="B7084" s="101" t="s">
        <v>21703</v>
      </c>
      <c r="C7084" s="101" t="s">
        <v>1549</v>
      </c>
      <c r="D7084" s="102" t="s">
        <v>21704</v>
      </c>
    </row>
    <row r="7085" spans="1:4" ht="13.5" x14ac:dyDescent="0.25">
      <c r="A7085" s="101" t="s">
        <v>21705</v>
      </c>
      <c r="B7085" s="101" t="s">
        <v>21706</v>
      </c>
      <c r="C7085" s="101" t="s">
        <v>1549</v>
      </c>
      <c r="D7085" s="102" t="s">
        <v>21707</v>
      </c>
    </row>
    <row r="7086" spans="1:4" ht="13.5" x14ac:dyDescent="0.25">
      <c r="A7086" s="101" t="s">
        <v>21708</v>
      </c>
      <c r="B7086" s="101" t="s">
        <v>21709</v>
      </c>
      <c r="C7086" s="101" t="s">
        <v>1549</v>
      </c>
      <c r="D7086" s="102" t="s">
        <v>21710</v>
      </c>
    </row>
    <row r="7087" spans="1:4" ht="13.5" x14ac:dyDescent="0.25">
      <c r="A7087" s="101" t="s">
        <v>21711</v>
      </c>
      <c r="B7087" s="101" t="s">
        <v>21712</v>
      </c>
      <c r="C7087" s="101" t="s">
        <v>1549</v>
      </c>
      <c r="D7087" s="102" t="s">
        <v>21713</v>
      </c>
    </row>
    <row r="7088" spans="1:4" ht="13.5" x14ac:dyDescent="0.25">
      <c r="A7088" s="101" t="s">
        <v>21714</v>
      </c>
      <c r="B7088" s="101" t="s">
        <v>21715</v>
      </c>
      <c r="C7088" s="101" t="s">
        <v>1549</v>
      </c>
      <c r="D7088" s="102" t="s">
        <v>21716</v>
      </c>
    </row>
    <row r="7089" spans="1:4" ht="13.5" x14ac:dyDescent="0.25">
      <c r="A7089" s="101" t="s">
        <v>21717</v>
      </c>
      <c r="B7089" s="101" t="s">
        <v>21718</v>
      </c>
      <c r="C7089" s="101" t="s">
        <v>1549</v>
      </c>
      <c r="D7089" s="102" t="s">
        <v>21719</v>
      </c>
    </row>
    <row r="7090" spans="1:4" ht="13.5" x14ac:dyDescent="0.25">
      <c r="A7090" s="101" t="s">
        <v>21720</v>
      </c>
      <c r="B7090" s="101" t="s">
        <v>21721</v>
      </c>
      <c r="C7090" s="101" t="s">
        <v>1549</v>
      </c>
      <c r="D7090" s="102" t="s">
        <v>21722</v>
      </c>
    </row>
    <row r="7091" spans="1:4" ht="13.5" x14ac:dyDescent="0.25">
      <c r="A7091" s="101" t="s">
        <v>21723</v>
      </c>
      <c r="B7091" s="101" t="s">
        <v>21724</v>
      </c>
      <c r="C7091" s="101" t="s">
        <v>1549</v>
      </c>
      <c r="D7091" s="102" t="s">
        <v>21725</v>
      </c>
    </row>
    <row r="7092" spans="1:4" ht="13.5" x14ac:dyDescent="0.25">
      <c r="A7092" s="101" t="s">
        <v>21726</v>
      </c>
      <c r="B7092" s="101" t="s">
        <v>21727</v>
      </c>
      <c r="C7092" s="101" t="s">
        <v>3724</v>
      </c>
      <c r="D7092" s="102" t="s">
        <v>14148</v>
      </c>
    </row>
    <row r="7093" spans="1:4" ht="13.5" x14ac:dyDescent="0.25">
      <c r="A7093" s="101" t="s">
        <v>21728</v>
      </c>
      <c r="B7093" s="101" t="s">
        <v>21729</v>
      </c>
      <c r="C7093" s="101" t="s">
        <v>3724</v>
      </c>
      <c r="D7093" s="102" t="s">
        <v>21730</v>
      </c>
    </row>
    <row r="7094" spans="1:4" ht="13.5" x14ac:dyDescent="0.25">
      <c r="A7094" s="101" t="s">
        <v>21731</v>
      </c>
      <c r="B7094" s="101" t="s">
        <v>21732</v>
      </c>
      <c r="C7094" s="101" t="s">
        <v>3724</v>
      </c>
      <c r="D7094" s="102" t="s">
        <v>21733</v>
      </c>
    </row>
    <row r="7095" spans="1:4" ht="13.5" x14ac:dyDescent="0.25">
      <c r="A7095" s="101" t="s">
        <v>21734</v>
      </c>
      <c r="B7095" s="101" t="s">
        <v>21735</v>
      </c>
      <c r="C7095" s="101" t="s">
        <v>3724</v>
      </c>
      <c r="D7095" s="102" t="s">
        <v>5583</v>
      </c>
    </row>
    <row r="7096" spans="1:4" ht="13.5" x14ac:dyDescent="0.25">
      <c r="A7096" s="101" t="s">
        <v>21736</v>
      </c>
      <c r="B7096" s="101" t="s">
        <v>21737</v>
      </c>
      <c r="C7096" s="101" t="s">
        <v>3724</v>
      </c>
      <c r="D7096" s="102" t="s">
        <v>18808</v>
      </c>
    </row>
    <row r="7097" spans="1:4" ht="13.5" x14ac:dyDescent="0.25">
      <c r="A7097" s="101" t="s">
        <v>21738</v>
      </c>
      <c r="B7097" s="101" t="s">
        <v>21739</v>
      </c>
      <c r="C7097" s="101" t="s">
        <v>3724</v>
      </c>
      <c r="D7097" s="102" t="s">
        <v>21740</v>
      </c>
    </row>
    <row r="7098" spans="1:4" ht="13.5" x14ac:dyDescent="0.25">
      <c r="A7098" s="101" t="s">
        <v>21741</v>
      </c>
      <c r="B7098" s="101" t="s">
        <v>21742</v>
      </c>
      <c r="C7098" s="101" t="s">
        <v>3724</v>
      </c>
      <c r="D7098" s="102" t="s">
        <v>21743</v>
      </c>
    </row>
    <row r="7099" spans="1:4" ht="13.5" x14ac:dyDescent="0.25">
      <c r="A7099" s="101" t="s">
        <v>21744</v>
      </c>
      <c r="B7099" s="101" t="s">
        <v>21745</v>
      </c>
      <c r="C7099" s="101" t="s">
        <v>3724</v>
      </c>
      <c r="D7099" s="102" t="s">
        <v>21746</v>
      </c>
    </row>
    <row r="7100" spans="1:4" ht="13.5" x14ac:dyDescent="0.25">
      <c r="A7100" s="101" t="s">
        <v>21747</v>
      </c>
      <c r="B7100" s="101" t="s">
        <v>21748</v>
      </c>
      <c r="C7100" s="101" t="s">
        <v>3724</v>
      </c>
      <c r="D7100" s="102" t="s">
        <v>12149</v>
      </c>
    </row>
    <row r="7101" spans="1:4" ht="13.5" x14ac:dyDescent="0.25">
      <c r="A7101" s="101" t="s">
        <v>21749</v>
      </c>
      <c r="B7101" s="101" t="s">
        <v>21750</v>
      </c>
      <c r="C7101" s="101" t="s">
        <v>3724</v>
      </c>
      <c r="D7101" s="102" t="s">
        <v>2709</v>
      </c>
    </row>
    <row r="7102" spans="1:4" ht="13.5" x14ac:dyDescent="0.25">
      <c r="A7102" s="101" t="s">
        <v>21751</v>
      </c>
      <c r="B7102" s="101" t="s">
        <v>21752</v>
      </c>
      <c r="C7102" s="101" t="s">
        <v>3724</v>
      </c>
      <c r="D7102" s="102" t="s">
        <v>21753</v>
      </c>
    </row>
    <row r="7103" spans="1:4" ht="13.5" x14ac:dyDescent="0.25">
      <c r="A7103" s="101" t="s">
        <v>21754</v>
      </c>
      <c r="B7103" s="101" t="s">
        <v>21755</v>
      </c>
      <c r="C7103" s="101" t="s">
        <v>3724</v>
      </c>
      <c r="D7103" s="102" t="s">
        <v>21756</v>
      </c>
    </row>
    <row r="7104" spans="1:4" ht="13.5" x14ac:dyDescent="0.25">
      <c r="A7104" s="101" t="s">
        <v>21757</v>
      </c>
      <c r="B7104" s="101" t="s">
        <v>21758</v>
      </c>
      <c r="C7104" s="101" t="s">
        <v>3724</v>
      </c>
      <c r="D7104" s="102" t="s">
        <v>7855</v>
      </c>
    </row>
    <row r="7105" spans="1:4" ht="13.5" x14ac:dyDescent="0.25">
      <c r="A7105" s="101" t="s">
        <v>21759</v>
      </c>
      <c r="B7105" s="101" t="s">
        <v>21760</v>
      </c>
      <c r="C7105" s="101" t="s">
        <v>3724</v>
      </c>
      <c r="D7105" s="102" t="s">
        <v>18778</v>
      </c>
    </row>
    <row r="7106" spans="1:4" ht="13.5" x14ac:dyDescent="0.25">
      <c r="A7106" s="101" t="s">
        <v>21761</v>
      </c>
      <c r="B7106" s="101" t="s">
        <v>21762</v>
      </c>
      <c r="C7106" s="101" t="s">
        <v>3724</v>
      </c>
      <c r="D7106" s="102" t="s">
        <v>13018</v>
      </c>
    </row>
    <row r="7107" spans="1:4" ht="13.5" x14ac:dyDescent="0.25">
      <c r="A7107" s="101" t="s">
        <v>21763</v>
      </c>
      <c r="B7107" s="101" t="s">
        <v>21764</v>
      </c>
      <c r="C7107" s="101" t="s">
        <v>3724</v>
      </c>
      <c r="D7107" s="102" t="s">
        <v>21765</v>
      </c>
    </row>
    <row r="7108" spans="1:4" ht="13.5" x14ac:dyDescent="0.25">
      <c r="A7108" s="101" t="s">
        <v>21766</v>
      </c>
      <c r="B7108" s="101" t="s">
        <v>21767</v>
      </c>
      <c r="C7108" s="101" t="s">
        <v>3724</v>
      </c>
      <c r="D7108" s="102" t="s">
        <v>21768</v>
      </c>
    </row>
    <row r="7109" spans="1:4" ht="13.5" x14ac:dyDescent="0.25">
      <c r="A7109" s="101" t="s">
        <v>21769</v>
      </c>
      <c r="B7109" s="101" t="s">
        <v>21770</v>
      </c>
      <c r="C7109" s="101" t="s">
        <v>3724</v>
      </c>
      <c r="D7109" s="102" t="s">
        <v>21771</v>
      </c>
    </row>
    <row r="7110" spans="1:4" ht="13.5" x14ac:dyDescent="0.25">
      <c r="A7110" s="101" t="s">
        <v>21772</v>
      </c>
      <c r="B7110" s="101" t="s">
        <v>21773</v>
      </c>
      <c r="C7110" s="101" t="s">
        <v>3724</v>
      </c>
      <c r="D7110" s="102" t="s">
        <v>9834</v>
      </c>
    </row>
    <row r="7111" spans="1:4" ht="13.5" x14ac:dyDescent="0.25">
      <c r="A7111" s="101" t="s">
        <v>21774</v>
      </c>
      <c r="B7111" s="101" t="s">
        <v>21775</v>
      </c>
      <c r="C7111" s="101" t="s">
        <v>3724</v>
      </c>
      <c r="D7111" s="102" t="s">
        <v>21743</v>
      </c>
    </row>
    <row r="7112" spans="1:4" ht="13.5" x14ac:dyDescent="0.25">
      <c r="A7112" s="101" t="s">
        <v>21776</v>
      </c>
      <c r="B7112" s="101" t="s">
        <v>21777</v>
      </c>
      <c r="C7112" s="101" t="s">
        <v>3724</v>
      </c>
      <c r="D7112" s="102" t="s">
        <v>18900</v>
      </c>
    </row>
    <row r="7113" spans="1:4" ht="13.5" x14ac:dyDescent="0.25">
      <c r="A7113" s="101" t="s">
        <v>21778</v>
      </c>
      <c r="B7113" s="101" t="s">
        <v>21779</v>
      </c>
      <c r="C7113" s="101" t="s">
        <v>3724</v>
      </c>
      <c r="D7113" s="102" t="s">
        <v>21780</v>
      </c>
    </row>
    <row r="7114" spans="1:4" ht="13.5" x14ac:dyDescent="0.25">
      <c r="A7114" s="101" t="s">
        <v>21781</v>
      </c>
      <c r="B7114" s="101" t="s">
        <v>21782</v>
      </c>
      <c r="C7114" s="101" t="s">
        <v>3724</v>
      </c>
      <c r="D7114" s="102" t="s">
        <v>17701</v>
      </c>
    </row>
    <row r="7115" spans="1:4" ht="13.5" x14ac:dyDescent="0.25">
      <c r="A7115" s="101" t="s">
        <v>21783</v>
      </c>
      <c r="B7115" s="101" t="s">
        <v>21784</v>
      </c>
      <c r="C7115" s="101" t="s">
        <v>3724</v>
      </c>
      <c r="D7115" s="102" t="s">
        <v>12906</v>
      </c>
    </row>
    <row r="7116" spans="1:4" ht="13.5" x14ac:dyDescent="0.25">
      <c r="A7116" s="101" t="s">
        <v>21785</v>
      </c>
      <c r="B7116" s="101" t="s">
        <v>21786</v>
      </c>
      <c r="C7116" s="101" t="s">
        <v>3724</v>
      </c>
      <c r="D7116" s="102" t="s">
        <v>12906</v>
      </c>
    </row>
    <row r="7117" spans="1:4" ht="13.5" x14ac:dyDescent="0.25">
      <c r="A7117" s="101" t="s">
        <v>21787</v>
      </c>
      <c r="B7117" s="101" t="s">
        <v>21788</v>
      </c>
      <c r="C7117" s="101" t="s">
        <v>3724</v>
      </c>
      <c r="D7117" s="102" t="s">
        <v>12030</v>
      </c>
    </row>
    <row r="7118" spans="1:4" ht="13.5" x14ac:dyDescent="0.25">
      <c r="A7118" s="101" t="s">
        <v>21789</v>
      </c>
      <c r="B7118" s="101" t="s">
        <v>21790</v>
      </c>
      <c r="C7118" s="101" t="s">
        <v>3724</v>
      </c>
      <c r="D7118" s="102" t="s">
        <v>21791</v>
      </c>
    </row>
    <row r="7119" spans="1:4" ht="13.5" x14ac:dyDescent="0.25">
      <c r="A7119" s="101" t="s">
        <v>21792</v>
      </c>
      <c r="B7119" s="101" t="s">
        <v>21793</v>
      </c>
      <c r="C7119" s="101" t="s">
        <v>3724</v>
      </c>
      <c r="D7119" s="102" t="s">
        <v>21794</v>
      </c>
    </row>
    <row r="7120" spans="1:4" ht="13.5" x14ac:dyDescent="0.25">
      <c r="A7120" s="101" t="s">
        <v>21795</v>
      </c>
      <c r="B7120" s="101" t="s">
        <v>21796</v>
      </c>
      <c r="C7120" s="101" t="s">
        <v>3724</v>
      </c>
      <c r="D7120" s="102" t="s">
        <v>12698</v>
      </c>
    </row>
    <row r="7121" spans="1:4" ht="13.5" x14ac:dyDescent="0.25">
      <c r="A7121" s="101" t="s">
        <v>21797</v>
      </c>
      <c r="B7121" s="101" t="s">
        <v>21798</v>
      </c>
      <c r="C7121" s="101" t="s">
        <v>3724</v>
      </c>
      <c r="D7121" s="102" t="s">
        <v>21799</v>
      </c>
    </row>
    <row r="7122" spans="1:4" ht="13.5" x14ac:dyDescent="0.25">
      <c r="A7122" s="101" t="s">
        <v>21800</v>
      </c>
      <c r="B7122" s="101" t="s">
        <v>21801</v>
      </c>
      <c r="C7122" s="101" t="s">
        <v>3724</v>
      </c>
      <c r="D7122" s="102" t="s">
        <v>21802</v>
      </c>
    </row>
    <row r="7123" spans="1:4" ht="13.5" x14ac:dyDescent="0.25">
      <c r="A7123" s="101" t="s">
        <v>21803</v>
      </c>
      <c r="B7123" s="101" t="s">
        <v>21804</v>
      </c>
      <c r="C7123" s="101" t="s">
        <v>3724</v>
      </c>
      <c r="D7123" s="102" t="s">
        <v>21743</v>
      </c>
    </row>
    <row r="7124" spans="1:4" ht="13.5" x14ac:dyDescent="0.25">
      <c r="A7124" s="101" t="s">
        <v>21805</v>
      </c>
      <c r="B7124" s="101" t="s">
        <v>21806</v>
      </c>
      <c r="C7124" s="101" t="s">
        <v>3724</v>
      </c>
      <c r="D7124" s="102" t="s">
        <v>21807</v>
      </c>
    </row>
    <row r="7125" spans="1:4" ht="13.5" x14ac:dyDescent="0.25">
      <c r="A7125" s="101" t="s">
        <v>21808</v>
      </c>
      <c r="B7125" s="101" t="s">
        <v>21809</v>
      </c>
      <c r="C7125" s="101" t="s">
        <v>3724</v>
      </c>
      <c r="D7125" s="102" t="s">
        <v>13086</v>
      </c>
    </row>
    <row r="7126" spans="1:4" ht="13.5" x14ac:dyDescent="0.25">
      <c r="A7126" s="101" t="s">
        <v>21810</v>
      </c>
      <c r="B7126" s="101" t="s">
        <v>21811</v>
      </c>
      <c r="C7126" s="101" t="s">
        <v>3724</v>
      </c>
      <c r="D7126" s="102" t="s">
        <v>13564</v>
      </c>
    </row>
    <row r="7127" spans="1:4" ht="13.5" x14ac:dyDescent="0.25">
      <c r="A7127" s="101" t="s">
        <v>21812</v>
      </c>
      <c r="B7127" s="101" t="s">
        <v>21813</v>
      </c>
      <c r="C7127" s="101" t="s">
        <v>3724</v>
      </c>
      <c r="D7127" s="102" t="s">
        <v>21814</v>
      </c>
    </row>
    <row r="7128" spans="1:4" ht="13.5" x14ac:dyDescent="0.25">
      <c r="A7128" s="101" t="s">
        <v>21815</v>
      </c>
      <c r="B7128" s="101" t="s">
        <v>21816</v>
      </c>
      <c r="C7128" s="101" t="s">
        <v>3724</v>
      </c>
      <c r="D7128" s="102" t="s">
        <v>21817</v>
      </c>
    </row>
    <row r="7129" spans="1:4" ht="13.5" x14ac:dyDescent="0.25">
      <c r="A7129" s="101" t="s">
        <v>21818</v>
      </c>
      <c r="B7129" s="101" t="s">
        <v>21819</v>
      </c>
      <c r="C7129" s="101" t="s">
        <v>3724</v>
      </c>
      <c r="D7129" s="102" t="s">
        <v>21820</v>
      </c>
    </row>
    <row r="7130" spans="1:4" ht="13.5" x14ac:dyDescent="0.25">
      <c r="A7130" s="101" t="s">
        <v>21821</v>
      </c>
      <c r="B7130" s="101" t="s">
        <v>21822</v>
      </c>
      <c r="C7130" s="101" t="s">
        <v>3724</v>
      </c>
      <c r="D7130" s="102" t="s">
        <v>21823</v>
      </c>
    </row>
    <row r="7131" spans="1:4" ht="13.5" x14ac:dyDescent="0.25">
      <c r="A7131" s="101" t="s">
        <v>21824</v>
      </c>
      <c r="B7131" s="101" t="s">
        <v>21825</v>
      </c>
      <c r="C7131" s="101" t="s">
        <v>3724</v>
      </c>
      <c r="D7131" s="102" t="s">
        <v>15738</v>
      </c>
    </row>
    <row r="7132" spans="1:4" ht="13.5" x14ac:dyDescent="0.25">
      <c r="A7132" s="101" t="s">
        <v>21826</v>
      </c>
      <c r="B7132" s="101" t="s">
        <v>21827</v>
      </c>
      <c r="C7132" s="101" t="s">
        <v>3724</v>
      </c>
      <c r="D7132" s="102" t="s">
        <v>15576</v>
      </c>
    </row>
    <row r="7133" spans="1:4" ht="13.5" x14ac:dyDescent="0.25">
      <c r="A7133" s="101" t="s">
        <v>21828</v>
      </c>
      <c r="B7133" s="101" t="s">
        <v>21829</v>
      </c>
      <c r="C7133" s="101" t="s">
        <v>3724</v>
      </c>
      <c r="D7133" s="102" t="s">
        <v>21830</v>
      </c>
    </row>
    <row r="7134" spans="1:4" ht="13.5" x14ac:dyDescent="0.25">
      <c r="A7134" s="101" t="s">
        <v>21831</v>
      </c>
      <c r="B7134" s="101" t="s">
        <v>21832</v>
      </c>
      <c r="C7134" s="101" t="s">
        <v>3724</v>
      </c>
      <c r="D7134" s="102" t="s">
        <v>21833</v>
      </c>
    </row>
    <row r="7135" spans="1:4" ht="13.5" x14ac:dyDescent="0.25">
      <c r="A7135" s="101" t="s">
        <v>21834</v>
      </c>
      <c r="B7135" s="101" t="s">
        <v>21835</v>
      </c>
      <c r="C7135" s="101" t="s">
        <v>3724</v>
      </c>
      <c r="D7135" s="102" t="s">
        <v>2397</v>
      </c>
    </row>
    <row r="7136" spans="1:4" ht="13.5" x14ac:dyDescent="0.25">
      <c r="A7136" s="101" t="s">
        <v>21836</v>
      </c>
      <c r="B7136" s="101" t="s">
        <v>21837</v>
      </c>
      <c r="C7136" s="101" t="s">
        <v>3724</v>
      </c>
      <c r="D7136" s="102" t="s">
        <v>21838</v>
      </c>
    </row>
    <row r="7137" spans="1:4" ht="13.5" x14ac:dyDescent="0.25">
      <c r="A7137" s="101" t="s">
        <v>21839</v>
      </c>
      <c r="B7137" s="101" t="s">
        <v>21840</v>
      </c>
      <c r="C7137" s="101" t="s">
        <v>3724</v>
      </c>
      <c r="D7137" s="102" t="s">
        <v>3656</v>
      </c>
    </row>
    <row r="7138" spans="1:4" ht="13.5" x14ac:dyDescent="0.25">
      <c r="A7138" s="101" t="s">
        <v>21841</v>
      </c>
      <c r="B7138" s="101" t="s">
        <v>21842</v>
      </c>
      <c r="C7138" s="101" t="s">
        <v>3724</v>
      </c>
      <c r="D7138" s="102" t="s">
        <v>17685</v>
      </c>
    </row>
    <row r="7139" spans="1:4" ht="13.5" x14ac:dyDescent="0.25">
      <c r="A7139" s="101" t="s">
        <v>21843</v>
      </c>
      <c r="B7139" s="101" t="s">
        <v>21844</v>
      </c>
      <c r="C7139" s="101" t="s">
        <v>3724</v>
      </c>
      <c r="D7139" s="102" t="s">
        <v>21845</v>
      </c>
    </row>
    <row r="7140" spans="1:4" ht="13.5" x14ac:dyDescent="0.25">
      <c r="A7140" s="101" t="s">
        <v>21846</v>
      </c>
      <c r="B7140" s="101" t="s">
        <v>21847</v>
      </c>
      <c r="C7140" s="101" t="s">
        <v>3724</v>
      </c>
      <c r="D7140" s="102" t="s">
        <v>21848</v>
      </c>
    </row>
    <row r="7141" spans="1:4" ht="13.5" x14ac:dyDescent="0.25">
      <c r="A7141" s="101" t="s">
        <v>21849</v>
      </c>
      <c r="B7141" s="101" t="s">
        <v>21850</v>
      </c>
      <c r="C7141" s="101" t="s">
        <v>3724</v>
      </c>
      <c r="D7141" s="102" t="s">
        <v>5210</v>
      </c>
    </row>
    <row r="7142" spans="1:4" ht="13.5" x14ac:dyDescent="0.25">
      <c r="A7142" s="101" t="s">
        <v>21851</v>
      </c>
      <c r="B7142" s="101" t="s">
        <v>21852</v>
      </c>
      <c r="C7142" s="101" t="s">
        <v>3724</v>
      </c>
      <c r="D7142" s="102" t="s">
        <v>21853</v>
      </c>
    </row>
    <row r="7143" spans="1:4" ht="13.5" x14ac:dyDescent="0.25">
      <c r="A7143" s="101" t="s">
        <v>21854</v>
      </c>
      <c r="B7143" s="101" t="s">
        <v>21855</v>
      </c>
      <c r="C7143" s="101" t="s">
        <v>3724</v>
      </c>
      <c r="D7143" s="102" t="s">
        <v>15546</v>
      </c>
    </row>
    <row r="7144" spans="1:4" ht="13.5" x14ac:dyDescent="0.25">
      <c r="A7144" s="101" t="s">
        <v>21856</v>
      </c>
      <c r="B7144" s="101" t="s">
        <v>21857</v>
      </c>
      <c r="C7144" s="101" t="s">
        <v>3724</v>
      </c>
      <c r="D7144" s="102" t="s">
        <v>21858</v>
      </c>
    </row>
    <row r="7145" spans="1:4" ht="13.5" x14ac:dyDescent="0.25">
      <c r="A7145" s="101" t="s">
        <v>21859</v>
      </c>
      <c r="B7145" s="101" t="s">
        <v>21860</v>
      </c>
      <c r="C7145" s="101" t="s">
        <v>3724</v>
      </c>
      <c r="D7145" s="102" t="s">
        <v>21861</v>
      </c>
    </row>
    <row r="7146" spans="1:4" ht="13.5" x14ac:dyDescent="0.25">
      <c r="A7146" s="101" t="s">
        <v>21862</v>
      </c>
      <c r="B7146" s="101" t="s">
        <v>21863</v>
      </c>
      <c r="C7146" s="101" t="s">
        <v>3724</v>
      </c>
      <c r="D7146" s="102" t="s">
        <v>3745</v>
      </c>
    </row>
    <row r="7147" spans="1:4" ht="13.5" x14ac:dyDescent="0.25">
      <c r="A7147" s="101" t="s">
        <v>21864</v>
      </c>
      <c r="B7147" s="101" t="s">
        <v>21865</v>
      </c>
      <c r="C7147" s="101" t="s">
        <v>3724</v>
      </c>
      <c r="D7147" s="102" t="s">
        <v>21853</v>
      </c>
    </row>
    <row r="7148" spans="1:4" ht="13.5" x14ac:dyDescent="0.25">
      <c r="A7148" s="101" t="s">
        <v>21866</v>
      </c>
      <c r="B7148" s="101" t="s">
        <v>21867</v>
      </c>
      <c r="C7148" s="101" t="s">
        <v>3724</v>
      </c>
      <c r="D7148" s="102" t="s">
        <v>21868</v>
      </c>
    </row>
    <row r="7149" spans="1:4" ht="13.5" x14ac:dyDescent="0.25">
      <c r="A7149" s="101" t="s">
        <v>21869</v>
      </c>
      <c r="B7149" s="101" t="s">
        <v>21870</v>
      </c>
      <c r="C7149" s="101" t="s">
        <v>3724</v>
      </c>
      <c r="D7149" s="102" t="s">
        <v>21871</v>
      </c>
    </row>
    <row r="7150" spans="1:4" ht="13.5" x14ac:dyDescent="0.25">
      <c r="A7150" s="101" t="s">
        <v>21872</v>
      </c>
      <c r="B7150" s="101" t="s">
        <v>21873</v>
      </c>
      <c r="C7150" s="101" t="s">
        <v>3724</v>
      </c>
      <c r="D7150" s="102" t="s">
        <v>21874</v>
      </c>
    </row>
    <row r="7151" spans="1:4" ht="13.5" x14ac:dyDescent="0.25">
      <c r="A7151" s="101" t="s">
        <v>21875</v>
      </c>
      <c r="B7151" s="101" t="s">
        <v>21876</v>
      </c>
      <c r="C7151" s="101" t="s">
        <v>3724</v>
      </c>
      <c r="D7151" s="102" t="s">
        <v>21768</v>
      </c>
    </row>
    <row r="7152" spans="1:4" ht="13.5" x14ac:dyDescent="0.25">
      <c r="A7152" s="101" t="s">
        <v>21877</v>
      </c>
      <c r="B7152" s="101" t="s">
        <v>21878</v>
      </c>
      <c r="C7152" s="101" t="s">
        <v>3724</v>
      </c>
      <c r="D7152" s="102" t="s">
        <v>12698</v>
      </c>
    </row>
    <row r="7153" spans="1:4" ht="13.5" x14ac:dyDescent="0.25">
      <c r="A7153" s="101" t="s">
        <v>21879</v>
      </c>
      <c r="B7153" s="101" t="s">
        <v>21880</v>
      </c>
      <c r="C7153" s="101" t="s">
        <v>3724</v>
      </c>
      <c r="D7153" s="102" t="s">
        <v>11772</v>
      </c>
    </row>
    <row r="7154" spans="1:4" ht="13.5" x14ac:dyDescent="0.25">
      <c r="A7154" s="101" t="s">
        <v>21881</v>
      </c>
      <c r="B7154" s="101" t="s">
        <v>21882</v>
      </c>
      <c r="C7154" s="101" t="s">
        <v>3724</v>
      </c>
      <c r="D7154" s="102" t="s">
        <v>21883</v>
      </c>
    </row>
    <row r="7155" spans="1:4" ht="13.5" x14ac:dyDescent="0.25">
      <c r="A7155" s="101" t="s">
        <v>21884</v>
      </c>
      <c r="B7155" s="101" t="s">
        <v>21885</v>
      </c>
      <c r="C7155" s="101" t="s">
        <v>3724</v>
      </c>
      <c r="D7155" s="102" t="s">
        <v>11772</v>
      </c>
    </row>
    <row r="7156" spans="1:4" ht="13.5" x14ac:dyDescent="0.25">
      <c r="A7156" s="101" t="s">
        <v>21886</v>
      </c>
      <c r="B7156" s="101" t="s">
        <v>21887</v>
      </c>
      <c r="C7156" s="101" t="s">
        <v>3724</v>
      </c>
      <c r="D7156" s="102" t="s">
        <v>14148</v>
      </c>
    </row>
    <row r="7157" spans="1:4" ht="13.5" x14ac:dyDescent="0.25">
      <c r="A7157" s="101" t="s">
        <v>21888</v>
      </c>
      <c r="B7157" s="101" t="s">
        <v>21889</v>
      </c>
      <c r="C7157" s="101" t="s">
        <v>3724</v>
      </c>
      <c r="D7157" s="102" t="s">
        <v>14942</v>
      </c>
    </row>
    <row r="7158" spans="1:4" ht="13.5" x14ac:dyDescent="0.25">
      <c r="A7158" s="101" t="s">
        <v>21890</v>
      </c>
      <c r="B7158" s="101" t="s">
        <v>21891</v>
      </c>
      <c r="C7158" s="101" t="s">
        <v>3724</v>
      </c>
      <c r="D7158" s="102" t="s">
        <v>21743</v>
      </c>
    </row>
    <row r="7159" spans="1:4" ht="13.5" x14ac:dyDescent="0.25">
      <c r="A7159" s="101" t="s">
        <v>21892</v>
      </c>
      <c r="B7159" s="101" t="s">
        <v>21893</v>
      </c>
      <c r="C7159" s="101" t="s">
        <v>3724</v>
      </c>
      <c r="D7159" s="102" t="s">
        <v>14704</v>
      </c>
    </row>
    <row r="7160" spans="1:4" ht="13.5" x14ac:dyDescent="0.25">
      <c r="A7160" s="101" t="s">
        <v>21894</v>
      </c>
      <c r="B7160" s="101" t="s">
        <v>21895</v>
      </c>
      <c r="C7160" s="101" t="s">
        <v>3724</v>
      </c>
      <c r="D7160" s="102" t="s">
        <v>21896</v>
      </c>
    </row>
    <row r="7161" spans="1:4" ht="13.5" x14ac:dyDescent="0.25">
      <c r="A7161" s="101" t="s">
        <v>21897</v>
      </c>
      <c r="B7161" s="101" t="s">
        <v>21898</v>
      </c>
      <c r="C7161" s="101" t="s">
        <v>3724</v>
      </c>
      <c r="D7161" s="102" t="s">
        <v>21899</v>
      </c>
    </row>
    <row r="7162" spans="1:4" ht="13.5" x14ac:dyDescent="0.25">
      <c r="A7162" s="101" t="s">
        <v>21900</v>
      </c>
      <c r="B7162" s="101" t="s">
        <v>21901</v>
      </c>
      <c r="C7162" s="101" t="s">
        <v>3724</v>
      </c>
      <c r="D7162" s="102" t="s">
        <v>21780</v>
      </c>
    </row>
    <row r="7163" spans="1:4" ht="13.5" x14ac:dyDescent="0.25">
      <c r="A7163" s="101" t="s">
        <v>21902</v>
      </c>
      <c r="B7163" s="101" t="s">
        <v>21903</v>
      </c>
      <c r="C7163" s="101" t="s">
        <v>3724</v>
      </c>
      <c r="D7163" s="102" t="s">
        <v>21904</v>
      </c>
    </row>
    <row r="7164" spans="1:4" ht="13.5" x14ac:dyDescent="0.25">
      <c r="A7164" s="101" t="s">
        <v>21905</v>
      </c>
      <c r="B7164" s="101" t="s">
        <v>21906</v>
      </c>
      <c r="C7164" s="101" t="s">
        <v>3724</v>
      </c>
      <c r="D7164" s="102" t="s">
        <v>21907</v>
      </c>
    </row>
    <row r="7165" spans="1:4" ht="13.5" x14ac:dyDescent="0.25">
      <c r="A7165" s="101" t="s">
        <v>21908</v>
      </c>
      <c r="B7165" s="101" t="s">
        <v>21909</v>
      </c>
      <c r="C7165" s="101" t="s">
        <v>3724</v>
      </c>
      <c r="D7165" s="102" t="s">
        <v>21910</v>
      </c>
    </row>
    <row r="7166" spans="1:4" ht="13.5" x14ac:dyDescent="0.25">
      <c r="A7166" s="101" t="s">
        <v>21911</v>
      </c>
      <c r="B7166" s="101" t="s">
        <v>21912</v>
      </c>
      <c r="C7166" s="101" t="s">
        <v>3724</v>
      </c>
      <c r="D7166" s="102" t="s">
        <v>21913</v>
      </c>
    </row>
    <row r="7167" spans="1:4" ht="13.5" x14ac:dyDescent="0.25">
      <c r="A7167" s="101" t="s">
        <v>21914</v>
      </c>
      <c r="B7167" s="101" t="s">
        <v>21915</v>
      </c>
      <c r="C7167" s="101" t="s">
        <v>3724</v>
      </c>
      <c r="D7167" s="102" t="s">
        <v>13522</v>
      </c>
    </row>
    <row r="7168" spans="1:4" ht="13.5" x14ac:dyDescent="0.25">
      <c r="A7168" s="101" t="s">
        <v>21916</v>
      </c>
      <c r="B7168" s="101" t="s">
        <v>21917</v>
      </c>
      <c r="C7168" s="101" t="s">
        <v>3724</v>
      </c>
      <c r="D7168" s="102" t="s">
        <v>21918</v>
      </c>
    </row>
    <row r="7169" spans="1:4" ht="13.5" x14ac:dyDescent="0.25">
      <c r="A7169" s="101" t="s">
        <v>21919</v>
      </c>
      <c r="B7169" s="101" t="s">
        <v>21920</v>
      </c>
      <c r="C7169" s="101" t="s">
        <v>3724</v>
      </c>
      <c r="D7169" s="102" t="s">
        <v>21921</v>
      </c>
    </row>
    <row r="7170" spans="1:4" ht="13.5" x14ac:dyDescent="0.25">
      <c r="A7170" s="101" t="s">
        <v>21922</v>
      </c>
      <c r="B7170" s="101" t="s">
        <v>21923</v>
      </c>
      <c r="C7170" s="101" t="s">
        <v>3724</v>
      </c>
      <c r="D7170" s="102" t="s">
        <v>21924</v>
      </c>
    </row>
    <row r="7171" spans="1:4" ht="13.5" x14ac:dyDescent="0.25">
      <c r="A7171" s="101" t="s">
        <v>21925</v>
      </c>
      <c r="B7171" s="101" t="s">
        <v>21926</v>
      </c>
      <c r="C7171" s="101" t="s">
        <v>3724</v>
      </c>
      <c r="D7171" s="102" t="s">
        <v>14642</v>
      </c>
    </row>
    <row r="7172" spans="1:4" ht="13.5" x14ac:dyDescent="0.25">
      <c r="A7172" s="101" t="s">
        <v>21927</v>
      </c>
      <c r="B7172" s="101" t="s">
        <v>21928</v>
      </c>
      <c r="C7172" s="101" t="s">
        <v>3724</v>
      </c>
      <c r="D7172" s="102" t="s">
        <v>13135</v>
      </c>
    </row>
    <row r="7173" spans="1:4" ht="13.5" x14ac:dyDescent="0.25">
      <c r="A7173" s="101" t="s">
        <v>21929</v>
      </c>
      <c r="B7173" s="101" t="s">
        <v>21930</v>
      </c>
      <c r="C7173" s="101" t="s">
        <v>3724</v>
      </c>
      <c r="D7173" s="102" t="s">
        <v>21931</v>
      </c>
    </row>
    <row r="7174" spans="1:4" ht="13.5" x14ac:dyDescent="0.25">
      <c r="A7174" s="101" t="s">
        <v>21932</v>
      </c>
      <c r="B7174" s="101" t="s">
        <v>21933</v>
      </c>
      <c r="C7174" s="101" t="s">
        <v>3724</v>
      </c>
      <c r="D7174" s="102" t="s">
        <v>5428</v>
      </c>
    </row>
    <row r="7175" spans="1:4" ht="13.5" x14ac:dyDescent="0.25">
      <c r="A7175" s="101" t="s">
        <v>21934</v>
      </c>
      <c r="B7175" s="101" t="s">
        <v>21935</v>
      </c>
      <c r="C7175" s="101" t="s">
        <v>3724</v>
      </c>
      <c r="D7175" s="102" t="s">
        <v>21936</v>
      </c>
    </row>
    <row r="7176" spans="1:4" ht="13.5" x14ac:dyDescent="0.25">
      <c r="A7176" s="101" t="s">
        <v>21937</v>
      </c>
      <c r="B7176" s="101" t="s">
        <v>21938</v>
      </c>
      <c r="C7176" s="101" t="s">
        <v>3724</v>
      </c>
      <c r="D7176" s="102" t="s">
        <v>21939</v>
      </c>
    </row>
    <row r="7177" spans="1:4" ht="13.5" x14ac:dyDescent="0.25">
      <c r="A7177" s="101" t="s">
        <v>21940</v>
      </c>
      <c r="B7177" s="101" t="s">
        <v>21941</v>
      </c>
      <c r="C7177" s="101" t="s">
        <v>3724</v>
      </c>
      <c r="D7177" s="102" t="s">
        <v>21942</v>
      </c>
    </row>
    <row r="7178" spans="1:4" ht="13.5" x14ac:dyDescent="0.25">
      <c r="A7178" s="101" t="s">
        <v>21943</v>
      </c>
      <c r="B7178" s="101" t="s">
        <v>21944</v>
      </c>
      <c r="C7178" s="101" t="s">
        <v>3724</v>
      </c>
      <c r="D7178" s="102" t="s">
        <v>10032</v>
      </c>
    </row>
    <row r="7179" spans="1:4" ht="13.5" x14ac:dyDescent="0.25">
      <c r="A7179" s="101" t="s">
        <v>21945</v>
      </c>
      <c r="B7179" s="101" t="s">
        <v>21946</v>
      </c>
      <c r="C7179" s="101" t="s">
        <v>3724</v>
      </c>
      <c r="D7179" s="102" t="s">
        <v>21947</v>
      </c>
    </row>
    <row r="7180" spans="1:4" ht="13.5" x14ac:dyDescent="0.25">
      <c r="A7180" s="101" t="s">
        <v>21948</v>
      </c>
      <c r="B7180" s="101" t="s">
        <v>21949</v>
      </c>
      <c r="C7180" s="101" t="s">
        <v>3724</v>
      </c>
      <c r="D7180" s="102" t="s">
        <v>15731</v>
      </c>
    </row>
    <row r="7181" spans="1:4" ht="13.5" x14ac:dyDescent="0.25">
      <c r="A7181" s="101" t="s">
        <v>21950</v>
      </c>
      <c r="B7181" s="101" t="s">
        <v>21951</v>
      </c>
      <c r="C7181" s="101" t="s">
        <v>3724</v>
      </c>
      <c r="D7181" s="102" t="s">
        <v>5617</v>
      </c>
    </row>
    <row r="7182" spans="1:4" ht="13.5" x14ac:dyDescent="0.25">
      <c r="A7182" s="101" t="s">
        <v>21952</v>
      </c>
      <c r="B7182" s="101" t="s">
        <v>21953</v>
      </c>
      <c r="C7182" s="101" t="s">
        <v>3724</v>
      </c>
      <c r="D7182" s="102" t="s">
        <v>21954</v>
      </c>
    </row>
    <row r="7183" spans="1:4" ht="13.5" x14ac:dyDescent="0.25">
      <c r="A7183" s="101" t="s">
        <v>21955</v>
      </c>
      <c r="B7183" s="101" t="s">
        <v>21956</v>
      </c>
      <c r="C7183" s="101" t="s">
        <v>3724</v>
      </c>
      <c r="D7183" s="102" t="s">
        <v>21957</v>
      </c>
    </row>
    <row r="7184" spans="1:4" ht="13.5" x14ac:dyDescent="0.25">
      <c r="A7184" s="101" t="s">
        <v>21958</v>
      </c>
      <c r="B7184" s="101" t="s">
        <v>21959</v>
      </c>
      <c r="C7184" s="101" t="s">
        <v>3724</v>
      </c>
      <c r="D7184" s="102" t="s">
        <v>21960</v>
      </c>
    </row>
    <row r="7185" spans="1:4" ht="13.5" x14ac:dyDescent="0.25">
      <c r="A7185" s="101" t="s">
        <v>21961</v>
      </c>
      <c r="B7185" s="101" t="s">
        <v>21962</v>
      </c>
      <c r="C7185" s="101" t="s">
        <v>3724</v>
      </c>
      <c r="D7185" s="102" t="s">
        <v>21963</v>
      </c>
    </row>
    <row r="7186" spans="1:4" ht="13.5" x14ac:dyDescent="0.25">
      <c r="A7186" s="101" t="s">
        <v>21964</v>
      </c>
      <c r="B7186" s="101" t="s">
        <v>21965</v>
      </c>
      <c r="C7186" s="101" t="s">
        <v>3724</v>
      </c>
      <c r="D7186" s="102" t="s">
        <v>21966</v>
      </c>
    </row>
    <row r="7187" spans="1:4" ht="13.5" x14ac:dyDescent="0.25">
      <c r="A7187" s="101" t="s">
        <v>21967</v>
      </c>
      <c r="B7187" s="101" t="s">
        <v>21968</v>
      </c>
      <c r="C7187" s="101" t="s">
        <v>3724</v>
      </c>
      <c r="D7187" s="102" t="s">
        <v>21969</v>
      </c>
    </row>
    <row r="7188" spans="1:4" ht="13.5" x14ac:dyDescent="0.25">
      <c r="A7188" s="101" t="s">
        <v>21970</v>
      </c>
      <c r="B7188" s="101" t="s">
        <v>21971</v>
      </c>
      <c r="C7188" s="101" t="s">
        <v>3724</v>
      </c>
      <c r="D7188" s="102" t="s">
        <v>21972</v>
      </c>
    </row>
    <row r="7189" spans="1:4" ht="13.5" x14ac:dyDescent="0.25">
      <c r="A7189" s="101" t="s">
        <v>21973</v>
      </c>
      <c r="B7189" s="101" t="s">
        <v>21974</v>
      </c>
      <c r="C7189" s="101" t="s">
        <v>21975</v>
      </c>
      <c r="D7189" s="102" t="s">
        <v>21976</v>
      </c>
    </row>
    <row r="7190" spans="1:4" ht="13.5" x14ac:dyDescent="0.25">
      <c r="A7190" s="101" t="s">
        <v>21977</v>
      </c>
      <c r="B7190" s="101" t="s">
        <v>21926</v>
      </c>
      <c r="C7190" s="101" t="s">
        <v>21975</v>
      </c>
      <c r="D7190" s="102" t="s">
        <v>21978</v>
      </c>
    </row>
    <row r="7191" spans="1:4" ht="13.5" x14ac:dyDescent="0.25">
      <c r="A7191" s="101" t="s">
        <v>21979</v>
      </c>
      <c r="B7191" s="101" t="s">
        <v>21946</v>
      </c>
      <c r="C7191" s="101" t="s">
        <v>21975</v>
      </c>
      <c r="D7191" s="102" t="s">
        <v>21980</v>
      </c>
    </row>
    <row r="7192" spans="1:4" ht="13.5" x14ac:dyDescent="0.25">
      <c r="A7192" s="101" t="s">
        <v>21981</v>
      </c>
      <c r="B7192" s="101" t="s">
        <v>21949</v>
      </c>
      <c r="C7192" s="101" t="s">
        <v>21975</v>
      </c>
      <c r="D7192" s="102" t="s">
        <v>21982</v>
      </c>
    </row>
    <row r="7193" spans="1:4" ht="13.5" x14ac:dyDescent="0.25">
      <c r="A7193" s="101" t="s">
        <v>21983</v>
      </c>
      <c r="B7193" s="101" t="s">
        <v>21941</v>
      </c>
      <c r="C7193" s="101" t="s">
        <v>21975</v>
      </c>
      <c r="D7193" s="102" t="s">
        <v>21984</v>
      </c>
    </row>
    <row r="7194" spans="1:4" ht="13.5" x14ac:dyDescent="0.25">
      <c r="A7194" s="101" t="s">
        <v>21985</v>
      </c>
      <c r="B7194" s="101" t="s">
        <v>21928</v>
      </c>
      <c r="C7194" s="101" t="s">
        <v>21975</v>
      </c>
      <c r="D7194" s="102" t="s">
        <v>21986</v>
      </c>
    </row>
    <row r="7195" spans="1:4" ht="13.5" x14ac:dyDescent="0.25">
      <c r="A7195" s="101" t="s">
        <v>21987</v>
      </c>
      <c r="B7195" s="101" t="s">
        <v>21930</v>
      </c>
      <c r="C7195" s="101" t="s">
        <v>21975</v>
      </c>
      <c r="D7195" s="102" t="s">
        <v>21988</v>
      </c>
    </row>
    <row r="7196" spans="1:4" ht="13.5" x14ac:dyDescent="0.25">
      <c r="A7196" s="101" t="s">
        <v>21989</v>
      </c>
      <c r="B7196" s="101" t="s">
        <v>21953</v>
      </c>
      <c r="C7196" s="101" t="s">
        <v>21975</v>
      </c>
      <c r="D7196" s="102" t="s">
        <v>21990</v>
      </c>
    </row>
    <row r="7197" spans="1:4" ht="13.5" x14ac:dyDescent="0.25">
      <c r="A7197" s="101" t="s">
        <v>21991</v>
      </c>
      <c r="B7197" s="101" t="s">
        <v>21944</v>
      </c>
      <c r="C7197" s="101" t="s">
        <v>21975</v>
      </c>
      <c r="D7197" s="102" t="s">
        <v>21992</v>
      </c>
    </row>
    <row r="7198" spans="1:4" ht="13.5" x14ac:dyDescent="0.25">
      <c r="A7198" s="101" t="s">
        <v>21993</v>
      </c>
      <c r="B7198" s="101" t="s">
        <v>21956</v>
      </c>
      <c r="C7198" s="101" t="s">
        <v>21975</v>
      </c>
      <c r="D7198" s="102" t="s">
        <v>21994</v>
      </c>
    </row>
    <row r="7199" spans="1:4" ht="13.5" x14ac:dyDescent="0.25">
      <c r="A7199" s="101" t="s">
        <v>21995</v>
      </c>
      <c r="B7199" s="101" t="s">
        <v>21959</v>
      </c>
      <c r="C7199" s="101" t="s">
        <v>21975</v>
      </c>
      <c r="D7199" s="102" t="s">
        <v>21996</v>
      </c>
    </row>
    <row r="7200" spans="1:4" ht="13.5" x14ac:dyDescent="0.25">
      <c r="A7200" s="101" t="s">
        <v>21997</v>
      </c>
      <c r="B7200" s="101" t="s">
        <v>21998</v>
      </c>
      <c r="C7200" s="101" t="s">
        <v>21975</v>
      </c>
      <c r="D7200" s="102" t="s">
        <v>21999</v>
      </c>
    </row>
    <row r="7201" spans="1:4" ht="13.5" x14ac:dyDescent="0.25">
      <c r="A7201" s="101" t="s">
        <v>22000</v>
      </c>
      <c r="B7201" s="101" t="s">
        <v>22001</v>
      </c>
      <c r="C7201" s="101" t="s">
        <v>21975</v>
      </c>
      <c r="D7201" s="102" t="s">
        <v>22002</v>
      </c>
    </row>
    <row r="7202" spans="1:4" ht="13.5" x14ac:dyDescent="0.25">
      <c r="A7202" s="101" t="s">
        <v>22003</v>
      </c>
      <c r="B7202" s="101" t="s">
        <v>22004</v>
      </c>
      <c r="C7202" s="101" t="s">
        <v>21975</v>
      </c>
      <c r="D7202" s="102" t="s">
        <v>22005</v>
      </c>
    </row>
    <row r="7203" spans="1:4" ht="13.5" x14ac:dyDescent="0.25">
      <c r="A7203" s="101" t="s">
        <v>22006</v>
      </c>
      <c r="B7203" s="101" t="s">
        <v>22007</v>
      </c>
      <c r="C7203" s="101" t="s">
        <v>21975</v>
      </c>
      <c r="D7203" s="102" t="s">
        <v>22008</v>
      </c>
    </row>
    <row r="7204" spans="1:4" ht="13.5" x14ac:dyDescent="0.25">
      <c r="A7204" s="101" t="s">
        <v>22009</v>
      </c>
      <c r="B7204" s="101" t="s">
        <v>21962</v>
      </c>
      <c r="C7204" s="101" t="s">
        <v>21975</v>
      </c>
      <c r="D7204" s="102" t="s">
        <v>22010</v>
      </c>
    </row>
    <row r="7205" spans="1:4" ht="13.5" x14ac:dyDescent="0.25">
      <c r="A7205" s="101" t="s">
        <v>22011</v>
      </c>
      <c r="B7205" s="101" t="s">
        <v>21965</v>
      </c>
      <c r="C7205" s="101" t="s">
        <v>21975</v>
      </c>
      <c r="D7205" s="102" t="s">
        <v>22012</v>
      </c>
    </row>
    <row r="7206" spans="1:4" ht="13.5" x14ac:dyDescent="0.25">
      <c r="A7206" s="101" t="s">
        <v>22013</v>
      </c>
      <c r="B7206" s="101" t="s">
        <v>22014</v>
      </c>
      <c r="C7206" s="101" t="s">
        <v>3724</v>
      </c>
      <c r="D7206" s="102" t="s">
        <v>3718</v>
      </c>
    </row>
    <row r="7207" spans="1:4" ht="13.5" x14ac:dyDescent="0.25">
      <c r="A7207" s="101" t="s">
        <v>22015</v>
      </c>
      <c r="B7207" s="101" t="s">
        <v>22016</v>
      </c>
      <c r="C7207" s="101" t="s">
        <v>3724</v>
      </c>
      <c r="D7207" s="102" t="s">
        <v>3721</v>
      </c>
    </row>
    <row r="7208" spans="1:4" ht="13.5" x14ac:dyDescent="0.25">
      <c r="A7208" s="101" t="s">
        <v>22017</v>
      </c>
      <c r="B7208" s="101" t="s">
        <v>22018</v>
      </c>
      <c r="C7208" s="101" t="s">
        <v>3724</v>
      </c>
      <c r="D7208" s="102" t="s">
        <v>4041</v>
      </c>
    </row>
    <row r="7209" spans="1:4" ht="13.5" x14ac:dyDescent="0.25">
      <c r="A7209" s="101" t="s">
        <v>22019</v>
      </c>
      <c r="B7209" s="101" t="s">
        <v>22020</v>
      </c>
      <c r="C7209" s="101" t="s">
        <v>3724</v>
      </c>
      <c r="D7209" s="102" t="s">
        <v>3584</v>
      </c>
    </row>
    <row r="7210" spans="1:4" ht="13.5" x14ac:dyDescent="0.25">
      <c r="A7210" s="101" t="s">
        <v>22021</v>
      </c>
      <c r="B7210" s="101" t="s">
        <v>22022</v>
      </c>
      <c r="C7210" s="101" t="s">
        <v>3724</v>
      </c>
      <c r="D7210" s="102" t="s">
        <v>4051</v>
      </c>
    </row>
    <row r="7211" spans="1:4" ht="13.5" x14ac:dyDescent="0.25">
      <c r="A7211" s="101" t="s">
        <v>22023</v>
      </c>
      <c r="B7211" s="101" t="s">
        <v>22024</v>
      </c>
      <c r="C7211" s="101" t="s">
        <v>3724</v>
      </c>
      <c r="D7211" s="102" t="s">
        <v>4041</v>
      </c>
    </row>
    <row r="7212" spans="1:4" ht="13.5" x14ac:dyDescent="0.25">
      <c r="A7212" s="101" t="s">
        <v>22025</v>
      </c>
      <c r="B7212" s="101" t="s">
        <v>22026</v>
      </c>
      <c r="C7212" s="101" t="s">
        <v>3724</v>
      </c>
      <c r="D7212" s="102" t="s">
        <v>22027</v>
      </c>
    </row>
    <row r="7213" spans="1:4" ht="13.5" x14ac:dyDescent="0.25">
      <c r="A7213" s="101" t="s">
        <v>22028</v>
      </c>
      <c r="B7213" s="101" t="s">
        <v>22029</v>
      </c>
      <c r="C7213" s="101" t="s">
        <v>3724</v>
      </c>
      <c r="D7213" s="102" t="s">
        <v>3869</v>
      </c>
    </row>
    <row r="7214" spans="1:4" ht="13.5" x14ac:dyDescent="0.25">
      <c r="A7214" s="101" t="s">
        <v>22030</v>
      </c>
      <c r="B7214" s="101" t="s">
        <v>22031</v>
      </c>
      <c r="C7214" s="101" t="s">
        <v>3724</v>
      </c>
      <c r="D7214" s="102" t="s">
        <v>3146</v>
      </c>
    </row>
    <row r="7215" spans="1:4" ht="13.5" x14ac:dyDescent="0.25">
      <c r="A7215" s="101" t="s">
        <v>22032</v>
      </c>
      <c r="B7215" s="101" t="s">
        <v>22033</v>
      </c>
      <c r="C7215" s="101" t="s">
        <v>3724</v>
      </c>
      <c r="D7215" s="102" t="s">
        <v>22034</v>
      </c>
    </row>
    <row r="7216" spans="1:4" ht="13.5" x14ac:dyDescent="0.25">
      <c r="A7216" s="101" t="s">
        <v>22035</v>
      </c>
      <c r="B7216" s="101" t="s">
        <v>22036</v>
      </c>
      <c r="C7216" s="101" t="s">
        <v>3724</v>
      </c>
      <c r="D7216" s="102" t="s">
        <v>4413</v>
      </c>
    </row>
    <row r="7217" spans="1:4" ht="13.5" x14ac:dyDescent="0.25">
      <c r="A7217" s="101" t="s">
        <v>22037</v>
      </c>
      <c r="B7217" s="101" t="s">
        <v>22038</v>
      </c>
      <c r="C7217" s="101" t="s">
        <v>3724</v>
      </c>
      <c r="D7217" s="102" t="s">
        <v>4791</v>
      </c>
    </row>
    <row r="7218" spans="1:4" ht="13.5" x14ac:dyDescent="0.25">
      <c r="A7218" s="101" t="s">
        <v>22039</v>
      </c>
      <c r="B7218" s="101" t="s">
        <v>22040</v>
      </c>
      <c r="C7218" s="101" t="s">
        <v>3724</v>
      </c>
      <c r="D7218" s="102" t="s">
        <v>4041</v>
      </c>
    </row>
    <row r="7219" spans="1:4" ht="13.5" x14ac:dyDescent="0.25">
      <c r="A7219" s="101" t="s">
        <v>22041</v>
      </c>
      <c r="B7219" s="101" t="s">
        <v>22042</v>
      </c>
      <c r="C7219" s="101" t="s">
        <v>3724</v>
      </c>
      <c r="D7219" s="102" t="s">
        <v>3718</v>
      </c>
    </row>
    <row r="7220" spans="1:4" ht="13.5" x14ac:dyDescent="0.25">
      <c r="A7220" s="101" t="s">
        <v>22043</v>
      </c>
      <c r="B7220" s="101" t="s">
        <v>22044</v>
      </c>
      <c r="C7220" s="101" t="s">
        <v>3724</v>
      </c>
      <c r="D7220" s="102" t="s">
        <v>3584</v>
      </c>
    </row>
    <row r="7221" spans="1:4" ht="13.5" x14ac:dyDescent="0.25">
      <c r="A7221" s="101" t="s">
        <v>22045</v>
      </c>
      <c r="B7221" s="101" t="s">
        <v>22046</v>
      </c>
      <c r="C7221" s="101" t="s">
        <v>3724</v>
      </c>
      <c r="D7221" s="102" t="s">
        <v>4413</v>
      </c>
    </row>
    <row r="7222" spans="1:4" ht="13.5" x14ac:dyDescent="0.25">
      <c r="A7222" s="101" t="s">
        <v>22047</v>
      </c>
      <c r="B7222" s="101" t="s">
        <v>22048</v>
      </c>
      <c r="C7222" s="101" t="s">
        <v>3724</v>
      </c>
      <c r="D7222" s="102" t="s">
        <v>22049</v>
      </c>
    </row>
    <row r="7223" spans="1:4" ht="13.5" x14ac:dyDescent="0.25">
      <c r="A7223" s="101" t="s">
        <v>22050</v>
      </c>
      <c r="B7223" s="101" t="s">
        <v>22051</v>
      </c>
      <c r="C7223" s="101" t="s">
        <v>3724</v>
      </c>
      <c r="D7223" s="102" t="s">
        <v>4405</v>
      </c>
    </row>
    <row r="7224" spans="1:4" ht="13.5" x14ac:dyDescent="0.25">
      <c r="A7224" s="101" t="s">
        <v>22052</v>
      </c>
      <c r="B7224" s="101" t="s">
        <v>22053</v>
      </c>
      <c r="C7224" s="101" t="s">
        <v>3724</v>
      </c>
      <c r="D7224" s="102" t="s">
        <v>3212</v>
      </c>
    </row>
    <row r="7225" spans="1:4" ht="13.5" x14ac:dyDescent="0.25">
      <c r="A7225" s="101" t="s">
        <v>22054</v>
      </c>
      <c r="B7225" s="101" t="s">
        <v>22055</v>
      </c>
      <c r="C7225" s="101" t="s">
        <v>3724</v>
      </c>
      <c r="D7225" s="102" t="s">
        <v>22027</v>
      </c>
    </row>
    <row r="7226" spans="1:4" ht="13.5" x14ac:dyDescent="0.25">
      <c r="A7226" s="101" t="s">
        <v>22056</v>
      </c>
      <c r="B7226" s="101" t="s">
        <v>22057</v>
      </c>
      <c r="C7226" s="101" t="s">
        <v>3724</v>
      </c>
      <c r="D7226" s="102" t="s">
        <v>3314</v>
      </c>
    </row>
    <row r="7227" spans="1:4" ht="13.5" x14ac:dyDescent="0.25">
      <c r="A7227" s="101" t="s">
        <v>22058</v>
      </c>
      <c r="B7227" s="101" t="s">
        <v>22059</v>
      </c>
      <c r="C7227" s="101" t="s">
        <v>3724</v>
      </c>
      <c r="D7227" s="102" t="s">
        <v>22027</v>
      </c>
    </row>
    <row r="7228" spans="1:4" ht="13.5" x14ac:dyDescent="0.25">
      <c r="A7228" s="101" t="s">
        <v>22060</v>
      </c>
      <c r="B7228" s="101" t="s">
        <v>22061</v>
      </c>
      <c r="C7228" s="101" t="s">
        <v>3724</v>
      </c>
      <c r="D7228" s="102" t="s">
        <v>3721</v>
      </c>
    </row>
    <row r="7229" spans="1:4" ht="13.5" x14ac:dyDescent="0.25">
      <c r="A7229" s="101" t="s">
        <v>22062</v>
      </c>
      <c r="B7229" s="101" t="s">
        <v>22063</v>
      </c>
      <c r="C7229" s="101" t="s">
        <v>3724</v>
      </c>
      <c r="D7229" s="102" t="s">
        <v>3645</v>
      </c>
    </row>
    <row r="7230" spans="1:4" ht="13.5" x14ac:dyDescent="0.25">
      <c r="A7230" s="101" t="s">
        <v>22064</v>
      </c>
      <c r="B7230" s="101" t="s">
        <v>22065</v>
      </c>
      <c r="C7230" s="101" t="s">
        <v>3724</v>
      </c>
      <c r="D7230" s="102" t="s">
        <v>3645</v>
      </c>
    </row>
    <row r="7231" spans="1:4" ht="13.5" x14ac:dyDescent="0.25">
      <c r="A7231" s="101" t="s">
        <v>22066</v>
      </c>
      <c r="B7231" s="101" t="s">
        <v>22067</v>
      </c>
      <c r="C7231" s="101" t="s">
        <v>3724</v>
      </c>
      <c r="D7231" s="102" t="s">
        <v>5084</v>
      </c>
    </row>
    <row r="7232" spans="1:4" ht="13.5" x14ac:dyDescent="0.25">
      <c r="A7232" s="101" t="s">
        <v>22068</v>
      </c>
      <c r="B7232" s="101" t="s">
        <v>22069</v>
      </c>
      <c r="C7232" s="101" t="s">
        <v>3724</v>
      </c>
      <c r="D7232" s="102" t="s">
        <v>3399</v>
      </c>
    </row>
    <row r="7233" spans="1:4" ht="13.5" x14ac:dyDescent="0.25">
      <c r="A7233" s="101" t="s">
        <v>22070</v>
      </c>
      <c r="B7233" s="101" t="s">
        <v>22071</v>
      </c>
      <c r="C7233" s="101" t="s">
        <v>3724</v>
      </c>
      <c r="D7233" s="102" t="s">
        <v>3721</v>
      </c>
    </row>
    <row r="7234" spans="1:4" ht="13.5" x14ac:dyDescent="0.25">
      <c r="A7234" s="101" t="s">
        <v>22072</v>
      </c>
      <c r="B7234" s="101" t="s">
        <v>22073</v>
      </c>
      <c r="C7234" s="101" t="s">
        <v>3724</v>
      </c>
      <c r="D7234" s="102" t="s">
        <v>4198</v>
      </c>
    </row>
    <row r="7235" spans="1:4" ht="13.5" x14ac:dyDescent="0.25">
      <c r="A7235" s="101" t="s">
        <v>22074</v>
      </c>
      <c r="B7235" s="101" t="s">
        <v>22075</v>
      </c>
      <c r="C7235" s="101" t="s">
        <v>3724</v>
      </c>
      <c r="D7235" s="102" t="s">
        <v>3573</v>
      </c>
    </row>
    <row r="7236" spans="1:4" ht="13.5" x14ac:dyDescent="0.25">
      <c r="A7236" s="101" t="s">
        <v>22076</v>
      </c>
      <c r="B7236" s="101" t="s">
        <v>22077</v>
      </c>
      <c r="C7236" s="101" t="s">
        <v>3724</v>
      </c>
      <c r="D7236" s="102" t="s">
        <v>3314</v>
      </c>
    </row>
    <row r="7237" spans="1:4" ht="13.5" x14ac:dyDescent="0.25">
      <c r="A7237" s="101" t="s">
        <v>22078</v>
      </c>
      <c r="B7237" s="101" t="s">
        <v>22079</v>
      </c>
      <c r="C7237" s="101" t="s">
        <v>3724</v>
      </c>
      <c r="D7237" s="102" t="s">
        <v>22049</v>
      </c>
    </row>
    <row r="7238" spans="1:4" ht="13.5" x14ac:dyDescent="0.25">
      <c r="A7238" s="101" t="s">
        <v>22080</v>
      </c>
      <c r="B7238" s="101" t="s">
        <v>22081</v>
      </c>
      <c r="C7238" s="101" t="s">
        <v>3724</v>
      </c>
      <c r="D7238" s="102" t="s">
        <v>22027</v>
      </c>
    </row>
    <row r="7239" spans="1:4" ht="13.5" x14ac:dyDescent="0.25">
      <c r="A7239" s="101" t="s">
        <v>22082</v>
      </c>
      <c r="B7239" s="101" t="s">
        <v>22083</v>
      </c>
      <c r="C7239" s="101" t="s">
        <v>3724</v>
      </c>
      <c r="D7239" s="102" t="s">
        <v>3399</v>
      </c>
    </row>
    <row r="7240" spans="1:4" ht="13.5" x14ac:dyDescent="0.25">
      <c r="A7240" s="101" t="s">
        <v>22084</v>
      </c>
      <c r="B7240" s="101" t="s">
        <v>22085</v>
      </c>
      <c r="C7240" s="101" t="s">
        <v>3724</v>
      </c>
      <c r="D7240" s="102" t="s">
        <v>3721</v>
      </c>
    </row>
    <row r="7241" spans="1:4" ht="13.5" x14ac:dyDescent="0.25">
      <c r="A7241" s="101" t="s">
        <v>22086</v>
      </c>
      <c r="B7241" s="101" t="s">
        <v>22087</v>
      </c>
      <c r="C7241" s="101" t="s">
        <v>3724</v>
      </c>
      <c r="D7241" s="102" t="s">
        <v>20715</v>
      </c>
    </row>
    <row r="7242" spans="1:4" ht="13.5" x14ac:dyDescent="0.25">
      <c r="A7242" s="101" t="s">
        <v>22088</v>
      </c>
      <c r="B7242" s="101" t="s">
        <v>22089</v>
      </c>
      <c r="C7242" s="101" t="s">
        <v>3724</v>
      </c>
      <c r="D7242" s="102" t="s">
        <v>4720</v>
      </c>
    </row>
    <row r="7243" spans="1:4" ht="13.5" x14ac:dyDescent="0.25">
      <c r="A7243" s="101" t="s">
        <v>22090</v>
      </c>
      <c r="B7243" s="101" t="s">
        <v>22091</v>
      </c>
      <c r="C7243" s="101" t="s">
        <v>3724</v>
      </c>
      <c r="D7243" s="102" t="s">
        <v>4720</v>
      </c>
    </row>
    <row r="7244" spans="1:4" ht="13.5" x14ac:dyDescent="0.25">
      <c r="A7244" s="101" t="s">
        <v>22092</v>
      </c>
      <c r="B7244" s="101" t="s">
        <v>22093</v>
      </c>
      <c r="C7244" s="101" t="s">
        <v>3724</v>
      </c>
      <c r="D7244" s="102" t="s">
        <v>5456</v>
      </c>
    </row>
    <row r="7245" spans="1:4" ht="13.5" x14ac:dyDescent="0.25">
      <c r="A7245" s="101" t="s">
        <v>22094</v>
      </c>
      <c r="B7245" s="101" t="s">
        <v>22095</v>
      </c>
      <c r="C7245" s="101" t="s">
        <v>3724</v>
      </c>
      <c r="D7245" s="102" t="s">
        <v>4030</v>
      </c>
    </row>
    <row r="7246" spans="1:4" ht="13.5" x14ac:dyDescent="0.25">
      <c r="A7246" s="101" t="s">
        <v>22096</v>
      </c>
      <c r="B7246" s="101" t="s">
        <v>22097</v>
      </c>
      <c r="C7246" s="101" t="s">
        <v>3724</v>
      </c>
      <c r="D7246" s="102" t="s">
        <v>4720</v>
      </c>
    </row>
    <row r="7247" spans="1:4" ht="13.5" x14ac:dyDescent="0.25">
      <c r="A7247" s="101" t="s">
        <v>22098</v>
      </c>
      <c r="B7247" s="101" t="s">
        <v>22099</v>
      </c>
      <c r="C7247" s="101" t="s">
        <v>3724</v>
      </c>
      <c r="D7247" s="102" t="s">
        <v>22100</v>
      </c>
    </row>
    <row r="7248" spans="1:4" ht="13.5" x14ac:dyDescent="0.25">
      <c r="A7248" s="101" t="s">
        <v>22101</v>
      </c>
      <c r="B7248" s="101" t="s">
        <v>22102</v>
      </c>
      <c r="C7248" s="101" t="s">
        <v>3724</v>
      </c>
      <c r="D7248" s="102" t="s">
        <v>4871</v>
      </c>
    </row>
    <row r="7249" spans="1:4" ht="13.5" x14ac:dyDescent="0.25">
      <c r="A7249" s="101" t="s">
        <v>22103</v>
      </c>
      <c r="B7249" s="101" t="s">
        <v>22104</v>
      </c>
      <c r="C7249" s="101" t="s">
        <v>3724</v>
      </c>
      <c r="D7249" s="102" t="s">
        <v>3584</v>
      </c>
    </row>
    <row r="7250" spans="1:4" ht="13.5" x14ac:dyDescent="0.25">
      <c r="A7250" s="101" t="s">
        <v>22105</v>
      </c>
      <c r="B7250" s="101" t="s">
        <v>22106</v>
      </c>
      <c r="C7250" s="101" t="s">
        <v>3724</v>
      </c>
      <c r="D7250" s="102" t="s">
        <v>4051</v>
      </c>
    </row>
    <row r="7251" spans="1:4" ht="13.5" x14ac:dyDescent="0.25">
      <c r="A7251" s="101" t="s">
        <v>22107</v>
      </c>
      <c r="B7251" s="101" t="s">
        <v>22108</v>
      </c>
      <c r="C7251" s="101" t="s">
        <v>3724</v>
      </c>
      <c r="D7251" s="102" t="s">
        <v>4791</v>
      </c>
    </row>
    <row r="7252" spans="1:4" ht="13.5" x14ac:dyDescent="0.25">
      <c r="A7252" s="101" t="s">
        <v>22109</v>
      </c>
      <c r="B7252" s="101" t="s">
        <v>22110</v>
      </c>
      <c r="C7252" s="101" t="s">
        <v>3724</v>
      </c>
      <c r="D7252" s="102" t="s">
        <v>3314</v>
      </c>
    </row>
    <row r="7253" spans="1:4" ht="13.5" x14ac:dyDescent="0.25">
      <c r="A7253" s="101" t="s">
        <v>22111</v>
      </c>
      <c r="B7253" s="101" t="s">
        <v>22112</v>
      </c>
      <c r="C7253" s="101" t="s">
        <v>3724</v>
      </c>
      <c r="D7253" s="102" t="s">
        <v>3573</v>
      </c>
    </row>
    <row r="7254" spans="1:4" ht="13.5" x14ac:dyDescent="0.25">
      <c r="A7254" s="101" t="s">
        <v>22113</v>
      </c>
      <c r="B7254" s="101" t="s">
        <v>22114</v>
      </c>
      <c r="C7254" s="101" t="s">
        <v>3724</v>
      </c>
      <c r="D7254" s="102" t="s">
        <v>3399</v>
      </c>
    </row>
    <row r="7255" spans="1:4" ht="13.5" x14ac:dyDescent="0.25">
      <c r="A7255" s="101" t="s">
        <v>22115</v>
      </c>
      <c r="B7255" s="101" t="s">
        <v>22116</v>
      </c>
      <c r="C7255" s="101" t="s">
        <v>3724</v>
      </c>
      <c r="D7255" s="102" t="s">
        <v>22034</v>
      </c>
    </row>
    <row r="7256" spans="1:4" ht="13.5" x14ac:dyDescent="0.25">
      <c r="A7256" s="101" t="s">
        <v>22117</v>
      </c>
      <c r="B7256" s="101" t="s">
        <v>22118</v>
      </c>
      <c r="C7256" s="101" t="s">
        <v>3724</v>
      </c>
      <c r="D7256" s="102" t="s">
        <v>4041</v>
      </c>
    </row>
    <row r="7257" spans="1:4" ht="13.5" x14ac:dyDescent="0.25">
      <c r="A7257" s="101" t="s">
        <v>22119</v>
      </c>
      <c r="B7257" s="101" t="s">
        <v>22120</v>
      </c>
      <c r="C7257" s="101" t="s">
        <v>3724</v>
      </c>
      <c r="D7257" s="102" t="s">
        <v>4871</v>
      </c>
    </row>
    <row r="7258" spans="1:4" ht="13.5" x14ac:dyDescent="0.25">
      <c r="A7258" s="101" t="s">
        <v>22121</v>
      </c>
      <c r="B7258" s="101" t="s">
        <v>22122</v>
      </c>
      <c r="C7258" s="101" t="s">
        <v>3724</v>
      </c>
      <c r="D7258" s="102" t="s">
        <v>22123</v>
      </c>
    </row>
    <row r="7259" spans="1:4" ht="13.5" x14ac:dyDescent="0.25">
      <c r="A7259" s="101" t="s">
        <v>22124</v>
      </c>
      <c r="B7259" s="101" t="s">
        <v>22125</v>
      </c>
      <c r="C7259" s="101" t="s">
        <v>3724</v>
      </c>
      <c r="D7259" s="102" t="s">
        <v>3721</v>
      </c>
    </row>
    <row r="7260" spans="1:4" ht="13.5" x14ac:dyDescent="0.25">
      <c r="A7260" s="101" t="s">
        <v>22126</v>
      </c>
      <c r="B7260" s="101" t="s">
        <v>22127</v>
      </c>
      <c r="C7260" s="101" t="s">
        <v>3724</v>
      </c>
      <c r="D7260" s="102" t="s">
        <v>4871</v>
      </c>
    </row>
    <row r="7261" spans="1:4" ht="13.5" x14ac:dyDescent="0.25">
      <c r="A7261" s="101" t="s">
        <v>22128</v>
      </c>
      <c r="B7261" s="101" t="s">
        <v>22129</v>
      </c>
      <c r="C7261" s="101" t="s">
        <v>3724</v>
      </c>
      <c r="D7261" s="102" t="s">
        <v>4041</v>
      </c>
    </row>
    <row r="7262" spans="1:4" ht="13.5" x14ac:dyDescent="0.25">
      <c r="A7262" s="101" t="s">
        <v>22130</v>
      </c>
      <c r="B7262" s="101" t="s">
        <v>22131</v>
      </c>
      <c r="C7262" s="101" t="s">
        <v>3724</v>
      </c>
      <c r="D7262" s="102" t="s">
        <v>3718</v>
      </c>
    </row>
    <row r="7263" spans="1:4" ht="13.5" x14ac:dyDescent="0.25">
      <c r="A7263" s="101" t="s">
        <v>22132</v>
      </c>
      <c r="B7263" s="101" t="s">
        <v>22133</v>
      </c>
      <c r="C7263" s="101" t="s">
        <v>3724</v>
      </c>
      <c r="D7263" s="102" t="s">
        <v>4135</v>
      </c>
    </row>
    <row r="7264" spans="1:4" ht="13.5" x14ac:dyDescent="0.25">
      <c r="A7264" s="101" t="s">
        <v>22134</v>
      </c>
      <c r="B7264" s="101" t="s">
        <v>22135</v>
      </c>
      <c r="C7264" s="101" t="s">
        <v>3724</v>
      </c>
      <c r="D7264" s="102" t="s">
        <v>22027</v>
      </c>
    </row>
    <row r="7265" spans="1:4" ht="13.5" x14ac:dyDescent="0.25">
      <c r="A7265" s="101" t="s">
        <v>22136</v>
      </c>
      <c r="B7265" s="101" t="s">
        <v>22137</v>
      </c>
      <c r="C7265" s="101" t="s">
        <v>3724</v>
      </c>
      <c r="D7265" s="102" t="s">
        <v>22049</v>
      </c>
    </row>
    <row r="7266" spans="1:4" ht="13.5" x14ac:dyDescent="0.25">
      <c r="A7266" s="101" t="s">
        <v>22138</v>
      </c>
      <c r="B7266" s="101" t="s">
        <v>22139</v>
      </c>
      <c r="C7266" s="101" t="s">
        <v>3724</v>
      </c>
      <c r="D7266" s="102" t="s">
        <v>4198</v>
      </c>
    </row>
    <row r="7267" spans="1:4" ht="13.5" x14ac:dyDescent="0.25">
      <c r="A7267" s="101" t="s">
        <v>22140</v>
      </c>
      <c r="B7267" s="101" t="s">
        <v>22141</v>
      </c>
      <c r="C7267" s="101" t="s">
        <v>3724</v>
      </c>
      <c r="D7267" s="102" t="s">
        <v>22049</v>
      </c>
    </row>
    <row r="7268" spans="1:4" ht="13.5" x14ac:dyDescent="0.25">
      <c r="A7268" s="101" t="s">
        <v>22142</v>
      </c>
      <c r="B7268" s="101" t="s">
        <v>22143</v>
      </c>
      <c r="C7268" s="101" t="s">
        <v>3724</v>
      </c>
      <c r="D7268" s="102" t="s">
        <v>3314</v>
      </c>
    </row>
    <row r="7269" spans="1:4" ht="13.5" x14ac:dyDescent="0.25">
      <c r="A7269" s="101" t="s">
        <v>22144</v>
      </c>
      <c r="B7269" s="101" t="s">
        <v>22145</v>
      </c>
      <c r="C7269" s="101" t="s">
        <v>3724</v>
      </c>
      <c r="D7269" s="102" t="s">
        <v>22049</v>
      </c>
    </row>
    <row r="7270" spans="1:4" ht="13.5" x14ac:dyDescent="0.25">
      <c r="A7270" s="101" t="s">
        <v>22146</v>
      </c>
      <c r="B7270" s="101" t="s">
        <v>22147</v>
      </c>
      <c r="C7270" s="101" t="s">
        <v>3724</v>
      </c>
      <c r="D7270" s="102" t="s">
        <v>3869</v>
      </c>
    </row>
    <row r="7271" spans="1:4" ht="13.5" x14ac:dyDescent="0.25">
      <c r="A7271" s="101" t="s">
        <v>22148</v>
      </c>
      <c r="B7271" s="101" t="s">
        <v>22149</v>
      </c>
      <c r="C7271" s="101" t="s">
        <v>3724</v>
      </c>
      <c r="D7271" s="102" t="s">
        <v>4762</v>
      </c>
    </row>
    <row r="7272" spans="1:4" ht="13.5" x14ac:dyDescent="0.25">
      <c r="A7272" s="101" t="s">
        <v>22150</v>
      </c>
      <c r="B7272" s="101" t="s">
        <v>22151</v>
      </c>
      <c r="C7272" s="101" t="s">
        <v>3724</v>
      </c>
      <c r="D7272" s="102" t="s">
        <v>22027</v>
      </c>
    </row>
    <row r="7273" spans="1:4" ht="13.5" x14ac:dyDescent="0.25">
      <c r="A7273" s="101" t="s">
        <v>22152</v>
      </c>
      <c r="B7273" s="101" t="s">
        <v>22153</v>
      </c>
      <c r="C7273" s="101" t="s">
        <v>3724</v>
      </c>
      <c r="D7273" s="102" t="s">
        <v>4799</v>
      </c>
    </row>
    <row r="7274" spans="1:4" ht="13.5" x14ac:dyDescent="0.25">
      <c r="A7274" s="101" t="s">
        <v>22154</v>
      </c>
      <c r="B7274" s="101" t="s">
        <v>22155</v>
      </c>
      <c r="C7274" s="101" t="s">
        <v>3724</v>
      </c>
      <c r="D7274" s="102" t="s">
        <v>22027</v>
      </c>
    </row>
    <row r="7275" spans="1:4" ht="13.5" x14ac:dyDescent="0.25">
      <c r="A7275" s="101" t="s">
        <v>22156</v>
      </c>
      <c r="B7275" s="101" t="s">
        <v>22157</v>
      </c>
      <c r="C7275" s="101" t="s">
        <v>3724</v>
      </c>
      <c r="D7275" s="102" t="s">
        <v>22034</v>
      </c>
    </row>
    <row r="7276" spans="1:4" ht="13.5" x14ac:dyDescent="0.25">
      <c r="A7276" s="101" t="s">
        <v>22158</v>
      </c>
      <c r="B7276" s="101" t="s">
        <v>22159</v>
      </c>
      <c r="C7276" s="101" t="s">
        <v>3724</v>
      </c>
      <c r="D7276" s="102" t="s">
        <v>22027</v>
      </c>
    </row>
    <row r="7277" spans="1:4" ht="13.5" x14ac:dyDescent="0.25">
      <c r="A7277" s="101" t="s">
        <v>22160</v>
      </c>
      <c r="B7277" s="101" t="s">
        <v>22161</v>
      </c>
      <c r="C7277" s="101" t="s">
        <v>3724</v>
      </c>
      <c r="D7277" s="102" t="s">
        <v>3718</v>
      </c>
    </row>
    <row r="7278" spans="1:4" ht="13.5" x14ac:dyDescent="0.25">
      <c r="A7278" s="101" t="s">
        <v>22162</v>
      </c>
      <c r="B7278" s="101" t="s">
        <v>22163</v>
      </c>
      <c r="C7278" s="101" t="s">
        <v>3724</v>
      </c>
      <c r="D7278" s="102" t="s">
        <v>4358</v>
      </c>
    </row>
    <row r="7279" spans="1:4" ht="13.5" x14ac:dyDescent="0.25">
      <c r="A7279" s="101" t="s">
        <v>22164</v>
      </c>
      <c r="B7279" s="101" t="s">
        <v>22165</v>
      </c>
      <c r="C7279" s="101" t="s">
        <v>3724</v>
      </c>
      <c r="D7279" s="102" t="s">
        <v>22027</v>
      </c>
    </row>
    <row r="7280" spans="1:4" ht="13.5" x14ac:dyDescent="0.25">
      <c r="A7280" s="101" t="s">
        <v>22166</v>
      </c>
      <c r="B7280" s="101" t="s">
        <v>22167</v>
      </c>
      <c r="C7280" s="101" t="s">
        <v>3724</v>
      </c>
      <c r="D7280" s="102" t="s">
        <v>4799</v>
      </c>
    </row>
    <row r="7281" spans="1:4" ht="13.5" x14ac:dyDescent="0.25">
      <c r="A7281" s="101" t="s">
        <v>22168</v>
      </c>
      <c r="B7281" s="101" t="s">
        <v>22169</v>
      </c>
      <c r="C7281" s="101" t="s">
        <v>3724</v>
      </c>
      <c r="D7281" s="102" t="s">
        <v>3721</v>
      </c>
    </row>
    <row r="7282" spans="1:4" ht="13.5" x14ac:dyDescent="0.25">
      <c r="A7282" s="101" t="s">
        <v>22170</v>
      </c>
      <c r="B7282" s="101" t="s">
        <v>22171</v>
      </c>
      <c r="C7282" s="101" t="s">
        <v>3724</v>
      </c>
      <c r="D7282" s="102" t="s">
        <v>4720</v>
      </c>
    </row>
    <row r="7283" spans="1:4" ht="13.5" x14ac:dyDescent="0.25">
      <c r="A7283" s="101" t="s">
        <v>22172</v>
      </c>
      <c r="B7283" s="101" t="s">
        <v>22173</v>
      </c>
      <c r="C7283" s="101" t="s">
        <v>3724</v>
      </c>
      <c r="D7283" s="102" t="s">
        <v>5134</v>
      </c>
    </row>
    <row r="7284" spans="1:4" ht="13.5" x14ac:dyDescent="0.25">
      <c r="A7284" s="101" t="s">
        <v>22174</v>
      </c>
      <c r="B7284" s="101" t="s">
        <v>22175</v>
      </c>
      <c r="C7284" s="101" t="s">
        <v>3724</v>
      </c>
      <c r="D7284" s="102" t="s">
        <v>4762</v>
      </c>
    </row>
    <row r="7285" spans="1:4" ht="13.5" x14ac:dyDescent="0.25">
      <c r="A7285" s="101" t="s">
        <v>22176</v>
      </c>
      <c r="B7285" s="101" t="s">
        <v>22177</v>
      </c>
      <c r="C7285" s="101" t="s">
        <v>3724</v>
      </c>
      <c r="D7285" s="102" t="s">
        <v>3721</v>
      </c>
    </row>
    <row r="7286" spans="1:4" ht="13.5" x14ac:dyDescent="0.25">
      <c r="A7286" s="101" t="s">
        <v>22178</v>
      </c>
      <c r="B7286" s="101" t="s">
        <v>22179</v>
      </c>
      <c r="C7286" s="101" t="s">
        <v>3724</v>
      </c>
      <c r="D7286" s="102" t="s">
        <v>4720</v>
      </c>
    </row>
    <row r="7287" spans="1:4" ht="13.5" x14ac:dyDescent="0.25">
      <c r="A7287" s="101" t="s">
        <v>22180</v>
      </c>
      <c r="B7287" s="101" t="s">
        <v>22181</v>
      </c>
      <c r="C7287" s="101" t="s">
        <v>3724</v>
      </c>
      <c r="D7287" s="102" t="s">
        <v>4198</v>
      </c>
    </row>
    <row r="7288" spans="1:4" ht="13.5" x14ac:dyDescent="0.25">
      <c r="A7288" s="101" t="s">
        <v>22182</v>
      </c>
      <c r="B7288" s="101" t="s">
        <v>22183</v>
      </c>
      <c r="C7288" s="101" t="s">
        <v>3724</v>
      </c>
      <c r="D7288" s="102" t="s">
        <v>3645</v>
      </c>
    </row>
    <row r="7289" spans="1:4" ht="13.5" x14ac:dyDescent="0.25">
      <c r="A7289" s="101" t="s">
        <v>22184</v>
      </c>
      <c r="B7289" s="101" t="s">
        <v>22185</v>
      </c>
      <c r="C7289" s="101" t="s">
        <v>3724</v>
      </c>
      <c r="D7289" s="102" t="s">
        <v>4084</v>
      </c>
    </row>
    <row r="7290" spans="1:4" ht="13.5" x14ac:dyDescent="0.25">
      <c r="A7290" s="101" t="s">
        <v>22186</v>
      </c>
      <c r="B7290" s="101" t="s">
        <v>22187</v>
      </c>
      <c r="C7290" s="101" t="s">
        <v>3724</v>
      </c>
      <c r="D7290" s="102" t="s">
        <v>4104</v>
      </c>
    </row>
    <row r="7291" spans="1:4" ht="13.5" x14ac:dyDescent="0.25">
      <c r="A7291" s="101" t="s">
        <v>22188</v>
      </c>
      <c r="B7291" s="101" t="s">
        <v>22189</v>
      </c>
      <c r="C7291" s="101" t="s">
        <v>3724</v>
      </c>
      <c r="D7291" s="102" t="s">
        <v>3584</v>
      </c>
    </row>
    <row r="7292" spans="1:4" ht="13.5" x14ac:dyDescent="0.25">
      <c r="A7292" s="101" t="s">
        <v>22190</v>
      </c>
      <c r="B7292" s="101" t="s">
        <v>22191</v>
      </c>
      <c r="C7292" s="101" t="s">
        <v>3724</v>
      </c>
      <c r="D7292" s="102" t="s">
        <v>4030</v>
      </c>
    </row>
    <row r="7293" spans="1:4" ht="13.5" x14ac:dyDescent="0.25">
      <c r="A7293" s="101" t="s">
        <v>22192</v>
      </c>
      <c r="B7293" s="101" t="s">
        <v>22193</v>
      </c>
      <c r="C7293" s="101" t="s">
        <v>3724</v>
      </c>
      <c r="D7293" s="102" t="s">
        <v>5456</v>
      </c>
    </row>
    <row r="7294" spans="1:4" ht="13.5" x14ac:dyDescent="0.25">
      <c r="A7294" s="101" t="s">
        <v>22194</v>
      </c>
      <c r="B7294" s="101" t="s">
        <v>22195</v>
      </c>
      <c r="C7294" s="101" t="s">
        <v>3724</v>
      </c>
      <c r="D7294" s="102" t="s">
        <v>3584</v>
      </c>
    </row>
    <row r="7295" spans="1:4" ht="13.5" x14ac:dyDescent="0.25">
      <c r="A7295" s="101" t="s">
        <v>22196</v>
      </c>
      <c r="B7295" s="101" t="s">
        <v>22197</v>
      </c>
      <c r="C7295" s="101" t="s">
        <v>3724</v>
      </c>
      <c r="D7295" s="102" t="s">
        <v>4826</v>
      </c>
    </row>
    <row r="7296" spans="1:4" ht="13.5" x14ac:dyDescent="0.25">
      <c r="A7296" s="101" t="s">
        <v>22198</v>
      </c>
      <c r="B7296" s="101" t="s">
        <v>22199</v>
      </c>
      <c r="C7296" s="101" t="s">
        <v>3724</v>
      </c>
      <c r="D7296" s="102" t="s">
        <v>5092</v>
      </c>
    </row>
    <row r="7297" spans="1:4" ht="13.5" x14ac:dyDescent="0.25">
      <c r="A7297" s="101" t="s">
        <v>22200</v>
      </c>
      <c r="B7297" s="101" t="s">
        <v>22201</v>
      </c>
      <c r="C7297" s="101" t="s">
        <v>3724</v>
      </c>
      <c r="D7297" s="102" t="s">
        <v>20869</v>
      </c>
    </row>
    <row r="7298" spans="1:4" ht="13.5" x14ac:dyDescent="0.25">
      <c r="A7298" s="101" t="s">
        <v>22202</v>
      </c>
      <c r="B7298" s="101" t="s">
        <v>22203</v>
      </c>
      <c r="C7298" s="101" t="s">
        <v>3724</v>
      </c>
      <c r="D7298" s="102" t="s">
        <v>22204</v>
      </c>
    </row>
    <row r="7299" spans="1:4" ht="13.5" x14ac:dyDescent="0.25">
      <c r="A7299" s="101" t="s">
        <v>22205</v>
      </c>
      <c r="B7299" s="101" t="s">
        <v>22206</v>
      </c>
      <c r="C7299" s="101" t="s">
        <v>3724</v>
      </c>
      <c r="D7299" s="102" t="s">
        <v>4038</v>
      </c>
    </row>
    <row r="7300" spans="1:4" ht="13.5" x14ac:dyDescent="0.25">
      <c r="A7300" s="101" t="s">
        <v>22207</v>
      </c>
      <c r="B7300" s="101" t="s">
        <v>22208</v>
      </c>
      <c r="C7300" s="101" t="s">
        <v>3724</v>
      </c>
      <c r="D7300" s="102" t="s">
        <v>4969</v>
      </c>
    </row>
    <row r="7301" spans="1:4" ht="13.5" x14ac:dyDescent="0.25">
      <c r="A7301" s="101" t="s">
        <v>22209</v>
      </c>
      <c r="B7301" s="101" t="s">
        <v>22210</v>
      </c>
      <c r="C7301" s="101" t="s">
        <v>3724</v>
      </c>
      <c r="D7301" s="102" t="s">
        <v>22211</v>
      </c>
    </row>
    <row r="7302" spans="1:4" ht="13.5" x14ac:dyDescent="0.25">
      <c r="A7302" s="101" t="s">
        <v>22212</v>
      </c>
      <c r="B7302" s="101" t="s">
        <v>22213</v>
      </c>
      <c r="C7302" s="101" t="s">
        <v>21975</v>
      </c>
      <c r="D7302" s="102" t="s">
        <v>18792</v>
      </c>
    </row>
    <row r="7303" spans="1:4" ht="13.5" x14ac:dyDescent="0.25">
      <c r="A7303" s="101" t="s">
        <v>22214</v>
      </c>
      <c r="B7303" s="101" t="s">
        <v>22215</v>
      </c>
      <c r="C7303" s="101" t="s">
        <v>21975</v>
      </c>
      <c r="D7303" s="102" t="s">
        <v>22216</v>
      </c>
    </row>
    <row r="7304" spans="1:4" ht="13.5" x14ac:dyDescent="0.25">
      <c r="A7304" s="101" t="s">
        <v>22217</v>
      </c>
      <c r="B7304" s="101" t="s">
        <v>22218</v>
      </c>
      <c r="C7304" s="101" t="s">
        <v>21975</v>
      </c>
      <c r="D7304" s="102" t="s">
        <v>22219</v>
      </c>
    </row>
    <row r="7305" spans="1:4" ht="13.5" x14ac:dyDescent="0.25">
      <c r="A7305" s="101" t="s">
        <v>22220</v>
      </c>
      <c r="B7305" s="101" t="s">
        <v>22221</v>
      </c>
      <c r="C7305" s="101" t="s">
        <v>21975</v>
      </c>
      <c r="D7305" s="102" t="s">
        <v>22222</v>
      </c>
    </row>
    <row r="7306" spans="1:4" ht="13.5" x14ac:dyDescent="0.25">
      <c r="A7306" s="101" t="s">
        <v>22223</v>
      </c>
      <c r="B7306" s="101" t="s">
        <v>22224</v>
      </c>
      <c r="C7306" s="101" t="s">
        <v>21975</v>
      </c>
      <c r="D7306" s="102" t="s">
        <v>22225</v>
      </c>
    </row>
    <row r="7307" spans="1:4" ht="13.5" x14ac:dyDescent="0.25">
      <c r="A7307" s="101" t="s">
        <v>22226</v>
      </c>
      <c r="B7307" s="101" t="s">
        <v>22227</v>
      </c>
      <c r="C7307" s="101" t="s">
        <v>21975</v>
      </c>
      <c r="D7307" s="102" t="s">
        <v>18792</v>
      </c>
    </row>
    <row r="7308" spans="1:4" ht="13.5" x14ac:dyDescent="0.25">
      <c r="A7308" s="101" t="s">
        <v>22228</v>
      </c>
      <c r="B7308" s="101" t="s">
        <v>22229</v>
      </c>
      <c r="C7308" s="101" t="s">
        <v>21975</v>
      </c>
      <c r="D7308" s="102" t="s">
        <v>22230</v>
      </c>
    </row>
    <row r="7309" spans="1:4" ht="13.5" x14ac:dyDescent="0.25">
      <c r="A7309" s="101" t="s">
        <v>22231</v>
      </c>
      <c r="B7309" s="101" t="s">
        <v>22232</v>
      </c>
      <c r="C7309" s="101" t="s">
        <v>21975</v>
      </c>
      <c r="D7309" s="102" t="s">
        <v>22233</v>
      </c>
    </row>
    <row r="7310" spans="1:4" ht="13.5" x14ac:dyDescent="0.25">
      <c r="A7310" s="101" t="s">
        <v>22234</v>
      </c>
      <c r="B7310" s="101" t="s">
        <v>22235</v>
      </c>
      <c r="C7310" s="101" t="s">
        <v>21975</v>
      </c>
      <c r="D7310" s="102" t="s">
        <v>13180</v>
      </c>
    </row>
    <row r="7311" spans="1:4" ht="13.5" x14ac:dyDescent="0.25">
      <c r="A7311" s="101" t="s">
        <v>22236</v>
      </c>
      <c r="B7311" s="101" t="s">
        <v>22237</v>
      </c>
      <c r="C7311" s="101" t="s">
        <v>21975</v>
      </c>
      <c r="D7311" s="102" t="s">
        <v>22238</v>
      </c>
    </row>
    <row r="7312" spans="1:4" ht="13.5" x14ac:dyDescent="0.25">
      <c r="A7312" s="101" t="s">
        <v>22239</v>
      </c>
      <c r="B7312" s="101" t="s">
        <v>22240</v>
      </c>
      <c r="C7312" s="101" t="s">
        <v>21975</v>
      </c>
      <c r="D7312" s="102" t="s">
        <v>22241</v>
      </c>
    </row>
    <row r="7313" spans="1:4" ht="13.5" x14ac:dyDescent="0.25">
      <c r="A7313" s="101" t="s">
        <v>22242</v>
      </c>
      <c r="B7313" s="101" t="s">
        <v>22243</v>
      </c>
      <c r="C7313" s="101" t="s">
        <v>21975</v>
      </c>
      <c r="D7313" s="102" t="s">
        <v>22244</v>
      </c>
    </row>
    <row r="7314" spans="1:4" ht="13.5" x14ac:dyDescent="0.25">
      <c r="A7314" s="101" t="s">
        <v>22245</v>
      </c>
      <c r="B7314" s="101" t="s">
        <v>22246</v>
      </c>
      <c r="C7314" s="101" t="s">
        <v>21975</v>
      </c>
      <c r="D7314" s="102" t="s">
        <v>22247</v>
      </c>
    </row>
    <row r="7315" spans="1:4" ht="13.5" x14ac:dyDescent="0.25">
      <c r="A7315" s="101" t="s">
        <v>22248</v>
      </c>
      <c r="B7315" s="101" t="s">
        <v>22249</v>
      </c>
      <c r="C7315" s="101" t="s">
        <v>21975</v>
      </c>
      <c r="D7315" s="102" t="s">
        <v>2924</v>
      </c>
    </row>
    <row r="7316" spans="1:4" ht="13.5" x14ac:dyDescent="0.25">
      <c r="A7316" s="101" t="s">
        <v>22250</v>
      </c>
      <c r="B7316" s="101" t="s">
        <v>22251</v>
      </c>
      <c r="C7316" s="101" t="s">
        <v>21975</v>
      </c>
      <c r="D7316" s="102" t="s">
        <v>22252</v>
      </c>
    </row>
    <row r="7317" spans="1:4" ht="13.5" x14ac:dyDescent="0.25">
      <c r="A7317" s="101" t="s">
        <v>22253</v>
      </c>
      <c r="B7317" s="101" t="s">
        <v>22254</v>
      </c>
      <c r="C7317" s="101" t="s">
        <v>21975</v>
      </c>
      <c r="D7317" s="102" t="s">
        <v>22255</v>
      </c>
    </row>
    <row r="7318" spans="1:4" ht="13.5" x14ac:dyDescent="0.25">
      <c r="A7318" s="101" t="s">
        <v>22256</v>
      </c>
      <c r="B7318" s="101" t="s">
        <v>22257</v>
      </c>
      <c r="C7318" s="101" t="s">
        <v>21975</v>
      </c>
      <c r="D7318" s="102" t="s">
        <v>22258</v>
      </c>
    </row>
    <row r="7319" spans="1:4" ht="13.5" x14ac:dyDescent="0.25">
      <c r="A7319" s="101" t="s">
        <v>22259</v>
      </c>
      <c r="B7319" s="101" t="s">
        <v>22260</v>
      </c>
      <c r="C7319" s="101" t="s">
        <v>3724</v>
      </c>
      <c r="D7319" s="102" t="s">
        <v>3212</v>
      </c>
    </row>
    <row r="7320" spans="1:4" ht="13.5" x14ac:dyDescent="0.25">
      <c r="A7320" s="101" t="s">
        <v>22261</v>
      </c>
      <c r="B7320" s="101" t="s">
        <v>22262</v>
      </c>
      <c r="C7320" s="101" t="s">
        <v>3724</v>
      </c>
      <c r="D7320" s="102" t="s">
        <v>17335</v>
      </c>
    </row>
    <row r="7321" spans="1:4" ht="13.5" x14ac:dyDescent="0.25">
      <c r="A7321" s="101" t="s">
        <v>22263</v>
      </c>
      <c r="B7321" s="101" t="s">
        <v>22264</v>
      </c>
      <c r="C7321" s="101" t="s">
        <v>3724</v>
      </c>
      <c r="D7321" s="102" t="s">
        <v>4762</v>
      </c>
    </row>
    <row r="7322" spans="1:4" ht="13.5" x14ac:dyDescent="0.25">
      <c r="A7322" s="101" t="s">
        <v>22265</v>
      </c>
      <c r="B7322" s="101" t="s">
        <v>22266</v>
      </c>
      <c r="C7322" s="101" t="s">
        <v>3724</v>
      </c>
      <c r="D7322" s="102" t="s">
        <v>3721</v>
      </c>
    </row>
    <row r="7323" spans="1:4" ht="13.5" x14ac:dyDescent="0.25">
      <c r="A7323" s="101" t="s">
        <v>22267</v>
      </c>
      <c r="B7323" s="101" t="s">
        <v>22268</v>
      </c>
      <c r="C7323" s="101" t="s">
        <v>3724</v>
      </c>
      <c r="D7323" s="102" t="s">
        <v>4454</v>
      </c>
    </row>
    <row r="7324" spans="1:4" ht="13.5" x14ac:dyDescent="0.25">
      <c r="A7324" s="101" t="s">
        <v>22269</v>
      </c>
      <c r="B7324" s="101" t="s">
        <v>22270</v>
      </c>
      <c r="C7324" s="101" t="s">
        <v>3724</v>
      </c>
      <c r="D7324" s="102" t="s">
        <v>4051</v>
      </c>
    </row>
    <row r="7325" spans="1:4" ht="13.5" x14ac:dyDescent="0.25">
      <c r="A7325" s="101" t="s">
        <v>22271</v>
      </c>
      <c r="B7325" s="101" t="s">
        <v>22272</v>
      </c>
      <c r="C7325" s="101" t="s">
        <v>3724</v>
      </c>
      <c r="D7325" s="102" t="s">
        <v>4024</v>
      </c>
    </row>
    <row r="7326" spans="1:4" ht="13.5" x14ac:dyDescent="0.25">
      <c r="A7326" s="101" t="s">
        <v>22273</v>
      </c>
      <c r="B7326" s="101" t="s">
        <v>22274</v>
      </c>
      <c r="C7326" s="101" t="s">
        <v>3724</v>
      </c>
      <c r="D7326" s="102" t="s">
        <v>4400</v>
      </c>
    </row>
    <row r="7327" spans="1:4" ht="13.5" x14ac:dyDescent="0.25">
      <c r="A7327" s="101" t="s">
        <v>22275</v>
      </c>
      <c r="B7327" s="101" t="s">
        <v>22276</v>
      </c>
      <c r="C7327" s="101" t="s">
        <v>3724</v>
      </c>
      <c r="D7327" s="102" t="s">
        <v>3423</v>
      </c>
    </row>
    <row r="7328" spans="1:4" ht="13.5" x14ac:dyDescent="0.25">
      <c r="A7328" s="101" t="s">
        <v>22277</v>
      </c>
      <c r="B7328" s="101" t="s">
        <v>22278</v>
      </c>
      <c r="C7328" s="101" t="s">
        <v>3724</v>
      </c>
      <c r="D7328" s="102" t="s">
        <v>21339</v>
      </c>
    </row>
    <row r="7329" spans="1:4" ht="13.5" x14ac:dyDescent="0.25">
      <c r="A7329" s="101" t="s">
        <v>22279</v>
      </c>
      <c r="B7329" s="101" t="s">
        <v>22280</v>
      </c>
      <c r="C7329" s="101" t="s">
        <v>3724</v>
      </c>
      <c r="D7329" s="102" t="s">
        <v>3537</v>
      </c>
    </row>
    <row r="7330" spans="1:4" ht="13.5" x14ac:dyDescent="0.25">
      <c r="A7330" s="101" t="s">
        <v>22281</v>
      </c>
      <c r="B7330" s="101" t="s">
        <v>22282</v>
      </c>
      <c r="C7330" s="101" t="s">
        <v>3724</v>
      </c>
      <c r="D7330" s="102" t="s">
        <v>4024</v>
      </c>
    </row>
    <row r="7331" spans="1:4" ht="13.5" x14ac:dyDescent="0.25">
      <c r="A7331" s="101" t="s">
        <v>22283</v>
      </c>
      <c r="B7331" s="101" t="s">
        <v>22284</v>
      </c>
      <c r="C7331" s="101" t="s">
        <v>3724</v>
      </c>
      <c r="D7331" s="102" t="s">
        <v>9922</v>
      </c>
    </row>
    <row r="7332" spans="1:4" ht="13.5" x14ac:dyDescent="0.25">
      <c r="A7332" s="101" t="s">
        <v>22285</v>
      </c>
      <c r="B7332" s="101" t="s">
        <v>22286</v>
      </c>
      <c r="C7332" s="101" t="s">
        <v>3724</v>
      </c>
      <c r="D7332" s="102" t="s">
        <v>22287</v>
      </c>
    </row>
    <row r="7333" spans="1:4" ht="13.5" x14ac:dyDescent="0.25">
      <c r="A7333" s="101" t="s">
        <v>22288</v>
      </c>
      <c r="B7333" s="101" t="s">
        <v>22289</v>
      </c>
      <c r="C7333" s="101" t="s">
        <v>3724</v>
      </c>
      <c r="D7333" s="102" t="s">
        <v>14508</v>
      </c>
    </row>
    <row r="7334" spans="1:4" ht="13.5" x14ac:dyDescent="0.25">
      <c r="A7334" s="101" t="s">
        <v>22290</v>
      </c>
      <c r="B7334" s="101" t="s">
        <v>22291</v>
      </c>
      <c r="C7334" s="101" t="s">
        <v>3724</v>
      </c>
      <c r="D7334" s="102" t="s">
        <v>18808</v>
      </c>
    </row>
    <row r="7335" spans="1:4" ht="13.5" x14ac:dyDescent="0.25">
      <c r="A7335" s="101" t="s">
        <v>22292</v>
      </c>
      <c r="B7335" s="101" t="s">
        <v>22293</v>
      </c>
      <c r="C7335" s="101" t="s">
        <v>3724</v>
      </c>
      <c r="D7335" s="102" t="s">
        <v>18223</v>
      </c>
    </row>
    <row r="7336" spans="1:4" ht="13.5" x14ac:dyDescent="0.25">
      <c r="A7336" s="101" t="s">
        <v>22294</v>
      </c>
      <c r="B7336" s="101" t="s">
        <v>22295</v>
      </c>
      <c r="C7336" s="101" t="s">
        <v>3724</v>
      </c>
      <c r="D7336" s="102" t="s">
        <v>19810</v>
      </c>
    </row>
    <row r="7337" spans="1:4" ht="13.5" x14ac:dyDescent="0.25">
      <c r="A7337" s="101" t="s">
        <v>22296</v>
      </c>
      <c r="B7337" s="101" t="s">
        <v>22297</v>
      </c>
      <c r="C7337" s="101" t="s">
        <v>3724</v>
      </c>
      <c r="D7337" s="102" t="s">
        <v>22298</v>
      </c>
    </row>
    <row r="7338" spans="1:4" ht="13.5" x14ac:dyDescent="0.25">
      <c r="A7338" s="101" t="s">
        <v>22299</v>
      </c>
      <c r="B7338" s="101" t="s">
        <v>22300</v>
      </c>
      <c r="C7338" s="101" t="s">
        <v>3724</v>
      </c>
      <c r="D7338" s="102" t="s">
        <v>22301</v>
      </c>
    </row>
    <row r="7339" spans="1:4" ht="13.5" x14ac:dyDescent="0.25">
      <c r="A7339" s="101" t="s">
        <v>22302</v>
      </c>
      <c r="B7339" s="101" t="s">
        <v>22303</v>
      </c>
      <c r="C7339" s="101" t="s">
        <v>3724</v>
      </c>
      <c r="D7339" s="102" t="s">
        <v>22304</v>
      </c>
    </row>
    <row r="7340" spans="1:4" ht="13.5" x14ac:dyDescent="0.25">
      <c r="A7340" s="101" t="s">
        <v>22305</v>
      </c>
      <c r="B7340" s="101" t="s">
        <v>22306</v>
      </c>
      <c r="C7340" s="101" t="s">
        <v>3724</v>
      </c>
      <c r="D7340" s="102" t="s">
        <v>22307</v>
      </c>
    </row>
    <row r="7341" spans="1:4" ht="13.5" x14ac:dyDescent="0.25">
      <c r="A7341" s="101" t="s">
        <v>22308</v>
      </c>
      <c r="B7341" s="101" t="s">
        <v>22309</v>
      </c>
      <c r="C7341" s="101" t="s">
        <v>21975</v>
      </c>
      <c r="D7341" s="102" t="s">
        <v>22310</v>
      </c>
    </row>
    <row r="7342" spans="1:4" ht="13.5" x14ac:dyDescent="0.25">
      <c r="A7342" s="101" t="s">
        <v>22311</v>
      </c>
      <c r="B7342" s="101" t="s">
        <v>22312</v>
      </c>
      <c r="C7342" s="101" t="s">
        <v>21975</v>
      </c>
      <c r="D7342" s="102" t="s">
        <v>22313</v>
      </c>
    </row>
    <row r="7343" spans="1:4" ht="13.5" x14ac:dyDescent="0.25">
      <c r="A7343" s="101" t="s">
        <v>22314</v>
      </c>
      <c r="B7343" s="101" t="s">
        <v>22315</v>
      </c>
      <c r="C7343" s="101" t="s">
        <v>21975</v>
      </c>
      <c r="D7343" s="102" t="s">
        <v>22316</v>
      </c>
    </row>
    <row r="7344" spans="1:4" ht="13.5" x14ac:dyDescent="0.25">
      <c r="A7344" s="101" t="s">
        <v>22317</v>
      </c>
      <c r="B7344" s="101" t="s">
        <v>22318</v>
      </c>
      <c r="C7344" s="101" t="s">
        <v>21975</v>
      </c>
      <c r="D7344" s="102" t="s">
        <v>22319</v>
      </c>
    </row>
    <row r="7345" spans="1:4" ht="13.5" x14ac:dyDescent="0.25">
      <c r="A7345" s="101" t="s">
        <v>22320</v>
      </c>
      <c r="B7345" s="101" t="s">
        <v>22321</v>
      </c>
      <c r="C7345" s="101" t="s">
        <v>21975</v>
      </c>
      <c r="D7345" s="102" t="s">
        <v>22322</v>
      </c>
    </row>
    <row r="7346" spans="1:4" ht="13.5" x14ac:dyDescent="0.25">
      <c r="A7346" s="101" t="s">
        <v>22323</v>
      </c>
      <c r="B7346" s="101" t="s">
        <v>22324</v>
      </c>
      <c r="C7346" s="101" t="s">
        <v>21975</v>
      </c>
      <c r="D7346" s="102" t="s">
        <v>2409</v>
      </c>
    </row>
    <row r="7347" spans="1:4" ht="13.5" x14ac:dyDescent="0.25">
      <c r="A7347" s="101" t="s">
        <v>22325</v>
      </c>
      <c r="B7347" s="101" t="s">
        <v>22284</v>
      </c>
      <c r="C7347" s="101" t="s">
        <v>21975</v>
      </c>
      <c r="D7347" s="102" t="s">
        <v>22326</v>
      </c>
    </row>
    <row r="7348" spans="1:4" ht="13.5" x14ac:dyDescent="0.25">
      <c r="A7348" s="101" t="s">
        <v>22327</v>
      </c>
      <c r="B7348" s="101" t="s">
        <v>22328</v>
      </c>
      <c r="C7348" s="101" t="s">
        <v>21975</v>
      </c>
      <c r="D7348" s="102" t="s">
        <v>22329</v>
      </c>
    </row>
    <row r="7349" spans="1:4" ht="13.5" x14ac:dyDescent="0.25">
      <c r="A7349" s="101" t="s">
        <v>22330</v>
      </c>
      <c r="B7349" s="101" t="s">
        <v>22293</v>
      </c>
      <c r="C7349" s="101" t="s">
        <v>21975</v>
      </c>
      <c r="D7349" s="102" t="s">
        <v>22331</v>
      </c>
    </row>
    <row r="7350" spans="1:4" ht="13.5" x14ac:dyDescent="0.25">
      <c r="A7350" s="101" t="s">
        <v>22332</v>
      </c>
      <c r="B7350" s="101" t="s">
        <v>22295</v>
      </c>
      <c r="C7350" s="101" t="s">
        <v>21975</v>
      </c>
      <c r="D7350" s="102" t="s">
        <v>22333</v>
      </c>
    </row>
    <row r="7351" spans="1:4" ht="13.5" x14ac:dyDescent="0.25">
      <c r="A7351" s="101" t="s">
        <v>22334</v>
      </c>
      <c r="B7351" s="101" t="s">
        <v>22297</v>
      </c>
      <c r="C7351" s="101" t="s">
        <v>21975</v>
      </c>
      <c r="D7351" s="102" t="s">
        <v>22335</v>
      </c>
    </row>
    <row r="7352" spans="1:4" ht="13.5" x14ac:dyDescent="0.25">
      <c r="A7352" s="101" t="s">
        <v>22336</v>
      </c>
      <c r="B7352" s="101" t="s">
        <v>22306</v>
      </c>
      <c r="C7352" s="101" t="s">
        <v>21975</v>
      </c>
      <c r="D7352" s="102" t="s">
        <v>22337</v>
      </c>
    </row>
    <row r="7353" spans="1:4" ht="13.5" x14ac:dyDescent="0.25">
      <c r="A7353" s="101" t="s">
        <v>22338</v>
      </c>
      <c r="B7353" s="101" t="s">
        <v>22339</v>
      </c>
      <c r="C7353" s="101" t="s">
        <v>3724</v>
      </c>
      <c r="D7353" s="102" t="s">
        <v>22340</v>
      </c>
    </row>
    <row r="7354" spans="1:4" ht="13.5" x14ac:dyDescent="0.25">
      <c r="A7354" s="101" t="s">
        <v>22341</v>
      </c>
      <c r="B7354" s="101" t="s">
        <v>22339</v>
      </c>
      <c r="C7354" s="101" t="s">
        <v>21975</v>
      </c>
      <c r="D7354" s="102" t="s">
        <v>22342</v>
      </c>
    </row>
    <row r="7355" spans="1:4" ht="13.5" x14ac:dyDescent="0.25">
      <c r="A7355" s="101" t="s">
        <v>22343</v>
      </c>
      <c r="B7355" s="101" t="s">
        <v>22344</v>
      </c>
      <c r="C7355" s="101" t="s">
        <v>3724</v>
      </c>
      <c r="D7355" s="102" t="s">
        <v>3484</v>
      </c>
    </row>
    <row r="7356" spans="1:4" ht="13.5" x14ac:dyDescent="0.25">
      <c r="A7356" s="101" t="s">
        <v>22345</v>
      </c>
      <c r="B7356" s="101" t="s">
        <v>22346</v>
      </c>
      <c r="C7356" s="101" t="s">
        <v>21975</v>
      </c>
      <c r="D7356" s="102" t="s">
        <v>22347</v>
      </c>
    </row>
    <row r="7357" spans="1:4" ht="13.5" x14ac:dyDescent="0.25">
      <c r="A7357" s="101" t="s">
        <v>22348</v>
      </c>
      <c r="B7357" s="101" t="s">
        <v>22349</v>
      </c>
      <c r="C7357" s="101" t="s">
        <v>3724</v>
      </c>
      <c r="D7357" s="102" t="s">
        <v>22350</v>
      </c>
    </row>
    <row r="7358" spans="1:4" ht="13.5" x14ac:dyDescent="0.25">
      <c r="A7358" s="101" t="s">
        <v>22351</v>
      </c>
      <c r="B7358" s="101" t="s">
        <v>22352</v>
      </c>
      <c r="C7358" s="101" t="s">
        <v>3724</v>
      </c>
      <c r="D7358" s="102" t="s">
        <v>3648</v>
      </c>
    </row>
    <row r="7359" spans="1:4" ht="13.5" x14ac:dyDescent="0.25">
      <c r="A7359" s="101" t="s">
        <v>22353</v>
      </c>
      <c r="B7359" s="101" t="s">
        <v>22354</v>
      </c>
      <c r="C7359" s="101" t="s">
        <v>21975</v>
      </c>
      <c r="D7359" s="102" t="s">
        <v>22355</v>
      </c>
    </row>
    <row r="7360" spans="1:4" ht="13.5" x14ac:dyDescent="0.25">
      <c r="A7360" s="101" t="s">
        <v>22356</v>
      </c>
      <c r="B7360" s="101" t="s">
        <v>22357</v>
      </c>
      <c r="C7360" s="101" t="s">
        <v>21975</v>
      </c>
      <c r="D7360" s="102" t="s">
        <v>19632</v>
      </c>
    </row>
    <row r="7361" spans="1:4" ht="13.5" x14ac:dyDescent="0.25">
      <c r="A7361" s="101" t="s">
        <v>22358</v>
      </c>
      <c r="B7361" s="101" t="s">
        <v>22359</v>
      </c>
      <c r="C7361" s="101" t="s">
        <v>21975</v>
      </c>
      <c r="D7361" s="102" t="s">
        <v>10482</v>
      </c>
    </row>
    <row r="7362" spans="1:4" ht="13.5" x14ac:dyDescent="0.25">
      <c r="A7362" s="101" t="s">
        <v>22360</v>
      </c>
      <c r="B7362" s="101" t="s">
        <v>22361</v>
      </c>
      <c r="C7362" s="101" t="s">
        <v>21975</v>
      </c>
      <c r="D7362" s="102" t="s">
        <v>22362</v>
      </c>
    </row>
    <row r="7363" spans="1:4" ht="13.5" x14ac:dyDescent="0.25">
      <c r="A7363" s="101" t="s">
        <v>22363</v>
      </c>
      <c r="B7363" s="101" t="s">
        <v>22364</v>
      </c>
      <c r="C7363" s="101" t="s">
        <v>21975</v>
      </c>
      <c r="D7363" s="102" t="s">
        <v>22365</v>
      </c>
    </row>
    <row r="7364" spans="1:4" ht="13.5" x14ac:dyDescent="0.25">
      <c r="A7364" s="101" t="s">
        <v>22366</v>
      </c>
      <c r="B7364" s="101" t="s">
        <v>22367</v>
      </c>
      <c r="C7364" s="101" t="s">
        <v>21975</v>
      </c>
      <c r="D7364" s="102" t="s">
        <v>2397</v>
      </c>
    </row>
    <row r="7365" spans="1:4" ht="13.5" x14ac:dyDescent="0.25">
      <c r="A7365" s="101" t="s">
        <v>22368</v>
      </c>
      <c r="B7365" s="101" t="s">
        <v>22369</v>
      </c>
      <c r="C7365" s="101" t="s">
        <v>21975</v>
      </c>
      <c r="D7365" s="102" t="s">
        <v>16843</v>
      </c>
    </row>
    <row r="7366" spans="1:4" ht="13.5" x14ac:dyDescent="0.25">
      <c r="A7366" s="101" t="s">
        <v>22370</v>
      </c>
      <c r="B7366" s="101" t="s">
        <v>22371</v>
      </c>
      <c r="C7366" s="101" t="s">
        <v>21975</v>
      </c>
      <c r="D7366" s="102" t="s">
        <v>22372</v>
      </c>
    </row>
    <row r="7367" spans="1:4" ht="13.5" x14ac:dyDescent="0.25">
      <c r="A7367" s="101" t="s">
        <v>22373</v>
      </c>
      <c r="B7367" s="101" t="s">
        <v>22374</v>
      </c>
      <c r="C7367" s="101" t="s">
        <v>21975</v>
      </c>
      <c r="D7367" s="102" t="s">
        <v>22375</v>
      </c>
    </row>
    <row r="7368" spans="1:4" ht="13.5" x14ac:dyDescent="0.25">
      <c r="A7368" s="101" t="s">
        <v>22376</v>
      </c>
      <c r="B7368" s="101" t="s">
        <v>22377</v>
      </c>
      <c r="C7368" s="101" t="s">
        <v>21975</v>
      </c>
      <c r="D7368" s="102" t="s">
        <v>22378</v>
      </c>
    </row>
    <row r="7369" spans="1:4" ht="13.5" x14ac:dyDescent="0.25">
      <c r="A7369" s="101" t="s">
        <v>22379</v>
      </c>
      <c r="B7369" s="101" t="s">
        <v>22380</v>
      </c>
      <c r="C7369" s="101" t="s">
        <v>21975</v>
      </c>
      <c r="D7369" s="102" t="s">
        <v>22381</v>
      </c>
    </row>
    <row r="7370" spans="1:4" ht="13.5" x14ac:dyDescent="0.25">
      <c r="A7370" s="101" t="s">
        <v>22382</v>
      </c>
      <c r="B7370" s="101" t="s">
        <v>22383</v>
      </c>
      <c r="C7370" s="101" t="s">
        <v>21975</v>
      </c>
      <c r="D7370" s="102" t="s">
        <v>18441</v>
      </c>
    </row>
    <row r="7371" spans="1:4" ht="13.5" x14ac:dyDescent="0.25">
      <c r="A7371" s="101" t="s">
        <v>22384</v>
      </c>
      <c r="B7371" s="101" t="s">
        <v>22385</v>
      </c>
      <c r="C7371" s="101" t="s">
        <v>21975</v>
      </c>
      <c r="D7371" s="102" t="s">
        <v>15657</v>
      </c>
    </row>
    <row r="7372" spans="1:4" ht="13.5" x14ac:dyDescent="0.25">
      <c r="A7372" s="101" t="s">
        <v>22386</v>
      </c>
      <c r="B7372" s="101" t="s">
        <v>22387</v>
      </c>
      <c r="C7372" s="101" t="s">
        <v>21975</v>
      </c>
      <c r="D7372" s="102" t="s">
        <v>22378</v>
      </c>
    </row>
    <row r="7373" spans="1:4" ht="13.5" x14ac:dyDescent="0.25">
      <c r="A7373" s="101" t="s">
        <v>22388</v>
      </c>
      <c r="B7373" s="101" t="s">
        <v>22389</v>
      </c>
      <c r="C7373" s="101" t="s">
        <v>21975</v>
      </c>
      <c r="D7373" s="102" t="s">
        <v>12027</v>
      </c>
    </row>
    <row r="7374" spans="1:4" ht="13.5" x14ac:dyDescent="0.25">
      <c r="A7374" s="101" t="s">
        <v>22390</v>
      </c>
      <c r="B7374" s="101" t="s">
        <v>22391</v>
      </c>
      <c r="C7374" s="101" t="s">
        <v>21975</v>
      </c>
      <c r="D7374" s="102" t="s">
        <v>18778</v>
      </c>
    </row>
    <row r="7375" spans="1:4" ht="13.5" x14ac:dyDescent="0.25">
      <c r="A7375" s="101" t="s">
        <v>22392</v>
      </c>
      <c r="B7375" s="101" t="s">
        <v>22393</v>
      </c>
      <c r="C7375" s="101" t="s">
        <v>21975</v>
      </c>
      <c r="D7375" s="102" t="s">
        <v>11792</v>
      </c>
    </row>
    <row r="7376" spans="1:4" ht="13.5" x14ac:dyDescent="0.25">
      <c r="A7376" s="101" t="s">
        <v>22394</v>
      </c>
      <c r="B7376" s="101" t="s">
        <v>22395</v>
      </c>
      <c r="C7376" s="101" t="s">
        <v>21975</v>
      </c>
      <c r="D7376" s="102" t="s">
        <v>22396</v>
      </c>
    </row>
    <row r="7377" spans="1:4" ht="13.5" x14ac:dyDescent="0.25">
      <c r="A7377" s="101" t="s">
        <v>22397</v>
      </c>
      <c r="B7377" s="101" t="s">
        <v>22398</v>
      </c>
      <c r="C7377" s="101" t="s">
        <v>21975</v>
      </c>
      <c r="D7377" s="102" t="s">
        <v>22399</v>
      </c>
    </row>
    <row r="7378" spans="1:4" ht="13.5" x14ac:dyDescent="0.25">
      <c r="A7378" s="101" t="s">
        <v>22400</v>
      </c>
      <c r="B7378" s="101" t="s">
        <v>22401</v>
      </c>
      <c r="C7378" s="101" t="s">
        <v>21975</v>
      </c>
      <c r="D7378" s="102" t="s">
        <v>22402</v>
      </c>
    </row>
    <row r="7379" spans="1:4" ht="13.5" x14ac:dyDescent="0.25">
      <c r="A7379" s="101" t="s">
        <v>22403</v>
      </c>
      <c r="B7379" s="101" t="s">
        <v>22404</v>
      </c>
      <c r="C7379" s="101" t="s">
        <v>21975</v>
      </c>
      <c r="D7379" s="102" t="s">
        <v>22372</v>
      </c>
    </row>
    <row r="7380" spans="1:4" ht="13.5" x14ac:dyDescent="0.25">
      <c r="A7380" s="101" t="s">
        <v>22405</v>
      </c>
      <c r="B7380" s="101" t="s">
        <v>22406</v>
      </c>
      <c r="C7380" s="101" t="s">
        <v>21975</v>
      </c>
      <c r="D7380" s="102" t="s">
        <v>21823</v>
      </c>
    </row>
    <row r="7381" spans="1:4" ht="13.5" x14ac:dyDescent="0.25">
      <c r="A7381" s="101" t="s">
        <v>22407</v>
      </c>
      <c r="B7381" s="101" t="s">
        <v>22408</v>
      </c>
      <c r="C7381" s="101" t="s">
        <v>21975</v>
      </c>
      <c r="D7381" s="102" t="s">
        <v>22365</v>
      </c>
    </row>
    <row r="7382" spans="1:4" ht="13.5" x14ac:dyDescent="0.25">
      <c r="A7382" s="101" t="s">
        <v>22409</v>
      </c>
      <c r="B7382" s="101" t="s">
        <v>22410</v>
      </c>
      <c r="C7382" s="101" t="s">
        <v>21975</v>
      </c>
      <c r="D7382" s="102" t="s">
        <v>22411</v>
      </c>
    </row>
    <row r="7383" spans="1:4" ht="13.5" x14ac:dyDescent="0.25">
      <c r="A7383" s="101" t="s">
        <v>22412</v>
      </c>
      <c r="B7383" s="101" t="s">
        <v>22413</v>
      </c>
      <c r="C7383" s="101" t="s">
        <v>21975</v>
      </c>
      <c r="D7383" s="102" t="s">
        <v>22372</v>
      </c>
    </row>
    <row r="7384" spans="1:4" ht="13.5" x14ac:dyDescent="0.25">
      <c r="A7384" s="101" t="s">
        <v>22414</v>
      </c>
      <c r="B7384" s="101" t="s">
        <v>22415</v>
      </c>
      <c r="C7384" s="101" t="s">
        <v>21975</v>
      </c>
      <c r="D7384" s="102" t="s">
        <v>22416</v>
      </c>
    </row>
    <row r="7385" spans="1:4" ht="13.5" x14ac:dyDescent="0.25">
      <c r="A7385" s="101" t="s">
        <v>22417</v>
      </c>
      <c r="B7385" s="101" t="s">
        <v>22418</v>
      </c>
      <c r="C7385" s="101" t="s">
        <v>21975</v>
      </c>
      <c r="D7385" s="102" t="s">
        <v>22419</v>
      </c>
    </row>
    <row r="7386" spans="1:4" ht="13.5" x14ac:dyDescent="0.25">
      <c r="A7386" s="101" t="s">
        <v>22420</v>
      </c>
      <c r="B7386" s="101" t="s">
        <v>22421</v>
      </c>
      <c r="C7386" s="101" t="s">
        <v>21975</v>
      </c>
      <c r="D7386" s="102" t="s">
        <v>22419</v>
      </c>
    </row>
    <row r="7387" spans="1:4" ht="13.5" x14ac:dyDescent="0.25">
      <c r="A7387" s="101" t="s">
        <v>22422</v>
      </c>
      <c r="B7387" s="101" t="s">
        <v>22423</v>
      </c>
      <c r="C7387" s="101" t="s">
        <v>21975</v>
      </c>
      <c r="D7387" s="102" t="s">
        <v>22424</v>
      </c>
    </row>
    <row r="7388" spans="1:4" ht="13.5" x14ac:dyDescent="0.25">
      <c r="A7388" s="101" t="s">
        <v>22425</v>
      </c>
      <c r="B7388" s="101" t="s">
        <v>22426</v>
      </c>
      <c r="C7388" s="101" t="s">
        <v>21975</v>
      </c>
      <c r="D7388" s="102" t="s">
        <v>22427</v>
      </c>
    </row>
    <row r="7389" spans="1:4" ht="13.5" x14ac:dyDescent="0.25">
      <c r="A7389" s="101" t="s">
        <v>22428</v>
      </c>
      <c r="B7389" s="101" t="s">
        <v>22429</v>
      </c>
      <c r="C7389" s="101" t="s">
        <v>21975</v>
      </c>
      <c r="D7389" s="102" t="s">
        <v>22430</v>
      </c>
    </row>
    <row r="7390" spans="1:4" ht="13.5" x14ac:dyDescent="0.25">
      <c r="A7390" s="101" t="s">
        <v>22431</v>
      </c>
      <c r="B7390" s="101" t="s">
        <v>22432</v>
      </c>
      <c r="C7390" s="101" t="s">
        <v>21975</v>
      </c>
      <c r="D7390" s="102" t="s">
        <v>22433</v>
      </c>
    </row>
    <row r="7391" spans="1:4" ht="13.5" x14ac:dyDescent="0.25">
      <c r="A7391" s="101" t="s">
        <v>22434</v>
      </c>
      <c r="B7391" s="101" t="s">
        <v>22435</v>
      </c>
      <c r="C7391" s="101" t="s">
        <v>21975</v>
      </c>
      <c r="D7391" s="102" t="s">
        <v>16212</v>
      </c>
    </row>
    <row r="7392" spans="1:4" ht="13.5" x14ac:dyDescent="0.25">
      <c r="A7392" s="101" t="s">
        <v>22436</v>
      </c>
      <c r="B7392" s="101" t="s">
        <v>22437</v>
      </c>
      <c r="C7392" s="101" t="s">
        <v>21975</v>
      </c>
      <c r="D7392" s="102" t="s">
        <v>18450</v>
      </c>
    </row>
    <row r="7393" spans="1:4" ht="13.5" x14ac:dyDescent="0.25">
      <c r="A7393" s="101" t="s">
        <v>22438</v>
      </c>
      <c r="B7393" s="101" t="s">
        <v>22439</v>
      </c>
      <c r="C7393" s="101" t="s">
        <v>21975</v>
      </c>
      <c r="D7393" s="102" t="s">
        <v>3289</v>
      </c>
    </row>
    <row r="7394" spans="1:4" ht="13.5" x14ac:dyDescent="0.25">
      <c r="A7394" s="101" t="s">
        <v>22440</v>
      </c>
      <c r="B7394" s="101" t="s">
        <v>22441</v>
      </c>
      <c r="C7394" s="101" t="s">
        <v>21975</v>
      </c>
      <c r="D7394" s="102" t="s">
        <v>22230</v>
      </c>
    </row>
    <row r="7395" spans="1:4" ht="13.5" x14ac:dyDescent="0.25">
      <c r="A7395" s="101" t="s">
        <v>22442</v>
      </c>
      <c r="B7395" s="101" t="s">
        <v>22443</v>
      </c>
      <c r="C7395" s="101" t="s">
        <v>21975</v>
      </c>
      <c r="D7395" s="102" t="s">
        <v>9748</v>
      </c>
    </row>
    <row r="7396" spans="1:4" ht="13.5" x14ac:dyDescent="0.25">
      <c r="A7396" s="101" t="s">
        <v>22444</v>
      </c>
      <c r="B7396" s="101" t="s">
        <v>22445</v>
      </c>
      <c r="C7396" s="101" t="s">
        <v>21975</v>
      </c>
      <c r="D7396" s="102" t="s">
        <v>22446</v>
      </c>
    </row>
    <row r="7397" spans="1:4" ht="13.5" x14ac:dyDescent="0.25">
      <c r="A7397" s="101" t="s">
        <v>22447</v>
      </c>
      <c r="B7397" s="101" t="s">
        <v>22448</v>
      </c>
      <c r="C7397" s="101" t="s">
        <v>21975</v>
      </c>
      <c r="D7397" s="102" t="s">
        <v>22310</v>
      </c>
    </row>
    <row r="7398" spans="1:4" ht="13.5" x14ac:dyDescent="0.25">
      <c r="A7398" s="101" t="s">
        <v>22449</v>
      </c>
      <c r="B7398" s="101" t="s">
        <v>22450</v>
      </c>
      <c r="C7398" s="101" t="s">
        <v>21975</v>
      </c>
      <c r="D7398" s="102" t="s">
        <v>9682</v>
      </c>
    </row>
    <row r="7399" spans="1:4" ht="13.5" x14ac:dyDescent="0.25">
      <c r="A7399" s="101" t="s">
        <v>22451</v>
      </c>
      <c r="B7399" s="101" t="s">
        <v>22452</v>
      </c>
      <c r="C7399" s="101" t="s">
        <v>21975</v>
      </c>
      <c r="D7399" s="102" t="s">
        <v>22453</v>
      </c>
    </row>
    <row r="7400" spans="1:4" ht="13.5" x14ac:dyDescent="0.25">
      <c r="A7400" s="101" t="s">
        <v>22454</v>
      </c>
      <c r="B7400" s="101" t="s">
        <v>22455</v>
      </c>
      <c r="C7400" s="101" t="s">
        <v>21975</v>
      </c>
      <c r="D7400" s="102" t="s">
        <v>22456</v>
      </c>
    </row>
    <row r="7401" spans="1:4" ht="13.5" x14ac:dyDescent="0.25">
      <c r="A7401" s="101" t="s">
        <v>22457</v>
      </c>
      <c r="B7401" s="101" t="s">
        <v>22458</v>
      </c>
      <c r="C7401" s="101" t="s">
        <v>21975</v>
      </c>
      <c r="D7401" s="102" t="s">
        <v>22459</v>
      </c>
    </row>
    <row r="7402" spans="1:4" ht="13.5" x14ac:dyDescent="0.25">
      <c r="A7402" s="101" t="s">
        <v>22460</v>
      </c>
      <c r="B7402" s="101" t="s">
        <v>22461</v>
      </c>
      <c r="C7402" s="101" t="s">
        <v>21975</v>
      </c>
      <c r="D7402" s="102" t="s">
        <v>4005</v>
      </c>
    </row>
    <row r="7403" spans="1:4" ht="13.5" x14ac:dyDescent="0.25">
      <c r="A7403" s="101" t="s">
        <v>22462</v>
      </c>
      <c r="B7403" s="101" t="s">
        <v>22463</v>
      </c>
      <c r="C7403" s="101" t="s">
        <v>21975</v>
      </c>
      <c r="D7403" s="102" t="s">
        <v>22464</v>
      </c>
    </row>
    <row r="7404" spans="1:4" ht="13.5" x14ac:dyDescent="0.25">
      <c r="A7404" s="101" t="s">
        <v>22465</v>
      </c>
      <c r="B7404" s="101" t="s">
        <v>22466</v>
      </c>
      <c r="C7404" s="101" t="s">
        <v>21975</v>
      </c>
      <c r="D7404" s="102" t="s">
        <v>17673</v>
      </c>
    </row>
    <row r="7405" spans="1:4" ht="13.5" x14ac:dyDescent="0.25">
      <c r="A7405" s="101" t="s">
        <v>22467</v>
      </c>
      <c r="B7405" s="101" t="s">
        <v>22468</v>
      </c>
      <c r="C7405" s="101" t="s">
        <v>21975</v>
      </c>
      <c r="D7405" s="102" t="s">
        <v>22469</v>
      </c>
    </row>
    <row r="7406" spans="1:4" ht="13.5" x14ac:dyDescent="0.25">
      <c r="A7406" s="101" t="s">
        <v>22470</v>
      </c>
      <c r="B7406" s="101" t="s">
        <v>22471</v>
      </c>
      <c r="C7406" s="101" t="s">
        <v>21975</v>
      </c>
      <c r="D7406" s="102" t="s">
        <v>22472</v>
      </c>
    </row>
    <row r="7407" spans="1:4" ht="13.5" x14ac:dyDescent="0.25">
      <c r="A7407" s="101" t="s">
        <v>22473</v>
      </c>
      <c r="B7407" s="101" t="s">
        <v>22474</v>
      </c>
      <c r="C7407" s="101" t="s">
        <v>21975</v>
      </c>
      <c r="D7407" s="102" t="s">
        <v>22475</v>
      </c>
    </row>
    <row r="7408" spans="1:4" ht="13.5" x14ac:dyDescent="0.25">
      <c r="A7408" s="101" t="s">
        <v>22476</v>
      </c>
      <c r="B7408" s="101" t="s">
        <v>22477</v>
      </c>
      <c r="C7408" s="101" t="s">
        <v>21975</v>
      </c>
      <c r="D7408" s="102" t="s">
        <v>13047</v>
      </c>
    </row>
    <row r="7409" spans="1:4" ht="13.5" x14ac:dyDescent="0.25">
      <c r="A7409" s="101" t="s">
        <v>22478</v>
      </c>
      <c r="B7409" s="101" t="s">
        <v>22479</v>
      </c>
      <c r="C7409" s="101" t="s">
        <v>21975</v>
      </c>
      <c r="D7409" s="102" t="s">
        <v>22480</v>
      </c>
    </row>
    <row r="7410" spans="1:4" ht="13.5" x14ac:dyDescent="0.25">
      <c r="A7410" s="101" t="s">
        <v>22481</v>
      </c>
      <c r="B7410" s="101" t="s">
        <v>22482</v>
      </c>
      <c r="C7410" s="101" t="s">
        <v>21975</v>
      </c>
      <c r="D7410" s="102" t="s">
        <v>15552</v>
      </c>
    </row>
    <row r="7411" spans="1:4" ht="13.5" x14ac:dyDescent="0.25">
      <c r="A7411" s="101" t="s">
        <v>22483</v>
      </c>
      <c r="B7411" s="101" t="s">
        <v>22484</v>
      </c>
      <c r="C7411" s="101" t="s">
        <v>21975</v>
      </c>
      <c r="D7411" s="102" t="s">
        <v>5225</v>
      </c>
    </row>
    <row r="7412" spans="1:4" ht="13.5" x14ac:dyDescent="0.25">
      <c r="A7412" s="101" t="s">
        <v>22485</v>
      </c>
      <c r="B7412" s="101" t="s">
        <v>22486</v>
      </c>
      <c r="C7412" s="101" t="s">
        <v>21975</v>
      </c>
      <c r="D7412" s="102" t="s">
        <v>22487</v>
      </c>
    </row>
    <row r="7413" spans="1:4" ht="13.5" x14ac:dyDescent="0.25">
      <c r="A7413" s="101" t="s">
        <v>22488</v>
      </c>
      <c r="B7413" s="101" t="s">
        <v>22489</v>
      </c>
      <c r="C7413" s="101" t="s">
        <v>21975</v>
      </c>
      <c r="D7413" s="102" t="s">
        <v>21918</v>
      </c>
    </row>
    <row r="7414" spans="1:4" ht="13.5" x14ac:dyDescent="0.25">
      <c r="A7414" s="101" t="s">
        <v>22490</v>
      </c>
      <c r="B7414" s="101" t="s">
        <v>22491</v>
      </c>
      <c r="C7414" s="101" t="s">
        <v>21975</v>
      </c>
      <c r="D7414" s="102" t="s">
        <v>13931</v>
      </c>
    </row>
    <row r="7415" spans="1:4" ht="13.5" x14ac:dyDescent="0.25">
      <c r="A7415" s="101" t="s">
        <v>22492</v>
      </c>
      <c r="B7415" s="101" t="s">
        <v>22493</v>
      </c>
      <c r="C7415" s="101" t="s">
        <v>21975</v>
      </c>
      <c r="D7415" s="102" t="s">
        <v>15073</v>
      </c>
    </row>
    <row r="7416" spans="1:4" ht="13.5" x14ac:dyDescent="0.25">
      <c r="A7416" s="101" t="s">
        <v>22494</v>
      </c>
      <c r="B7416" s="101" t="s">
        <v>22495</v>
      </c>
      <c r="C7416" s="101" t="s">
        <v>21975</v>
      </c>
      <c r="D7416" s="102" t="s">
        <v>22496</v>
      </c>
    </row>
    <row r="7417" spans="1:4" ht="13.5" x14ac:dyDescent="0.25">
      <c r="A7417" s="101" t="s">
        <v>22497</v>
      </c>
      <c r="B7417" s="101" t="s">
        <v>22498</v>
      </c>
      <c r="C7417" s="101" t="s">
        <v>21975</v>
      </c>
      <c r="D7417" s="102" t="s">
        <v>22499</v>
      </c>
    </row>
    <row r="7418" spans="1:4" ht="13.5" x14ac:dyDescent="0.25">
      <c r="A7418" s="101" t="s">
        <v>22500</v>
      </c>
      <c r="B7418" s="101" t="s">
        <v>22501</v>
      </c>
      <c r="C7418" s="101" t="s">
        <v>21975</v>
      </c>
      <c r="D7418" s="102" t="s">
        <v>22502</v>
      </c>
    </row>
    <row r="7419" spans="1:4" ht="13.5" x14ac:dyDescent="0.25">
      <c r="A7419" s="101" t="s">
        <v>22503</v>
      </c>
      <c r="B7419" s="101" t="s">
        <v>22504</v>
      </c>
      <c r="C7419" s="101" t="s">
        <v>21975</v>
      </c>
      <c r="D7419" s="102" t="s">
        <v>22505</v>
      </c>
    </row>
    <row r="7420" spans="1:4" ht="13.5" x14ac:dyDescent="0.25">
      <c r="A7420" s="101" t="s">
        <v>22506</v>
      </c>
      <c r="B7420" s="101" t="s">
        <v>22507</v>
      </c>
      <c r="C7420" s="101" t="s">
        <v>21975</v>
      </c>
      <c r="D7420" s="102" t="s">
        <v>22508</v>
      </c>
    </row>
    <row r="7421" spans="1:4" ht="13.5" x14ac:dyDescent="0.25">
      <c r="A7421" s="101" t="s">
        <v>22509</v>
      </c>
      <c r="B7421" s="101" t="s">
        <v>22510</v>
      </c>
      <c r="C7421" s="101" t="s">
        <v>21975</v>
      </c>
      <c r="D7421" s="102" t="s">
        <v>22511</v>
      </c>
    </row>
    <row r="7422" spans="1:4" ht="13.5" x14ac:dyDescent="0.25">
      <c r="A7422" s="101" t="s">
        <v>22512</v>
      </c>
      <c r="B7422" s="101" t="s">
        <v>22513</v>
      </c>
      <c r="C7422" s="101" t="s">
        <v>21975</v>
      </c>
      <c r="D7422" s="102" t="s">
        <v>22514</v>
      </c>
    </row>
    <row r="7423" spans="1:4" ht="13.5" x14ac:dyDescent="0.25">
      <c r="A7423" s="101" t="s">
        <v>22515</v>
      </c>
      <c r="B7423" s="101" t="s">
        <v>22516</v>
      </c>
      <c r="C7423" s="101" t="s">
        <v>21975</v>
      </c>
      <c r="D7423" s="102" t="s">
        <v>13004</v>
      </c>
    </row>
    <row r="7424" spans="1:4" ht="13.5" x14ac:dyDescent="0.25">
      <c r="A7424" s="101" t="s">
        <v>22517</v>
      </c>
      <c r="B7424" s="101" t="s">
        <v>22518</v>
      </c>
      <c r="C7424" s="101" t="s">
        <v>21975</v>
      </c>
      <c r="D7424" s="102" t="s">
        <v>22505</v>
      </c>
    </row>
    <row r="7425" spans="1:4" ht="13.5" x14ac:dyDescent="0.25">
      <c r="A7425" s="101" t="s">
        <v>22519</v>
      </c>
      <c r="B7425" s="101" t="s">
        <v>22520</v>
      </c>
      <c r="C7425" s="101" t="s">
        <v>21975</v>
      </c>
      <c r="D7425" s="102" t="s">
        <v>22521</v>
      </c>
    </row>
    <row r="7426" spans="1:4" ht="13.5" x14ac:dyDescent="0.25">
      <c r="A7426" s="101" t="s">
        <v>22522</v>
      </c>
      <c r="B7426" s="101" t="s">
        <v>22523</v>
      </c>
      <c r="C7426" s="101" t="s">
        <v>21975</v>
      </c>
      <c r="D7426" s="102" t="s">
        <v>10981</v>
      </c>
    </row>
    <row r="7427" spans="1:4" ht="13.5" x14ac:dyDescent="0.25">
      <c r="A7427" s="101" t="s">
        <v>22524</v>
      </c>
      <c r="B7427" s="101" t="s">
        <v>22525</v>
      </c>
      <c r="C7427" s="101" t="s">
        <v>21975</v>
      </c>
      <c r="D7427" s="102" t="s">
        <v>22399</v>
      </c>
    </row>
    <row r="7428" spans="1:4" ht="13.5" x14ac:dyDescent="0.25">
      <c r="A7428" s="101" t="s">
        <v>22526</v>
      </c>
      <c r="B7428" s="101" t="s">
        <v>22527</v>
      </c>
      <c r="C7428" s="101" t="s">
        <v>21975</v>
      </c>
      <c r="D7428" s="102" t="s">
        <v>22230</v>
      </c>
    </row>
    <row r="7429" spans="1:4" ht="13.5" x14ac:dyDescent="0.25">
      <c r="A7429" s="101" t="s">
        <v>22528</v>
      </c>
      <c r="B7429" s="101" t="s">
        <v>22529</v>
      </c>
      <c r="C7429" s="101" t="s">
        <v>21975</v>
      </c>
      <c r="D7429" s="102" t="s">
        <v>22399</v>
      </c>
    </row>
    <row r="7430" spans="1:4" ht="13.5" x14ac:dyDescent="0.25">
      <c r="A7430" s="101" t="s">
        <v>22530</v>
      </c>
      <c r="B7430" s="101" t="s">
        <v>22531</v>
      </c>
      <c r="C7430" s="101" t="s">
        <v>21975</v>
      </c>
      <c r="D7430" s="102" t="s">
        <v>22532</v>
      </c>
    </row>
    <row r="7431" spans="1:4" ht="13.5" x14ac:dyDescent="0.25">
      <c r="A7431" s="101" t="s">
        <v>22533</v>
      </c>
      <c r="B7431" s="101" t="s">
        <v>22534</v>
      </c>
      <c r="C7431" s="101" t="s">
        <v>21975</v>
      </c>
      <c r="D7431" s="102" t="s">
        <v>22399</v>
      </c>
    </row>
    <row r="7432" spans="1:4" ht="13.5" x14ac:dyDescent="0.25">
      <c r="A7432" s="101" t="s">
        <v>22535</v>
      </c>
      <c r="B7432" s="101" t="s">
        <v>22536</v>
      </c>
      <c r="C7432" s="101" t="s">
        <v>21975</v>
      </c>
      <c r="D7432" s="102" t="s">
        <v>22537</v>
      </c>
    </row>
    <row r="7433" spans="1:4" ht="13.5" x14ac:dyDescent="0.25">
      <c r="A7433" s="101" t="s">
        <v>22538</v>
      </c>
      <c r="B7433" s="101" t="s">
        <v>22539</v>
      </c>
      <c r="C7433" s="101" t="s">
        <v>21975</v>
      </c>
      <c r="D7433" s="102" t="s">
        <v>22540</v>
      </c>
    </row>
    <row r="7434" spans="1:4" ht="13.5" x14ac:dyDescent="0.25">
      <c r="A7434" s="101" t="s">
        <v>22541</v>
      </c>
      <c r="B7434" s="101" t="s">
        <v>22542</v>
      </c>
      <c r="C7434" s="101" t="s">
        <v>21975</v>
      </c>
      <c r="D7434" s="102" t="s">
        <v>22372</v>
      </c>
    </row>
    <row r="7435" spans="1:4" ht="13.5" x14ac:dyDescent="0.25">
      <c r="A7435" s="101" t="s">
        <v>22543</v>
      </c>
      <c r="B7435" s="101" t="s">
        <v>22544</v>
      </c>
      <c r="C7435" s="101" t="s">
        <v>21975</v>
      </c>
      <c r="D7435" s="102" t="s">
        <v>22545</v>
      </c>
    </row>
    <row r="7436" spans="1:4" ht="13.5" x14ac:dyDescent="0.25">
      <c r="A7436" s="101" t="s">
        <v>22546</v>
      </c>
      <c r="B7436" s="101" t="s">
        <v>22547</v>
      </c>
      <c r="C7436" s="101" t="s">
        <v>21975</v>
      </c>
      <c r="D7436" s="102" t="s">
        <v>22372</v>
      </c>
    </row>
    <row r="7437" spans="1:4" ht="13.5" x14ac:dyDescent="0.25">
      <c r="A7437" s="101" t="s">
        <v>22548</v>
      </c>
      <c r="B7437" s="101" t="s">
        <v>22549</v>
      </c>
      <c r="C7437" s="101" t="s">
        <v>21975</v>
      </c>
      <c r="D7437" s="102" t="s">
        <v>10398</v>
      </c>
    </row>
    <row r="7438" spans="1:4" ht="13.5" x14ac:dyDescent="0.25">
      <c r="A7438" s="101" t="s">
        <v>22550</v>
      </c>
      <c r="B7438" s="101" t="s">
        <v>22551</v>
      </c>
      <c r="C7438" s="101" t="s">
        <v>21975</v>
      </c>
      <c r="D7438" s="102" t="s">
        <v>22372</v>
      </c>
    </row>
    <row r="7439" spans="1:4" ht="13.5" x14ac:dyDescent="0.25">
      <c r="A7439" s="101" t="s">
        <v>22552</v>
      </c>
      <c r="B7439" s="101" t="s">
        <v>22553</v>
      </c>
      <c r="C7439" s="101" t="s">
        <v>21975</v>
      </c>
      <c r="D7439" s="102" t="s">
        <v>22554</v>
      </c>
    </row>
    <row r="7440" spans="1:4" ht="13.5" x14ac:dyDescent="0.25">
      <c r="A7440" s="101" t="s">
        <v>22555</v>
      </c>
      <c r="B7440" s="101" t="s">
        <v>22556</v>
      </c>
      <c r="C7440" s="101" t="s">
        <v>21975</v>
      </c>
      <c r="D7440" s="102" t="s">
        <v>22557</v>
      </c>
    </row>
    <row r="7441" spans="1:4" ht="13.5" x14ac:dyDescent="0.25">
      <c r="A7441" s="101" t="s">
        <v>22558</v>
      </c>
      <c r="B7441" s="101" t="s">
        <v>22559</v>
      </c>
      <c r="C7441" s="101" t="s">
        <v>21975</v>
      </c>
      <c r="D7441" s="102" t="s">
        <v>10984</v>
      </c>
    </row>
    <row r="7442" spans="1:4" ht="13.5" x14ac:dyDescent="0.25">
      <c r="A7442" s="101" t="s">
        <v>22560</v>
      </c>
      <c r="B7442" s="101" t="s">
        <v>22561</v>
      </c>
      <c r="C7442" s="101" t="s">
        <v>21975</v>
      </c>
      <c r="D7442" s="102" t="s">
        <v>10141</v>
      </c>
    </row>
    <row r="7443" spans="1:4" ht="13.5" x14ac:dyDescent="0.25">
      <c r="A7443" s="101" t="s">
        <v>22562</v>
      </c>
      <c r="B7443" s="101" t="s">
        <v>22563</v>
      </c>
      <c r="C7443" s="101" t="s">
        <v>21975</v>
      </c>
      <c r="D7443" s="102" t="s">
        <v>14359</v>
      </c>
    </row>
    <row r="7444" spans="1:4" ht="13.5" x14ac:dyDescent="0.25">
      <c r="A7444" s="101" t="s">
        <v>22564</v>
      </c>
      <c r="B7444" s="101" t="s">
        <v>22565</v>
      </c>
      <c r="C7444" s="101" t="s">
        <v>3724</v>
      </c>
      <c r="D7444" s="102" t="s">
        <v>22566</v>
      </c>
    </row>
    <row r="7445" spans="1:4" ht="13.5" x14ac:dyDescent="0.25">
      <c r="A7445" s="101" t="s">
        <v>22567</v>
      </c>
      <c r="B7445" s="101" t="s">
        <v>21727</v>
      </c>
      <c r="C7445" s="101" t="s">
        <v>21975</v>
      </c>
      <c r="D7445" s="102" t="s">
        <v>22568</v>
      </c>
    </row>
    <row r="7446" spans="1:4" ht="13.5" x14ac:dyDescent="0.25">
      <c r="A7446" s="101" t="s">
        <v>22569</v>
      </c>
      <c r="B7446" s="101" t="s">
        <v>22570</v>
      </c>
      <c r="C7446" s="101" t="s">
        <v>21975</v>
      </c>
      <c r="D7446" s="102" t="s">
        <v>22571</v>
      </c>
    </row>
    <row r="7447" spans="1:4" ht="13.5" x14ac:dyDescent="0.25">
      <c r="A7447" s="101" t="s">
        <v>22572</v>
      </c>
      <c r="B7447" s="101" t="s">
        <v>22573</v>
      </c>
      <c r="C7447" s="101" t="s">
        <v>21975</v>
      </c>
      <c r="D7447" s="102" t="s">
        <v>22574</v>
      </c>
    </row>
    <row r="7448" spans="1:4" ht="13.5" x14ac:dyDescent="0.25">
      <c r="A7448" s="101" t="s">
        <v>22575</v>
      </c>
      <c r="B7448" s="101" t="s">
        <v>21735</v>
      </c>
      <c r="C7448" s="101" t="s">
        <v>21975</v>
      </c>
      <c r="D7448" s="102" t="s">
        <v>22576</v>
      </c>
    </row>
    <row r="7449" spans="1:4" ht="13.5" x14ac:dyDescent="0.25">
      <c r="A7449" s="101" t="s">
        <v>22577</v>
      </c>
      <c r="B7449" s="101" t="s">
        <v>22286</v>
      </c>
      <c r="C7449" s="101" t="s">
        <v>21975</v>
      </c>
      <c r="D7449" s="102" t="s">
        <v>22578</v>
      </c>
    </row>
    <row r="7450" spans="1:4" ht="13.5" x14ac:dyDescent="0.25">
      <c r="A7450" s="101" t="s">
        <v>22579</v>
      </c>
      <c r="B7450" s="101" t="s">
        <v>22580</v>
      </c>
      <c r="C7450" s="101" t="s">
        <v>21975</v>
      </c>
      <c r="D7450" s="102" t="s">
        <v>22581</v>
      </c>
    </row>
    <row r="7451" spans="1:4" ht="13.5" x14ac:dyDescent="0.25">
      <c r="A7451" s="101" t="s">
        <v>22582</v>
      </c>
      <c r="B7451" s="101" t="s">
        <v>21739</v>
      </c>
      <c r="C7451" s="101" t="s">
        <v>21975</v>
      </c>
      <c r="D7451" s="102" t="s">
        <v>22583</v>
      </c>
    </row>
    <row r="7452" spans="1:4" ht="13.5" x14ac:dyDescent="0.25">
      <c r="A7452" s="101" t="s">
        <v>22584</v>
      </c>
      <c r="B7452" s="101" t="s">
        <v>21742</v>
      </c>
      <c r="C7452" s="101" t="s">
        <v>21975</v>
      </c>
      <c r="D7452" s="102" t="s">
        <v>22585</v>
      </c>
    </row>
    <row r="7453" spans="1:4" ht="13.5" x14ac:dyDescent="0.25">
      <c r="A7453" s="101" t="s">
        <v>22586</v>
      </c>
      <c r="B7453" s="101" t="s">
        <v>22587</v>
      </c>
      <c r="C7453" s="101" t="s">
        <v>21975</v>
      </c>
      <c r="D7453" s="102" t="s">
        <v>22588</v>
      </c>
    </row>
    <row r="7454" spans="1:4" ht="13.5" x14ac:dyDescent="0.25">
      <c r="A7454" s="101" t="s">
        <v>22589</v>
      </c>
      <c r="B7454" s="101" t="s">
        <v>22291</v>
      </c>
      <c r="C7454" s="101" t="s">
        <v>21975</v>
      </c>
      <c r="D7454" s="102" t="s">
        <v>22590</v>
      </c>
    </row>
    <row r="7455" spans="1:4" ht="13.5" x14ac:dyDescent="0.25">
      <c r="A7455" s="101" t="s">
        <v>22591</v>
      </c>
      <c r="B7455" s="101" t="s">
        <v>21750</v>
      </c>
      <c r="C7455" s="101" t="s">
        <v>21975</v>
      </c>
      <c r="D7455" s="102" t="s">
        <v>22592</v>
      </c>
    </row>
    <row r="7456" spans="1:4" ht="13.5" x14ac:dyDescent="0.25">
      <c r="A7456" s="101" t="s">
        <v>22593</v>
      </c>
      <c r="B7456" s="101" t="s">
        <v>22594</v>
      </c>
      <c r="C7456" s="101" t="s">
        <v>21975</v>
      </c>
      <c r="D7456" s="102" t="s">
        <v>22595</v>
      </c>
    </row>
    <row r="7457" spans="1:4" ht="13.5" x14ac:dyDescent="0.25">
      <c r="A7457" s="101" t="s">
        <v>22596</v>
      </c>
      <c r="B7457" s="101" t="s">
        <v>21755</v>
      </c>
      <c r="C7457" s="101" t="s">
        <v>21975</v>
      </c>
      <c r="D7457" s="102" t="s">
        <v>22597</v>
      </c>
    </row>
    <row r="7458" spans="1:4" ht="13.5" x14ac:dyDescent="0.25">
      <c r="A7458" s="101" t="s">
        <v>22598</v>
      </c>
      <c r="B7458" s="101" t="s">
        <v>22599</v>
      </c>
      <c r="C7458" s="101" t="s">
        <v>21975</v>
      </c>
      <c r="D7458" s="102" t="s">
        <v>22590</v>
      </c>
    </row>
    <row r="7459" spans="1:4" ht="13.5" x14ac:dyDescent="0.25">
      <c r="A7459" s="101" t="s">
        <v>22600</v>
      </c>
      <c r="B7459" s="101" t="s">
        <v>21760</v>
      </c>
      <c r="C7459" s="101" t="s">
        <v>21975</v>
      </c>
      <c r="D7459" s="102" t="s">
        <v>22601</v>
      </c>
    </row>
    <row r="7460" spans="1:4" ht="13.5" x14ac:dyDescent="0.25">
      <c r="A7460" s="101" t="s">
        <v>22602</v>
      </c>
      <c r="B7460" s="101" t="s">
        <v>21762</v>
      </c>
      <c r="C7460" s="101" t="s">
        <v>21975</v>
      </c>
      <c r="D7460" s="102" t="s">
        <v>22603</v>
      </c>
    </row>
    <row r="7461" spans="1:4" ht="13.5" x14ac:dyDescent="0.25">
      <c r="A7461" s="101" t="s">
        <v>22604</v>
      </c>
      <c r="B7461" s="101" t="s">
        <v>22605</v>
      </c>
      <c r="C7461" s="101" t="s">
        <v>21975</v>
      </c>
      <c r="D7461" s="102" t="s">
        <v>22606</v>
      </c>
    </row>
    <row r="7462" spans="1:4" ht="13.5" x14ac:dyDescent="0.25">
      <c r="A7462" s="101" t="s">
        <v>22607</v>
      </c>
      <c r="B7462" s="101" t="s">
        <v>22608</v>
      </c>
      <c r="C7462" s="101" t="s">
        <v>21975</v>
      </c>
      <c r="D7462" s="102" t="s">
        <v>22609</v>
      </c>
    </row>
    <row r="7463" spans="1:4" ht="13.5" x14ac:dyDescent="0.25">
      <c r="A7463" s="101" t="s">
        <v>22610</v>
      </c>
      <c r="B7463" s="101" t="s">
        <v>22611</v>
      </c>
      <c r="C7463" s="101" t="s">
        <v>21975</v>
      </c>
      <c r="D7463" s="102" t="s">
        <v>22612</v>
      </c>
    </row>
    <row r="7464" spans="1:4" ht="13.5" x14ac:dyDescent="0.25">
      <c r="A7464" s="101" t="s">
        <v>22613</v>
      </c>
      <c r="B7464" s="101" t="s">
        <v>21775</v>
      </c>
      <c r="C7464" s="101" t="s">
        <v>21975</v>
      </c>
      <c r="D7464" s="102" t="s">
        <v>22585</v>
      </c>
    </row>
    <row r="7465" spans="1:4" ht="13.5" x14ac:dyDescent="0.25">
      <c r="A7465" s="101" t="s">
        <v>22614</v>
      </c>
      <c r="B7465" s="101" t="s">
        <v>22615</v>
      </c>
      <c r="C7465" s="101" t="s">
        <v>21975</v>
      </c>
      <c r="D7465" s="102" t="s">
        <v>22616</v>
      </c>
    </row>
    <row r="7466" spans="1:4" ht="13.5" x14ac:dyDescent="0.25">
      <c r="A7466" s="101" t="s">
        <v>22617</v>
      </c>
      <c r="B7466" s="101" t="s">
        <v>22618</v>
      </c>
      <c r="C7466" s="101" t="s">
        <v>21975</v>
      </c>
      <c r="D7466" s="102" t="s">
        <v>22619</v>
      </c>
    </row>
    <row r="7467" spans="1:4" ht="13.5" x14ac:dyDescent="0.25">
      <c r="A7467" s="101" t="s">
        <v>22620</v>
      </c>
      <c r="B7467" s="101" t="s">
        <v>21779</v>
      </c>
      <c r="C7467" s="101" t="s">
        <v>21975</v>
      </c>
      <c r="D7467" s="102" t="s">
        <v>22621</v>
      </c>
    </row>
    <row r="7468" spans="1:4" ht="13.5" x14ac:dyDescent="0.25">
      <c r="A7468" s="101" t="s">
        <v>22622</v>
      </c>
      <c r="B7468" s="101" t="s">
        <v>22623</v>
      </c>
      <c r="C7468" s="101" t="s">
        <v>21975</v>
      </c>
      <c r="D7468" s="102" t="s">
        <v>22624</v>
      </c>
    </row>
    <row r="7469" spans="1:4" ht="13.5" x14ac:dyDescent="0.25">
      <c r="A7469" s="101" t="s">
        <v>22625</v>
      </c>
      <c r="B7469" s="101" t="s">
        <v>21784</v>
      </c>
      <c r="C7469" s="101" t="s">
        <v>21975</v>
      </c>
      <c r="D7469" s="102" t="s">
        <v>22626</v>
      </c>
    </row>
    <row r="7470" spans="1:4" ht="13.5" x14ac:dyDescent="0.25">
      <c r="A7470" s="101" t="s">
        <v>22627</v>
      </c>
      <c r="B7470" s="101" t="s">
        <v>22628</v>
      </c>
      <c r="C7470" s="101" t="s">
        <v>21975</v>
      </c>
      <c r="D7470" s="102" t="s">
        <v>22626</v>
      </c>
    </row>
    <row r="7471" spans="1:4" ht="13.5" x14ac:dyDescent="0.25">
      <c r="A7471" s="101" t="s">
        <v>22629</v>
      </c>
      <c r="B7471" s="101" t="s">
        <v>21788</v>
      </c>
      <c r="C7471" s="101" t="s">
        <v>21975</v>
      </c>
      <c r="D7471" s="102" t="s">
        <v>22630</v>
      </c>
    </row>
    <row r="7472" spans="1:4" ht="13.5" x14ac:dyDescent="0.25">
      <c r="A7472" s="101" t="s">
        <v>22631</v>
      </c>
      <c r="B7472" s="101" t="s">
        <v>21790</v>
      </c>
      <c r="C7472" s="101" t="s">
        <v>21975</v>
      </c>
      <c r="D7472" s="102" t="s">
        <v>22632</v>
      </c>
    </row>
    <row r="7473" spans="1:4" ht="13.5" x14ac:dyDescent="0.25">
      <c r="A7473" s="101" t="s">
        <v>22633</v>
      </c>
      <c r="B7473" s="101" t="s">
        <v>22565</v>
      </c>
      <c r="C7473" s="101" t="s">
        <v>21975</v>
      </c>
      <c r="D7473" s="102" t="s">
        <v>22634</v>
      </c>
    </row>
    <row r="7474" spans="1:4" ht="13.5" x14ac:dyDescent="0.25">
      <c r="A7474" s="101" t="s">
        <v>22635</v>
      </c>
      <c r="B7474" s="101" t="s">
        <v>21968</v>
      </c>
      <c r="C7474" s="101" t="s">
        <v>21975</v>
      </c>
      <c r="D7474" s="102" t="s">
        <v>22636</v>
      </c>
    </row>
    <row r="7475" spans="1:4" ht="13.5" x14ac:dyDescent="0.25">
      <c r="A7475" s="101" t="s">
        <v>22637</v>
      </c>
      <c r="B7475" s="101" t="s">
        <v>21971</v>
      </c>
      <c r="C7475" s="101" t="s">
        <v>21975</v>
      </c>
      <c r="D7475" s="102" t="s">
        <v>22638</v>
      </c>
    </row>
    <row r="7476" spans="1:4" ht="13.5" x14ac:dyDescent="0.25">
      <c r="A7476" s="101" t="s">
        <v>22639</v>
      </c>
      <c r="B7476" s="101" t="s">
        <v>21793</v>
      </c>
      <c r="C7476" s="101" t="s">
        <v>21975</v>
      </c>
      <c r="D7476" s="102" t="s">
        <v>22640</v>
      </c>
    </row>
    <row r="7477" spans="1:4" ht="13.5" x14ac:dyDescent="0.25">
      <c r="A7477" s="101" t="s">
        <v>22641</v>
      </c>
      <c r="B7477" s="101" t="s">
        <v>21796</v>
      </c>
      <c r="C7477" s="101" t="s">
        <v>21975</v>
      </c>
      <c r="D7477" s="102" t="s">
        <v>22642</v>
      </c>
    </row>
    <row r="7478" spans="1:4" ht="13.5" x14ac:dyDescent="0.25">
      <c r="A7478" s="101" t="s">
        <v>22643</v>
      </c>
      <c r="B7478" s="101" t="s">
        <v>22644</v>
      </c>
      <c r="C7478" s="101" t="s">
        <v>21975</v>
      </c>
      <c r="D7478" s="102" t="s">
        <v>22645</v>
      </c>
    </row>
    <row r="7479" spans="1:4" ht="13.5" x14ac:dyDescent="0.25">
      <c r="A7479" s="101" t="s">
        <v>22646</v>
      </c>
      <c r="B7479" s="101" t="s">
        <v>21923</v>
      </c>
      <c r="C7479" s="101" t="s">
        <v>21975</v>
      </c>
      <c r="D7479" s="102" t="s">
        <v>22647</v>
      </c>
    </row>
    <row r="7480" spans="1:4" ht="13.5" x14ac:dyDescent="0.25">
      <c r="A7480" s="101" t="s">
        <v>22648</v>
      </c>
      <c r="B7480" s="101" t="s">
        <v>22649</v>
      </c>
      <c r="C7480" s="101" t="s">
        <v>21975</v>
      </c>
      <c r="D7480" s="102" t="s">
        <v>22650</v>
      </c>
    </row>
    <row r="7481" spans="1:4" ht="13.5" x14ac:dyDescent="0.25">
      <c r="A7481" s="101" t="s">
        <v>22651</v>
      </c>
      <c r="B7481" s="101" t="s">
        <v>22652</v>
      </c>
      <c r="C7481" s="101" t="s">
        <v>21975</v>
      </c>
      <c r="D7481" s="102" t="s">
        <v>22653</v>
      </c>
    </row>
    <row r="7482" spans="1:4" ht="13.5" x14ac:dyDescent="0.25">
      <c r="A7482" s="101" t="s">
        <v>22654</v>
      </c>
      <c r="B7482" s="101" t="s">
        <v>21801</v>
      </c>
      <c r="C7482" s="101" t="s">
        <v>21975</v>
      </c>
      <c r="D7482" s="102" t="s">
        <v>22655</v>
      </c>
    </row>
    <row r="7483" spans="1:4" ht="13.5" x14ac:dyDescent="0.25">
      <c r="A7483" s="101" t="s">
        <v>22656</v>
      </c>
      <c r="B7483" s="101" t="s">
        <v>22657</v>
      </c>
      <c r="C7483" s="101" t="s">
        <v>21975</v>
      </c>
      <c r="D7483" s="102" t="s">
        <v>22658</v>
      </c>
    </row>
    <row r="7484" spans="1:4" ht="13.5" x14ac:dyDescent="0.25">
      <c r="A7484" s="101" t="s">
        <v>22659</v>
      </c>
      <c r="B7484" s="101" t="s">
        <v>22660</v>
      </c>
      <c r="C7484" s="101" t="s">
        <v>21975</v>
      </c>
      <c r="D7484" s="102" t="s">
        <v>22661</v>
      </c>
    </row>
    <row r="7485" spans="1:4" ht="13.5" x14ac:dyDescent="0.25">
      <c r="A7485" s="101" t="s">
        <v>22662</v>
      </c>
      <c r="B7485" s="101" t="s">
        <v>22303</v>
      </c>
      <c r="C7485" s="101" t="s">
        <v>21975</v>
      </c>
      <c r="D7485" s="102" t="s">
        <v>22663</v>
      </c>
    </row>
    <row r="7486" spans="1:4" ht="13.5" x14ac:dyDescent="0.25">
      <c r="A7486" s="101" t="s">
        <v>22664</v>
      </c>
      <c r="B7486" s="101" t="s">
        <v>22665</v>
      </c>
      <c r="C7486" s="101" t="s">
        <v>21975</v>
      </c>
      <c r="D7486" s="102" t="s">
        <v>22666</v>
      </c>
    </row>
    <row r="7487" spans="1:4" ht="13.5" x14ac:dyDescent="0.25">
      <c r="A7487" s="101" t="s">
        <v>22667</v>
      </c>
      <c r="B7487" s="101" t="s">
        <v>22668</v>
      </c>
      <c r="C7487" s="101" t="s">
        <v>21975</v>
      </c>
      <c r="D7487" s="102" t="s">
        <v>22669</v>
      </c>
    </row>
    <row r="7488" spans="1:4" ht="13.5" x14ac:dyDescent="0.25">
      <c r="A7488" s="101" t="s">
        <v>22670</v>
      </c>
      <c r="B7488" s="101" t="s">
        <v>22671</v>
      </c>
      <c r="C7488" s="101" t="s">
        <v>21975</v>
      </c>
      <c r="D7488" s="102" t="s">
        <v>22672</v>
      </c>
    </row>
    <row r="7489" spans="1:4" ht="13.5" x14ac:dyDescent="0.25">
      <c r="A7489" s="101" t="s">
        <v>22673</v>
      </c>
      <c r="B7489" s="101" t="s">
        <v>22674</v>
      </c>
      <c r="C7489" s="101" t="s">
        <v>21975</v>
      </c>
      <c r="D7489" s="102" t="s">
        <v>22675</v>
      </c>
    </row>
    <row r="7490" spans="1:4" ht="13.5" x14ac:dyDescent="0.25">
      <c r="A7490" s="101" t="s">
        <v>22676</v>
      </c>
      <c r="B7490" s="101" t="s">
        <v>22677</v>
      </c>
      <c r="C7490" s="101" t="s">
        <v>21975</v>
      </c>
      <c r="D7490" s="102" t="s">
        <v>22678</v>
      </c>
    </row>
    <row r="7491" spans="1:4" ht="13.5" x14ac:dyDescent="0.25">
      <c r="A7491" s="101" t="s">
        <v>22679</v>
      </c>
      <c r="B7491" s="101" t="s">
        <v>22680</v>
      </c>
      <c r="C7491" s="101" t="s">
        <v>21975</v>
      </c>
      <c r="D7491" s="102" t="s">
        <v>22681</v>
      </c>
    </row>
    <row r="7492" spans="1:4" ht="13.5" x14ac:dyDescent="0.25">
      <c r="A7492" s="101" t="s">
        <v>22682</v>
      </c>
      <c r="B7492" s="101" t="s">
        <v>22683</v>
      </c>
      <c r="C7492" s="101" t="s">
        <v>21975</v>
      </c>
      <c r="D7492" s="102" t="s">
        <v>22684</v>
      </c>
    </row>
    <row r="7493" spans="1:4" ht="13.5" x14ac:dyDescent="0.25">
      <c r="A7493" s="101" t="s">
        <v>22685</v>
      </c>
      <c r="B7493" s="101" t="s">
        <v>22686</v>
      </c>
      <c r="C7493" s="101" t="s">
        <v>21975</v>
      </c>
      <c r="D7493" s="102" t="s">
        <v>22687</v>
      </c>
    </row>
    <row r="7494" spans="1:4" ht="13.5" x14ac:dyDescent="0.25">
      <c r="A7494" s="101" t="s">
        <v>22688</v>
      </c>
      <c r="B7494" s="101" t="s">
        <v>22689</v>
      </c>
      <c r="C7494" s="101" t="s">
        <v>21975</v>
      </c>
      <c r="D7494" s="102" t="s">
        <v>22690</v>
      </c>
    </row>
    <row r="7495" spans="1:4" ht="13.5" x14ac:dyDescent="0.25">
      <c r="A7495" s="101" t="s">
        <v>22691</v>
      </c>
      <c r="B7495" s="101" t="s">
        <v>22692</v>
      </c>
      <c r="C7495" s="101" t="s">
        <v>21975</v>
      </c>
      <c r="D7495" s="102" t="s">
        <v>22693</v>
      </c>
    </row>
    <row r="7496" spans="1:4" ht="13.5" x14ac:dyDescent="0.25">
      <c r="A7496" s="101" t="s">
        <v>22694</v>
      </c>
      <c r="B7496" s="101" t="s">
        <v>21835</v>
      </c>
      <c r="C7496" s="101" t="s">
        <v>21975</v>
      </c>
      <c r="D7496" s="102" t="s">
        <v>22695</v>
      </c>
    </row>
    <row r="7497" spans="1:4" ht="13.5" x14ac:dyDescent="0.25">
      <c r="A7497" s="101" t="s">
        <v>22696</v>
      </c>
      <c r="B7497" s="101" t="s">
        <v>22697</v>
      </c>
      <c r="C7497" s="101" t="s">
        <v>21975</v>
      </c>
      <c r="D7497" s="102" t="s">
        <v>22698</v>
      </c>
    </row>
    <row r="7498" spans="1:4" ht="13.5" x14ac:dyDescent="0.25">
      <c r="A7498" s="101" t="s">
        <v>22699</v>
      </c>
      <c r="B7498" s="101" t="s">
        <v>22700</v>
      </c>
      <c r="C7498" s="101" t="s">
        <v>21975</v>
      </c>
      <c r="D7498" s="102" t="s">
        <v>22701</v>
      </c>
    </row>
    <row r="7499" spans="1:4" ht="13.5" x14ac:dyDescent="0.25">
      <c r="A7499" s="101" t="s">
        <v>22702</v>
      </c>
      <c r="B7499" s="101" t="s">
        <v>22703</v>
      </c>
      <c r="C7499" s="101" t="s">
        <v>21975</v>
      </c>
      <c r="D7499" s="102" t="s">
        <v>22704</v>
      </c>
    </row>
    <row r="7500" spans="1:4" ht="13.5" x14ac:dyDescent="0.25">
      <c r="A7500" s="101" t="s">
        <v>22705</v>
      </c>
      <c r="B7500" s="101" t="s">
        <v>21842</v>
      </c>
      <c r="C7500" s="101" t="s">
        <v>21975</v>
      </c>
      <c r="D7500" s="102" t="s">
        <v>22706</v>
      </c>
    </row>
    <row r="7501" spans="1:4" ht="13.5" x14ac:dyDescent="0.25">
      <c r="A7501" s="101" t="s">
        <v>22707</v>
      </c>
      <c r="B7501" s="101" t="s">
        <v>22708</v>
      </c>
      <c r="C7501" s="101" t="s">
        <v>21975</v>
      </c>
      <c r="D7501" s="102" t="s">
        <v>22709</v>
      </c>
    </row>
    <row r="7502" spans="1:4" ht="13.5" x14ac:dyDescent="0.25">
      <c r="A7502" s="101" t="s">
        <v>22710</v>
      </c>
      <c r="B7502" s="101" t="s">
        <v>21847</v>
      </c>
      <c r="C7502" s="101" t="s">
        <v>21975</v>
      </c>
      <c r="D7502" s="102" t="s">
        <v>22711</v>
      </c>
    </row>
    <row r="7503" spans="1:4" ht="13.5" x14ac:dyDescent="0.25">
      <c r="A7503" s="101" t="s">
        <v>22712</v>
      </c>
      <c r="B7503" s="101" t="s">
        <v>22713</v>
      </c>
      <c r="C7503" s="101" t="s">
        <v>21975</v>
      </c>
      <c r="D7503" s="102" t="s">
        <v>22714</v>
      </c>
    </row>
    <row r="7504" spans="1:4" ht="13.5" x14ac:dyDescent="0.25">
      <c r="A7504" s="101" t="s">
        <v>22715</v>
      </c>
      <c r="B7504" s="101" t="s">
        <v>22716</v>
      </c>
      <c r="C7504" s="101" t="s">
        <v>21975</v>
      </c>
      <c r="D7504" s="102" t="s">
        <v>22717</v>
      </c>
    </row>
    <row r="7505" spans="1:4" ht="13.5" x14ac:dyDescent="0.25">
      <c r="A7505" s="101" t="s">
        <v>22718</v>
      </c>
      <c r="B7505" s="101" t="s">
        <v>21852</v>
      </c>
      <c r="C7505" s="101" t="s">
        <v>21975</v>
      </c>
      <c r="D7505" s="102" t="s">
        <v>22719</v>
      </c>
    </row>
    <row r="7506" spans="1:4" ht="13.5" x14ac:dyDescent="0.25">
      <c r="A7506" s="101" t="s">
        <v>22720</v>
      </c>
      <c r="B7506" s="101" t="s">
        <v>22721</v>
      </c>
      <c r="C7506" s="101" t="s">
        <v>21975</v>
      </c>
      <c r="D7506" s="102" t="s">
        <v>22722</v>
      </c>
    </row>
    <row r="7507" spans="1:4" ht="13.5" x14ac:dyDescent="0.25">
      <c r="A7507" s="101" t="s">
        <v>22723</v>
      </c>
      <c r="B7507" s="101" t="s">
        <v>21857</v>
      </c>
      <c r="C7507" s="101" t="s">
        <v>21975</v>
      </c>
      <c r="D7507" s="102" t="s">
        <v>22724</v>
      </c>
    </row>
    <row r="7508" spans="1:4" ht="13.5" x14ac:dyDescent="0.25">
      <c r="A7508" s="101" t="s">
        <v>22725</v>
      </c>
      <c r="B7508" s="101" t="s">
        <v>21860</v>
      </c>
      <c r="C7508" s="101" t="s">
        <v>21975</v>
      </c>
      <c r="D7508" s="102" t="s">
        <v>22726</v>
      </c>
    </row>
    <row r="7509" spans="1:4" ht="13.5" x14ac:dyDescent="0.25">
      <c r="A7509" s="101" t="s">
        <v>22727</v>
      </c>
      <c r="B7509" s="101" t="s">
        <v>22728</v>
      </c>
      <c r="C7509" s="101" t="s">
        <v>21975</v>
      </c>
      <c r="D7509" s="102" t="s">
        <v>22729</v>
      </c>
    </row>
    <row r="7510" spans="1:4" ht="13.5" x14ac:dyDescent="0.25">
      <c r="A7510" s="101" t="s">
        <v>22730</v>
      </c>
      <c r="B7510" s="101" t="s">
        <v>21865</v>
      </c>
      <c r="C7510" s="101" t="s">
        <v>21975</v>
      </c>
      <c r="D7510" s="102" t="s">
        <v>22731</v>
      </c>
    </row>
    <row r="7511" spans="1:4" ht="13.5" x14ac:dyDescent="0.25">
      <c r="A7511" s="101" t="s">
        <v>22732</v>
      </c>
      <c r="B7511" s="101" t="s">
        <v>22733</v>
      </c>
      <c r="C7511" s="101" t="s">
        <v>21975</v>
      </c>
      <c r="D7511" s="102" t="s">
        <v>22734</v>
      </c>
    </row>
    <row r="7512" spans="1:4" ht="13.5" x14ac:dyDescent="0.25">
      <c r="A7512" s="101" t="s">
        <v>22735</v>
      </c>
      <c r="B7512" s="101" t="s">
        <v>21867</v>
      </c>
      <c r="C7512" s="101" t="s">
        <v>21975</v>
      </c>
      <c r="D7512" s="102" t="s">
        <v>22736</v>
      </c>
    </row>
    <row r="7513" spans="1:4" ht="13.5" x14ac:dyDescent="0.25">
      <c r="A7513" s="101" t="s">
        <v>22737</v>
      </c>
      <c r="B7513" s="101" t="s">
        <v>21876</v>
      </c>
      <c r="C7513" s="101" t="s">
        <v>21975</v>
      </c>
      <c r="D7513" s="102" t="s">
        <v>22609</v>
      </c>
    </row>
    <row r="7514" spans="1:4" ht="13.5" x14ac:dyDescent="0.25">
      <c r="A7514" s="101" t="s">
        <v>22738</v>
      </c>
      <c r="B7514" s="101" t="s">
        <v>21878</v>
      </c>
      <c r="C7514" s="101" t="s">
        <v>21975</v>
      </c>
      <c r="D7514" s="102" t="s">
        <v>22642</v>
      </c>
    </row>
    <row r="7515" spans="1:4" ht="13.5" x14ac:dyDescent="0.25">
      <c r="A7515" s="101" t="s">
        <v>22739</v>
      </c>
      <c r="B7515" s="101" t="s">
        <v>21880</v>
      </c>
      <c r="C7515" s="101" t="s">
        <v>21975</v>
      </c>
      <c r="D7515" s="102" t="s">
        <v>22740</v>
      </c>
    </row>
    <row r="7516" spans="1:4" ht="13.5" x14ac:dyDescent="0.25">
      <c r="A7516" s="101" t="s">
        <v>22741</v>
      </c>
      <c r="B7516" s="101" t="s">
        <v>21882</v>
      </c>
      <c r="C7516" s="101" t="s">
        <v>21975</v>
      </c>
      <c r="D7516" s="102" t="s">
        <v>22742</v>
      </c>
    </row>
    <row r="7517" spans="1:4" ht="13.5" x14ac:dyDescent="0.25">
      <c r="A7517" s="101" t="s">
        <v>22743</v>
      </c>
      <c r="B7517" s="101" t="s">
        <v>21885</v>
      </c>
      <c r="C7517" s="101" t="s">
        <v>21975</v>
      </c>
      <c r="D7517" s="102" t="s">
        <v>22740</v>
      </c>
    </row>
    <row r="7518" spans="1:4" ht="13.5" x14ac:dyDescent="0.25">
      <c r="A7518" s="101" t="s">
        <v>22744</v>
      </c>
      <c r="B7518" s="101" t="s">
        <v>22745</v>
      </c>
      <c r="C7518" s="101" t="s">
        <v>21975</v>
      </c>
      <c r="D7518" s="102" t="s">
        <v>22746</v>
      </c>
    </row>
    <row r="7519" spans="1:4" ht="13.5" x14ac:dyDescent="0.25">
      <c r="A7519" s="101" t="s">
        <v>22747</v>
      </c>
      <c r="B7519" s="101" t="s">
        <v>21889</v>
      </c>
      <c r="C7519" s="101" t="s">
        <v>21975</v>
      </c>
      <c r="D7519" s="102" t="s">
        <v>22748</v>
      </c>
    </row>
    <row r="7520" spans="1:4" ht="13.5" x14ac:dyDescent="0.25">
      <c r="A7520" s="101" t="s">
        <v>22749</v>
      </c>
      <c r="B7520" s="101" t="s">
        <v>21891</v>
      </c>
      <c r="C7520" s="101" t="s">
        <v>21975</v>
      </c>
      <c r="D7520" s="102" t="s">
        <v>22585</v>
      </c>
    </row>
    <row r="7521" spans="1:4" ht="13.5" x14ac:dyDescent="0.25">
      <c r="A7521" s="101" t="s">
        <v>22750</v>
      </c>
      <c r="B7521" s="101" t="s">
        <v>22751</v>
      </c>
      <c r="C7521" s="101" t="s">
        <v>21975</v>
      </c>
      <c r="D7521" s="102" t="s">
        <v>22752</v>
      </c>
    </row>
    <row r="7522" spans="1:4" ht="13.5" x14ac:dyDescent="0.25">
      <c r="A7522" s="101" t="s">
        <v>22753</v>
      </c>
      <c r="B7522" s="101" t="s">
        <v>21895</v>
      </c>
      <c r="C7522" s="101" t="s">
        <v>21975</v>
      </c>
      <c r="D7522" s="102" t="s">
        <v>22754</v>
      </c>
    </row>
    <row r="7523" spans="1:4" ht="13.5" x14ac:dyDescent="0.25">
      <c r="A7523" s="101" t="s">
        <v>22755</v>
      </c>
      <c r="B7523" s="101" t="s">
        <v>22756</v>
      </c>
      <c r="C7523" s="101" t="s">
        <v>21975</v>
      </c>
      <c r="D7523" s="102" t="s">
        <v>22757</v>
      </c>
    </row>
    <row r="7524" spans="1:4" ht="13.5" x14ac:dyDescent="0.25">
      <c r="A7524" s="101" t="s">
        <v>22758</v>
      </c>
      <c r="B7524" s="101" t="s">
        <v>21901</v>
      </c>
      <c r="C7524" s="101" t="s">
        <v>21975</v>
      </c>
      <c r="D7524" s="102" t="s">
        <v>22621</v>
      </c>
    </row>
    <row r="7525" spans="1:4" ht="13.5" x14ac:dyDescent="0.25">
      <c r="A7525" s="101" t="s">
        <v>22759</v>
      </c>
      <c r="B7525" s="101" t="s">
        <v>22760</v>
      </c>
      <c r="C7525" s="101" t="s">
        <v>21975</v>
      </c>
      <c r="D7525" s="102" t="s">
        <v>22761</v>
      </c>
    </row>
    <row r="7526" spans="1:4" ht="13.5" x14ac:dyDescent="0.25">
      <c r="A7526" s="101" t="s">
        <v>22762</v>
      </c>
      <c r="B7526" s="101" t="s">
        <v>22763</v>
      </c>
      <c r="C7526" s="101" t="s">
        <v>21975</v>
      </c>
      <c r="D7526" s="102" t="s">
        <v>22764</v>
      </c>
    </row>
    <row r="7527" spans="1:4" ht="13.5" x14ac:dyDescent="0.25">
      <c r="A7527" s="101" t="s">
        <v>22765</v>
      </c>
      <c r="B7527" s="101" t="s">
        <v>22766</v>
      </c>
      <c r="C7527" s="101" t="s">
        <v>21975</v>
      </c>
      <c r="D7527" s="102" t="s">
        <v>22767</v>
      </c>
    </row>
    <row r="7528" spans="1:4" ht="13.5" x14ac:dyDescent="0.25">
      <c r="A7528" s="101" t="s">
        <v>22768</v>
      </c>
      <c r="B7528" s="101" t="s">
        <v>21915</v>
      </c>
      <c r="C7528" s="101" t="s">
        <v>21975</v>
      </c>
      <c r="D7528" s="102" t="s">
        <v>22769</v>
      </c>
    </row>
    <row r="7529" spans="1:4" ht="13.5" x14ac:dyDescent="0.25">
      <c r="A7529" s="101" t="s">
        <v>22770</v>
      </c>
      <c r="B7529" s="101" t="s">
        <v>22262</v>
      </c>
      <c r="C7529" s="101" t="s">
        <v>21975</v>
      </c>
      <c r="D7529" s="102" t="s">
        <v>22771</v>
      </c>
    </row>
  </sheetData>
  <mergeCells count="4">
    <mergeCell ref="A1:M1"/>
    <mergeCell ref="A2:M2"/>
    <mergeCell ref="A3:M3"/>
    <mergeCell ref="A4:M4"/>
  </mergeCells>
  <phoneticPr fontId="12" type="noConversion"/>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7"/>
  <sheetViews>
    <sheetView showGridLines="0" tabSelected="1" zoomScaleNormal="100" zoomScaleSheetLayoutView="100" workbookViewId="0">
      <selection activeCell="F9" sqref="F9:F10"/>
    </sheetView>
  </sheetViews>
  <sheetFormatPr defaultRowHeight="15" x14ac:dyDescent="0.2"/>
  <cols>
    <col min="1" max="1" width="7.85546875" style="251" customWidth="1"/>
    <col min="2" max="2" width="68.7109375" style="251" customWidth="1"/>
    <col min="3" max="3" width="13.140625" style="251" customWidth="1"/>
    <col min="4" max="4" width="9.140625" style="133"/>
    <col min="5" max="5" width="14" style="133" bestFit="1" customWidth="1"/>
    <col min="6" max="6" width="14.42578125" style="133" customWidth="1"/>
    <col min="7" max="7" width="14.28515625" style="133" customWidth="1"/>
    <col min="8" max="8" width="11.28515625" style="133" bestFit="1" customWidth="1"/>
    <col min="9" max="9" width="13" style="133" customWidth="1"/>
    <col min="10" max="10" width="13.5703125" style="133" customWidth="1"/>
    <col min="11" max="253" width="9.140625" style="133"/>
    <col min="254" max="254" width="7.85546875" style="133" customWidth="1"/>
    <col min="255" max="255" width="56.7109375" style="133" customWidth="1"/>
    <col min="256" max="256" width="10.7109375" style="133" customWidth="1"/>
    <col min="257" max="257" width="13.5703125" style="133" customWidth="1"/>
    <col min="258" max="259" width="11.85546875" style="133" customWidth="1"/>
    <col min="260" max="260" width="13.140625" style="133" customWidth="1"/>
    <col min="261" max="261" width="9.140625" style="133"/>
    <col min="262" max="262" width="12.7109375" style="133" bestFit="1" customWidth="1"/>
    <col min="263" max="509" width="9.140625" style="133"/>
    <col min="510" max="510" width="7.85546875" style="133" customWidth="1"/>
    <col min="511" max="511" width="56.7109375" style="133" customWidth="1"/>
    <col min="512" max="512" width="10.7109375" style="133" customWidth="1"/>
    <col min="513" max="513" width="13.5703125" style="133" customWidth="1"/>
    <col min="514" max="515" width="11.85546875" style="133" customWidth="1"/>
    <col min="516" max="516" width="13.140625" style="133" customWidth="1"/>
    <col min="517" max="517" width="9.140625" style="133"/>
    <col min="518" max="518" width="12.7109375" style="133" bestFit="1" customWidth="1"/>
    <col min="519" max="765" width="9.140625" style="133"/>
    <col min="766" max="766" width="7.85546875" style="133" customWidth="1"/>
    <col min="767" max="767" width="56.7109375" style="133" customWidth="1"/>
    <col min="768" max="768" width="10.7109375" style="133" customWidth="1"/>
    <col min="769" max="769" width="13.5703125" style="133" customWidth="1"/>
    <col min="770" max="771" width="11.85546875" style="133" customWidth="1"/>
    <col min="772" max="772" width="13.140625" style="133" customWidth="1"/>
    <col min="773" max="773" width="9.140625" style="133"/>
    <col min="774" max="774" width="12.7109375" style="133" bestFit="1" customWidth="1"/>
    <col min="775" max="1021" width="9.140625" style="133"/>
    <col min="1022" max="1022" width="7.85546875" style="133" customWidth="1"/>
    <col min="1023" max="1023" width="56.7109375" style="133" customWidth="1"/>
    <col min="1024" max="1024" width="10.7109375" style="133" customWidth="1"/>
    <col min="1025" max="1025" width="13.5703125" style="133" customWidth="1"/>
    <col min="1026" max="1027" width="11.85546875" style="133" customWidth="1"/>
    <col min="1028" max="1028" width="13.140625" style="133" customWidth="1"/>
    <col min="1029" max="1029" width="9.140625" style="133"/>
    <col min="1030" max="1030" width="12.7109375" style="133" bestFit="1" customWidth="1"/>
    <col min="1031" max="1277" width="9.140625" style="133"/>
    <col min="1278" max="1278" width="7.85546875" style="133" customWidth="1"/>
    <col min="1279" max="1279" width="56.7109375" style="133" customWidth="1"/>
    <col min="1280" max="1280" width="10.7109375" style="133" customWidth="1"/>
    <col min="1281" max="1281" width="13.5703125" style="133" customWidth="1"/>
    <col min="1282" max="1283" width="11.85546875" style="133" customWidth="1"/>
    <col min="1284" max="1284" width="13.140625" style="133" customWidth="1"/>
    <col min="1285" max="1285" width="9.140625" style="133"/>
    <col min="1286" max="1286" width="12.7109375" style="133" bestFit="1" customWidth="1"/>
    <col min="1287" max="1533" width="9.140625" style="133"/>
    <col min="1534" max="1534" width="7.85546875" style="133" customWidth="1"/>
    <col min="1535" max="1535" width="56.7109375" style="133" customWidth="1"/>
    <col min="1536" max="1536" width="10.7109375" style="133" customWidth="1"/>
    <col min="1537" max="1537" width="13.5703125" style="133" customWidth="1"/>
    <col min="1538" max="1539" width="11.85546875" style="133" customWidth="1"/>
    <col min="1540" max="1540" width="13.140625" style="133" customWidth="1"/>
    <col min="1541" max="1541" width="9.140625" style="133"/>
    <col min="1542" max="1542" width="12.7109375" style="133" bestFit="1" customWidth="1"/>
    <col min="1543" max="1789" width="9.140625" style="133"/>
    <col min="1790" max="1790" width="7.85546875" style="133" customWidth="1"/>
    <col min="1791" max="1791" width="56.7109375" style="133" customWidth="1"/>
    <col min="1792" max="1792" width="10.7109375" style="133" customWidth="1"/>
    <col min="1793" max="1793" width="13.5703125" style="133" customWidth="1"/>
    <col min="1794" max="1795" width="11.85546875" style="133" customWidth="1"/>
    <col min="1796" max="1796" width="13.140625" style="133" customWidth="1"/>
    <col min="1797" max="1797" width="9.140625" style="133"/>
    <col min="1798" max="1798" width="12.7109375" style="133" bestFit="1" customWidth="1"/>
    <col min="1799" max="2045" width="9.140625" style="133"/>
    <col min="2046" max="2046" width="7.85546875" style="133" customWidth="1"/>
    <col min="2047" max="2047" width="56.7109375" style="133" customWidth="1"/>
    <col min="2048" max="2048" width="10.7109375" style="133" customWidth="1"/>
    <col min="2049" max="2049" width="13.5703125" style="133" customWidth="1"/>
    <col min="2050" max="2051" width="11.85546875" style="133" customWidth="1"/>
    <col min="2052" max="2052" width="13.140625" style="133" customWidth="1"/>
    <col min="2053" max="2053" width="9.140625" style="133"/>
    <col min="2054" max="2054" width="12.7109375" style="133" bestFit="1" customWidth="1"/>
    <col min="2055" max="2301" width="9.140625" style="133"/>
    <col min="2302" max="2302" width="7.85546875" style="133" customWidth="1"/>
    <col min="2303" max="2303" width="56.7109375" style="133" customWidth="1"/>
    <col min="2304" max="2304" width="10.7109375" style="133" customWidth="1"/>
    <col min="2305" max="2305" width="13.5703125" style="133" customWidth="1"/>
    <col min="2306" max="2307" width="11.85546875" style="133" customWidth="1"/>
    <col min="2308" max="2308" width="13.140625" style="133" customWidth="1"/>
    <col min="2309" max="2309" width="9.140625" style="133"/>
    <col min="2310" max="2310" width="12.7109375" style="133" bestFit="1" customWidth="1"/>
    <col min="2311" max="2557" width="9.140625" style="133"/>
    <col min="2558" max="2558" width="7.85546875" style="133" customWidth="1"/>
    <col min="2559" max="2559" width="56.7109375" style="133" customWidth="1"/>
    <col min="2560" max="2560" width="10.7109375" style="133" customWidth="1"/>
    <col min="2561" max="2561" width="13.5703125" style="133" customWidth="1"/>
    <col min="2562" max="2563" width="11.85546875" style="133" customWidth="1"/>
    <col min="2564" max="2564" width="13.140625" style="133" customWidth="1"/>
    <col min="2565" max="2565" width="9.140625" style="133"/>
    <col min="2566" max="2566" width="12.7109375" style="133" bestFit="1" customWidth="1"/>
    <col min="2567" max="2813" width="9.140625" style="133"/>
    <col min="2814" max="2814" width="7.85546875" style="133" customWidth="1"/>
    <col min="2815" max="2815" width="56.7109375" style="133" customWidth="1"/>
    <col min="2816" max="2816" width="10.7109375" style="133" customWidth="1"/>
    <col min="2817" max="2817" width="13.5703125" style="133" customWidth="1"/>
    <col min="2818" max="2819" width="11.85546875" style="133" customWidth="1"/>
    <col min="2820" max="2820" width="13.140625" style="133" customWidth="1"/>
    <col min="2821" max="2821" width="9.140625" style="133"/>
    <col min="2822" max="2822" width="12.7109375" style="133" bestFit="1" customWidth="1"/>
    <col min="2823" max="3069" width="9.140625" style="133"/>
    <col min="3070" max="3070" width="7.85546875" style="133" customWidth="1"/>
    <col min="3071" max="3071" width="56.7109375" style="133" customWidth="1"/>
    <col min="3072" max="3072" width="10.7109375" style="133" customWidth="1"/>
    <col min="3073" max="3073" width="13.5703125" style="133" customWidth="1"/>
    <col min="3074" max="3075" width="11.85546875" style="133" customWidth="1"/>
    <col min="3076" max="3076" width="13.140625" style="133" customWidth="1"/>
    <col min="3077" max="3077" width="9.140625" style="133"/>
    <col min="3078" max="3078" width="12.7109375" style="133" bestFit="1" customWidth="1"/>
    <col min="3079" max="3325" width="9.140625" style="133"/>
    <col min="3326" max="3326" width="7.85546875" style="133" customWidth="1"/>
    <col min="3327" max="3327" width="56.7109375" style="133" customWidth="1"/>
    <col min="3328" max="3328" width="10.7109375" style="133" customWidth="1"/>
    <col min="3329" max="3329" width="13.5703125" style="133" customWidth="1"/>
    <col min="3330" max="3331" width="11.85546875" style="133" customWidth="1"/>
    <col min="3332" max="3332" width="13.140625" style="133" customWidth="1"/>
    <col min="3333" max="3333" width="9.140625" style="133"/>
    <col min="3334" max="3334" width="12.7109375" style="133" bestFit="1" customWidth="1"/>
    <col min="3335" max="3581" width="9.140625" style="133"/>
    <col min="3582" max="3582" width="7.85546875" style="133" customWidth="1"/>
    <col min="3583" max="3583" width="56.7109375" style="133" customWidth="1"/>
    <col min="3584" max="3584" width="10.7109375" style="133" customWidth="1"/>
    <col min="3585" max="3585" width="13.5703125" style="133" customWidth="1"/>
    <col min="3586" max="3587" width="11.85546875" style="133" customWidth="1"/>
    <col min="3588" max="3588" width="13.140625" style="133" customWidth="1"/>
    <col min="3589" max="3589" width="9.140625" style="133"/>
    <col min="3590" max="3590" width="12.7109375" style="133" bestFit="1" customWidth="1"/>
    <col min="3591" max="3837" width="9.140625" style="133"/>
    <col min="3838" max="3838" width="7.85546875" style="133" customWidth="1"/>
    <col min="3839" max="3839" width="56.7109375" style="133" customWidth="1"/>
    <col min="3840" max="3840" width="10.7109375" style="133" customWidth="1"/>
    <col min="3841" max="3841" width="13.5703125" style="133" customWidth="1"/>
    <col min="3842" max="3843" width="11.85546875" style="133" customWidth="1"/>
    <col min="3844" max="3844" width="13.140625" style="133" customWidth="1"/>
    <col min="3845" max="3845" width="9.140625" style="133"/>
    <col min="3846" max="3846" width="12.7109375" style="133" bestFit="1" customWidth="1"/>
    <col min="3847" max="4093" width="9.140625" style="133"/>
    <col min="4094" max="4094" width="7.85546875" style="133" customWidth="1"/>
    <col min="4095" max="4095" width="56.7109375" style="133" customWidth="1"/>
    <col min="4096" max="4096" width="10.7109375" style="133" customWidth="1"/>
    <col min="4097" max="4097" width="13.5703125" style="133" customWidth="1"/>
    <col min="4098" max="4099" width="11.85546875" style="133" customWidth="1"/>
    <col min="4100" max="4100" width="13.140625" style="133" customWidth="1"/>
    <col min="4101" max="4101" width="9.140625" style="133"/>
    <col min="4102" max="4102" width="12.7109375" style="133" bestFit="1" customWidth="1"/>
    <col min="4103" max="4349" width="9.140625" style="133"/>
    <col min="4350" max="4350" width="7.85546875" style="133" customWidth="1"/>
    <col min="4351" max="4351" width="56.7109375" style="133" customWidth="1"/>
    <col min="4352" max="4352" width="10.7109375" style="133" customWidth="1"/>
    <col min="4353" max="4353" width="13.5703125" style="133" customWidth="1"/>
    <col min="4354" max="4355" width="11.85546875" style="133" customWidth="1"/>
    <col min="4356" max="4356" width="13.140625" style="133" customWidth="1"/>
    <col min="4357" max="4357" width="9.140625" style="133"/>
    <col min="4358" max="4358" width="12.7109375" style="133" bestFit="1" customWidth="1"/>
    <col min="4359" max="4605" width="9.140625" style="133"/>
    <col min="4606" max="4606" width="7.85546875" style="133" customWidth="1"/>
    <col min="4607" max="4607" width="56.7109375" style="133" customWidth="1"/>
    <col min="4608" max="4608" width="10.7109375" style="133" customWidth="1"/>
    <col min="4609" max="4609" width="13.5703125" style="133" customWidth="1"/>
    <col min="4610" max="4611" width="11.85546875" style="133" customWidth="1"/>
    <col min="4612" max="4612" width="13.140625" style="133" customWidth="1"/>
    <col min="4613" max="4613" width="9.140625" style="133"/>
    <col min="4614" max="4614" width="12.7109375" style="133" bestFit="1" customWidth="1"/>
    <col min="4615" max="4861" width="9.140625" style="133"/>
    <col min="4862" max="4862" width="7.85546875" style="133" customWidth="1"/>
    <col min="4863" max="4863" width="56.7109375" style="133" customWidth="1"/>
    <col min="4864" max="4864" width="10.7109375" style="133" customWidth="1"/>
    <col min="4865" max="4865" width="13.5703125" style="133" customWidth="1"/>
    <col min="4866" max="4867" width="11.85546875" style="133" customWidth="1"/>
    <col min="4868" max="4868" width="13.140625" style="133" customWidth="1"/>
    <col min="4869" max="4869" width="9.140625" style="133"/>
    <col min="4870" max="4870" width="12.7109375" style="133" bestFit="1" customWidth="1"/>
    <col min="4871" max="5117" width="9.140625" style="133"/>
    <col min="5118" max="5118" width="7.85546875" style="133" customWidth="1"/>
    <col min="5119" max="5119" width="56.7109375" style="133" customWidth="1"/>
    <col min="5120" max="5120" width="10.7109375" style="133" customWidth="1"/>
    <col min="5121" max="5121" width="13.5703125" style="133" customWidth="1"/>
    <col min="5122" max="5123" width="11.85546875" style="133" customWidth="1"/>
    <col min="5124" max="5124" width="13.140625" style="133" customWidth="1"/>
    <col min="5125" max="5125" width="9.140625" style="133"/>
    <col min="5126" max="5126" width="12.7109375" style="133" bestFit="1" customWidth="1"/>
    <col min="5127" max="5373" width="9.140625" style="133"/>
    <col min="5374" max="5374" width="7.85546875" style="133" customWidth="1"/>
    <col min="5375" max="5375" width="56.7109375" style="133" customWidth="1"/>
    <col min="5376" max="5376" width="10.7109375" style="133" customWidth="1"/>
    <col min="5377" max="5377" width="13.5703125" style="133" customWidth="1"/>
    <col min="5378" max="5379" width="11.85546875" style="133" customWidth="1"/>
    <col min="5380" max="5380" width="13.140625" style="133" customWidth="1"/>
    <col min="5381" max="5381" width="9.140625" style="133"/>
    <col min="5382" max="5382" width="12.7109375" style="133" bestFit="1" customWidth="1"/>
    <col min="5383" max="5629" width="9.140625" style="133"/>
    <col min="5630" max="5630" width="7.85546875" style="133" customWidth="1"/>
    <col min="5631" max="5631" width="56.7109375" style="133" customWidth="1"/>
    <col min="5632" max="5632" width="10.7109375" style="133" customWidth="1"/>
    <col min="5633" max="5633" width="13.5703125" style="133" customWidth="1"/>
    <col min="5634" max="5635" width="11.85546875" style="133" customWidth="1"/>
    <col min="5636" max="5636" width="13.140625" style="133" customWidth="1"/>
    <col min="5637" max="5637" width="9.140625" style="133"/>
    <col min="5638" max="5638" width="12.7109375" style="133" bestFit="1" customWidth="1"/>
    <col min="5639" max="5885" width="9.140625" style="133"/>
    <col min="5886" max="5886" width="7.85546875" style="133" customWidth="1"/>
    <col min="5887" max="5887" width="56.7109375" style="133" customWidth="1"/>
    <col min="5888" max="5888" width="10.7109375" style="133" customWidth="1"/>
    <col min="5889" max="5889" width="13.5703125" style="133" customWidth="1"/>
    <col min="5890" max="5891" width="11.85546875" style="133" customWidth="1"/>
    <col min="5892" max="5892" width="13.140625" style="133" customWidth="1"/>
    <col min="5893" max="5893" width="9.140625" style="133"/>
    <col min="5894" max="5894" width="12.7109375" style="133" bestFit="1" customWidth="1"/>
    <col min="5895" max="6141" width="9.140625" style="133"/>
    <col min="6142" max="6142" width="7.85546875" style="133" customWidth="1"/>
    <col min="6143" max="6143" width="56.7109375" style="133" customWidth="1"/>
    <col min="6144" max="6144" width="10.7109375" style="133" customWidth="1"/>
    <col min="6145" max="6145" width="13.5703125" style="133" customWidth="1"/>
    <col min="6146" max="6147" width="11.85546875" style="133" customWidth="1"/>
    <col min="6148" max="6148" width="13.140625" style="133" customWidth="1"/>
    <col min="6149" max="6149" width="9.140625" style="133"/>
    <col min="6150" max="6150" width="12.7109375" style="133" bestFit="1" customWidth="1"/>
    <col min="6151" max="6397" width="9.140625" style="133"/>
    <col min="6398" max="6398" width="7.85546875" style="133" customWidth="1"/>
    <col min="6399" max="6399" width="56.7109375" style="133" customWidth="1"/>
    <col min="6400" max="6400" width="10.7109375" style="133" customWidth="1"/>
    <col min="6401" max="6401" width="13.5703125" style="133" customWidth="1"/>
    <col min="6402" max="6403" width="11.85546875" style="133" customWidth="1"/>
    <col min="6404" max="6404" width="13.140625" style="133" customWidth="1"/>
    <col min="6405" max="6405" width="9.140625" style="133"/>
    <col min="6406" max="6406" width="12.7109375" style="133" bestFit="1" customWidth="1"/>
    <col min="6407" max="6653" width="9.140625" style="133"/>
    <col min="6654" max="6654" width="7.85546875" style="133" customWidth="1"/>
    <col min="6655" max="6655" width="56.7109375" style="133" customWidth="1"/>
    <col min="6656" max="6656" width="10.7109375" style="133" customWidth="1"/>
    <col min="6657" max="6657" width="13.5703125" style="133" customWidth="1"/>
    <col min="6658" max="6659" width="11.85546875" style="133" customWidth="1"/>
    <col min="6660" max="6660" width="13.140625" style="133" customWidth="1"/>
    <col min="6661" max="6661" width="9.140625" style="133"/>
    <col min="6662" max="6662" width="12.7109375" style="133" bestFit="1" customWidth="1"/>
    <col min="6663" max="6909" width="9.140625" style="133"/>
    <col min="6910" max="6910" width="7.85546875" style="133" customWidth="1"/>
    <col min="6911" max="6911" width="56.7109375" style="133" customWidth="1"/>
    <col min="6912" max="6912" width="10.7109375" style="133" customWidth="1"/>
    <col min="6913" max="6913" width="13.5703125" style="133" customWidth="1"/>
    <col min="6914" max="6915" width="11.85546875" style="133" customWidth="1"/>
    <col min="6916" max="6916" width="13.140625" style="133" customWidth="1"/>
    <col min="6917" max="6917" width="9.140625" style="133"/>
    <col min="6918" max="6918" width="12.7109375" style="133" bestFit="1" customWidth="1"/>
    <col min="6919" max="7165" width="9.140625" style="133"/>
    <col min="7166" max="7166" width="7.85546875" style="133" customWidth="1"/>
    <col min="7167" max="7167" width="56.7109375" style="133" customWidth="1"/>
    <col min="7168" max="7168" width="10.7109375" style="133" customWidth="1"/>
    <col min="7169" max="7169" width="13.5703125" style="133" customWidth="1"/>
    <col min="7170" max="7171" width="11.85546875" style="133" customWidth="1"/>
    <col min="7172" max="7172" width="13.140625" style="133" customWidth="1"/>
    <col min="7173" max="7173" width="9.140625" style="133"/>
    <col min="7174" max="7174" width="12.7109375" style="133" bestFit="1" customWidth="1"/>
    <col min="7175" max="7421" width="9.140625" style="133"/>
    <col min="7422" max="7422" width="7.85546875" style="133" customWidth="1"/>
    <col min="7423" max="7423" width="56.7109375" style="133" customWidth="1"/>
    <col min="7424" max="7424" width="10.7109375" style="133" customWidth="1"/>
    <col min="7425" max="7425" width="13.5703125" style="133" customWidth="1"/>
    <col min="7426" max="7427" width="11.85546875" style="133" customWidth="1"/>
    <col min="7428" max="7428" width="13.140625" style="133" customWidth="1"/>
    <col min="7429" max="7429" width="9.140625" style="133"/>
    <col min="7430" max="7430" width="12.7109375" style="133" bestFit="1" customWidth="1"/>
    <col min="7431" max="7677" width="9.140625" style="133"/>
    <col min="7678" max="7678" width="7.85546875" style="133" customWidth="1"/>
    <col min="7679" max="7679" width="56.7109375" style="133" customWidth="1"/>
    <col min="7680" max="7680" width="10.7109375" style="133" customWidth="1"/>
    <col min="7681" max="7681" width="13.5703125" style="133" customWidth="1"/>
    <col min="7682" max="7683" width="11.85546875" style="133" customWidth="1"/>
    <col min="7684" max="7684" width="13.140625" style="133" customWidth="1"/>
    <col min="7685" max="7685" width="9.140625" style="133"/>
    <col min="7686" max="7686" width="12.7109375" style="133" bestFit="1" customWidth="1"/>
    <col min="7687" max="7933" width="9.140625" style="133"/>
    <col min="7934" max="7934" width="7.85546875" style="133" customWidth="1"/>
    <col min="7935" max="7935" width="56.7109375" style="133" customWidth="1"/>
    <col min="7936" max="7936" width="10.7109375" style="133" customWidth="1"/>
    <col min="7937" max="7937" width="13.5703125" style="133" customWidth="1"/>
    <col min="7938" max="7939" width="11.85546875" style="133" customWidth="1"/>
    <col min="7940" max="7940" width="13.140625" style="133" customWidth="1"/>
    <col min="7941" max="7941" width="9.140625" style="133"/>
    <col min="7942" max="7942" width="12.7109375" style="133" bestFit="1" customWidth="1"/>
    <col min="7943" max="8189" width="9.140625" style="133"/>
    <col min="8190" max="8190" width="7.85546875" style="133" customWidth="1"/>
    <col min="8191" max="8191" width="56.7109375" style="133" customWidth="1"/>
    <col min="8192" max="8192" width="10.7109375" style="133" customWidth="1"/>
    <col min="8193" max="8193" width="13.5703125" style="133" customWidth="1"/>
    <col min="8194" max="8195" width="11.85546875" style="133" customWidth="1"/>
    <col min="8196" max="8196" width="13.140625" style="133" customWidth="1"/>
    <col min="8197" max="8197" width="9.140625" style="133"/>
    <col min="8198" max="8198" width="12.7109375" style="133" bestFit="1" customWidth="1"/>
    <col min="8199" max="8445" width="9.140625" style="133"/>
    <col min="8446" max="8446" width="7.85546875" style="133" customWidth="1"/>
    <col min="8447" max="8447" width="56.7109375" style="133" customWidth="1"/>
    <col min="8448" max="8448" width="10.7109375" style="133" customWidth="1"/>
    <col min="8449" max="8449" width="13.5703125" style="133" customWidth="1"/>
    <col min="8450" max="8451" width="11.85546875" style="133" customWidth="1"/>
    <col min="8452" max="8452" width="13.140625" style="133" customWidth="1"/>
    <col min="8453" max="8453" width="9.140625" style="133"/>
    <col min="8454" max="8454" width="12.7109375" style="133" bestFit="1" customWidth="1"/>
    <col min="8455" max="8701" width="9.140625" style="133"/>
    <col min="8702" max="8702" width="7.85546875" style="133" customWidth="1"/>
    <col min="8703" max="8703" width="56.7109375" style="133" customWidth="1"/>
    <col min="8704" max="8704" width="10.7109375" style="133" customWidth="1"/>
    <col min="8705" max="8705" width="13.5703125" style="133" customWidth="1"/>
    <col min="8706" max="8707" width="11.85546875" style="133" customWidth="1"/>
    <col min="8708" max="8708" width="13.140625" style="133" customWidth="1"/>
    <col min="8709" max="8709" width="9.140625" style="133"/>
    <col min="8710" max="8710" width="12.7109375" style="133" bestFit="1" customWidth="1"/>
    <col min="8711" max="8957" width="9.140625" style="133"/>
    <col min="8958" max="8958" width="7.85546875" style="133" customWidth="1"/>
    <col min="8959" max="8959" width="56.7109375" style="133" customWidth="1"/>
    <col min="8960" max="8960" width="10.7109375" style="133" customWidth="1"/>
    <col min="8961" max="8961" width="13.5703125" style="133" customWidth="1"/>
    <col min="8962" max="8963" width="11.85546875" style="133" customWidth="1"/>
    <col min="8964" max="8964" width="13.140625" style="133" customWidth="1"/>
    <col min="8965" max="8965" width="9.140625" style="133"/>
    <col min="8966" max="8966" width="12.7109375" style="133" bestFit="1" customWidth="1"/>
    <col min="8967" max="9213" width="9.140625" style="133"/>
    <col min="9214" max="9214" width="7.85546875" style="133" customWidth="1"/>
    <col min="9215" max="9215" width="56.7109375" style="133" customWidth="1"/>
    <col min="9216" max="9216" width="10.7109375" style="133" customWidth="1"/>
    <col min="9217" max="9217" width="13.5703125" style="133" customWidth="1"/>
    <col min="9218" max="9219" width="11.85546875" style="133" customWidth="1"/>
    <col min="9220" max="9220" width="13.140625" style="133" customWidth="1"/>
    <col min="9221" max="9221" width="9.140625" style="133"/>
    <col min="9222" max="9222" width="12.7109375" style="133" bestFit="1" customWidth="1"/>
    <col min="9223" max="9469" width="9.140625" style="133"/>
    <col min="9470" max="9470" width="7.85546875" style="133" customWidth="1"/>
    <col min="9471" max="9471" width="56.7109375" style="133" customWidth="1"/>
    <col min="9472" max="9472" width="10.7109375" style="133" customWidth="1"/>
    <col min="9473" max="9473" width="13.5703125" style="133" customWidth="1"/>
    <col min="9474" max="9475" width="11.85546875" style="133" customWidth="1"/>
    <col min="9476" max="9476" width="13.140625" style="133" customWidth="1"/>
    <col min="9477" max="9477" width="9.140625" style="133"/>
    <col min="9478" max="9478" width="12.7109375" style="133" bestFit="1" customWidth="1"/>
    <col min="9479" max="9725" width="9.140625" style="133"/>
    <col min="9726" max="9726" width="7.85546875" style="133" customWidth="1"/>
    <col min="9727" max="9727" width="56.7109375" style="133" customWidth="1"/>
    <col min="9728" max="9728" width="10.7109375" style="133" customWidth="1"/>
    <col min="9729" max="9729" width="13.5703125" style="133" customWidth="1"/>
    <col min="9730" max="9731" width="11.85546875" style="133" customWidth="1"/>
    <col min="9732" max="9732" width="13.140625" style="133" customWidth="1"/>
    <col min="9733" max="9733" width="9.140625" style="133"/>
    <col min="9734" max="9734" width="12.7109375" style="133" bestFit="1" customWidth="1"/>
    <col min="9735" max="9981" width="9.140625" style="133"/>
    <col min="9982" max="9982" width="7.85546875" style="133" customWidth="1"/>
    <col min="9983" max="9983" width="56.7109375" style="133" customWidth="1"/>
    <col min="9984" max="9984" width="10.7109375" style="133" customWidth="1"/>
    <col min="9985" max="9985" width="13.5703125" style="133" customWidth="1"/>
    <col min="9986" max="9987" width="11.85546875" style="133" customWidth="1"/>
    <col min="9988" max="9988" width="13.140625" style="133" customWidth="1"/>
    <col min="9989" max="9989" width="9.140625" style="133"/>
    <col min="9990" max="9990" width="12.7109375" style="133" bestFit="1" customWidth="1"/>
    <col min="9991" max="10237" width="9.140625" style="133"/>
    <col min="10238" max="10238" width="7.85546875" style="133" customWidth="1"/>
    <col min="10239" max="10239" width="56.7109375" style="133" customWidth="1"/>
    <col min="10240" max="10240" width="10.7109375" style="133" customWidth="1"/>
    <col min="10241" max="10241" width="13.5703125" style="133" customWidth="1"/>
    <col min="10242" max="10243" width="11.85546875" style="133" customWidth="1"/>
    <col min="10244" max="10244" width="13.140625" style="133" customWidth="1"/>
    <col min="10245" max="10245" width="9.140625" style="133"/>
    <col min="10246" max="10246" width="12.7109375" style="133" bestFit="1" customWidth="1"/>
    <col min="10247" max="10493" width="9.140625" style="133"/>
    <col min="10494" max="10494" width="7.85546875" style="133" customWidth="1"/>
    <col min="10495" max="10495" width="56.7109375" style="133" customWidth="1"/>
    <col min="10496" max="10496" width="10.7109375" style="133" customWidth="1"/>
    <col min="10497" max="10497" width="13.5703125" style="133" customWidth="1"/>
    <col min="10498" max="10499" width="11.85546875" style="133" customWidth="1"/>
    <col min="10500" max="10500" width="13.140625" style="133" customWidth="1"/>
    <col min="10501" max="10501" width="9.140625" style="133"/>
    <col min="10502" max="10502" width="12.7109375" style="133" bestFit="1" customWidth="1"/>
    <col min="10503" max="10749" width="9.140625" style="133"/>
    <col min="10750" max="10750" width="7.85546875" style="133" customWidth="1"/>
    <col min="10751" max="10751" width="56.7109375" style="133" customWidth="1"/>
    <col min="10752" max="10752" width="10.7109375" style="133" customWidth="1"/>
    <col min="10753" max="10753" width="13.5703125" style="133" customWidth="1"/>
    <col min="10754" max="10755" width="11.85546875" style="133" customWidth="1"/>
    <col min="10756" max="10756" width="13.140625" style="133" customWidth="1"/>
    <col min="10757" max="10757" width="9.140625" style="133"/>
    <col min="10758" max="10758" width="12.7109375" style="133" bestFit="1" customWidth="1"/>
    <col min="10759" max="11005" width="9.140625" style="133"/>
    <col min="11006" max="11006" width="7.85546875" style="133" customWidth="1"/>
    <col min="11007" max="11007" width="56.7109375" style="133" customWidth="1"/>
    <col min="11008" max="11008" width="10.7109375" style="133" customWidth="1"/>
    <col min="11009" max="11009" width="13.5703125" style="133" customWidth="1"/>
    <col min="11010" max="11011" width="11.85546875" style="133" customWidth="1"/>
    <col min="11012" max="11012" width="13.140625" style="133" customWidth="1"/>
    <col min="11013" max="11013" width="9.140625" style="133"/>
    <col min="11014" max="11014" width="12.7109375" style="133" bestFit="1" customWidth="1"/>
    <col min="11015" max="11261" width="9.140625" style="133"/>
    <col min="11262" max="11262" width="7.85546875" style="133" customWidth="1"/>
    <col min="11263" max="11263" width="56.7109375" style="133" customWidth="1"/>
    <col min="11264" max="11264" width="10.7109375" style="133" customWidth="1"/>
    <col min="11265" max="11265" width="13.5703125" style="133" customWidth="1"/>
    <col min="11266" max="11267" width="11.85546875" style="133" customWidth="1"/>
    <col min="11268" max="11268" width="13.140625" style="133" customWidth="1"/>
    <col min="11269" max="11269" width="9.140625" style="133"/>
    <col min="11270" max="11270" width="12.7109375" style="133" bestFit="1" customWidth="1"/>
    <col min="11271" max="11517" width="9.140625" style="133"/>
    <col min="11518" max="11518" width="7.85546875" style="133" customWidth="1"/>
    <col min="11519" max="11519" width="56.7109375" style="133" customWidth="1"/>
    <col min="11520" max="11520" width="10.7109375" style="133" customWidth="1"/>
    <col min="11521" max="11521" width="13.5703125" style="133" customWidth="1"/>
    <col min="11522" max="11523" width="11.85546875" style="133" customWidth="1"/>
    <col min="11524" max="11524" width="13.140625" style="133" customWidth="1"/>
    <col min="11525" max="11525" width="9.140625" style="133"/>
    <col min="11526" max="11526" width="12.7109375" style="133" bestFit="1" customWidth="1"/>
    <col min="11527" max="11773" width="9.140625" style="133"/>
    <col min="11774" max="11774" width="7.85546875" style="133" customWidth="1"/>
    <col min="11775" max="11775" width="56.7109375" style="133" customWidth="1"/>
    <col min="11776" max="11776" width="10.7109375" style="133" customWidth="1"/>
    <col min="11777" max="11777" width="13.5703125" style="133" customWidth="1"/>
    <col min="11778" max="11779" width="11.85546875" style="133" customWidth="1"/>
    <col min="11780" max="11780" width="13.140625" style="133" customWidth="1"/>
    <col min="11781" max="11781" width="9.140625" style="133"/>
    <col min="11782" max="11782" width="12.7109375" style="133" bestFit="1" customWidth="1"/>
    <col min="11783" max="12029" width="9.140625" style="133"/>
    <col min="12030" max="12030" width="7.85546875" style="133" customWidth="1"/>
    <col min="12031" max="12031" width="56.7109375" style="133" customWidth="1"/>
    <col min="12032" max="12032" width="10.7109375" style="133" customWidth="1"/>
    <col min="12033" max="12033" width="13.5703125" style="133" customWidth="1"/>
    <col min="12034" max="12035" width="11.85546875" style="133" customWidth="1"/>
    <col min="12036" max="12036" width="13.140625" style="133" customWidth="1"/>
    <col min="12037" max="12037" width="9.140625" style="133"/>
    <col min="12038" max="12038" width="12.7109375" style="133" bestFit="1" customWidth="1"/>
    <col min="12039" max="12285" width="9.140625" style="133"/>
    <col min="12286" max="12286" width="7.85546875" style="133" customWidth="1"/>
    <col min="12287" max="12287" width="56.7109375" style="133" customWidth="1"/>
    <col min="12288" max="12288" width="10.7109375" style="133" customWidth="1"/>
    <col min="12289" max="12289" width="13.5703125" style="133" customWidth="1"/>
    <col min="12290" max="12291" width="11.85546875" style="133" customWidth="1"/>
    <col min="12292" max="12292" width="13.140625" style="133" customWidth="1"/>
    <col min="12293" max="12293" width="9.140625" style="133"/>
    <col min="12294" max="12294" width="12.7109375" style="133" bestFit="1" customWidth="1"/>
    <col min="12295" max="12541" width="9.140625" style="133"/>
    <col min="12542" max="12542" width="7.85546875" style="133" customWidth="1"/>
    <col min="12543" max="12543" width="56.7109375" style="133" customWidth="1"/>
    <col min="12544" max="12544" width="10.7109375" style="133" customWidth="1"/>
    <col min="12545" max="12545" width="13.5703125" style="133" customWidth="1"/>
    <col min="12546" max="12547" width="11.85546875" style="133" customWidth="1"/>
    <col min="12548" max="12548" width="13.140625" style="133" customWidth="1"/>
    <col min="12549" max="12549" width="9.140625" style="133"/>
    <col min="12550" max="12550" width="12.7109375" style="133" bestFit="1" customWidth="1"/>
    <col min="12551" max="12797" width="9.140625" style="133"/>
    <col min="12798" max="12798" width="7.85546875" style="133" customWidth="1"/>
    <col min="12799" max="12799" width="56.7109375" style="133" customWidth="1"/>
    <col min="12800" max="12800" width="10.7109375" style="133" customWidth="1"/>
    <col min="12801" max="12801" width="13.5703125" style="133" customWidth="1"/>
    <col min="12802" max="12803" width="11.85546875" style="133" customWidth="1"/>
    <col min="12804" max="12804" width="13.140625" style="133" customWidth="1"/>
    <col min="12805" max="12805" width="9.140625" style="133"/>
    <col min="12806" max="12806" width="12.7109375" style="133" bestFit="1" customWidth="1"/>
    <col min="12807" max="13053" width="9.140625" style="133"/>
    <col min="13054" max="13054" width="7.85546875" style="133" customWidth="1"/>
    <col min="13055" max="13055" width="56.7109375" style="133" customWidth="1"/>
    <col min="13056" max="13056" width="10.7109375" style="133" customWidth="1"/>
    <col min="13057" max="13057" width="13.5703125" style="133" customWidth="1"/>
    <col min="13058" max="13059" width="11.85546875" style="133" customWidth="1"/>
    <col min="13060" max="13060" width="13.140625" style="133" customWidth="1"/>
    <col min="13061" max="13061" width="9.140625" style="133"/>
    <col min="13062" max="13062" width="12.7109375" style="133" bestFit="1" customWidth="1"/>
    <col min="13063" max="13309" width="9.140625" style="133"/>
    <col min="13310" max="13310" width="7.85546875" style="133" customWidth="1"/>
    <col min="13311" max="13311" width="56.7109375" style="133" customWidth="1"/>
    <col min="13312" max="13312" width="10.7109375" style="133" customWidth="1"/>
    <col min="13313" max="13313" width="13.5703125" style="133" customWidth="1"/>
    <col min="13314" max="13315" width="11.85546875" style="133" customWidth="1"/>
    <col min="13316" max="13316" width="13.140625" style="133" customWidth="1"/>
    <col min="13317" max="13317" width="9.140625" style="133"/>
    <col min="13318" max="13318" width="12.7109375" style="133" bestFit="1" customWidth="1"/>
    <col min="13319" max="13565" width="9.140625" style="133"/>
    <col min="13566" max="13566" width="7.85546875" style="133" customWidth="1"/>
    <col min="13567" max="13567" width="56.7109375" style="133" customWidth="1"/>
    <col min="13568" max="13568" width="10.7109375" style="133" customWidth="1"/>
    <col min="13569" max="13569" width="13.5703125" style="133" customWidth="1"/>
    <col min="13570" max="13571" width="11.85546875" style="133" customWidth="1"/>
    <col min="13572" max="13572" width="13.140625" style="133" customWidth="1"/>
    <col min="13573" max="13573" width="9.140625" style="133"/>
    <col min="13574" max="13574" width="12.7109375" style="133" bestFit="1" customWidth="1"/>
    <col min="13575" max="13821" width="9.140625" style="133"/>
    <col min="13822" max="13822" width="7.85546875" style="133" customWidth="1"/>
    <col min="13823" max="13823" width="56.7109375" style="133" customWidth="1"/>
    <col min="13824" max="13824" width="10.7109375" style="133" customWidth="1"/>
    <col min="13825" max="13825" width="13.5703125" style="133" customWidth="1"/>
    <col min="13826" max="13827" width="11.85546875" style="133" customWidth="1"/>
    <col min="13828" max="13828" width="13.140625" style="133" customWidth="1"/>
    <col min="13829" max="13829" width="9.140625" style="133"/>
    <col min="13830" max="13830" width="12.7109375" style="133" bestFit="1" customWidth="1"/>
    <col min="13831" max="14077" width="9.140625" style="133"/>
    <col min="14078" max="14078" width="7.85546875" style="133" customWidth="1"/>
    <col min="14079" max="14079" width="56.7109375" style="133" customWidth="1"/>
    <col min="14080" max="14080" width="10.7109375" style="133" customWidth="1"/>
    <col min="14081" max="14081" width="13.5703125" style="133" customWidth="1"/>
    <col min="14082" max="14083" width="11.85546875" style="133" customWidth="1"/>
    <col min="14084" max="14084" width="13.140625" style="133" customWidth="1"/>
    <col min="14085" max="14085" width="9.140625" style="133"/>
    <col min="14086" max="14086" width="12.7109375" style="133" bestFit="1" customWidth="1"/>
    <col min="14087" max="14333" width="9.140625" style="133"/>
    <col min="14334" max="14334" width="7.85546875" style="133" customWidth="1"/>
    <col min="14335" max="14335" width="56.7109375" style="133" customWidth="1"/>
    <col min="14336" max="14336" width="10.7109375" style="133" customWidth="1"/>
    <col min="14337" max="14337" width="13.5703125" style="133" customWidth="1"/>
    <col min="14338" max="14339" width="11.85546875" style="133" customWidth="1"/>
    <col min="14340" max="14340" width="13.140625" style="133" customWidth="1"/>
    <col min="14341" max="14341" width="9.140625" style="133"/>
    <col min="14342" max="14342" width="12.7109375" style="133" bestFit="1" customWidth="1"/>
    <col min="14343" max="14589" width="9.140625" style="133"/>
    <col min="14590" max="14590" width="7.85546875" style="133" customWidth="1"/>
    <col min="14591" max="14591" width="56.7109375" style="133" customWidth="1"/>
    <col min="14592" max="14592" width="10.7109375" style="133" customWidth="1"/>
    <col min="14593" max="14593" width="13.5703125" style="133" customWidth="1"/>
    <col min="14594" max="14595" width="11.85546875" style="133" customWidth="1"/>
    <col min="14596" max="14596" width="13.140625" style="133" customWidth="1"/>
    <col min="14597" max="14597" width="9.140625" style="133"/>
    <col min="14598" max="14598" width="12.7109375" style="133" bestFit="1" customWidth="1"/>
    <col min="14599" max="14845" width="9.140625" style="133"/>
    <col min="14846" max="14846" width="7.85546875" style="133" customWidth="1"/>
    <col min="14847" max="14847" width="56.7109375" style="133" customWidth="1"/>
    <col min="14848" max="14848" width="10.7109375" style="133" customWidth="1"/>
    <col min="14849" max="14849" width="13.5703125" style="133" customWidth="1"/>
    <col min="14850" max="14851" width="11.85546875" style="133" customWidth="1"/>
    <col min="14852" max="14852" width="13.140625" style="133" customWidth="1"/>
    <col min="14853" max="14853" width="9.140625" style="133"/>
    <col min="14854" max="14854" width="12.7109375" style="133" bestFit="1" customWidth="1"/>
    <col min="14855" max="15101" width="9.140625" style="133"/>
    <col min="15102" max="15102" width="7.85546875" style="133" customWidth="1"/>
    <col min="15103" max="15103" width="56.7109375" style="133" customWidth="1"/>
    <col min="15104" max="15104" width="10.7109375" style="133" customWidth="1"/>
    <col min="15105" max="15105" width="13.5703125" style="133" customWidth="1"/>
    <col min="15106" max="15107" width="11.85546875" style="133" customWidth="1"/>
    <col min="15108" max="15108" width="13.140625" style="133" customWidth="1"/>
    <col min="15109" max="15109" width="9.140625" style="133"/>
    <col min="15110" max="15110" width="12.7109375" style="133" bestFit="1" customWidth="1"/>
    <col min="15111" max="15357" width="9.140625" style="133"/>
    <col min="15358" max="15358" width="7.85546875" style="133" customWidth="1"/>
    <col min="15359" max="15359" width="56.7109375" style="133" customWidth="1"/>
    <col min="15360" max="15360" width="10.7109375" style="133" customWidth="1"/>
    <col min="15361" max="15361" width="13.5703125" style="133" customWidth="1"/>
    <col min="15362" max="15363" width="11.85546875" style="133" customWidth="1"/>
    <col min="15364" max="15364" width="13.140625" style="133" customWidth="1"/>
    <col min="15365" max="15365" width="9.140625" style="133"/>
    <col min="15366" max="15366" width="12.7109375" style="133" bestFit="1" customWidth="1"/>
    <col min="15367" max="15613" width="9.140625" style="133"/>
    <col min="15614" max="15614" width="7.85546875" style="133" customWidth="1"/>
    <col min="15615" max="15615" width="56.7109375" style="133" customWidth="1"/>
    <col min="15616" max="15616" width="10.7109375" style="133" customWidth="1"/>
    <col min="15617" max="15617" width="13.5703125" style="133" customWidth="1"/>
    <col min="15618" max="15619" width="11.85546875" style="133" customWidth="1"/>
    <col min="15620" max="15620" width="13.140625" style="133" customWidth="1"/>
    <col min="15621" max="15621" width="9.140625" style="133"/>
    <col min="15622" max="15622" width="12.7109375" style="133" bestFit="1" customWidth="1"/>
    <col min="15623" max="15869" width="9.140625" style="133"/>
    <col min="15870" max="15870" width="7.85546875" style="133" customWidth="1"/>
    <col min="15871" max="15871" width="56.7109375" style="133" customWidth="1"/>
    <col min="15872" max="15872" width="10.7109375" style="133" customWidth="1"/>
    <col min="15873" max="15873" width="13.5703125" style="133" customWidth="1"/>
    <col min="15874" max="15875" width="11.85546875" style="133" customWidth="1"/>
    <col min="15876" max="15876" width="13.140625" style="133" customWidth="1"/>
    <col min="15877" max="15877" width="9.140625" style="133"/>
    <col min="15878" max="15878" width="12.7109375" style="133" bestFit="1" customWidth="1"/>
    <col min="15879" max="16125" width="9.140625" style="133"/>
    <col min="16126" max="16126" width="7.85546875" style="133" customWidth="1"/>
    <col min="16127" max="16127" width="56.7109375" style="133" customWidth="1"/>
    <col min="16128" max="16128" width="10.7109375" style="133" customWidth="1"/>
    <col min="16129" max="16129" width="13.5703125" style="133" customWidth="1"/>
    <col min="16130" max="16131" width="11.85546875" style="133" customWidth="1"/>
    <col min="16132" max="16132" width="13.140625" style="133" customWidth="1"/>
    <col min="16133" max="16133" width="9.140625" style="133"/>
    <col min="16134" max="16134" width="12.7109375" style="133" bestFit="1" customWidth="1"/>
    <col min="16135" max="16384" width="9.140625" style="133"/>
  </cols>
  <sheetData>
    <row r="1" spans="1:11" ht="12.75" x14ac:dyDescent="0.2">
      <c r="A1" s="645" t="s">
        <v>22784</v>
      </c>
      <c r="B1" s="645"/>
      <c r="C1" s="645"/>
    </row>
    <row r="2" spans="1:11" x14ac:dyDescent="0.2">
      <c r="A2" s="646" t="s">
        <v>53130</v>
      </c>
      <c r="B2" s="646"/>
      <c r="C2" s="646"/>
      <c r="D2" s="244"/>
    </row>
    <row r="3" spans="1:11" ht="14.25" x14ac:dyDescent="0.2">
      <c r="A3" s="245"/>
      <c r="B3" s="245"/>
      <c r="C3" s="245"/>
      <c r="F3" s="246" t="s">
        <v>53131</v>
      </c>
    </row>
    <row r="4" spans="1:11" ht="15" customHeight="1" x14ac:dyDescent="0.2">
      <c r="A4" s="647" t="s">
        <v>53302</v>
      </c>
      <c r="B4" s="647"/>
      <c r="C4" s="647"/>
      <c r="E4" s="345" t="s">
        <v>53132</v>
      </c>
      <c r="F4" s="250">
        <v>0.2462</v>
      </c>
    </row>
    <row r="5" spans="1:11" ht="12.75" x14ac:dyDescent="0.2">
      <c r="A5" s="647"/>
      <c r="B5" s="647"/>
      <c r="C5" s="647"/>
      <c r="E5" s="345" t="s">
        <v>53133</v>
      </c>
      <c r="F5" s="250">
        <v>0.15279999999999999</v>
      </c>
    </row>
    <row r="7" spans="1:11" ht="12.75" x14ac:dyDescent="0.2">
      <c r="A7" s="639" t="s">
        <v>16</v>
      </c>
      <c r="B7" s="639" t="s">
        <v>22831</v>
      </c>
      <c r="C7" s="326" t="s">
        <v>53297</v>
      </c>
    </row>
    <row r="8" spans="1:11" ht="12.75" x14ac:dyDescent="0.2">
      <c r="A8" s="639"/>
      <c r="B8" s="639"/>
      <c r="C8" s="253" t="s">
        <v>53136</v>
      </c>
    </row>
    <row r="9" spans="1:11" ht="12.75" x14ac:dyDescent="0.2">
      <c r="A9" s="254"/>
      <c r="B9" s="255" t="s">
        <v>53137</v>
      </c>
      <c r="C9" s="255"/>
    </row>
    <row r="10" spans="1:11" ht="12.75" x14ac:dyDescent="0.2">
      <c r="A10" s="254"/>
      <c r="B10" s="255"/>
      <c r="C10" s="255"/>
    </row>
    <row r="11" spans="1:11" ht="12.75" x14ac:dyDescent="0.2">
      <c r="A11" s="288">
        <v>1</v>
      </c>
      <c r="B11" s="346" t="s">
        <v>53933</v>
      </c>
      <c r="C11" s="347">
        <f>RESUMO!G11</f>
        <v>85119790.15191406</v>
      </c>
      <c r="F11" s="258"/>
      <c r="G11" s="351"/>
      <c r="H11" s="351"/>
      <c r="I11" s="351"/>
      <c r="J11" s="351"/>
      <c r="K11" s="351"/>
    </row>
    <row r="12" spans="1:11" ht="12.75" x14ac:dyDescent="0.2">
      <c r="A12" s="288">
        <v>2</v>
      </c>
      <c r="B12" s="346" t="s">
        <v>53143</v>
      </c>
      <c r="C12" s="347">
        <f>RESUMO!G104</f>
        <v>12711833.47975372</v>
      </c>
      <c r="G12" s="351"/>
      <c r="H12" s="351"/>
      <c r="I12" s="351"/>
      <c r="J12" s="351"/>
      <c r="K12" s="351"/>
    </row>
    <row r="13" spans="1:11" ht="12.75" x14ac:dyDescent="0.2">
      <c r="A13" s="288">
        <v>3</v>
      </c>
      <c r="B13" s="346" t="s">
        <v>53298</v>
      </c>
      <c r="C13" s="347">
        <f>DESMATAMENTO!F13</f>
        <v>30726431.839889351</v>
      </c>
      <c r="G13" s="351"/>
      <c r="H13" s="351"/>
      <c r="I13" s="351"/>
      <c r="J13" s="351"/>
      <c r="K13" s="351"/>
    </row>
    <row r="14" spans="1:11" ht="12.75" x14ac:dyDescent="0.2">
      <c r="A14" s="288">
        <v>4</v>
      </c>
      <c r="B14" s="346" t="s">
        <v>53299</v>
      </c>
      <c r="C14" s="347">
        <v>81105636.854908735</v>
      </c>
      <c r="G14" s="351"/>
      <c r="H14" s="351"/>
      <c r="I14" s="351"/>
      <c r="J14" s="351"/>
      <c r="K14" s="351"/>
    </row>
    <row r="15" spans="1:11" ht="12.75" x14ac:dyDescent="0.2">
      <c r="A15" s="288">
        <v>5</v>
      </c>
      <c r="B15" s="346" t="s">
        <v>53300</v>
      </c>
      <c r="C15" s="347">
        <f>ROUND((RESUMO!G128+RESUMO!G130)*(2.5/100),1)</f>
        <v>4860947.9000000004</v>
      </c>
      <c r="G15" s="352"/>
      <c r="H15" s="351"/>
      <c r="I15" s="351"/>
      <c r="J15" s="351"/>
      <c r="K15" s="351"/>
    </row>
    <row r="16" spans="1:11" ht="22.5" customHeight="1" x14ac:dyDescent="0.2">
      <c r="A16" s="641" t="s">
        <v>53301</v>
      </c>
      <c r="B16" s="642"/>
      <c r="C16" s="278">
        <f>SUM(C11:C15)</f>
        <v>214524640.22646585</v>
      </c>
      <c r="G16" s="351"/>
      <c r="H16" s="351"/>
      <c r="I16" s="351"/>
      <c r="J16" s="351"/>
      <c r="K16" s="351"/>
    </row>
    <row r="17" spans="1:11" ht="12.75" x14ac:dyDescent="0.2">
      <c r="A17" s="288">
        <v>6</v>
      </c>
      <c r="B17" s="346" t="s">
        <v>53929</v>
      </c>
      <c r="C17" s="347">
        <f>RESUMO!G132</f>
        <v>96606293.85155797</v>
      </c>
      <c r="G17" s="352"/>
      <c r="H17" s="351"/>
      <c r="I17" s="351"/>
      <c r="J17" s="351"/>
      <c r="K17" s="351"/>
    </row>
    <row r="18" spans="1:11" ht="22.5" customHeight="1" x14ac:dyDescent="0.2">
      <c r="A18" s="641" t="s">
        <v>54005</v>
      </c>
      <c r="B18" s="642"/>
      <c r="C18" s="278">
        <f>SUM(C16:C17)</f>
        <v>311130934.07802379</v>
      </c>
      <c r="G18" s="351"/>
      <c r="H18" s="351"/>
      <c r="I18" s="351"/>
      <c r="J18" s="351"/>
      <c r="K18" s="351"/>
    </row>
    <row r="19" spans="1:11" x14ac:dyDescent="0.2">
      <c r="A19" s="279"/>
      <c r="B19" s="280"/>
    </row>
    <row r="20" spans="1:11" x14ac:dyDescent="0.2">
      <c r="A20" s="281"/>
      <c r="B20" s="448"/>
      <c r="C20" s="350"/>
      <c r="D20" s="251"/>
    </row>
    <row r="21" spans="1:11" x14ac:dyDescent="0.2">
      <c r="A21" s="281"/>
      <c r="D21" s="251"/>
    </row>
    <row r="22" spans="1:11" x14ac:dyDescent="0.2">
      <c r="A22" s="281"/>
      <c r="B22" s="448"/>
      <c r="C22" s="350"/>
    </row>
    <row r="23" spans="1:11" x14ac:dyDescent="0.2">
      <c r="H23" s="348"/>
      <c r="I23" s="348"/>
    </row>
    <row r="24" spans="1:11" x14ac:dyDescent="0.25">
      <c r="C24" s="350"/>
      <c r="H24" s="349"/>
      <c r="I24" s="349"/>
    </row>
    <row r="26" spans="1:11" x14ac:dyDescent="0.2">
      <c r="C26" s="350"/>
    </row>
    <row r="27" spans="1:11" x14ac:dyDescent="0.2">
      <c r="C27" s="252"/>
    </row>
  </sheetData>
  <mergeCells count="7">
    <mergeCell ref="A18:B18"/>
    <mergeCell ref="A16:B16"/>
    <mergeCell ref="A1:C1"/>
    <mergeCell ref="A2:C2"/>
    <mergeCell ref="A4:C5"/>
    <mergeCell ref="A7:A8"/>
    <mergeCell ref="B7:B8"/>
  </mergeCells>
  <conditionalFormatting sqref="F4:F5">
    <cfRule type="expression" dxfId="0" priority="1" stopIfTrue="1">
      <formula>#REF!="Não"</formula>
    </cfRule>
  </conditionalFormatting>
  <printOptions horizontalCentered="1"/>
  <pageMargins left="0.51181102362204722" right="0.51181102362204722" top="0.78740157480314965" bottom="0.78740157480314965" header="0.31496062992125984" footer="0.31496062992125984"/>
  <pageSetup paperSize="9" scale="74"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pageSetUpPr autoPageBreaks="0" fitToPage="1"/>
  </sheetPr>
  <dimension ref="A2:L19"/>
  <sheetViews>
    <sheetView showGridLines="0" showZeros="0" showRuler="0" showWhiteSpace="0" view="pageBreakPreview" zoomScale="70" zoomScaleNormal="55" zoomScaleSheetLayoutView="70" zoomScalePageLayoutView="60" workbookViewId="0">
      <pane ySplit="9" topLeftCell="A10" activePane="bottomLeft" state="frozen"/>
      <selection pane="bottomLeft" activeCell="D22" sqref="D22"/>
    </sheetView>
  </sheetViews>
  <sheetFormatPr defaultColWidth="9.140625" defaultRowHeight="15.75" outlineLevelRow="1" x14ac:dyDescent="0.25"/>
  <cols>
    <col min="1" max="1" width="12" style="1" customWidth="1"/>
    <col min="2" max="2" width="57.5703125" style="2" customWidth="1"/>
    <col min="3" max="3" width="9.140625" style="3" customWidth="1"/>
    <col min="4" max="4" width="19.7109375" style="4" customWidth="1"/>
    <col min="5" max="5" width="17.42578125" style="4" customWidth="1"/>
    <col min="6" max="6" width="22" style="4" customWidth="1"/>
    <col min="7" max="7" width="28.85546875" style="4" customWidth="1"/>
    <col min="8" max="8" width="14" style="4" customWidth="1"/>
    <col min="9" max="9" width="22.7109375" style="4" customWidth="1"/>
    <col min="10" max="11" width="18.28515625" style="4" customWidth="1"/>
    <col min="12" max="12" width="13.5703125" style="4" customWidth="1"/>
    <col min="13" max="16384" width="9.140625" style="4"/>
  </cols>
  <sheetData>
    <row r="2" spans="1:12" ht="16.5" thickBot="1" x14ac:dyDescent="0.3"/>
    <row r="3" spans="1:12" x14ac:dyDescent="0.25">
      <c r="A3" s="510"/>
      <c r="B3" s="5"/>
      <c r="C3" s="6"/>
      <c r="D3" s="5"/>
      <c r="E3" s="5"/>
      <c r="F3" s="5"/>
      <c r="G3" s="5"/>
      <c r="H3" s="5"/>
      <c r="I3" s="511"/>
    </row>
    <row r="4" spans="1:12" ht="18.75" x14ac:dyDescent="0.25">
      <c r="A4" s="652" t="s">
        <v>1</v>
      </c>
      <c r="B4" s="618"/>
      <c r="C4" s="618"/>
      <c r="D4" s="618"/>
      <c r="E4" s="618"/>
      <c r="F4" s="618"/>
      <c r="G4" s="618"/>
      <c r="H4" s="618"/>
      <c r="I4" s="84"/>
    </row>
    <row r="5" spans="1:12" ht="18.75" x14ac:dyDescent="0.25">
      <c r="A5" s="653" t="s">
        <v>3</v>
      </c>
      <c r="B5" s="621"/>
      <c r="C5" s="621"/>
      <c r="D5" s="621"/>
      <c r="E5" s="621"/>
      <c r="F5" s="621"/>
      <c r="G5" s="621"/>
      <c r="H5" s="621"/>
      <c r="I5" s="84"/>
    </row>
    <row r="6" spans="1:12" ht="18.75" x14ac:dyDescent="0.25">
      <c r="A6" s="653" t="s">
        <v>5</v>
      </c>
      <c r="B6" s="621"/>
      <c r="C6" s="621"/>
      <c r="D6" s="621"/>
      <c r="E6" s="621"/>
      <c r="F6" s="621"/>
      <c r="G6" s="621"/>
      <c r="H6" s="621"/>
      <c r="I6" s="84"/>
    </row>
    <row r="7" spans="1:12" x14ac:dyDescent="0.25">
      <c r="A7" s="512"/>
      <c r="B7" s="513"/>
      <c r="C7" s="514"/>
      <c r="D7" s="24"/>
      <c r="E7" s="24"/>
      <c r="F7" s="543"/>
      <c r="G7" s="24"/>
      <c r="H7" s="24"/>
      <c r="I7" s="24"/>
    </row>
    <row r="8" spans="1:12" ht="24" customHeight="1" x14ac:dyDescent="0.25">
      <c r="A8" s="515"/>
      <c r="B8" s="515"/>
      <c r="C8" s="515" t="s">
        <v>12</v>
      </c>
      <c r="D8" s="649" t="s">
        <v>53963</v>
      </c>
      <c r="E8" s="649"/>
      <c r="F8" s="649"/>
      <c r="G8" s="650" t="s">
        <v>15</v>
      </c>
      <c r="H8" s="651"/>
      <c r="I8" s="516"/>
    </row>
    <row r="9" spans="1:12" ht="38.25" customHeight="1" thickBot="1" x14ac:dyDescent="0.3">
      <c r="A9" s="517" t="s">
        <v>16</v>
      </c>
      <c r="B9" s="518" t="s">
        <v>17</v>
      </c>
      <c r="C9" s="517"/>
      <c r="D9" s="25" t="s">
        <v>18</v>
      </c>
      <c r="E9" s="25" t="s">
        <v>53964</v>
      </c>
      <c r="F9" s="25" t="s">
        <v>53973</v>
      </c>
      <c r="G9" s="149" t="s">
        <v>22</v>
      </c>
      <c r="H9" s="149" t="s">
        <v>23</v>
      </c>
      <c r="I9" s="519"/>
    </row>
    <row r="10" spans="1:12" s="31" customFormat="1" x14ac:dyDescent="0.25">
      <c r="A10" s="520" t="s">
        <v>1592</v>
      </c>
      <c r="B10" s="44" t="s">
        <v>53965</v>
      </c>
      <c r="C10" s="42"/>
      <c r="D10" s="43"/>
      <c r="E10" s="43"/>
      <c r="F10" s="43">
        <f t="shared" ref="F10:F11" si="0">F11</f>
        <v>30726431.839889351</v>
      </c>
      <c r="G10" s="71">
        <v>0</v>
      </c>
      <c r="H10" s="521"/>
      <c r="I10" s="522"/>
    </row>
    <row r="11" spans="1:12" s="60" customFormat="1" outlineLevel="1" x14ac:dyDescent="0.25">
      <c r="A11" s="523" t="s">
        <v>1593</v>
      </c>
      <c r="B11" s="45" t="s">
        <v>101</v>
      </c>
      <c r="C11" s="46"/>
      <c r="D11" s="61"/>
      <c r="E11" s="61"/>
      <c r="F11" s="61">
        <f t="shared" si="0"/>
        <v>30726431.839889351</v>
      </c>
      <c r="G11" s="48">
        <v>0</v>
      </c>
      <c r="H11" s="524"/>
      <c r="I11" s="525"/>
    </row>
    <row r="12" spans="1:12" s="31" customFormat="1" outlineLevel="1" x14ac:dyDescent="0.25">
      <c r="A12" s="526" t="s">
        <v>1594</v>
      </c>
      <c r="B12" s="72" t="s">
        <v>53966</v>
      </c>
      <c r="C12" s="58"/>
      <c r="D12" s="55"/>
      <c r="E12" s="55"/>
      <c r="F12" s="55">
        <f>SUM(F13:F13)</f>
        <v>30726431.839889351</v>
      </c>
      <c r="G12" s="59">
        <v>0</v>
      </c>
      <c r="H12" s="527"/>
      <c r="I12" s="528"/>
      <c r="J12" s="31" t="s">
        <v>53967</v>
      </c>
      <c r="K12" s="4" t="s">
        <v>53968</v>
      </c>
      <c r="L12" s="4" t="s">
        <v>53969</v>
      </c>
    </row>
    <row r="13" spans="1:12" s="31" customFormat="1" outlineLevel="1" x14ac:dyDescent="0.25">
      <c r="A13" s="530" t="s">
        <v>53970</v>
      </c>
      <c r="B13" s="531" t="s">
        <v>105</v>
      </c>
      <c r="C13" s="532" t="s">
        <v>77</v>
      </c>
      <c r="D13" s="544">
        <v>6016.8</v>
      </c>
      <c r="E13" s="533">
        <f>F19</f>
        <v>5106.7730088899998</v>
      </c>
      <c r="F13" s="534">
        <f>D13*E13</f>
        <v>30726431.839889351</v>
      </c>
      <c r="G13" s="535" t="s">
        <v>7</v>
      </c>
      <c r="H13" s="536">
        <v>2.4544999999999999</v>
      </c>
      <c r="I13" s="528"/>
      <c r="J13" s="31">
        <v>1660.74</v>
      </c>
      <c r="K13" s="301">
        <f>J13/1.4</f>
        <v>1186.2428571428572</v>
      </c>
      <c r="L13" s="301">
        <f>K13*1.2462</f>
        <v>1478.2958485714287</v>
      </c>
    </row>
    <row r="14" spans="1:12" x14ac:dyDescent="0.25">
      <c r="A14" s="1" t="s">
        <v>53974</v>
      </c>
    </row>
    <row r="16" spans="1:12" x14ac:dyDescent="0.25">
      <c r="B16" s="4"/>
      <c r="D16" s="3" t="s">
        <v>53967</v>
      </c>
      <c r="E16" s="299" t="s">
        <v>53968</v>
      </c>
      <c r="F16" s="299" t="s">
        <v>53969</v>
      </c>
    </row>
    <row r="17" spans="2:6" x14ac:dyDescent="0.25">
      <c r="B17" s="4"/>
      <c r="D17" s="529">
        <v>0.4</v>
      </c>
      <c r="F17" s="529">
        <v>0.2462</v>
      </c>
    </row>
    <row r="18" spans="2:6" x14ac:dyDescent="0.25">
      <c r="B18" s="648" t="s">
        <v>53971</v>
      </c>
      <c r="C18" s="648"/>
      <c r="D18" s="3">
        <v>1660.74</v>
      </c>
      <c r="E18" s="301">
        <f>D18/1.4</f>
        <v>1186.2428571428572</v>
      </c>
      <c r="F18" s="301">
        <f>E18+(E18*F17)</f>
        <v>1478.2958485714287</v>
      </c>
    </row>
    <row r="19" spans="2:6" x14ac:dyDescent="0.25">
      <c r="B19" s="648" t="s">
        <v>53972</v>
      </c>
      <c r="C19" s="648"/>
      <c r="F19" s="301">
        <f>F18*(1+H13)</f>
        <v>5106.7730088899998</v>
      </c>
    </row>
  </sheetData>
  <autoFilter ref="A9:H13"/>
  <mergeCells count="7">
    <mergeCell ref="B18:C18"/>
    <mergeCell ref="B19:C19"/>
    <mergeCell ref="D8:F8"/>
    <mergeCell ref="G8:H8"/>
    <mergeCell ref="A4:H4"/>
    <mergeCell ref="A5:H5"/>
    <mergeCell ref="A6:H6"/>
  </mergeCells>
  <printOptions horizontalCentered="1"/>
  <pageMargins left="0.39370078740157483" right="0.39370078740157483" top="0.39370078740157483" bottom="0.39370078740157483" header="0" footer="0"/>
  <pageSetup paperSize="9" scale="76"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8"/>
  <sheetViews>
    <sheetView workbookViewId="0">
      <selection activeCell="H19" sqref="H19"/>
    </sheetView>
  </sheetViews>
  <sheetFormatPr defaultRowHeight="15" x14ac:dyDescent="0.25"/>
  <cols>
    <col min="1" max="1" width="44.5703125" customWidth="1"/>
    <col min="2" max="2" width="6.7109375" style="506" bestFit="1" customWidth="1"/>
    <col min="3" max="3" width="6.85546875" style="506" customWidth="1"/>
    <col min="4" max="4" width="15.85546875" style="506" bestFit="1" customWidth="1"/>
    <col min="5" max="5" width="13.5703125" bestFit="1" customWidth="1"/>
    <col min="6" max="6" width="20.140625" customWidth="1"/>
    <col min="7" max="7" width="11.5703125" style="507" bestFit="1" customWidth="1"/>
    <col min="8" max="8" width="18.140625" style="508" customWidth="1"/>
    <col min="9" max="9" width="10.28515625" style="509" customWidth="1"/>
    <col min="10" max="10" width="17.28515625" style="509" customWidth="1"/>
    <col min="11" max="11" width="10.7109375" customWidth="1"/>
    <col min="12" max="12" width="14.7109375" customWidth="1"/>
    <col min="13" max="13" width="36" customWidth="1"/>
  </cols>
  <sheetData>
    <row r="2" spans="1:24" ht="20.100000000000001" customHeight="1" x14ac:dyDescent="0.25">
      <c r="A2" s="658" t="s">
        <v>53943</v>
      </c>
      <c r="B2" s="658" t="s">
        <v>12</v>
      </c>
      <c r="C2" s="660" t="s">
        <v>53944</v>
      </c>
      <c r="D2" s="661"/>
      <c r="E2" s="662" t="s">
        <v>53945</v>
      </c>
      <c r="F2" s="662" t="s">
        <v>53946</v>
      </c>
      <c r="G2" s="662" t="s">
        <v>53947</v>
      </c>
      <c r="H2" s="654" t="s">
        <v>53948</v>
      </c>
      <c r="I2" s="655"/>
      <c r="J2" s="656" t="s">
        <v>53949</v>
      </c>
    </row>
    <row r="3" spans="1:24" ht="20.100000000000001" customHeight="1" x14ac:dyDescent="0.25">
      <c r="A3" s="659"/>
      <c r="B3" s="659"/>
      <c r="C3" s="460"/>
      <c r="D3" s="461"/>
      <c r="E3" s="663"/>
      <c r="F3" s="663"/>
      <c r="G3" s="663"/>
      <c r="H3" s="462" t="s">
        <v>53950</v>
      </c>
      <c r="I3" s="462" t="s">
        <v>53951</v>
      </c>
      <c r="J3" s="657"/>
    </row>
    <row r="4" spans="1:24" x14ac:dyDescent="0.25">
      <c r="A4" s="463"/>
      <c r="B4" s="464"/>
      <c r="C4" s="465"/>
      <c r="D4" s="466"/>
      <c r="E4" s="467"/>
      <c r="F4" s="463"/>
      <c r="G4" s="468"/>
      <c r="H4" s="469"/>
      <c r="I4" s="470"/>
      <c r="J4" s="470"/>
    </row>
    <row r="5" spans="1:24" x14ac:dyDescent="0.25">
      <c r="A5" s="471" t="s">
        <v>53936</v>
      </c>
      <c r="B5" s="472"/>
      <c r="C5" s="473">
        <v>26</v>
      </c>
      <c r="D5" s="474" t="s">
        <v>53952</v>
      </c>
      <c r="E5" s="475"/>
      <c r="F5" s="476"/>
      <c r="G5" s="477"/>
      <c r="H5" s="478"/>
      <c r="I5" s="476"/>
      <c r="J5" s="479">
        <f>SUM(J6:J8)</f>
        <v>7573492.4804561175</v>
      </c>
      <c r="L5" s="480"/>
      <c r="M5" s="480"/>
      <c r="N5" s="480"/>
      <c r="O5" s="480"/>
      <c r="P5" s="480"/>
      <c r="Q5" s="480"/>
      <c r="R5" s="480"/>
      <c r="S5" s="480"/>
      <c r="T5" s="480"/>
      <c r="U5" s="481"/>
      <c r="V5" s="480"/>
      <c r="W5" s="480"/>
      <c r="X5" s="480"/>
    </row>
    <row r="6" spans="1:24" x14ac:dyDescent="0.25">
      <c r="A6" s="482" t="s">
        <v>53308</v>
      </c>
      <c r="B6" s="472" t="s">
        <v>53953</v>
      </c>
      <c r="C6" s="483"/>
      <c r="D6" s="484">
        <f>248593.30967165/8</f>
        <v>31074.16370895625</v>
      </c>
      <c r="E6" s="485" t="s">
        <v>53954</v>
      </c>
      <c r="F6" s="486" t="s">
        <v>53955</v>
      </c>
      <c r="G6" s="487">
        <v>2023</v>
      </c>
      <c r="H6" s="478"/>
      <c r="I6" s="476"/>
      <c r="J6" s="488">
        <f>(D6*C5)</f>
        <v>807928.25643286249</v>
      </c>
      <c r="L6" s="489">
        <v>31074.163708956294</v>
      </c>
      <c r="M6" t="s">
        <v>53956</v>
      </c>
      <c r="N6" s="490"/>
      <c r="O6" s="490"/>
      <c r="R6" s="491"/>
      <c r="S6" s="490"/>
      <c r="T6" s="490"/>
      <c r="U6" s="490"/>
    </row>
    <row r="7" spans="1:24" x14ac:dyDescent="0.25">
      <c r="A7" s="482" t="s">
        <v>53957</v>
      </c>
      <c r="B7" s="472" t="s">
        <v>53953</v>
      </c>
      <c r="C7" s="492"/>
      <c r="D7" s="484">
        <f>6368356.5/86</f>
        <v>74050.656976744183</v>
      </c>
      <c r="E7" s="485" t="s">
        <v>53954</v>
      </c>
      <c r="F7" s="486" t="s">
        <v>53958</v>
      </c>
      <c r="G7" s="487">
        <v>2013</v>
      </c>
      <c r="H7" s="493" t="s">
        <v>53959</v>
      </c>
      <c r="I7" s="488">
        <v>3.08</v>
      </c>
      <c r="J7" s="494">
        <f>C5*D7*I7</f>
        <v>5929976.6106976746</v>
      </c>
      <c r="L7" s="495">
        <f>6368356.5/86</f>
        <v>74050.656976744183</v>
      </c>
      <c r="M7" s="490" t="s">
        <v>53960</v>
      </c>
      <c r="N7" s="490"/>
      <c r="O7" s="490"/>
      <c r="R7" s="491"/>
      <c r="S7" s="490"/>
      <c r="T7" s="490"/>
      <c r="U7" s="490"/>
    </row>
    <row r="8" spans="1:24" x14ac:dyDescent="0.25">
      <c r="A8" s="496" t="s">
        <v>53961</v>
      </c>
      <c r="B8" s="497" t="s">
        <v>53953</v>
      </c>
      <c r="C8" s="498">
        <v>0.2</v>
      </c>
      <c r="D8" s="499">
        <f>D7*C8</f>
        <v>14810.131395348837</v>
      </c>
      <c r="E8" s="500" t="s">
        <v>53954</v>
      </c>
      <c r="F8" s="501" t="s">
        <v>53958</v>
      </c>
      <c r="G8" s="502">
        <v>2013</v>
      </c>
      <c r="H8" s="503" t="s">
        <v>53962</v>
      </c>
      <c r="I8" s="504">
        <v>2.17</v>
      </c>
      <c r="J8" s="505">
        <f>C5*D8*I8</f>
        <v>835587.61332558142</v>
      </c>
      <c r="M8" s="490"/>
      <c r="N8" s="490"/>
      <c r="O8" s="490"/>
      <c r="R8" s="491"/>
      <c r="S8" s="490"/>
      <c r="T8" s="490"/>
      <c r="U8" s="490"/>
    </row>
  </sheetData>
  <mergeCells count="8">
    <mergeCell ref="H2:I2"/>
    <mergeCell ref="J2:J3"/>
    <mergeCell ref="A2:A3"/>
    <mergeCell ref="B2:B3"/>
    <mergeCell ref="C2:D2"/>
    <mergeCell ref="E2:E3"/>
    <mergeCell ref="F2:F3"/>
    <mergeCell ref="G2:G3"/>
  </mergeCells>
  <pageMargins left="0.51181102362204722" right="0.51181102362204722" top="0.78740157480314965" bottom="0.78740157480314965" header="0.31496062992125984" footer="0.31496062992125984"/>
  <pageSetup paperSize="9" scale="83"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
  <sheetViews>
    <sheetView workbookViewId="0">
      <selection activeCell="A12" sqref="A12"/>
    </sheetView>
  </sheetViews>
  <sheetFormatPr defaultRowHeight="15" x14ac:dyDescent="0.25"/>
  <cols>
    <col min="1" max="1" width="69.28515625" customWidth="1"/>
  </cols>
  <sheetData>
    <row r="3" spans="1:1" x14ac:dyDescent="0.25">
      <c r="A3" t="s">
        <v>1759</v>
      </c>
    </row>
    <row r="4" spans="1:1" x14ac:dyDescent="0.25">
      <c r="A4" t="s">
        <v>1759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79"/>
  <sheetViews>
    <sheetView topLeftCell="A355" workbookViewId="0">
      <selection activeCell="E365" sqref="E365"/>
    </sheetView>
  </sheetViews>
  <sheetFormatPr defaultRowHeight="12.75" x14ac:dyDescent="0.2"/>
  <cols>
    <col min="1" max="1" width="8.7109375" style="133" customWidth="1"/>
    <col min="2" max="2" width="6.7109375" style="133" customWidth="1"/>
    <col min="3" max="3" width="70" style="133" customWidth="1"/>
    <col min="4" max="4" width="6.7109375" style="133" customWidth="1"/>
    <col min="5" max="5" width="10.140625" style="133" customWidth="1"/>
    <col min="6" max="253" width="9.140625" style="133"/>
    <col min="254" max="254" width="8.7109375" style="133" customWidth="1"/>
    <col min="255" max="255" width="6.7109375" style="133" customWidth="1"/>
    <col min="256" max="256" width="8" style="133" customWidth="1"/>
    <col min="257" max="257" width="1.7109375" style="133" customWidth="1"/>
    <col min="258" max="258" width="58" style="133" customWidth="1"/>
    <col min="259" max="259" width="6.7109375" style="133" customWidth="1"/>
    <col min="260" max="260" width="0.85546875" style="133" customWidth="1"/>
    <col min="261" max="261" width="10.140625" style="133" customWidth="1"/>
    <col min="262" max="509" width="9.140625" style="133"/>
    <col min="510" max="510" width="8.7109375" style="133" customWidth="1"/>
    <col min="511" max="511" width="6.7109375" style="133" customWidth="1"/>
    <col min="512" max="512" width="8" style="133" customWidth="1"/>
    <col min="513" max="513" width="1.7109375" style="133" customWidth="1"/>
    <col min="514" max="514" width="58" style="133" customWidth="1"/>
    <col min="515" max="515" width="6.7109375" style="133" customWidth="1"/>
    <col min="516" max="516" width="0.85546875" style="133" customWidth="1"/>
    <col min="517" max="517" width="10.140625" style="133" customWidth="1"/>
    <col min="518" max="765" width="9.140625" style="133"/>
    <col min="766" max="766" width="8.7109375" style="133" customWidth="1"/>
    <col min="767" max="767" width="6.7109375" style="133" customWidth="1"/>
    <col min="768" max="768" width="8" style="133" customWidth="1"/>
    <col min="769" max="769" width="1.7109375" style="133" customWidth="1"/>
    <col min="770" max="770" width="58" style="133" customWidth="1"/>
    <col min="771" max="771" width="6.7109375" style="133" customWidth="1"/>
    <col min="772" max="772" width="0.85546875" style="133" customWidth="1"/>
    <col min="773" max="773" width="10.140625" style="133" customWidth="1"/>
    <col min="774" max="1021" width="9.140625" style="133"/>
    <col min="1022" max="1022" width="8.7109375" style="133" customWidth="1"/>
    <col min="1023" max="1023" width="6.7109375" style="133" customWidth="1"/>
    <col min="1024" max="1024" width="8" style="133" customWidth="1"/>
    <col min="1025" max="1025" width="1.7109375" style="133" customWidth="1"/>
    <col min="1026" max="1026" width="58" style="133" customWidth="1"/>
    <col min="1027" max="1027" width="6.7109375" style="133" customWidth="1"/>
    <col min="1028" max="1028" width="0.85546875" style="133" customWidth="1"/>
    <col min="1029" max="1029" width="10.140625" style="133" customWidth="1"/>
    <col min="1030" max="1277" width="9.140625" style="133"/>
    <col min="1278" max="1278" width="8.7109375" style="133" customWidth="1"/>
    <col min="1279" max="1279" width="6.7109375" style="133" customWidth="1"/>
    <col min="1280" max="1280" width="8" style="133" customWidth="1"/>
    <col min="1281" max="1281" width="1.7109375" style="133" customWidth="1"/>
    <col min="1282" max="1282" width="58" style="133" customWidth="1"/>
    <col min="1283" max="1283" width="6.7109375" style="133" customWidth="1"/>
    <col min="1284" max="1284" width="0.85546875" style="133" customWidth="1"/>
    <col min="1285" max="1285" width="10.140625" style="133" customWidth="1"/>
    <col min="1286" max="1533" width="9.140625" style="133"/>
    <col min="1534" max="1534" width="8.7109375" style="133" customWidth="1"/>
    <col min="1535" max="1535" width="6.7109375" style="133" customWidth="1"/>
    <col min="1536" max="1536" width="8" style="133" customWidth="1"/>
    <col min="1537" max="1537" width="1.7109375" style="133" customWidth="1"/>
    <col min="1538" max="1538" width="58" style="133" customWidth="1"/>
    <col min="1539" max="1539" width="6.7109375" style="133" customWidth="1"/>
    <col min="1540" max="1540" width="0.85546875" style="133" customWidth="1"/>
    <col min="1541" max="1541" width="10.140625" style="133" customWidth="1"/>
    <col min="1542" max="1789" width="9.140625" style="133"/>
    <col min="1790" max="1790" width="8.7109375" style="133" customWidth="1"/>
    <col min="1791" max="1791" width="6.7109375" style="133" customWidth="1"/>
    <col min="1792" max="1792" width="8" style="133" customWidth="1"/>
    <col min="1793" max="1793" width="1.7109375" style="133" customWidth="1"/>
    <col min="1794" max="1794" width="58" style="133" customWidth="1"/>
    <col min="1795" max="1795" width="6.7109375" style="133" customWidth="1"/>
    <col min="1796" max="1796" width="0.85546875" style="133" customWidth="1"/>
    <col min="1797" max="1797" width="10.140625" style="133" customWidth="1"/>
    <col min="1798" max="2045" width="9.140625" style="133"/>
    <col min="2046" max="2046" width="8.7109375" style="133" customWidth="1"/>
    <col min="2047" max="2047" width="6.7109375" style="133" customWidth="1"/>
    <col min="2048" max="2048" width="8" style="133" customWidth="1"/>
    <col min="2049" max="2049" width="1.7109375" style="133" customWidth="1"/>
    <col min="2050" max="2050" width="58" style="133" customWidth="1"/>
    <col min="2051" max="2051" width="6.7109375" style="133" customWidth="1"/>
    <col min="2052" max="2052" width="0.85546875" style="133" customWidth="1"/>
    <col min="2053" max="2053" width="10.140625" style="133" customWidth="1"/>
    <col min="2054" max="2301" width="9.140625" style="133"/>
    <col min="2302" max="2302" width="8.7109375" style="133" customWidth="1"/>
    <col min="2303" max="2303" width="6.7109375" style="133" customWidth="1"/>
    <col min="2304" max="2304" width="8" style="133" customWidth="1"/>
    <col min="2305" max="2305" width="1.7109375" style="133" customWidth="1"/>
    <col min="2306" max="2306" width="58" style="133" customWidth="1"/>
    <col min="2307" max="2307" width="6.7109375" style="133" customWidth="1"/>
    <col min="2308" max="2308" width="0.85546875" style="133" customWidth="1"/>
    <col min="2309" max="2309" width="10.140625" style="133" customWidth="1"/>
    <col min="2310" max="2557" width="9.140625" style="133"/>
    <col min="2558" max="2558" width="8.7109375" style="133" customWidth="1"/>
    <col min="2559" max="2559" width="6.7109375" style="133" customWidth="1"/>
    <col min="2560" max="2560" width="8" style="133" customWidth="1"/>
    <col min="2561" max="2561" width="1.7109375" style="133" customWidth="1"/>
    <col min="2562" max="2562" width="58" style="133" customWidth="1"/>
    <col min="2563" max="2563" width="6.7109375" style="133" customWidth="1"/>
    <col min="2564" max="2564" width="0.85546875" style="133" customWidth="1"/>
    <col min="2565" max="2565" width="10.140625" style="133" customWidth="1"/>
    <col min="2566" max="2813" width="9.140625" style="133"/>
    <col min="2814" max="2814" width="8.7109375" style="133" customWidth="1"/>
    <col min="2815" max="2815" width="6.7109375" style="133" customWidth="1"/>
    <col min="2816" max="2816" width="8" style="133" customWidth="1"/>
    <col min="2817" max="2817" width="1.7109375" style="133" customWidth="1"/>
    <col min="2818" max="2818" width="58" style="133" customWidth="1"/>
    <col min="2819" max="2819" width="6.7109375" style="133" customWidth="1"/>
    <col min="2820" max="2820" width="0.85546875" style="133" customWidth="1"/>
    <col min="2821" max="2821" width="10.140625" style="133" customWidth="1"/>
    <col min="2822" max="3069" width="9.140625" style="133"/>
    <col min="3070" max="3070" width="8.7109375" style="133" customWidth="1"/>
    <col min="3071" max="3071" width="6.7109375" style="133" customWidth="1"/>
    <col min="3072" max="3072" width="8" style="133" customWidth="1"/>
    <col min="3073" max="3073" width="1.7109375" style="133" customWidth="1"/>
    <col min="3074" max="3074" width="58" style="133" customWidth="1"/>
    <col min="3075" max="3075" width="6.7109375" style="133" customWidth="1"/>
    <col min="3076" max="3076" width="0.85546875" style="133" customWidth="1"/>
    <col min="3077" max="3077" width="10.140625" style="133" customWidth="1"/>
    <col min="3078" max="3325" width="9.140625" style="133"/>
    <col min="3326" max="3326" width="8.7109375" style="133" customWidth="1"/>
    <col min="3327" max="3327" width="6.7109375" style="133" customWidth="1"/>
    <col min="3328" max="3328" width="8" style="133" customWidth="1"/>
    <col min="3329" max="3329" width="1.7109375" style="133" customWidth="1"/>
    <col min="3330" max="3330" width="58" style="133" customWidth="1"/>
    <col min="3331" max="3331" width="6.7109375" style="133" customWidth="1"/>
    <col min="3332" max="3332" width="0.85546875" style="133" customWidth="1"/>
    <col min="3333" max="3333" width="10.140625" style="133" customWidth="1"/>
    <col min="3334" max="3581" width="9.140625" style="133"/>
    <col min="3582" max="3582" width="8.7109375" style="133" customWidth="1"/>
    <col min="3583" max="3583" width="6.7109375" style="133" customWidth="1"/>
    <col min="3584" max="3584" width="8" style="133" customWidth="1"/>
    <col min="3585" max="3585" width="1.7109375" style="133" customWidth="1"/>
    <col min="3586" max="3586" width="58" style="133" customWidth="1"/>
    <col min="3587" max="3587" width="6.7109375" style="133" customWidth="1"/>
    <col min="3588" max="3588" width="0.85546875" style="133" customWidth="1"/>
    <col min="3589" max="3589" width="10.140625" style="133" customWidth="1"/>
    <col min="3590" max="3837" width="9.140625" style="133"/>
    <col min="3838" max="3838" width="8.7109375" style="133" customWidth="1"/>
    <col min="3839" max="3839" width="6.7109375" style="133" customWidth="1"/>
    <col min="3840" max="3840" width="8" style="133" customWidth="1"/>
    <col min="3841" max="3841" width="1.7109375" style="133" customWidth="1"/>
    <col min="3842" max="3842" width="58" style="133" customWidth="1"/>
    <col min="3843" max="3843" width="6.7109375" style="133" customWidth="1"/>
    <col min="3844" max="3844" width="0.85546875" style="133" customWidth="1"/>
    <col min="3845" max="3845" width="10.140625" style="133" customWidth="1"/>
    <col min="3846" max="4093" width="9.140625" style="133"/>
    <col min="4094" max="4094" width="8.7109375" style="133" customWidth="1"/>
    <col min="4095" max="4095" width="6.7109375" style="133" customWidth="1"/>
    <col min="4096" max="4096" width="8" style="133" customWidth="1"/>
    <col min="4097" max="4097" width="1.7109375" style="133" customWidth="1"/>
    <col min="4098" max="4098" width="58" style="133" customWidth="1"/>
    <col min="4099" max="4099" width="6.7109375" style="133" customWidth="1"/>
    <col min="4100" max="4100" width="0.85546875" style="133" customWidth="1"/>
    <col min="4101" max="4101" width="10.140625" style="133" customWidth="1"/>
    <col min="4102" max="4349" width="9.140625" style="133"/>
    <col min="4350" max="4350" width="8.7109375" style="133" customWidth="1"/>
    <col min="4351" max="4351" width="6.7109375" style="133" customWidth="1"/>
    <col min="4352" max="4352" width="8" style="133" customWidth="1"/>
    <col min="4353" max="4353" width="1.7109375" style="133" customWidth="1"/>
    <col min="4354" max="4354" width="58" style="133" customWidth="1"/>
    <col min="4355" max="4355" width="6.7109375" style="133" customWidth="1"/>
    <col min="4356" max="4356" width="0.85546875" style="133" customWidth="1"/>
    <col min="4357" max="4357" width="10.140625" style="133" customWidth="1"/>
    <col min="4358" max="4605" width="9.140625" style="133"/>
    <col min="4606" max="4606" width="8.7109375" style="133" customWidth="1"/>
    <col min="4607" max="4607" width="6.7109375" style="133" customWidth="1"/>
    <col min="4608" max="4608" width="8" style="133" customWidth="1"/>
    <col min="4609" max="4609" width="1.7109375" style="133" customWidth="1"/>
    <col min="4610" max="4610" width="58" style="133" customWidth="1"/>
    <col min="4611" max="4611" width="6.7109375" style="133" customWidth="1"/>
    <col min="4612" max="4612" width="0.85546875" style="133" customWidth="1"/>
    <col min="4613" max="4613" width="10.140625" style="133" customWidth="1"/>
    <col min="4614" max="4861" width="9.140625" style="133"/>
    <col min="4862" max="4862" width="8.7109375" style="133" customWidth="1"/>
    <col min="4863" max="4863" width="6.7109375" style="133" customWidth="1"/>
    <col min="4864" max="4864" width="8" style="133" customWidth="1"/>
    <col min="4865" max="4865" width="1.7109375" style="133" customWidth="1"/>
    <col min="4866" max="4866" width="58" style="133" customWidth="1"/>
    <col min="4867" max="4867" width="6.7109375" style="133" customWidth="1"/>
    <col min="4868" max="4868" width="0.85546875" style="133" customWidth="1"/>
    <col min="4869" max="4869" width="10.140625" style="133" customWidth="1"/>
    <col min="4870" max="5117" width="9.140625" style="133"/>
    <col min="5118" max="5118" width="8.7109375" style="133" customWidth="1"/>
    <col min="5119" max="5119" width="6.7109375" style="133" customWidth="1"/>
    <col min="5120" max="5120" width="8" style="133" customWidth="1"/>
    <col min="5121" max="5121" width="1.7109375" style="133" customWidth="1"/>
    <col min="5122" max="5122" width="58" style="133" customWidth="1"/>
    <col min="5123" max="5123" width="6.7109375" style="133" customWidth="1"/>
    <col min="5124" max="5124" width="0.85546875" style="133" customWidth="1"/>
    <col min="5125" max="5125" width="10.140625" style="133" customWidth="1"/>
    <col min="5126" max="5373" width="9.140625" style="133"/>
    <col min="5374" max="5374" width="8.7109375" style="133" customWidth="1"/>
    <col min="5375" max="5375" width="6.7109375" style="133" customWidth="1"/>
    <col min="5376" max="5376" width="8" style="133" customWidth="1"/>
    <col min="5377" max="5377" width="1.7109375" style="133" customWidth="1"/>
    <col min="5378" max="5378" width="58" style="133" customWidth="1"/>
    <col min="5379" max="5379" width="6.7109375" style="133" customWidth="1"/>
    <col min="5380" max="5380" width="0.85546875" style="133" customWidth="1"/>
    <col min="5381" max="5381" width="10.140625" style="133" customWidth="1"/>
    <col min="5382" max="5629" width="9.140625" style="133"/>
    <col min="5630" max="5630" width="8.7109375" style="133" customWidth="1"/>
    <col min="5631" max="5631" width="6.7109375" style="133" customWidth="1"/>
    <col min="5632" max="5632" width="8" style="133" customWidth="1"/>
    <col min="5633" max="5633" width="1.7109375" style="133" customWidth="1"/>
    <col min="5634" max="5634" width="58" style="133" customWidth="1"/>
    <col min="5635" max="5635" width="6.7109375" style="133" customWidth="1"/>
    <col min="5636" max="5636" width="0.85546875" style="133" customWidth="1"/>
    <col min="5637" max="5637" width="10.140625" style="133" customWidth="1"/>
    <col min="5638" max="5885" width="9.140625" style="133"/>
    <col min="5886" max="5886" width="8.7109375" style="133" customWidth="1"/>
    <col min="5887" max="5887" width="6.7109375" style="133" customWidth="1"/>
    <col min="5888" max="5888" width="8" style="133" customWidth="1"/>
    <col min="5889" max="5889" width="1.7109375" style="133" customWidth="1"/>
    <col min="5890" max="5890" width="58" style="133" customWidth="1"/>
    <col min="5891" max="5891" width="6.7109375" style="133" customWidth="1"/>
    <col min="5892" max="5892" width="0.85546875" style="133" customWidth="1"/>
    <col min="5893" max="5893" width="10.140625" style="133" customWidth="1"/>
    <col min="5894" max="6141" width="9.140625" style="133"/>
    <col min="6142" max="6142" width="8.7109375" style="133" customWidth="1"/>
    <col min="6143" max="6143" width="6.7109375" style="133" customWidth="1"/>
    <col min="6144" max="6144" width="8" style="133" customWidth="1"/>
    <col min="6145" max="6145" width="1.7109375" style="133" customWidth="1"/>
    <col min="6146" max="6146" width="58" style="133" customWidth="1"/>
    <col min="6147" max="6147" width="6.7109375" style="133" customWidth="1"/>
    <col min="6148" max="6148" width="0.85546875" style="133" customWidth="1"/>
    <col min="6149" max="6149" width="10.140625" style="133" customWidth="1"/>
    <col min="6150" max="6397" width="9.140625" style="133"/>
    <col min="6398" max="6398" width="8.7109375" style="133" customWidth="1"/>
    <col min="6399" max="6399" width="6.7109375" style="133" customWidth="1"/>
    <col min="6400" max="6400" width="8" style="133" customWidth="1"/>
    <col min="6401" max="6401" width="1.7109375" style="133" customWidth="1"/>
    <col min="6402" max="6402" width="58" style="133" customWidth="1"/>
    <col min="6403" max="6403" width="6.7109375" style="133" customWidth="1"/>
    <col min="6404" max="6404" width="0.85546875" style="133" customWidth="1"/>
    <col min="6405" max="6405" width="10.140625" style="133" customWidth="1"/>
    <col min="6406" max="6653" width="9.140625" style="133"/>
    <col min="6654" max="6654" width="8.7109375" style="133" customWidth="1"/>
    <col min="6655" max="6655" width="6.7109375" style="133" customWidth="1"/>
    <col min="6656" max="6656" width="8" style="133" customWidth="1"/>
    <col min="6657" max="6657" width="1.7109375" style="133" customWidth="1"/>
    <col min="6658" max="6658" width="58" style="133" customWidth="1"/>
    <col min="6659" max="6659" width="6.7109375" style="133" customWidth="1"/>
    <col min="6660" max="6660" width="0.85546875" style="133" customWidth="1"/>
    <col min="6661" max="6661" width="10.140625" style="133" customWidth="1"/>
    <col min="6662" max="6909" width="9.140625" style="133"/>
    <col min="6910" max="6910" width="8.7109375" style="133" customWidth="1"/>
    <col min="6911" max="6911" width="6.7109375" style="133" customWidth="1"/>
    <col min="6912" max="6912" width="8" style="133" customWidth="1"/>
    <col min="6913" max="6913" width="1.7109375" style="133" customWidth="1"/>
    <col min="6914" max="6914" width="58" style="133" customWidth="1"/>
    <col min="6915" max="6915" width="6.7109375" style="133" customWidth="1"/>
    <col min="6916" max="6916" width="0.85546875" style="133" customWidth="1"/>
    <col min="6917" max="6917" width="10.140625" style="133" customWidth="1"/>
    <col min="6918" max="7165" width="9.140625" style="133"/>
    <col min="7166" max="7166" width="8.7109375" style="133" customWidth="1"/>
    <col min="7167" max="7167" width="6.7109375" style="133" customWidth="1"/>
    <col min="7168" max="7168" width="8" style="133" customWidth="1"/>
    <col min="7169" max="7169" width="1.7109375" style="133" customWidth="1"/>
    <col min="7170" max="7170" width="58" style="133" customWidth="1"/>
    <col min="7171" max="7171" width="6.7109375" style="133" customWidth="1"/>
    <col min="7172" max="7172" width="0.85546875" style="133" customWidth="1"/>
    <col min="7173" max="7173" width="10.140625" style="133" customWidth="1"/>
    <col min="7174" max="7421" width="9.140625" style="133"/>
    <col min="7422" max="7422" width="8.7109375" style="133" customWidth="1"/>
    <col min="7423" max="7423" width="6.7109375" style="133" customWidth="1"/>
    <col min="7424" max="7424" width="8" style="133" customWidth="1"/>
    <col min="7425" max="7425" width="1.7109375" style="133" customWidth="1"/>
    <col min="7426" max="7426" width="58" style="133" customWidth="1"/>
    <col min="7427" max="7427" width="6.7109375" style="133" customWidth="1"/>
    <col min="7428" max="7428" width="0.85546875" style="133" customWidth="1"/>
    <col min="7429" max="7429" width="10.140625" style="133" customWidth="1"/>
    <col min="7430" max="7677" width="9.140625" style="133"/>
    <col min="7678" max="7678" width="8.7109375" style="133" customWidth="1"/>
    <col min="7679" max="7679" width="6.7109375" style="133" customWidth="1"/>
    <col min="7680" max="7680" width="8" style="133" customWidth="1"/>
    <col min="7681" max="7681" width="1.7109375" style="133" customWidth="1"/>
    <col min="7682" max="7682" width="58" style="133" customWidth="1"/>
    <col min="7683" max="7683" width="6.7109375" style="133" customWidth="1"/>
    <col min="7684" max="7684" width="0.85546875" style="133" customWidth="1"/>
    <col min="7685" max="7685" width="10.140625" style="133" customWidth="1"/>
    <col min="7686" max="7933" width="9.140625" style="133"/>
    <col min="7934" max="7934" width="8.7109375" style="133" customWidth="1"/>
    <col min="7935" max="7935" width="6.7109375" style="133" customWidth="1"/>
    <col min="7936" max="7936" width="8" style="133" customWidth="1"/>
    <col min="7937" max="7937" width="1.7109375" style="133" customWidth="1"/>
    <col min="7938" max="7938" width="58" style="133" customWidth="1"/>
    <col min="7939" max="7939" width="6.7109375" style="133" customWidth="1"/>
    <col min="7940" max="7940" width="0.85546875" style="133" customWidth="1"/>
    <col min="7941" max="7941" width="10.140625" style="133" customWidth="1"/>
    <col min="7942" max="8189" width="9.140625" style="133"/>
    <col min="8190" max="8190" width="8.7109375" style="133" customWidth="1"/>
    <col min="8191" max="8191" width="6.7109375" style="133" customWidth="1"/>
    <col min="8192" max="8192" width="8" style="133" customWidth="1"/>
    <col min="8193" max="8193" width="1.7109375" style="133" customWidth="1"/>
    <col min="8194" max="8194" width="58" style="133" customWidth="1"/>
    <col min="8195" max="8195" width="6.7109375" style="133" customWidth="1"/>
    <col min="8196" max="8196" width="0.85546875" style="133" customWidth="1"/>
    <col min="8197" max="8197" width="10.140625" style="133" customWidth="1"/>
    <col min="8198" max="8445" width="9.140625" style="133"/>
    <col min="8446" max="8446" width="8.7109375" style="133" customWidth="1"/>
    <col min="8447" max="8447" width="6.7109375" style="133" customWidth="1"/>
    <col min="8448" max="8448" width="8" style="133" customWidth="1"/>
    <col min="8449" max="8449" width="1.7109375" style="133" customWidth="1"/>
    <col min="8450" max="8450" width="58" style="133" customWidth="1"/>
    <col min="8451" max="8451" width="6.7109375" style="133" customWidth="1"/>
    <col min="8452" max="8452" width="0.85546875" style="133" customWidth="1"/>
    <col min="8453" max="8453" width="10.140625" style="133" customWidth="1"/>
    <col min="8454" max="8701" width="9.140625" style="133"/>
    <col min="8702" max="8702" width="8.7109375" style="133" customWidth="1"/>
    <col min="8703" max="8703" width="6.7109375" style="133" customWidth="1"/>
    <col min="8704" max="8704" width="8" style="133" customWidth="1"/>
    <col min="8705" max="8705" width="1.7109375" style="133" customWidth="1"/>
    <col min="8706" max="8706" width="58" style="133" customWidth="1"/>
    <col min="8707" max="8707" width="6.7109375" style="133" customWidth="1"/>
    <col min="8708" max="8708" width="0.85546875" style="133" customWidth="1"/>
    <col min="8709" max="8709" width="10.140625" style="133" customWidth="1"/>
    <col min="8710" max="8957" width="9.140625" style="133"/>
    <col min="8958" max="8958" width="8.7109375" style="133" customWidth="1"/>
    <col min="8959" max="8959" width="6.7109375" style="133" customWidth="1"/>
    <col min="8960" max="8960" width="8" style="133" customWidth="1"/>
    <col min="8961" max="8961" width="1.7109375" style="133" customWidth="1"/>
    <col min="8962" max="8962" width="58" style="133" customWidth="1"/>
    <col min="8963" max="8963" width="6.7109375" style="133" customWidth="1"/>
    <col min="8964" max="8964" width="0.85546875" style="133" customWidth="1"/>
    <col min="8965" max="8965" width="10.140625" style="133" customWidth="1"/>
    <col min="8966" max="9213" width="9.140625" style="133"/>
    <col min="9214" max="9214" width="8.7109375" style="133" customWidth="1"/>
    <col min="9215" max="9215" width="6.7109375" style="133" customWidth="1"/>
    <col min="9216" max="9216" width="8" style="133" customWidth="1"/>
    <col min="9217" max="9217" width="1.7109375" style="133" customWidth="1"/>
    <col min="9218" max="9218" width="58" style="133" customWidth="1"/>
    <col min="9219" max="9219" width="6.7109375" style="133" customWidth="1"/>
    <col min="9220" max="9220" width="0.85546875" style="133" customWidth="1"/>
    <col min="9221" max="9221" width="10.140625" style="133" customWidth="1"/>
    <col min="9222" max="9469" width="9.140625" style="133"/>
    <col min="9470" max="9470" width="8.7109375" style="133" customWidth="1"/>
    <col min="9471" max="9471" width="6.7109375" style="133" customWidth="1"/>
    <col min="9472" max="9472" width="8" style="133" customWidth="1"/>
    <col min="9473" max="9473" width="1.7109375" style="133" customWidth="1"/>
    <col min="9474" max="9474" width="58" style="133" customWidth="1"/>
    <col min="9475" max="9475" width="6.7109375" style="133" customWidth="1"/>
    <col min="9476" max="9476" width="0.85546875" style="133" customWidth="1"/>
    <col min="9477" max="9477" width="10.140625" style="133" customWidth="1"/>
    <col min="9478" max="9725" width="9.140625" style="133"/>
    <col min="9726" max="9726" width="8.7109375" style="133" customWidth="1"/>
    <col min="9727" max="9727" width="6.7109375" style="133" customWidth="1"/>
    <col min="9728" max="9728" width="8" style="133" customWidth="1"/>
    <col min="9729" max="9729" width="1.7109375" style="133" customWidth="1"/>
    <col min="9730" max="9730" width="58" style="133" customWidth="1"/>
    <col min="9731" max="9731" width="6.7109375" style="133" customWidth="1"/>
    <col min="9732" max="9732" width="0.85546875" style="133" customWidth="1"/>
    <col min="9733" max="9733" width="10.140625" style="133" customWidth="1"/>
    <col min="9734" max="9981" width="9.140625" style="133"/>
    <col min="9982" max="9982" width="8.7109375" style="133" customWidth="1"/>
    <col min="9983" max="9983" width="6.7109375" style="133" customWidth="1"/>
    <col min="9984" max="9984" width="8" style="133" customWidth="1"/>
    <col min="9985" max="9985" width="1.7109375" style="133" customWidth="1"/>
    <col min="9986" max="9986" width="58" style="133" customWidth="1"/>
    <col min="9987" max="9987" width="6.7109375" style="133" customWidth="1"/>
    <col min="9988" max="9988" width="0.85546875" style="133" customWidth="1"/>
    <col min="9989" max="9989" width="10.140625" style="133" customWidth="1"/>
    <col min="9990" max="10237" width="9.140625" style="133"/>
    <col min="10238" max="10238" width="8.7109375" style="133" customWidth="1"/>
    <col min="10239" max="10239" width="6.7109375" style="133" customWidth="1"/>
    <col min="10240" max="10240" width="8" style="133" customWidth="1"/>
    <col min="10241" max="10241" width="1.7109375" style="133" customWidth="1"/>
    <col min="10242" max="10242" width="58" style="133" customWidth="1"/>
    <col min="10243" max="10243" width="6.7109375" style="133" customWidth="1"/>
    <col min="10244" max="10244" width="0.85546875" style="133" customWidth="1"/>
    <col min="10245" max="10245" width="10.140625" style="133" customWidth="1"/>
    <col min="10246" max="10493" width="9.140625" style="133"/>
    <col min="10494" max="10494" width="8.7109375" style="133" customWidth="1"/>
    <col min="10495" max="10495" width="6.7109375" style="133" customWidth="1"/>
    <col min="10496" max="10496" width="8" style="133" customWidth="1"/>
    <col min="10497" max="10497" width="1.7109375" style="133" customWidth="1"/>
    <col min="10498" max="10498" width="58" style="133" customWidth="1"/>
    <col min="10499" max="10499" width="6.7109375" style="133" customWidth="1"/>
    <col min="10500" max="10500" width="0.85546875" style="133" customWidth="1"/>
    <col min="10501" max="10501" width="10.140625" style="133" customWidth="1"/>
    <col min="10502" max="10749" width="9.140625" style="133"/>
    <col min="10750" max="10750" width="8.7109375" style="133" customWidth="1"/>
    <col min="10751" max="10751" width="6.7109375" style="133" customWidth="1"/>
    <col min="10752" max="10752" width="8" style="133" customWidth="1"/>
    <col min="10753" max="10753" width="1.7109375" style="133" customWidth="1"/>
    <col min="10754" max="10754" width="58" style="133" customWidth="1"/>
    <col min="10755" max="10755" width="6.7109375" style="133" customWidth="1"/>
    <col min="10756" max="10756" width="0.85546875" style="133" customWidth="1"/>
    <col min="10757" max="10757" width="10.140625" style="133" customWidth="1"/>
    <col min="10758" max="11005" width="9.140625" style="133"/>
    <col min="11006" max="11006" width="8.7109375" style="133" customWidth="1"/>
    <col min="11007" max="11007" width="6.7109375" style="133" customWidth="1"/>
    <col min="11008" max="11008" width="8" style="133" customWidth="1"/>
    <col min="11009" max="11009" width="1.7109375" style="133" customWidth="1"/>
    <col min="11010" max="11010" width="58" style="133" customWidth="1"/>
    <col min="11011" max="11011" width="6.7109375" style="133" customWidth="1"/>
    <col min="11012" max="11012" width="0.85546875" style="133" customWidth="1"/>
    <col min="11013" max="11013" width="10.140625" style="133" customWidth="1"/>
    <col min="11014" max="11261" width="9.140625" style="133"/>
    <col min="11262" max="11262" width="8.7109375" style="133" customWidth="1"/>
    <col min="11263" max="11263" width="6.7109375" style="133" customWidth="1"/>
    <col min="11264" max="11264" width="8" style="133" customWidth="1"/>
    <col min="11265" max="11265" width="1.7109375" style="133" customWidth="1"/>
    <col min="11266" max="11266" width="58" style="133" customWidth="1"/>
    <col min="11267" max="11267" width="6.7109375" style="133" customWidth="1"/>
    <col min="11268" max="11268" width="0.85546875" style="133" customWidth="1"/>
    <col min="11269" max="11269" width="10.140625" style="133" customWidth="1"/>
    <col min="11270" max="11517" width="9.140625" style="133"/>
    <col min="11518" max="11518" width="8.7109375" style="133" customWidth="1"/>
    <col min="11519" max="11519" width="6.7109375" style="133" customWidth="1"/>
    <col min="11520" max="11520" width="8" style="133" customWidth="1"/>
    <col min="11521" max="11521" width="1.7109375" style="133" customWidth="1"/>
    <col min="11522" max="11522" width="58" style="133" customWidth="1"/>
    <col min="11523" max="11523" width="6.7109375" style="133" customWidth="1"/>
    <col min="11524" max="11524" width="0.85546875" style="133" customWidth="1"/>
    <col min="11525" max="11525" width="10.140625" style="133" customWidth="1"/>
    <col min="11526" max="11773" width="9.140625" style="133"/>
    <col min="11774" max="11774" width="8.7109375" style="133" customWidth="1"/>
    <col min="11775" max="11775" width="6.7109375" style="133" customWidth="1"/>
    <col min="11776" max="11776" width="8" style="133" customWidth="1"/>
    <col min="11777" max="11777" width="1.7109375" style="133" customWidth="1"/>
    <col min="11778" max="11778" width="58" style="133" customWidth="1"/>
    <col min="11779" max="11779" width="6.7109375" style="133" customWidth="1"/>
    <col min="11780" max="11780" width="0.85546875" style="133" customWidth="1"/>
    <col min="11781" max="11781" width="10.140625" style="133" customWidth="1"/>
    <col min="11782" max="12029" width="9.140625" style="133"/>
    <col min="12030" max="12030" width="8.7109375" style="133" customWidth="1"/>
    <col min="12031" max="12031" width="6.7109375" style="133" customWidth="1"/>
    <col min="12032" max="12032" width="8" style="133" customWidth="1"/>
    <col min="12033" max="12033" width="1.7109375" style="133" customWidth="1"/>
    <col min="12034" max="12034" width="58" style="133" customWidth="1"/>
    <col min="12035" max="12035" width="6.7109375" style="133" customWidth="1"/>
    <col min="12036" max="12036" width="0.85546875" style="133" customWidth="1"/>
    <col min="12037" max="12037" width="10.140625" style="133" customWidth="1"/>
    <col min="12038" max="12285" width="9.140625" style="133"/>
    <col min="12286" max="12286" width="8.7109375" style="133" customWidth="1"/>
    <col min="12287" max="12287" width="6.7109375" style="133" customWidth="1"/>
    <col min="12288" max="12288" width="8" style="133" customWidth="1"/>
    <col min="12289" max="12289" width="1.7109375" style="133" customWidth="1"/>
    <col min="12290" max="12290" width="58" style="133" customWidth="1"/>
    <col min="12291" max="12291" width="6.7109375" style="133" customWidth="1"/>
    <col min="12292" max="12292" width="0.85546875" style="133" customWidth="1"/>
    <col min="12293" max="12293" width="10.140625" style="133" customWidth="1"/>
    <col min="12294" max="12541" width="9.140625" style="133"/>
    <col min="12542" max="12542" width="8.7109375" style="133" customWidth="1"/>
    <col min="12543" max="12543" width="6.7109375" style="133" customWidth="1"/>
    <col min="12544" max="12544" width="8" style="133" customWidth="1"/>
    <col min="12545" max="12545" width="1.7109375" style="133" customWidth="1"/>
    <col min="12546" max="12546" width="58" style="133" customWidth="1"/>
    <col min="12547" max="12547" width="6.7109375" style="133" customWidth="1"/>
    <col min="12548" max="12548" width="0.85546875" style="133" customWidth="1"/>
    <col min="12549" max="12549" width="10.140625" style="133" customWidth="1"/>
    <col min="12550" max="12797" width="9.140625" style="133"/>
    <col min="12798" max="12798" width="8.7109375" style="133" customWidth="1"/>
    <col min="12799" max="12799" width="6.7109375" style="133" customWidth="1"/>
    <col min="12800" max="12800" width="8" style="133" customWidth="1"/>
    <col min="12801" max="12801" width="1.7109375" style="133" customWidth="1"/>
    <col min="12802" max="12802" width="58" style="133" customWidth="1"/>
    <col min="12803" max="12803" width="6.7109375" style="133" customWidth="1"/>
    <col min="12804" max="12804" width="0.85546875" style="133" customWidth="1"/>
    <col min="12805" max="12805" width="10.140625" style="133" customWidth="1"/>
    <col min="12806" max="13053" width="9.140625" style="133"/>
    <col min="13054" max="13054" width="8.7109375" style="133" customWidth="1"/>
    <col min="13055" max="13055" width="6.7109375" style="133" customWidth="1"/>
    <col min="13056" max="13056" width="8" style="133" customWidth="1"/>
    <col min="13057" max="13057" width="1.7109375" style="133" customWidth="1"/>
    <col min="13058" max="13058" width="58" style="133" customWidth="1"/>
    <col min="13059" max="13059" width="6.7109375" style="133" customWidth="1"/>
    <col min="13060" max="13060" width="0.85546875" style="133" customWidth="1"/>
    <col min="13061" max="13061" width="10.140625" style="133" customWidth="1"/>
    <col min="13062" max="13309" width="9.140625" style="133"/>
    <col min="13310" max="13310" width="8.7109375" style="133" customWidth="1"/>
    <col min="13311" max="13311" width="6.7109375" style="133" customWidth="1"/>
    <col min="13312" max="13312" width="8" style="133" customWidth="1"/>
    <col min="13313" max="13313" width="1.7109375" style="133" customWidth="1"/>
    <col min="13314" max="13314" width="58" style="133" customWidth="1"/>
    <col min="13315" max="13315" width="6.7109375" style="133" customWidth="1"/>
    <col min="13316" max="13316" width="0.85546875" style="133" customWidth="1"/>
    <col min="13317" max="13317" width="10.140625" style="133" customWidth="1"/>
    <col min="13318" max="13565" width="9.140625" style="133"/>
    <col min="13566" max="13566" width="8.7109375" style="133" customWidth="1"/>
    <col min="13567" max="13567" width="6.7109375" style="133" customWidth="1"/>
    <col min="13568" max="13568" width="8" style="133" customWidth="1"/>
    <col min="13569" max="13569" width="1.7109375" style="133" customWidth="1"/>
    <col min="13570" max="13570" width="58" style="133" customWidth="1"/>
    <col min="13571" max="13571" width="6.7109375" style="133" customWidth="1"/>
    <col min="13572" max="13572" width="0.85546875" style="133" customWidth="1"/>
    <col min="13573" max="13573" width="10.140625" style="133" customWidth="1"/>
    <col min="13574" max="13821" width="9.140625" style="133"/>
    <col min="13822" max="13822" width="8.7109375" style="133" customWidth="1"/>
    <col min="13823" max="13823" width="6.7109375" style="133" customWidth="1"/>
    <col min="13824" max="13824" width="8" style="133" customWidth="1"/>
    <col min="13825" max="13825" width="1.7109375" style="133" customWidth="1"/>
    <col min="13826" max="13826" width="58" style="133" customWidth="1"/>
    <col min="13827" max="13827" width="6.7109375" style="133" customWidth="1"/>
    <col min="13828" max="13828" width="0.85546875" style="133" customWidth="1"/>
    <col min="13829" max="13829" width="10.140625" style="133" customWidth="1"/>
    <col min="13830" max="14077" width="9.140625" style="133"/>
    <col min="14078" max="14078" width="8.7109375" style="133" customWidth="1"/>
    <col min="14079" max="14079" width="6.7109375" style="133" customWidth="1"/>
    <col min="14080" max="14080" width="8" style="133" customWidth="1"/>
    <col min="14081" max="14081" width="1.7109375" style="133" customWidth="1"/>
    <col min="14082" max="14082" width="58" style="133" customWidth="1"/>
    <col min="14083" max="14083" width="6.7109375" style="133" customWidth="1"/>
    <col min="14084" max="14084" width="0.85546875" style="133" customWidth="1"/>
    <col min="14085" max="14085" width="10.140625" style="133" customWidth="1"/>
    <col min="14086" max="14333" width="9.140625" style="133"/>
    <col min="14334" max="14334" width="8.7109375" style="133" customWidth="1"/>
    <col min="14335" max="14335" width="6.7109375" style="133" customWidth="1"/>
    <col min="14336" max="14336" width="8" style="133" customWidth="1"/>
    <col min="14337" max="14337" width="1.7109375" style="133" customWidth="1"/>
    <col min="14338" max="14338" width="58" style="133" customWidth="1"/>
    <col min="14339" max="14339" width="6.7109375" style="133" customWidth="1"/>
    <col min="14340" max="14340" width="0.85546875" style="133" customWidth="1"/>
    <col min="14341" max="14341" width="10.140625" style="133" customWidth="1"/>
    <col min="14342" max="14589" width="9.140625" style="133"/>
    <col min="14590" max="14590" width="8.7109375" style="133" customWidth="1"/>
    <col min="14591" max="14591" width="6.7109375" style="133" customWidth="1"/>
    <col min="14592" max="14592" width="8" style="133" customWidth="1"/>
    <col min="14593" max="14593" width="1.7109375" style="133" customWidth="1"/>
    <col min="14594" max="14594" width="58" style="133" customWidth="1"/>
    <col min="14595" max="14595" width="6.7109375" style="133" customWidth="1"/>
    <col min="14596" max="14596" width="0.85546875" style="133" customWidth="1"/>
    <col min="14597" max="14597" width="10.140625" style="133" customWidth="1"/>
    <col min="14598" max="14845" width="9.140625" style="133"/>
    <col min="14846" max="14846" width="8.7109375" style="133" customWidth="1"/>
    <col min="14847" max="14847" width="6.7109375" style="133" customWidth="1"/>
    <col min="14848" max="14848" width="8" style="133" customWidth="1"/>
    <col min="14849" max="14849" width="1.7109375" style="133" customWidth="1"/>
    <col min="14850" max="14850" width="58" style="133" customWidth="1"/>
    <col min="14851" max="14851" width="6.7109375" style="133" customWidth="1"/>
    <col min="14852" max="14852" width="0.85546875" style="133" customWidth="1"/>
    <col min="14853" max="14853" width="10.140625" style="133" customWidth="1"/>
    <col min="14854" max="15101" width="9.140625" style="133"/>
    <col min="15102" max="15102" width="8.7109375" style="133" customWidth="1"/>
    <col min="15103" max="15103" width="6.7109375" style="133" customWidth="1"/>
    <col min="15104" max="15104" width="8" style="133" customWidth="1"/>
    <col min="15105" max="15105" width="1.7109375" style="133" customWidth="1"/>
    <col min="15106" max="15106" width="58" style="133" customWidth="1"/>
    <col min="15107" max="15107" width="6.7109375" style="133" customWidth="1"/>
    <col min="15108" max="15108" width="0.85546875" style="133" customWidth="1"/>
    <col min="15109" max="15109" width="10.140625" style="133" customWidth="1"/>
    <col min="15110" max="15357" width="9.140625" style="133"/>
    <col min="15358" max="15358" width="8.7109375" style="133" customWidth="1"/>
    <col min="15359" max="15359" width="6.7109375" style="133" customWidth="1"/>
    <col min="15360" max="15360" width="8" style="133" customWidth="1"/>
    <col min="15361" max="15361" width="1.7109375" style="133" customWidth="1"/>
    <col min="15362" max="15362" width="58" style="133" customWidth="1"/>
    <col min="15363" max="15363" width="6.7109375" style="133" customWidth="1"/>
    <col min="15364" max="15364" width="0.85546875" style="133" customWidth="1"/>
    <col min="15365" max="15365" width="10.140625" style="133" customWidth="1"/>
    <col min="15366" max="15613" width="9.140625" style="133"/>
    <col min="15614" max="15614" width="8.7109375" style="133" customWidth="1"/>
    <col min="15615" max="15615" width="6.7109375" style="133" customWidth="1"/>
    <col min="15616" max="15616" width="8" style="133" customWidth="1"/>
    <col min="15617" max="15617" width="1.7109375" style="133" customWidth="1"/>
    <col min="15618" max="15618" width="58" style="133" customWidth="1"/>
    <col min="15619" max="15619" width="6.7109375" style="133" customWidth="1"/>
    <col min="15620" max="15620" width="0.85546875" style="133" customWidth="1"/>
    <col min="15621" max="15621" width="10.140625" style="133" customWidth="1"/>
    <col min="15622" max="15869" width="9.140625" style="133"/>
    <col min="15870" max="15870" width="8.7109375" style="133" customWidth="1"/>
    <col min="15871" max="15871" width="6.7109375" style="133" customWidth="1"/>
    <col min="15872" max="15872" width="8" style="133" customWidth="1"/>
    <col min="15873" max="15873" width="1.7109375" style="133" customWidth="1"/>
    <col min="15874" max="15874" width="58" style="133" customWidth="1"/>
    <col min="15875" max="15875" width="6.7109375" style="133" customWidth="1"/>
    <col min="15876" max="15876" width="0.85546875" style="133" customWidth="1"/>
    <col min="15877" max="15877" width="10.140625" style="133" customWidth="1"/>
    <col min="15878" max="16125" width="9.140625" style="133"/>
    <col min="16126" max="16126" width="8.7109375" style="133" customWidth="1"/>
    <col min="16127" max="16127" width="6.7109375" style="133" customWidth="1"/>
    <col min="16128" max="16128" width="8" style="133" customWidth="1"/>
    <col min="16129" max="16129" width="1.7109375" style="133" customWidth="1"/>
    <col min="16130" max="16130" width="58" style="133" customWidth="1"/>
    <col min="16131" max="16131" width="6.7109375" style="133" customWidth="1"/>
    <col min="16132" max="16132" width="0.85546875" style="133" customWidth="1"/>
    <col min="16133" max="16133" width="10.140625" style="133" customWidth="1"/>
    <col min="16134" max="16384" width="9.140625" style="133"/>
  </cols>
  <sheetData>
    <row r="1" spans="1:5" ht="18" customHeight="1" x14ac:dyDescent="0.2">
      <c r="A1" s="131"/>
      <c r="B1" s="131"/>
      <c r="C1" s="131"/>
      <c r="D1" s="550"/>
      <c r="E1" s="132"/>
    </row>
    <row r="2" spans="1:5" ht="0.95" customHeight="1" x14ac:dyDescent="0.2">
      <c r="A2" s="131"/>
      <c r="B2" s="131"/>
      <c r="C2" s="131"/>
      <c r="D2" s="550"/>
      <c r="E2" s="131"/>
    </row>
    <row r="3" spans="1:5" ht="9.9499999999999993" customHeight="1" x14ac:dyDescent="0.2">
      <c r="A3" s="131"/>
      <c r="B3" s="131"/>
      <c r="C3" s="131"/>
      <c r="D3" s="550"/>
      <c r="E3" s="132"/>
    </row>
    <row r="4" spans="1:5" ht="24.95" customHeight="1" thickBot="1" x14ac:dyDescent="0.25">
      <c r="A4" s="131"/>
      <c r="B4" s="131"/>
      <c r="C4" s="131"/>
      <c r="D4" s="134"/>
      <c r="E4" s="131"/>
    </row>
    <row r="5" spans="1:5" ht="0.95" customHeight="1" x14ac:dyDescent="0.2">
      <c r="A5" s="551"/>
      <c r="B5" s="551"/>
      <c r="C5" s="551"/>
      <c r="D5" s="551"/>
      <c r="E5" s="551"/>
    </row>
    <row r="6" spans="1:5" ht="21.95" customHeight="1" x14ac:dyDescent="0.2">
      <c r="A6" s="135" t="s">
        <v>16</v>
      </c>
      <c r="B6" s="135" t="s">
        <v>1757</v>
      </c>
      <c r="C6" s="135" t="s">
        <v>22831</v>
      </c>
      <c r="D6" s="135" t="s">
        <v>1766</v>
      </c>
      <c r="E6" s="135" t="s">
        <v>22832</v>
      </c>
    </row>
    <row r="7" spans="1:5" ht="20.100000000000001" customHeight="1" x14ac:dyDescent="0.2">
      <c r="A7" s="136" t="s">
        <v>22833</v>
      </c>
      <c r="B7" s="552" t="s">
        <v>22834</v>
      </c>
      <c r="C7" s="552"/>
      <c r="D7" s="552"/>
      <c r="E7" s="137">
        <v>104943.74</v>
      </c>
    </row>
    <row r="8" spans="1:5" ht="20.100000000000001" customHeight="1" x14ac:dyDescent="0.2">
      <c r="A8" s="136" t="s">
        <v>26</v>
      </c>
      <c r="B8" s="552" t="s">
        <v>22835</v>
      </c>
      <c r="C8" s="552"/>
      <c r="D8" s="552"/>
      <c r="E8" s="137">
        <v>5127.8500000000004</v>
      </c>
    </row>
    <row r="9" spans="1:5" ht="20.100000000000001" customHeight="1" x14ac:dyDescent="0.2">
      <c r="A9" s="138" t="s">
        <v>22836</v>
      </c>
      <c r="B9" s="139" t="s">
        <v>22837</v>
      </c>
      <c r="C9" s="138" t="s">
        <v>22838</v>
      </c>
      <c r="D9" s="139" t="s">
        <v>1549</v>
      </c>
      <c r="E9" s="140">
        <v>521.32000000000005</v>
      </c>
    </row>
    <row r="10" spans="1:5" ht="20.100000000000001" customHeight="1" x14ac:dyDescent="0.2">
      <c r="A10" s="138" t="s">
        <v>22839</v>
      </c>
      <c r="B10" s="139" t="s">
        <v>22840</v>
      </c>
      <c r="C10" s="138" t="s">
        <v>22841</v>
      </c>
      <c r="D10" s="139" t="s">
        <v>1549</v>
      </c>
      <c r="E10" s="140">
        <v>666.87</v>
      </c>
    </row>
    <row r="11" spans="1:5" ht="20.100000000000001" customHeight="1" x14ac:dyDescent="0.2">
      <c r="A11" s="138" t="s">
        <v>22842</v>
      </c>
      <c r="B11" s="139" t="s">
        <v>22843</v>
      </c>
      <c r="C11" s="138" t="s">
        <v>22844</v>
      </c>
      <c r="D11" s="139" t="s">
        <v>1549</v>
      </c>
      <c r="E11" s="140">
        <v>855.5</v>
      </c>
    </row>
    <row r="12" spans="1:5" ht="20.100000000000001" customHeight="1" x14ac:dyDescent="0.2">
      <c r="A12" s="138" t="s">
        <v>22845</v>
      </c>
      <c r="B12" s="139" t="s">
        <v>22846</v>
      </c>
      <c r="C12" s="138" t="s">
        <v>22847</v>
      </c>
      <c r="D12" s="139" t="s">
        <v>1549</v>
      </c>
      <c r="E12" s="140">
        <v>376.52</v>
      </c>
    </row>
    <row r="13" spans="1:5" ht="20.100000000000001" customHeight="1" x14ac:dyDescent="0.2">
      <c r="A13" s="138" t="s">
        <v>22848</v>
      </c>
      <c r="B13" s="139" t="s">
        <v>22849</v>
      </c>
      <c r="C13" s="138" t="s">
        <v>22850</v>
      </c>
      <c r="D13" s="139" t="s">
        <v>2759</v>
      </c>
      <c r="E13" s="140">
        <v>0.44</v>
      </c>
    </row>
    <row r="14" spans="1:5" ht="20.100000000000001" customHeight="1" x14ac:dyDescent="0.2">
      <c r="A14" s="138" t="s">
        <v>22851</v>
      </c>
      <c r="B14" s="139" t="s">
        <v>22852</v>
      </c>
      <c r="C14" s="138" t="s">
        <v>22853</v>
      </c>
      <c r="D14" s="139" t="s">
        <v>1549</v>
      </c>
      <c r="E14" s="140">
        <v>1129.56</v>
      </c>
    </row>
    <row r="15" spans="1:5" ht="20.100000000000001" customHeight="1" x14ac:dyDescent="0.2">
      <c r="A15" s="138" t="s">
        <v>22854</v>
      </c>
      <c r="B15" s="139" t="s">
        <v>22855</v>
      </c>
      <c r="C15" s="138" t="s">
        <v>22856</v>
      </c>
      <c r="D15" s="139" t="s">
        <v>1770</v>
      </c>
      <c r="E15" s="140">
        <v>981.33</v>
      </c>
    </row>
    <row r="16" spans="1:5" ht="20.100000000000001" customHeight="1" x14ac:dyDescent="0.2">
      <c r="A16" s="138" t="s">
        <v>22857</v>
      </c>
      <c r="B16" s="139" t="s">
        <v>22858</v>
      </c>
      <c r="C16" s="138" t="s">
        <v>22859</v>
      </c>
      <c r="D16" s="139" t="s">
        <v>1770</v>
      </c>
      <c r="E16" s="140">
        <v>235.12</v>
      </c>
    </row>
    <row r="17" spans="1:5" ht="20.100000000000001" customHeight="1" x14ac:dyDescent="0.2">
      <c r="A17" s="138" t="s">
        <v>22860</v>
      </c>
      <c r="B17" s="139" t="s">
        <v>22861</v>
      </c>
      <c r="C17" s="138" t="s">
        <v>22862</v>
      </c>
      <c r="D17" s="139" t="s">
        <v>1770</v>
      </c>
      <c r="E17" s="140">
        <v>54.52</v>
      </c>
    </row>
    <row r="18" spans="1:5" ht="20.100000000000001" customHeight="1" x14ac:dyDescent="0.2">
      <c r="A18" s="138" t="s">
        <v>22863</v>
      </c>
      <c r="B18" s="139" t="s">
        <v>22864</v>
      </c>
      <c r="C18" s="138" t="s">
        <v>22865</v>
      </c>
      <c r="D18" s="139" t="s">
        <v>1770</v>
      </c>
      <c r="E18" s="140">
        <v>306.67</v>
      </c>
    </row>
    <row r="19" spans="1:5" ht="20.100000000000001" customHeight="1" x14ac:dyDescent="0.2">
      <c r="A19" s="136" t="s">
        <v>28</v>
      </c>
      <c r="B19" s="552" t="s">
        <v>22866</v>
      </c>
      <c r="C19" s="552"/>
      <c r="D19" s="552"/>
      <c r="E19" s="137">
        <v>253.8</v>
      </c>
    </row>
    <row r="20" spans="1:5" ht="20.100000000000001" customHeight="1" x14ac:dyDescent="0.2">
      <c r="A20" s="138" t="s">
        <v>22867</v>
      </c>
      <c r="B20" s="139" t="s">
        <v>22868</v>
      </c>
      <c r="C20" s="138" t="s">
        <v>22869</v>
      </c>
      <c r="D20" s="139" t="s">
        <v>1770</v>
      </c>
      <c r="E20" s="140">
        <v>1.52</v>
      </c>
    </row>
    <row r="21" spans="1:5" ht="20.100000000000001" customHeight="1" x14ac:dyDescent="0.2">
      <c r="A21" s="138" t="s">
        <v>22870</v>
      </c>
      <c r="B21" s="139" t="s">
        <v>22871</v>
      </c>
      <c r="C21" s="138" t="s">
        <v>22872</v>
      </c>
      <c r="D21" s="139" t="s">
        <v>1549</v>
      </c>
      <c r="E21" s="140">
        <v>2.86</v>
      </c>
    </row>
    <row r="22" spans="1:5" ht="20.100000000000001" customHeight="1" x14ac:dyDescent="0.2">
      <c r="A22" s="138" t="s">
        <v>22873</v>
      </c>
      <c r="B22" s="139" t="s">
        <v>22874</v>
      </c>
      <c r="C22" s="138" t="s">
        <v>22875</v>
      </c>
      <c r="D22" s="139" t="s">
        <v>2759</v>
      </c>
      <c r="E22" s="140">
        <v>47.9</v>
      </c>
    </row>
    <row r="23" spans="1:5" ht="20.100000000000001" customHeight="1" x14ac:dyDescent="0.2">
      <c r="A23" s="138" t="s">
        <v>22876</v>
      </c>
      <c r="B23" s="139" t="s">
        <v>22877</v>
      </c>
      <c r="C23" s="138" t="s">
        <v>22878</v>
      </c>
      <c r="D23" s="139" t="s">
        <v>1770</v>
      </c>
      <c r="E23" s="140">
        <v>1.1599999999999999</v>
      </c>
    </row>
    <row r="24" spans="1:5" ht="20.100000000000001" customHeight="1" x14ac:dyDescent="0.2">
      <c r="A24" s="138" t="s">
        <v>22879</v>
      </c>
      <c r="B24" s="139" t="s">
        <v>22880</v>
      </c>
      <c r="C24" s="138" t="s">
        <v>22881</v>
      </c>
      <c r="D24" s="139" t="s">
        <v>1770</v>
      </c>
      <c r="E24" s="140">
        <v>1.75</v>
      </c>
    </row>
    <row r="25" spans="1:5" ht="20.100000000000001" customHeight="1" x14ac:dyDescent="0.2">
      <c r="A25" s="138" t="s">
        <v>22882</v>
      </c>
      <c r="B25" s="139" t="s">
        <v>22883</v>
      </c>
      <c r="C25" s="138" t="s">
        <v>22884</v>
      </c>
      <c r="D25" s="139" t="s">
        <v>22885</v>
      </c>
      <c r="E25" s="140">
        <v>30.96</v>
      </c>
    </row>
    <row r="26" spans="1:5" ht="20.100000000000001" customHeight="1" x14ac:dyDescent="0.2">
      <c r="A26" s="138" t="s">
        <v>22886</v>
      </c>
      <c r="B26" s="139" t="s">
        <v>22887</v>
      </c>
      <c r="C26" s="138" t="s">
        <v>22888</v>
      </c>
      <c r="D26" s="139" t="s">
        <v>22889</v>
      </c>
      <c r="E26" s="140">
        <v>11.01</v>
      </c>
    </row>
    <row r="27" spans="1:5" ht="20.100000000000001" customHeight="1" x14ac:dyDescent="0.2">
      <c r="A27" s="138" t="s">
        <v>22890</v>
      </c>
      <c r="B27" s="139" t="s">
        <v>22891</v>
      </c>
      <c r="C27" s="138" t="s">
        <v>22892</v>
      </c>
      <c r="D27" s="139" t="s">
        <v>22889</v>
      </c>
      <c r="E27" s="140">
        <v>9.69</v>
      </c>
    </row>
    <row r="28" spans="1:5" ht="20.100000000000001" customHeight="1" x14ac:dyDescent="0.2">
      <c r="A28" s="138" t="s">
        <v>22893</v>
      </c>
      <c r="B28" s="139" t="s">
        <v>22894</v>
      </c>
      <c r="C28" s="138" t="s">
        <v>22895</v>
      </c>
      <c r="D28" s="139" t="s">
        <v>22889</v>
      </c>
      <c r="E28" s="140">
        <v>8.36</v>
      </c>
    </row>
    <row r="29" spans="1:5" ht="20.100000000000001" customHeight="1" x14ac:dyDescent="0.2">
      <c r="A29" s="138" t="s">
        <v>22896</v>
      </c>
      <c r="B29" s="139" t="s">
        <v>22897</v>
      </c>
      <c r="C29" s="138" t="s">
        <v>22898</v>
      </c>
      <c r="D29" s="139" t="s">
        <v>22889</v>
      </c>
      <c r="E29" s="140">
        <v>9.4600000000000009</v>
      </c>
    </row>
    <row r="30" spans="1:5" ht="20.100000000000001" customHeight="1" x14ac:dyDescent="0.2">
      <c r="A30" s="138" t="s">
        <v>22899</v>
      </c>
      <c r="B30" s="139" t="s">
        <v>22900</v>
      </c>
      <c r="C30" s="138" t="s">
        <v>22901</v>
      </c>
      <c r="D30" s="139" t="s">
        <v>22902</v>
      </c>
      <c r="E30" s="140">
        <v>75.709999999999994</v>
      </c>
    </row>
    <row r="31" spans="1:5" ht="20.100000000000001" customHeight="1" x14ac:dyDescent="0.2">
      <c r="A31" s="138" t="s">
        <v>22903</v>
      </c>
      <c r="B31" s="139" t="s">
        <v>22904</v>
      </c>
      <c r="C31" s="138" t="s">
        <v>22905</v>
      </c>
      <c r="D31" s="139" t="s">
        <v>22902</v>
      </c>
      <c r="E31" s="140">
        <v>53.42</v>
      </c>
    </row>
    <row r="32" spans="1:5" ht="20.100000000000001" customHeight="1" x14ac:dyDescent="0.2">
      <c r="A32" s="136" t="s">
        <v>29</v>
      </c>
      <c r="B32" s="552" t="s">
        <v>22906</v>
      </c>
      <c r="C32" s="552"/>
      <c r="D32" s="552"/>
      <c r="E32" s="137">
        <v>177.43</v>
      </c>
    </row>
    <row r="33" spans="1:5" ht="20.100000000000001" customHeight="1" x14ac:dyDescent="0.2">
      <c r="A33" s="547" t="s">
        <v>22907</v>
      </c>
      <c r="B33" s="548" t="s">
        <v>22908</v>
      </c>
      <c r="C33" s="547" t="s">
        <v>22909</v>
      </c>
      <c r="D33" s="548" t="s">
        <v>22910</v>
      </c>
      <c r="E33" s="549">
        <v>33.08</v>
      </c>
    </row>
    <row r="34" spans="1:5" ht="2.1" customHeight="1" x14ac:dyDescent="0.2">
      <c r="A34" s="547"/>
      <c r="B34" s="548"/>
      <c r="C34" s="547"/>
      <c r="D34" s="548"/>
      <c r="E34" s="549"/>
    </row>
    <row r="35" spans="1:5" ht="20.100000000000001" customHeight="1" x14ac:dyDescent="0.2">
      <c r="A35" s="547" t="s">
        <v>22911</v>
      </c>
      <c r="B35" s="548" t="s">
        <v>22912</v>
      </c>
      <c r="C35" s="547" t="s">
        <v>22913</v>
      </c>
      <c r="D35" s="548" t="s">
        <v>22910</v>
      </c>
      <c r="E35" s="549">
        <v>20.51</v>
      </c>
    </row>
    <row r="36" spans="1:5" ht="2.1" customHeight="1" x14ac:dyDescent="0.2">
      <c r="A36" s="547"/>
      <c r="B36" s="548"/>
      <c r="C36" s="547"/>
      <c r="D36" s="548"/>
      <c r="E36" s="549"/>
    </row>
    <row r="37" spans="1:5" ht="20.100000000000001" customHeight="1" x14ac:dyDescent="0.2">
      <c r="A37" s="138" t="s">
        <v>22914</v>
      </c>
      <c r="B37" s="139" t="s">
        <v>22915</v>
      </c>
      <c r="C37" s="138" t="s">
        <v>22916</v>
      </c>
      <c r="D37" s="139" t="s">
        <v>22885</v>
      </c>
      <c r="E37" s="140">
        <v>30.96</v>
      </c>
    </row>
    <row r="38" spans="1:5" ht="20.100000000000001" customHeight="1" x14ac:dyDescent="0.2">
      <c r="A38" s="138" t="s">
        <v>22917</v>
      </c>
      <c r="B38" s="139" t="s">
        <v>22918</v>
      </c>
      <c r="C38" s="138" t="s">
        <v>22919</v>
      </c>
      <c r="D38" s="139" t="s">
        <v>22885</v>
      </c>
      <c r="E38" s="140">
        <v>30.96</v>
      </c>
    </row>
    <row r="39" spans="1:5" ht="20.100000000000001" customHeight="1" x14ac:dyDescent="0.2">
      <c r="A39" s="138" t="s">
        <v>22920</v>
      </c>
      <c r="B39" s="139" t="s">
        <v>22921</v>
      </c>
      <c r="C39" s="138" t="s">
        <v>22922</v>
      </c>
      <c r="D39" s="139" t="s">
        <v>22885</v>
      </c>
      <c r="E39" s="140">
        <v>30.96</v>
      </c>
    </row>
    <row r="40" spans="1:5" ht="20.100000000000001" customHeight="1" x14ac:dyDescent="0.2">
      <c r="A40" s="138" t="s">
        <v>22923</v>
      </c>
      <c r="B40" s="139" t="s">
        <v>22924</v>
      </c>
      <c r="C40" s="138" t="s">
        <v>22925</v>
      </c>
      <c r="D40" s="139" t="s">
        <v>22885</v>
      </c>
      <c r="E40" s="140">
        <v>30.96</v>
      </c>
    </row>
    <row r="41" spans="1:5" ht="20.100000000000001" customHeight="1" x14ac:dyDescent="0.2">
      <c r="A41" s="136" t="s">
        <v>31</v>
      </c>
      <c r="B41" s="552" t="s">
        <v>22926</v>
      </c>
      <c r="C41" s="552"/>
      <c r="D41" s="552"/>
      <c r="E41" s="137">
        <v>417.18</v>
      </c>
    </row>
    <row r="42" spans="1:5" ht="20.100000000000001" customHeight="1" x14ac:dyDescent="0.2">
      <c r="A42" s="138" t="s">
        <v>22927</v>
      </c>
      <c r="B42" s="139" t="s">
        <v>22928</v>
      </c>
      <c r="C42" s="138" t="s">
        <v>22929</v>
      </c>
      <c r="D42" s="139" t="s">
        <v>2759</v>
      </c>
      <c r="E42" s="140">
        <v>1.33</v>
      </c>
    </row>
    <row r="43" spans="1:5" ht="20.100000000000001" customHeight="1" x14ac:dyDescent="0.2">
      <c r="A43" s="547" t="s">
        <v>22930</v>
      </c>
      <c r="B43" s="548" t="s">
        <v>22931</v>
      </c>
      <c r="C43" s="547" t="s">
        <v>22932</v>
      </c>
      <c r="D43" s="548" t="s">
        <v>2759</v>
      </c>
      <c r="E43" s="549">
        <v>0.2</v>
      </c>
    </row>
    <row r="44" spans="1:5" ht="2.1" customHeight="1" x14ac:dyDescent="0.2">
      <c r="A44" s="547"/>
      <c r="B44" s="548"/>
      <c r="C44" s="547"/>
      <c r="D44" s="548"/>
      <c r="E44" s="549"/>
    </row>
    <row r="45" spans="1:5" ht="20.100000000000001" customHeight="1" x14ac:dyDescent="0.2">
      <c r="A45" s="138" t="s">
        <v>22933</v>
      </c>
      <c r="B45" s="139" t="s">
        <v>22934</v>
      </c>
      <c r="C45" s="138" t="s">
        <v>22935</v>
      </c>
      <c r="D45" s="139" t="s">
        <v>2759</v>
      </c>
      <c r="E45" s="140">
        <v>4.29</v>
      </c>
    </row>
    <row r="46" spans="1:5" ht="20.100000000000001" customHeight="1" x14ac:dyDescent="0.2">
      <c r="A46" s="138" t="s">
        <v>22936</v>
      </c>
      <c r="B46" s="139" t="s">
        <v>22937</v>
      </c>
      <c r="C46" s="138" t="s">
        <v>22938</v>
      </c>
      <c r="D46" s="139" t="s">
        <v>1549</v>
      </c>
      <c r="E46" s="140">
        <v>411.36</v>
      </c>
    </row>
    <row r="47" spans="1:5" ht="20.100000000000001" customHeight="1" x14ac:dyDescent="0.2">
      <c r="A47" s="136" t="s">
        <v>22939</v>
      </c>
      <c r="B47" s="552" t="s">
        <v>22940</v>
      </c>
      <c r="C47" s="552"/>
      <c r="D47" s="552"/>
      <c r="E47" s="137">
        <v>89759.78</v>
      </c>
    </row>
    <row r="48" spans="1:5" ht="20.100000000000001" customHeight="1" x14ac:dyDescent="0.2">
      <c r="A48" s="138" t="s">
        <v>22941</v>
      </c>
      <c r="B48" s="139" t="s">
        <v>22942</v>
      </c>
      <c r="C48" s="138" t="s">
        <v>22943</v>
      </c>
      <c r="D48" s="139" t="s">
        <v>2759</v>
      </c>
      <c r="E48" s="140">
        <v>892.13</v>
      </c>
    </row>
    <row r="49" spans="1:5" ht="20.100000000000001" customHeight="1" x14ac:dyDescent="0.2">
      <c r="A49" s="138" t="s">
        <v>22944</v>
      </c>
      <c r="B49" s="139" t="s">
        <v>22945</v>
      </c>
      <c r="C49" s="138" t="s">
        <v>22946</v>
      </c>
      <c r="D49" s="139" t="s">
        <v>2759</v>
      </c>
      <c r="E49" s="140">
        <v>712.43</v>
      </c>
    </row>
    <row r="50" spans="1:5" ht="20.100000000000001" customHeight="1" x14ac:dyDescent="0.2">
      <c r="A50" s="138" t="s">
        <v>22947</v>
      </c>
      <c r="B50" s="139" t="s">
        <v>22948</v>
      </c>
      <c r="C50" s="138" t="s">
        <v>22949</v>
      </c>
      <c r="D50" s="139" t="s">
        <v>2759</v>
      </c>
      <c r="E50" s="140">
        <v>278.5</v>
      </c>
    </row>
    <row r="51" spans="1:5" ht="20.100000000000001" customHeight="1" x14ac:dyDescent="0.2">
      <c r="A51" s="138" t="s">
        <v>22950</v>
      </c>
      <c r="B51" s="139" t="s">
        <v>22951</v>
      </c>
      <c r="C51" s="138" t="s">
        <v>22952</v>
      </c>
      <c r="D51" s="139" t="s">
        <v>2759</v>
      </c>
      <c r="E51" s="140">
        <v>124.78</v>
      </c>
    </row>
    <row r="52" spans="1:5" ht="20.100000000000001" customHeight="1" x14ac:dyDescent="0.2">
      <c r="A52" s="138" t="s">
        <v>22953</v>
      </c>
      <c r="B52" s="139" t="s">
        <v>22954</v>
      </c>
      <c r="C52" s="138" t="s">
        <v>22955</v>
      </c>
      <c r="D52" s="139" t="s">
        <v>1549</v>
      </c>
      <c r="E52" s="140">
        <v>5571.03</v>
      </c>
    </row>
    <row r="53" spans="1:5" ht="20.100000000000001" customHeight="1" x14ac:dyDescent="0.2">
      <c r="A53" s="138" t="s">
        <v>22956</v>
      </c>
      <c r="B53" s="139" t="s">
        <v>22957</v>
      </c>
      <c r="C53" s="138" t="s">
        <v>22958</v>
      </c>
      <c r="D53" s="139" t="s">
        <v>1549</v>
      </c>
      <c r="E53" s="140">
        <v>9380.4500000000007</v>
      </c>
    </row>
    <row r="54" spans="1:5" ht="20.100000000000001" customHeight="1" x14ac:dyDescent="0.2">
      <c r="A54" s="138" t="s">
        <v>22959</v>
      </c>
      <c r="B54" s="139" t="s">
        <v>22960</v>
      </c>
      <c r="C54" s="138" t="s">
        <v>22961</v>
      </c>
      <c r="D54" s="139" t="s">
        <v>1549</v>
      </c>
      <c r="E54" s="140">
        <v>14914.59</v>
      </c>
    </row>
    <row r="55" spans="1:5" ht="20.100000000000001" customHeight="1" x14ac:dyDescent="0.2">
      <c r="A55" s="138" t="s">
        <v>22962</v>
      </c>
      <c r="B55" s="139" t="s">
        <v>22963</v>
      </c>
      <c r="C55" s="138" t="s">
        <v>22964</v>
      </c>
      <c r="D55" s="139" t="s">
        <v>1549</v>
      </c>
      <c r="E55" s="140">
        <v>20415.7</v>
      </c>
    </row>
    <row r="56" spans="1:5" ht="20.100000000000001" customHeight="1" x14ac:dyDescent="0.2">
      <c r="A56" s="138" t="s">
        <v>22965</v>
      </c>
      <c r="B56" s="139" t="s">
        <v>22966</v>
      </c>
      <c r="C56" s="138" t="s">
        <v>22967</v>
      </c>
      <c r="D56" s="139" t="s">
        <v>1549</v>
      </c>
      <c r="E56" s="140">
        <v>28068.37</v>
      </c>
    </row>
    <row r="57" spans="1:5" ht="20.100000000000001" customHeight="1" x14ac:dyDescent="0.2">
      <c r="A57" s="547" t="s">
        <v>22968</v>
      </c>
      <c r="B57" s="548" t="s">
        <v>22969</v>
      </c>
      <c r="C57" s="547" t="s">
        <v>22970</v>
      </c>
      <c r="D57" s="548" t="s">
        <v>22971</v>
      </c>
      <c r="E57" s="549">
        <v>2.39</v>
      </c>
    </row>
    <row r="58" spans="1:5" ht="2.1" customHeight="1" x14ac:dyDescent="0.2">
      <c r="A58" s="547"/>
      <c r="B58" s="548"/>
      <c r="C58" s="547"/>
      <c r="D58" s="548"/>
      <c r="E58" s="549"/>
    </row>
    <row r="59" spans="1:5" ht="20.100000000000001" customHeight="1" x14ac:dyDescent="0.2">
      <c r="A59" s="547" t="s">
        <v>22972</v>
      </c>
      <c r="B59" s="548" t="s">
        <v>22973</v>
      </c>
      <c r="C59" s="547" t="s">
        <v>22974</v>
      </c>
      <c r="D59" s="548" t="s">
        <v>22971</v>
      </c>
      <c r="E59" s="549">
        <v>3.69</v>
      </c>
    </row>
    <row r="60" spans="1:5" ht="2.1" customHeight="1" x14ac:dyDescent="0.2">
      <c r="A60" s="547"/>
      <c r="B60" s="548"/>
      <c r="C60" s="547"/>
      <c r="D60" s="548"/>
      <c r="E60" s="549"/>
    </row>
    <row r="61" spans="1:5" ht="20.100000000000001" customHeight="1" x14ac:dyDescent="0.2">
      <c r="A61" s="138" t="s">
        <v>22975</v>
      </c>
      <c r="B61" s="139" t="s">
        <v>22976</v>
      </c>
      <c r="C61" s="138" t="s">
        <v>22977</v>
      </c>
      <c r="D61" s="139" t="s">
        <v>1549</v>
      </c>
      <c r="E61" s="140">
        <v>2481.96</v>
      </c>
    </row>
    <row r="62" spans="1:5" ht="20.100000000000001" customHeight="1" x14ac:dyDescent="0.2">
      <c r="A62" s="138" t="s">
        <v>22978</v>
      </c>
      <c r="B62" s="139" t="s">
        <v>22979</v>
      </c>
      <c r="C62" s="138" t="s">
        <v>22980</v>
      </c>
      <c r="D62" s="139" t="s">
        <v>1549</v>
      </c>
      <c r="E62" s="140">
        <v>1036.79</v>
      </c>
    </row>
    <row r="63" spans="1:5" ht="20.100000000000001" customHeight="1" x14ac:dyDescent="0.2">
      <c r="A63" s="138" t="s">
        <v>22981</v>
      </c>
      <c r="B63" s="139" t="s">
        <v>22982</v>
      </c>
      <c r="C63" s="138" t="s">
        <v>22983</v>
      </c>
      <c r="D63" s="139" t="s">
        <v>1549</v>
      </c>
      <c r="E63" s="140">
        <v>206</v>
      </c>
    </row>
    <row r="64" spans="1:5" ht="20.100000000000001" customHeight="1" x14ac:dyDescent="0.2">
      <c r="A64" s="138" t="s">
        <v>22984</v>
      </c>
      <c r="B64" s="139" t="s">
        <v>22985</v>
      </c>
      <c r="C64" s="138" t="s">
        <v>22986</v>
      </c>
      <c r="D64" s="139" t="s">
        <v>1549</v>
      </c>
      <c r="E64" s="140">
        <v>1308.2</v>
      </c>
    </row>
    <row r="65" spans="1:5" ht="20.100000000000001" customHeight="1" x14ac:dyDescent="0.2">
      <c r="A65" s="138" t="s">
        <v>22987</v>
      </c>
      <c r="B65" s="139" t="s">
        <v>22988</v>
      </c>
      <c r="C65" s="138" t="s">
        <v>22989</v>
      </c>
      <c r="D65" s="139" t="s">
        <v>1549</v>
      </c>
      <c r="E65" s="140">
        <v>2864.38</v>
      </c>
    </row>
    <row r="66" spans="1:5" ht="20.100000000000001" customHeight="1" x14ac:dyDescent="0.2">
      <c r="A66" s="138" t="s">
        <v>22990</v>
      </c>
      <c r="B66" s="139" t="s">
        <v>22991</v>
      </c>
      <c r="C66" s="138" t="s">
        <v>22992</v>
      </c>
      <c r="D66" s="139" t="s">
        <v>22971</v>
      </c>
      <c r="E66" s="140">
        <v>2.39</v>
      </c>
    </row>
    <row r="67" spans="1:5" ht="20.100000000000001" customHeight="1" x14ac:dyDescent="0.2">
      <c r="A67" s="547" t="s">
        <v>22993</v>
      </c>
      <c r="B67" s="548" t="s">
        <v>22994</v>
      </c>
      <c r="C67" s="547" t="s">
        <v>22995</v>
      </c>
      <c r="D67" s="548" t="s">
        <v>22971</v>
      </c>
      <c r="E67" s="549">
        <v>3.69</v>
      </c>
    </row>
    <row r="68" spans="1:5" ht="2.1" customHeight="1" x14ac:dyDescent="0.2">
      <c r="A68" s="547"/>
      <c r="B68" s="548"/>
      <c r="C68" s="547"/>
      <c r="D68" s="548"/>
      <c r="E68" s="549"/>
    </row>
    <row r="69" spans="1:5" ht="20.100000000000001" customHeight="1" x14ac:dyDescent="0.2">
      <c r="A69" s="138" t="s">
        <v>22996</v>
      </c>
      <c r="B69" s="139" t="s">
        <v>22997</v>
      </c>
      <c r="C69" s="138" t="s">
        <v>22998</v>
      </c>
      <c r="D69" s="139" t="s">
        <v>2759</v>
      </c>
      <c r="E69" s="140">
        <v>368.35</v>
      </c>
    </row>
    <row r="70" spans="1:5" ht="20.100000000000001" customHeight="1" x14ac:dyDescent="0.2">
      <c r="A70" s="138" t="s">
        <v>22999</v>
      </c>
      <c r="B70" s="139" t="s">
        <v>23000</v>
      </c>
      <c r="C70" s="138" t="s">
        <v>23001</v>
      </c>
      <c r="D70" s="139" t="s">
        <v>2759</v>
      </c>
      <c r="E70" s="140">
        <v>154.65</v>
      </c>
    </row>
    <row r="71" spans="1:5" ht="20.100000000000001" customHeight="1" x14ac:dyDescent="0.2">
      <c r="A71" s="138" t="s">
        <v>23002</v>
      </c>
      <c r="B71" s="139" t="s">
        <v>23003</v>
      </c>
      <c r="C71" s="138" t="s">
        <v>23004</v>
      </c>
      <c r="D71" s="139" t="s">
        <v>2759</v>
      </c>
      <c r="E71" s="140">
        <v>300.88</v>
      </c>
    </row>
    <row r="72" spans="1:5" ht="20.100000000000001" customHeight="1" x14ac:dyDescent="0.2">
      <c r="A72" s="138" t="s">
        <v>23005</v>
      </c>
      <c r="B72" s="139" t="s">
        <v>23006</v>
      </c>
      <c r="C72" s="138" t="s">
        <v>23007</v>
      </c>
      <c r="D72" s="139" t="s">
        <v>2759</v>
      </c>
      <c r="E72" s="140">
        <v>223.11</v>
      </c>
    </row>
    <row r="73" spans="1:5" ht="20.100000000000001" customHeight="1" x14ac:dyDescent="0.2">
      <c r="A73" s="547" t="s">
        <v>23008</v>
      </c>
      <c r="B73" s="548" t="s">
        <v>23009</v>
      </c>
      <c r="C73" s="547" t="s">
        <v>23010</v>
      </c>
      <c r="D73" s="548" t="s">
        <v>2759</v>
      </c>
      <c r="E73" s="549">
        <v>94.84</v>
      </c>
    </row>
    <row r="74" spans="1:5" ht="2.1" customHeight="1" x14ac:dyDescent="0.2">
      <c r="A74" s="547"/>
      <c r="B74" s="548"/>
      <c r="C74" s="547"/>
      <c r="D74" s="548"/>
      <c r="E74" s="549"/>
    </row>
    <row r="75" spans="1:5" ht="20.100000000000001" customHeight="1" x14ac:dyDescent="0.2">
      <c r="A75" s="547" t="s">
        <v>23011</v>
      </c>
      <c r="B75" s="548" t="s">
        <v>23012</v>
      </c>
      <c r="C75" s="547" t="s">
        <v>23013</v>
      </c>
      <c r="D75" s="548" t="s">
        <v>2759</v>
      </c>
      <c r="E75" s="549">
        <v>158.72</v>
      </c>
    </row>
    <row r="76" spans="1:5" ht="2.1" customHeight="1" x14ac:dyDescent="0.2">
      <c r="A76" s="547"/>
      <c r="B76" s="548"/>
      <c r="C76" s="547"/>
      <c r="D76" s="548"/>
      <c r="E76" s="549"/>
    </row>
    <row r="77" spans="1:5" ht="20.100000000000001" customHeight="1" x14ac:dyDescent="0.2">
      <c r="A77" s="138" t="s">
        <v>23014</v>
      </c>
      <c r="B77" s="139" t="s">
        <v>23015</v>
      </c>
      <c r="C77" s="138" t="s">
        <v>23016</v>
      </c>
      <c r="D77" s="139" t="s">
        <v>2759</v>
      </c>
      <c r="E77" s="140">
        <v>104.09</v>
      </c>
    </row>
    <row r="78" spans="1:5" ht="20.100000000000001" customHeight="1" x14ac:dyDescent="0.2">
      <c r="A78" s="138" t="s">
        <v>23017</v>
      </c>
      <c r="B78" s="139" t="s">
        <v>23018</v>
      </c>
      <c r="C78" s="138" t="s">
        <v>23019</v>
      </c>
      <c r="D78" s="139" t="s">
        <v>2759</v>
      </c>
      <c r="E78" s="140">
        <v>87.67</v>
      </c>
    </row>
    <row r="79" spans="1:5" ht="20.100000000000001" customHeight="1" x14ac:dyDescent="0.2">
      <c r="A79" s="136" t="s">
        <v>23020</v>
      </c>
      <c r="B79" s="552" t="s">
        <v>23021</v>
      </c>
      <c r="C79" s="552"/>
      <c r="D79" s="552"/>
      <c r="E79" s="137">
        <v>3404.48</v>
      </c>
    </row>
    <row r="80" spans="1:5" ht="20.100000000000001" customHeight="1" x14ac:dyDescent="0.2">
      <c r="A80" s="138" t="s">
        <v>23022</v>
      </c>
      <c r="B80" s="139" t="s">
        <v>23023</v>
      </c>
      <c r="C80" s="138" t="s">
        <v>23024</v>
      </c>
      <c r="D80" s="139" t="s">
        <v>23025</v>
      </c>
      <c r="E80" s="140">
        <v>627.53</v>
      </c>
    </row>
    <row r="81" spans="1:5" ht="20.100000000000001" customHeight="1" x14ac:dyDescent="0.2">
      <c r="A81" s="547" t="s">
        <v>23026</v>
      </c>
      <c r="B81" s="548" t="s">
        <v>23027</v>
      </c>
      <c r="C81" s="547" t="s">
        <v>23028</v>
      </c>
      <c r="D81" s="548" t="s">
        <v>23025</v>
      </c>
      <c r="E81" s="549">
        <v>912.26</v>
      </c>
    </row>
    <row r="82" spans="1:5" ht="2.1" customHeight="1" x14ac:dyDescent="0.2">
      <c r="A82" s="547"/>
      <c r="B82" s="548"/>
      <c r="C82" s="547"/>
      <c r="D82" s="548"/>
      <c r="E82" s="549"/>
    </row>
    <row r="83" spans="1:5" ht="20.100000000000001" customHeight="1" x14ac:dyDescent="0.2">
      <c r="A83" s="547" t="s">
        <v>23029</v>
      </c>
      <c r="B83" s="548" t="s">
        <v>23030</v>
      </c>
      <c r="C83" s="547" t="s">
        <v>23031</v>
      </c>
      <c r="D83" s="548" t="s">
        <v>23025</v>
      </c>
      <c r="E83" s="549">
        <v>1004.06</v>
      </c>
    </row>
    <row r="84" spans="1:5" ht="2.1" customHeight="1" x14ac:dyDescent="0.2">
      <c r="A84" s="547"/>
      <c r="B84" s="548"/>
      <c r="C84" s="547"/>
      <c r="D84" s="548"/>
      <c r="E84" s="549"/>
    </row>
    <row r="85" spans="1:5" ht="20.100000000000001" customHeight="1" x14ac:dyDescent="0.2">
      <c r="A85" s="547" t="s">
        <v>23032</v>
      </c>
      <c r="B85" s="548" t="s">
        <v>23033</v>
      </c>
      <c r="C85" s="547" t="s">
        <v>23034</v>
      </c>
      <c r="D85" s="548" t="s">
        <v>23025</v>
      </c>
      <c r="E85" s="549">
        <v>860.63</v>
      </c>
    </row>
    <row r="86" spans="1:5" ht="20.100000000000001" customHeight="1" x14ac:dyDescent="0.2">
      <c r="A86" s="547"/>
      <c r="B86" s="548"/>
      <c r="C86" s="547"/>
      <c r="D86" s="548"/>
      <c r="E86" s="549"/>
    </row>
    <row r="87" spans="1:5" ht="20.100000000000001" customHeight="1" x14ac:dyDescent="0.2">
      <c r="A87" s="136" t="s">
        <v>23035</v>
      </c>
      <c r="B87" s="552" t="s">
        <v>23036</v>
      </c>
      <c r="C87" s="552"/>
      <c r="D87" s="552"/>
      <c r="E87" s="137">
        <v>536.94000000000005</v>
      </c>
    </row>
    <row r="88" spans="1:5" ht="20.100000000000001" customHeight="1" x14ac:dyDescent="0.2">
      <c r="A88" s="138" t="s">
        <v>23037</v>
      </c>
      <c r="B88" s="139" t="s">
        <v>23038</v>
      </c>
      <c r="C88" s="138" t="s">
        <v>23039</v>
      </c>
      <c r="D88" s="139" t="s">
        <v>2759</v>
      </c>
      <c r="E88" s="140">
        <v>6.6</v>
      </c>
    </row>
    <row r="89" spans="1:5" ht="20.100000000000001" customHeight="1" x14ac:dyDescent="0.2">
      <c r="A89" s="138" t="s">
        <v>23040</v>
      </c>
      <c r="B89" s="139" t="s">
        <v>23041</v>
      </c>
      <c r="C89" s="138" t="s">
        <v>23042</v>
      </c>
      <c r="D89" s="139" t="s">
        <v>23043</v>
      </c>
      <c r="E89" s="140">
        <v>520.5</v>
      </c>
    </row>
    <row r="90" spans="1:5" ht="20.100000000000001" customHeight="1" x14ac:dyDescent="0.2">
      <c r="A90" s="138" t="s">
        <v>23044</v>
      </c>
      <c r="B90" s="139" t="s">
        <v>23045</v>
      </c>
      <c r="C90" s="138" t="s">
        <v>23046</v>
      </c>
      <c r="D90" s="139" t="s">
        <v>2759</v>
      </c>
      <c r="E90" s="140">
        <v>0.28000000000000003</v>
      </c>
    </row>
    <row r="91" spans="1:5" ht="20.100000000000001" customHeight="1" x14ac:dyDescent="0.2">
      <c r="A91" s="138" t="s">
        <v>23047</v>
      </c>
      <c r="B91" s="139" t="s">
        <v>23048</v>
      </c>
      <c r="C91" s="138" t="s">
        <v>23049</v>
      </c>
      <c r="D91" s="139" t="s">
        <v>1770</v>
      </c>
      <c r="E91" s="140">
        <v>0.26</v>
      </c>
    </row>
    <row r="92" spans="1:5" ht="20.100000000000001" customHeight="1" x14ac:dyDescent="0.2">
      <c r="A92" s="138" t="s">
        <v>23050</v>
      </c>
      <c r="B92" s="139" t="s">
        <v>23051</v>
      </c>
      <c r="C92" s="138" t="s">
        <v>23052</v>
      </c>
      <c r="D92" s="139" t="s">
        <v>2759</v>
      </c>
      <c r="E92" s="140">
        <v>0.44</v>
      </c>
    </row>
    <row r="93" spans="1:5" ht="20.100000000000001" customHeight="1" x14ac:dyDescent="0.2">
      <c r="A93" s="138" t="s">
        <v>23053</v>
      </c>
      <c r="B93" s="139" t="s">
        <v>23054</v>
      </c>
      <c r="C93" s="138" t="s">
        <v>23055</v>
      </c>
      <c r="D93" s="139" t="s">
        <v>2759</v>
      </c>
      <c r="E93" s="140">
        <v>0.51</v>
      </c>
    </row>
    <row r="94" spans="1:5" ht="20.100000000000001" customHeight="1" x14ac:dyDescent="0.2">
      <c r="A94" s="138" t="s">
        <v>23056</v>
      </c>
      <c r="B94" s="139" t="s">
        <v>23057</v>
      </c>
      <c r="C94" s="138" t="s">
        <v>23058</v>
      </c>
      <c r="D94" s="139" t="s">
        <v>1770</v>
      </c>
      <c r="E94" s="140">
        <v>1.68</v>
      </c>
    </row>
    <row r="95" spans="1:5" ht="20.100000000000001" customHeight="1" x14ac:dyDescent="0.2">
      <c r="A95" s="138" t="s">
        <v>23059</v>
      </c>
      <c r="B95" s="139" t="s">
        <v>23060</v>
      </c>
      <c r="C95" s="138" t="s">
        <v>23061</v>
      </c>
      <c r="D95" s="139" t="s">
        <v>1770</v>
      </c>
      <c r="E95" s="140">
        <v>2.29</v>
      </c>
    </row>
    <row r="96" spans="1:5" ht="20.100000000000001" customHeight="1" x14ac:dyDescent="0.2">
      <c r="A96" s="138" t="s">
        <v>23062</v>
      </c>
      <c r="B96" s="139" t="s">
        <v>23063</v>
      </c>
      <c r="C96" s="138" t="s">
        <v>23064</v>
      </c>
      <c r="D96" s="139" t="s">
        <v>2759</v>
      </c>
      <c r="E96" s="140">
        <v>4.38</v>
      </c>
    </row>
    <row r="97" spans="1:5" ht="20.100000000000001" customHeight="1" x14ac:dyDescent="0.2">
      <c r="A97" s="136" t="s">
        <v>23065</v>
      </c>
      <c r="B97" s="552" t="s">
        <v>23066</v>
      </c>
      <c r="C97" s="552"/>
      <c r="D97" s="552"/>
      <c r="E97" s="137">
        <v>4834.76</v>
      </c>
    </row>
    <row r="98" spans="1:5" ht="20.100000000000001" customHeight="1" x14ac:dyDescent="0.2">
      <c r="A98" s="138" t="s">
        <v>23067</v>
      </c>
      <c r="B98" s="139" t="s">
        <v>23068</v>
      </c>
      <c r="C98" s="138" t="s">
        <v>23069</v>
      </c>
      <c r="D98" s="139" t="s">
        <v>5927</v>
      </c>
      <c r="E98" s="140">
        <v>173.32</v>
      </c>
    </row>
    <row r="99" spans="1:5" ht="20.100000000000001" customHeight="1" x14ac:dyDescent="0.2">
      <c r="A99" s="138" t="s">
        <v>23070</v>
      </c>
      <c r="B99" s="139" t="s">
        <v>23071</v>
      </c>
      <c r="C99" s="138" t="s">
        <v>23072</v>
      </c>
      <c r="D99" s="139" t="s">
        <v>5927</v>
      </c>
      <c r="E99" s="140">
        <v>116.74</v>
      </c>
    </row>
    <row r="100" spans="1:5" ht="20.100000000000001" customHeight="1" x14ac:dyDescent="0.2">
      <c r="A100" s="138" t="s">
        <v>23073</v>
      </c>
      <c r="B100" s="139" t="s">
        <v>23074</v>
      </c>
      <c r="C100" s="138" t="s">
        <v>23075</v>
      </c>
      <c r="D100" s="139" t="s">
        <v>5927</v>
      </c>
      <c r="E100" s="140">
        <v>58.37</v>
      </c>
    </row>
    <row r="101" spans="1:5" ht="20.100000000000001" customHeight="1" x14ac:dyDescent="0.2">
      <c r="A101" s="138" t="s">
        <v>23076</v>
      </c>
      <c r="B101" s="139" t="s">
        <v>23077</v>
      </c>
      <c r="C101" s="138" t="s">
        <v>23078</v>
      </c>
      <c r="D101" s="139" t="s">
        <v>1770</v>
      </c>
      <c r="E101" s="140">
        <v>21.77</v>
      </c>
    </row>
    <row r="102" spans="1:5" ht="20.100000000000001" customHeight="1" x14ac:dyDescent="0.2">
      <c r="A102" s="138" t="s">
        <v>23079</v>
      </c>
      <c r="B102" s="139" t="s">
        <v>23080</v>
      </c>
      <c r="C102" s="138" t="s">
        <v>23081</v>
      </c>
      <c r="D102" s="139" t="s">
        <v>2759</v>
      </c>
      <c r="E102" s="140">
        <v>11.67</v>
      </c>
    </row>
    <row r="103" spans="1:5" ht="20.100000000000001" customHeight="1" x14ac:dyDescent="0.2">
      <c r="A103" s="138" t="s">
        <v>23082</v>
      </c>
      <c r="B103" s="139" t="s">
        <v>23083</v>
      </c>
      <c r="C103" s="138" t="s">
        <v>23084</v>
      </c>
      <c r="D103" s="139" t="s">
        <v>2759</v>
      </c>
      <c r="E103" s="140">
        <v>4.8600000000000003</v>
      </c>
    </row>
    <row r="104" spans="1:5" ht="20.100000000000001" customHeight="1" x14ac:dyDescent="0.2">
      <c r="A104" s="138" t="s">
        <v>23085</v>
      </c>
      <c r="B104" s="139" t="s">
        <v>23086</v>
      </c>
      <c r="C104" s="138" t="s">
        <v>23087</v>
      </c>
      <c r="D104" s="139" t="s">
        <v>2759</v>
      </c>
      <c r="E104" s="140">
        <v>32.659999999999997</v>
      </c>
    </row>
    <row r="105" spans="1:5" ht="20.100000000000001" customHeight="1" x14ac:dyDescent="0.2">
      <c r="A105" s="138" t="s">
        <v>23088</v>
      </c>
      <c r="B105" s="139" t="s">
        <v>23089</v>
      </c>
      <c r="C105" s="138" t="s">
        <v>23090</v>
      </c>
      <c r="D105" s="139" t="s">
        <v>5927</v>
      </c>
      <c r="E105" s="140">
        <v>476.16</v>
      </c>
    </row>
    <row r="106" spans="1:5" ht="20.100000000000001" customHeight="1" x14ac:dyDescent="0.2">
      <c r="A106" s="138" t="s">
        <v>23091</v>
      </c>
      <c r="B106" s="139" t="s">
        <v>23092</v>
      </c>
      <c r="C106" s="138" t="s">
        <v>23093</v>
      </c>
      <c r="D106" s="139" t="s">
        <v>5927</v>
      </c>
      <c r="E106" s="140">
        <v>252.94</v>
      </c>
    </row>
    <row r="107" spans="1:5" ht="20.100000000000001" customHeight="1" x14ac:dyDescent="0.2">
      <c r="A107" s="138" t="s">
        <v>23094</v>
      </c>
      <c r="B107" s="139" t="s">
        <v>23095</v>
      </c>
      <c r="C107" s="138" t="s">
        <v>23096</v>
      </c>
      <c r="D107" s="139" t="s">
        <v>1770</v>
      </c>
      <c r="E107" s="140">
        <v>31.13</v>
      </c>
    </row>
    <row r="108" spans="1:5" ht="20.100000000000001" customHeight="1" x14ac:dyDescent="0.2">
      <c r="A108" s="138" t="s">
        <v>23097</v>
      </c>
      <c r="B108" s="139" t="s">
        <v>23098</v>
      </c>
      <c r="C108" s="138" t="s">
        <v>23099</v>
      </c>
      <c r="D108" s="139" t="s">
        <v>2759</v>
      </c>
      <c r="E108" s="140">
        <v>28.73</v>
      </c>
    </row>
    <row r="109" spans="1:5" ht="20.100000000000001" customHeight="1" x14ac:dyDescent="0.2">
      <c r="A109" s="138" t="s">
        <v>23100</v>
      </c>
      <c r="B109" s="139" t="s">
        <v>23101</v>
      </c>
      <c r="C109" s="138" t="s">
        <v>23102</v>
      </c>
      <c r="D109" s="139" t="s">
        <v>2759</v>
      </c>
      <c r="E109" s="140">
        <v>36.26</v>
      </c>
    </row>
    <row r="110" spans="1:5" ht="20.100000000000001" customHeight="1" x14ac:dyDescent="0.2">
      <c r="A110" s="138" t="s">
        <v>23103</v>
      </c>
      <c r="B110" s="139" t="s">
        <v>23104</v>
      </c>
      <c r="C110" s="138" t="s">
        <v>23105</v>
      </c>
      <c r="D110" s="139" t="s">
        <v>2759</v>
      </c>
      <c r="E110" s="140">
        <v>27.23</v>
      </c>
    </row>
    <row r="111" spans="1:5" ht="20.100000000000001" customHeight="1" x14ac:dyDescent="0.2">
      <c r="A111" s="138" t="s">
        <v>23106</v>
      </c>
      <c r="B111" s="139" t="s">
        <v>23107</v>
      </c>
      <c r="C111" s="138" t="s">
        <v>23108</v>
      </c>
      <c r="D111" s="139" t="s">
        <v>2759</v>
      </c>
      <c r="E111" s="140">
        <v>32.86</v>
      </c>
    </row>
    <row r="112" spans="1:5" ht="20.100000000000001" customHeight="1" x14ac:dyDescent="0.2">
      <c r="A112" s="138" t="s">
        <v>23109</v>
      </c>
      <c r="B112" s="139" t="s">
        <v>23110</v>
      </c>
      <c r="C112" s="138" t="s">
        <v>23111</v>
      </c>
      <c r="D112" s="139" t="s">
        <v>2759</v>
      </c>
      <c r="E112" s="140">
        <v>14.59</v>
      </c>
    </row>
    <row r="113" spans="1:5" ht="20.100000000000001" customHeight="1" x14ac:dyDescent="0.2">
      <c r="A113" s="138" t="s">
        <v>23112</v>
      </c>
      <c r="B113" s="139" t="s">
        <v>23113</v>
      </c>
      <c r="C113" s="138" t="s">
        <v>23114</v>
      </c>
      <c r="D113" s="139" t="s">
        <v>2759</v>
      </c>
      <c r="E113" s="140">
        <v>6.28</v>
      </c>
    </row>
    <row r="114" spans="1:5" ht="20.100000000000001" customHeight="1" x14ac:dyDescent="0.2">
      <c r="A114" s="138" t="s">
        <v>23115</v>
      </c>
      <c r="B114" s="139" t="s">
        <v>23116</v>
      </c>
      <c r="C114" s="138" t="s">
        <v>23117</v>
      </c>
      <c r="D114" s="139" t="s">
        <v>2759</v>
      </c>
      <c r="E114" s="140">
        <v>3.69</v>
      </c>
    </row>
    <row r="115" spans="1:5" ht="20.100000000000001" customHeight="1" x14ac:dyDescent="0.2">
      <c r="A115" s="138" t="s">
        <v>23118</v>
      </c>
      <c r="B115" s="139" t="s">
        <v>23119</v>
      </c>
      <c r="C115" s="138" t="s">
        <v>23120</v>
      </c>
      <c r="D115" s="139" t="s">
        <v>2759</v>
      </c>
      <c r="E115" s="140">
        <v>9.73</v>
      </c>
    </row>
    <row r="116" spans="1:5" ht="20.100000000000001" customHeight="1" x14ac:dyDescent="0.2">
      <c r="A116" s="138" t="s">
        <v>23121</v>
      </c>
      <c r="B116" s="139" t="s">
        <v>23122</v>
      </c>
      <c r="C116" s="138" t="s">
        <v>23123</v>
      </c>
      <c r="D116" s="139" t="s">
        <v>2759</v>
      </c>
      <c r="E116" s="140">
        <v>6.28</v>
      </c>
    </row>
    <row r="117" spans="1:5" ht="20.100000000000001" customHeight="1" x14ac:dyDescent="0.2">
      <c r="A117" s="138" t="s">
        <v>23124</v>
      </c>
      <c r="B117" s="139" t="s">
        <v>23125</v>
      </c>
      <c r="C117" s="138" t="s">
        <v>23126</v>
      </c>
      <c r="D117" s="139" t="s">
        <v>1549</v>
      </c>
      <c r="E117" s="140">
        <v>19.46</v>
      </c>
    </row>
    <row r="118" spans="1:5" ht="20.100000000000001" customHeight="1" x14ac:dyDescent="0.2">
      <c r="A118" s="138" t="s">
        <v>23127</v>
      </c>
      <c r="B118" s="139" t="s">
        <v>23128</v>
      </c>
      <c r="C118" s="138" t="s">
        <v>23129</v>
      </c>
      <c r="D118" s="139" t="s">
        <v>2759</v>
      </c>
      <c r="E118" s="140">
        <v>19.73</v>
      </c>
    </row>
    <row r="119" spans="1:5" ht="20.100000000000001" customHeight="1" x14ac:dyDescent="0.2">
      <c r="A119" s="138" t="s">
        <v>23130</v>
      </c>
      <c r="B119" s="139" t="s">
        <v>23131</v>
      </c>
      <c r="C119" s="138" t="s">
        <v>23132</v>
      </c>
      <c r="D119" s="139" t="s">
        <v>5927</v>
      </c>
      <c r="E119" s="140">
        <v>252.94</v>
      </c>
    </row>
    <row r="120" spans="1:5" ht="20.100000000000001" customHeight="1" x14ac:dyDescent="0.2">
      <c r="A120" s="138" t="s">
        <v>23133</v>
      </c>
      <c r="B120" s="139" t="s">
        <v>23134</v>
      </c>
      <c r="C120" s="138" t="s">
        <v>23135</v>
      </c>
      <c r="D120" s="139" t="s">
        <v>2759</v>
      </c>
      <c r="E120" s="140">
        <v>13.62</v>
      </c>
    </row>
    <row r="121" spans="1:5" ht="20.100000000000001" customHeight="1" x14ac:dyDescent="0.2">
      <c r="A121" s="138" t="s">
        <v>23136</v>
      </c>
      <c r="B121" s="139" t="s">
        <v>23137</v>
      </c>
      <c r="C121" s="138" t="s">
        <v>23138</v>
      </c>
      <c r="D121" s="139" t="s">
        <v>2759</v>
      </c>
      <c r="E121" s="140">
        <v>27.24</v>
      </c>
    </row>
    <row r="122" spans="1:5" ht="20.100000000000001" customHeight="1" x14ac:dyDescent="0.2">
      <c r="A122" s="138" t="s">
        <v>23139</v>
      </c>
      <c r="B122" s="139" t="s">
        <v>23140</v>
      </c>
      <c r="C122" s="138" t="s">
        <v>23141</v>
      </c>
      <c r="D122" s="139" t="s">
        <v>2759</v>
      </c>
      <c r="E122" s="140">
        <v>25.29</v>
      </c>
    </row>
    <row r="123" spans="1:5" ht="20.100000000000001" customHeight="1" x14ac:dyDescent="0.2">
      <c r="A123" s="138" t="s">
        <v>23142</v>
      </c>
      <c r="B123" s="139" t="s">
        <v>23143</v>
      </c>
      <c r="C123" s="138" t="s">
        <v>23144</v>
      </c>
      <c r="D123" s="139" t="s">
        <v>2759</v>
      </c>
      <c r="E123" s="140">
        <v>17.14</v>
      </c>
    </row>
    <row r="124" spans="1:5" ht="20.100000000000001" customHeight="1" x14ac:dyDescent="0.2">
      <c r="A124" s="138" t="s">
        <v>23145</v>
      </c>
      <c r="B124" s="139" t="s">
        <v>23146</v>
      </c>
      <c r="C124" s="138" t="s">
        <v>23147</v>
      </c>
      <c r="D124" s="139" t="s">
        <v>2759</v>
      </c>
      <c r="E124" s="140">
        <v>18.850000000000001</v>
      </c>
    </row>
    <row r="125" spans="1:5" ht="20.100000000000001" customHeight="1" x14ac:dyDescent="0.2">
      <c r="A125" s="138" t="s">
        <v>23148</v>
      </c>
      <c r="B125" s="139" t="s">
        <v>23149</v>
      </c>
      <c r="C125" s="138" t="s">
        <v>23150</v>
      </c>
      <c r="D125" s="139" t="s">
        <v>2759</v>
      </c>
      <c r="E125" s="140">
        <v>25.14</v>
      </c>
    </row>
    <row r="126" spans="1:5" ht="20.100000000000001" customHeight="1" x14ac:dyDescent="0.2">
      <c r="A126" s="138" t="s">
        <v>23151</v>
      </c>
      <c r="B126" s="139" t="s">
        <v>23152</v>
      </c>
      <c r="C126" s="138" t="s">
        <v>23153</v>
      </c>
      <c r="D126" s="139" t="s">
        <v>2759</v>
      </c>
      <c r="E126" s="140">
        <v>51.89</v>
      </c>
    </row>
    <row r="127" spans="1:5" ht="20.100000000000001" customHeight="1" x14ac:dyDescent="0.2">
      <c r="A127" s="138" t="s">
        <v>23154</v>
      </c>
      <c r="B127" s="139" t="s">
        <v>23155</v>
      </c>
      <c r="C127" s="138" t="s">
        <v>23156</v>
      </c>
      <c r="D127" s="139" t="s">
        <v>2759</v>
      </c>
      <c r="E127" s="140">
        <v>9.73</v>
      </c>
    </row>
    <row r="128" spans="1:5" ht="20.100000000000001" customHeight="1" x14ac:dyDescent="0.2">
      <c r="A128" s="138" t="s">
        <v>23157</v>
      </c>
      <c r="B128" s="139" t="s">
        <v>23158</v>
      </c>
      <c r="C128" s="138" t="s">
        <v>23159</v>
      </c>
      <c r="D128" s="139" t="s">
        <v>2759</v>
      </c>
      <c r="E128" s="140">
        <v>48.64</v>
      </c>
    </row>
    <row r="129" spans="1:5" ht="20.100000000000001" customHeight="1" x14ac:dyDescent="0.2">
      <c r="A129" s="138" t="s">
        <v>23160</v>
      </c>
      <c r="B129" s="139" t="s">
        <v>23161</v>
      </c>
      <c r="C129" s="138" t="s">
        <v>23162</v>
      </c>
      <c r="D129" s="139" t="s">
        <v>2759</v>
      </c>
      <c r="E129" s="140">
        <v>48.64</v>
      </c>
    </row>
    <row r="130" spans="1:5" ht="20.100000000000001" customHeight="1" x14ac:dyDescent="0.2">
      <c r="A130" s="138" t="s">
        <v>23163</v>
      </c>
      <c r="B130" s="139" t="s">
        <v>23164</v>
      </c>
      <c r="C130" s="138" t="s">
        <v>23165</v>
      </c>
      <c r="D130" s="139" t="s">
        <v>2759</v>
      </c>
      <c r="E130" s="140">
        <v>48.64</v>
      </c>
    </row>
    <row r="131" spans="1:5" ht="20.100000000000001" customHeight="1" x14ac:dyDescent="0.2">
      <c r="A131" s="138" t="s">
        <v>23166</v>
      </c>
      <c r="B131" s="139" t="s">
        <v>23167</v>
      </c>
      <c r="C131" s="138" t="s">
        <v>23168</v>
      </c>
      <c r="D131" s="139" t="s">
        <v>2759</v>
      </c>
      <c r="E131" s="140">
        <v>56.17</v>
      </c>
    </row>
    <row r="132" spans="1:5" ht="20.100000000000001" customHeight="1" x14ac:dyDescent="0.2">
      <c r="A132" s="138" t="s">
        <v>23169</v>
      </c>
      <c r="B132" s="139" t="s">
        <v>23170</v>
      </c>
      <c r="C132" s="138" t="s">
        <v>23171</v>
      </c>
      <c r="D132" s="139" t="s">
        <v>2759</v>
      </c>
      <c r="E132" s="140">
        <v>15.57</v>
      </c>
    </row>
    <row r="133" spans="1:5" ht="20.100000000000001" customHeight="1" x14ac:dyDescent="0.2">
      <c r="A133" s="138" t="s">
        <v>23172</v>
      </c>
      <c r="B133" s="139" t="s">
        <v>23173</v>
      </c>
      <c r="C133" s="138" t="s">
        <v>23174</v>
      </c>
      <c r="D133" s="139" t="s">
        <v>1770</v>
      </c>
      <c r="E133" s="140">
        <v>25.29</v>
      </c>
    </row>
    <row r="134" spans="1:5" ht="20.100000000000001" customHeight="1" x14ac:dyDescent="0.2">
      <c r="A134" s="138" t="s">
        <v>23175</v>
      </c>
      <c r="B134" s="139" t="s">
        <v>23176</v>
      </c>
      <c r="C134" s="138" t="s">
        <v>23177</v>
      </c>
      <c r="D134" s="139" t="s">
        <v>5902</v>
      </c>
      <c r="E134" s="140">
        <v>0.3</v>
      </c>
    </row>
    <row r="135" spans="1:5" ht="20.100000000000001" customHeight="1" x14ac:dyDescent="0.2">
      <c r="A135" s="547" t="s">
        <v>23178</v>
      </c>
      <c r="B135" s="548" t="s">
        <v>23179</v>
      </c>
      <c r="C135" s="547" t="s">
        <v>23180</v>
      </c>
      <c r="D135" s="548" t="s">
        <v>2759</v>
      </c>
      <c r="E135" s="549">
        <v>8.57</v>
      </c>
    </row>
    <row r="136" spans="1:5" ht="2.1" customHeight="1" x14ac:dyDescent="0.2">
      <c r="A136" s="547"/>
      <c r="B136" s="548"/>
      <c r="C136" s="547"/>
      <c r="D136" s="548"/>
      <c r="E136" s="549"/>
    </row>
    <row r="137" spans="1:5" ht="20.100000000000001" customHeight="1" x14ac:dyDescent="0.2">
      <c r="A137" s="138" t="s">
        <v>23181</v>
      </c>
      <c r="B137" s="139" t="s">
        <v>23182</v>
      </c>
      <c r="C137" s="138" t="s">
        <v>23183</v>
      </c>
      <c r="D137" s="139" t="s">
        <v>2759</v>
      </c>
      <c r="E137" s="140">
        <v>28.57</v>
      </c>
    </row>
    <row r="138" spans="1:5" ht="20.100000000000001" customHeight="1" x14ac:dyDescent="0.2">
      <c r="A138" s="138" t="s">
        <v>23184</v>
      </c>
      <c r="B138" s="139" t="s">
        <v>23185</v>
      </c>
      <c r="C138" s="138" t="s">
        <v>23186</v>
      </c>
      <c r="D138" s="139" t="s">
        <v>5927</v>
      </c>
      <c r="E138" s="140">
        <v>466.97</v>
      </c>
    </row>
    <row r="139" spans="1:5" ht="20.100000000000001" customHeight="1" x14ac:dyDescent="0.2">
      <c r="A139" s="138" t="s">
        <v>23187</v>
      </c>
      <c r="B139" s="139" t="s">
        <v>23188</v>
      </c>
      <c r="C139" s="138" t="s">
        <v>23189</v>
      </c>
      <c r="D139" s="139" t="s">
        <v>1770</v>
      </c>
      <c r="E139" s="140">
        <v>137.12</v>
      </c>
    </row>
    <row r="140" spans="1:5" ht="20.100000000000001" customHeight="1" x14ac:dyDescent="0.2">
      <c r="A140" s="138" t="s">
        <v>23190</v>
      </c>
      <c r="B140" s="139" t="s">
        <v>23191</v>
      </c>
      <c r="C140" s="138" t="s">
        <v>23192</v>
      </c>
      <c r="D140" s="139" t="s">
        <v>1770</v>
      </c>
      <c r="E140" s="140">
        <v>0.43</v>
      </c>
    </row>
    <row r="141" spans="1:5" ht="20.100000000000001" customHeight="1" x14ac:dyDescent="0.2">
      <c r="A141" s="138" t="s">
        <v>23193</v>
      </c>
      <c r="B141" s="139" t="s">
        <v>23194</v>
      </c>
      <c r="C141" s="138" t="s">
        <v>23195</v>
      </c>
      <c r="D141" s="139" t="s">
        <v>2759</v>
      </c>
      <c r="E141" s="140">
        <v>3.43</v>
      </c>
    </row>
    <row r="142" spans="1:5" ht="20.100000000000001" customHeight="1" x14ac:dyDescent="0.2">
      <c r="A142" s="138" t="s">
        <v>23196</v>
      </c>
      <c r="B142" s="139" t="s">
        <v>23197</v>
      </c>
      <c r="C142" s="138" t="s">
        <v>23198</v>
      </c>
      <c r="D142" s="139" t="s">
        <v>2759</v>
      </c>
      <c r="E142" s="140">
        <v>5.14</v>
      </c>
    </row>
    <row r="143" spans="1:5" ht="20.100000000000001" customHeight="1" x14ac:dyDescent="0.2">
      <c r="A143" s="138" t="s">
        <v>23199</v>
      </c>
      <c r="B143" s="139" t="s">
        <v>23200</v>
      </c>
      <c r="C143" s="138" t="s">
        <v>23201</v>
      </c>
      <c r="D143" s="139" t="s">
        <v>2759</v>
      </c>
      <c r="E143" s="140">
        <v>13.19</v>
      </c>
    </row>
    <row r="144" spans="1:5" ht="20.100000000000001" customHeight="1" x14ac:dyDescent="0.2">
      <c r="A144" s="547" t="s">
        <v>23202</v>
      </c>
      <c r="B144" s="548" t="s">
        <v>23203</v>
      </c>
      <c r="C144" s="547" t="s">
        <v>23204</v>
      </c>
      <c r="D144" s="548" t="s">
        <v>2759</v>
      </c>
      <c r="E144" s="549">
        <v>6.86</v>
      </c>
    </row>
    <row r="145" spans="1:5" ht="2.1" customHeight="1" x14ac:dyDescent="0.2">
      <c r="A145" s="547"/>
      <c r="B145" s="548"/>
      <c r="C145" s="547"/>
      <c r="D145" s="548"/>
      <c r="E145" s="549"/>
    </row>
    <row r="146" spans="1:5" ht="20.100000000000001" customHeight="1" x14ac:dyDescent="0.2">
      <c r="A146" s="138" t="s">
        <v>23205</v>
      </c>
      <c r="B146" s="139" t="s">
        <v>23206</v>
      </c>
      <c r="C146" s="138" t="s">
        <v>23207</v>
      </c>
      <c r="D146" s="139" t="s">
        <v>1549</v>
      </c>
      <c r="E146" s="140">
        <v>80.62</v>
      </c>
    </row>
    <row r="147" spans="1:5" ht="20.100000000000001" customHeight="1" x14ac:dyDescent="0.2">
      <c r="A147" s="138" t="s">
        <v>23208</v>
      </c>
      <c r="B147" s="139" t="s">
        <v>23209</v>
      </c>
      <c r="C147" s="138" t="s">
        <v>23210</v>
      </c>
      <c r="D147" s="139" t="s">
        <v>2759</v>
      </c>
      <c r="E147" s="140">
        <v>4.29</v>
      </c>
    </row>
    <row r="148" spans="1:5" ht="20.100000000000001" customHeight="1" x14ac:dyDescent="0.2">
      <c r="A148" s="138" t="s">
        <v>23211</v>
      </c>
      <c r="B148" s="139" t="s">
        <v>23212</v>
      </c>
      <c r="C148" s="138" t="s">
        <v>23213</v>
      </c>
      <c r="D148" s="139" t="s">
        <v>1770</v>
      </c>
      <c r="E148" s="140">
        <v>38.36</v>
      </c>
    </row>
    <row r="149" spans="1:5" ht="20.100000000000001" customHeight="1" x14ac:dyDescent="0.2">
      <c r="A149" s="138" t="s">
        <v>23214</v>
      </c>
      <c r="B149" s="139" t="s">
        <v>23215</v>
      </c>
      <c r="C149" s="138" t="s">
        <v>23216</v>
      </c>
      <c r="D149" s="139" t="s">
        <v>2759</v>
      </c>
      <c r="E149" s="140">
        <v>9.73</v>
      </c>
    </row>
    <row r="150" spans="1:5" ht="20.100000000000001" customHeight="1" x14ac:dyDescent="0.2">
      <c r="A150" s="138" t="s">
        <v>23217</v>
      </c>
      <c r="B150" s="139" t="s">
        <v>23218</v>
      </c>
      <c r="C150" s="138" t="s">
        <v>23219</v>
      </c>
      <c r="D150" s="139" t="s">
        <v>2759</v>
      </c>
      <c r="E150" s="140">
        <v>8.06</v>
      </c>
    </row>
    <row r="151" spans="1:5" ht="20.100000000000001" customHeight="1" x14ac:dyDescent="0.2">
      <c r="A151" s="138" t="s">
        <v>23220</v>
      </c>
      <c r="B151" s="139" t="s">
        <v>23221</v>
      </c>
      <c r="C151" s="138" t="s">
        <v>23222</v>
      </c>
      <c r="D151" s="139" t="s">
        <v>1770</v>
      </c>
      <c r="E151" s="140">
        <v>9.73</v>
      </c>
    </row>
    <row r="152" spans="1:5" ht="20.100000000000001" customHeight="1" x14ac:dyDescent="0.2">
      <c r="A152" s="138" t="s">
        <v>23223</v>
      </c>
      <c r="B152" s="139" t="s">
        <v>23224</v>
      </c>
      <c r="C152" s="138" t="s">
        <v>23225</v>
      </c>
      <c r="D152" s="139" t="s">
        <v>1770</v>
      </c>
      <c r="E152" s="140">
        <v>9.73</v>
      </c>
    </row>
    <row r="153" spans="1:5" ht="20.100000000000001" customHeight="1" x14ac:dyDescent="0.2">
      <c r="A153" s="138" t="s">
        <v>23226</v>
      </c>
      <c r="B153" s="139" t="s">
        <v>23227</v>
      </c>
      <c r="C153" s="138" t="s">
        <v>23228</v>
      </c>
      <c r="D153" s="139" t="s">
        <v>2759</v>
      </c>
      <c r="E153" s="140">
        <v>28.66</v>
      </c>
    </row>
    <row r="154" spans="1:5" ht="20.100000000000001" customHeight="1" x14ac:dyDescent="0.2">
      <c r="A154" s="138" t="s">
        <v>23229</v>
      </c>
      <c r="B154" s="139" t="s">
        <v>23230</v>
      </c>
      <c r="C154" s="138" t="s">
        <v>23231</v>
      </c>
      <c r="D154" s="139" t="s">
        <v>2759</v>
      </c>
      <c r="E154" s="140">
        <v>11.14</v>
      </c>
    </row>
    <row r="155" spans="1:5" ht="20.100000000000001" customHeight="1" x14ac:dyDescent="0.2">
      <c r="A155" s="138" t="s">
        <v>23232</v>
      </c>
      <c r="B155" s="139" t="s">
        <v>23233</v>
      </c>
      <c r="C155" s="138" t="s">
        <v>23234</v>
      </c>
      <c r="D155" s="139" t="s">
        <v>2759</v>
      </c>
      <c r="E155" s="140">
        <v>11.67</v>
      </c>
    </row>
    <row r="156" spans="1:5" ht="20.100000000000001" customHeight="1" x14ac:dyDescent="0.2">
      <c r="A156" s="138" t="s">
        <v>23235</v>
      </c>
      <c r="B156" s="139" t="s">
        <v>23236</v>
      </c>
      <c r="C156" s="138" t="s">
        <v>23237</v>
      </c>
      <c r="D156" s="139" t="s">
        <v>2759</v>
      </c>
      <c r="E156" s="140">
        <v>10.28</v>
      </c>
    </row>
    <row r="157" spans="1:5" ht="20.100000000000001" customHeight="1" x14ac:dyDescent="0.2">
      <c r="A157" s="138" t="s">
        <v>23238</v>
      </c>
      <c r="B157" s="139" t="s">
        <v>23239</v>
      </c>
      <c r="C157" s="138" t="s">
        <v>23240</v>
      </c>
      <c r="D157" s="139" t="s">
        <v>2759</v>
      </c>
      <c r="E157" s="140">
        <v>17.14</v>
      </c>
    </row>
    <row r="158" spans="1:5" ht="20.100000000000001" customHeight="1" x14ac:dyDescent="0.2">
      <c r="A158" s="138" t="s">
        <v>23241</v>
      </c>
      <c r="B158" s="139" t="s">
        <v>23242</v>
      </c>
      <c r="C158" s="138" t="s">
        <v>23243</v>
      </c>
      <c r="D158" s="139" t="s">
        <v>2759</v>
      </c>
      <c r="E158" s="140">
        <v>8.57</v>
      </c>
    </row>
    <row r="159" spans="1:5" ht="20.100000000000001" customHeight="1" x14ac:dyDescent="0.2">
      <c r="A159" s="138" t="s">
        <v>23244</v>
      </c>
      <c r="B159" s="139" t="s">
        <v>23245</v>
      </c>
      <c r="C159" s="138" t="s">
        <v>23246</v>
      </c>
      <c r="D159" s="139" t="s">
        <v>2759</v>
      </c>
      <c r="E159" s="140">
        <v>10.89</v>
      </c>
    </row>
    <row r="160" spans="1:5" ht="20.100000000000001" customHeight="1" x14ac:dyDescent="0.2">
      <c r="A160" s="138" t="s">
        <v>23247</v>
      </c>
      <c r="B160" s="139" t="s">
        <v>23248</v>
      </c>
      <c r="C160" s="138" t="s">
        <v>23249</v>
      </c>
      <c r="D160" s="139" t="s">
        <v>2759</v>
      </c>
      <c r="E160" s="140">
        <v>15.57</v>
      </c>
    </row>
    <row r="161" spans="1:5" ht="20.100000000000001" customHeight="1" x14ac:dyDescent="0.2">
      <c r="A161" s="138" t="s">
        <v>23250</v>
      </c>
      <c r="B161" s="139" t="s">
        <v>23251</v>
      </c>
      <c r="C161" s="138" t="s">
        <v>23252</v>
      </c>
      <c r="D161" s="139" t="s">
        <v>1770</v>
      </c>
      <c r="E161" s="140">
        <v>7.86</v>
      </c>
    </row>
    <row r="162" spans="1:5" ht="20.100000000000001" customHeight="1" x14ac:dyDescent="0.2">
      <c r="A162" s="138" t="s">
        <v>23253</v>
      </c>
      <c r="B162" s="139" t="s">
        <v>23254</v>
      </c>
      <c r="C162" s="138" t="s">
        <v>23255</v>
      </c>
      <c r="D162" s="139" t="s">
        <v>1770</v>
      </c>
      <c r="E162" s="140">
        <v>9.7200000000000006</v>
      </c>
    </row>
    <row r="163" spans="1:5" ht="20.100000000000001" customHeight="1" x14ac:dyDescent="0.2">
      <c r="A163" s="138" t="s">
        <v>23256</v>
      </c>
      <c r="B163" s="139" t="s">
        <v>23257</v>
      </c>
      <c r="C163" s="138" t="s">
        <v>23258</v>
      </c>
      <c r="D163" s="139" t="s">
        <v>1770</v>
      </c>
      <c r="E163" s="140">
        <v>10.66</v>
      </c>
    </row>
    <row r="164" spans="1:5" ht="20.100000000000001" customHeight="1" x14ac:dyDescent="0.2">
      <c r="A164" s="138" t="s">
        <v>23259</v>
      </c>
      <c r="B164" s="139" t="s">
        <v>23260</v>
      </c>
      <c r="C164" s="138" t="s">
        <v>23261</v>
      </c>
      <c r="D164" s="139" t="s">
        <v>1770</v>
      </c>
      <c r="E164" s="140">
        <v>11.59</v>
      </c>
    </row>
    <row r="165" spans="1:5" ht="20.100000000000001" customHeight="1" x14ac:dyDescent="0.2">
      <c r="A165" s="138" t="s">
        <v>23262</v>
      </c>
      <c r="B165" s="139" t="s">
        <v>23263</v>
      </c>
      <c r="C165" s="138" t="s">
        <v>23264</v>
      </c>
      <c r="D165" s="139" t="s">
        <v>1770</v>
      </c>
      <c r="E165" s="140">
        <v>15.72</v>
      </c>
    </row>
    <row r="166" spans="1:5" ht="20.100000000000001" customHeight="1" x14ac:dyDescent="0.2">
      <c r="A166" s="138" t="s">
        <v>23265</v>
      </c>
      <c r="B166" s="139" t="s">
        <v>23266</v>
      </c>
      <c r="C166" s="138" t="s">
        <v>23267</v>
      </c>
      <c r="D166" s="139" t="s">
        <v>1770</v>
      </c>
      <c r="E166" s="140">
        <v>21.72</v>
      </c>
    </row>
    <row r="167" spans="1:5" ht="20.100000000000001" customHeight="1" x14ac:dyDescent="0.2">
      <c r="A167" s="138" t="s">
        <v>23268</v>
      </c>
      <c r="B167" s="139" t="s">
        <v>23269</v>
      </c>
      <c r="C167" s="138" t="s">
        <v>23270</v>
      </c>
      <c r="D167" s="139" t="s">
        <v>1770</v>
      </c>
      <c r="E167" s="140">
        <v>25.45</v>
      </c>
    </row>
    <row r="168" spans="1:5" ht="20.100000000000001" customHeight="1" x14ac:dyDescent="0.2">
      <c r="A168" s="138" t="s">
        <v>23271</v>
      </c>
      <c r="B168" s="139" t="s">
        <v>23272</v>
      </c>
      <c r="C168" s="138" t="s">
        <v>23273</v>
      </c>
      <c r="D168" s="139" t="s">
        <v>1770</v>
      </c>
      <c r="E168" s="140">
        <v>33.31</v>
      </c>
    </row>
    <row r="169" spans="1:5" ht="20.100000000000001" customHeight="1" x14ac:dyDescent="0.2">
      <c r="A169" s="138" t="s">
        <v>23274</v>
      </c>
      <c r="B169" s="139" t="s">
        <v>23275</v>
      </c>
      <c r="C169" s="138" t="s">
        <v>23276</v>
      </c>
      <c r="D169" s="139" t="s">
        <v>1770</v>
      </c>
      <c r="E169" s="140">
        <v>33.020000000000003</v>
      </c>
    </row>
    <row r="170" spans="1:5" ht="20.100000000000001" customHeight="1" x14ac:dyDescent="0.2">
      <c r="A170" s="138" t="s">
        <v>23277</v>
      </c>
      <c r="B170" s="139" t="s">
        <v>23278</v>
      </c>
      <c r="C170" s="138" t="s">
        <v>23279</v>
      </c>
      <c r="D170" s="139" t="s">
        <v>1770</v>
      </c>
      <c r="E170" s="140">
        <v>41.97</v>
      </c>
    </row>
    <row r="171" spans="1:5" ht="20.100000000000001" customHeight="1" x14ac:dyDescent="0.2">
      <c r="A171" s="138" t="s">
        <v>23280</v>
      </c>
      <c r="B171" s="139" t="s">
        <v>23281</v>
      </c>
      <c r="C171" s="138" t="s">
        <v>23282</v>
      </c>
      <c r="D171" s="139" t="s">
        <v>1770</v>
      </c>
      <c r="E171" s="140">
        <v>55.04</v>
      </c>
    </row>
    <row r="172" spans="1:5" ht="20.100000000000001" customHeight="1" x14ac:dyDescent="0.2">
      <c r="A172" s="138" t="s">
        <v>23283</v>
      </c>
      <c r="B172" s="139" t="s">
        <v>23284</v>
      </c>
      <c r="C172" s="138" t="s">
        <v>23285</v>
      </c>
      <c r="D172" s="139" t="s">
        <v>1770</v>
      </c>
      <c r="E172" s="140">
        <v>70.88</v>
      </c>
    </row>
    <row r="173" spans="1:5" ht="20.100000000000001" customHeight="1" x14ac:dyDescent="0.2">
      <c r="A173" s="138" t="s">
        <v>23286</v>
      </c>
      <c r="B173" s="139" t="s">
        <v>23287</v>
      </c>
      <c r="C173" s="138" t="s">
        <v>23288</v>
      </c>
      <c r="D173" s="139" t="s">
        <v>1770</v>
      </c>
      <c r="E173" s="140">
        <v>101.85</v>
      </c>
    </row>
    <row r="174" spans="1:5" ht="20.100000000000001" customHeight="1" x14ac:dyDescent="0.2">
      <c r="A174" s="138" t="s">
        <v>23289</v>
      </c>
      <c r="B174" s="139" t="s">
        <v>23290</v>
      </c>
      <c r="C174" s="138" t="s">
        <v>23291</v>
      </c>
      <c r="D174" s="139" t="s">
        <v>1770</v>
      </c>
      <c r="E174" s="140">
        <v>174.37</v>
      </c>
    </row>
    <row r="175" spans="1:5" ht="20.100000000000001" customHeight="1" x14ac:dyDescent="0.2">
      <c r="A175" s="138" t="s">
        <v>23292</v>
      </c>
      <c r="B175" s="139" t="s">
        <v>23293</v>
      </c>
      <c r="C175" s="138" t="s">
        <v>23294</v>
      </c>
      <c r="D175" s="139" t="s">
        <v>1770</v>
      </c>
      <c r="E175" s="140">
        <v>246.93</v>
      </c>
    </row>
    <row r="176" spans="1:5" ht="20.100000000000001" customHeight="1" x14ac:dyDescent="0.2">
      <c r="A176" s="138" t="s">
        <v>23295</v>
      </c>
      <c r="B176" s="139" t="s">
        <v>23296</v>
      </c>
      <c r="C176" s="138" t="s">
        <v>23297</v>
      </c>
      <c r="D176" s="139" t="s">
        <v>1770</v>
      </c>
      <c r="E176" s="140">
        <v>361.19</v>
      </c>
    </row>
    <row r="177" spans="1:5" ht="20.100000000000001" customHeight="1" x14ac:dyDescent="0.2">
      <c r="A177" s="138" t="s">
        <v>23298</v>
      </c>
      <c r="B177" s="139" t="s">
        <v>23299</v>
      </c>
      <c r="C177" s="138" t="s">
        <v>23300</v>
      </c>
      <c r="D177" s="139" t="s">
        <v>1770</v>
      </c>
      <c r="E177" s="140">
        <v>2.57</v>
      </c>
    </row>
    <row r="178" spans="1:5" ht="20.100000000000001" customHeight="1" x14ac:dyDescent="0.2">
      <c r="A178" s="138" t="s">
        <v>23301</v>
      </c>
      <c r="B178" s="139" t="s">
        <v>23302</v>
      </c>
      <c r="C178" s="138" t="s">
        <v>23303</v>
      </c>
      <c r="D178" s="139" t="s">
        <v>1770</v>
      </c>
      <c r="E178" s="140">
        <v>3.03</v>
      </c>
    </row>
    <row r="179" spans="1:5" ht="20.100000000000001" customHeight="1" x14ac:dyDescent="0.2">
      <c r="A179" s="138" t="s">
        <v>23304</v>
      </c>
      <c r="B179" s="139" t="s">
        <v>23305</v>
      </c>
      <c r="C179" s="138" t="s">
        <v>23306</v>
      </c>
      <c r="D179" s="139" t="s">
        <v>1770</v>
      </c>
      <c r="E179" s="140">
        <v>4.08</v>
      </c>
    </row>
    <row r="180" spans="1:5" ht="20.100000000000001" customHeight="1" x14ac:dyDescent="0.2">
      <c r="A180" s="138" t="s">
        <v>23307</v>
      </c>
      <c r="B180" s="139" t="s">
        <v>23308</v>
      </c>
      <c r="C180" s="138" t="s">
        <v>23309</v>
      </c>
      <c r="D180" s="139" t="s">
        <v>1770</v>
      </c>
      <c r="E180" s="140">
        <v>5.0999999999999996</v>
      </c>
    </row>
    <row r="181" spans="1:5" ht="20.100000000000001" customHeight="1" x14ac:dyDescent="0.2">
      <c r="A181" s="138" t="s">
        <v>23310</v>
      </c>
      <c r="B181" s="139" t="s">
        <v>23311</v>
      </c>
      <c r="C181" s="138" t="s">
        <v>23312</v>
      </c>
      <c r="D181" s="139" t="s">
        <v>1770</v>
      </c>
      <c r="E181" s="140">
        <v>5.85</v>
      </c>
    </row>
    <row r="182" spans="1:5" ht="20.100000000000001" customHeight="1" x14ac:dyDescent="0.2">
      <c r="A182" s="138" t="s">
        <v>23313</v>
      </c>
      <c r="B182" s="139" t="s">
        <v>23314</v>
      </c>
      <c r="C182" s="138" t="s">
        <v>23315</v>
      </c>
      <c r="D182" s="139" t="s">
        <v>1770</v>
      </c>
      <c r="E182" s="140">
        <v>7.65</v>
      </c>
    </row>
    <row r="183" spans="1:5" ht="20.100000000000001" customHeight="1" x14ac:dyDescent="0.2">
      <c r="A183" s="138" t="s">
        <v>23316</v>
      </c>
      <c r="B183" s="139" t="s">
        <v>23317</v>
      </c>
      <c r="C183" s="138" t="s">
        <v>23318</v>
      </c>
      <c r="D183" s="139" t="s">
        <v>1770</v>
      </c>
      <c r="E183" s="140">
        <v>8.83</v>
      </c>
    </row>
    <row r="184" spans="1:5" ht="20.100000000000001" customHeight="1" x14ac:dyDescent="0.2">
      <c r="A184" s="138" t="s">
        <v>23319</v>
      </c>
      <c r="B184" s="139" t="s">
        <v>23320</v>
      </c>
      <c r="C184" s="138" t="s">
        <v>23321</v>
      </c>
      <c r="D184" s="139" t="s">
        <v>1770</v>
      </c>
      <c r="E184" s="140">
        <v>12.19</v>
      </c>
    </row>
    <row r="185" spans="1:5" ht="20.100000000000001" customHeight="1" x14ac:dyDescent="0.2">
      <c r="A185" s="138" t="s">
        <v>23322</v>
      </c>
      <c r="B185" s="139" t="s">
        <v>23323</v>
      </c>
      <c r="C185" s="138" t="s">
        <v>23324</v>
      </c>
      <c r="D185" s="139" t="s">
        <v>1770</v>
      </c>
      <c r="E185" s="140">
        <v>13.5</v>
      </c>
    </row>
    <row r="186" spans="1:5" ht="20.100000000000001" customHeight="1" x14ac:dyDescent="0.2">
      <c r="A186" s="138" t="s">
        <v>23325</v>
      </c>
      <c r="B186" s="139" t="s">
        <v>23326</v>
      </c>
      <c r="C186" s="138" t="s">
        <v>23327</v>
      </c>
      <c r="D186" s="139" t="s">
        <v>1770</v>
      </c>
      <c r="E186" s="140">
        <v>15.25</v>
      </c>
    </row>
    <row r="187" spans="1:5" ht="20.100000000000001" customHeight="1" x14ac:dyDescent="0.2">
      <c r="A187" s="138" t="s">
        <v>23328</v>
      </c>
      <c r="B187" s="139" t="s">
        <v>23329</v>
      </c>
      <c r="C187" s="138" t="s">
        <v>23330</v>
      </c>
      <c r="D187" s="139" t="s">
        <v>1770</v>
      </c>
      <c r="E187" s="140">
        <v>6.18</v>
      </c>
    </row>
    <row r="188" spans="1:5" ht="20.100000000000001" customHeight="1" x14ac:dyDescent="0.2">
      <c r="A188" s="138" t="s">
        <v>23331</v>
      </c>
      <c r="B188" s="139" t="s">
        <v>23332</v>
      </c>
      <c r="C188" s="138" t="s">
        <v>23333</v>
      </c>
      <c r="D188" s="139" t="s">
        <v>1770</v>
      </c>
      <c r="E188" s="140">
        <v>7.48</v>
      </c>
    </row>
    <row r="189" spans="1:5" ht="20.100000000000001" customHeight="1" x14ac:dyDescent="0.2">
      <c r="A189" s="138" t="s">
        <v>23334</v>
      </c>
      <c r="B189" s="139" t="s">
        <v>23335</v>
      </c>
      <c r="C189" s="138" t="s">
        <v>23336</v>
      </c>
      <c r="D189" s="139" t="s">
        <v>1770</v>
      </c>
      <c r="E189" s="140">
        <v>12.36</v>
      </c>
    </row>
    <row r="190" spans="1:5" ht="20.100000000000001" customHeight="1" x14ac:dyDescent="0.2">
      <c r="A190" s="138" t="s">
        <v>23337</v>
      </c>
      <c r="B190" s="139" t="s">
        <v>23338</v>
      </c>
      <c r="C190" s="138" t="s">
        <v>23339</v>
      </c>
      <c r="D190" s="139" t="s">
        <v>1770</v>
      </c>
      <c r="E190" s="140">
        <v>16.97</v>
      </c>
    </row>
    <row r="191" spans="1:5" ht="20.100000000000001" customHeight="1" x14ac:dyDescent="0.2">
      <c r="A191" s="138" t="s">
        <v>23340</v>
      </c>
      <c r="B191" s="139" t="s">
        <v>23341</v>
      </c>
      <c r="C191" s="138" t="s">
        <v>23342</v>
      </c>
      <c r="D191" s="139" t="s">
        <v>1770</v>
      </c>
      <c r="E191" s="140">
        <v>19.52</v>
      </c>
    </row>
    <row r="192" spans="1:5" ht="20.100000000000001" customHeight="1" x14ac:dyDescent="0.2">
      <c r="A192" s="138" t="s">
        <v>23343</v>
      </c>
      <c r="B192" s="139" t="s">
        <v>23344</v>
      </c>
      <c r="C192" s="138" t="s">
        <v>23345</v>
      </c>
      <c r="D192" s="139" t="s">
        <v>1770</v>
      </c>
      <c r="E192" s="140">
        <v>23.95</v>
      </c>
    </row>
    <row r="193" spans="1:5" ht="20.100000000000001" customHeight="1" x14ac:dyDescent="0.2">
      <c r="A193" s="138" t="s">
        <v>23346</v>
      </c>
      <c r="B193" s="139" t="s">
        <v>23347</v>
      </c>
      <c r="C193" s="138" t="s">
        <v>23348</v>
      </c>
      <c r="D193" s="139" t="s">
        <v>1770</v>
      </c>
      <c r="E193" s="140">
        <v>30.35</v>
      </c>
    </row>
    <row r="194" spans="1:5" ht="20.100000000000001" customHeight="1" x14ac:dyDescent="0.2">
      <c r="A194" s="138" t="s">
        <v>23349</v>
      </c>
      <c r="B194" s="139" t="s">
        <v>23350</v>
      </c>
      <c r="C194" s="138" t="s">
        <v>23351</v>
      </c>
      <c r="D194" s="139" t="s">
        <v>1770</v>
      </c>
      <c r="E194" s="140">
        <v>36.04</v>
      </c>
    </row>
    <row r="195" spans="1:5" ht="20.100000000000001" customHeight="1" x14ac:dyDescent="0.2">
      <c r="A195" s="138" t="s">
        <v>23352</v>
      </c>
      <c r="B195" s="139" t="s">
        <v>23353</v>
      </c>
      <c r="C195" s="138" t="s">
        <v>23354</v>
      </c>
      <c r="D195" s="139" t="s">
        <v>1770</v>
      </c>
      <c r="E195" s="140">
        <v>41.25</v>
      </c>
    </row>
    <row r="196" spans="1:5" ht="20.100000000000001" customHeight="1" x14ac:dyDescent="0.2">
      <c r="A196" s="138" t="s">
        <v>23355</v>
      </c>
      <c r="B196" s="139" t="s">
        <v>23356</v>
      </c>
      <c r="C196" s="138" t="s">
        <v>23357</v>
      </c>
      <c r="D196" s="139" t="s">
        <v>1770</v>
      </c>
      <c r="E196" s="140">
        <v>52.55</v>
      </c>
    </row>
    <row r="197" spans="1:5" ht="20.100000000000001" customHeight="1" x14ac:dyDescent="0.2">
      <c r="A197" s="138" t="s">
        <v>23358</v>
      </c>
      <c r="B197" s="139" t="s">
        <v>23359</v>
      </c>
      <c r="C197" s="138" t="s">
        <v>23360</v>
      </c>
      <c r="D197" s="139" t="s">
        <v>1770</v>
      </c>
      <c r="E197" s="140">
        <v>63.68</v>
      </c>
    </row>
    <row r="198" spans="1:5" ht="20.100000000000001" customHeight="1" x14ac:dyDescent="0.2">
      <c r="A198" s="138" t="s">
        <v>23361</v>
      </c>
      <c r="B198" s="139" t="s">
        <v>23362</v>
      </c>
      <c r="C198" s="138" t="s">
        <v>23363</v>
      </c>
      <c r="D198" s="139" t="s">
        <v>1770</v>
      </c>
      <c r="E198" s="140">
        <v>73.28</v>
      </c>
    </row>
    <row r="199" spans="1:5" ht="20.100000000000001" customHeight="1" x14ac:dyDescent="0.2">
      <c r="A199" s="138" t="s">
        <v>23364</v>
      </c>
      <c r="B199" s="139" t="s">
        <v>23365</v>
      </c>
      <c r="C199" s="138" t="s">
        <v>23366</v>
      </c>
      <c r="D199" s="139" t="s">
        <v>1770</v>
      </c>
      <c r="E199" s="140">
        <v>95.11</v>
      </c>
    </row>
    <row r="200" spans="1:5" ht="20.100000000000001" customHeight="1" x14ac:dyDescent="0.2">
      <c r="A200" s="138" t="s">
        <v>23367</v>
      </c>
      <c r="B200" s="139" t="s">
        <v>23368</v>
      </c>
      <c r="C200" s="138" t="s">
        <v>23369</v>
      </c>
      <c r="D200" s="139" t="s">
        <v>2759</v>
      </c>
      <c r="E200" s="140">
        <v>42.44</v>
      </c>
    </row>
    <row r="201" spans="1:5" ht="20.100000000000001" customHeight="1" x14ac:dyDescent="0.2">
      <c r="A201" s="136" t="s">
        <v>23370</v>
      </c>
      <c r="B201" s="552" t="s">
        <v>23371</v>
      </c>
      <c r="C201" s="552"/>
      <c r="D201" s="552"/>
      <c r="E201" s="137">
        <v>431.52</v>
      </c>
    </row>
    <row r="202" spans="1:5" ht="20.100000000000001" customHeight="1" x14ac:dyDescent="0.2">
      <c r="A202" s="138" t="s">
        <v>23372</v>
      </c>
      <c r="B202" s="139" t="s">
        <v>23373</v>
      </c>
      <c r="C202" s="138" t="s">
        <v>23374</v>
      </c>
      <c r="D202" s="139" t="s">
        <v>1770</v>
      </c>
      <c r="E202" s="140">
        <v>337.84</v>
      </c>
    </row>
    <row r="203" spans="1:5" ht="20.100000000000001" customHeight="1" x14ac:dyDescent="0.2">
      <c r="A203" s="138" t="s">
        <v>23375</v>
      </c>
      <c r="B203" s="139" t="s">
        <v>23376</v>
      </c>
      <c r="C203" s="138" t="s">
        <v>23377</v>
      </c>
      <c r="D203" s="139" t="s">
        <v>2759</v>
      </c>
      <c r="E203" s="140">
        <v>12.08</v>
      </c>
    </row>
    <row r="204" spans="1:5" ht="20.100000000000001" customHeight="1" x14ac:dyDescent="0.2">
      <c r="A204" s="138" t="s">
        <v>23378</v>
      </c>
      <c r="B204" s="139" t="s">
        <v>23379</v>
      </c>
      <c r="C204" s="138" t="s">
        <v>23380</v>
      </c>
      <c r="D204" s="139" t="s">
        <v>2759</v>
      </c>
      <c r="E204" s="140">
        <v>47.59</v>
      </c>
    </row>
    <row r="205" spans="1:5" ht="20.100000000000001" customHeight="1" x14ac:dyDescent="0.2">
      <c r="A205" s="138" t="s">
        <v>23381</v>
      </c>
      <c r="B205" s="139" t="s">
        <v>23382</v>
      </c>
      <c r="C205" s="138" t="s">
        <v>23383</v>
      </c>
      <c r="D205" s="139" t="s">
        <v>1549</v>
      </c>
      <c r="E205" s="140">
        <v>13.32</v>
      </c>
    </row>
    <row r="206" spans="1:5" ht="20.100000000000001" customHeight="1" x14ac:dyDescent="0.2">
      <c r="A206" s="138" t="s">
        <v>23384</v>
      </c>
      <c r="B206" s="139" t="s">
        <v>23385</v>
      </c>
      <c r="C206" s="138" t="s">
        <v>23386</v>
      </c>
      <c r="D206" s="139" t="s">
        <v>1770</v>
      </c>
      <c r="E206" s="140">
        <v>5.57</v>
      </c>
    </row>
    <row r="207" spans="1:5" ht="20.100000000000001" customHeight="1" x14ac:dyDescent="0.2">
      <c r="A207" s="138" t="s">
        <v>23387</v>
      </c>
      <c r="B207" s="139" t="s">
        <v>23388</v>
      </c>
      <c r="C207" s="138" t="s">
        <v>23389</v>
      </c>
      <c r="D207" s="139" t="s">
        <v>1770</v>
      </c>
      <c r="E207" s="140">
        <v>2.77</v>
      </c>
    </row>
    <row r="208" spans="1:5" ht="20.100000000000001" customHeight="1" x14ac:dyDescent="0.2">
      <c r="A208" s="138" t="s">
        <v>23390</v>
      </c>
      <c r="B208" s="139" t="s">
        <v>23391</v>
      </c>
      <c r="C208" s="138" t="s">
        <v>23392</v>
      </c>
      <c r="D208" s="139" t="s">
        <v>2759</v>
      </c>
      <c r="E208" s="140">
        <v>7.39</v>
      </c>
    </row>
    <row r="209" spans="1:5" ht="20.100000000000001" customHeight="1" x14ac:dyDescent="0.2">
      <c r="A209" s="547" t="s">
        <v>23393</v>
      </c>
      <c r="B209" s="548" t="s">
        <v>23394</v>
      </c>
      <c r="C209" s="547" t="s">
        <v>23395</v>
      </c>
      <c r="D209" s="548" t="s">
        <v>1770</v>
      </c>
      <c r="E209" s="549">
        <v>4.96</v>
      </c>
    </row>
    <row r="210" spans="1:5" ht="2.1" customHeight="1" x14ac:dyDescent="0.2">
      <c r="A210" s="547"/>
      <c r="B210" s="548"/>
      <c r="C210" s="547"/>
      <c r="D210" s="548"/>
      <c r="E210" s="549"/>
    </row>
    <row r="211" spans="1:5" ht="20.100000000000001" customHeight="1" x14ac:dyDescent="0.2">
      <c r="A211" s="136" t="s">
        <v>23396</v>
      </c>
      <c r="B211" s="552" t="s">
        <v>23397</v>
      </c>
      <c r="C211" s="552"/>
      <c r="D211" s="552"/>
      <c r="E211" s="137">
        <v>21155.03</v>
      </c>
    </row>
    <row r="212" spans="1:5" ht="20.100000000000001" customHeight="1" x14ac:dyDescent="0.2">
      <c r="A212" s="136" t="s">
        <v>35</v>
      </c>
      <c r="B212" s="552" t="s">
        <v>23398</v>
      </c>
      <c r="C212" s="552"/>
      <c r="D212" s="552"/>
      <c r="E212" s="137">
        <v>3396.75</v>
      </c>
    </row>
    <row r="213" spans="1:5" ht="20.100000000000001" customHeight="1" x14ac:dyDescent="0.2">
      <c r="A213" s="547" t="s">
        <v>23399</v>
      </c>
      <c r="B213" s="548" t="s">
        <v>23400</v>
      </c>
      <c r="C213" s="547" t="s">
        <v>23401</v>
      </c>
      <c r="D213" s="548" t="s">
        <v>5927</v>
      </c>
      <c r="E213" s="549">
        <v>39.97</v>
      </c>
    </row>
    <row r="214" spans="1:5" ht="2.1" customHeight="1" x14ac:dyDescent="0.2">
      <c r="A214" s="547"/>
      <c r="B214" s="548"/>
      <c r="C214" s="547"/>
      <c r="D214" s="548"/>
      <c r="E214" s="549"/>
    </row>
    <row r="215" spans="1:5" ht="20.100000000000001" customHeight="1" x14ac:dyDescent="0.2">
      <c r="A215" s="138" t="s">
        <v>23402</v>
      </c>
      <c r="B215" s="139" t="s">
        <v>23403</v>
      </c>
      <c r="C215" s="138" t="s">
        <v>23404</v>
      </c>
      <c r="D215" s="139" t="s">
        <v>5927</v>
      </c>
      <c r="E215" s="140">
        <v>194.02</v>
      </c>
    </row>
    <row r="216" spans="1:5" ht="20.100000000000001" customHeight="1" x14ac:dyDescent="0.2">
      <c r="A216" s="547" t="s">
        <v>23405</v>
      </c>
      <c r="B216" s="548" t="s">
        <v>23406</v>
      </c>
      <c r="C216" s="547" t="s">
        <v>23407</v>
      </c>
      <c r="D216" s="548" t="s">
        <v>5927</v>
      </c>
      <c r="E216" s="549">
        <v>367.11</v>
      </c>
    </row>
    <row r="217" spans="1:5" ht="2.1" customHeight="1" x14ac:dyDescent="0.2">
      <c r="A217" s="547"/>
      <c r="B217" s="548"/>
      <c r="C217" s="547"/>
      <c r="D217" s="548"/>
      <c r="E217" s="549"/>
    </row>
    <row r="218" spans="1:5" ht="20.100000000000001" customHeight="1" x14ac:dyDescent="0.2">
      <c r="A218" s="547" t="s">
        <v>23408</v>
      </c>
      <c r="B218" s="548" t="s">
        <v>23409</v>
      </c>
      <c r="C218" s="547" t="s">
        <v>23410</v>
      </c>
      <c r="D218" s="548" t="s">
        <v>5927</v>
      </c>
      <c r="E218" s="549">
        <v>390.25</v>
      </c>
    </row>
    <row r="219" spans="1:5" ht="2.1" customHeight="1" x14ac:dyDescent="0.2">
      <c r="A219" s="547"/>
      <c r="B219" s="548"/>
      <c r="C219" s="547"/>
      <c r="D219" s="548"/>
      <c r="E219" s="549"/>
    </row>
    <row r="220" spans="1:5" ht="20.100000000000001" customHeight="1" x14ac:dyDescent="0.2">
      <c r="A220" s="547" t="s">
        <v>23411</v>
      </c>
      <c r="B220" s="548" t="s">
        <v>23412</v>
      </c>
      <c r="C220" s="547" t="s">
        <v>23413</v>
      </c>
      <c r="D220" s="548" t="s">
        <v>5927</v>
      </c>
      <c r="E220" s="549">
        <v>413.39</v>
      </c>
    </row>
    <row r="221" spans="1:5" ht="2.1" customHeight="1" x14ac:dyDescent="0.2">
      <c r="A221" s="547"/>
      <c r="B221" s="548"/>
      <c r="C221" s="547"/>
      <c r="D221" s="548"/>
      <c r="E221" s="549"/>
    </row>
    <row r="222" spans="1:5" ht="20.100000000000001" customHeight="1" x14ac:dyDescent="0.2">
      <c r="A222" s="547" t="s">
        <v>23414</v>
      </c>
      <c r="B222" s="548" t="s">
        <v>23415</v>
      </c>
      <c r="C222" s="547" t="s">
        <v>23416</v>
      </c>
      <c r="D222" s="548" t="s">
        <v>5927</v>
      </c>
      <c r="E222" s="549">
        <v>436.53</v>
      </c>
    </row>
    <row r="223" spans="1:5" ht="2.1" customHeight="1" x14ac:dyDescent="0.2">
      <c r="A223" s="547"/>
      <c r="B223" s="548"/>
      <c r="C223" s="547"/>
      <c r="D223" s="548"/>
      <c r="E223" s="549"/>
    </row>
    <row r="224" spans="1:5" ht="20.100000000000001" customHeight="1" x14ac:dyDescent="0.2">
      <c r="A224" s="547" t="s">
        <v>23417</v>
      </c>
      <c r="B224" s="548" t="s">
        <v>23418</v>
      </c>
      <c r="C224" s="547" t="s">
        <v>23419</v>
      </c>
      <c r="D224" s="548" t="s">
        <v>5927</v>
      </c>
      <c r="E224" s="549">
        <v>283.95999999999998</v>
      </c>
    </row>
    <row r="225" spans="1:5" ht="2.1" customHeight="1" x14ac:dyDescent="0.2">
      <c r="A225" s="547"/>
      <c r="B225" s="548"/>
      <c r="C225" s="547"/>
      <c r="D225" s="548"/>
      <c r="E225" s="549"/>
    </row>
    <row r="226" spans="1:5" ht="20.100000000000001" customHeight="1" x14ac:dyDescent="0.2">
      <c r="A226" s="547" t="s">
        <v>23420</v>
      </c>
      <c r="B226" s="548" t="s">
        <v>23421</v>
      </c>
      <c r="C226" s="547" t="s">
        <v>23422</v>
      </c>
      <c r="D226" s="548" t="s">
        <v>5927</v>
      </c>
      <c r="E226" s="549">
        <v>307.7</v>
      </c>
    </row>
    <row r="227" spans="1:5" ht="2.1" customHeight="1" x14ac:dyDescent="0.2">
      <c r="A227" s="547"/>
      <c r="B227" s="548"/>
      <c r="C227" s="547"/>
      <c r="D227" s="548"/>
      <c r="E227" s="549"/>
    </row>
    <row r="228" spans="1:5" ht="20.100000000000001" customHeight="1" x14ac:dyDescent="0.2">
      <c r="A228" s="547" t="s">
        <v>23423</v>
      </c>
      <c r="B228" s="548" t="s">
        <v>23424</v>
      </c>
      <c r="C228" s="547" t="s">
        <v>23425</v>
      </c>
      <c r="D228" s="548" t="s">
        <v>5927</v>
      </c>
      <c r="E228" s="549">
        <v>331.42</v>
      </c>
    </row>
    <row r="229" spans="1:5" ht="2.1" customHeight="1" x14ac:dyDescent="0.2">
      <c r="A229" s="547"/>
      <c r="B229" s="548"/>
      <c r="C229" s="547"/>
      <c r="D229" s="548"/>
      <c r="E229" s="549"/>
    </row>
    <row r="230" spans="1:5" ht="20.100000000000001" customHeight="1" x14ac:dyDescent="0.2">
      <c r="A230" s="547" t="s">
        <v>23426</v>
      </c>
      <c r="B230" s="548" t="s">
        <v>23427</v>
      </c>
      <c r="C230" s="547" t="s">
        <v>23428</v>
      </c>
      <c r="D230" s="548" t="s">
        <v>5927</v>
      </c>
      <c r="E230" s="549">
        <v>355.15</v>
      </c>
    </row>
    <row r="231" spans="1:5" ht="2.1" customHeight="1" x14ac:dyDescent="0.2">
      <c r="A231" s="547"/>
      <c r="B231" s="548"/>
      <c r="C231" s="547"/>
      <c r="D231" s="548"/>
      <c r="E231" s="549"/>
    </row>
    <row r="232" spans="1:5" ht="20.100000000000001" customHeight="1" x14ac:dyDescent="0.2">
      <c r="A232" s="138" t="s">
        <v>23429</v>
      </c>
      <c r="B232" s="139" t="s">
        <v>23430</v>
      </c>
      <c r="C232" s="138" t="s">
        <v>23431</v>
      </c>
      <c r="D232" s="139" t="s">
        <v>5927</v>
      </c>
      <c r="E232" s="140">
        <v>50.22</v>
      </c>
    </row>
    <row r="233" spans="1:5" ht="20.100000000000001" customHeight="1" x14ac:dyDescent="0.2">
      <c r="A233" s="138" t="s">
        <v>23432</v>
      </c>
      <c r="B233" s="139" t="s">
        <v>23433</v>
      </c>
      <c r="C233" s="138" t="s">
        <v>23434</v>
      </c>
      <c r="D233" s="139" t="s">
        <v>5927</v>
      </c>
      <c r="E233" s="140">
        <v>59.82</v>
      </c>
    </row>
    <row r="234" spans="1:5" ht="20.100000000000001" customHeight="1" x14ac:dyDescent="0.2">
      <c r="A234" s="138" t="s">
        <v>23435</v>
      </c>
      <c r="B234" s="139" t="s">
        <v>23436</v>
      </c>
      <c r="C234" s="138" t="s">
        <v>23437</v>
      </c>
      <c r="D234" s="139" t="s">
        <v>5927</v>
      </c>
      <c r="E234" s="140">
        <v>69.42</v>
      </c>
    </row>
    <row r="235" spans="1:5" ht="20.100000000000001" customHeight="1" x14ac:dyDescent="0.2">
      <c r="A235" s="138" t="s">
        <v>23438</v>
      </c>
      <c r="B235" s="139" t="s">
        <v>23439</v>
      </c>
      <c r="C235" s="138" t="s">
        <v>23440</v>
      </c>
      <c r="D235" s="139" t="s">
        <v>5927</v>
      </c>
      <c r="E235" s="140">
        <v>80.040000000000006</v>
      </c>
    </row>
    <row r="236" spans="1:5" ht="20.100000000000001" customHeight="1" x14ac:dyDescent="0.2">
      <c r="A236" s="138" t="s">
        <v>23441</v>
      </c>
      <c r="B236" s="139" t="s">
        <v>23442</v>
      </c>
      <c r="C236" s="138" t="s">
        <v>23443</v>
      </c>
      <c r="D236" s="139" t="s">
        <v>5927</v>
      </c>
      <c r="E236" s="140">
        <v>2.42</v>
      </c>
    </row>
    <row r="237" spans="1:5" ht="20.100000000000001" customHeight="1" x14ac:dyDescent="0.2">
      <c r="A237" s="138" t="s">
        <v>23444</v>
      </c>
      <c r="B237" s="139" t="s">
        <v>23445</v>
      </c>
      <c r="C237" s="138" t="s">
        <v>23446</v>
      </c>
      <c r="D237" s="139" t="s">
        <v>5927</v>
      </c>
      <c r="E237" s="140">
        <v>2.79</v>
      </c>
    </row>
    <row r="238" spans="1:5" ht="20.100000000000001" customHeight="1" x14ac:dyDescent="0.2">
      <c r="A238" s="138" t="s">
        <v>23447</v>
      </c>
      <c r="B238" s="139" t="s">
        <v>23448</v>
      </c>
      <c r="C238" s="138" t="s">
        <v>23449</v>
      </c>
      <c r="D238" s="139" t="s">
        <v>5927</v>
      </c>
      <c r="E238" s="140">
        <v>3.42</v>
      </c>
    </row>
    <row r="239" spans="1:5" ht="20.100000000000001" customHeight="1" x14ac:dyDescent="0.2">
      <c r="A239" s="138" t="s">
        <v>23450</v>
      </c>
      <c r="B239" s="139" t="s">
        <v>23451</v>
      </c>
      <c r="C239" s="138" t="s">
        <v>23452</v>
      </c>
      <c r="D239" s="139" t="s">
        <v>5927</v>
      </c>
      <c r="E239" s="140">
        <v>4.05</v>
      </c>
    </row>
    <row r="240" spans="1:5" ht="20.100000000000001" customHeight="1" x14ac:dyDescent="0.2">
      <c r="A240" s="547" t="s">
        <v>23453</v>
      </c>
      <c r="B240" s="548" t="s">
        <v>23454</v>
      </c>
      <c r="C240" s="547" t="s">
        <v>23455</v>
      </c>
      <c r="D240" s="548" t="s">
        <v>5927</v>
      </c>
      <c r="E240" s="549">
        <v>5.07</v>
      </c>
    </row>
    <row r="241" spans="1:5" ht="2.1" customHeight="1" x14ac:dyDescent="0.2">
      <c r="A241" s="547"/>
      <c r="B241" s="548"/>
      <c r="C241" s="547"/>
      <c r="D241" s="548"/>
      <c r="E241" s="549"/>
    </row>
    <row r="242" spans="1:5" ht="20.100000000000001" customHeight="1" x14ac:dyDescent="0.2">
      <c r="A242" s="136" t="s">
        <v>37</v>
      </c>
      <c r="B242" s="552" t="s">
        <v>23456</v>
      </c>
      <c r="C242" s="552"/>
      <c r="D242" s="552"/>
      <c r="E242" s="137">
        <v>108.67</v>
      </c>
    </row>
    <row r="243" spans="1:5" ht="20.100000000000001" customHeight="1" x14ac:dyDescent="0.2">
      <c r="A243" s="138" t="s">
        <v>23457</v>
      </c>
      <c r="B243" s="139" t="s">
        <v>23458</v>
      </c>
      <c r="C243" s="138" t="s">
        <v>23459</v>
      </c>
      <c r="D243" s="139" t="s">
        <v>5927</v>
      </c>
      <c r="E243" s="140">
        <v>5.64</v>
      </c>
    </row>
    <row r="244" spans="1:5" ht="20.100000000000001" customHeight="1" x14ac:dyDescent="0.2">
      <c r="A244" s="138" t="s">
        <v>23460</v>
      </c>
      <c r="B244" s="139" t="s">
        <v>23461</v>
      </c>
      <c r="C244" s="138" t="s">
        <v>23462</v>
      </c>
      <c r="D244" s="139" t="s">
        <v>5927</v>
      </c>
      <c r="E244" s="140">
        <v>7.69</v>
      </c>
    </row>
    <row r="245" spans="1:5" ht="20.100000000000001" customHeight="1" x14ac:dyDescent="0.2">
      <c r="A245" s="138" t="s">
        <v>23463</v>
      </c>
      <c r="B245" s="139" t="s">
        <v>23464</v>
      </c>
      <c r="C245" s="138" t="s">
        <v>23465</v>
      </c>
      <c r="D245" s="139" t="s">
        <v>5927</v>
      </c>
      <c r="E245" s="140">
        <v>41.02</v>
      </c>
    </row>
    <row r="246" spans="1:5" ht="20.100000000000001" customHeight="1" x14ac:dyDescent="0.2">
      <c r="A246" s="138" t="s">
        <v>23466</v>
      </c>
      <c r="B246" s="139" t="s">
        <v>23467</v>
      </c>
      <c r="C246" s="138" t="s">
        <v>23468</v>
      </c>
      <c r="D246" s="139" t="s">
        <v>5927</v>
      </c>
      <c r="E246" s="140">
        <v>10.43</v>
      </c>
    </row>
    <row r="247" spans="1:5" ht="20.100000000000001" customHeight="1" x14ac:dyDescent="0.2">
      <c r="A247" s="138" t="s">
        <v>23469</v>
      </c>
      <c r="B247" s="139" t="s">
        <v>23470</v>
      </c>
      <c r="C247" s="138" t="s">
        <v>23471</v>
      </c>
      <c r="D247" s="139" t="s">
        <v>5927</v>
      </c>
      <c r="E247" s="140">
        <v>43.89</v>
      </c>
    </row>
    <row r="248" spans="1:5" ht="20.100000000000001" customHeight="1" x14ac:dyDescent="0.2">
      <c r="A248" s="136" t="s">
        <v>23472</v>
      </c>
      <c r="B248" s="552" t="s">
        <v>23473</v>
      </c>
      <c r="C248" s="552"/>
      <c r="D248" s="552"/>
      <c r="E248" s="137">
        <v>457.94</v>
      </c>
    </row>
    <row r="249" spans="1:5" ht="20.100000000000001" customHeight="1" x14ac:dyDescent="0.2">
      <c r="A249" s="138" t="s">
        <v>23474</v>
      </c>
      <c r="B249" s="139" t="s">
        <v>23475</v>
      </c>
      <c r="C249" s="138" t="s">
        <v>23476</v>
      </c>
      <c r="D249" s="139" t="s">
        <v>5927</v>
      </c>
      <c r="E249" s="140">
        <v>23.68</v>
      </c>
    </row>
    <row r="250" spans="1:5" ht="20.100000000000001" customHeight="1" x14ac:dyDescent="0.2">
      <c r="A250" s="138" t="s">
        <v>23477</v>
      </c>
      <c r="B250" s="139" t="s">
        <v>23478</v>
      </c>
      <c r="C250" s="138" t="s">
        <v>23479</v>
      </c>
      <c r="D250" s="139" t="s">
        <v>5927</v>
      </c>
      <c r="E250" s="140">
        <v>24.67</v>
      </c>
    </row>
    <row r="251" spans="1:5" ht="20.100000000000001" customHeight="1" x14ac:dyDescent="0.2">
      <c r="A251" s="138" t="s">
        <v>23480</v>
      </c>
      <c r="B251" s="139" t="s">
        <v>23481</v>
      </c>
      <c r="C251" s="138" t="s">
        <v>23482</v>
      </c>
      <c r="D251" s="139" t="s">
        <v>5927</v>
      </c>
      <c r="E251" s="140">
        <v>19.73</v>
      </c>
    </row>
    <row r="252" spans="1:5" ht="20.100000000000001" customHeight="1" x14ac:dyDescent="0.2">
      <c r="A252" s="138" t="s">
        <v>23483</v>
      </c>
      <c r="B252" s="139" t="s">
        <v>23484</v>
      </c>
      <c r="C252" s="138" t="s">
        <v>23485</v>
      </c>
      <c r="D252" s="139" t="s">
        <v>5927</v>
      </c>
      <c r="E252" s="140">
        <v>3.51</v>
      </c>
    </row>
    <row r="253" spans="1:5" ht="20.100000000000001" customHeight="1" x14ac:dyDescent="0.2">
      <c r="A253" s="138" t="s">
        <v>23486</v>
      </c>
      <c r="B253" s="139" t="s">
        <v>23487</v>
      </c>
      <c r="C253" s="138" t="s">
        <v>23488</v>
      </c>
      <c r="D253" s="139" t="s">
        <v>5927</v>
      </c>
      <c r="E253" s="140">
        <v>3.75</v>
      </c>
    </row>
    <row r="254" spans="1:5" ht="20.100000000000001" customHeight="1" x14ac:dyDescent="0.2">
      <c r="A254" s="138" t="s">
        <v>23489</v>
      </c>
      <c r="B254" s="139" t="s">
        <v>23490</v>
      </c>
      <c r="C254" s="138" t="s">
        <v>23491</v>
      </c>
      <c r="D254" s="139" t="s">
        <v>5927</v>
      </c>
      <c r="E254" s="140">
        <v>3.31</v>
      </c>
    </row>
    <row r="255" spans="1:5" ht="20.100000000000001" customHeight="1" x14ac:dyDescent="0.2">
      <c r="A255" s="138" t="s">
        <v>23492</v>
      </c>
      <c r="B255" s="139" t="s">
        <v>23493</v>
      </c>
      <c r="C255" s="138" t="s">
        <v>23494</v>
      </c>
      <c r="D255" s="139" t="s">
        <v>23495</v>
      </c>
      <c r="E255" s="140">
        <v>1.02</v>
      </c>
    </row>
    <row r="256" spans="1:5" ht="20.100000000000001" customHeight="1" x14ac:dyDescent="0.2">
      <c r="A256" s="138" t="s">
        <v>23496</v>
      </c>
      <c r="B256" s="139" t="s">
        <v>23497</v>
      </c>
      <c r="C256" s="138" t="s">
        <v>23498</v>
      </c>
      <c r="D256" s="139" t="s">
        <v>5927</v>
      </c>
      <c r="E256" s="140">
        <v>4.41</v>
      </c>
    </row>
    <row r="257" spans="1:5" ht="20.100000000000001" customHeight="1" x14ac:dyDescent="0.2">
      <c r="A257" s="138" t="s">
        <v>23499</v>
      </c>
      <c r="B257" s="139" t="s">
        <v>23500</v>
      </c>
      <c r="C257" s="138" t="s">
        <v>23501</v>
      </c>
      <c r="D257" s="139" t="s">
        <v>5927</v>
      </c>
      <c r="E257" s="140">
        <v>4.9000000000000004</v>
      </c>
    </row>
    <row r="258" spans="1:5" ht="20.100000000000001" customHeight="1" x14ac:dyDescent="0.2">
      <c r="A258" s="138" t="s">
        <v>23502</v>
      </c>
      <c r="B258" s="139" t="s">
        <v>23503</v>
      </c>
      <c r="C258" s="138" t="s">
        <v>23504</v>
      </c>
      <c r="D258" s="139" t="s">
        <v>5927</v>
      </c>
      <c r="E258" s="140">
        <v>24.54</v>
      </c>
    </row>
    <row r="259" spans="1:5" ht="20.100000000000001" customHeight="1" x14ac:dyDescent="0.2">
      <c r="A259" s="138" t="s">
        <v>23505</v>
      </c>
      <c r="B259" s="139" t="s">
        <v>23506</v>
      </c>
      <c r="C259" s="138" t="s">
        <v>23507</v>
      </c>
      <c r="D259" s="139" t="s">
        <v>5927</v>
      </c>
      <c r="E259" s="140">
        <v>29.45</v>
      </c>
    </row>
    <row r="260" spans="1:5" ht="20.100000000000001" customHeight="1" x14ac:dyDescent="0.2">
      <c r="A260" s="138" t="s">
        <v>23508</v>
      </c>
      <c r="B260" s="139" t="s">
        <v>23509</v>
      </c>
      <c r="C260" s="138" t="s">
        <v>23510</v>
      </c>
      <c r="D260" s="139" t="s">
        <v>5927</v>
      </c>
      <c r="E260" s="140">
        <v>44.17</v>
      </c>
    </row>
    <row r="261" spans="1:5" ht="20.100000000000001" customHeight="1" x14ac:dyDescent="0.2">
      <c r="A261" s="138" t="s">
        <v>23511</v>
      </c>
      <c r="B261" s="139" t="s">
        <v>23512</v>
      </c>
      <c r="C261" s="138" t="s">
        <v>23513</v>
      </c>
      <c r="D261" s="139" t="s">
        <v>5927</v>
      </c>
      <c r="E261" s="140">
        <v>42.85</v>
      </c>
    </row>
    <row r="262" spans="1:5" ht="20.100000000000001" customHeight="1" x14ac:dyDescent="0.2">
      <c r="A262" s="138" t="s">
        <v>23514</v>
      </c>
      <c r="B262" s="139" t="s">
        <v>23515</v>
      </c>
      <c r="C262" s="138" t="s">
        <v>23516</v>
      </c>
      <c r="D262" s="139" t="s">
        <v>5927</v>
      </c>
      <c r="E262" s="140">
        <v>53.13</v>
      </c>
    </row>
    <row r="263" spans="1:5" ht="20.100000000000001" customHeight="1" x14ac:dyDescent="0.2">
      <c r="A263" s="138" t="s">
        <v>23517</v>
      </c>
      <c r="B263" s="139" t="s">
        <v>23518</v>
      </c>
      <c r="C263" s="138" t="s">
        <v>23519</v>
      </c>
      <c r="D263" s="139" t="s">
        <v>5927</v>
      </c>
      <c r="E263" s="140">
        <v>70.27</v>
      </c>
    </row>
    <row r="264" spans="1:5" ht="20.100000000000001" customHeight="1" x14ac:dyDescent="0.2">
      <c r="A264" s="138" t="s">
        <v>23520</v>
      </c>
      <c r="B264" s="139" t="s">
        <v>23521</v>
      </c>
      <c r="C264" s="138" t="s">
        <v>23522</v>
      </c>
      <c r="D264" s="139" t="s">
        <v>5927</v>
      </c>
      <c r="E264" s="140">
        <v>30.85</v>
      </c>
    </row>
    <row r="265" spans="1:5" ht="20.100000000000001" customHeight="1" x14ac:dyDescent="0.2">
      <c r="A265" s="138" t="s">
        <v>23523</v>
      </c>
      <c r="B265" s="139" t="s">
        <v>23524</v>
      </c>
      <c r="C265" s="138" t="s">
        <v>23525</v>
      </c>
      <c r="D265" s="139" t="s">
        <v>5927</v>
      </c>
      <c r="E265" s="140">
        <v>73.7</v>
      </c>
    </row>
    <row r="266" spans="1:5" ht="20.100000000000001" customHeight="1" x14ac:dyDescent="0.2">
      <c r="A266" s="136" t="s">
        <v>23526</v>
      </c>
      <c r="B266" s="552" t="s">
        <v>23527</v>
      </c>
      <c r="C266" s="552"/>
      <c r="D266" s="552"/>
      <c r="E266" s="137">
        <v>1154.3699999999999</v>
      </c>
    </row>
    <row r="267" spans="1:5" ht="20.100000000000001" customHeight="1" x14ac:dyDescent="0.2">
      <c r="A267" s="138" t="s">
        <v>23528</v>
      </c>
      <c r="B267" s="139" t="s">
        <v>23529</v>
      </c>
      <c r="C267" s="138" t="s">
        <v>23530</v>
      </c>
      <c r="D267" s="139" t="s">
        <v>5927</v>
      </c>
      <c r="E267" s="140">
        <v>6</v>
      </c>
    </row>
    <row r="268" spans="1:5" ht="20.100000000000001" customHeight="1" x14ac:dyDescent="0.2">
      <c r="A268" s="138" t="s">
        <v>23531</v>
      </c>
      <c r="B268" s="139" t="s">
        <v>23532</v>
      </c>
      <c r="C268" s="138" t="s">
        <v>23533</v>
      </c>
      <c r="D268" s="139" t="s">
        <v>5927</v>
      </c>
      <c r="E268" s="140">
        <v>8.48</v>
      </c>
    </row>
    <row r="269" spans="1:5" ht="20.100000000000001" customHeight="1" x14ac:dyDescent="0.2">
      <c r="A269" s="138" t="s">
        <v>23534</v>
      </c>
      <c r="B269" s="139" t="s">
        <v>23535</v>
      </c>
      <c r="C269" s="138" t="s">
        <v>23536</v>
      </c>
      <c r="D269" s="139" t="s">
        <v>5927</v>
      </c>
      <c r="E269" s="140">
        <v>9.39</v>
      </c>
    </row>
    <row r="270" spans="1:5" ht="20.100000000000001" customHeight="1" x14ac:dyDescent="0.2">
      <c r="A270" s="138" t="s">
        <v>23537</v>
      </c>
      <c r="B270" s="139" t="s">
        <v>23538</v>
      </c>
      <c r="C270" s="138" t="s">
        <v>23539</v>
      </c>
      <c r="D270" s="139" t="s">
        <v>5927</v>
      </c>
      <c r="E270" s="140">
        <v>9.9</v>
      </c>
    </row>
    <row r="271" spans="1:5" ht="20.100000000000001" customHeight="1" x14ac:dyDescent="0.2">
      <c r="A271" s="138" t="s">
        <v>23540</v>
      </c>
      <c r="B271" s="139" t="s">
        <v>23541</v>
      </c>
      <c r="C271" s="138" t="s">
        <v>23542</v>
      </c>
      <c r="D271" s="139" t="s">
        <v>5927</v>
      </c>
      <c r="E271" s="140">
        <v>10.89</v>
      </c>
    </row>
    <row r="272" spans="1:5" ht="20.100000000000001" customHeight="1" x14ac:dyDescent="0.2">
      <c r="A272" s="138" t="s">
        <v>23543</v>
      </c>
      <c r="B272" s="139" t="s">
        <v>23544</v>
      </c>
      <c r="C272" s="138" t="s">
        <v>23545</v>
      </c>
      <c r="D272" s="139" t="s">
        <v>5927</v>
      </c>
      <c r="E272" s="140">
        <v>11.45</v>
      </c>
    </row>
    <row r="273" spans="1:5" ht="20.100000000000001" customHeight="1" x14ac:dyDescent="0.2">
      <c r="A273" s="138" t="s">
        <v>23546</v>
      </c>
      <c r="B273" s="139" t="s">
        <v>23547</v>
      </c>
      <c r="C273" s="138" t="s">
        <v>23548</v>
      </c>
      <c r="D273" s="139" t="s">
        <v>5927</v>
      </c>
      <c r="E273" s="140">
        <v>11.67</v>
      </c>
    </row>
    <row r="274" spans="1:5" ht="20.100000000000001" customHeight="1" x14ac:dyDescent="0.2">
      <c r="A274" s="138" t="s">
        <v>23549</v>
      </c>
      <c r="B274" s="139" t="s">
        <v>23550</v>
      </c>
      <c r="C274" s="138" t="s">
        <v>23551</v>
      </c>
      <c r="D274" s="139" t="s">
        <v>5927</v>
      </c>
      <c r="E274" s="140">
        <v>12.64</v>
      </c>
    </row>
    <row r="275" spans="1:5" ht="20.100000000000001" customHeight="1" x14ac:dyDescent="0.2">
      <c r="A275" s="138" t="s">
        <v>23552</v>
      </c>
      <c r="B275" s="139" t="s">
        <v>23553</v>
      </c>
      <c r="C275" s="138" t="s">
        <v>23554</v>
      </c>
      <c r="D275" s="139" t="s">
        <v>5927</v>
      </c>
      <c r="E275" s="140">
        <v>13.12</v>
      </c>
    </row>
    <row r="276" spans="1:5" ht="20.100000000000001" customHeight="1" x14ac:dyDescent="0.2">
      <c r="A276" s="138" t="s">
        <v>23555</v>
      </c>
      <c r="B276" s="139" t="s">
        <v>23556</v>
      </c>
      <c r="C276" s="138" t="s">
        <v>23557</v>
      </c>
      <c r="D276" s="139" t="s">
        <v>5927</v>
      </c>
      <c r="E276" s="140">
        <v>14.03</v>
      </c>
    </row>
    <row r="277" spans="1:5" ht="20.100000000000001" customHeight="1" x14ac:dyDescent="0.2">
      <c r="A277" s="138" t="s">
        <v>23558</v>
      </c>
      <c r="B277" s="139" t="s">
        <v>23559</v>
      </c>
      <c r="C277" s="138" t="s">
        <v>23560</v>
      </c>
      <c r="D277" s="139" t="s">
        <v>5927</v>
      </c>
      <c r="E277" s="140">
        <v>14.55</v>
      </c>
    </row>
    <row r="278" spans="1:5" ht="20.100000000000001" customHeight="1" x14ac:dyDescent="0.2">
      <c r="A278" s="138" t="s">
        <v>23561</v>
      </c>
      <c r="B278" s="139" t="s">
        <v>23562</v>
      </c>
      <c r="C278" s="138" t="s">
        <v>23563</v>
      </c>
      <c r="D278" s="139" t="s">
        <v>5927</v>
      </c>
      <c r="E278" s="140">
        <v>14.94</v>
      </c>
    </row>
    <row r="279" spans="1:5" ht="20.100000000000001" customHeight="1" x14ac:dyDescent="0.2">
      <c r="A279" s="138" t="s">
        <v>23564</v>
      </c>
      <c r="B279" s="139" t="s">
        <v>23565</v>
      </c>
      <c r="C279" s="138" t="s">
        <v>23566</v>
      </c>
      <c r="D279" s="139" t="s">
        <v>5927</v>
      </c>
      <c r="E279" s="140">
        <v>17.170000000000002</v>
      </c>
    </row>
    <row r="280" spans="1:5" ht="20.100000000000001" customHeight="1" x14ac:dyDescent="0.2">
      <c r="A280" s="138" t="s">
        <v>23567</v>
      </c>
      <c r="B280" s="139" t="s">
        <v>23568</v>
      </c>
      <c r="C280" s="138" t="s">
        <v>23569</v>
      </c>
      <c r="D280" s="139" t="s">
        <v>5927</v>
      </c>
      <c r="E280" s="140">
        <v>19.100000000000001</v>
      </c>
    </row>
    <row r="281" spans="1:5" ht="20.100000000000001" customHeight="1" x14ac:dyDescent="0.2">
      <c r="A281" s="138" t="s">
        <v>23570</v>
      </c>
      <c r="B281" s="139" t="s">
        <v>23571</v>
      </c>
      <c r="C281" s="138" t="s">
        <v>23572</v>
      </c>
      <c r="D281" s="139" t="s">
        <v>5927</v>
      </c>
      <c r="E281" s="140">
        <v>11.2</v>
      </c>
    </row>
    <row r="282" spans="1:5" ht="20.100000000000001" customHeight="1" x14ac:dyDescent="0.2">
      <c r="A282" s="138" t="s">
        <v>23573</v>
      </c>
      <c r="B282" s="139" t="s">
        <v>23574</v>
      </c>
      <c r="C282" s="138" t="s">
        <v>23575</v>
      </c>
      <c r="D282" s="139" t="s">
        <v>5927</v>
      </c>
      <c r="E282" s="140">
        <v>11.66</v>
      </c>
    </row>
    <row r="283" spans="1:5" ht="20.100000000000001" customHeight="1" x14ac:dyDescent="0.2">
      <c r="A283" s="138" t="s">
        <v>23576</v>
      </c>
      <c r="B283" s="139" t="s">
        <v>23577</v>
      </c>
      <c r="C283" s="138" t="s">
        <v>23578</v>
      </c>
      <c r="D283" s="139" t="s">
        <v>5927</v>
      </c>
      <c r="E283" s="140">
        <v>12.95</v>
      </c>
    </row>
    <row r="284" spans="1:5" ht="20.100000000000001" customHeight="1" x14ac:dyDescent="0.2">
      <c r="A284" s="138" t="s">
        <v>23579</v>
      </c>
      <c r="B284" s="139" t="s">
        <v>23580</v>
      </c>
      <c r="C284" s="138" t="s">
        <v>23581</v>
      </c>
      <c r="D284" s="139" t="s">
        <v>5927</v>
      </c>
      <c r="E284" s="140">
        <v>13.5</v>
      </c>
    </row>
    <row r="285" spans="1:5" ht="20.100000000000001" customHeight="1" x14ac:dyDescent="0.2">
      <c r="A285" s="138" t="s">
        <v>23582</v>
      </c>
      <c r="B285" s="139" t="s">
        <v>23583</v>
      </c>
      <c r="C285" s="138" t="s">
        <v>23584</v>
      </c>
      <c r="D285" s="139" t="s">
        <v>5927</v>
      </c>
      <c r="E285" s="140">
        <v>14.09</v>
      </c>
    </row>
    <row r="286" spans="1:5" ht="20.100000000000001" customHeight="1" x14ac:dyDescent="0.2">
      <c r="A286" s="138" t="s">
        <v>23585</v>
      </c>
      <c r="B286" s="139" t="s">
        <v>23586</v>
      </c>
      <c r="C286" s="138" t="s">
        <v>23587</v>
      </c>
      <c r="D286" s="139" t="s">
        <v>5927</v>
      </c>
      <c r="E286" s="140">
        <v>15.07</v>
      </c>
    </row>
    <row r="287" spans="1:5" ht="20.100000000000001" customHeight="1" x14ac:dyDescent="0.2">
      <c r="A287" s="138" t="s">
        <v>23588</v>
      </c>
      <c r="B287" s="139" t="s">
        <v>23589</v>
      </c>
      <c r="C287" s="138" t="s">
        <v>23590</v>
      </c>
      <c r="D287" s="139" t="s">
        <v>5927</v>
      </c>
      <c r="E287" s="140">
        <v>15.62</v>
      </c>
    </row>
    <row r="288" spans="1:5" ht="20.100000000000001" customHeight="1" x14ac:dyDescent="0.2">
      <c r="A288" s="138" t="s">
        <v>23591</v>
      </c>
      <c r="B288" s="139" t="s">
        <v>23592</v>
      </c>
      <c r="C288" s="138" t="s">
        <v>23593</v>
      </c>
      <c r="D288" s="139" t="s">
        <v>5927</v>
      </c>
      <c r="E288" s="140">
        <v>16.170000000000002</v>
      </c>
    </row>
    <row r="289" spans="1:5" ht="20.100000000000001" customHeight="1" x14ac:dyDescent="0.2">
      <c r="A289" s="138" t="s">
        <v>23594</v>
      </c>
      <c r="B289" s="139" t="s">
        <v>23595</v>
      </c>
      <c r="C289" s="138" t="s">
        <v>23596</v>
      </c>
      <c r="D289" s="139" t="s">
        <v>5927</v>
      </c>
      <c r="E289" s="140">
        <v>17.37</v>
      </c>
    </row>
    <row r="290" spans="1:5" ht="20.100000000000001" customHeight="1" x14ac:dyDescent="0.2">
      <c r="A290" s="138" t="s">
        <v>23597</v>
      </c>
      <c r="B290" s="139" t="s">
        <v>23598</v>
      </c>
      <c r="C290" s="138" t="s">
        <v>23599</v>
      </c>
      <c r="D290" s="139" t="s">
        <v>5927</v>
      </c>
      <c r="E290" s="140">
        <v>17.91</v>
      </c>
    </row>
    <row r="291" spans="1:5" ht="20.100000000000001" customHeight="1" x14ac:dyDescent="0.2">
      <c r="A291" s="138" t="s">
        <v>23600</v>
      </c>
      <c r="B291" s="139" t="s">
        <v>23601</v>
      </c>
      <c r="C291" s="138" t="s">
        <v>23602</v>
      </c>
      <c r="D291" s="139" t="s">
        <v>5927</v>
      </c>
      <c r="E291" s="140">
        <v>18.36</v>
      </c>
    </row>
    <row r="292" spans="1:5" ht="20.100000000000001" customHeight="1" x14ac:dyDescent="0.2">
      <c r="A292" s="138" t="s">
        <v>23603</v>
      </c>
      <c r="B292" s="139" t="s">
        <v>23604</v>
      </c>
      <c r="C292" s="138" t="s">
        <v>23605</v>
      </c>
      <c r="D292" s="139" t="s">
        <v>5927</v>
      </c>
      <c r="E292" s="140">
        <v>20.5</v>
      </c>
    </row>
    <row r="293" spans="1:5" ht="20.100000000000001" customHeight="1" x14ac:dyDescent="0.2">
      <c r="A293" s="138" t="s">
        <v>23606</v>
      </c>
      <c r="B293" s="139" t="s">
        <v>23607</v>
      </c>
      <c r="C293" s="138" t="s">
        <v>23608</v>
      </c>
      <c r="D293" s="139" t="s">
        <v>5927</v>
      </c>
      <c r="E293" s="140">
        <v>22.84</v>
      </c>
    </row>
    <row r="294" spans="1:5" ht="20.100000000000001" customHeight="1" x14ac:dyDescent="0.2">
      <c r="A294" s="138" t="s">
        <v>23609</v>
      </c>
      <c r="B294" s="139" t="s">
        <v>23610</v>
      </c>
      <c r="C294" s="138" t="s">
        <v>23611</v>
      </c>
      <c r="D294" s="139" t="s">
        <v>5927</v>
      </c>
      <c r="E294" s="140">
        <v>40.369999999999997</v>
      </c>
    </row>
    <row r="295" spans="1:5" ht="20.100000000000001" customHeight="1" x14ac:dyDescent="0.2">
      <c r="A295" s="138" t="s">
        <v>23612</v>
      </c>
      <c r="B295" s="139" t="s">
        <v>23613</v>
      </c>
      <c r="C295" s="138" t="s">
        <v>23614</v>
      </c>
      <c r="D295" s="139" t="s">
        <v>5927</v>
      </c>
      <c r="E295" s="140">
        <v>46.36</v>
      </c>
    </row>
    <row r="296" spans="1:5" ht="20.100000000000001" customHeight="1" x14ac:dyDescent="0.2">
      <c r="A296" s="138" t="s">
        <v>23615</v>
      </c>
      <c r="B296" s="139" t="s">
        <v>23616</v>
      </c>
      <c r="C296" s="138" t="s">
        <v>23617</v>
      </c>
      <c r="D296" s="139" t="s">
        <v>5927</v>
      </c>
      <c r="E296" s="140">
        <v>46.55</v>
      </c>
    </row>
    <row r="297" spans="1:5" ht="20.100000000000001" customHeight="1" x14ac:dyDescent="0.2">
      <c r="A297" s="138" t="s">
        <v>23618</v>
      </c>
      <c r="B297" s="139" t="s">
        <v>23619</v>
      </c>
      <c r="C297" s="138" t="s">
        <v>23620</v>
      </c>
      <c r="D297" s="139" t="s">
        <v>5927</v>
      </c>
      <c r="E297" s="140">
        <v>47.11</v>
      </c>
    </row>
    <row r="298" spans="1:5" ht="20.100000000000001" customHeight="1" x14ac:dyDescent="0.2">
      <c r="A298" s="138" t="s">
        <v>23621</v>
      </c>
      <c r="B298" s="139" t="s">
        <v>23622</v>
      </c>
      <c r="C298" s="138" t="s">
        <v>23623</v>
      </c>
      <c r="D298" s="139" t="s">
        <v>5927</v>
      </c>
      <c r="E298" s="140">
        <v>47.91</v>
      </c>
    </row>
    <row r="299" spans="1:5" ht="20.100000000000001" customHeight="1" x14ac:dyDescent="0.2">
      <c r="A299" s="138" t="s">
        <v>23624</v>
      </c>
      <c r="B299" s="139" t="s">
        <v>23625</v>
      </c>
      <c r="C299" s="138" t="s">
        <v>23626</v>
      </c>
      <c r="D299" s="139" t="s">
        <v>5927</v>
      </c>
      <c r="E299" s="140">
        <v>49.88</v>
      </c>
    </row>
    <row r="300" spans="1:5" ht="20.100000000000001" customHeight="1" x14ac:dyDescent="0.2">
      <c r="A300" s="138" t="s">
        <v>23627</v>
      </c>
      <c r="B300" s="139" t="s">
        <v>23628</v>
      </c>
      <c r="C300" s="138" t="s">
        <v>23629</v>
      </c>
      <c r="D300" s="139" t="s">
        <v>5927</v>
      </c>
      <c r="E300" s="140">
        <v>50.66</v>
      </c>
    </row>
    <row r="301" spans="1:5" ht="20.100000000000001" customHeight="1" x14ac:dyDescent="0.2">
      <c r="A301" s="138" t="s">
        <v>23630</v>
      </c>
      <c r="B301" s="139" t="s">
        <v>23631</v>
      </c>
      <c r="C301" s="138" t="s">
        <v>23632</v>
      </c>
      <c r="D301" s="139" t="s">
        <v>5927</v>
      </c>
      <c r="E301" s="140">
        <v>51.01</v>
      </c>
    </row>
    <row r="302" spans="1:5" ht="20.100000000000001" customHeight="1" x14ac:dyDescent="0.2">
      <c r="A302" s="138" t="s">
        <v>23633</v>
      </c>
      <c r="B302" s="139" t="s">
        <v>23634</v>
      </c>
      <c r="C302" s="138" t="s">
        <v>23635</v>
      </c>
      <c r="D302" s="139" t="s">
        <v>5927</v>
      </c>
      <c r="E302" s="140">
        <v>52.83</v>
      </c>
    </row>
    <row r="303" spans="1:5" ht="20.100000000000001" customHeight="1" x14ac:dyDescent="0.2">
      <c r="A303" s="138" t="s">
        <v>23636</v>
      </c>
      <c r="B303" s="139" t="s">
        <v>23637</v>
      </c>
      <c r="C303" s="138" t="s">
        <v>23638</v>
      </c>
      <c r="D303" s="139" t="s">
        <v>5927</v>
      </c>
      <c r="E303" s="140">
        <v>53.58</v>
      </c>
    </row>
    <row r="304" spans="1:5" ht="20.100000000000001" customHeight="1" x14ac:dyDescent="0.2">
      <c r="A304" s="138" t="s">
        <v>23639</v>
      </c>
      <c r="B304" s="139" t="s">
        <v>23640</v>
      </c>
      <c r="C304" s="138" t="s">
        <v>23641</v>
      </c>
      <c r="D304" s="139" t="s">
        <v>5927</v>
      </c>
      <c r="E304" s="140">
        <v>54.24</v>
      </c>
    </row>
    <row r="305" spans="1:5" ht="20.100000000000001" customHeight="1" x14ac:dyDescent="0.2">
      <c r="A305" s="138" t="s">
        <v>23642</v>
      </c>
      <c r="B305" s="139" t="s">
        <v>23643</v>
      </c>
      <c r="C305" s="138" t="s">
        <v>23644</v>
      </c>
      <c r="D305" s="139" t="s">
        <v>5927</v>
      </c>
      <c r="E305" s="140">
        <v>55</v>
      </c>
    </row>
    <row r="306" spans="1:5" ht="20.100000000000001" customHeight="1" x14ac:dyDescent="0.2">
      <c r="A306" s="138" t="s">
        <v>23645</v>
      </c>
      <c r="B306" s="139" t="s">
        <v>23646</v>
      </c>
      <c r="C306" s="138" t="s">
        <v>23647</v>
      </c>
      <c r="D306" s="139" t="s">
        <v>5927</v>
      </c>
      <c r="E306" s="140">
        <v>56.73</v>
      </c>
    </row>
    <row r="307" spans="1:5" ht="20.100000000000001" customHeight="1" x14ac:dyDescent="0.2">
      <c r="A307" s="138" t="s">
        <v>23648</v>
      </c>
      <c r="B307" s="139" t="s">
        <v>23649</v>
      </c>
      <c r="C307" s="138" t="s">
        <v>23650</v>
      </c>
      <c r="D307" s="139" t="s">
        <v>5927</v>
      </c>
      <c r="E307" s="140">
        <v>59.73</v>
      </c>
    </row>
    <row r="308" spans="1:5" ht="20.100000000000001" customHeight="1" x14ac:dyDescent="0.2">
      <c r="A308" s="138" t="s">
        <v>23651</v>
      </c>
      <c r="B308" s="139" t="s">
        <v>23652</v>
      </c>
      <c r="C308" s="138" t="s">
        <v>23653</v>
      </c>
      <c r="D308" s="139" t="s">
        <v>5927</v>
      </c>
      <c r="E308" s="140">
        <v>61.84</v>
      </c>
    </row>
    <row r="309" spans="1:5" ht="20.100000000000001" customHeight="1" x14ac:dyDescent="0.2">
      <c r="A309" s="136" t="s">
        <v>23654</v>
      </c>
      <c r="B309" s="552" t="s">
        <v>23655</v>
      </c>
      <c r="C309" s="552"/>
      <c r="D309" s="552"/>
      <c r="E309" s="137">
        <v>15164.11</v>
      </c>
    </row>
    <row r="310" spans="1:5" ht="20.100000000000001" customHeight="1" x14ac:dyDescent="0.2">
      <c r="A310" s="138" t="s">
        <v>23656</v>
      </c>
      <c r="B310" s="139" t="s">
        <v>23657</v>
      </c>
      <c r="C310" s="138" t="s">
        <v>23658</v>
      </c>
      <c r="D310" s="139" t="s">
        <v>5927</v>
      </c>
      <c r="E310" s="140">
        <v>806.96</v>
      </c>
    </row>
    <row r="311" spans="1:5" ht="20.100000000000001" customHeight="1" x14ac:dyDescent="0.2">
      <c r="A311" s="138" t="s">
        <v>23659</v>
      </c>
      <c r="B311" s="139" t="s">
        <v>23660</v>
      </c>
      <c r="C311" s="138" t="s">
        <v>23661</v>
      </c>
      <c r="D311" s="139" t="s">
        <v>5927</v>
      </c>
      <c r="E311" s="140">
        <v>903.79</v>
      </c>
    </row>
    <row r="312" spans="1:5" ht="20.100000000000001" customHeight="1" x14ac:dyDescent="0.2">
      <c r="A312" s="138" t="s">
        <v>23662</v>
      </c>
      <c r="B312" s="139" t="s">
        <v>23663</v>
      </c>
      <c r="C312" s="138" t="s">
        <v>23664</v>
      </c>
      <c r="D312" s="139" t="s">
        <v>5927</v>
      </c>
      <c r="E312" s="140">
        <v>544.71</v>
      </c>
    </row>
    <row r="313" spans="1:5" ht="20.100000000000001" customHeight="1" x14ac:dyDescent="0.2">
      <c r="A313" s="138" t="s">
        <v>23665</v>
      </c>
      <c r="B313" s="139" t="s">
        <v>23666</v>
      </c>
      <c r="C313" s="138" t="s">
        <v>23667</v>
      </c>
      <c r="D313" s="139" t="s">
        <v>5927</v>
      </c>
      <c r="E313" s="140">
        <v>178.14</v>
      </c>
    </row>
    <row r="314" spans="1:5" ht="20.100000000000001" customHeight="1" x14ac:dyDescent="0.2">
      <c r="A314" s="547" t="s">
        <v>23668</v>
      </c>
      <c r="B314" s="548" t="s">
        <v>23669</v>
      </c>
      <c r="C314" s="547" t="s">
        <v>23670</v>
      </c>
      <c r="D314" s="548" t="s">
        <v>5927</v>
      </c>
      <c r="E314" s="549">
        <v>774.54</v>
      </c>
    </row>
    <row r="315" spans="1:5" ht="2.1" customHeight="1" x14ac:dyDescent="0.2">
      <c r="A315" s="547"/>
      <c r="B315" s="548"/>
      <c r="C315" s="547"/>
      <c r="D315" s="548"/>
      <c r="E315" s="549"/>
    </row>
    <row r="316" spans="1:5" ht="20.100000000000001" customHeight="1" x14ac:dyDescent="0.2">
      <c r="A316" s="547" t="s">
        <v>23671</v>
      </c>
      <c r="B316" s="548" t="s">
        <v>23672</v>
      </c>
      <c r="C316" s="547" t="s">
        <v>23673</v>
      </c>
      <c r="D316" s="548" t="s">
        <v>5927</v>
      </c>
      <c r="E316" s="549">
        <v>866.02</v>
      </c>
    </row>
    <row r="317" spans="1:5" ht="2.1" customHeight="1" x14ac:dyDescent="0.2">
      <c r="A317" s="547"/>
      <c r="B317" s="548"/>
      <c r="C317" s="547"/>
      <c r="D317" s="548"/>
      <c r="E317" s="549"/>
    </row>
    <row r="318" spans="1:5" ht="20.100000000000001" customHeight="1" x14ac:dyDescent="0.2">
      <c r="A318" s="547" t="s">
        <v>23674</v>
      </c>
      <c r="B318" s="548" t="s">
        <v>23675</v>
      </c>
      <c r="C318" s="547" t="s">
        <v>23676</v>
      </c>
      <c r="D318" s="548" t="s">
        <v>5927</v>
      </c>
      <c r="E318" s="549">
        <v>432.68</v>
      </c>
    </row>
    <row r="319" spans="1:5" ht="2.1" customHeight="1" x14ac:dyDescent="0.2">
      <c r="A319" s="547"/>
      <c r="B319" s="548"/>
      <c r="C319" s="547"/>
      <c r="D319" s="548"/>
      <c r="E319" s="549"/>
    </row>
    <row r="320" spans="1:5" ht="20.100000000000001" customHeight="1" x14ac:dyDescent="0.2">
      <c r="A320" s="547" t="s">
        <v>23677</v>
      </c>
      <c r="B320" s="548" t="s">
        <v>23678</v>
      </c>
      <c r="C320" s="547" t="s">
        <v>23679</v>
      </c>
      <c r="D320" s="548" t="s">
        <v>5927</v>
      </c>
      <c r="E320" s="549">
        <v>59.96</v>
      </c>
    </row>
    <row r="321" spans="1:5" ht="2.1" customHeight="1" x14ac:dyDescent="0.2">
      <c r="A321" s="547"/>
      <c r="B321" s="548"/>
      <c r="C321" s="547"/>
      <c r="D321" s="548"/>
      <c r="E321" s="549"/>
    </row>
    <row r="322" spans="1:5" ht="20.100000000000001" customHeight="1" x14ac:dyDescent="0.2">
      <c r="A322" s="547" t="s">
        <v>23680</v>
      </c>
      <c r="B322" s="548" t="s">
        <v>23681</v>
      </c>
      <c r="C322" s="547" t="s">
        <v>23682</v>
      </c>
      <c r="D322" s="548" t="s">
        <v>5927</v>
      </c>
      <c r="E322" s="549">
        <v>226.51</v>
      </c>
    </row>
    <row r="323" spans="1:5" ht="2.1" customHeight="1" x14ac:dyDescent="0.2">
      <c r="A323" s="547"/>
      <c r="B323" s="548"/>
      <c r="C323" s="547"/>
      <c r="D323" s="548"/>
      <c r="E323" s="549"/>
    </row>
    <row r="324" spans="1:5" ht="20.100000000000001" customHeight="1" x14ac:dyDescent="0.2">
      <c r="A324" s="138" t="s">
        <v>23683</v>
      </c>
      <c r="B324" s="139" t="s">
        <v>23684</v>
      </c>
      <c r="C324" s="138" t="s">
        <v>23685</v>
      </c>
      <c r="D324" s="139" t="s">
        <v>5927</v>
      </c>
      <c r="E324" s="140">
        <v>79.36</v>
      </c>
    </row>
    <row r="325" spans="1:5" ht="20.100000000000001" customHeight="1" x14ac:dyDescent="0.2">
      <c r="A325" s="138" t="s">
        <v>23686</v>
      </c>
      <c r="B325" s="139" t="s">
        <v>23687</v>
      </c>
      <c r="C325" s="138" t="s">
        <v>23688</v>
      </c>
      <c r="D325" s="139" t="s">
        <v>5927</v>
      </c>
      <c r="E325" s="140">
        <v>45.42</v>
      </c>
    </row>
    <row r="326" spans="1:5" ht="20.100000000000001" customHeight="1" x14ac:dyDescent="0.2">
      <c r="A326" s="138" t="s">
        <v>23689</v>
      </c>
      <c r="B326" s="139" t="s">
        <v>23690</v>
      </c>
      <c r="C326" s="138" t="s">
        <v>23691</v>
      </c>
      <c r="D326" s="139" t="s">
        <v>5927</v>
      </c>
      <c r="E326" s="140">
        <v>59.99</v>
      </c>
    </row>
    <row r="327" spans="1:5" ht="20.100000000000001" customHeight="1" x14ac:dyDescent="0.2">
      <c r="A327" s="138" t="s">
        <v>23692</v>
      </c>
      <c r="B327" s="139" t="s">
        <v>23693</v>
      </c>
      <c r="C327" s="138" t="s">
        <v>23694</v>
      </c>
      <c r="D327" s="139" t="s">
        <v>5927</v>
      </c>
      <c r="E327" s="140">
        <v>70.27</v>
      </c>
    </row>
    <row r="328" spans="1:5" ht="20.100000000000001" customHeight="1" x14ac:dyDescent="0.2">
      <c r="A328" s="138" t="s">
        <v>23695</v>
      </c>
      <c r="B328" s="139" t="s">
        <v>23696</v>
      </c>
      <c r="C328" s="138" t="s">
        <v>23697</v>
      </c>
      <c r="D328" s="139" t="s">
        <v>5927</v>
      </c>
      <c r="E328" s="140">
        <v>82.27</v>
      </c>
    </row>
    <row r="329" spans="1:5" ht="20.100000000000001" customHeight="1" x14ac:dyDescent="0.2">
      <c r="A329" s="138" t="s">
        <v>23698</v>
      </c>
      <c r="B329" s="139" t="s">
        <v>23699</v>
      </c>
      <c r="C329" s="138" t="s">
        <v>23700</v>
      </c>
      <c r="D329" s="139" t="s">
        <v>5927</v>
      </c>
      <c r="E329" s="140">
        <v>59.99</v>
      </c>
    </row>
    <row r="330" spans="1:5" ht="20.100000000000001" customHeight="1" x14ac:dyDescent="0.2">
      <c r="A330" s="138" t="s">
        <v>23701</v>
      </c>
      <c r="B330" s="139" t="s">
        <v>23702</v>
      </c>
      <c r="C330" s="138" t="s">
        <v>23703</v>
      </c>
      <c r="D330" s="139" t="s">
        <v>5927</v>
      </c>
      <c r="E330" s="140">
        <v>90.67</v>
      </c>
    </row>
    <row r="331" spans="1:5" ht="20.100000000000001" customHeight="1" x14ac:dyDescent="0.2">
      <c r="A331" s="138" t="s">
        <v>23704</v>
      </c>
      <c r="B331" s="139" t="s">
        <v>23705</v>
      </c>
      <c r="C331" s="138" t="s">
        <v>23706</v>
      </c>
      <c r="D331" s="139" t="s">
        <v>5927</v>
      </c>
      <c r="E331" s="140">
        <v>121.35</v>
      </c>
    </row>
    <row r="332" spans="1:5" ht="20.100000000000001" customHeight="1" x14ac:dyDescent="0.2">
      <c r="A332" s="138" t="s">
        <v>23707</v>
      </c>
      <c r="B332" s="139" t="s">
        <v>23708</v>
      </c>
      <c r="C332" s="138" t="s">
        <v>23709</v>
      </c>
      <c r="D332" s="139" t="s">
        <v>5927</v>
      </c>
      <c r="E332" s="140">
        <v>152.19999999999999</v>
      </c>
    </row>
    <row r="333" spans="1:5" ht="20.100000000000001" customHeight="1" x14ac:dyDescent="0.2">
      <c r="A333" s="138" t="s">
        <v>23710</v>
      </c>
      <c r="B333" s="139" t="s">
        <v>23711</v>
      </c>
      <c r="C333" s="138" t="s">
        <v>23712</v>
      </c>
      <c r="D333" s="139" t="s">
        <v>5927</v>
      </c>
      <c r="E333" s="140">
        <v>7.78</v>
      </c>
    </row>
    <row r="334" spans="1:5" ht="20.100000000000001" customHeight="1" x14ac:dyDescent="0.2">
      <c r="A334" s="138" t="s">
        <v>23713</v>
      </c>
      <c r="B334" s="139" t="s">
        <v>23714</v>
      </c>
      <c r="C334" s="138" t="s">
        <v>23715</v>
      </c>
      <c r="D334" s="139" t="s">
        <v>5927</v>
      </c>
      <c r="E334" s="140">
        <v>10.27</v>
      </c>
    </row>
    <row r="335" spans="1:5" ht="20.100000000000001" customHeight="1" x14ac:dyDescent="0.2">
      <c r="A335" s="138" t="s">
        <v>23716</v>
      </c>
      <c r="B335" s="139" t="s">
        <v>23717</v>
      </c>
      <c r="C335" s="138" t="s">
        <v>23718</v>
      </c>
      <c r="D335" s="139" t="s">
        <v>5927</v>
      </c>
      <c r="E335" s="140">
        <v>13.39</v>
      </c>
    </row>
    <row r="336" spans="1:5" ht="20.100000000000001" customHeight="1" x14ac:dyDescent="0.2">
      <c r="A336" s="138" t="s">
        <v>23719</v>
      </c>
      <c r="B336" s="139" t="s">
        <v>23720</v>
      </c>
      <c r="C336" s="138" t="s">
        <v>23721</v>
      </c>
      <c r="D336" s="139" t="s">
        <v>5927</v>
      </c>
      <c r="E336" s="140">
        <v>40.24</v>
      </c>
    </row>
    <row r="337" spans="1:5" ht="20.100000000000001" customHeight="1" x14ac:dyDescent="0.2">
      <c r="A337" s="138" t="s">
        <v>23722</v>
      </c>
      <c r="B337" s="139" t="s">
        <v>23723</v>
      </c>
      <c r="C337" s="138" t="s">
        <v>23724</v>
      </c>
      <c r="D337" s="139" t="s">
        <v>5927</v>
      </c>
      <c r="E337" s="140">
        <v>18.45</v>
      </c>
    </row>
    <row r="338" spans="1:5" ht="20.100000000000001" customHeight="1" x14ac:dyDescent="0.2">
      <c r="A338" s="138" t="s">
        <v>23725</v>
      </c>
      <c r="B338" s="139" t="s">
        <v>23726</v>
      </c>
      <c r="C338" s="138" t="s">
        <v>23727</v>
      </c>
      <c r="D338" s="139" t="s">
        <v>5927</v>
      </c>
      <c r="E338" s="140">
        <v>26.69</v>
      </c>
    </row>
    <row r="339" spans="1:5" ht="20.100000000000001" customHeight="1" x14ac:dyDescent="0.2">
      <c r="A339" s="138" t="s">
        <v>23728</v>
      </c>
      <c r="B339" s="139" t="s">
        <v>23729</v>
      </c>
      <c r="C339" s="138" t="s">
        <v>23730</v>
      </c>
      <c r="D339" s="139" t="s">
        <v>5927</v>
      </c>
      <c r="E339" s="140">
        <v>33.67</v>
      </c>
    </row>
    <row r="340" spans="1:5" ht="20.100000000000001" customHeight="1" x14ac:dyDescent="0.2">
      <c r="A340" s="138" t="s">
        <v>23731</v>
      </c>
      <c r="B340" s="139" t="s">
        <v>23732</v>
      </c>
      <c r="C340" s="138" t="s">
        <v>23733</v>
      </c>
      <c r="D340" s="139" t="s">
        <v>5927</v>
      </c>
      <c r="E340" s="140">
        <v>62.05</v>
      </c>
    </row>
    <row r="341" spans="1:5" ht="20.100000000000001" customHeight="1" x14ac:dyDescent="0.2">
      <c r="A341" s="138" t="s">
        <v>23734</v>
      </c>
      <c r="B341" s="139" t="s">
        <v>23735</v>
      </c>
      <c r="C341" s="138" t="s">
        <v>23736</v>
      </c>
      <c r="D341" s="139" t="s">
        <v>1770</v>
      </c>
      <c r="E341" s="140">
        <v>1414.09</v>
      </c>
    </row>
    <row r="342" spans="1:5" ht="20.100000000000001" customHeight="1" x14ac:dyDescent="0.2">
      <c r="A342" s="138" t="s">
        <v>23737</v>
      </c>
      <c r="B342" s="139" t="s">
        <v>23738</v>
      </c>
      <c r="C342" s="138" t="s">
        <v>23739</v>
      </c>
      <c r="D342" s="139" t="s">
        <v>1770</v>
      </c>
      <c r="E342" s="140">
        <v>1914.48</v>
      </c>
    </row>
    <row r="343" spans="1:5" ht="20.100000000000001" customHeight="1" x14ac:dyDescent="0.2">
      <c r="A343" s="138" t="s">
        <v>23740</v>
      </c>
      <c r="B343" s="139" t="s">
        <v>23741</v>
      </c>
      <c r="C343" s="138" t="s">
        <v>23742</v>
      </c>
      <c r="D343" s="139" t="s">
        <v>1770</v>
      </c>
      <c r="E343" s="140">
        <v>2313.7399999999998</v>
      </c>
    </row>
    <row r="344" spans="1:5" ht="20.100000000000001" customHeight="1" x14ac:dyDescent="0.2">
      <c r="A344" s="138" t="s">
        <v>23743</v>
      </c>
      <c r="B344" s="139" t="s">
        <v>23744</v>
      </c>
      <c r="C344" s="138" t="s">
        <v>23745</v>
      </c>
      <c r="D344" s="139" t="s">
        <v>1770</v>
      </c>
      <c r="E344" s="140">
        <v>3754.43</v>
      </c>
    </row>
    <row r="345" spans="1:5" ht="20.100000000000001" customHeight="1" x14ac:dyDescent="0.2">
      <c r="A345" s="136" t="s">
        <v>23746</v>
      </c>
      <c r="B345" s="552" t="s">
        <v>23747</v>
      </c>
      <c r="C345" s="552"/>
      <c r="D345" s="552"/>
      <c r="E345" s="137">
        <v>583.35</v>
      </c>
    </row>
    <row r="346" spans="1:5" ht="20.100000000000001" customHeight="1" x14ac:dyDescent="0.2">
      <c r="A346" s="138" t="s">
        <v>23748</v>
      </c>
      <c r="B346" s="139" t="s">
        <v>23749</v>
      </c>
      <c r="C346" s="138" t="s">
        <v>23750</v>
      </c>
      <c r="D346" s="139" t="s">
        <v>2759</v>
      </c>
      <c r="E346" s="140">
        <v>29.14</v>
      </c>
    </row>
    <row r="347" spans="1:5" ht="20.100000000000001" customHeight="1" x14ac:dyDescent="0.2">
      <c r="A347" s="138" t="s">
        <v>23751</v>
      </c>
      <c r="B347" s="139" t="s">
        <v>23752</v>
      </c>
      <c r="C347" s="138" t="s">
        <v>23753</v>
      </c>
      <c r="D347" s="139" t="s">
        <v>5927</v>
      </c>
      <c r="E347" s="140">
        <v>91.33</v>
      </c>
    </row>
    <row r="348" spans="1:5" ht="20.100000000000001" customHeight="1" x14ac:dyDescent="0.2">
      <c r="A348" s="547" t="s">
        <v>23754</v>
      </c>
      <c r="B348" s="548" t="s">
        <v>23755</v>
      </c>
      <c r="C348" s="547" t="s">
        <v>23756</v>
      </c>
      <c r="D348" s="548" t="s">
        <v>5927</v>
      </c>
      <c r="E348" s="549">
        <v>28.82</v>
      </c>
    </row>
    <row r="349" spans="1:5" ht="2.1" customHeight="1" x14ac:dyDescent="0.2">
      <c r="A349" s="547"/>
      <c r="B349" s="548"/>
      <c r="C349" s="547"/>
      <c r="D349" s="548"/>
      <c r="E349" s="549"/>
    </row>
    <row r="350" spans="1:5" ht="20.100000000000001" customHeight="1" x14ac:dyDescent="0.2">
      <c r="A350" s="138" t="s">
        <v>23757</v>
      </c>
      <c r="B350" s="139" t="s">
        <v>23758</v>
      </c>
      <c r="C350" s="138" t="s">
        <v>23759</v>
      </c>
      <c r="D350" s="139" t="s">
        <v>5927</v>
      </c>
      <c r="E350" s="140">
        <v>96.11</v>
      </c>
    </row>
    <row r="351" spans="1:5" ht="20.100000000000001" customHeight="1" x14ac:dyDescent="0.2">
      <c r="A351" s="547" t="s">
        <v>23760</v>
      </c>
      <c r="B351" s="548" t="s">
        <v>23761</v>
      </c>
      <c r="C351" s="547" t="s">
        <v>23762</v>
      </c>
      <c r="D351" s="548" t="s">
        <v>5927</v>
      </c>
      <c r="E351" s="549">
        <v>33.590000000000003</v>
      </c>
    </row>
    <row r="352" spans="1:5" ht="2.1" customHeight="1" x14ac:dyDescent="0.2">
      <c r="A352" s="547"/>
      <c r="B352" s="548"/>
      <c r="C352" s="547"/>
      <c r="D352" s="548"/>
      <c r="E352" s="549"/>
    </row>
    <row r="353" spans="1:5" ht="20.100000000000001" customHeight="1" x14ac:dyDescent="0.2">
      <c r="A353" s="547" t="s">
        <v>23763</v>
      </c>
      <c r="B353" s="548" t="s">
        <v>23764</v>
      </c>
      <c r="C353" s="547" t="s">
        <v>23765</v>
      </c>
      <c r="D353" s="548" t="s">
        <v>5927</v>
      </c>
      <c r="E353" s="549">
        <v>85.82</v>
      </c>
    </row>
    <row r="354" spans="1:5" ht="2.1" customHeight="1" x14ac:dyDescent="0.2">
      <c r="A354" s="547"/>
      <c r="B354" s="548"/>
      <c r="C354" s="547"/>
      <c r="D354" s="548"/>
      <c r="E354" s="549"/>
    </row>
    <row r="355" spans="1:5" ht="20.100000000000001" customHeight="1" x14ac:dyDescent="0.2">
      <c r="A355" s="138" t="s">
        <v>23766</v>
      </c>
      <c r="B355" s="139" t="s">
        <v>23767</v>
      </c>
      <c r="C355" s="138" t="s">
        <v>23768</v>
      </c>
      <c r="D355" s="139" t="s">
        <v>5927</v>
      </c>
      <c r="E355" s="140">
        <v>3.68</v>
      </c>
    </row>
    <row r="356" spans="1:5" ht="20.100000000000001" customHeight="1" x14ac:dyDescent="0.2">
      <c r="A356" s="138" t="s">
        <v>23769</v>
      </c>
      <c r="B356" s="139" t="s">
        <v>23770</v>
      </c>
      <c r="C356" s="138" t="s">
        <v>23771</v>
      </c>
      <c r="D356" s="139" t="s">
        <v>5927</v>
      </c>
      <c r="E356" s="140">
        <v>3.78</v>
      </c>
    </row>
    <row r="357" spans="1:5" ht="20.100000000000001" customHeight="1" x14ac:dyDescent="0.2">
      <c r="A357" s="138" t="s">
        <v>23772</v>
      </c>
      <c r="B357" s="139" t="s">
        <v>23773</v>
      </c>
      <c r="C357" s="138" t="s">
        <v>23774</v>
      </c>
      <c r="D357" s="139" t="s">
        <v>5927</v>
      </c>
      <c r="E357" s="140">
        <v>3.98</v>
      </c>
    </row>
    <row r="358" spans="1:5" ht="20.100000000000001" customHeight="1" x14ac:dyDescent="0.2">
      <c r="A358" s="138" t="s">
        <v>23775</v>
      </c>
      <c r="B358" s="139" t="s">
        <v>23776</v>
      </c>
      <c r="C358" s="138" t="s">
        <v>23777</v>
      </c>
      <c r="D358" s="139" t="s">
        <v>5927</v>
      </c>
      <c r="E358" s="140">
        <v>4.34</v>
      </c>
    </row>
    <row r="359" spans="1:5" ht="20.100000000000001" customHeight="1" x14ac:dyDescent="0.2">
      <c r="A359" s="138" t="s">
        <v>23778</v>
      </c>
      <c r="B359" s="139" t="s">
        <v>23779</v>
      </c>
      <c r="C359" s="138" t="s">
        <v>23780</v>
      </c>
      <c r="D359" s="139" t="s">
        <v>5927</v>
      </c>
      <c r="E359" s="140">
        <v>4.4400000000000004</v>
      </c>
    </row>
    <row r="360" spans="1:5" ht="20.100000000000001" customHeight="1" x14ac:dyDescent="0.2">
      <c r="A360" s="138" t="s">
        <v>23781</v>
      </c>
      <c r="B360" s="139" t="s">
        <v>23782</v>
      </c>
      <c r="C360" s="138" t="s">
        <v>23783</v>
      </c>
      <c r="D360" s="139" t="s">
        <v>5927</v>
      </c>
      <c r="E360" s="140">
        <v>4.54</v>
      </c>
    </row>
    <row r="361" spans="1:5" ht="20.100000000000001" customHeight="1" x14ac:dyDescent="0.2">
      <c r="A361" s="138" t="s">
        <v>23784</v>
      </c>
      <c r="B361" s="139" t="s">
        <v>23785</v>
      </c>
      <c r="C361" s="138" t="s">
        <v>23786</v>
      </c>
      <c r="D361" s="139" t="s">
        <v>2759</v>
      </c>
      <c r="E361" s="140">
        <v>1.86</v>
      </c>
    </row>
    <row r="362" spans="1:5" ht="20.100000000000001" customHeight="1" x14ac:dyDescent="0.2">
      <c r="A362" s="138" t="s">
        <v>23787</v>
      </c>
      <c r="B362" s="139" t="s">
        <v>23788</v>
      </c>
      <c r="C362" s="138" t="s">
        <v>23789</v>
      </c>
      <c r="D362" s="139" t="s">
        <v>2759</v>
      </c>
      <c r="E362" s="140">
        <v>0.96</v>
      </c>
    </row>
    <row r="363" spans="1:5" ht="20.100000000000001" customHeight="1" x14ac:dyDescent="0.2">
      <c r="A363" s="138" t="s">
        <v>23790</v>
      </c>
      <c r="B363" s="139" t="s">
        <v>23791</v>
      </c>
      <c r="C363" s="138" t="s">
        <v>23792</v>
      </c>
      <c r="D363" s="139" t="s">
        <v>5927</v>
      </c>
      <c r="E363" s="140">
        <v>7.79</v>
      </c>
    </row>
    <row r="364" spans="1:5" ht="20.100000000000001" customHeight="1" x14ac:dyDescent="0.2">
      <c r="A364" s="138" t="s">
        <v>23793</v>
      </c>
      <c r="B364" s="139" t="s">
        <v>23794</v>
      </c>
      <c r="C364" s="138" t="s">
        <v>23795</v>
      </c>
      <c r="D364" s="139" t="s">
        <v>5927</v>
      </c>
      <c r="E364" s="140">
        <v>51.42</v>
      </c>
    </row>
    <row r="365" spans="1:5" ht="20.100000000000001" customHeight="1" x14ac:dyDescent="0.2">
      <c r="A365" s="138" t="s">
        <v>23796</v>
      </c>
      <c r="B365" s="139" t="s">
        <v>23797</v>
      </c>
      <c r="C365" s="138" t="s">
        <v>23798</v>
      </c>
      <c r="D365" s="139" t="s">
        <v>5927</v>
      </c>
      <c r="E365" s="140">
        <v>9.75</v>
      </c>
    </row>
    <row r="366" spans="1:5" ht="20.100000000000001" customHeight="1" x14ac:dyDescent="0.2">
      <c r="A366" s="138" t="s">
        <v>23799</v>
      </c>
      <c r="B366" s="139" t="s">
        <v>23800</v>
      </c>
      <c r="C366" s="138" t="s">
        <v>23801</v>
      </c>
      <c r="D366" s="139" t="s">
        <v>5927</v>
      </c>
      <c r="E366" s="140">
        <v>1.52</v>
      </c>
    </row>
    <row r="367" spans="1:5" ht="20.100000000000001" customHeight="1" x14ac:dyDescent="0.2">
      <c r="A367" s="547" t="s">
        <v>23802</v>
      </c>
      <c r="B367" s="548" t="s">
        <v>23803</v>
      </c>
      <c r="C367" s="547" t="s">
        <v>23804</v>
      </c>
      <c r="D367" s="548" t="s">
        <v>5927</v>
      </c>
      <c r="E367" s="549">
        <v>66.97</v>
      </c>
    </row>
    <row r="368" spans="1:5" ht="2.1" customHeight="1" x14ac:dyDescent="0.2">
      <c r="A368" s="547"/>
      <c r="B368" s="548"/>
      <c r="C368" s="547"/>
      <c r="D368" s="548"/>
      <c r="E368" s="549"/>
    </row>
    <row r="369" spans="1:5" ht="20.100000000000001" customHeight="1" x14ac:dyDescent="0.2">
      <c r="A369" s="138" t="s">
        <v>23805</v>
      </c>
      <c r="B369" s="139" t="s">
        <v>23806</v>
      </c>
      <c r="C369" s="138" t="s">
        <v>23807</v>
      </c>
      <c r="D369" s="139" t="s">
        <v>5927</v>
      </c>
      <c r="E369" s="140">
        <v>29.14</v>
      </c>
    </row>
    <row r="370" spans="1:5" ht="20.100000000000001" customHeight="1" x14ac:dyDescent="0.2">
      <c r="A370" s="138" t="s">
        <v>23808</v>
      </c>
      <c r="B370" s="139" t="s">
        <v>23809</v>
      </c>
      <c r="C370" s="138" t="s">
        <v>23810</v>
      </c>
      <c r="D370" s="139" t="s">
        <v>5927</v>
      </c>
      <c r="E370" s="140">
        <v>24.37</v>
      </c>
    </row>
    <row r="371" spans="1:5" ht="20.100000000000001" customHeight="1" x14ac:dyDescent="0.2">
      <c r="A371" s="136" t="s">
        <v>23811</v>
      </c>
      <c r="B371" s="552" t="s">
        <v>23812</v>
      </c>
      <c r="C371" s="552"/>
      <c r="D371" s="552"/>
      <c r="E371" s="137">
        <v>289.83999999999997</v>
      </c>
    </row>
    <row r="372" spans="1:5" ht="20.100000000000001" customHeight="1" x14ac:dyDescent="0.2">
      <c r="A372" s="547" t="s">
        <v>23813</v>
      </c>
      <c r="B372" s="548" t="s">
        <v>23814</v>
      </c>
      <c r="C372" s="547" t="s">
        <v>23815</v>
      </c>
      <c r="D372" s="548" t="s">
        <v>1770</v>
      </c>
      <c r="E372" s="549">
        <v>1.29</v>
      </c>
    </row>
    <row r="373" spans="1:5" ht="2.1" customHeight="1" x14ac:dyDescent="0.2">
      <c r="A373" s="547"/>
      <c r="B373" s="548"/>
      <c r="C373" s="547"/>
      <c r="D373" s="548"/>
      <c r="E373" s="549"/>
    </row>
    <row r="374" spans="1:5" ht="20.100000000000001" customHeight="1" x14ac:dyDescent="0.2">
      <c r="A374" s="547" t="s">
        <v>23816</v>
      </c>
      <c r="B374" s="548" t="s">
        <v>23817</v>
      </c>
      <c r="C374" s="547" t="s">
        <v>23818</v>
      </c>
      <c r="D374" s="548" t="s">
        <v>1770</v>
      </c>
      <c r="E374" s="549">
        <v>1.83</v>
      </c>
    </row>
    <row r="375" spans="1:5" ht="2.1" customHeight="1" x14ac:dyDescent="0.2">
      <c r="A375" s="547"/>
      <c r="B375" s="548"/>
      <c r="C375" s="547"/>
      <c r="D375" s="548"/>
      <c r="E375" s="549"/>
    </row>
    <row r="376" spans="1:5" ht="20.100000000000001" customHeight="1" x14ac:dyDescent="0.2">
      <c r="A376" s="547" t="s">
        <v>23819</v>
      </c>
      <c r="B376" s="548" t="s">
        <v>23820</v>
      </c>
      <c r="C376" s="547" t="s">
        <v>23821</v>
      </c>
      <c r="D376" s="548" t="s">
        <v>1770</v>
      </c>
      <c r="E376" s="549">
        <v>2.61</v>
      </c>
    </row>
    <row r="377" spans="1:5" ht="2.1" customHeight="1" x14ac:dyDescent="0.2">
      <c r="A377" s="547"/>
      <c r="B377" s="548"/>
      <c r="C377" s="547"/>
      <c r="D377" s="548"/>
      <c r="E377" s="549"/>
    </row>
    <row r="378" spans="1:5" ht="20.100000000000001" customHeight="1" x14ac:dyDescent="0.2">
      <c r="A378" s="547" t="s">
        <v>23822</v>
      </c>
      <c r="B378" s="548" t="s">
        <v>23823</v>
      </c>
      <c r="C378" s="547" t="s">
        <v>23824</v>
      </c>
      <c r="D378" s="548" t="s">
        <v>1770</v>
      </c>
      <c r="E378" s="549">
        <v>4.57</v>
      </c>
    </row>
    <row r="379" spans="1:5" ht="2.1" customHeight="1" x14ac:dyDescent="0.2">
      <c r="A379" s="547"/>
      <c r="B379" s="548"/>
      <c r="C379" s="547"/>
      <c r="D379" s="548"/>
      <c r="E379" s="549"/>
    </row>
    <row r="380" spans="1:5" ht="20.100000000000001" customHeight="1" x14ac:dyDescent="0.2">
      <c r="A380" s="547" t="s">
        <v>23825</v>
      </c>
      <c r="B380" s="548" t="s">
        <v>23826</v>
      </c>
      <c r="C380" s="547" t="s">
        <v>23827</v>
      </c>
      <c r="D380" s="548" t="s">
        <v>1770</v>
      </c>
      <c r="E380" s="549">
        <v>5.61</v>
      </c>
    </row>
    <row r="381" spans="1:5" ht="2.1" customHeight="1" x14ac:dyDescent="0.2">
      <c r="A381" s="547"/>
      <c r="B381" s="548"/>
      <c r="C381" s="547"/>
      <c r="D381" s="548"/>
      <c r="E381" s="549"/>
    </row>
    <row r="382" spans="1:5" ht="20.100000000000001" customHeight="1" x14ac:dyDescent="0.2">
      <c r="A382" s="547" t="s">
        <v>23828</v>
      </c>
      <c r="B382" s="548" t="s">
        <v>23829</v>
      </c>
      <c r="C382" s="547" t="s">
        <v>23830</v>
      </c>
      <c r="D382" s="548" t="s">
        <v>1770</v>
      </c>
      <c r="E382" s="549">
        <v>9.1999999999999993</v>
      </c>
    </row>
    <row r="383" spans="1:5" ht="2.1" customHeight="1" x14ac:dyDescent="0.2">
      <c r="A383" s="547"/>
      <c r="B383" s="548"/>
      <c r="C383" s="547"/>
      <c r="D383" s="548"/>
      <c r="E383" s="549"/>
    </row>
    <row r="384" spans="1:5" ht="20.100000000000001" customHeight="1" x14ac:dyDescent="0.2">
      <c r="A384" s="547" t="s">
        <v>23831</v>
      </c>
      <c r="B384" s="548" t="s">
        <v>23832</v>
      </c>
      <c r="C384" s="547" t="s">
        <v>23833</v>
      </c>
      <c r="D384" s="548" t="s">
        <v>1770</v>
      </c>
      <c r="E384" s="549">
        <v>13.45</v>
      </c>
    </row>
    <row r="385" spans="1:5" ht="2.1" customHeight="1" x14ac:dyDescent="0.2">
      <c r="A385" s="547"/>
      <c r="B385" s="548"/>
      <c r="C385" s="547"/>
      <c r="D385" s="548"/>
      <c r="E385" s="549"/>
    </row>
    <row r="386" spans="1:5" ht="20.100000000000001" customHeight="1" x14ac:dyDescent="0.2">
      <c r="A386" s="547" t="s">
        <v>23834</v>
      </c>
      <c r="B386" s="548" t="s">
        <v>23835</v>
      </c>
      <c r="C386" s="547" t="s">
        <v>23836</v>
      </c>
      <c r="D386" s="548" t="s">
        <v>1770</v>
      </c>
      <c r="E386" s="549">
        <v>43.54</v>
      </c>
    </row>
    <row r="387" spans="1:5" ht="2.1" customHeight="1" x14ac:dyDescent="0.2">
      <c r="A387" s="547"/>
      <c r="B387" s="548"/>
      <c r="C387" s="547"/>
      <c r="D387" s="548"/>
      <c r="E387" s="549"/>
    </row>
    <row r="388" spans="1:5" ht="20.100000000000001" customHeight="1" x14ac:dyDescent="0.2">
      <c r="A388" s="138" t="s">
        <v>23837</v>
      </c>
      <c r="B388" s="139" t="s">
        <v>23838</v>
      </c>
      <c r="C388" s="138" t="s">
        <v>23839</v>
      </c>
      <c r="D388" s="139" t="s">
        <v>21361</v>
      </c>
      <c r="E388" s="140">
        <v>58.51</v>
      </c>
    </row>
    <row r="389" spans="1:5" ht="20.100000000000001" customHeight="1" x14ac:dyDescent="0.2">
      <c r="A389" s="138" t="s">
        <v>23840</v>
      </c>
      <c r="B389" s="139" t="s">
        <v>23841</v>
      </c>
      <c r="C389" s="138" t="s">
        <v>23842</v>
      </c>
      <c r="D389" s="139" t="s">
        <v>21361</v>
      </c>
      <c r="E389" s="140">
        <v>43.89</v>
      </c>
    </row>
    <row r="390" spans="1:5" ht="20.100000000000001" customHeight="1" x14ac:dyDescent="0.2">
      <c r="A390" s="138" t="s">
        <v>23843</v>
      </c>
      <c r="B390" s="139" t="s">
        <v>23844</v>
      </c>
      <c r="C390" s="138" t="s">
        <v>23845</v>
      </c>
      <c r="D390" s="139" t="s">
        <v>21361</v>
      </c>
      <c r="E390" s="140">
        <v>51.2</v>
      </c>
    </row>
    <row r="391" spans="1:5" ht="20.100000000000001" customHeight="1" x14ac:dyDescent="0.2">
      <c r="A391" s="547" t="s">
        <v>23846</v>
      </c>
      <c r="B391" s="548" t="s">
        <v>23847</v>
      </c>
      <c r="C391" s="547" t="s">
        <v>23848</v>
      </c>
      <c r="D391" s="548" t="s">
        <v>1770</v>
      </c>
      <c r="E391" s="549">
        <v>0.34</v>
      </c>
    </row>
    <row r="392" spans="1:5" ht="2.1" customHeight="1" x14ac:dyDescent="0.2">
      <c r="A392" s="547"/>
      <c r="B392" s="548"/>
      <c r="C392" s="547"/>
      <c r="D392" s="548"/>
      <c r="E392" s="549"/>
    </row>
    <row r="393" spans="1:5" ht="20.100000000000001" customHeight="1" x14ac:dyDescent="0.2">
      <c r="A393" s="547" t="s">
        <v>23849</v>
      </c>
      <c r="B393" s="548" t="s">
        <v>23850</v>
      </c>
      <c r="C393" s="547" t="s">
        <v>23851</v>
      </c>
      <c r="D393" s="548" t="s">
        <v>1770</v>
      </c>
      <c r="E393" s="549">
        <v>0.52</v>
      </c>
    </row>
    <row r="394" spans="1:5" ht="2.1" customHeight="1" x14ac:dyDescent="0.2">
      <c r="A394" s="547"/>
      <c r="B394" s="548"/>
      <c r="C394" s="547"/>
      <c r="D394" s="548"/>
      <c r="E394" s="549"/>
    </row>
    <row r="395" spans="1:5" ht="20.100000000000001" customHeight="1" x14ac:dyDescent="0.2">
      <c r="A395" s="547" t="s">
        <v>23852</v>
      </c>
      <c r="B395" s="548" t="s">
        <v>23853</v>
      </c>
      <c r="C395" s="547" t="s">
        <v>23854</v>
      </c>
      <c r="D395" s="548" t="s">
        <v>1770</v>
      </c>
      <c r="E395" s="549">
        <v>0.56999999999999995</v>
      </c>
    </row>
    <row r="396" spans="1:5" ht="2.1" customHeight="1" x14ac:dyDescent="0.2">
      <c r="A396" s="547"/>
      <c r="B396" s="548"/>
      <c r="C396" s="547"/>
      <c r="D396" s="548"/>
      <c r="E396" s="549"/>
    </row>
    <row r="397" spans="1:5" ht="20.100000000000001" customHeight="1" x14ac:dyDescent="0.2">
      <c r="A397" s="547" t="s">
        <v>23855</v>
      </c>
      <c r="B397" s="548" t="s">
        <v>23856</v>
      </c>
      <c r="C397" s="547" t="s">
        <v>23857</v>
      </c>
      <c r="D397" s="548" t="s">
        <v>1770</v>
      </c>
      <c r="E397" s="549">
        <v>0.87</v>
      </c>
    </row>
    <row r="398" spans="1:5" ht="2.1" customHeight="1" x14ac:dyDescent="0.2">
      <c r="A398" s="547"/>
      <c r="B398" s="548"/>
      <c r="C398" s="547"/>
      <c r="D398" s="548"/>
      <c r="E398" s="549"/>
    </row>
    <row r="399" spans="1:5" ht="20.100000000000001" customHeight="1" x14ac:dyDescent="0.2">
      <c r="A399" s="547" t="s">
        <v>23858</v>
      </c>
      <c r="B399" s="548" t="s">
        <v>23859</v>
      </c>
      <c r="C399" s="547" t="s">
        <v>23860</v>
      </c>
      <c r="D399" s="548" t="s">
        <v>1770</v>
      </c>
      <c r="E399" s="549">
        <v>1.1499999999999999</v>
      </c>
    </row>
    <row r="400" spans="1:5" ht="2.1" customHeight="1" x14ac:dyDescent="0.2">
      <c r="A400" s="547"/>
      <c r="B400" s="548"/>
      <c r="C400" s="547"/>
      <c r="D400" s="548"/>
      <c r="E400" s="549"/>
    </row>
    <row r="401" spans="1:5" ht="20.100000000000001" customHeight="1" x14ac:dyDescent="0.2">
      <c r="A401" s="547" t="s">
        <v>23861</v>
      </c>
      <c r="B401" s="548" t="s">
        <v>23862</v>
      </c>
      <c r="C401" s="547" t="s">
        <v>23863</v>
      </c>
      <c r="D401" s="548" t="s">
        <v>1770</v>
      </c>
      <c r="E401" s="549">
        <v>1.44</v>
      </c>
    </row>
    <row r="402" spans="1:5" ht="2.1" customHeight="1" x14ac:dyDescent="0.2">
      <c r="A402" s="547"/>
      <c r="B402" s="548"/>
      <c r="C402" s="547"/>
      <c r="D402" s="548"/>
      <c r="E402" s="549"/>
    </row>
    <row r="403" spans="1:5" ht="20.100000000000001" customHeight="1" x14ac:dyDescent="0.2">
      <c r="A403" s="547" t="s">
        <v>23864</v>
      </c>
      <c r="B403" s="548" t="s">
        <v>23865</v>
      </c>
      <c r="C403" s="547" t="s">
        <v>23866</v>
      </c>
      <c r="D403" s="548" t="s">
        <v>1770</v>
      </c>
      <c r="E403" s="549">
        <v>1.71</v>
      </c>
    </row>
    <row r="404" spans="1:5" ht="2.1" customHeight="1" x14ac:dyDescent="0.2">
      <c r="A404" s="547"/>
      <c r="B404" s="548"/>
      <c r="C404" s="547"/>
      <c r="D404" s="548"/>
      <c r="E404" s="549"/>
    </row>
    <row r="405" spans="1:5" ht="20.100000000000001" customHeight="1" x14ac:dyDescent="0.2">
      <c r="A405" s="547" t="s">
        <v>23867</v>
      </c>
      <c r="B405" s="548" t="s">
        <v>23868</v>
      </c>
      <c r="C405" s="547" t="s">
        <v>23869</v>
      </c>
      <c r="D405" s="548" t="s">
        <v>1770</v>
      </c>
      <c r="E405" s="549">
        <v>2.02</v>
      </c>
    </row>
    <row r="406" spans="1:5" ht="2.1" customHeight="1" x14ac:dyDescent="0.2">
      <c r="A406" s="547"/>
      <c r="B406" s="548"/>
      <c r="C406" s="547"/>
      <c r="D406" s="548"/>
      <c r="E406" s="549"/>
    </row>
    <row r="407" spans="1:5" ht="20.100000000000001" customHeight="1" x14ac:dyDescent="0.2">
      <c r="A407" s="547" t="s">
        <v>23870</v>
      </c>
      <c r="B407" s="548" t="s">
        <v>23871</v>
      </c>
      <c r="C407" s="547" t="s">
        <v>23872</v>
      </c>
      <c r="D407" s="548" t="s">
        <v>1770</v>
      </c>
      <c r="E407" s="549">
        <v>2.2999999999999998</v>
      </c>
    </row>
    <row r="408" spans="1:5" ht="2.1" customHeight="1" x14ac:dyDescent="0.2">
      <c r="A408" s="547"/>
      <c r="B408" s="548"/>
      <c r="C408" s="547"/>
      <c r="D408" s="548"/>
      <c r="E408" s="549"/>
    </row>
    <row r="409" spans="1:5" ht="20.100000000000001" customHeight="1" x14ac:dyDescent="0.2">
      <c r="A409" s="547" t="s">
        <v>23873</v>
      </c>
      <c r="B409" s="548" t="s">
        <v>23874</v>
      </c>
      <c r="C409" s="547" t="s">
        <v>23875</v>
      </c>
      <c r="D409" s="548" t="s">
        <v>1770</v>
      </c>
      <c r="E409" s="549">
        <v>2.66</v>
      </c>
    </row>
    <row r="410" spans="1:5" ht="2.1" customHeight="1" x14ac:dyDescent="0.2">
      <c r="A410" s="547"/>
      <c r="B410" s="548"/>
      <c r="C410" s="547"/>
      <c r="D410" s="548"/>
      <c r="E410" s="549"/>
    </row>
    <row r="411" spans="1:5" ht="20.100000000000001" customHeight="1" x14ac:dyDescent="0.2">
      <c r="A411" s="547" t="s">
        <v>23876</v>
      </c>
      <c r="B411" s="548" t="s">
        <v>23877</v>
      </c>
      <c r="C411" s="547" t="s">
        <v>23878</v>
      </c>
      <c r="D411" s="548" t="s">
        <v>1770</v>
      </c>
      <c r="E411" s="549">
        <v>2.96</v>
      </c>
    </row>
    <row r="412" spans="1:5" ht="2.1" customHeight="1" x14ac:dyDescent="0.2">
      <c r="A412" s="547"/>
      <c r="B412" s="548"/>
      <c r="C412" s="547"/>
      <c r="D412" s="548"/>
      <c r="E412" s="549"/>
    </row>
    <row r="413" spans="1:5" ht="20.100000000000001" customHeight="1" x14ac:dyDescent="0.2">
      <c r="A413" s="138" t="s">
        <v>23879</v>
      </c>
      <c r="B413" s="139" t="s">
        <v>23880</v>
      </c>
      <c r="C413" s="138" t="s">
        <v>23881</v>
      </c>
      <c r="D413" s="139" t="s">
        <v>21361</v>
      </c>
      <c r="E413" s="140">
        <v>37.6</v>
      </c>
    </row>
    <row r="414" spans="1:5" ht="20.100000000000001" customHeight="1" x14ac:dyDescent="0.2">
      <c r="A414" s="136" t="s">
        <v>23882</v>
      </c>
      <c r="B414" s="552" t="s">
        <v>23883</v>
      </c>
      <c r="C414" s="552"/>
      <c r="D414" s="552"/>
      <c r="E414" s="137">
        <v>10973.93</v>
      </c>
    </row>
    <row r="415" spans="1:5" ht="20.100000000000001" customHeight="1" x14ac:dyDescent="0.2">
      <c r="A415" s="136" t="s">
        <v>40</v>
      </c>
      <c r="B415" s="552" t="s">
        <v>23884</v>
      </c>
      <c r="C415" s="552"/>
      <c r="D415" s="552"/>
      <c r="E415" s="137">
        <v>14.88</v>
      </c>
    </row>
    <row r="416" spans="1:5" ht="20.100000000000001" customHeight="1" x14ac:dyDescent="0.2">
      <c r="A416" s="138" t="s">
        <v>42</v>
      </c>
      <c r="B416" s="139" t="s">
        <v>23885</v>
      </c>
      <c r="C416" s="138" t="s">
        <v>23886</v>
      </c>
      <c r="D416" s="139" t="s">
        <v>2759</v>
      </c>
      <c r="E416" s="140">
        <v>0.37</v>
      </c>
    </row>
    <row r="417" spans="1:5" ht="20.100000000000001" customHeight="1" x14ac:dyDescent="0.2">
      <c r="A417" s="138" t="s">
        <v>44</v>
      </c>
      <c r="B417" s="139" t="s">
        <v>23887</v>
      </c>
      <c r="C417" s="138" t="s">
        <v>23888</v>
      </c>
      <c r="D417" s="139" t="s">
        <v>2759</v>
      </c>
      <c r="E417" s="140">
        <v>0.24</v>
      </c>
    </row>
    <row r="418" spans="1:5" ht="20.100000000000001" customHeight="1" x14ac:dyDescent="0.2">
      <c r="A418" s="138" t="s">
        <v>45</v>
      </c>
      <c r="B418" s="139" t="s">
        <v>23889</v>
      </c>
      <c r="C418" s="138" t="s">
        <v>23890</v>
      </c>
      <c r="D418" s="139" t="s">
        <v>5927</v>
      </c>
      <c r="E418" s="140">
        <v>4.21</v>
      </c>
    </row>
    <row r="419" spans="1:5" ht="20.100000000000001" customHeight="1" x14ac:dyDescent="0.2">
      <c r="A419" s="138" t="s">
        <v>47</v>
      </c>
      <c r="B419" s="139" t="s">
        <v>23891</v>
      </c>
      <c r="C419" s="138" t="s">
        <v>23892</v>
      </c>
      <c r="D419" s="139" t="s">
        <v>5927</v>
      </c>
      <c r="E419" s="140">
        <v>3.22</v>
      </c>
    </row>
    <row r="420" spans="1:5" ht="20.100000000000001" customHeight="1" x14ac:dyDescent="0.2">
      <c r="A420" s="138" t="s">
        <v>48</v>
      </c>
      <c r="B420" s="139" t="s">
        <v>23893</v>
      </c>
      <c r="C420" s="138" t="s">
        <v>23894</v>
      </c>
      <c r="D420" s="139" t="s">
        <v>2759</v>
      </c>
      <c r="E420" s="140">
        <v>6.6</v>
      </c>
    </row>
    <row r="421" spans="1:5" ht="20.100000000000001" customHeight="1" x14ac:dyDescent="0.2">
      <c r="A421" s="138" t="s">
        <v>50</v>
      </c>
      <c r="B421" s="139" t="s">
        <v>23895</v>
      </c>
      <c r="C421" s="138" t="s">
        <v>23896</v>
      </c>
      <c r="D421" s="139" t="s">
        <v>2759</v>
      </c>
      <c r="E421" s="140">
        <v>0.24</v>
      </c>
    </row>
    <row r="422" spans="1:5" ht="20.100000000000001" customHeight="1" x14ac:dyDescent="0.2">
      <c r="A422" s="136" t="s">
        <v>62</v>
      </c>
      <c r="B422" s="552" t="s">
        <v>23897</v>
      </c>
      <c r="C422" s="552"/>
      <c r="D422" s="552"/>
      <c r="E422" s="137">
        <v>4211.5</v>
      </c>
    </row>
    <row r="423" spans="1:5" ht="20.100000000000001" customHeight="1" x14ac:dyDescent="0.2">
      <c r="A423" s="138" t="s">
        <v>63</v>
      </c>
      <c r="B423" s="139" t="s">
        <v>23898</v>
      </c>
      <c r="C423" s="138" t="s">
        <v>23899</v>
      </c>
      <c r="D423" s="139" t="s">
        <v>2759</v>
      </c>
      <c r="E423" s="140">
        <v>6.46</v>
      </c>
    </row>
    <row r="424" spans="1:5" ht="20.100000000000001" customHeight="1" x14ac:dyDescent="0.2">
      <c r="A424" s="138" t="s">
        <v>65</v>
      </c>
      <c r="B424" s="139" t="s">
        <v>23900</v>
      </c>
      <c r="C424" s="138" t="s">
        <v>23901</v>
      </c>
      <c r="D424" s="139" t="s">
        <v>1549</v>
      </c>
      <c r="E424" s="140">
        <v>19.95</v>
      </c>
    </row>
    <row r="425" spans="1:5" ht="20.100000000000001" customHeight="1" x14ac:dyDescent="0.2">
      <c r="A425" s="138" t="s">
        <v>23902</v>
      </c>
      <c r="B425" s="139" t="s">
        <v>23903</v>
      </c>
      <c r="C425" s="138" t="s">
        <v>23904</v>
      </c>
      <c r="D425" s="139" t="s">
        <v>2759</v>
      </c>
      <c r="E425" s="140">
        <v>3.77</v>
      </c>
    </row>
    <row r="426" spans="1:5" ht="20.100000000000001" customHeight="1" x14ac:dyDescent="0.2">
      <c r="A426" s="138" t="s">
        <v>23905</v>
      </c>
      <c r="B426" s="139" t="s">
        <v>23906</v>
      </c>
      <c r="C426" s="138" t="s">
        <v>23907</v>
      </c>
      <c r="D426" s="139" t="s">
        <v>2759</v>
      </c>
      <c r="E426" s="140">
        <v>9.83</v>
      </c>
    </row>
    <row r="427" spans="1:5" ht="20.100000000000001" customHeight="1" x14ac:dyDescent="0.2">
      <c r="A427" s="138" t="s">
        <v>23908</v>
      </c>
      <c r="B427" s="139" t="s">
        <v>23909</v>
      </c>
      <c r="C427" s="138" t="s">
        <v>23910</v>
      </c>
      <c r="D427" s="139" t="s">
        <v>2759</v>
      </c>
      <c r="E427" s="140">
        <v>8.65</v>
      </c>
    </row>
    <row r="428" spans="1:5" ht="20.100000000000001" customHeight="1" x14ac:dyDescent="0.2">
      <c r="A428" s="138" t="s">
        <v>23911</v>
      </c>
      <c r="B428" s="139" t="s">
        <v>23912</v>
      </c>
      <c r="C428" s="138" t="s">
        <v>23913</v>
      </c>
      <c r="D428" s="139" t="s">
        <v>2759</v>
      </c>
      <c r="E428" s="140">
        <v>47.65</v>
      </c>
    </row>
    <row r="429" spans="1:5" ht="20.100000000000001" customHeight="1" x14ac:dyDescent="0.2">
      <c r="A429" s="138" t="s">
        <v>23914</v>
      </c>
      <c r="B429" s="139" t="s">
        <v>23915</v>
      </c>
      <c r="C429" s="138" t="s">
        <v>23916</v>
      </c>
      <c r="D429" s="139" t="s">
        <v>2759</v>
      </c>
      <c r="E429" s="140">
        <v>41.78</v>
      </c>
    </row>
    <row r="430" spans="1:5" ht="20.100000000000001" customHeight="1" x14ac:dyDescent="0.2">
      <c r="A430" s="138" t="s">
        <v>23917</v>
      </c>
      <c r="B430" s="139" t="s">
        <v>23918</v>
      </c>
      <c r="C430" s="138" t="s">
        <v>23919</v>
      </c>
      <c r="D430" s="139" t="s">
        <v>1770</v>
      </c>
      <c r="E430" s="140">
        <v>283.08999999999997</v>
      </c>
    </row>
    <row r="431" spans="1:5" ht="20.100000000000001" customHeight="1" x14ac:dyDescent="0.2">
      <c r="A431" s="138" t="s">
        <v>23920</v>
      </c>
      <c r="B431" s="139" t="s">
        <v>23921</v>
      </c>
      <c r="C431" s="138" t="s">
        <v>23922</v>
      </c>
      <c r="D431" s="139" t="s">
        <v>5927</v>
      </c>
      <c r="E431" s="140">
        <v>39.36</v>
      </c>
    </row>
    <row r="432" spans="1:5" ht="20.100000000000001" customHeight="1" x14ac:dyDescent="0.2">
      <c r="A432" s="138" t="s">
        <v>23923</v>
      </c>
      <c r="B432" s="139" t="s">
        <v>23924</v>
      </c>
      <c r="C432" s="138" t="s">
        <v>23925</v>
      </c>
      <c r="D432" s="139" t="s">
        <v>2759</v>
      </c>
      <c r="E432" s="140">
        <v>99.79</v>
      </c>
    </row>
    <row r="433" spans="1:5" ht="20.100000000000001" customHeight="1" x14ac:dyDescent="0.2">
      <c r="A433" s="138" t="s">
        <v>23926</v>
      </c>
      <c r="B433" s="139" t="s">
        <v>23927</v>
      </c>
      <c r="C433" s="138" t="s">
        <v>23928</v>
      </c>
      <c r="D433" s="139" t="s">
        <v>2759</v>
      </c>
      <c r="E433" s="140">
        <v>281.17</v>
      </c>
    </row>
    <row r="434" spans="1:5" ht="20.100000000000001" customHeight="1" x14ac:dyDescent="0.2">
      <c r="A434" s="138" t="s">
        <v>23929</v>
      </c>
      <c r="B434" s="139" t="s">
        <v>23930</v>
      </c>
      <c r="C434" s="138" t="s">
        <v>23931</v>
      </c>
      <c r="D434" s="139" t="s">
        <v>1549</v>
      </c>
      <c r="E434" s="140">
        <v>117.25</v>
      </c>
    </row>
    <row r="435" spans="1:5" ht="20.100000000000001" customHeight="1" x14ac:dyDescent="0.2">
      <c r="A435" s="138" t="s">
        <v>23932</v>
      </c>
      <c r="B435" s="139" t="s">
        <v>23933</v>
      </c>
      <c r="C435" s="138" t="s">
        <v>23934</v>
      </c>
      <c r="D435" s="139" t="s">
        <v>1549</v>
      </c>
      <c r="E435" s="140">
        <v>545</v>
      </c>
    </row>
    <row r="436" spans="1:5" ht="20.100000000000001" customHeight="1" x14ac:dyDescent="0.2">
      <c r="A436" s="138" t="s">
        <v>23935</v>
      </c>
      <c r="B436" s="139" t="s">
        <v>23936</v>
      </c>
      <c r="C436" s="138" t="s">
        <v>23937</v>
      </c>
      <c r="D436" s="139" t="s">
        <v>5927</v>
      </c>
      <c r="E436" s="140">
        <v>61.2</v>
      </c>
    </row>
    <row r="437" spans="1:5" ht="20.100000000000001" customHeight="1" x14ac:dyDescent="0.2">
      <c r="A437" s="138" t="s">
        <v>23938</v>
      </c>
      <c r="B437" s="139" t="s">
        <v>23939</v>
      </c>
      <c r="C437" s="138" t="s">
        <v>23940</v>
      </c>
      <c r="D437" s="139" t="s">
        <v>5927</v>
      </c>
      <c r="E437" s="140">
        <v>37.58</v>
      </c>
    </row>
    <row r="438" spans="1:5" ht="20.100000000000001" customHeight="1" x14ac:dyDescent="0.2">
      <c r="A438" s="138" t="s">
        <v>23941</v>
      </c>
      <c r="B438" s="139" t="s">
        <v>23942</v>
      </c>
      <c r="C438" s="138" t="s">
        <v>23943</v>
      </c>
      <c r="D438" s="139" t="s">
        <v>2759</v>
      </c>
      <c r="E438" s="140">
        <v>181.62</v>
      </c>
    </row>
    <row r="439" spans="1:5" ht="20.100000000000001" customHeight="1" x14ac:dyDescent="0.2">
      <c r="A439" s="547" t="s">
        <v>23944</v>
      </c>
      <c r="B439" s="548" t="s">
        <v>23945</v>
      </c>
      <c r="C439" s="547" t="s">
        <v>23946</v>
      </c>
      <c r="D439" s="548" t="s">
        <v>2759</v>
      </c>
      <c r="E439" s="549">
        <v>238.39</v>
      </c>
    </row>
    <row r="440" spans="1:5" ht="2.1" customHeight="1" x14ac:dyDescent="0.2">
      <c r="A440" s="547"/>
      <c r="B440" s="548"/>
      <c r="C440" s="547"/>
      <c r="D440" s="548"/>
      <c r="E440" s="549"/>
    </row>
    <row r="441" spans="1:5" ht="20.100000000000001" customHeight="1" x14ac:dyDescent="0.2">
      <c r="A441" s="138" t="s">
        <v>23947</v>
      </c>
      <c r="B441" s="139" t="s">
        <v>23948</v>
      </c>
      <c r="C441" s="138" t="s">
        <v>23949</v>
      </c>
      <c r="D441" s="139" t="s">
        <v>5902</v>
      </c>
      <c r="E441" s="140">
        <v>15.52</v>
      </c>
    </row>
    <row r="442" spans="1:5" ht="20.100000000000001" customHeight="1" x14ac:dyDescent="0.2">
      <c r="A442" s="547" t="s">
        <v>23950</v>
      </c>
      <c r="B442" s="548" t="s">
        <v>23951</v>
      </c>
      <c r="C442" s="547" t="s">
        <v>23952</v>
      </c>
      <c r="D442" s="548" t="s">
        <v>23953</v>
      </c>
      <c r="E442" s="549">
        <v>21.22</v>
      </c>
    </row>
    <row r="443" spans="1:5" ht="2.1" customHeight="1" x14ac:dyDescent="0.2">
      <c r="A443" s="547"/>
      <c r="B443" s="548"/>
      <c r="C443" s="547"/>
      <c r="D443" s="548"/>
      <c r="E443" s="549"/>
    </row>
    <row r="444" spans="1:5" ht="20.100000000000001" customHeight="1" x14ac:dyDescent="0.2">
      <c r="A444" s="138" t="s">
        <v>23954</v>
      </c>
      <c r="B444" s="139" t="s">
        <v>23955</v>
      </c>
      <c r="C444" s="138" t="s">
        <v>23956</v>
      </c>
      <c r="D444" s="139" t="s">
        <v>5927</v>
      </c>
      <c r="E444" s="140">
        <v>6.93</v>
      </c>
    </row>
    <row r="445" spans="1:5" ht="20.100000000000001" customHeight="1" x14ac:dyDescent="0.2">
      <c r="A445" s="138" t="s">
        <v>23957</v>
      </c>
      <c r="B445" s="139" t="s">
        <v>23958</v>
      </c>
      <c r="C445" s="138" t="s">
        <v>23959</v>
      </c>
      <c r="D445" s="139" t="s">
        <v>5927</v>
      </c>
      <c r="E445" s="140">
        <v>26.44</v>
      </c>
    </row>
    <row r="446" spans="1:5" ht="20.100000000000001" customHeight="1" x14ac:dyDescent="0.2">
      <c r="A446" s="138" t="s">
        <v>23960</v>
      </c>
      <c r="B446" s="139" t="s">
        <v>23961</v>
      </c>
      <c r="C446" s="138" t="s">
        <v>23962</v>
      </c>
      <c r="D446" s="139" t="s">
        <v>2759</v>
      </c>
      <c r="E446" s="140">
        <v>4.2</v>
      </c>
    </row>
    <row r="447" spans="1:5" ht="20.100000000000001" customHeight="1" x14ac:dyDescent="0.2">
      <c r="A447" s="138" t="s">
        <v>23963</v>
      </c>
      <c r="B447" s="139" t="s">
        <v>23964</v>
      </c>
      <c r="C447" s="138" t="s">
        <v>23965</v>
      </c>
      <c r="D447" s="139" t="s">
        <v>5927</v>
      </c>
      <c r="E447" s="140">
        <v>13.05</v>
      </c>
    </row>
    <row r="448" spans="1:5" ht="20.100000000000001" customHeight="1" x14ac:dyDescent="0.2">
      <c r="A448" s="547" t="s">
        <v>23966</v>
      </c>
      <c r="B448" s="548" t="s">
        <v>23967</v>
      </c>
      <c r="C448" s="547" t="s">
        <v>23968</v>
      </c>
      <c r="D448" s="548" t="s">
        <v>23953</v>
      </c>
      <c r="E448" s="549">
        <v>11.17</v>
      </c>
    </row>
    <row r="449" spans="1:5" ht="2.1" customHeight="1" x14ac:dyDescent="0.2">
      <c r="A449" s="547"/>
      <c r="B449" s="548"/>
      <c r="C449" s="547"/>
      <c r="D449" s="548"/>
      <c r="E449" s="549"/>
    </row>
    <row r="450" spans="1:5" ht="20.100000000000001" customHeight="1" x14ac:dyDescent="0.2">
      <c r="A450" s="138" t="s">
        <v>23969</v>
      </c>
      <c r="B450" s="139" t="s">
        <v>23970</v>
      </c>
      <c r="C450" s="138" t="s">
        <v>23971</v>
      </c>
      <c r="D450" s="139" t="s">
        <v>5902</v>
      </c>
      <c r="E450" s="140">
        <v>7.52</v>
      </c>
    </row>
    <row r="451" spans="1:5" ht="20.100000000000001" customHeight="1" x14ac:dyDescent="0.2">
      <c r="A451" s="547" t="s">
        <v>23972</v>
      </c>
      <c r="B451" s="548" t="s">
        <v>23973</v>
      </c>
      <c r="C451" s="547" t="s">
        <v>23974</v>
      </c>
      <c r="D451" s="548" t="s">
        <v>1770</v>
      </c>
      <c r="E451" s="549">
        <v>3.9</v>
      </c>
    </row>
    <row r="452" spans="1:5" ht="2.1" customHeight="1" x14ac:dyDescent="0.2">
      <c r="A452" s="547"/>
      <c r="B452" s="548"/>
      <c r="C452" s="547"/>
      <c r="D452" s="548"/>
      <c r="E452" s="549"/>
    </row>
    <row r="453" spans="1:5" ht="20.100000000000001" customHeight="1" x14ac:dyDescent="0.2">
      <c r="A453" s="138" t="s">
        <v>23975</v>
      </c>
      <c r="B453" s="139" t="s">
        <v>23976</v>
      </c>
      <c r="C453" s="138" t="s">
        <v>23977</v>
      </c>
      <c r="D453" s="139" t="s">
        <v>2759</v>
      </c>
      <c r="E453" s="140">
        <v>5.97</v>
      </c>
    </row>
    <row r="454" spans="1:5" ht="20.100000000000001" customHeight="1" x14ac:dyDescent="0.2">
      <c r="A454" s="138" t="s">
        <v>23978</v>
      </c>
      <c r="B454" s="139" t="s">
        <v>23979</v>
      </c>
      <c r="C454" s="138" t="s">
        <v>23980</v>
      </c>
      <c r="D454" s="139" t="s">
        <v>2759</v>
      </c>
      <c r="E454" s="140">
        <v>11.19</v>
      </c>
    </row>
    <row r="455" spans="1:5" ht="20.100000000000001" customHeight="1" x14ac:dyDescent="0.2">
      <c r="A455" s="138" t="s">
        <v>23981</v>
      </c>
      <c r="B455" s="139" t="s">
        <v>23982</v>
      </c>
      <c r="C455" s="138" t="s">
        <v>23983</v>
      </c>
      <c r="D455" s="139" t="s">
        <v>5927</v>
      </c>
      <c r="E455" s="140">
        <v>2060.75</v>
      </c>
    </row>
    <row r="456" spans="1:5" ht="20.100000000000001" customHeight="1" x14ac:dyDescent="0.2">
      <c r="A456" s="138" t="s">
        <v>23984</v>
      </c>
      <c r="B456" s="139" t="s">
        <v>23985</v>
      </c>
      <c r="C456" s="138" t="s">
        <v>23986</v>
      </c>
      <c r="D456" s="139" t="s">
        <v>5902</v>
      </c>
      <c r="E456" s="140">
        <v>1.1000000000000001</v>
      </c>
    </row>
    <row r="457" spans="1:5" ht="20.100000000000001" customHeight="1" x14ac:dyDescent="0.2">
      <c r="A457" s="136" t="s">
        <v>23987</v>
      </c>
      <c r="B457" s="552" t="s">
        <v>23988</v>
      </c>
      <c r="C457" s="552"/>
      <c r="D457" s="552"/>
      <c r="E457" s="137">
        <v>251.39</v>
      </c>
    </row>
    <row r="458" spans="1:5" ht="20.100000000000001" customHeight="1" x14ac:dyDescent="0.2">
      <c r="A458" s="138" t="s">
        <v>23989</v>
      </c>
      <c r="B458" s="139" t="s">
        <v>23990</v>
      </c>
      <c r="C458" s="138" t="s">
        <v>23991</v>
      </c>
      <c r="D458" s="139" t="s">
        <v>2759</v>
      </c>
      <c r="E458" s="140">
        <v>110.36</v>
      </c>
    </row>
    <row r="459" spans="1:5" ht="20.100000000000001" customHeight="1" x14ac:dyDescent="0.2">
      <c r="A459" s="138" t="s">
        <v>23992</v>
      </c>
      <c r="B459" s="139" t="s">
        <v>23993</v>
      </c>
      <c r="C459" s="138" t="s">
        <v>23994</v>
      </c>
      <c r="D459" s="139" t="s">
        <v>2759</v>
      </c>
      <c r="E459" s="140">
        <v>19.41</v>
      </c>
    </row>
    <row r="460" spans="1:5" ht="20.100000000000001" customHeight="1" x14ac:dyDescent="0.2">
      <c r="A460" s="138" t="s">
        <v>23995</v>
      </c>
      <c r="B460" s="139" t="s">
        <v>23996</v>
      </c>
      <c r="C460" s="138" t="s">
        <v>23997</v>
      </c>
      <c r="D460" s="139" t="s">
        <v>2759</v>
      </c>
      <c r="E460" s="140">
        <v>89.51</v>
      </c>
    </row>
    <row r="461" spans="1:5" ht="20.100000000000001" customHeight="1" x14ac:dyDescent="0.2">
      <c r="A461" s="138" t="s">
        <v>23998</v>
      </c>
      <c r="B461" s="139" t="s">
        <v>23999</v>
      </c>
      <c r="C461" s="138" t="s">
        <v>24000</v>
      </c>
      <c r="D461" s="139" t="s">
        <v>2759</v>
      </c>
      <c r="E461" s="140">
        <v>32.11</v>
      </c>
    </row>
    <row r="462" spans="1:5" ht="20.100000000000001" customHeight="1" x14ac:dyDescent="0.2">
      <c r="A462" s="136" t="s">
        <v>24001</v>
      </c>
      <c r="B462" s="552" t="s">
        <v>24002</v>
      </c>
      <c r="C462" s="552"/>
      <c r="D462" s="552"/>
      <c r="E462" s="137">
        <v>330.5</v>
      </c>
    </row>
    <row r="463" spans="1:5" ht="20.100000000000001" customHeight="1" x14ac:dyDescent="0.2">
      <c r="A463" s="138" t="s">
        <v>24003</v>
      </c>
      <c r="B463" s="139" t="s">
        <v>24004</v>
      </c>
      <c r="C463" s="138" t="s">
        <v>24005</v>
      </c>
      <c r="D463" s="139" t="s">
        <v>2759</v>
      </c>
      <c r="E463" s="140">
        <v>35.700000000000003</v>
      </c>
    </row>
    <row r="464" spans="1:5" ht="20.100000000000001" customHeight="1" x14ac:dyDescent="0.2">
      <c r="A464" s="138" t="s">
        <v>24006</v>
      </c>
      <c r="B464" s="139" t="s">
        <v>24007</v>
      </c>
      <c r="C464" s="138" t="s">
        <v>24008</v>
      </c>
      <c r="D464" s="139" t="s">
        <v>2759</v>
      </c>
      <c r="E464" s="140">
        <v>38.25</v>
      </c>
    </row>
    <row r="465" spans="1:5" ht="20.100000000000001" customHeight="1" x14ac:dyDescent="0.2">
      <c r="A465" s="138" t="s">
        <v>24009</v>
      </c>
      <c r="B465" s="139" t="s">
        <v>24010</v>
      </c>
      <c r="C465" s="138" t="s">
        <v>24011</v>
      </c>
      <c r="D465" s="139" t="s">
        <v>2759</v>
      </c>
      <c r="E465" s="140">
        <v>44.58</v>
      </c>
    </row>
    <row r="466" spans="1:5" ht="20.100000000000001" customHeight="1" x14ac:dyDescent="0.2">
      <c r="A466" s="138" t="s">
        <v>24012</v>
      </c>
      <c r="B466" s="139" t="s">
        <v>24013</v>
      </c>
      <c r="C466" s="138" t="s">
        <v>24014</v>
      </c>
      <c r="D466" s="139" t="s">
        <v>2759</v>
      </c>
      <c r="E466" s="140">
        <v>29.83</v>
      </c>
    </row>
    <row r="467" spans="1:5" ht="20.100000000000001" customHeight="1" x14ac:dyDescent="0.2">
      <c r="A467" s="138" t="s">
        <v>24015</v>
      </c>
      <c r="B467" s="139" t="s">
        <v>24016</v>
      </c>
      <c r="C467" s="138" t="s">
        <v>24017</v>
      </c>
      <c r="D467" s="139" t="s">
        <v>2759</v>
      </c>
      <c r="E467" s="140">
        <v>44.51</v>
      </c>
    </row>
    <row r="468" spans="1:5" ht="20.100000000000001" customHeight="1" x14ac:dyDescent="0.2">
      <c r="A468" s="138" t="s">
        <v>24018</v>
      </c>
      <c r="B468" s="139" t="s">
        <v>24019</v>
      </c>
      <c r="C468" s="138" t="s">
        <v>24020</v>
      </c>
      <c r="D468" s="139" t="s">
        <v>2759</v>
      </c>
      <c r="E468" s="140">
        <v>55.31</v>
      </c>
    </row>
    <row r="469" spans="1:5" ht="20.100000000000001" customHeight="1" x14ac:dyDescent="0.2">
      <c r="A469" s="138" t="s">
        <v>24021</v>
      </c>
      <c r="B469" s="139" t="s">
        <v>24022</v>
      </c>
      <c r="C469" s="138" t="s">
        <v>24023</v>
      </c>
      <c r="D469" s="139" t="s">
        <v>2759</v>
      </c>
      <c r="E469" s="140">
        <v>82.32</v>
      </c>
    </row>
    <row r="470" spans="1:5" ht="20.100000000000001" customHeight="1" x14ac:dyDescent="0.2">
      <c r="A470" s="136" t="s">
        <v>24024</v>
      </c>
      <c r="B470" s="552" t="s">
        <v>24025</v>
      </c>
      <c r="C470" s="552"/>
      <c r="D470" s="552"/>
      <c r="E470" s="137">
        <v>4187</v>
      </c>
    </row>
    <row r="471" spans="1:5" ht="20.100000000000001" customHeight="1" x14ac:dyDescent="0.2">
      <c r="A471" s="138" t="s">
        <v>24026</v>
      </c>
      <c r="B471" s="139" t="s">
        <v>24027</v>
      </c>
      <c r="C471" s="138" t="s">
        <v>24028</v>
      </c>
      <c r="D471" s="139" t="s">
        <v>1549</v>
      </c>
      <c r="E471" s="140">
        <v>3873.26</v>
      </c>
    </row>
    <row r="472" spans="1:5" ht="20.100000000000001" customHeight="1" x14ac:dyDescent="0.2">
      <c r="A472" s="138" t="s">
        <v>24029</v>
      </c>
      <c r="B472" s="139" t="s">
        <v>24030</v>
      </c>
      <c r="C472" s="138" t="s">
        <v>24031</v>
      </c>
      <c r="D472" s="139" t="s">
        <v>1770</v>
      </c>
      <c r="E472" s="140">
        <v>313.74</v>
      </c>
    </row>
    <row r="473" spans="1:5" ht="20.100000000000001" customHeight="1" x14ac:dyDescent="0.2">
      <c r="A473" s="136" t="s">
        <v>24032</v>
      </c>
      <c r="B473" s="552" t="s">
        <v>24033</v>
      </c>
      <c r="C473" s="552"/>
      <c r="D473" s="552"/>
      <c r="E473" s="137">
        <v>341.17</v>
      </c>
    </row>
    <row r="474" spans="1:5" ht="20.100000000000001" customHeight="1" x14ac:dyDescent="0.2">
      <c r="A474" s="138" t="s">
        <v>24034</v>
      </c>
      <c r="B474" s="139" t="s">
        <v>24035</v>
      </c>
      <c r="C474" s="138" t="s">
        <v>24036</v>
      </c>
      <c r="D474" s="139" t="s">
        <v>5927</v>
      </c>
      <c r="E474" s="140">
        <v>4.05</v>
      </c>
    </row>
    <row r="475" spans="1:5" ht="20.100000000000001" customHeight="1" x14ac:dyDescent="0.2">
      <c r="A475" s="138" t="s">
        <v>24037</v>
      </c>
      <c r="B475" s="139" t="s">
        <v>24038</v>
      </c>
      <c r="C475" s="138" t="s">
        <v>24039</v>
      </c>
      <c r="D475" s="139" t="s">
        <v>5927</v>
      </c>
      <c r="E475" s="140">
        <v>7.7</v>
      </c>
    </row>
    <row r="476" spans="1:5" ht="20.100000000000001" customHeight="1" x14ac:dyDescent="0.2">
      <c r="A476" s="138" t="s">
        <v>24040</v>
      </c>
      <c r="B476" s="139" t="s">
        <v>24041</v>
      </c>
      <c r="C476" s="138" t="s">
        <v>24042</v>
      </c>
      <c r="D476" s="139" t="s">
        <v>5927</v>
      </c>
      <c r="E476" s="140">
        <v>78.069999999999993</v>
      </c>
    </row>
    <row r="477" spans="1:5" ht="20.100000000000001" customHeight="1" x14ac:dyDescent="0.2">
      <c r="A477" s="138" t="s">
        <v>24043</v>
      </c>
      <c r="B477" s="139" t="s">
        <v>24044</v>
      </c>
      <c r="C477" s="138" t="s">
        <v>24045</v>
      </c>
      <c r="D477" s="139" t="s">
        <v>5927</v>
      </c>
      <c r="E477" s="140">
        <v>90.45</v>
      </c>
    </row>
    <row r="478" spans="1:5" ht="20.100000000000001" customHeight="1" x14ac:dyDescent="0.2">
      <c r="A478" s="138" t="s">
        <v>24046</v>
      </c>
      <c r="B478" s="139" t="s">
        <v>24047</v>
      </c>
      <c r="C478" s="138" t="s">
        <v>24048</v>
      </c>
      <c r="D478" s="139" t="s">
        <v>5927</v>
      </c>
      <c r="E478" s="140">
        <v>83.82</v>
      </c>
    </row>
    <row r="479" spans="1:5" ht="20.100000000000001" customHeight="1" x14ac:dyDescent="0.2">
      <c r="A479" s="138" t="s">
        <v>24049</v>
      </c>
      <c r="B479" s="139" t="s">
        <v>24050</v>
      </c>
      <c r="C479" s="138" t="s">
        <v>24051</v>
      </c>
      <c r="D479" s="139" t="s">
        <v>5927</v>
      </c>
      <c r="E479" s="140">
        <v>38.54</v>
      </c>
    </row>
    <row r="480" spans="1:5" ht="20.100000000000001" customHeight="1" x14ac:dyDescent="0.2">
      <c r="A480" s="138" t="s">
        <v>24052</v>
      </c>
      <c r="B480" s="139" t="s">
        <v>24053</v>
      </c>
      <c r="C480" s="138" t="s">
        <v>24054</v>
      </c>
      <c r="D480" s="139" t="s">
        <v>5927</v>
      </c>
      <c r="E480" s="140">
        <v>38.54</v>
      </c>
    </row>
    <row r="481" spans="1:5" ht="20.100000000000001" customHeight="1" x14ac:dyDescent="0.2">
      <c r="A481" s="136" t="s">
        <v>24055</v>
      </c>
      <c r="B481" s="552" t="s">
        <v>24056</v>
      </c>
      <c r="C481" s="552"/>
      <c r="D481" s="552"/>
      <c r="E481" s="137">
        <v>1440.44</v>
      </c>
    </row>
    <row r="482" spans="1:5" ht="20.100000000000001" customHeight="1" x14ac:dyDescent="0.2">
      <c r="A482" s="138" t="s">
        <v>24057</v>
      </c>
      <c r="B482" s="139" t="s">
        <v>24058</v>
      </c>
      <c r="C482" s="138" t="s">
        <v>24059</v>
      </c>
      <c r="D482" s="139" t="s">
        <v>5927</v>
      </c>
      <c r="E482" s="140">
        <v>108.21</v>
      </c>
    </row>
    <row r="483" spans="1:5" ht="20.100000000000001" customHeight="1" x14ac:dyDescent="0.2">
      <c r="A483" s="138" t="s">
        <v>24060</v>
      </c>
      <c r="B483" s="139" t="s">
        <v>24061</v>
      </c>
      <c r="C483" s="138" t="s">
        <v>24062</v>
      </c>
      <c r="D483" s="139" t="s">
        <v>5927</v>
      </c>
      <c r="E483" s="140">
        <v>26.94</v>
      </c>
    </row>
    <row r="484" spans="1:5" ht="20.100000000000001" customHeight="1" x14ac:dyDescent="0.2">
      <c r="A484" s="138" t="s">
        <v>24063</v>
      </c>
      <c r="B484" s="139" t="s">
        <v>24064</v>
      </c>
      <c r="C484" s="138" t="s">
        <v>24065</v>
      </c>
      <c r="D484" s="139" t="s">
        <v>5927</v>
      </c>
      <c r="E484" s="140">
        <v>121.9</v>
      </c>
    </row>
    <row r="485" spans="1:5" ht="20.100000000000001" customHeight="1" x14ac:dyDescent="0.2">
      <c r="A485" s="138" t="s">
        <v>24066</v>
      </c>
      <c r="B485" s="139" t="s">
        <v>24067</v>
      </c>
      <c r="C485" s="138" t="s">
        <v>24068</v>
      </c>
      <c r="D485" s="139" t="s">
        <v>5927</v>
      </c>
      <c r="E485" s="140">
        <v>134.28</v>
      </c>
    </row>
    <row r="486" spans="1:5" ht="20.100000000000001" customHeight="1" x14ac:dyDescent="0.2">
      <c r="A486" s="138" t="s">
        <v>24069</v>
      </c>
      <c r="B486" s="139" t="s">
        <v>24070</v>
      </c>
      <c r="C486" s="138" t="s">
        <v>24071</v>
      </c>
      <c r="D486" s="139" t="s">
        <v>5927</v>
      </c>
      <c r="E486" s="140">
        <v>108.57</v>
      </c>
    </row>
    <row r="487" spans="1:5" ht="20.100000000000001" customHeight="1" x14ac:dyDescent="0.2">
      <c r="A487" s="138" t="s">
        <v>24072</v>
      </c>
      <c r="B487" s="139" t="s">
        <v>24073</v>
      </c>
      <c r="C487" s="138" t="s">
        <v>24074</v>
      </c>
      <c r="D487" s="139" t="s">
        <v>2759</v>
      </c>
      <c r="E487" s="140">
        <v>49.77</v>
      </c>
    </row>
    <row r="488" spans="1:5" ht="20.100000000000001" customHeight="1" x14ac:dyDescent="0.2">
      <c r="A488" s="138" t="s">
        <v>24075</v>
      </c>
      <c r="B488" s="139" t="s">
        <v>24076</v>
      </c>
      <c r="C488" s="138" t="s">
        <v>24077</v>
      </c>
      <c r="D488" s="139" t="s">
        <v>2759</v>
      </c>
      <c r="E488" s="140">
        <v>71.69</v>
      </c>
    </row>
    <row r="489" spans="1:5" ht="20.100000000000001" customHeight="1" x14ac:dyDescent="0.2">
      <c r="A489" s="138" t="s">
        <v>24078</v>
      </c>
      <c r="B489" s="139" t="s">
        <v>24079</v>
      </c>
      <c r="C489" s="138" t="s">
        <v>24080</v>
      </c>
      <c r="D489" s="139" t="s">
        <v>5927</v>
      </c>
      <c r="E489" s="140">
        <v>557.79</v>
      </c>
    </row>
    <row r="490" spans="1:5" ht="20.100000000000001" customHeight="1" x14ac:dyDescent="0.2">
      <c r="A490" s="138" t="s">
        <v>24081</v>
      </c>
      <c r="B490" s="139" t="s">
        <v>24082</v>
      </c>
      <c r="C490" s="138" t="s">
        <v>24083</v>
      </c>
      <c r="D490" s="139" t="s">
        <v>2759</v>
      </c>
      <c r="E490" s="140">
        <v>40.75</v>
      </c>
    </row>
    <row r="491" spans="1:5" ht="20.100000000000001" customHeight="1" x14ac:dyDescent="0.2">
      <c r="A491" s="138" t="s">
        <v>24084</v>
      </c>
      <c r="B491" s="139" t="s">
        <v>24085</v>
      </c>
      <c r="C491" s="138" t="s">
        <v>24086</v>
      </c>
      <c r="D491" s="139" t="s">
        <v>5927</v>
      </c>
      <c r="E491" s="140">
        <v>128.72999999999999</v>
      </c>
    </row>
    <row r="492" spans="1:5" ht="20.100000000000001" customHeight="1" x14ac:dyDescent="0.2">
      <c r="A492" s="138" t="s">
        <v>24087</v>
      </c>
      <c r="B492" s="139" t="s">
        <v>24088</v>
      </c>
      <c r="C492" s="138" t="s">
        <v>24089</v>
      </c>
      <c r="D492" s="139" t="s">
        <v>5927</v>
      </c>
      <c r="E492" s="140">
        <v>91.81</v>
      </c>
    </row>
    <row r="493" spans="1:5" ht="20.100000000000001" customHeight="1" x14ac:dyDescent="0.2">
      <c r="A493" s="136" t="s">
        <v>24090</v>
      </c>
      <c r="B493" s="552" t="s">
        <v>24091</v>
      </c>
      <c r="C493" s="552"/>
      <c r="D493" s="552"/>
      <c r="E493" s="137">
        <v>97.94</v>
      </c>
    </row>
    <row r="494" spans="1:5" ht="20.100000000000001" customHeight="1" x14ac:dyDescent="0.2">
      <c r="A494" s="138" t="s">
        <v>24092</v>
      </c>
      <c r="B494" s="139" t="s">
        <v>24093</v>
      </c>
      <c r="C494" s="138" t="s">
        <v>24094</v>
      </c>
      <c r="D494" s="139" t="s">
        <v>5927</v>
      </c>
      <c r="E494" s="140">
        <v>19.309999999999999</v>
      </c>
    </row>
    <row r="495" spans="1:5" ht="20.100000000000001" customHeight="1" x14ac:dyDescent="0.2">
      <c r="A495" s="138" t="s">
        <v>24095</v>
      </c>
      <c r="B495" s="139" t="s">
        <v>24096</v>
      </c>
      <c r="C495" s="138" t="s">
        <v>24097</v>
      </c>
      <c r="D495" s="139" t="s">
        <v>5927</v>
      </c>
      <c r="E495" s="140">
        <v>63.87</v>
      </c>
    </row>
    <row r="496" spans="1:5" ht="20.100000000000001" customHeight="1" x14ac:dyDescent="0.2">
      <c r="A496" s="138" t="s">
        <v>24098</v>
      </c>
      <c r="B496" s="139" t="s">
        <v>24099</v>
      </c>
      <c r="C496" s="138" t="s">
        <v>24100</v>
      </c>
      <c r="D496" s="139" t="s">
        <v>5927</v>
      </c>
      <c r="E496" s="140">
        <v>14.76</v>
      </c>
    </row>
    <row r="497" spans="1:5" ht="20.100000000000001" customHeight="1" x14ac:dyDescent="0.2">
      <c r="A497" s="136" t="s">
        <v>24101</v>
      </c>
      <c r="B497" s="552" t="s">
        <v>24102</v>
      </c>
      <c r="C497" s="552"/>
      <c r="D497" s="552"/>
      <c r="E497" s="137">
        <v>44.98</v>
      </c>
    </row>
    <row r="498" spans="1:5" ht="20.100000000000001" customHeight="1" x14ac:dyDescent="0.2">
      <c r="A498" s="138" t="s">
        <v>24103</v>
      </c>
      <c r="B498" s="139" t="s">
        <v>24104</v>
      </c>
      <c r="C498" s="138" t="s">
        <v>24105</v>
      </c>
      <c r="D498" s="139" t="s">
        <v>5927</v>
      </c>
      <c r="E498" s="140">
        <v>21.88</v>
      </c>
    </row>
    <row r="499" spans="1:5" ht="20.100000000000001" customHeight="1" x14ac:dyDescent="0.2">
      <c r="A499" s="138" t="s">
        <v>24106</v>
      </c>
      <c r="B499" s="139" t="s">
        <v>24107</v>
      </c>
      <c r="C499" s="138" t="s">
        <v>24108</v>
      </c>
      <c r="D499" s="139" t="s">
        <v>5927</v>
      </c>
      <c r="E499" s="140">
        <v>23.1</v>
      </c>
    </row>
    <row r="500" spans="1:5" ht="20.100000000000001" customHeight="1" x14ac:dyDescent="0.2">
      <c r="A500" s="136" t="s">
        <v>24109</v>
      </c>
      <c r="B500" s="552" t="s">
        <v>24110</v>
      </c>
      <c r="C500" s="552"/>
      <c r="D500" s="552"/>
      <c r="E500" s="137">
        <v>54.13</v>
      </c>
    </row>
    <row r="501" spans="1:5" ht="20.100000000000001" customHeight="1" x14ac:dyDescent="0.2">
      <c r="A501" s="138" t="s">
        <v>24111</v>
      </c>
      <c r="B501" s="139" t="s">
        <v>24112</v>
      </c>
      <c r="C501" s="138" t="s">
        <v>24113</v>
      </c>
      <c r="D501" s="139" t="s">
        <v>24114</v>
      </c>
      <c r="E501" s="140">
        <v>7.45</v>
      </c>
    </row>
    <row r="502" spans="1:5" ht="20.100000000000001" customHeight="1" x14ac:dyDescent="0.2">
      <c r="A502" s="138" t="s">
        <v>24115</v>
      </c>
      <c r="B502" s="139" t="s">
        <v>24116</v>
      </c>
      <c r="C502" s="138" t="s">
        <v>24117</v>
      </c>
      <c r="D502" s="139" t="s">
        <v>24114</v>
      </c>
      <c r="E502" s="140">
        <v>6.4</v>
      </c>
    </row>
    <row r="503" spans="1:5" ht="20.100000000000001" customHeight="1" x14ac:dyDescent="0.2">
      <c r="A503" s="138" t="s">
        <v>24118</v>
      </c>
      <c r="B503" s="139" t="s">
        <v>24119</v>
      </c>
      <c r="C503" s="138" t="s">
        <v>24120</v>
      </c>
      <c r="D503" s="139" t="s">
        <v>24114</v>
      </c>
      <c r="E503" s="140">
        <v>14.36</v>
      </c>
    </row>
    <row r="504" spans="1:5" ht="20.100000000000001" customHeight="1" x14ac:dyDescent="0.2">
      <c r="A504" s="138" t="s">
        <v>24121</v>
      </c>
      <c r="B504" s="139" t="s">
        <v>24122</v>
      </c>
      <c r="C504" s="138" t="s">
        <v>24123</v>
      </c>
      <c r="D504" s="139" t="s">
        <v>24114</v>
      </c>
      <c r="E504" s="140">
        <v>25.92</v>
      </c>
    </row>
    <row r="505" spans="1:5" ht="20.100000000000001" customHeight="1" x14ac:dyDescent="0.2">
      <c r="A505" s="136" t="s">
        <v>24124</v>
      </c>
      <c r="B505" s="552" t="s">
        <v>24125</v>
      </c>
      <c r="C505" s="552"/>
      <c r="D505" s="552"/>
      <c r="E505" s="137">
        <v>633637.72</v>
      </c>
    </row>
    <row r="506" spans="1:5" ht="20.100000000000001" customHeight="1" x14ac:dyDescent="0.2">
      <c r="A506" s="136" t="s">
        <v>72</v>
      </c>
      <c r="B506" s="552" t="s">
        <v>24126</v>
      </c>
      <c r="C506" s="552"/>
      <c r="D506" s="552"/>
      <c r="E506" s="137">
        <v>10.88</v>
      </c>
    </row>
    <row r="507" spans="1:5" ht="20.100000000000001" customHeight="1" x14ac:dyDescent="0.2">
      <c r="A507" s="138" t="s">
        <v>74</v>
      </c>
      <c r="B507" s="139" t="s">
        <v>24127</v>
      </c>
      <c r="C507" s="138" t="s">
        <v>24128</v>
      </c>
      <c r="D507" s="139" t="s">
        <v>5927</v>
      </c>
      <c r="E507" s="140">
        <v>0.04</v>
      </c>
    </row>
    <row r="508" spans="1:5" ht="20.100000000000001" customHeight="1" x14ac:dyDescent="0.2">
      <c r="A508" s="138" t="s">
        <v>24129</v>
      </c>
      <c r="B508" s="139" t="s">
        <v>24130</v>
      </c>
      <c r="C508" s="138" t="s">
        <v>24131</v>
      </c>
      <c r="D508" s="139" t="s">
        <v>5927</v>
      </c>
      <c r="E508" s="140">
        <v>0.04</v>
      </c>
    </row>
    <row r="509" spans="1:5" ht="20.100000000000001" customHeight="1" x14ac:dyDescent="0.2">
      <c r="A509" s="138" t="s">
        <v>24132</v>
      </c>
      <c r="B509" s="139" t="s">
        <v>24133</v>
      </c>
      <c r="C509" s="138" t="s">
        <v>24134</v>
      </c>
      <c r="D509" s="139" t="s">
        <v>3724</v>
      </c>
      <c r="E509" s="140">
        <v>5.4</v>
      </c>
    </row>
    <row r="510" spans="1:5" ht="20.100000000000001" customHeight="1" x14ac:dyDescent="0.2">
      <c r="A510" s="138" t="s">
        <v>24135</v>
      </c>
      <c r="B510" s="139" t="s">
        <v>24136</v>
      </c>
      <c r="C510" s="138" t="s">
        <v>24137</v>
      </c>
      <c r="D510" s="139" t="s">
        <v>3724</v>
      </c>
      <c r="E510" s="140">
        <v>5.4</v>
      </c>
    </row>
    <row r="511" spans="1:5" ht="20.100000000000001" customHeight="1" x14ac:dyDescent="0.2">
      <c r="A511" s="136" t="s">
        <v>88</v>
      </c>
      <c r="B511" s="552" t="s">
        <v>24138</v>
      </c>
      <c r="C511" s="552"/>
      <c r="D511" s="552"/>
      <c r="E511" s="137">
        <v>85.39</v>
      </c>
    </row>
    <row r="512" spans="1:5" ht="20.100000000000001" customHeight="1" x14ac:dyDescent="0.2">
      <c r="A512" s="138" t="s">
        <v>89</v>
      </c>
      <c r="B512" s="139" t="s">
        <v>24139</v>
      </c>
      <c r="C512" s="138" t="s">
        <v>24140</v>
      </c>
      <c r="D512" s="139" t="s">
        <v>24141</v>
      </c>
      <c r="E512" s="140">
        <v>19.149999999999999</v>
      </c>
    </row>
    <row r="513" spans="1:5" ht="20.100000000000001" customHeight="1" x14ac:dyDescent="0.2">
      <c r="A513" s="138" t="s">
        <v>91</v>
      </c>
      <c r="B513" s="139" t="s">
        <v>24142</v>
      </c>
      <c r="C513" s="138" t="s">
        <v>24143</v>
      </c>
      <c r="D513" s="139" t="s">
        <v>24141</v>
      </c>
      <c r="E513" s="140">
        <v>31.1</v>
      </c>
    </row>
    <row r="514" spans="1:5" ht="20.100000000000001" customHeight="1" x14ac:dyDescent="0.2">
      <c r="A514" s="138" t="s">
        <v>93</v>
      </c>
      <c r="B514" s="139" t="s">
        <v>24144</v>
      </c>
      <c r="C514" s="138" t="s">
        <v>24145</v>
      </c>
      <c r="D514" s="139" t="s">
        <v>1770</v>
      </c>
      <c r="E514" s="140">
        <v>35.14</v>
      </c>
    </row>
    <row r="515" spans="1:5" ht="20.100000000000001" customHeight="1" x14ac:dyDescent="0.2">
      <c r="A515" s="136" t="s">
        <v>24146</v>
      </c>
      <c r="B515" s="552" t="s">
        <v>24147</v>
      </c>
      <c r="C515" s="552"/>
      <c r="D515" s="552"/>
      <c r="E515" s="137">
        <v>603844.37</v>
      </c>
    </row>
    <row r="516" spans="1:5" ht="20.100000000000001" customHeight="1" x14ac:dyDescent="0.2">
      <c r="A516" s="138" t="s">
        <v>24148</v>
      </c>
      <c r="B516" s="139" t="s">
        <v>24149</v>
      </c>
      <c r="C516" s="138" t="s">
        <v>24150</v>
      </c>
      <c r="D516" s="139" t="s">
        <v>1770</v>
      </c>
      <c r="E516" s="140">
        <v>57.5</v>
      </c>
    </row>
    <row r="517" spans="1:5" ht="20.100000000000001" customHeight="1" x14ac:dyDescent="0.2">
      <c r="A517" s="138" t="s">
        <v>24151</v>
      </c>
      <c r="B517" s="139" t="s">
        <v>24152</v>
      </c>
      <c r="C517" s="138" t="s">
        <v>24153</v>
      </c>
      <c r="D517" s="139" t="s">
        <v>1770</v>
      </c>
      <c r="E517" s="140">
        <v>78.36</v>
      </c>
    </row>
    <row r="518" spans="1:5" ht="20.100000000000001" customHeight="1" x14ac:dyDescent="0.2">
      <c r="A518" s="138" t="s">
        <v>24154</v>
      </c>
      <c r="B518" s="139" t="s">
        <v>24155</v>
      </c>
      <c r="C518" s="138" t="s">
        <v>24156</v>
      </c>
      <c r="D518" s="139" t="s">
        <v>1770</v>
      </c>
      <c r="E518" s="140">
        <v>152.83000000000001</v>
      </c>
    </row>
    <row r="519" spans="1:5" ht="20.100000000000001" customHeight="1" x14ac:dyDescent="0.2">
      <c r="A519" s="138" t="s">
        <v>24157</v>
      </c>
      <c r="B519" s="139" t="s">
        <v>24158</v>
      </c>
      <c r="C519" s="138" t="s">
        <v>24159</v>
      </c>
      <c r="D519" s="139" t="s">
        <v>1770</v>
      </c>
      <c r="E519" s="140">
        <v>249.24</v>
      </c>
    </row>
    <row r="520" spans="1:5" ht="20.100000000000001" customHeight="1" x14ac:dyDescent="0.2">
      <c r="A520" s="138" t="s">
        <v>24160</v>
      </c>
      <c r="B520" s="139" t="s">
        <v>24161</v>
      </c>
      <c r="C520" s="138" t="s">
        <v>24162</v>
      </c>
      <c r="D520" s="139" t="s">
        <v>1770</v>
      </c>
      <c r="E520" s="140">
        <v>311.36</v>
      </c>
    </row>
    <row r="521" spans="1:5" ht="20.100000000000001" customHeight="1" x14ac:dyDescent="0.2">
      <c r="A521" s="547" t="s">
        <v>24163</v>
      </c>
      <c r="B521" s="548" t="s">
        <v>24164</v>
      </c>
      <c r="C521" s="547" t="s">
        <v>24165</v>
      </c>
      <c r="D521" s="548" t="s">
        <v>1770</v>
      </c>
      <c r="E521" s="549">
        <v>616.63</v>
      </c>
    </row>
    <row r="522" spans="1:5" ht="2.1" customHeight="1" x14ac:dyDescent="0.2">
      <c r="A522" s="547"/>
      <c r="B522" s="548"/>
      <c r="C522" s="547"/>
      <c r="D522" s="548"/>
      <c r="E522" s="549"/>
    </row>
    <row r="523" spans="1:5" ht="20.100000000000001" customHeight="1" x14ac:dyDescent="0.2">
      <c r="A523" s="138" t="s">
        <v>24166</v>
      </c>
      <c r="B523" s="139" t="s">
        <v>24167</v>
      </c>
      <c r="C523" s="138" t="s">
        <v>24168</v>
      </c>
      <c r="D523" s="139" t="s">
        <v>1770</v>
      </c>
      <c r="E523" s="140">
        <v>464.99</v>
      </c>
    </row>
    <row r="524" spans="1:5" ht="20.100000000000001" customHeight="1" x14ac:dyDescent="0.2">
      <c r="A524" s="138" t="s">
        <v>24169</v>
      </c>
      <c r="B524" s="139" t="s">
        <v>24170</v>
      </c>
      <c r="C524" s="138" t="s">
        <v>24171</v>
      </c>
      <c r="D524" s="139" t="s">
        <v>1770</v>
      </c>
      <c r="E524" s="140">
        <v>683.91</v>
      </c>
    </row>
    <row r="525" spans="1:5" ht="20.100000000000001" customHeight="1" x14ac:dyDescent="0.2">
      <c r="A525" s="547" t="s">
        <v>24172</v>
      </c>
      <c r="B525" s="548" t="s">
        <v>24173</v>
      </c>
      <c r="C525" s="547" t="s">
        <v>24174</v>
      </c>
      <c r="D525" s="548" t="s">
        <v>1770</v>
      </c>
      <c r="E525" s="549">
        <v>167.88</v>
      </c>
    </row>
    <row r="526" spans="1:5" ht="2.1" customHeight="1" x14ac:dyDescent="0.2">
      <c r="A526" s="547"/>
      <c r="B526" s="548"/>
      <c r="C526" s="547"/>
      <c r="D526" s="548"/>
      <c r="E526" s="549"/>
    </row>
    <row r="527" spans="1:5" ht="20.100000000000001" customHeight="1" x14ac:dyDescent="0.2">
      <c r="A527" s="547" t="s">
        <v>24175</v>
      </c>
      <c r="B527" s="548" t="s">
        <v>24176</v>
      </c>
      <c r="C527" s="547" t="s">
        <v>24177</v>
      </c>
      <c r="D527" s="548" t="s">
        <v>1770</v>
      </c>
      <c r="E527" s="549">
        <v>246.9</v>
      </c>
    </row>
    <row r="528" spans="1:5" ht="2.1" customHeight="1" x14ac:dyDescent="0.2">
      <c r="A528" s="547"/>
      <c r="B528" s="548"/>
      <c r="C528" s="547"/>
      <c r="D528" s="548"/>
      <c r="E528" s="549"/>
    </row>
    <row r="529" spans="1:5" ht="20.100000000000001" customHeight="1" x14ac:dyDescent="0.2">
      <c r="A529" s="547" t="s">
        <v>24178</v>
      </c>
      <c r="B529" s="548" t="s">
        <v>24179</v>
      </c>
      <c r="C529" s="547" t="s">
        <v>24180</v>
      </c>
      <c r="D529" s="548" t="s">
        <v>1770</v>
      </c>
      <c r="E529" s="549">
        <v>442.17</v>
      </c>
    </row>
    <row r="530" spans="1:5" ht="2.1" customHeight="1" x14ac:dyDescent="0.2">
      <c r="A530" s="547"/>
      <c r="B530" s="548"/>
      <c r="C530" s="547"/>
      <c r="D530" s="548"/>
      <c r="E530" s="549"/>
    </row>
    <row r="531" spans="1:5" ht="20.100000000000001" customHeight="1" x14ac:dyDescent="0.2">
      <c r="A531" s="547" t="s">
        <v>24181</v>
      </c>
      <c r="B531" s="548" t="s">
        <v>24182</v>
      </c>
      <c r="C531" s="547" t="s">
        <v>24183</v>
      </c>
      <c r="D531" s="548" t="s">
        <v>1770</v>
      </c>
      <c r="E531" s="549">
        <v>639.66</v>
      </c>
    </row>
    <row r="532" spans="1:5" ht="2.1" customHeight="1" x14ac:dyDescent="0.2">
      <c r="A532" s="547"/>
      <c r="B532" s="548"/>
      <c r="C532" s="547"/>
      <c r="D532" s="548"/>
      <c r="E532" s="549"/>
    </row>
    <row r="533" spans="1:5" ht="20.100000000000001" customHeight="1" x14ac:dyDescent="0.2">
      <c r="A533" s="547" t="s">
        <v>24184</v>
      </c>
      <c r="B533" s="548" t="s">
        <v>24185</v>
      </c>
      <c r="C533" s="547" t="s">
        <v>24186</v>
      </c>
      <c r="D533" s="548" t="s">
        <v>1770</v>
      </c>
      <c r="E533" s="549">
        <v>734.4</v>
      </c>
    </row>
    <row r="534" spans="1:5" ht="2.1" customHeight="1" x14ac:dyDescent="0.2">
      <c r="A534" s="547"/>
      <c r="B534" s="548"/>
      <c r="C534" s="547"/>
      <c r="D534" s="548"/>
      <c r="E534" s="549"/>
    </row>
    <row r="535" spans="1:5" ht="20.100000000000001" customHeight="1" x14ac:dyDescent="0.2">
      <c r="A535" s="547" t="s">
        <v>24187</v>
      </c>
      <c r="B535" s="548" t="s">
        <v>24188</v>
      </c>
      <c r="C535" s="547" t="s">
        <v>24189</v>
      </c>
      <c r="D535" s="548" t="s">
        <v>1770</v>
      </c>
      <c r="E535" s="549">
        <v>1079.83</v>
      </c>
    </row>
    <row r="536" spans="1:5" ht="2.1" customHeight="1" x14ac:dyDescent="0.2">
      <c r="A536" s="547"/>
      <c r="B536" s="548"/>
      <c r="C536" s="547"/>
      <c r="D536" s="548"/>
      <c r="E536" s="549"/>
    </row>
    <row r="537" spans="1:5" ht="20.100000000000001" customHeight="1" x14ac:dyDescent="0.2">
      <c r="A537" s="547" t="s">
        <v>24190</v>
      </c>
      <c r="B537" s="548" t="s">
        <v>24191</v>
      </c>
      <c r="C537" s="547" t="s">
        <v>24192</v>
      </c>
      <c r="D537" s="548" t="s">
        <v>1770</v>
      </c>
      <c r="E537" s="549">
        <v>1414.65</v>
      </c>
    </row>
    <row r="538" spans="1:5" ht="2.1" customHeight="1" x14ac:dyDescent="0.2">
      <c r="A538" s="547"/>
      <c r="B538" s="548"/>
      <c r="C538" s="547"/>
      <c r="D538" s="548"/>
      <c r="E538" s="549"/>
    </row>
    <row r="539" spans="1:5" ht="20.100000000000001" customHeight="1" x14ac:dyDescent="0.2">
      <c r="A539" s="138" t="s">
        <v>24193</v>
      </c>
      <c r="B539" s="139" t="s">
        <v>24194</v>
      </c>
      <c r="C539" s="138" t="s">
        <v>24195</v>
      </c>
      <c r="D539" s="139" t="s">
        <v>1549</v>
      </c>
      <c r="E539" s="140">
        <v>1617.43</v>
      </c>
    </row>
    <row r="540" spans="1:5" ht="20.100000000000001" customHeight="1" x14ac:dyDescent="0.2">
      <c r="A540" s="138" t="s">
        <v>24196</v>
      </c>
      <c r="B540" s="139" t="s">
        <v>24197</v>
      </c>
      <c r="C540" s="138" t="s">
        <v>24198</v>
      </c>
      <c r="D540" s="139" t="s">
        <v>1549</v>
      </c>
      <c r="E540" s="140">
        <v>2137.56</v>
      </c>
    </row>
    <row r="541" spans="1:5" ht="20.100000000000001" customHeight="1" x14ac:dyDescent="0.2">
      <c r="A541" s="138" t="s">
        <v>24199</v>
      </c>
      <c r="B541" s="139" t="s">
        <v>24200</v>
      </c>
      <c r="C541" s="138" t="s">
        <v>24201</v>
      </c>
      <c r="D541" s="139" t="s">
        <v>1549</v>
      </c>
      <c r="E541" s="140">
        <v>2669.24</v>
      </c>
    </row>
    <row r="542" spans="1:5" ht="20.100000000000001" customHeight="1" x14ac:dyDescent="0.2">
      <c r="A542" s="138" t="s">
        <v>24202</v>
      </c>
      <c r="B542" s="139" t="s">
        <v>24203</v>
      </c>
      <c r="C542" s="138" t="s">
        <v>24204</v>
      </c>
      <c r="D542" s="139" t="s">
        <v>1549</v>
      </c>
      <c r="E542" s="140">
        <v>3355.09</v>
      </c>
    </row>
    <row r="543" spans="1:5" ht="20.100000000000001" customHeight="1" x14ac:dyDescent="0.2">
      <c r="A543" s="138" t="s">
        <v>24205</v>
      </c>
      <c r="B543" s="139" t="s">
        <v>24206</v>
      </c>
      <c r="C543" s="138" t="s">
        <v>24207</v>
      </c>
      <c r="D543" s="139" t="s">
        <v>1549</v>
      </c>
      <c r="E543" s="140">
        <v>4572.62</v>
      </c>
    </row>
    <row r="544" spans="1:5" ht="20.100000000000001" customHeight="1" x14ac:dyDescent="0.2">
      <c r="A544" s="138" t="s">
        <v>24208</v>
      </c>
      <c r="B544" s="139" t="s">
        <v>24209</v>
      </c>
      <c r="C544" s="138" t="s">
        <v>24210</v>
      </c>
      <c r="D544" s="139" t="s">
        <v>1549</v>
      </c>
      <c r="E544" s="140">
        <v>1870.99</v>
      </c>
    </row>
    <row r="545" spans="1:5" ht="20.100000000000001" customHeight="1" x14ac:dyDescent="0.2">
      <c r="A545" s="138" t="s">
        <v>24211</v>
      </c>
      <c r="B545" s="139" t="s">
        <v>24212</v>
      </c>
      <c r="C545" s="138" t="s">
        <v>24213</v>
      </c>
      <c r="D545" s="139" t="s">
        <v>1549</v>
      </c>
      <c r="E545" s="140">
        <v>2270.6999999999998</v>
      </c>
    </row>
    <row r="546" spans="1:5" ht="20.100000000000001" customHeight="1" x14ac:dyDescent="0.2">
      <c r="A546" s="138" t="s">
        <v>24214</v>
      </c>
      <c r="B546" s="139" t="s">
        <v>24215</v>
      </c>
      <c r="C546" s="138" t="s">
        <v>24216</v>
      </c>
      <c r="D546" s="139" t="s">
        <v>1549</v>
      </c>
      <c r="E546" s="140">
        <v>3285.07</v>
      </c>
    </row>
    <row r="547" spans="1:5" ht="20.100000000000001" customHeight="1" x14ac:dyDescent="0.2">
      <c r="A547" s="138" t="s">
        <v>24217</v>
      </c>
      <c r="B547" s="139" t="s">
        <v>24218</v>
      </c>
      <c r="C547" s="138" t="s">
        <v>24219</v>
      </c>
      <c r="D547" s="139" t="s">
        <v>1549</v>
      </c>
      <c r="E547" s="140">
        <v>2610.27</v>
      </c>
    </row>
    <row r="548" spans="1:5" ht="20.100000000000001" customHeight="1" x14ac:dyDescent="0.2">
      <c r="A548" s="138" t="s">
        <v>24220</v>
      </c>
      <c r="B548" s="139" t="s">
        <v>24221</v>
      </c>
      <c r="C548" s="138" t="s">
        <v>24222</v>
      </c>
      <c r="D548" s="139" t="s">
        <v>1549</v>
      </c>
      <c r="E548" s="140">
        <v>3628.98</v>
      </c>
    </row>
    <row r="549" spans="1:5" ht="20.100000000000001" customHeight="1" x14ac:dyDescent="0.2">
      <c r="A549" s="138" t="s">
        <v>24223</v>
      </c>
      <c r="B549" s="139" t="s">
        <v>24224</v>
      </c>
      <c r="C549" s="138" t="s">
        <v>24225</v>
      </c>
      <c r="D549" s="139" t="s">
        <v>1549</v>
      </c>
      <c r="E549" s="140">
        <v>4859.53</v>
      </c>
    </row>
    <row r="550" spans="1:5" ht="20.100000000000001" customHeight="1" x14ac:dyDescent="0.2">
      <c r="A550" s="138" t="s">
        <v>24226</v>
      </c>
      <c r="B550" s="139" t="s">
        <v>24227</v>
      </c>
      <c r="C550" s="138" t="s">
        <v>24228</v>
      </c>
      <c r="D550" s="139" t="s">
        <v>1549</v>
      </c>
      <c r="E550" s="140">
        <v>2945.84</v>
      </c>
    </row>
    <row r="551" spans="1:5" ht="20.100000000000001" customHeight="1" x14ac:dyDescent="0.2">
      <c r="A551" s="138" t="s">
        <v>24229</v>
      </c>
      <c r="B551" s="139" t="s">
        <v>24230</v>
      </c>
      <c r="C551" s="138" t="s">
        <v>24231</v>
      </c>
      <c r="D551" s="139" t="s">
        <v>1549</v>
      </c>
      <c r="E551" s="140">
        <v>4024.03</v>
      </c>
    </row>
    <row r="552" spans="1:5" ht="20.100000000000001" customHeight="1" x14ac:dyDescent="0.2">
      <c r="A552" s="138" t="s">
        <v>24232</v>
      </c>
      <c r="B552" s="139" t="s">
        <v>24233</v>
      </c>
      <c r="C552" s="138" t="s">
        <v>24234</v>
      </c>
      <c r="D552" s="139" t="s">
        <v>1549</v>
      </c>
      <c r="E552" s="140">
        <v>5455.88</v>
      </c>
    </row>
    <row r="553" spans="1:5" ht="20.100000000000001" customHeight="1" x14ac:dyDescent="0.2">
      <c r="A553" s="138" t="s">
        <v>24235</v>
      </c>
      <c r="B553" s="139" t="s">
        <v>24236</v>
      </c>
      <c r="C553" s="138" t="s">
        <v>24237</v>
      </c>
      <c r="D553" s="139" t="s">
        <v>1549</v>
      </c>
      <c r="E553" s="140">
        <v>6980.31</v>
      </c>
    </row>
    <row r="554" spans="1:5" ht="20.100000000000001" customHeight="1" x14ac:dyDescent="0.2">
      <c r="A554" s="138" t="s">
        <v>24238</v>
      </c>
      <c r="B554" s="139" t="s">
        <v>24239</v>
      </c>
      <c r="C554" s="138" t="s">
        <v>24240</v>
      </c>
      <c r="D554" s="139" t="s">
        <v>1549</v>
      </c>
      <c r="E554" s="140">
        <v>3287.98</v>
      </c>
    </row>
    <row r="555" spans="1:5" ht="20.100000000000001" customHeight="1" x14ac:dyDescent="0.2">
      <c r="A555" s="138" t="s">
        <v>24241</v>
      </c>
      <c r="B555" s="139" t="s">
        <v>24242</v>
      </c>
      <c r="C555" s="138" t="s">
        <v>24243</v>
      </c>
      <c r="D555" s="139" t="s">
        <v>1549</v>
      </c>
      <c r="E555" s="140">
        <v>4612.46</v>
      </c>
    </row>
    <row r="556" spans="1:5" ht="20.100000000000001" customHeight="1" x14ac:dyDescent="0.2">
      <c r="A556" s="138" t="s">
        <v>24244</v>
      </c>
      <c r="B556" s="139" t="s">
        <v>24245</v>
      </c>
      <c r="C556" s="138" t="s">
        <v>24246</v>
      </c>
      <c r="D556" s="139" t="s">
        <v>1549</v>
      </c>
      <c r="E556" s="140">
        <v>5993.22</v>
      </c>
    </row>
    <row r="557" spans="1:5" ht="20.100000000000001" customHeight="1" x14ac:dyDescent="0.2">
      <c r="A557" s="138" t="s">
        <v>24247</v>
      </c>
      <c r="B557" s="139" t="s">
        <v>24248</v>
      </c>
      <c r="C557" s="138" t="s">
        <v>24249</v>
      </c>
      <c r="D557" s="139" t="s">
        <v>1549</v>
      </c>
      <c r="E557" s="140">
        <v>7588.21</v>
      </c>
    </row>
    <row r="558" spans="1:5" ht="20.100000000000001" customHeight="1" x14ac:dyDescent="0.2">
      <c r="A558" s="138" t="s">
        <v>24250</v>
      </c>
      <c r="B558" s="139" t="s">
        <v>24251</v>
      </c>
      <c r="C558" s="138" t="s">
        <v>24252</v>
      </c>
      <c r="D558" s="139" t="s">
        <v>1549</v>
      </c>
      <c r="E558" s="140">
        <v>9397.42</v>
      </c>
    </row>
    <row r="559" spans="1:5" ht="20.100000000000001" customHeight="1" x14ac:dyDescent="0.2">
      <c r="A559" s="138" t="s">
        <v>24253</v>
      </c>
      <c r="B559" s="139" t="s">
        <v>24254</v>
      </c>
      <c r="C559" s="138" t="s">
        <v>24255</v>
      </c>
      <c r="D559" s="139" t="s">
        <v>1549</v>
      </c>
      <c r="E559" s="140">
        <v>2677.09</v>
      </c>
    </row>
    <row r="560" spans="1:5" ht="20.100000000000001" customHeight="1" x14ac:dyDescent="0.2">
      <c r="A560" s="138" t="s">
        <v>24256</v>
      </c>
      <c r="B560" s="139" t="s">
        <v>24257</v>
      </c>
      <c r="C560" s="138" t="s">
        <v>24258</v>
      </c>
      <c r="D560" s="139" t="s">
        <v>1549</v>
      </c>
      <c r="E560" s="140">
        <v>3399.23</v>
      </c>
    </row>
    <row r="561" spans="1:5" ht="20.100000000000001" customHeight="1" x14ac:dyDescent="0.2">
      <c r="A561" s="138" t="s">
        <v>24259</v>
      </c>
      <c r="B561" s="139" t="s">
        <v>24260</v>
      </c>
      <c r="C561" s="138" t="s">
        <v>24261</v>
      </c>
      <c r="D561" s="139" t="s">
        <v>1549</v>
      </c>
      <c r="E561" s="140">
        <v>4675.9799999999996</v>
      </c>
    </row>
    <row r="562" spans="1:5" ht="20.100000000000001" customHeight="1" x14ac:dyDescent="0.2">
      <c r="A562" s="138" t="s">
        <v>24262</v>
      </c>
      <c r="B562" s="139" t="s">
        <v>24263</v>
      </c>
      <c r="C562" s="138" t="s">
        <v>24264</v>
      </c>
      <c r="D562" s="139" t="s">
        <v>1549</v>
      </c>
      <c r="E562" s="140">
        <v>4035.58</v>
      </c>
    </row>
    <row r="563" spans="1:5" ht="20.100000000000001" customHeight="1" x14ac:dyDescent="0.2">
      <c r="A563" s="138" t="s">
        <v>24265</v>
      </c>
      <c r="B563" s="139" t="s">
        <v>24266</v>
      </c>
      <c r="C563" s="138" t="s">
        <v>24267</v>
      </c>
      <c r="D563" s="139" t="s">
        <v>1549</v>
      </c>
      <c r="E563" s="140">
        <v>5327.94</v>
      </c>
    </row>
    <row r="564" spans="1:5" ht="20.100000000000001" customHeight="1" x14ac:dyDescent="0.2">
      <c r="A564" s="138" t="s">
        <v>24268</v>
      </c>
      <c r="B564" s="139" t="s">
        <v>24269</v>
      </c>
      <c r="C564" s="138" t="s">
        <v>24270</v>
      </c>
      <c r="D564" s="139" t="s">
        <v>1549</v>
      </c>
      <c r="E564" s="140">
        <v>6835.56</v>
      </c>
    </row>
    <row r="565" spans="1:5" ht="20.100000000000001" customHeight="1" x14ac:dyDescent="0.2">
      <c r="A565" s="138" t="s">
        <v>24271</v>
      </c>
      <c r="B565" s="139" t="s">
        <v>24272</v>
      </c>
      <c r="C565" s="138" t="s">
        <v>24273</v>
      </c>
      <c r="D565" s="139" t="s">
        <v>1549</v>
      </c>
      <c r="E565" s="140">
        <v>4647.54</v>
      </c>
    </row>
    <row r="566" spans="1:5" ht="20.100000000000001" customHeight="1" x14ac:dyDescent="0.2">
      <c r="A566" s="138" t="s">
        <v>24274</v>
      </c>
      <c r="B566" s="139" t="s">
        <v>24275</v>
      </c>
      <c r="C566" s="138" t="s">
        <v>24276</v>
      </c>
      <c r="D566" s="139" t="s">
        <v>1549</v>
      </c>
      <c r="E566" s="140">
        <v>6046.08</v>
      </c>
    </row>
    <row r="567" spans="1:5" ht="20.100000000000001" customHeight="1" x14ac:dyDescent="0.2">
      <c r="A567" s="138" t="s">
        <v>24277</v>
      </c>
      <c r="B567" s="139" t="s">
        <v>24278</v>
      </c>
      <c r="C567" s="138" t="s">
        <v>24279</v>
      </c>
      <c r="D567" s="139" t="s">
        <v>1549</v>
      </c>
      <c r="E567" s="140">
        <v>7890.02</v>
      </c>
    </row>
    <row r="568" spans="1:5" ht="20.100000000000001" customHeight="1" x14ac:dyDescent="0.2">
      <c r="A568" s="138" t="s">
        <v>24280</v>
      </c>
      <c r="B568" s="139" t="s">
        <v>24281</v>
      </c>
      <c r="C568" s="138" t="s">
        <v>24282</v>
      </c>
      <c r="D568" s="139" t="s">
        <v>1549</v>
      </c>
      <c r="E568" s="140">
        <v>9749.85</v>
      </c>
    </row>
    <row r="569" spans="1:5" ht="20.100000000000001" customHeight="1" x14ac:dyDescent="0.2">
      <c r="A569" s="138" t="s">
        <v>24283</v>
      </c>
      <c r="B569" s="139" t="s">
        <v>24284</v>
      </c>
      <c r="C569" s="138" t="s">
        <v>24285</v>
      </c>
      <c r="D569" s="139" t="s">
        <v>1549</v>
      </c>
      <c r="E569" s="140">
        <v>5275.18</v>
      </c>
    </row>
    <row r="570" spans="1:5" ht="20.100000000000001" customHeight="1" x14ac:dyDescent="0.2">
      <c r="A570" s="138" t="s">
        <v>24286</v>
      </c>
      <c r="B570" s="139" t="s">
        <v>24287</v>
      </c>
      <c r="C570" s="138" t="s">
        <v>24288</v>
      </c>
      <c r="D570" s="139" t="s">
        <v>1549</v>
      </c>
      <c r="E570" s="140">
        <v>7081.73</v>
      </c>
    </row>
    <row r="571" spans="1:5" ht="20.100000000000001" customHeight="1" x14ac:dyDescent="0.2">
      <c r="A571" s="138" t="s">
        <v>24289</v>
      </c>
      <c r="B571" s="139" t="s">
        <v>24290</v>
      </c>
      <c r="C571" s="138" t="s">
        <v>24291</v>
      </c>
      <c r="D571" s="139" t="s">
        <v>1549</v>
      </c>
      <c r="E571" s="140">
        <v>8849.19</v>
      </c>
    </row>
    <row r="572" spans="1:5" ht="20.100000000000001" customHeight="1" x14ac:dyDescent="0.2">
      <c r="A572" s="138" t="s">
        <v>24292</v>
      </c>
      <c r="B572" s="139" t="s">
        <v>24293</v>
      </c>
      <c r="C572" s="138" t="s">
        <v>24294</v>
      </c>
      <c r="D572" s="139" t="s">
        <v>1549</v>
      </c>
      <c r="E572" s="140">
        <v>10830.87</v>
      </c>
    </row>
    <row r="573" spans="1:5" ht="20.100000000000001" customHeight="1" x14ac:dyDescent="0.2">
      <c r="A573" s="138" t="s">
        <v>24295</v>
      </c>
      <c r="B573" s="139" t="s">
        <v>24296</v>
      </c>
      <c r="C573" s="138" t="s">
        <v>24297</v>
      </c>
      <c r="D573" s="139" t="s">
        <v>1549</v>
      </c>
      <c r="E573" s="140">
        <v>13026.77</v>
      </c>
    </row>
    <row r="574" spans="1:5" ht="20.100000000000001" customHeight="1" x14ac:dyDescent="0.2">
      <c r="A574" s="138" t="s">
        <v>24298</v>
      </c>
      <c r="B574" s="139" t="s">
        <v>24299</v>
      </c>
      <c r="C574" s="138" t="s">
        <v>24300</v>
      </c>
      <c r="D574" s="139" t="s">
        <v>1549</v>
      </c>
      <c r="E574" s="140">
        <v>3482.94</v>
      </c>
    </row>
    <row r="575" spans="1:5" ht="20.100000000000001" customHeight="1" x14ac:dyDescent="0.2">
      <c r="A575" s="138" t="s">
        <v>24301</v>
      </c>
      <c r="B575" s="139" t="s">
        <v>24302</v>
      </c>
      <c r="C575" s="138" t="s">
        <v>24303</v>
      </c>
      <c r="D575" s="139" t="s">
        <v>1549</v>
      </c>
      <c r="E575" s="140">
        <v>4527.7700000000004</v>
      </c>
    </row>
    <row r="576" spans="1:5" ht="20.100000000000001" customHeight="1" x14ac:dyDescent="0.2">
      <c r="A576" s="138" t="s">
        <v>24304</v>
      </c>
      <c r="B576" s="139" t="s">
        <v>24305</v>
      </c>
      <c r="C576" s="138" t="s">
        <v>24306</v>
      </c>
      <c r="D576" s="139" t="s">
        <v>1549</v>
      </c>
      <c r="E576" s="140">
        <v>6067.13</v>
      </c>
    </row>
    <row r="577" spans="1:5" ht="20.100000000000001" customHeight="1" x14ac:dyDescent="0.2">
      <c r="A577" s="138" t="s">
        <v>24307</v>
      </c>
      <c r="B577" s="139" t="s">
        <v>24308</v>
      </c>
      <c r="C577" s="138" t="s">
        <v>24309</v>
      </c>
      <c r="D577" s="139" t="s">
        <v>1549</v>
      </c>
      <c r="E577" s="140">
        <v>5458.51</v>
      </c>
    </row>
    <row r="578" spans="1:5" ht="20.100000000000001" customHeight="1" x14ac:dyDescent="0.2">
      <c r="A578" s="138" t="s">
        <v>24310</v>
      </c>
      <c r="B578" s="139" t="s">
        <v>24311</v>
      </c>
      <c r="C578" s="138" t="s">
        <v>24312</v>
      </c>
      <c r="D578" s="139" t="s">
        <v>1549</v>
      </c>
      <c r="E578" s="140">
        <v>6348.85</v>
      </c>
    </row>
    <row r="579" spans="1:5" ht="20.100000000000001" customHeight="1" x14ac:dyDescent="0.2">
      <c r="A579" s="138" t="s">
        <v>24313</v>
      </c>
      <c r="B579" s="139" t="s">
        <v>24314</v>
      </c>
      <c r="C579" s="138" t="s">
        <v>24315</v>
      </c>
      <c r="D579" s="139" t="s">
        <v>1549</v>
      </c>
      <c r="E579" s="140">
        <v>7027.94</v>
      </c>
    </row>
    <row r="580" spans="1:5" ht="20.100000000000001" customHeight="1" x14ac:dyDescent="0.2">
      <c r="A580" s="138" t="s">
        <v>24316</v>
      </c>
      <c r="B580" s="139" t="s">
        <v>24317</v>
      </c>
      <c r="C580" s="138" t="s">
        <v>24318</v>
      </c>
      <c r="D580" s="139" t="s">
        <v>1549</v>
      </c>
      <c r="E580" s="140">
        <v>8811.2000000000007</v>
      </c>
    </row>
    <row r="581" spans="1:5" ht="20.100000000000001" customHeight="1" x14ac:dyDescent="0.2">
      <c r="A581" s="138" t="s">
        <v>24319</v>
      </c>
      <c r="B581" s="139" t="s">
        <v>24320</v>
      </c>
      <c r="C581" s="138" t="s">
        <v>24321</v>
      </c>
      <c r="D581" s="139" t="s">
        <v>1549</v>
      </c>
      <c r="E581" s="140">
        <v>8068.77</v>
      </c>
    </row>
    <row r="582" spans="1:5" ht="20.100000000000001" customHeight="1" x14ac:dyDescent="0.2">
      <c r="A582" s="138" t="s">
        <v>24322</v>
      </c>
      <c r="B582" s="139" t="s">
        <v>24323</v>
      </c>
      <c r="C582" s="138" t="s">
        <v>24324</v>
      </c>
      <c r="D582" s="139" t="s">
        <v>1549</v>
      </c>
      <c r="E582" s="140">
        <v>10324.4</v>
      </c>
    </row>
    <row r="583" spans="1:5" ht="20.100000000000001" customHeight="1" x14ac:dyDescent="0.2">
      <c r="A583" s="138" t="s">
        <v>24325</v>
      </c>
      <c r="B583" s="139" t="s">
        <v>24326</v>
      </c>
      <c r="C583" s="138" t="s">
        <v>24327</v>
      </c>
      <c r="D583" s="139" t="s">
        <v>1549</v>
      </c>
      <c r="E583" s="140">
        <v>12518.77</v>
      </c>
    </row>
    <row r="584" spans="1:5" ht="20.100000000000001" customHeight="1" x14ac:dyDescent="0.2">
      <c r="A584" s="138" t="s">
        <v>24328</v>
      </c>
      <c r="B584" s="139" t="s">
        <v>24329</v>
      </c>
      <c r="C584" s="138" t="s">
        <v>24330</v>
      </c>
      <c r="D584" s="139" t="s">
        <v>1549</v>
      </c>
      <c r="E584" s="140">
        <v>7262.38</v>
      </c>
    </row>
    <row r="585" spans="1:5" ht="20.100000000000001" customHeight="1" x14ac:dyDescent="0.2">
      <c r="A585" s="138" t="s">
        <v>24331</v>
      </c>
      <c r="B585" s="139" t="s">
        <v>24332</v>
      </c>
      <c r="C585" s="138" t="s">
        <v>24333</v>
      </c>
      <c r="D585" s="139" t="s">
        <v>1549</v>
      </c>
      <c r="E585" s="140">
        <v>9550.3700000000008</v>
      </c>
    </row>
    <row r="586" spans="1:5" ht="20.100000000000001" customHeight="1" x14ac:dyDescent="0.2">
      <c r="A586" s="138" t="s">
        <v>24334</v>
      </c>
      <c r="B586" s="139" t="s">
        <v>24335</v>
      </c>
      <c r="C586" s="138" t="s">
        <v>24336</v>
      </c>
      <c r="D586" s="139" t="s">
        <v>1549</v>
      </c>
      <c r="E586" s="140">
        <v>11704.53</v>
      </c>
    </row>
    <row r="587" spans="1:5" ht="20.100000000000001" customHeight="1" x14ac:dyDescent="0.2">
      <c r="A587" s="138" t="s">
        <v>24337</v>
      </c>
      <c r="B587" s="139" t="s">
        <v>24338</v>
      </c>
      <c r="C587" s="138" t="s">
        <v>24339</v>
      </c>
      <c r="D587" s="139" t="s">
        <v>1549</v>
      </c>
      <c r="E587" s="140">
        <v>14072.9</v>
      </c>
    </row>
    <row r="588" spans="1:5" ht="20.100000000000001" customHeight="1" x14ac:dyDescent="0.2">
      <c r="A588" s="138" t="s">
        <v>24340</v>
      </c>
      <c r="B588" s="139" t="s">
        <v>24341</v>
      </c>
      <c r="C588" s="138" t="s">
        <v>24342</v>
      </c>
      <c r="D588" s="139" t="s">
        <v>1549</v>
      </c>
      <c r="E588" s="140">
        <v>16655.490000000002</v>
      </c>
    </row>
    <row r="589" spans="1:5" ht="20.100000000000001" customHeight="1" x14ac:dyDescent="0.2">
      <c r="A589" s="138" t="s">
        <v>24343</v>
      </c>
      <c r="B589" s="139" t="s">
        <v>24344</v>
      </c>
      <c r="C589" s="138" t="s">
        <v>24345</v>
      </c>
      <c r="D589" s="139" t="s">
        <v>1770</v>
      </c>
      <c r="E589" s="140">
        <v>426.27</v>
      </c>
    </row>
    <row r="590" spans="1:5" ht="20.100000000000001" customHeight="1" x14ac:dyDescent="0.2">
      <c r="A590" s="138" t="s">
        <v>24346</v>
      </c>
      <c r="B590" s="139" t="s">
        <v>24347</v>
      </c>
      <c r="C590" s="138" t="s">
        <v>24348</v>
      </c>
      <c r="D590" s="139" t="s">
        <v>1770</v>
      </c>
      <c r="E590" s="140">
        <v>552.80999999999995</v>
      </c>
    </row>
    <row r="591" spans="1:5" ht="20.100000000000001" customHeight="1" x14ac:dyDescent="0.2">
      <c r="A591" s="138" t="s">
        <v>24349</v>
      </c>
      <c r="B591" s="139" t="s">
        <v>24350</v>
      </c>
      <c r="C591" s="138" t="s">
        <v>24351</v>
      </c>
      <c r="D591" s="139" t="s">
        <v>1770</v>
      </c>
      <c r="E591" s="140">
        <v>795.24</v>
      </c>
    </row>
    <row r="592" spans="1:5" ht="20.100000000000001" customHeight="1" x14ac:dyDescent="0.2">
      <c r="A592" s="138" t="s">
        <v>24352</v>
      </c>
      <c r="B592" s="139" t="s">
        <v>24353</v>
      </c>
      <c r="C592" s="138" t="s">
        <v>24354</v>
      </c>
      <c r="D592" s="139" t="s">
        <v>1770</v>
      </c>
      <c r="E592" s="140">
        <v>1034.69</v>
      </c>
    </row>
    <row r="593" spans="1:5" ht="20.100000000000001" customHeight="1" x14ac:dyDescent="0.2">
      <c r="A593" s="138" t="s">
        <v>24355</v>
      </c>
      <c r="B593" s="139" t="s">
        <v>24356</v>
      </c>
      <c r="C593" s="138" t="s">
        <v>24357</v>
      </c>
      <c r="D593" s="139" t="s">
        <v>1770</v>
      </c>
      <c r="E593" s="140">
        <v>1514.45</v>
      </c>
    </row>
    <row r="594" spans="1:5" ht="20.100000000000001" customHeight="1" x14ac:dyDescent="0.2">
      <c r="A594" s="138" t="s">
        <v>24358</v>
      </c>
      <c r="B594" s="139" t="s">
        <v>24359</v>
      </c>
      <c r="C594" s="138" t="s">
        <v>24360</v>
      </c>
      <c r="D594" s="139" t="s">
        <v>1770</v>
      </c>
      <c r="E594" s="140">
        <v>1467.05</v>
      </c>
    </row>
    <row r="595" spans="1:5" ht="20.100000000000001" customHeight="1" x14ac:dyDescent="0.2">
      <c r="A595" s="138" t="s">
        <v>24361</v>
      </c>
      <c r="B595" s="139" t="s">
        <v>24362</v>
      </c>
      <c r="C595" s="138" t="s">
        <v>24363</v>
      </c>
      <c r="D595" s="139" t="s">
        <v>1770</v>
      </c>
      <c r="E595" s="140">
        <v>1921.38</v>
      </c>
    </row>
    <row r="596" spans="1:5" ht="20.100000000000001" customHeight="1" x14ac:dyDescent="0.2">
      <c r="A596" s="138" t="s">
        <v>24364</v>
      </c>
      <c r="B596" s="139" t="s">
        <v>24365</v>
      </c>
      <c r="C596" s="138" t="s">
        <v>24366</v>
      </c>
      <c r="D596" s="139" t="s">
        <v>1770</v>
      </c>
      <c r="E596" s="140">
        <v>2403.23</v>
      </c>
    </row>
    <row r="597" spans="1:5" ht="20.100000000000001" customHeight="1" x14ac:dyDescent="0.2">
      <c r="A597" s="138" t="s">
        <v>24367</v>
      </c>
      <c r="B597" s="139" t="s">
        <v>24368</v>
      </c>
      <c r="C597" s="138" t="s">
        <v>24369</v>
      </c>
      <c r="D597" s="139" t="s">
        <v>1770</v>
      </c>
      <c r="E597" s="140">
        <v>2416.02</v>
      </c>
    </row>
    <row r="598" spans="1:5" ht="20.100000000000001" customHeight="1" x14ac:dyDescent="0.2">
      <c r="A598" s="138" t="s">
        <v>24370</v>
      </c>
      <c r="B598" s="139" t="s">
        <v>24371</v>
      </c>
      <c r="C598" s="138" t="s">
        <v>24372</v>
      </c>
      <c r="D598" s="139" t="s">
        <v>1770</v>
      </c>
      <c r="E598" s="140">
        <v>2841.99</v>
      </c>
    </row>
    <row r="599" spans="1:5" ht="20.100000000000001" customHeight="1" x14ac:dyDescent="0.2">
      <c r="A599" s="138" t="s">
        <v>24373</v>
      </c>
      <c r="B599" s="139" t="s">
        <v>24374</v>
      </c>
      <c r="C599" s="138" t="s">
        <v>24375</v>
      </c>
      <c r="D599" s="139" t="s">
        <v>1770</v>
      </c>
      <c r="E599" s="140">
        <v>3267.96</v>
      </c>
    </row>
    <row r="600" spans="1:5" ht="20.100000000000001" customHeight="1" x14ac:dyDescent="0.2">
      <c r="A600" s="138" t="s">
        <v>24376</v>
      </c>
      <c r="B600" s="139" t="s">
        <v>24377</v>
      </c>
      <c r="C600" s="138" t="s">
        <v>24378</v>
      </c>
      <c r="D600" s="139" t="s">
        <v>1770</v>
      </c>
      <c r="E600" s="140">
        <v>2743.35</v>
      </c>
    </row>
    <row r="601" spans="1:5" ht="20.100000000000001" customHeight="1" x14ac:dyDescent="0.2">
      <c r="A601" s="138" t="s">
        <v>24379</v>
      </c>
      <c r="B601" s="139" t="s">
        <v>24380</v>
      </c>
      <c r="C601" s="138" t="s">
        <v>24381</v>
      </c>
      <c r="D601" s="139" t="s">
        <v>1770</v>
      </c>
      <c r="E601" s="140">
        <v>3184.62</v>
      </c>
    </row>
    <row r="602" spans="1:5" ht="20.100000000000001" customHeight="1" x14ac:dyDescent="0.2">
      <c r="A602" s="138" t="s">
        <v>24382</v>
      </c>
      <c r="B602" s="139" t="s">
        <v>24383</v>
      </c>
      <c r="C602" s="138" t="s">
        <v>24384</v>
      </c>
      <c r="D602" s="139" t="s">
        <v>1770</v>
      </c>
      <c r="E602" s="140">
        <v>4335.9399999999996</v>
      </c>
    </row>
    <row r="603" spans="1:5" ht="20.100000000000001" customHeight="1" x14ac:dyDescent="0.2">
      <c r="A603" s="138" t="s">
        <v>24385</v>
      </c>
      <c r="B603" s="139" t="s">
        <v>24386</v>
      </c>
      <c r="C603" s="138" t="s">
        <v>24387</v>
      </c>
      <c r="D603" s="139" t="s">
        <v>1770</v>
      </c>
      <c r="E603" s="140">
        <v>3855.1</v>
      </c>
    </row>
    <row r="604" spans="1:5" ht="20.100000000000001" customHeight="1" x14ac:dyDescent="0.2">
      <c r="A604" s="138" t="s">
        <v>24388</v>
      </c>
      <c r="B604" s="139" t="s">
        <v>24389</v>
      </c>
      <c r="C604" s="138" t="s">
        <v>24390</v>
      </c>
      <c r="D604" s="139" t="s">
        <v>1770</v>
      </c>
      <c r="E604" s="140">
        <v>3136.65</v>
      </c>
    </row>
    <row r="605" spans="1:5" ht="20.100000000000001" customHeight="1" x14ac:dyDescent="0.2">
      <c r="A605" s="138" t="s">
        <v>24391</v>
      </c>
      <c r="B605" s="139" t="s">
        <v>24392</v>
      </c>
      <c r="C605" s="138" t="s">
        <v>24393</v>
      </c>
      <c r="D605" s="139" t="s">
        <v>1770</v>
      </c>
      <c r="E605" s="140">
        <v>3866.26</v>
      </c>
    </row>
    <row r="606" spans="1:5" ht="20.100000000000001" customHeight="1" x14ac:dyDescent="0.2">
      <c r="A606" s="138" t="s">
        <v>24394</v>
      </c>
      <c r="B606" s="139" t="s">
        <v>24395</v>
      </c>
      <c r="C606" s="138" t="s">
        <v>24396</v>
      </c>
      <c r="D606" s="139" t="s">
        <v>1770</v>
      </c>
      <c r="E606" s="140">
        <v>4382.1899999999996</v>
      </c>
    </row>
    <row r="607" spans="1:5" ht="20.100000000000001" customHeight="1" x14ac:dyDescent="0.2">
      <c r="A607" s="138" t="s">
        <v>24397</v>
      </c>
      <c r="B607" s="139" t="s">
        <v>24398</v>
      </c>
      <c r="C607" s="138" t="s">
        <v>24399</v>
      </c>
      <c r="D607" s="139" t="s">
        <v>1770</v>
      </c>
      <c r="E607" s="140">
        <v>4898.1099999999997</v>
      </c>
    </row>
    <row r="608" spans="1:5" ht="20.100000000000001" customHeight="1" x14ac:dyDescent="0.2">
      <c r="A608" s="138" t="s">
        <v>24400</v>
      </c>
      <c r="B608" s="139" t="s">
        <v>24401</v>
      </c>
      <c r="C608" s="138" t="s">
        <v>24402</v>
      </c>
      <c r="D608" s="139" t="s">
        <v>1770</v>
      </c>
      <c r="E608" s="140">
        <v>5414.04</v>
      </c>
    </row>
    <row r="609" spans="1:5" ht="20.100000000000001" customHeight="1" x14ac:dyDescent="0.2">
      <c r="A609" s="138" t="s">
        <v>24403</v>
      </c>
      <c r="B609" s="139" t="s">
        <v>24404</v>
      </c>
      <c r="C609" s="138" t="s">
        <v>24405</v>
      </c>
      <c r="D609" s="139" t="s">
        <v>1770</v>
      </c>
      <c r="E609" s="140">
        <v>2408.46</v>
      </c>
    </row>
    <row r="610" spans="1:5" ht="20.100000000000001" customHeight="1" x14ac:dyDescent="0.2">
      <c r="A610" s="138" t="s">
        <v>24406</v>
      </c>
      <c r="B610" s="139" t="s">
        <v>24407</v>
      </c>
      <c r="C610" s="138" t="s">
        <v>24408</v>
      </c>
      <c r="D610" s="139" t="s">
        <v>1770</v>
      </c>
      <c r="E610" s="140">
        <v>3245.89</v>
      </c>
    </row>
    <row r="611" spans="1:5" ht="20.100000000000001" customHeight="1" x14ac:dyDescent="0.2">
      <c r="A611" s="138" t="s">
        <v>24409</v>
      </c>
      <c r="B611" s="139" t="s">
        <v>24410</v>
      </c>
      <c r="C611" s="138" t="s">
        <v>24411</v>
      </c>
      <c r="D611" s="139" t="s">
        <v>1770</v>
      </c>
      <c r="E611" s="140">
        <v>3991.69</v>
      </c>
    </row>
    <row r="612" spans="1:5" ht="20.100000000000001" customHeight="1" x14ac:dyDescent="0.2">
      <c r="A612" s="138" t="s">
        <v>24412</v>
      </c>
      <c r="B612" s="139" t="s">
        <v>24413</v>
      </c>
      <c r="C612" s="138" t="s">
        <v>24414</v>
      </c>
      <c r="D612" s="139" t="s">
        <v>1770</v>
      </c>
      <c r="E612" s="140">
        <v>4199.57</v>
      </c>
    </row>
    <row r="613" spans="1:5" ht="20.100000000000001" customHeight="1" x14ac:dyDescent="0.2">
      <c r="A613" s="138" t="s">
        <v>24415</v>
      </c>
      <c r="B613" s="139" t="s">
        <v>24416</v>
      </c>
      <c r="C613" s="138" t="s">
        <v>24417</v>
      </c>
      <c r="D613" s="139" t="s">
        <v>1770</v>
      </c>
      <c r="E613" s="140">
        <v>4869.13</v>
      </c>
    </row>
    <row r="614" spans="1:5" ht="20.100000000000001" customHeight="1" x14ac:dyDescent="0.2">
      <c r="A614" s="138" t="s">
        <v>24418</v>
      </c>
      <c r="B614" s="139" t="s">
        <v>24419</v>
      </c>
      <c r="C614" s="138" t="s">
        <v>24420</v>
      </c>
      <c r="D614" s="139" t="s">
        <v>1770</v>
      </c>
      <c r="E614" s="140">
        <v>5538.69</v>
      </c>
    </row>
    <row r="615" spans="1:5" ht="20.100000000000001" customHeight="1" x14ac:dyDescent="0.2">
      <c r="A615" s="138" t="s">
        <v>24421</v>
      </c>
      <c r="B615" s="139" t="s">
        <v>24422</v>
      </c>
      <c r="C615" s="138" t="s">
        <v>24423</v>
      </c>
      <c r="D615" s="139" t="s">
        <v>1770</v>
      </c>
      <c r="E615" s="140">
        <v>4854.22</v>
      </c>
    </row>
    <row r="616" spans="1:5" ht="20.100000000000001" customHeight="1" x14ac:dyDescent="0.2">
      <c r="A616" s="138" t="s">
        <v>24424</v>
      </c>
      <c r="B616" s="139" t="s">
        <v>24425</v>
      </c>
      <c r="C616" s="138" t="s">
        <v>24426</v>
      </c>
      <c r="D616" s="139" t="s">
        <v>1770</v>
      </c>
      <c r="E616" s="140">
        <v>5554.38</v>
      </c>
    </row>
    <row r="617" spans="1:5" ht="20.100000000000001" customHeight="1" x14ac:dyDescent="0.2">
      <c r="A617" s="138" t="s">
        <v>24427</v>
      </c>
      <c r="B617" s="139" t="s">
        <v>24428</v>
      </c>
      <c r="C617" s="138" t="s">
        <v>24429</v>
      </c>
      <c r="D617" s="139" t="s">
        <v>1770</v>
      </c>
      <c r="E617" s="140">
        <v>6602.17</v>
      </c>
    </row>
    <row r="618" spans="1:5" ht="20.100000000000001" customHeight="1" x14ac:dyDescent="0.2">
      <c r="A618" s="138" t="s">
        <v>24430</v>
      </c>
      <c r="B618" s="139" t="s">
        <v>24431</v>
      </c>
      <c r="C618" s="138" t="s">
        <v>24432</v>
      </c>
      <c r="D618" s="139" t="s">
        <v>1770</v>
      </c>
      <c r="E618" s="140">
        <v>7361.68</v>
      </c>
    </row>
    <row r="619" spans="1:5" ht="20.100000000000001" customHeight="1" x14ac:dyDescent="0.2">
      <c r="A619" s="138" t="s">
        <v>24433</v>
      </c>
      <c r="B619" s="139" t="s">
        <v>24434</v>
      </c>
      <c r="C619" s="138" t="s">
        <v>24435</v>
      </c>
      <c r="D619" s="139" t="s">
        <v>1770</v>
      </c>
      <c r="E619" s="140">
        <v>5640.83</v>
      </c>
    </row>
    <row r="620" spans="1:5" ht="20.100000000000001" customHeight="1" x14ac:dyDescent="0.2">
      <c r="A620" s="138" t="s">
        <v>24436</v>
      </c>
      <c r="B620" s="139" t="s">
        <v>24437</v>
      </c>
      <c r="C620" s="138" t="s">
        <v>24438</v>
      </c>
      <c r="D620" s="139" t="s">
        <v>1770</v>
      </c>
      <c r="E620" s="140">
        <v>6781.14</v>
      </c>
    </row>
    <row r="621" spans="1:5" ht="20.100000000000001" customHeight="1" x14ac:dyDescent="0.2">
      <c r="A621" s="138" t="s">
        <v>24439</v>
      </c>
      <c r="B621" s="139" t="s">
        <v>24440</v>
      </c>
      <c r="C621" s="138" t="s">
        <v>24441</v>
      </c>
      <c r="D621" s="139" t="s">
        <v>1770</v>
      </c>
      <c r="E621" s="140">
        <v>7600.94</v>
      </c>
    </row>
    <row r="622" spans="1:5" ht="20.100000000000001" customHeight="1" x14ac:dyDescent="0.2">
      <c r="A622" s="138" t="s">
        <v>24442</v>
      </c>
      <c r="B622" s="139" t="s">
        <v>24443</v>
      </c>
      <c r="C622" s="138" t="s">
        <v>24444</v>
      </c>
      <c r="D622" s="139" t="s">
        <v>1770</v>
      </c>
      <c r="E622" s="140">
        <v>8420.73</v>
      </c>
    </row>
    <row r="623" spans="1:5" ht="20.100000000000001" customHeight="1" x14ac:dyDescent="0.2">
      <c r="A623" s="138" t="s">
        <v>24445</v>
      </c>
      <c r="B623" s="139" t="s">
        <v>24446</v>
      </c>
      <c r="C623" s="138" t="s">
        <v>24447</v>
      </c>
      <c r="D623" s="139" t="s">
        <v>1770</v>
      </c>
      <c r="E623" s="140">
        <v>9240.5300000000007</v>
      </c>
    </row>
    <row r="624" spans="1:5" ht="20.100000000000001" customHeight="1" x14ac:dyDescent="0.2">
      <c r="A624" s="138" t="s">
        <v>24448</v>
      </c>
      <c r="B624" s="139" t="s">
        <v>24449</v>
      </c>
      <c r="C624" s="138" t="s">
        <v>24450</v>
      </c>
      <c r="D624" s="139" t="s">
        <v>1770</v>
      </c>
      <c r="E624" s="140">
        <v>3349.87</v>
      </c>
    </row>
    <row r="625" spans="1:5" ht="20.100000000000001" customHeight="1" x14ac:dyDescent="0.2">
      <c r="A625" s="138" t="s">
        <v>24451</v>
      </c>
      <c r="B625" s="139" t="s">
        <v>24452</v>
      </c>
      <c r="C625" s="138" t="s">
        <v>24453</v>
      </c>
      <c r="D625" s="139" t="s">
        <v>1770</v>
      </c>
      <c r="E625" s="140">
        <v>5580.1</v>
      </c>
    </row>
    <row r="626" spans="1:5" ht="20.100000000000001" customHeight="1" x14ac:dyDescent="0.2">
      <c r="A626" s="138" t="s">
        <v>24454</v>
      </c>
      <c r="B626" s="139" t="s">
        <v>24455</v>
      </c>
      <c r="C626" s="138" t="s">
        <v>24456</v>
      </c>
      <c r="D626" s="139" t="s">
        <v>1770</v>
      </c>
      <c r="E626" s="140">
        <v>4570.3999999999996</v>
      </c>
    </row>
    <row r="627" spans="1:5" ht="20.100000000000001" customHeight="1" x14ac:dyDescent="0.2">
      <c r="A627" s="138" t="s">
        <v>24457</v>
      </c>
      <c r="B627" s="139" t="s">
        <v>24458</v>
      </c>
      <c r="C627" s="138" t="s">
        <v>24459</v>
      </c>
      <c r="D627" s="139" t="s">
        <v>1770</v>
      </c>
      <c r="E627" s="140">
        <v>6896.26</v>
      </c>
    </row>
    <row r="628" spans="1:5" ht="20.100000000000001" customHeight="1" x14ac:dyDescent="0.2">
      <c r="A628" s="138" t="s">
        <v>24460</v>
      </c>
      <c r="B628" s="139" t="s">
        <v>24461</v>
      </c>
      <c r="C628" s="138" t="s">
        <v>24462</v>
      </c>
      <c r="D628" s="139" t="s">
        <v>1770</v>
      </c>
      <c r="E628" s="140">
        <v>5983.12</v>
      </c>
    </row>
    <row r="629" spans="1:5" ht="20.100000000000001" customHeight="1" x14ac:dyDescent="0.2">
      <c r="A629" s="138" t="s">
        <v>24463</v>
      </c>
      <c r="B629" s="139" t="s">
        <v>24464</v>
      </c>
      <c r="C629" s="138" t="s">
        <v>24465</v>
      </c>
      <c r="D629" s="139" t="s">
        <v>1770</v>
      </c>
      <c r="E629" s="140">
        <v>7809.41</v>
      </c>
    </row>
    <row r="630" spans="1:5" ht="20.100000000000001" customHeight="1" x14ac:dyDescent="0.2">
      <c r="A630" s="138" t="s">
        <v>24466</v>
      </c>
      <c r="B630" s="139" t="s">
        <v>24467</v>
      </c>
      <c r="C630" s="138" t="s">
        <v>24468</v>
      </c>
      <c r="D630" s="139" t="s">
        <v>1770</v>
      </c>
      <c r="E630" s="140">
        <v>6965.09</v>
      </c>
    </row>
    <row r="631" spans="1:5" ht="20.100000000000001" customHeight="1" x14ac:dyDescent="0.2">
      <c r="A631" s="138" t="s">
        <v>24469</v>
      </c>
      <c r="B631" s="139" t="s">
        <v>24470</v>
      </c>
      <c r="C631" s="138" t="s">
        <v>24471</v>
      </c>
      <c r="D631" s="139" t="s">
        <v>1770</v>
      </c>
      <c r="E631" s="140">
        <v>7924.14</v>
      </c>
    </row>
    <row r="632" spans="1:5" ht="20.100000000000001" customHeight="1" x14ac:dyDescent="0.2">
      <c r="A632" s="138" t="s">
        <v>24472</v>
      </c>
      <c r="B632" s="139" t="s">
        <v>24473</v>
      </c>
      <c r="C632" s="138" t="s">
        <v>24474</v>
      </c>
      <c r="D632" s="139" t="s">
        <v>1770</v>
      </c>
      <c r="E632" s="140">
        <v>9349.23</v>
      </c>
    </row>
    <row r="633" spans="1:5" ht="20.100000000000001" customHeight="1" x14ac:dyDescent="0.2">
      <c r="A633" s="138" t="s">
        <v>24475</v>
      </c>
      <c r="B633" s="139" t="s">
        <v>24476</v>
      </c>
      <c r="C633" s="138" t="s">
        <v>24477</v>
      </c>
      <c r="D633" s="139" t="s">
        <v>1770</v>
      </c>
      <c r="E633" s="140">
        <v>10387.42</v>
      </c>
    </row>
    <row r="634" spans="1:5" ht="20.100000000000001" customHeight="1" x14ac:dyDescent="0.2">
      <c r="A634" s="138" t="s">
        <v>24478</v>
      </c>
      <c r="B634" s="139" t="s">
        <v>24479</v>
      </c>
      <c r="C634" s="138" t="s">
        <v>24480</v>
      </c>
      <c r="D634" s="139" t="s">
        <v>1770</v>
      </c>
      <c r="E634" s="140">
        <v>8145</v>
      </c>
    </row>
    <row r="635" spans="1:5" ht="20.100000000000001" customHeight="1" x14ac:dyDescent="0.2">
      <c r="A635" s="138" t="s">
        <v>24481</v>
      </c>
      <c r="B635" s="139" t="s">
        <v>24482</v>
      </c>
      <c r="C635" s="138" t="s">
        <v>24483</v>
      </c>
      <c r="D635" s="139" t="s">
        <v>1770</v>
      </c>
      <c r="E635" s="140">
        <v>9696.02</v>
      </c>
    </row>
    <row r="636" spans="1:5" ht="20.100000000000001" customHeight="1" x14ac:dyDescent="0.2">
      <c r="A636" s="138" t="s">
        <v>24484</v>
      </c>
      <c r="B636" s="139" t="s">
        <v>24485</v>
      </c>
      <c r="C636" s="138" t="s">
        <v>24486</v>
      </c>
      <c r="D636" s="139" t="s">
        <v>1770</v>
      </c>
      <c r="E636" s="140">
        <v>10819.69</v>
      </c>
    </row>
    <row r="637" spans="1:5" ht="20.100000000000001" customHeight="1" x14ac:dyDescent="0.2">
      <c r="A637" s="138" t="s">
        <v>24487</v>
      </c>
      <c r="B637" s="139" t="s">
        <v>24488</v>
      </c>
      <c r="C637" s="138" t="s">
        <v>24489</v>
      </c>
      <c r="D637" s="139" t="s">
        <v>1770</v>
      </c>
      <c r="E637" s="140">
        <v>11943.35</v>
      </c>
    </row>
    <row r="638" spans="1:5" ht="20.100000000000001" customHeight="1" x14ac:dyDescent="0.2">
      <c r="A638" s="138" t="s">
        <v>24490</v>
      </c>
      <c r="B638" s="139" t="s">
        <v>24491</v>
      </c>
      <c r="C638" s="138" t="s">
        <v>24492</v>
      </c>
      <c r="D638" s="139" t="s">
        <v>1770</v>
      </c>
      <c r="E638" s="140">
        <v>13067.02</v>
      </c>
    </row>
    <row r="639" spans="1:5" ht="20.100000000000001" customHeight="1" x14ac:dyDescent="0.2">
      <c r="A639" s="547" t="s">
        <v>24493</v>
      </c>
      <c r="B639" s="548" t="s">
        <v>24494</v>
      </c>
      <c r="C639" s="547" t="s">
        <v>24495</v>
      </c>
      <c r="D639" s="548" t="s">
        <v>1770</v>
      </c>
      <c r="E639" s="549">
        <v>1669.03</v>
      </c>
    </row>
    <row r="640" spans="1:5" ht="2.1" customHeight="1" x14ac:dyDescent="0.2">
      <c r="A640" s="547"/>
      <c r="B640" s="548"/>
      <c r="C640" s="547"/>
      <c r="D640" s="548"/>
      <c r="E640" s="549"/>
    </row>
    <row r="641" spans="1:5" ht="20.100000000000001" customHeight="1" x14ac:dyDescent="0.2">
      <c r="A641" s="547" t="s">
        <v>24496</v>
      </c>
      <c r="B641" s="548" t="s">
        <v>24497</v>
      </c>
      <c r="C641" s="547" t="s">
        <v>24498</v>
      </c>
      <c r="D641" s="548" t="s">
        <v>1770</v>
      </c>
      <c r="E641" s="549">
        <v>3252.88</v>
      </c>
    </row>
    <row r="642" spans="1:5" ht="2.1" customHeight="1" x14ac:dyDescent="0.2">
      <c r="A642" s="547"/>
      <c r="B642" s="548"/>
      <c r="C642" s="547"/>
      <c r="D642" s="548"/>
      <c r="E642" s="549"/>
    </row>
    <row r="643" spans="1:5" ht="20.100000000000001" customHeight="1" x14ac:dyDescent="0.2">
      <c r="A643" s="547" t="s">
        <v>24499</v>
      </c>
      <c r="B643" s="548" t="s">
        <v>24500</v>
      </c>
      <c r="C643" s="547" t="s">
        <v>24501</v>
      </c>
      <c r="D643" s="548" t="s">
        <v>1770</v>
      </c>
      <c r="E643" s="549">
        <v>4834.59</v>
      </c>
    </row>
    <row r="644" spans="1:5" ht="2.1" customHeight="1" x14ac:dyDescent="0.2">
      <c r="A644" s="547"/>
      <c r="B644" s="548"/>
      <c r="C644" s="547"/>
      <c r="D644" s="548"/>
      <c r="E644" s="549"/>
    </row>
    <row r="645" spans="1:5" ht="20.100000000000001" customHeight="1" x14ac:dyDescent="0.2">
      <c r="A645" s="138" t="s">
        <v>24502</v>
      </c>
      <c r="B645" s="139" t="s">
        <v>24503</v>
      </c>
      <c r="C645" s="138" t="s">
        <v>24504</v>
      </c>
      <c r="D645" s="139" t="s">
        <v>1770</v>
      </c>
      <c r="E645" s="140">
        <v>169.09</v>
      </c>
    </row>
    <row r="646" spans="1:5" ht="20.100000000000001" customHeight="1" x14ac:dyDescent="0.2">
      <c r="A646" s="138" t="s">
        <v>24505</v>
      </c>
      <c r="B646" s="139" t="s">
        <v>24506</v>
      </c>
      <c r="C646" s="138" t="s">
        <v>24507</v>
      </c>
      <c r="D646" s="139" t="s">
        <v>1770</v>
      </c>
      <c r="E646" s="140">
        <v>301.45999999999998</v>
      </c>
    </row>
    <row r="647" spans="1:5" ht="20.100000000000001" customHeight="1" x14ac:dyDescent="0.2">
      <c r="A647" s="138" t="s">
        <v>24508</v>
      </c>
      <c r="B647" s="139" t="s">
        <v>24509</v>
      </c>
      <c r="C647" s="138" t="s">
        <v>24510</v>
      </c>
      <c r="D647" s="139" t="s">
        <v>1770</v>
      </c>
      <c r="E647" s="140">
        <v>420.43</v>
      </c>
    </row>
    <row r="648" spans="1:5" ht="20.100000000000001" customHeight="1" x14ac:dyDescent="0.2">
      <c r="A648" s="138" t="s">
        <v>24511</v>
      </c>
      <c r="B648" s="139" t="s">
        <v>24512</v>
      </c>
      <c r="C648" s="138" t="s">
        <v>24513</v>
      </c>
      <c r="D648" s="139" t="s">
        <v>1770</v>
      </c>
      <c r="E648" s="140">
        <v>212.05</v>
      </c>
    </row>
    <row r="649" spans="1:5" ht="20.100000000000001" customHeight="1" x14ac:dyDescent="0.2">
      <c r="A649" s="138" t="s">
        <v>24514</v>
      </c>
      <c r="B649" s="139" t="s">
        <v>24515</v>
      </c>
      <c r="C649" s="138" t="s">
        <v>24516</v>
      </c>
      <c r="D649" s="139" t="s">
        <v>1770</v>
      </c>
      <c r="E649" s="140">
        <v>477.87</v>
      </c>
    </row>
    <row r="650" spans="1:5" ht="20.100000000000001" customHeight="1" x14ac:dyDescent="0.2">
      <c r="A650" s="138" t="s">
        <v>24517</v>
      </c>
      <c r="B650" s="139" t="s">
        <v>24518</v>
      </c>
      <c r="C650" s="138" t="s">
        <v>24519</v>
      </c>
      <c r="D650" s="139" t="s">
        <v>1770</v>
      </c>
      <c r="E650" s="140">
        <v>542.58000000000004</v>
      </c>
    </row>
    <row r="651" spans="1:5" ht="20.100000000000001" customHeight="1" x14ac:dyDescent="0.2">
      <c r="A651" s="138" t="s">
        <v>24520</v>
      </c>
      <c r="B651" s="139" t="s">
        <v>24521</v>
      </c>
      <c r="C651" s="138" t="s">
        <v>24522</v>
      </c>
      <c r="D651" s="139" t="s">
        <v>1770</v>
      </c>
      <c r="E651" s="140">
        <v>776</v>
      </c>
    </row>
    <row r="652" spans="1:5" ht="20.100000000000001" customHeight="1" x14ac:dyDescent="0.2">
      <c r="A652" s="138" t="s">
        <v>24523</v>
      </c>
      <c r="B652" s="139" t="s">
        <v>24524</v>
      </c>
      <c r="C652" s="138" t="s">
        <v>24525</v>
      </c>
      <c r="D652" s="139" t="s">
        <v>1770</v>
      </c>
      <c r="E652" s="140">
        <v>940.86</v>
      </c>
    </row>
    <row r="653" spans="1:5" ht="20.100000000000001" customHeight="1" x14ac:dyDescent="0.2">
      <c r="A653" s="138" t="s">
        <v>24526</v>
      </c>
      <c r="B653" s="139" t="s">
        <v>24527</v>
      </c>
      <c r="C653" s="138" t="s">
        <v>24528</v>
      </c>
      <c r="D653" s="139" t="s">
        <v>1770</v>
      </c>
      <c r="E653" s="140">
        <v>141.09</v>
      </c>
    </row>
    <row r="654" spans="1:5" ht="20.100000000000001" customHeight="1" x14ac:dyDescent="0.2">
      <c r="A654" s="138" t="s">
        <v>24529</v>
      </c>
      <c r="B654" s="139" t="s">
        <v>24530</v>
      </c>
      <c r="C654" s="138" t="s">
        <v>24531</v>
      </c>
      <c r="D654" s="139" t="s">
        <v>1770</v>
      </c>
      <c r="E654" s="140">
        <v>213.28</v>
      </c>
    </row>
    <row r="655" spans="1:5" ht="20.100000000000001" customHeight="1" x14ac:dyDescent="0.2">
      <c r="A655" s="138" t="s">
        <v>24532</v>
      </c>
      <c r="B655" s="139" t="s">
        <v>24533</v>
      </c>
      <c r="C655" s="138" t="s">
        <v>24534</v>
      </c>
      <c r="D655" s="139" t="s">
        <v>1770</v>
      </c>
      <c r="E655" s="140">
        <v>394.91</v>
      </c>
    </row>
    <row r="656" spans="1:5" ht="20.100000000000001" customHeight="1" x14ac:dyDescent="0.2">
      <c r="A656" s="138" t="s">
        <v>24535</v>
      </c>
      <c r="B656" s="139" t="s">
        <v>24536</v>
      </c>
      <c r="C656" s="138" t="s">
        <v>24537</v>
      </c>
      <c r="D656" s="139" t="s">
        <v>1770</v>
      </c>
      <c r="E656" s="140">
        <v>575.85</v>
      </c>
    </row>
    <row r="657" spans="1:5" ht="20.100000000000001" customHeight="1" x14ac:dyDescent="0.2">
      <c r="A657" s="138" t="s">
        <v>24538</v>
      </c>
      <c r="B657" s="139" t="s">
        <v>24539</v>
      </c>
      <c r="C657" s="138" t="s">
        <v>24540</v>
      </c>
      <c r="D657" s="139" t="s">
        <v>1770</v>
      </c>
      <c r="E657" s="140">
        <v>655.69</v>
      </c>
    </row>
    <row r="658" spans="1:5" ht="20.100000000000001" customHeight="1" x14ac:dyDescent="0.2">
      <c r="A658" s="138" t="s">
        <v>24541</v>
      </c>
      <c r="B658" s="139" t="s">
        <v>24542</v>
      </c>
      <c r="C658" s="138" t="s">
        <v>24543</v>
      </c>
      <c r="D658" s="139" t="s">
        <v>1770</v>
      </c>
      <c r="E658" s="140">
        <v>982.29</v>
      </c>
    </row>
    <row r="659" spans="1:5" ht="20.100000000000001" customHeight="1" x14ac:dyDescent="0.2">
      <c r="A659" s="138" t="s">
        <v>24544</v>
      </c>
      <c r="B659" s="139" t="s">
        <v>24545</v>
      </c>
      <c r="C659" s="138" t="s">
        <v>24546</v>
      </c>
      <c r="D659" s="139" t="s">
        <v>1770</v>
      </c>
      <c r="E659" s="140">
        <v>1297.2</v>
      </c>
    </row>
    <row r="660" spans="1:5" ht="20.100000000000001" customHeight="1" x14ac:dyDescent="0.2">
      <c r="A660" s="136" t="s">
        <v>24547</v>
      </c>
      <c r="B660" s="552" t="s">
        <v>24548</v>
      </c>
      <c r="C660" s="552"/>
      <c r="D660" s="552"/>
      <c r="E660" s="137">
        <v>1261.1099999999999</v>
      </c>
    </row>
    <row r="661" spans="1:5" ht="20.100000000000001" customHeight="1" x14ac:dyDescent="0.2">
      <c r="A661" s="138" t="s">
        <v>24549</v>
      </c>
      <c r="B661" s="139" t="s">
        <v>24550</v>
      </c>
      <c r="C661" s="138" t="s">
        <v>24551</v>
      </c>
      <c r="D661" s="139" t="s">
        <v>5927</v>
      </c>
      <c r="E661" s="140">
        <v>100.78</v>
      </c>
    </row>
    <row r="662" spans="1:5" ht="20.100000000000001" customHeight="1" x14ac:dyDescent="0.2">
      <c r="A662" s="138" t="s">
        <v>24552</v>
      </c>
      <c r="B662" s="139" t="s">
        <v>24553</v>
      </c>
      <c r="C662" s="138" t="s">
        <v>24554</v>
      </c>
      <c r="D662" s="139" t="s">
        <v>1770</v>
      </c>
      <c r="E662" s="140">
        <v>16.260000000000002</v>
      </c>
    </row>
    <row r="663" spans="1:5" ht="20.100000000000001" customHeight="1" x14ac:dyDescent="0.2">
      <c r="A663" s="138" t="s">
        <v>24555</v>
      </c>
      <c r="B663" s="139" t="s">
        <v>24556</v>
      </c>
      <c r="C663" s="138" t="s">
        <v>24557</v>
      </c>
      <c r="D663" s="139" t="s">
        <v>1770</v>
      </c>
      <c r="E663" s="140">
        <v>21.89</v>
      </c>
    </row>
    <row r="664" spans="1:5" ht="20.100000000000001" customHeight="1" x14ac:dyDescent="0.2">
      <c r="A664" s="138" t="s">
        <v>24558</v>
      </c>
      <c r="B664" s="139" t="s">
        <v>24559</v>
      </c>
      <c r="C664" s="138" t="s">
        <v>24560</v>
      </c>
      <c r="D664" s="139" t="s">
        <v>1770</v>
      </c>
      <c r="E664" s="140">
        <v>33.39</v>
      </c>
    </row>
    <row r="665" spans="1:5" ht="20.100000000000001" customHeight="1" x14ac:dyDescent="0.2">
      <c r="A665" s="138" t="s">
        <v>24561</v>
      </c>
      <c r="B665" s="139" t="s">
        <v>24562</v>
      </c>
      <c r="C665" s="138" t="s">
        <v>24563</v>
      </c>
      <c r="D665" s="139" t="s">
        <v>1770</v>
      </c>
      <c r="E665" s="140">
        <v>28.72</v>
      </c>
    </row>
    <row r="666" spans="1:5" ht="20.100000000000001" customHeight="1" x14ac:dyDescent="0.2">
      <c r="A666" s="138" t="s">
        <v>24564</v>
      </c>
      <c r="B666" s="139" t="s">
        <v>24565</v>
      </c>
      <c r="C666" s="138" t="s">
        <v>24566</v>
      </c>
      <c r="D666" s="139" t="s">
        <v>1770</v>
      </c>
      <c r="E666" s="140">
        <v>39.979999999999997</v>
      </c>
    </row>
    <row r="667" spans="1:5" ht="20.100000000000001" customHeight="1" x14ac:dyDescent="0.2">
      <c r="A667" s="138" t="s">
        <v>24567</v>
      </c>
      <c r="B667" s="139" t="s">
        <v>24568</v>
      </c>
      <c r="C667" s="138" t="s">
        <v>24569</v>
      </c>
      <c r="D667" s="139" t="s">
        <v>1770</v>
      </c>
      <c r="E667" s="140">
        <v>55.33</v>
      </c>
    </row>
    <row r="668" spans="1:5" ht="20.100000000000001" customHeight="1" x14ac:dyDescent="0.2">
      <c r="A668" s="138" t="s">
        <v>24570</v>
      </c>
      <c r="B668" s="139" t="s">
        <v>24571</v>
      </c>
      <c r="C668" s="138" t="s">
        <v>24572</v>
      </c>
      <c r="D668" s="139" t="s">
        <v>1770</v>
      </c>
      <c r="E668" s="140">
        <v>48.45</v>
      </c>
    </row>
    <row r="669" spans="1:5" ht="20.100000000000001" customHeight="1" x14ac:dyDescent="0.2">
      <c r="A669" s="138" t="s">
        <v>24573</v>
      </c>
      <c r="B669" s="139" t="s">
        <v>24574</v>
      </c>
      <c r="C669" s="138" t="s">
        <v>24575</v>
      </c>
      <c r="D669" s="139" t="s">
        <v>1770</v>
      </c>
      <c r="E669" s="140">
        <v>66.45</v>
      </c>
    </row>
    <row r="670" spans="1:5" ht="20.100000000000001" customHeight="1" x14ac:dyDescent="0.2">
      <c r="A670" s="138" t="s">
        <v>24576</v>
      </c>
      <c r="B670" s="139" t="s">
        <v>24577</v>
      </c>
      <c r="C670" s="138" t="s">
        <v>24578</v>
      </c>
      <c r="D670" s="139" t="s">
        <v>1770</v>
      </c>
      <c r="E670" s="140">
        <v>93.22</v>
      </c>
    </row>
    <row r="671" spans="1:5" ht="20.100000000000001" customHeight="1" x14ac:dyDescent="0.2">
      <c r="A671" s="138" t="s">
        <v>24579</v>
      </c>
      <c r="B671" s="139" t="s">
        <v>24580</v>
      </c>
      <c r="C671" s="138" t="s">
        <v>24581</v>
      </c>
      <c r="D671" s="139" t="s">
        <v>1770</v>
      </c>
      <c r="E671" s="140">
        <v>12.28</v>
      </c>
    </row>
    <row r="672" spans="1:5" ht="20.100000000000001" customHeight="1" x14ac:dyDescent="0.2">
      <c r="A672" s="138" t="s">
        <v>24582</v>
      </c>
      <c r="B672" s="139" t="s">
        <v>24583</v>
      </c>
      <c r="C672" s="138" t="s">
        <v>24584</v>
      </c>
      <c r="D672" s="139" t="s">
        <v>1770</v>
      </c>
      <c r="E672" s="140">
        <v>61.76</v>
      </c>
    </row>
    <row r="673" spans="1:5" ht="20.100000000000001" customHeight="1" x14ac:dyDescent="0.2">
      <c r="A673" s="138" t="s">
        <v>24585</v>
      </c>
      <c r="B673" s="139" t="s">
        <v>24586</v>
      </c>
      <c r="C673" s="138" t="s">
        <v>24587</v>
      </c>
      <c r="D673" s="139" t="s">
        <v>1549</v>
      </c>
      <c r="E673" s="140">
        <v>550.69000000000005</v>
      </c>
    </row>
    <row r="674" spans="1:5" ht="20.100000000000001" customHeight="1" x14ac:dyDescent="0.2">
      <c r="A674" s="138" t="s">
        <v>24588</v>
      </c>
      <c r="B674" s="139" t="s">
        <v>24589</v>
      </c>
      <c r="C674" s="138" t="s">
        <v>24590</v>
      </c>
      <c r="D674" s="139" t="s">
        <v>1770</v>
      </c>
      <c r="E674" s="140">
        <v>23.24</v>
      </c>
    </row>
    <row r="675" spans="1:5" ht="20.100000000000001" customHeight="1" x14ac:dyDescent="0.2">
      <c r="A675" s="138" t="s">
        <v>24591</v>
      </c>
      <c r="B675" s="139" t="s">
        <v>24592</v>
      </c>
      <c r="C675" s="138" t="s">
        <v>24593</v>
      </c>
      <c r="D675" s="139" t="s">
        <v>1770</v>
      </c>
      <c r="E675" s="140">
        <v>49.94</v>
      </c>
    </row>
    <row r="676" spans="1:5" ht="20.100000000000001" customHeight="1" x14ac:dyDescent="0.2">
      <c r="A676" s="138" t="s">
        <v>24594</v>
      </c>
      <c r="B676" s="139" t="s">
        <v>24595</v>
      </c>
      <c r="C676" s="138" t="s">
        <v>24596</v>
      </c>
      <c r="D676" s="139" t="s">
        <v>1770</v>
      </c>
      <c r="E676" s="140">
        <v>58.73</v>
      </c>
    </row>
    <row r="677" spans="1:5" ht="20.100000000000001" customHeight="1" x14ac:dyDescent="0.2">
      <c r="A677" s="136" t="s">
        <v>24597</v>
      </c>
      <c r="B677" s="552" t="s">
        <v>24598</v>
      </c>
      <c r="C677" s="552"/>
      <c r="D677" s="552"/>
      <c r="E677" s="137">
        <v>566.03</v>
      </c>
    </row>
    <row r="678" spans="1:5" ht="20.100000000000001" customHeight="1" x14ac:dyDescent="0.2">
      <c r="A678" s="547" t="s">
        <v>24599</v>
      </c>
      <c r="B678" s="548" t="s">
        <v>24600</v>
      </c>
      <c r="C678" s="547" t="s">
        <v>24601</v>
      </c>
      <c r="D678" s="548" t="s">
        <v>1549</v>
      </c>
      <c r="E678" s="549">
        <v>5.16</v>
      </c>
    </row>
    <row r="679" spans="1:5" ht="11.1" customHeight="1" x14ac:dyDescent="0.2">
      <c r="A679" s="547"/>
      <c r="B679" s="548"/>
      <c r="C679" s="547"/>
      <c r="D679" s="548"/>
      <c r="E679" s="549"/>
    </row>
    <row r="680" spans="1:5" ht="20.100000000000001" customHeight="1" x14ac:dyDescent="0.2">
      <c r="A680" s="547" t="s">
        <v>24602</v>
      </c>
      <c r="B680" s="548" t="s">
        <v>24603</v>
      </c>
      <c r="C680" s="547" t="s">
        <v>24604</v>
      </c>
      <c r="D680" s="548" t="s">
        <v>1549</v>
      </c>
      <c r="E680" s="549">
        <v>6.71</v>
      </c>
    </row>
    <row r="681" spans="1:5" ht="11.1" customHeight="1" x14ac:dyDescent="0.2">
      <c r="A681" s="547"/>
      <c r="B681" s="548"/>
      <c r="C681" s="547"/>
      <c r="D681" s="548"/>
      <c r="E681" s="549"/>
    </row>
    <row r="682" spans="1:5" ht="20.100000000000001" customHeight="1" x14ac:dyDescent="0.2">
      <c r="A682" s="547" t="s">
        <v>24605</v>
      </c>
      <c r="B682" s="548" t="s">
        <v>24606</v>
      </c>
      <c r="C682" s="547" t="s">
        <v>24607</v>
      </c>
      <c r="D682" s="548" t="s">
        <v>1549</v>
      </c>
      <c r="E682" s="549">
        <v>7.49</v>
      </c>
    </row>
    <row r="683" spans="1:5" ht="11.1" customHeight="1" x14ac:dyDescent="0.2">
      <c r="A683" s="547"/>
      <c r="B683" s="548"/>
      <c r="C683" s="547"/>
      <c r="D683" s="548"/>
      <c r="E683" s="549"/>
    </row>
    <row r="684" spans="1:5" ht="20.100000000000001" customHeight="1" x14ac:dyDescent="0.2">
      <c r="A684" s="138" t="s">
        <v>24608</v>
      </c>
      <c r="B684" s="139" t="s">
        <v>24609</v>
      </c>
      <c r="C684" s="138" t="s">
        <v>24610</v>
      </c>
      <c r="D684" s="139" t="s">
        <v>5927</v>
      </c>
      <c r="E684" s="140">
        <v>13.27</v>
      </c>
    </row>
    <row r="685" spans="1:5" ht="20.100000000000001" customHeight="1" x14ac:dyDescent="0.2">
      <c r="A685" s="138" t="s">
        <v>24611</v>
      </c>
      <c r="B685" s="139" t="s">
        <v>24612</v>
      </c>
      <c r="C685" s="138" t="s">
        <v>24613</v>
      </c>
      <c r="D685" s="139" t="s">
        <v>5927</v>
      </c>
      <c r="E685" s="140">
        <v>95.46</v>
      </c>
    </row>
    <row r="686" spans="1:5" ht="20.100000000000001" customHeight="1" x14ac:dyDescent="0.2">
      <c r="A686" s="138" t="s">
        <v>24614</v>
      </c>
      <c r="B686" s="139" t="s">
        <v>24615</v>
      </c>
      <c r="C686" s="138" t="s">
        <v>24616</v>
      </c>
      <c r="D686" s="139" t="s">
        <v>1770</v>
      </c>
      <c r="E686" s="140">
        <v>22.39</v>
      </c>
    </row>
    <row r="687" spans="1:5" ht="20.100000000000001" customHeight="1" x14ac:dyDescent="0.2">
      <c r="A687" s="547" t="s">
        <v>24617</v>
      </c>
      <c r="B687" s="548" t="s">
        <v>24618</v>
      </c>
      <c r="C687" s="547" t="s">
        <v>24619</v>
      </c>
      <c r="D687" s="548" t="s">
        <v>1770</v>
      </c>
      <c r="E687" s="549">
        <v>34.020000000000003</v>
      </c>
    </row>
    <row r="688" spans="1:5" ht="11.1" customHeight="1" x14ac:dyDescent="0.2">
      <c r="A688" s="547"/>
      <c r="B688" s="548"/>
      <c r="C688" s="547"/>
      <c r="D688" s="548"/>
      <c r="E688" s="549"/>
    </row>
    <row r="689" spans="1:5" ht="20.100000000000001" customHeight="1" x14ac:dyDescent="0.2">
      <c r="A689" s="138" t="s">
        <v>24620</v>
      </c>
      <c r="B689" s="139" t="s">
        <v>24621</v>
      </c>
      <c r="C689" s="138" t="s">
        <v>24622</v>
      </c>
      <c r="D689" s="139" t="s">
        <v>1549</v>
      </c>
      <c r="E689" s="140">
        <v>201.18</v>
      </c>
    </row>
    <row r="690" spans="1:5" ht="20.100000000000001" customHeight="1" x14ac:dyDescent="0.2">
      <c r="A690" s="547" t="s">
        <v>24623</v>
      </c>
      <c r="B690" s="548" t="s">
        <v>24624</v>
      </c>
      <c r="C690" s="547" t="s">
        <v>24625</v>
      </c>
      <c r="D690" s="548" t="s">
        <v>2759</v>
      </c>
      <c r="E690" s="549">
        <v>6.22</v>
      </c>
    </row>
    <row r="691" spans="1:5" ht="2.1" customHeight="1" x14ac:dyDescent="0.2">
      <c r="A691" s="547"/>
      <c r="B691" s="548"/>
      <c r="C691" s="547"/>
      <c r="D691" s="548"/>
      <c r="E691" s="549"/>
    </row>
    <row r="692" spans="1:5" ht="20.100000000000001" customHeight="1" x14ac:dyDescent="0.2">
      <c r="A692" s="547" t="s">
        <v>24626</v>
      </c>
      <c r="B692" s="548" t="s">
        <v>24627</v>
      </c>
      <c r="C692" s="547" t="s">
        <v>24628</v>
      </c>
      <c r="D692" s="548" t="s">
        <v>2759</v>
      </c>
      <c r="E692" s="549">
        <v>30.83</v>
      </c>
    </row>
    <row r="693" spans="1:5" ht="11.1" customHeight="1" x14ac:dyDescent="0.2">
      <c r="A693" s="547"/>
      <c r="B693" s="548"/>
      <c r="C693" s="547"/>
      <c r="D693" s="548"/>
      <c r="E693" s="549"/>
    </row>
    <row r="694" spans="1:5" ht="20.100000000000001" customHeight="1" x14ac:dyDescent="0.2">
      <c r="A694" s="547" t="s">
        <v>24629</v>
      </c>
      <c r="B694" s="548" t="s">
        <v>24630</v>
      </c>
      <c r="C694" s="547" t="s">
        <v>24631</v>
      </c>
      <c r="D694" s="548" t="s">
        <v>2759</v>
      </c>
      <c r="E694" s="549">
        <v>6.23</v>
      </c>
    </row>
    <row r="695" spans="1:5" ht="2.1" customHeight="1" x14ac:dyDescent="0.2">
      <c r="A695" s="547"/>
      <c r="B695" s="548"/>
      <c r="C695" s="547"/>
      <c r="D695" s="548"/>
      <c r="E695" s="549"/>
    </row>
    <row r="696" spans="1:5" ht="20.100000000000001" customHeight="1" x14ac:dyDescent="0.2">
      <c r="A696" s="547" t="s">
        <v>24632</v>
      </c>
      <c r="B696" s="548" t="s">
        <v>24633</v>
      </c>
      <c r="C696" s="547" t="s">
        <v>24634</v>
      </c>
      <c r="D696" s="548" t="s">
        <v>2759</v>
      </c>
      <c r="E696" s="549">
        <v>6.78</v>
      </c>
    </row>
    <row r="697" spans="1:5" ht="2.1" customHeight="1" x14ac:dyDescent="0.2">
      <c r="A697" s="547"/>
      <c r="B697" s="548"/>
      <c r="C697" s="547"/>
      <c r="D697" s="548"/>
      <c r="E697" s="549"/>
    </row>
    <row r="698" spans="1:5" ht="20.100000000000001" customHeight="1" x14ac:dyDescent="0.2">
      <c r="A698" s="547" t="s">
        <v>24635</v>
      </c>
      <c r="B698" s="548" t="s">
        <v>24636</v>
      </c>
      <c r="C698" s="547" t="s">
        <v>24637</v>
      </c>
      <c r="D698" s="548" t="s">
        <v>2759</v>
      </c>
      <c r="E698" s="549">
        <v>7.53</v>
      </c>
    </row>
    <row r="699" spans="1:5" ht="2.1" customHeight="1" x14ac:dyDescent="0.2">
      <c r="A699" s="547"/>
      <c r="B699" s="548"/>
      <c r="C699" s="547"/>
      <c r="D699" s="548"/>
      <c r="E699" s="549"/>
    </row>
    <row r="700" spans="1:5" ht="20.100000000000001" customHeight="1" x14ac:dyDescent="0.2">
      <c r="A700" s="547" t="s">
        <v>24638</v>
      </c>
      <c r="B700" s="548" t="s">
        <v>24639</v>
      </c>
      <c r="C700" s="547" t="s">
        <v>24640</v>
      </c>
      <c r="D700" s="548" t="s">
        <v>2759</v>
      </c>
      <c r="E700" s="549">
        <v>8.18</v>
      </c>
    </row>
    <row r="701" spans="1:5" ht="2.1" customHeight="1" x14ac:dyDescent="0.2">
      <c r="A701" s="547"/>
      <c r="B701" s="548"/>
      <c r="C701" s="547"/>
      <c r="D701" s="548"/>
      <c r="E701" s="549"/>
    </row>
    <row r="702" spans="1:5" ht="20.100000000000001" customHeight="1" x14ac:dyDescent="0.2">
      <c r="A702" s="547" t="s">
        <v>24641</v>
      </c>
      <c r="B702" s="548" t="s">
        <v>24642</v>
      </c>
      <c r="C702" s="547" t="s">
        <v>24643</v>
      </c>
      <c r="D702" s="548" t="s">
        <v>2759</v>
      </c>
      <c r="E702" s="549">
        <v>11.71</v>
      </c>
    </row>
    <row r="703" spans="1:5" ht="2.1" customHeight="1" x14ac:dyDescent="0.2">
      <c r="A703" s="547"/>
      <c r="B703" s="548"/>
      <c r="C703" s="547"/>
      <c r="D703" s="548"/>
      <c r="E703" s="549"/>
    </row>
    <row r="704" spans="1:5" ht="20.100000000000001" customHeight="1" x14ac:dyDescent="0.2">
      <c r="A704" s="547" t="s">
        <v>24644</v>
      </c>
      <c r="B704" s="548" t="s">
        <v>24645</v>
      </c>
      <c r="C704" s="547" t="s">
        <v>24646</v>
      </c>
      <c r="D704" s="548" t="s">
        <v>2759</v>
      </c>
      <c r="E704" s="549">
        <v>13.25</v>
      </c>
    </row>
    <row r="705" spans="1:5" ht="2.1" customHeight="1" x14ac:dyDescent="0.2">
      <c r="A705" s="547"/>
      <c r="B705" s="548"/>
      <c r="C705" s="547"/>
      <c r="D705" s="548"/>
      <c r="E705" s="549"/>
    </row>
    <row r="706" spans="1:5" ht="20.100000000000001" customHeight="1" x14ac:dyDescent="0.2">
      <c r="A706" s="547" t="s">
        <v>24647</v>
      </c>
      <c r="B706" s="548" t="s">
        <v>24648</v>
      </c>
      <c r="C706" s="547" t="s">
        <v>24649</v>
      </c>
      <c r="D706" s="548" t="s">
        <v>2759</v>
      </c>
      <c r="E706" s="549">
        <v>16.38</v>
      </c>
    </row>
    <row r="707" spans="1:5" ht="2.1" customHeight="1" x14ac:dyDescent="0.2">
      <c r="A707" s="547"/>
      <c r="B707" s="548"/>
      <c r="C707" s="547"/>
      <c r="D707" s="548"/>
      <c r="E707" s="549"/>
    </row>
    <row r="708" spans="1:5" ht="20.100000000000001" customHeight="1" x14ac:dyDescent="0.2">
      <c r="A708" s="547" t="s">
        <v>24650</v>
      </c>
      <c r="B708" s="548" t="s">
        <v>24651</v>
      </c>
      <c r="C708" s="547" t="s">
        <v>24652</v>
      </c>
      <c r="D708" s="548" t="s">
        <v>2759</v>
      </c>
      <c r="E708" s="549">
        <v>21.52</v>
      </c>
    </row>
    <row r="709" spans="1:5" ht="2.1" customHeight="1" x14ac:dyDescent="0.2">
      <c r="A709" s="547"/>
      <c r="B709" s="548"/>
      <c r="C709" s="547"/>
      <c r="D709" s="548"/>
      <c r="E709" s="549"/>
    </row>
    <row r="710" spans="1:5" ht="20.100000000000001" customHeight="1" x14ac:dyDescent="0.2">
      <c r="A710" s="547" t="s">
        <v>24653</v>
      </c>
      <c r="B710" s="548" t="s">
        <v>24654</v>
      </c>
      <c r="C710" s="547" t="s">
        <v>24655</v>
      </c>
      <c r="D710" s="548" t="s">
        <v>2759</v>
      </c>
      <c r="E710" s="549">
        <v>24.58</v>
      </c>
    </row>
    <row r="711" spans="1:5" ht="2.1" customHeight="1" x14ac:dyDescent="0.2">
      <c r="A711" s="547"/>
      <c r="B711" s="548"/>
      <c r="C711" s="547"/>
      <c r="D711" s="548"/>
      <c r="E711" s="549"/>
    </row>
    <row r="712" spans="1:5" ht="20.100000000000001" customHeight="1" x14ac:dyDescent="0.2">
      <c r="A712" s="547" t="s">
        <v>24656</v>
      </c>
      <c r="B712" s="548" t="s">
        <v>24657</v>
      </c>
      <c r="C712" s="547" t="s">
        <v>24658</v>
      </c>
      <c r="D712" s="548" t="s">
        <v>2759</v>
      </c>
      <c r="E712" s="549">
        <v>9.9</v>
      </c>
    </row>
    <row r="713" spans="1:5" ht="11.1" customHeight="1" x14ac:dyDescent="0.2">
      <c r="A713" s="547"/>
      <c r="B713" s="548"/>
      <c r="C713" s="547"/>
      <c r="D713" s="548"/>
      <c r="E713" s="549"/>
    </row>
    <row r="714" spans="1:5" ht="20.100000000000001" customHeight="1" x14ac:dyDescent="0.2">
      <c r="A714" s="547" t="s">
        <v>24659</v>
      </c>
      <c r="B714" s="548" t="s">
        <v>24660</v>
      </c>
      <c r="C714" s="547" t="s">
        <v>24661</v>
      </c>
      <c r="D714" s="548" t="s">
        <v>1770</v>
      </c>
      <c r="E714" s="549">
        <v>17.239999999999998</v>
      </c>
    </row>
    <row r="715" spans="1:5" ht="2.1" customHeight="1" x14ac:dyDescent="0.2">
      <c r="A715" s="547"/>
      <c r="B715" s="548"/>
      <c r="C715" s="547"/>
      <c r="D715" s="548"/>
      <c r="E715" s="549"/>
    </row>
    <row r="716" spans="1:5" ht="20.100000000000001" customHeight="1" x14ac:dyDescent="0.2">
      <c r="A716" s="136" t="s">
        <v>24662</v>
      </c>
      <c r="B716" s="552" t="s">
        <v>24663</v>
      </c>
      <c r="C716" s="552"/>
      <c r="D716" s="552"/>
      <c r="E716" s="137">
        <v>27869.94</v>
      </c>
    </row>
    <row r="717" spans="1:5" ht="20.100000000000001" customHeight="1" x14ac:dyDescent="0.2">
      <c r="A717" s="138" t="s">
        <v>24664</v>
      </c>
      <c r="B717" s="139" t="s">
        <v>24665</v>
      </c>
      <c r="C717" s="138" t="s">
        <v>24666</v>
      </c>
      <c r="D717" s="139" t="s">
        <v>1770</v>
      </c>
      <c r="E717" s="140">
        <v>25.21</v>
      </c>
    </row>
    <row r="718" spans="1:5" ht="20.100000000000001" customHeight="1" x14ac:dyDescent="0.2">
      <c r="A718" s="138" t="s">
        <v>24667</v>
      </c>
      <c r="B718" s="139" t="s">
        <v>24668</v>
      </c>
      <c r="C718" s="138" t="s">
        <v>24669</v>
      </c>
      <c r="D718" s="139" t="s">
        <v>1770</v>
      </c>
      <c r="E718" s="140">
        <v>43.46</v>
      </c>
    </row>
    <row r="719" spans="1:5" ht="20.100000000000001" customHeight="1" x14ac:dyDescent="0.2">
      <c r="A719" s="138" t="s">
        <v>24670</v>
      </c>
      <c r="B719" s="139" t="s">
        <v>24671</v>
      </c>
      <c r="C719" s="138" t="s">
        <v>24672</v>
      </c>
      <c r="D719" s="139" t="s">
        <v>1770</v>
      </c>
      <c r="E719" s="140">
        <v>55.42</v>
      </c>
    </row>
    <row r="720" spans="1:5" ht="20.100000000000001" customHeight="1" x14ac:dyDescent="0.2">
      <c r="A720" s="138" t="s">
        <v>24673</v>
      </c>
      <c r="B720" s="139" t="s">
        <v>24674</v>
      </c>
      <c r="C720" s="138" t="s">
        <v>24675</v>
      </c>
      <c r="D720" s="139" t="s">
        <v>1770</v>
      </c>
      <c r="E720" s="140">
        <v>35.83</v>
      </c>
    </row>
    <row r="721" spans="1:5" ht="20.100000000000001" customHeight="1" x14ac:dyDescent="0.2">
      <c r="A721" s="138" t="s">
        <v>24676</v>
      </c>
      <c r="B721" s="139" t="s">
        <v>24677</v>
      </c>
      <c r="C721" s="138" t="s">
        <v>24678</v>
      </c>
      <c r="D721" s="139" t="s">
        <v>1770</v>
      </c>
      <c r="E721" s="140">
        <v>175.17</v>
      </c>
    </row>
    <row r="722" spans="1:5" ht="20.100000000000001" customHeight="1" x14ac:dyDescent="0.2">
      <c r="A722" s="138" t="s">
        <v>24679</v>
      </c>
      <c r="B722" s="139" t="s">
        <v>24680</v>
      </c>
      <c r="C722" s="138" t="s">
        <v>24681</v>
      </c>
      <c r="D722" s="139" t="s">
        <v>1770</v>
      </c>
      <c r="E722" s="140">
        <v>175.11</v>
      </c>
    </row>
    <row r="723" spans="1:5" ht="20.100000000000001" customHeight="1" x14ac:dyDescent="0.2">
      <c r="A723" s="138" t="s">
        <v>24682</v>
      </c>
      <c r="B723" s="139" t="s">
        <v>24683</v>
      </c>
      <c r="C723" s="138" t="s">
        <v>24684</v>
      </c>
      <c r="D723" s="139" t="s">
        <v>1770</v>
      </c>
      <c r="E723" s="140">
        <v>56.98</v>
      </c>
    </row>
    <row r="724" spans="1:5" ht="20.100000000000001" customHeight="1" x14ac:dyDescent="0.2">
      <c r="A724" s="138" t="s">
        <v>24685</v>
      </c>
      <c r="B724" s="139" t="s">
        <v>24686</v>
      </c>
      <c r="C724" s="138" t="s">
        <v>24687</v>
      </c>
      <c r="D724" s="139" t="s">
        <v>1770</v>
      </c>
      <c r="E724" s="140">
        <v>54.19</v>
      </c>
    </row>
    <row r="725" spans="1:5" ht="20.100000000000001" customHeight="1" x14ac:dyDescent="0.2">
      <c r="A725" s="138" t="s">
        <v>24688</v>
      </c>
      <c r="B725" s="139" t="s">
        <v>24689</v>
      </c>
      <c r="C725" s="138" t="s">
        <v>24690</v>
      </c>
      <c r="D725" s="139" t="s">
        <v>1770</v>
      </c>
      <c r="E725" s="140">
        <v>63.48</v>
      </c>
    </row>
    <row r="726" spans="1:5" ht="20.100000000000001" customHeight="1" x14ac:dyDescent="0.2">
      <c r="A726" s="138" t="s">
        <v>24691</v>
      </c>
      <c r="B726" s="139" t="s">
        <v>24692</v>
      </c>
      <c r="C726" s="138" t="s">
        <v>24693</v>
      </c>
      <c r="D726" s="139" t="s">
        <v>1770</v>
      </c>
      <c r="E726" s="140">
        <v>20.14</v>
      </c>
    </row>
    <row r="727" spans="1:5" ht="20.100000000000001" customHeight="1" x14ac:dyDescent="0.2">
      <c r="A727" s="138" t="s">
        <v>24694</v>
      </c>
      <c r="B727" s="139" t="s">
        <v>24695</v>
      </c>
      <c r="C727" s="138" t="s">
        <v>24696</v>
      </c>
      <c r="D727" s="139" t="s">
        <v>1770</v>
      </c>
      <c r="E727" s="140">
        <v>23.3</v>
      </c>
    </row>
    <row r="728" spans="1:5" ht="20.100000000000001" customHeight="1" x14ac:dyDescent="0.2">
      <c r="A728" s="547" t="s">
        <v>24697</v>
      </c>
      <c r="B728" s="548" t="s">
        <v>24698</v>
      </c>
      <c r="C728" s="547" t="s">
        <v>24699</v>
      </c>
      <c r="D728" s="548" t="s">
        <v>1549</v>
      </c>
      <c r="E728" s="549">
        <v>5842.53</v>
      </c>
    </row>
    <row r="729" spans="1:5" ht="2.1" customHeight="1" x14ac:dyDescent="0.2">
      <c r="A729" s="547"/>
      <c r="B729" s="548"/>
      <c r="C729" s="547"/>
      <c r="D729" s="548"/>
      <c r="E729" s="549"/>
    </row>
    <row r="730" spans="1:5" ht="20.100000000000001" customHeight="1" x14ac:dyDescent="0.2">
      <c r="A730" s="547" t="s">
        <v>24700</v>
      </c>
      <c r="B730" s="548" t="s">
        <v>24701</v>
      </c>
      <c r="C730" s="547" t="s">
        <v>24702</v>
      </c>
      <c r="D730" s="548" t="s">
        <v>1549</v>
      </c>
      <c r="E730" s="549">
        <v>8483.49</v>
      </c>
    </row>
    <row r="731" spans="1:5" ht="2.1" customHeight="1" x14ac:dyDescent="0.2">
      <c r="A731" s="547"/>
      <c r="B731" s="548"/>
      <c r="C731" s="547"/>
      <c r="D731" s="548"/>
      <c r="E731" s="549"/>
    </row>
    <row r="732" spans="1:5" ht="20.100000000000001" customHeight="1" x14ac:dyDescent="0.2">
      <c r="A732" s="547" t="s">
        <v>24703</v>
      </c>
      <c r="B732" s="548" t="s">
        <v>24704</v>
      </c>
      <c r="C732" s="547" t="s">
        <v>24705</v>
      </c>
      <c r="D732" s="548" t="s">
        <v>1549</v>
      </c>
      <c r="E732" s="549">
        <v>11249.68</v>
      </c>
    </row>
    <row r="733" spans="1:5" ht="2.1" customHeight="1" x14ac:dyDescent="0.2">
      <c r="A733" s="547"/>
      <c r="B733" s="548"/>
      <c r="C733" s="547"/>
      <c r="D733" s="548"/>
      <c r="E733" s="549"/>
    </row>
    <row r="734" spans="1:5" ht="20.100000000000001" customHeight="1" x14ac:dyDescent="0.2">
      <c r="A734" s="138" t="s">
        <v>24706</v>
      </c>
      <c r="B734" s="139" t="s">
        <v>24707</v>
      </c>
      <c r="C734" s="138" t="s">
        <v>24708</v>
      </c>
      <c r="D734" s="139" t="s">
        <v>1549</v>
      </c>
      <c r="E734" s="140">
        <v>236.56</v>
      </c>
    </row>
    <row r="735" spans="1:5" ht="20.100000000000001" customHeight="1" x14ac:dyDescent="0.2">
      <c r="A735" s="138" t="s">
        <v>24709</v>
      </c>
      <c r="B735" s="139" t="s">
        <v>24710</v>
      </c>
      <c r="C735" s="138" t="s">
        <v>24711</v>
      </c>
      <c r="D735" s="139" t="s">
        <v>1770</v>
      </c>
      <c r="E735" s="140">
        <v>81.11</v>
      </c>
    </row>
    <row r="736" spans="1:5" ht="20.100000000000001" customHeight="1" x14ac:dyDescent="0.2">
      <c r="A736" s="138" t="s">
        <v>24712</v>
      </c>
      <c r="B736" s="139" t="s">
        <v>24713</v>
      </c>
      <c r="C736" s="138" t="s">
        <v>24714</v>
      </c>
      <c r="D736" s="139" t="s">
        <v>1770</v>
      </c>
      <c r="E736" s="140">
        <v>148.46</v>
      </c>
    </row>
    <row r="737" spans="1:5" ht="20.100000000000001" customHeight="1" x14ac:dyDescent="0.2">
      <c r="A737" s="138" t="s">
        <v>24715</v>
      </c>
      <c r="B737" s="139" t="s">
        <v>24716</v>
      </c>
      <c r="C737" s="138" t="s">
        <v>24717</v>
      </c>
      <c r="D737" s="139" t="s">
        <v>1770</v>
      </c>
      <c r="E737" s="140">
        <v>52.61</v>
      </c>
    </row>
    <row r="738" spans="1:5" ht="20.100000000000001" customHeight="1" x14ac:dyDescent="0.2">
      <c r="A738" s="138" t="s">
        <v>24718</v>
      </c>
      <c r="B738" s="139" t="s">
        <v>24719</v>
      </c>
      <c r="C738" s="138" t="s">
        <v>24720</v>
      </c>
      <c r="D738" s="139" t="s">
        <v>1770</v>
      </c>
      <c r="E738" s="140">
        <v>64.5</v>
      </c>
    </row>
    <row r="739" spans="1:5" ht="20.100000000000001" customHeight="1" x14ac:dyDescent="0.2">
      <c r="A739" s="138" t="s">
        <v>24721</v>
      </c>
      <c r="B739" s="139" t="s">
        <v>24722</v>
      </c>
      <c r="C739" s="138" t="s">
        <v>24723</v>
      </c>
      <c r="D739" s="139" t="s">
        <v>1549</v>
      </c>
      <c r="E739" s="140">
        <v>934.13</v>
      </c>
    </row>
    <row r="740" spans="1:5" ht="20.100000000000001" customHeight="1" x14ac:dyDescent="0.2">
      <c r="A740" s="138" t="s">
        <v>24724</v>
      </c>
      <c r="B740" s="139" t="s">
        <v>24725</v>
      </c>
      <c r="C740" s="138" t="s">
        <v>24726</v>
      </c>
      <c r="D740" s="139" t="s">
        <v>1549</v>
      </c>
      <c r="E740" s="140">
        <v>48.58</v>
      </c>
    </row>
    <row r="741" spans="1:5" ht="20.100000000000001" customHeight="1" x14ac:dyDescent="0.2">
      <c r="A741" s="136" t="s">
        <v>24727</v>
      </c>
      <c r="B741" s="552" t="s">
        <v>24728</v>
      </c>
      <c r="C741" s="552"/>
      <c r="D741" s="552"/>
      <c r="E741" s="137">
        <v>31423.84</v>
      </c>
    </row>
    <row r="742" spans="1:5" ht="20.100000000000001" customHeight="1" x14ac:dyDescent="0.2">
      <c r="A742" s="136" t="s">
        <v>100</v>
      </c>
      <c r="B742" s="552" t="s">
        <v>24729</v>
      </c>
      <c r="C742" s="552"/>
      <c r="D742" s="552"/>
      <c r="E742" s="137">
        <v>792.54</v>
      </c>
    </row>
    <row r="743" spans="1:5" ht="20.100000000000001" customHeight="1" x14ac:dyDescent="0.2">
      <c r="A743" s="138" t="s">
        <v>102</v>
      </c>
      <c r="B743" s="139" t="s">
        <v>24730</v>
      </c>
      <c r="C743" s="138" t="s">
        <v>24731</v>
      </c>
      <c r="D743" s="139" t="s">
        <v>5927</v>
      </c>
      <c r="E743" s="140">
        <v>293.43</v>
      </c>
    </row>
    <row r="744" spans="1:5" ht="20.100000000000001" customHeight="1" x14ac:dyDescent="0.2">
      <c r="A744" s="138" t="s">
        <v>24732</v>
      </c>
      <c r="B744" s="139" t="s">
        <v>24733</v>
      </c>
      <c r="C744" s="138" t="s">
        <v>24734</v>
      </c>
      <c r="D744" s="139" t="s">
        <v>5927</v>
      </c>
      <c r="E744" s="140">
        <v>499.11</v>
      </c>
    </row>
    <row r="745" spans="1:5" ht="20.100000000000001" customHeight="1" x14ac:dyDescent="0.2">
      <c r="A745" s="136" t="s">
        <v>128</v>
      </c>
      <c r="B745" s="552" t="s">
        <v>24735</v>
      </c>
      <c r="C745" s="552"/>
      <c r="D745" s="552"/>
      <c r="E745" s="137">
        <v>25652.3</v>
      </c>
    </row>
    <row r="746" spans="1:5" ht="20.100000000000001" customHeight="1" x14ac:dyDescent="0.2">
      <c r="A746" s="138" t="s">
        <v>130</v>
      </c>
      <c r="B746" s="139" t="s">
        <v>24736</v>
      </c>
      <c r="C746" s="138" t="s">
        <v>24737</v>
      </c>
      <c r="D746" s="139" t="s">
        <v>5927</v>
      </c>
      <c r="E746" s="140">
        <v>441.3</v>
      </c>
    </row>
    <row r="747" spans="1:5" ht="20.100000000000001" customHeight="1" x14ac:dyDescent="0.2">
      <c r="A747" s="138" t="s">
        <v>131</v>
      </c>
      <c r="B747" s="139" t="s">
        <v>24738</v>
      </c>
      <c r="C747" s="138" t="s">
        <v>24739</v>
      </c>
      <c r="D747" s="139" t="s">
        <v>5927</v>
      </c>
      <c r="E747" s="140">
        <v>404.66</v>
      </c>
    </row>
    <row r="748" spans="1:5" ht="20.100000000000001" customHeight="1" x14ac:dyDescent="0.2">
      <c r="A748" s="138" t="s">
        <v>132</v>
      </c>
      <c r="B748" s="139" t="s">
        <v>24740</v>
      </c>
      <c r="C748" s="138" t="s">
        <v>24741</v>
      </c>
      <c r="D748" s="139" t="s">
        <v>5927</v>
      </c>
      <c r="E748" s="140">
        <v>441.48</v>
      </c>
    </row>
    <row r="749" spans="1:5" ht="20.100000000000001" customHeight="1" x14ac:dyDescent="0.2">
      <c r="A749" s="138" t="s">
        <v>133</v>
      </c>
      <c r="B749" s="139" t="s">
        <v>24742</v>
      </c>
      <c r="C749" s="138" t="s">
        <v>24743</v>
      </c>
      <c r="D749" s="139" t="s">
        <v>5927</v>
      </c>
      <c r="E749" s="140">
        <v>441.64</v>
      </c>
    </row>
    <row r="750" spans="1:5" ht="20.100000000000001" customHeight="1" x14ac:dyDescent="0.2">
      <c r="A750" s="138" t="s">
        <v>134</v>
      </c>
      <c r="B750" s="139" t="s">
        <v>24744</v>
      </c>
      <c r="C750" s="138" t="s">
        <v>24745</v>
      </c>
      <c r="D750" s="139" t="s">
        <v>5927</v>
      </c>
      <c r="E750" s="140">
        <v>404.91</v>
      </c>
    </row>
    <row r="751" spans="1:5" ht="20.100000000000001" customHeight="1" x14ac:dyDescent="0.2">
      <c r="A751" s="138" t="s">
        <v>135</v>
      </c>
      <c r="B751" s="139" t="s">
        <v>24746</v>
      </c>
      <c r="C751" s="138" t="s">
        <v>24747</v>
      </c>
      <c r="D751" s="139" t="s">
        <v>5927</v>
      </c>
      <c r="E751" s="140">
        <v>385.08</v>
      </c>
    </row>
    <row r="752" spans="1:5" ht="20.100000000000001" customHeight="1" x14ac:dyDescent="0.2">
      <c r="A752" s="138" t="s">
        <v>137</v>
      </c>
      <c r="B752" s="139" t="s">
        <v>24748</v>
      </c>
      <c r="C752" s="138" t="s">
        <v>24749</v>
      </c>
      <c r="D752" s="139" t="s">
        <v>5927</v>
      </c>
      <c r="E752" s="140">
        <v>441.81</v>
      </c>
    </row>
    <row r="753" spans="1:5" ht="20.100000000000001" customHeight="1" x14ac:dyDescent="0.2">
      <c r="A753" s="138" t="s">
        <v>24750</v>
      </c>
      <c r="B753" s="139" t="s">
        <v>24751</v>
      </c>
      <c r="C753" s="138" t="s">
        <v>24752</v>
      </c>
      <c r="D753" s="139" t="s">
        <v>5927</v>
      </c>
      <c r="E753" s="140">
        <v>441.99</v>
      </c>
    </row>
    <row r="754" spans="1:5" ht="20.100000000000001" customHeight="1" x14ac:dyDescent="0.2">
      <c r="A754" s="138" t="s">
        <v>24753</v>
      </c>
      <c r="B754" s="139" t="s">
        <v>24754</v>
      </c>
      <c r="C754" s="138" t="s">
        <v>24755</v>
      </c>
      <c r="D754" s="139" t="s">
        <v>5927</v>
      </c>
      <c r="E754" s="140">
        <v>405.17</v>
      </c>
    </row>
    <row r="755" spans="1:5" ht="20.100000000000001" customHeight="1" x14ac:dyDescent="0.2">
      <c r="A755" s="138" t="s">
        <v>24756</v>
      </c>
      <c r="B755" s="139" t="s">
        <v>24757</v>
      </c>
      <c r="C755" s="138" t="s">
        <v>24758</v>
      </c>
      <c r="D755" s="139" t="s">
        <v>5927</v>
      </c>
      <c r="E755" s="140">
        <v>385.28</v>
      </c>
    </row>
    <row r="756" spans="1:5" ht="20.100000000000001" customHeight="1" x14ac:dyDescent="0.2">
      <c r="A756" s="138" t="s">
        <v>24759</v>
      </c>
      <c r="B756" s="139" t="s">
        <v>24760</v>
      </c>
      <c r="C756" s="138" t="s">
        <v>24761</v>
      </c>
      <c r="D756" s="139" t="s">
        <v>5927</v>
      </c>
      <c r="E756" s="140">
        <v>369.7</v>
      </c>
    </row>
    <row r="757" spans="1:5" ht="20.100000000000001" customHeight="1" x14ac:dyDescent="0.2">
      <c r="A757" s="138" t="s">
        <v>24762</v>
      </c>
      <c r="B757" s="139" t="s">
        <v>24763</v>
      </c>
      <c r="C757" s="138" t="s">
        <v>24764</v>
      </c>
      <c r="D757" s="139" t="s">
        <v>5927</v>
      </c>
      <c r="E757" s="140">
        <v>405.42</v>
      </c>
    </row>
    <row r="758" spans="1:5" ht="20.100000000000001" customHeight="1" x14ac:dyDescent="0.2">
      <c r="A758" s="138" t="s">
        <v>24765</v>
      </c>
      <c r="B758" s="139" t="s">
        <v>24766</v>
      </c>
      <c r="C758" s="138" t="s">
        <v>24767</v>
      </c>
      <c r="D758" s="139" t="s">
        <v>5927</v>
      </c>
      <c r="E758" s="140">
        <v>385.49</v>
      </c>
    </row>
    <row r="759" spans="1:5" ht="20.100000000000001" customHeight="1" x14ac:dyDescent="0.2">
      <c r="A759" s="138" t="s">
        <v>24768</v>
      </c>
      <c r="B759" s="139" t="s">
        <v>24769</v>
      </c>
      <c r="C759" s="138" t="s">
        <v>24770</v>
      </c>
      <c r="D759" s="139" t="s">
        <v>5927</v>
      </c>
      <c r="E759" s="140">
        <v>369.88</v>
      </c>
    </row>
    <row r="760" spans="1:5" ht="20.100000000000001" customHeight="1" x14ac:dyDescent="0.2">
      <c r="A760" s="138" t="s">
        <v>24771</v>
      </c>
      <c r="B760" s="139" t="s">
        <v>24772</v>
      </c>
      <c r="C760" s="138" t="s">
        <v>24773</v>
      </c>
      <c r="D760" s="139" t="s">
        <v>5927</v>
      </c>
      <c r="E760" s="140">
        <v>405.67</v>
      </c>
    </row>
    <row r="761" spans="1:5" ht="20.100000000000001" customHeight="1" x14ac:dyDescent="0.2">
      <c r="A761" s="138" t="s">
        <v>24774</v>
      </c>
      <c r="B761" s="139" t="s">
        <v>24775</v>
      </c>
      <c r="C761" s="138" t="s">
        <v>24776</v>
      </c>
      <c r="D761" s="139" t="s">
        <v>5927</v>
      </c>
      <c r="E761" s="140">
        <v>385.7</v>
      </c>
    </row>
    <row r="762" spans="1:5" ht="20.100000000000001" customHeight="1" x14ac:dyDescent="0.2">
      <c r="A762" s="138" t="s">
        <v>24777</v>
      </c>
      <c r="B762" s="139" t="s">
        <v>24778</v>
      </c>
      <c r="C762" s="138" t="s">
        <v>24779</v>
      </c>
      <c r="D762" s="139" t="s">
        <v>5927</v>
      </c>
      <c r="E762" s="140">
        <v>370.06</v>
      </c>
    </row>
    <row r="763" spans="1:5" ht="20.100000000000001" customHeight="1" x14ac:dyDescent="0.2">
      <c r="A763" s="138" t="s">
        <v>24780</v>
      </c>
      <c r="B763" s="139" t="s">
        <v>24781</v>
      </c>
      <c r="C763" s="138" t="s">
        <v>24782</v>
      </c>
      <c r="D763" s="139" t="s">
        <v>5927</v>
      </c>
      <c r="E763" s="140">
        <v>385.91</v>
      </c>
    </row>
    <row r="764" spans="1:5" ht="20.100000000000001" customHeight="1" x14ac:dyDescent="0.2">
      <c r="A764" s="138" t="s">
        <v>24783</v>
      </c>
      <c r="B764" s="139" t="s">
        <v>24784</v>
      </c>
      <c r="C764" s="138" t="s">
        <v>24785</v>
      </c>
      <c r="D764" s="139" t="s">
        <v>5927</v>
      </c>
      <c r="E764" s="140">
        <v>370.23</v>
      </c>
    </row>
    <row r="765" spans="1:5" ht="20.100000000000001" customHeight="1" x14ac:dyDescent="0.2">
      <c r="A765" s="138" t="s">
        <v>24786</v>
      </c>
      <c r="B765" s="139" t="s">
        <v>24787</v>
      </c>
      <c r="C765" s="138" t="s">
        <v>24788</v>
      </c>
      <c r="D765" s="139" t="s">
        <v>5927</v>
      </c>
      <c r="E765" s="140">
        <v>370.41</v>
      </c>
    </row>
    <row r="766" spans="1:5" ht="20.100000000000001" customHeight="1" x14ac:dyDescent="0.2">
      <c r="A766" s="138" t="s">
        <v>24789</v>
      </c>
      <c r="B766" s="139" t="s">
        <v>24790</v>
      </c>
      <c r="C766" s="138" t="s">
        <v>24791</v>
      </c>
      <c r="D766" s="139" t="s">
        <v>5927</v>
      </c>
      <c r="E766" s="140">
        <v>942.84</v>
      </c>
    </row>
    <row r="767" spans="1:5" ht="20.100000000000001" customHeight="1" x14ac:dyDescent="0.2">
      <c r="A767" s="547" t="s">
        <v>24792</v>
      </c>
      <c r="B767" s="548" t="s">
        <v>24793</v>
      </c>
      <c r="C767" s="547" t="s">
        <v>24794</v>
      </c>
      <c r="D767" s="548" t="s">
        <v>5927</v>
      </c>
      <c r="E767" s="549">
        <v>334.97</v>
      </c>
    </row>
    <row r="768" spans="1:5" ht="2.1" customHeight="1" x14ac:dyDescent="0.2">
      <c r="A768" s="547"/>
      <c r="B768" s="548"/>
      <c r="C768" s="547"/>
      <c r="D768" s="548"/>
      <c r="E768" s="549"/>
    </row>
    <row r="769" spans="1:5" ht="20.100000000000001" customHeight="1" x14ac:dyDescent="0.2">
      <c r="A769" s="547" t="s">
        <v>24795</v>
      </c>
      <c r="B769" s="548" t="s">
        <v>24796</v>
      </c>
      <c r="C769" s="547" t="s">
        <v>24797</v>
      </c>
      <c r="D769" s="548" t="s">
        <v>5927</v>
      </c>
      <c r="E769" s="549">
        <v>343.53</v>
      </c>
    </row>
    <row r="770" spans="1:5" ht="2.1" customHeight="1" x14ac:dyDescent="0.2">
      <c r="A770" s="547"/>
      <c r="B770" s="548"/>
      <c r="C770" s="547"/>
      <c r="D770" s="548"/>
      <c r="E770" s="549"/>
    </row>
    <row r="771" spans="1:5" ht="20.100000000000001" customHeight="1" x14ac:dyDescent="0.2">
      <c r="A771" s="547" t="s">
        <v>24798</v>
      </c>
      <c r="B771" s="548" t="s">
        <v>24799</v>
      </c>
      <c r="C771" s="547" t="s">
        <v>24800</v>
      </c>
      <c r="D771" s="548" t="s">
        <v>5927</v>
      </c>
      <c r="E771" s="549">
        <v>1064.53</v>
      </c>
    </row>
    <row r="772" spans="1:5" ht="2.1" customHeight="1" x14ac:dyDescent="0.2">
      <c r="A772" s="547"/>
      <c r="B772" s="548"/>
      <c r="C772" s="547"/>
      <c r="D772" s="548"/>
      <c r="E772" s="549"/>
    </row>
    <row r="773" spans="1:5" ht="20.100000000000001" customHeight="1" x14ac:dyDescent="0.2">
      <c r="A773" s="547" t="s">
        <v>24801</v>
      </c>
      <c r="B773" s="548" t="s">
        <v>24802</v>
      </c>
      <c r="C773" s="547" t="s">
        <v>24803</v>
      </c>
      <c r="D773" s="548" t="s">
        <v>5927</v>
      </c>
      <c r="E773" s="549">
        <v>952.47</v>
      </c>
    </row>
    <row r="774" spans="1:5" ht="2.1" customHeight="1" x14ac:dyDescent="0.2">
      <c r="A774" s="547"/>
      <c r="B774" s="548"/>
      <c r="C774" s="547"/>
      <c r="D774" s="548"/>
      <c r="E774" s="549"/>
    </row>
    <row r="775" spans="1:5" ht="20.100000000000001" customHeight="1" x14ac:dyDescent="0.2">
      <c r="A775" s="138" t="s">
        <v>24804</v>
      </c>
      <c r="B775" s="139" t="s">
        <v>24805</v>
      </c>
      <c r="C775" s="138" t="s">
        <v>24806</v>
      </c>
      <c r="D775" s="139" t="s">
        <v>5927</v>
      </c>
      <c r="E775" s="140">
        <v>942.63</v>
      </c>
    </row>
    <row r="776" spans="1:5" ht="20.100000000000001" customHeight="1" x14ac:dyDescent="0.2">
      <c r="A776" s="138" t="s">
        <v>24807</v>
      </c>
      <c r="B776" s="139" t="s">
        <v>24808</v>
      </c>
      <c r="C776" s="138" t="s">
        <v>24809</v>
      </c>
      <c r="D776" s="139" t="s">
        <v>5927</v>
      </c>
      <c r="E776" s="140">
        <v>910.43</v>
      </c>
    </row>
    <row r="777" spans="1:5" ht="20.100000000000001" customHeight="1" x14ac:dyDescent="0.2">
      <c r="A777" s="138" t="s">
        <v>24810</v>
      </c>
      <c r="B777" s="139" t="s">
        <v>24811</v>
      </c>
      <c r="C777" s="138" t="s">
        <v>24812</v>
      </c>
      <c r="D777" s="139" t="s">
        <v>5927</v>
      </c>
      <c r="E777" s="140">
        <v>842.67</v>
      </c>
    </row>
    <row r="778" spans="1:5" ht="20.100000000000001" customHeight="1" x14ac:dyDescent="0.2">
      <c r="A778" s="138" t="s">
        <v>24813</v>
      </c>
      <c r="B778" s="139" t="s">
        <v>24814</v>
      </c>
      <c r="C778" s="138" t="s">
        <v>24815</v>
      </c>
      <c r="D778" s="139" t="s">
        <v>5927</v>
      </c>
      <c r="E778" s="140">
        <v>801.79</v>
      </c>
    </row>
    <row r="779" spans="1:5" ht="20.100000000000001" customHeight="1" x14ac:dyDescent="0.2">
      <c r="A779" s="138" t="s">
        <v>24816</v>
      </c>
      <c r="B779" s="139" t="s">
        <v>24817</v>
      </c>
      <c r="C779" s="138" t="s">
        <v>24818</v>
      </c>
      <c r="D779" s="139" t="s">
        <v>5927</v>
      </c>
      <c r="E779" s="140">
        <v>774.35</v>
      </c>
    </row>
    <row r="780" spans="1:5" ht="20.100000000000001" customHeight="1" x14ac:dyDescent="0.2">
      <c r="A780" s="138" t="s">
        <v>24819</v>
      </c>
      <c r="B780" s="139" t="s">
        <v>24820</v>
      </c>
      <c r="C780" s="138" t="s">
        <v>24821</v>
      </c>
      <c r="D780" s="139" t="s">
        <v>5927</v>
      </c>
      <c r="E780" s="140">
        <v>754.75</v>
      </c>
    </row>
    <row r="781" spans="1:5" ht="20.100000000000001" customHeight="1" x14ac:dyDescent="0.2">
      <c r="A781" s="138" t="s">
        <v>24822</v>
      </c>
      <c r="B781" s="139" t="s">
        <v>24823</v>
      </c>
      <c r="C781" s="138" t="s">
        <v>24824</v>
      </c>
      <c r="D781" s="139" t="s">
        <v>5927</v>
      </c>
      <c r="E781" s="140">
        <v>713.57</v>
      </c>
    </row>
    <row r="782" spans="1:5" ht="20.100000000000001" customHeight="1" x14ac:dyDescent="0.2">
      <c r="A782" s="138" t="s">
        <v>24825</v>
      </c>
      <c r="B782" s="139" t="s">
        <v>24826</v>
      </c>
      <c r="C782" s="138" t="s">
        <v>24827</v>
      </c>
      <c r="D782" s="139" t="s">
        <v>5927</v>
      </c>
      <c r="E782" s="140">
        <v>635.44000000000005</v>
      </c>
    </row>
    <row r="783" spans="1:5" ht="20.100000000000001" customHeight="1" x14ac:dyDescent="0.2">
      <c r="A783" s="138" t="s">
        <v>24828</v>
      </c>
      <c r="B783" s="139" t="s">
        <v>24829</v>
      </c>
      <c r="C783" s="138" t="s">
        <v>24830</v>
      </c>
      <c r="D783" s="139" t="s">
        <v>5927</v>
      </c>
      <c r="E783" s="140">
        <v>567.67999999999995</v>
      </c>
    </row>
    <row r="784" spans="1:5" ht="20.100000000000001" customHeight="1" x14ac:dyDescent="0.2">
      <c r="A784" s="138" t="s">
        <v>24831</v>
      </c>
      <c r="B784" s="139" t="s">
        <v>24832</v>
      </c>
      <c r="C784" s="138" t="s">
        <v>24833</v>
      </c>
      <c r="D784" s="139" t="s">
        <v>5927</v>
      </c>
      <c r="E784" s="140">
        <v>526.79999999999995</v>
      </c>
    </row>
    <row r="785" spans="1:5" ht="20.100000000000001" customHeight="1" x14ac:dyDescent="0.2">
      <c r="A785" s="138" t="s">
        <v>24834</v>
      </c>
      <c r="B785" s="139" t="s">
        <v>24835</v>
      </c>
      <c r="C785" s="138" t="s">
        <v>24836</v>
      </c>
      <c r="D785" s="139" t="s">
        <v>5927</v>
      </c>
      <c r="E785" s="140">
        <v>733.42</v>
      </c>
    </row>
    <row r="786" spans="1:5" ht="20.100000000000001" customHeight="1" x14ac:dyDescent="0.2">
      <c r="A786" s="138" t="s">
        <v>24837</v>
      </c>
      <c r="B786" s="139" t="s">
        <v>24838</v>
      </c>
      <c r="C786" s="138" t="s">
        <v>24839</v>
      </c>
      <c r="D786" s="139" t="s">
        <v>5927</v>
      </c>
      <c r="E786" s="140">
        <v>656.66</v>
      </c>
    </row>
    <row r="787" spans="1:5" ht="20.100000000000001" customHeight="1" x14ac:dyDescent="0.2">
      <c r="A787" s="138" t="s">
        <v>24840</v>
      </c>
      <c r="B787" s="139" t="s">
        <v>24841</v>
      </c>
      <c r="C787" s="138" t="s">
        <v>24842</v>
      </c>
      <c r="D787" s="139" t="s">
        <v>5927</v>
      </c>
      <c r="E787" s="140">
        <v>603.77</v>
      </c>
    </row>
    <row r="788" spans="1:5" ht="20.100000000000001" customHeight="1" x14ac:dyDescent="0.2">
      <c r="A788" s="138" t="s">
        <v>24843</v>
      </c>
      <c r="B788" s="139" t="s">
        <v>24844</v>
      </c>
      <c r="C788" s="138" t="s">
        <v>24845</v>
      </c>
      <c r="D788" s="139" t="s">
        <v>5927</v>
      </c>
      <c r="E788" s="140">
        <v>565.09</v>
      </c>
    </row>
    <row r="789" spans="1:5" ht="20.100000000000001" customHeight="1" x14ac:dyDescent="0.2">
      <c r="A789" s="138" t="s">
        <v>24846</v>
      </c>
      <c r="B789" s="139" t="s">
        <v>24847</v>
      </c>
      <c r="C789" s="138" t="s">
        <v>24848</v>
      </c>
      <c r="D789" s="139" t="s">
        <v>5927</v>
      </c>
      <c r="E789" s="140">
        <v>525.64</v>
      </c>
    </row>
    <row r="790" spans="1:5" ht="20.100000000000001" customHeight="1" x14ac:dyDescent="0.2">
      <c r="A790" s="138" t="s">
        <v>24849</v>
      </c>
      <c r="B790" s="139" t="s">
        <v>24850</v>
      </c>
      <c r="C790" s="138" t="s">
        <v>24851</v>
      </c>
      <c r="D790" s="139" t="s">
        <v>5927</v>
      </c>
      <c r="E790" s="140">
        <v>457.88</v>
      </c>
    </row>
    <row r="791" spans="1:5" ht="20.100000000000001" customHeight="1" x14ac:dyDescent="0.2">
      <c r="A791" s="138" t="s">
        <v>24852</v>
      </c>
      <c r="B791" s="139" t="s">
        <v>24853</v>
      </c>
      <c r="C791" s="138" t="s">
        <v>24854</v>
      </c>
      <c r="D791" s="139" t="s">
        <v>5927</v>
      </c>
      <c r="E791" s="140">
        <v>417</v>
      </c>
    </row>
    <row r="792" spans="1:5" ht="20.100000000000001" customHeight="1" x14ac:dyDescent="0.2">
      <c r="A792" s="138" t="s">
        <v>24855</v>
      </c>
      <c r="B792" s="139" t="s">
        <v>24856</v>
      </c>
      <c r="C792" s="138" t="s">
        <v>24857</v>
      </c>
      <c r="D792" s="139" t="s">
        <v>5927</v>
      </c>
      <c r="E792" s="140">
        <v>389.56</v>
      </c>
    </row>
    <row r="793" spans="1:5" ht="20.100000000000001" customHeight="1" x14ac:dyDescent="0.2">
      <c r="A793" s="138" t="s">
        <v>24858</v>
      </c>
      <c r="B793" s="139" t="s">
        <v>24859</v>
      </c>
      <c r="C793" s="138" t="s">
        <v>24860</v>
      </c>
      <c r="D793" s="139" t="s">
        <v>5927</v>
      </c>
      <c r="E793" s="140">
        <v>369.96</v>
      </c>
    </row>
    <row r="794" spans="1:5" ht="20.100000000000001" customHeight="1" x14ac:dyDescent="0.2">
      <c r="A794" s="138" t="s">
        <v>24861</v>
      </c>
      <c r="B794" s="139" t="s">
        <v>24862</v>
      </c>
      <c r="C794" s="138" t="s">
        <v>24863</v>
      </c>
      <c r="D794" s="139" t="s">
        <v>5927</v>
      </c>
      <c r="E794" s="140">
        <v>452.92</v>
      </c>
    </row>
    <row r="795" spans="1:5" ht="20.100000000000001" customHeight="1" x14ac:dyDescent="0.2">
      <c r="A795" s="138" t="s">
        <v>24864</v>
      </c>
      <c r="B795" s="139" t="s">
        <v>24865</v>
      </c>
      <c r="C795" s="138" t="s">
        <v>24866</v>
      </c>
      <c r="D795" s="139" t="s">
        <v>5927</v>
      </c>
      <c r="E795" s="140">
        <v>385.16</v>
      </c>
    </row>
    <row r="796" spans="1:5" ht="20.100000000000001" customHeight="1" x14ac:dyDescent="0.2">
      <c r="A796" s="138" t="s">
        <v>24867</v>
      </c>
      <c r="B796" s="139" t="s">
        <v>24868</v>
      </c>
      <c r="C796" s="138" t="s">
        <v>24869</v>
      </c>
      <c r="D796" s="139" t="s">
        <v>5927</v>
      </c>
      <c r="E796" s="140">
        <v>402.6</v>
      </c>
    </row>
    <row r="797" spans="1:5" ht="20.100000000000001" customHeight="1" x14ac:dyDescent="0.2">
      <c r="A797" s="138" t="s">
        <v>24870</v>
      </c>
      <c r="B797" s="139" t="s">
        <v>24871</v>
      </c>
      <c r="C797" s="138" t="s">
        <v>24872</v>
      </c>
      <c r="D797" s="139" t="s">
        <v>5927</v>
      </c>
      <c r="E797" s="140">
        <v>354.24</v>
      </c>
    </row>
    <row r="798" spans="1:5" ht="20.100000000000001" customHeight="1" x14ac:dyDescent="0.2">
      <c r="A798" s="138" t="s">
        <v>24873</v>
      </c>
      <c r="B798" s="139" t="s">
        <v>24874</v>
      </c>
      <c r="C798" s="138" t="s">
        <v>24875</v>
      </c>
      <c r="D798" s="139" t="s">
        <v>5927</v>
      </c>
      <c r="E798" s="140">
        <v>218.16</v>
      </c>
    </row>
    <row r="799" spans="1:5" ht="20.100000000000001" customHeight="1" x14ac:dyDescent="0.2">
      <c r="A799" s="136" t="s">
        <v>138</v>
      </c>
      <c r="B799" s="552" t="s">
        <v>24876</v>
      </c>
      <c r="C799" s="552"/>
      <c r="D799" s="552"/>
      <c r="E799" s="137">
        <v>4957.97</v>
      </c>
    </row>
    <row r="800" spans="1:5" ht="20.100000000000001" customHeight="1" x14ac:dyDescent="0.2">
      <c r="A800" s="547" t="s">
        <v>139</v>
      </c>
      <c r="B800" s="548" t="s">
        <v>24877</v>
      </c>
      <c r="C800" s="547" t="s">
        <v>24878</v>
      </c>
      <c r="D800" s="548" t="s">
        <v>5927</v>
      </c>
      <c r="E800" s="549">
        <v>508.01</v>
      </c>
    </row>
    <row r="801" spans="1:5" ht="2.1" customHeight="1" x14ac:dyDescent="0.2">
      <c r="A801" s="547"/>
      <c r="B801" s="548"/>
      <c r="C801" s="547"/>
      <c r="D801" s="548"/>
      <c r="E801" s="549"/>
    </row>
    <row r="802" spans="1:5" ht="20.100000000000001" customHeight="1" x14ac:dyDescent="0.2">
      <c r="A802" s="547" t="s">
        <v>140</v>
      </c>
      <c r="B802" s="548" t="s">
        <v>24879</v>
      </c>
      <c r="C802" s="547" t="s">
        <v>24880</v>
      </c>
      <c r="D802" s="548" t="s">
        <v>5927</v>
      </c>
      <c r="E802" s="549">
        <v>576.78</v>
      </c>
    </row>
    <row r="803" spans="1:5" ht="2.1" customHeight="1" x14ac:dyDescent="0.2">
      <c r="A803" s="547"/>
      <c r="B803" s="548"/>
      <c r="C803" s="547"/>
      <c r="D803" s="548"/>
      <c r="E803" s="549"/>
    </row>
    <row r="804" spans="1:5" ht="20.100000000000001" customHeight="1" x14ac:dyDescent="0.2">
      <c r="A804" s="547" t="s">
        <v>141</v>
      </c>
      <c r="B804" s="548" t="s">
        <v>24881</v>
      </c>
      <c r="C804" s="547" t="s">
        <v>24882</v>
      </c>
      <c r="D804" s="548" t="s">
        <v>5927</v>
      </c>
      <c r="E804" s="549">
        <v>509.68</v>
      </c>
    </row>
    <row r="805" spans="1:5" ht="2.1" customHeight="1" x14ac:dyDescent="0.2">
      <c r="A805" s="547"/>
      <c r="B805" s="548"/>
      <c r="C805" s="547"/>
      <c r="D805" s="548"/>
      <c r="E805" s="549"/>
    </row>
    <row r="806" spans="1:5" ht="20.100000000000001" customHeight="1" x14ac:dyDescent="0.2">
      <c r="A806" s="138" t="s">
        <v>143</v>
      </c>
      <c r="B806" s="139" t="s">
        <v>24883</v>
      </c>
      <c r="C806" s="138" t="s">
        <v>24884</v>
      </c>
      <c r="D806" s="139" t="s">
        <v>5927</v>
      </c>
      <c r="E806" s="140">
        <v>940.22</v>
      </c>
    </row>
    <row r="807" spans="1:5" ht="20.100000000000001" customHeight="1" x14ac:dyDescent="0.2">
      <c r="A807" s="138" t="s">
        <v>145</v>
      </c>
      <c r="B807" s="139" t="s">
        <v>24885</v>
      </c>
      <c r="C807" s="138" t="s">
        <v>24886</v>
      </c>
      <c r="D807" s="139" t="s">
        <v>5927</v>
      </c>
      <c r="E807" s="140">
        <v>658.08</v>
      </c>
    </row>
    <row r="808" spans="1:5" ht="20.100000000000001" customHeight="1" x14ac:dyDescent="0.2">
      <c r="A808" s="138" t="s">
        <v>146</v>
      </c>
      <c r="B808" s="139" t="s">
        <v>24887</v>
      </c>
      <c r="C808" s="138" t="s">
        <v>24888</v>
      </c>
      <c r="D808" s="139" t="s">
        <v>5927</v>
      </c>
      <c r="E808" s="140">
        <v>555.6</v>
      </c>
    </row>
    <row r="809" spans="1:5" ht="20.100000000000001" customHeight="1" x14ac:dyDescent="0.2">
      <c r="A809" s="138" t="s">
        <v>147</v>
      </c>
      <c r="B809" s="139" t="s">
        <v>24889</v>
      </c>
      <c r="C809" s="138" t="s">
        <v>24890</v>
      </c>
      <c r="D809" s="139" t="s">
        <v>5927</v>
      </c>
      <c r="E809" s="140">
        <v>522.4</v>
      </c>
    </row>
    <row r="810" spans="1:5" ht="20.100000000000001" customHeight="1" x14ac:dyDescent="0.2">
      <c r="A810" s="138" t="s">
        <v>149</v>
      </c>
      <c r="B810" s="139" t="s">
        <v>24891</v>
      </c>
      <c r="C810" s="138" t="s">
        <v>24892</v>
      </c>
      <c r="D810" s="139" t="s">
        <v>5927</v>
      </c>
      <c r="E810" s="140">
        <v>687.2</v>
      </c>
    </row>
    <row r="811" spans="1:5" ht="20.100000000000001" customHeight="1" x14ac:dyDescent="0.2">
      <c r="A811" s="136" t="s">
        <v>329</v>
      </c>
      <c r="B811" s="552" t="s">
        <v>24893</v>
      </c>
      <c r="C811" s="552"/>
      <c r="D811" s="552"/>
      <c r="E811" s="137">
        <v>21.03</v>
      </c>
    </row>
    <row r="812" spans="1:5" ht="20.100000000000001" customHeight="1" x14ac:dyDescent="0.2">
      <c r="A812" s="138" t="s">
        <v>330</v>
      </c>
      <c r="B812" s="139" t="s">
        <v>24894</v>
      </c>
      <c r="C812" s="138" t="s">
        <v>24895</v>
      </c>
      <c r="D812" s="139" t="s">
        <v>2759</v>
      </c>
      <c r="E812" s="140">
        <v>4.5199999999999996</v>
      </c>
    </row>
    <row r="813" spans="1:5" ht="20.100000000000001" customHeight="1" x14ac:dyDescent="0.2">
      <c r="A813" s="138" t="s">
        <v>333</v>
      </c>
      <c r="B813" s="139" t="s">
        <v>24896</v>
      </c>
      <c r="C813" s="138" t="s">
        <v>24897</v>
      </c>
      <c r="D813" s="139" t="s">
        <v>2759</v>
      </c>
      <c r="E813" s="140">
        <v>4.5199999999999996</v>
      </c>
    </row>
    <row r="814" spans="1:5" ht="20.100000000000001" customHeight="1" x14ac:dyDescent="0.2">
      <c r="A814" s="138" t="s">
        <v>334</v>
      </c>
      <c r="B814" s="139" t="s">
        <v>24898</v>
      </c>
      <c r="C814" s="138" t="s">
        <v>24899</v>
      </c>
      <c r="D814" s="139" t="s">
        <v>2759</v>
      </c>
      <c r="E814" s="140">
        <v>11.28</v>
      </c>
    </row>
    <row r="815" spans="1:5" ht="20.100000000000001" customHeight="1" x14ac:dyDescent="0.2">
      <c r="A815" s="138" t="s">
        <v>352</v>
      </c>
      <c r="B815" s="139" t="s">
        <v>24900</v>
      </c>
      <c r="C815" s="138" t="s">
        <v>24901</v>
      </c>
      <c r="D815" s="139" t="s">
        <v>5902</v>
      </c>
      <c r="E815" s="140">
        <v>0.71</v>
      </c>
    </row>
    <row r="816" spans="1:5" ht="20.100000000000001" customHeight="1" x14ac:dyDescent="0.2">
      <c r="A816" s="136" t="s">
        <v>24902</v>
      </c>
      <c r="B816" s="552" t="s">
        <v>24903</v>
      </c>
      <c r="C816" s="552"/>
      <c r="D816" s="552"/>
      <c r="E816" s="137">
        <v>143306.93</v>
      </c>
    </row>
    <row r="817" spans="1:5" ht="20.100000000000001" customHeight="1" x14ac:dyDescent="0.2">
      <c r="A817" s="136" t="s">
        <v>357</v>
      </c>
      <c r="B817" s="552" t="s">
        <v>24904</v>
      </c>
      <c r="C817" s="552"/>
      <c r="D817" s="552"/>
      <c r="E817" s="137">
        <v>14805.17</v>
      </c>
    </row>
    <row r="818" spans="1:5" ht="20.100000000000001" customHeight="1" x14ac:dyDescent="0.2">
      <c r="A818" s="138" t="s">
        <v>359</v>
      </c>
      <c r="B818" s="139" t="s">
        <v>24905</v>
      </c>
      <c r="C818" s="138" t="s">
        <v>24906</v>
      </c>
      <c r="D818" s="139" t="s">
        <v>5927</v>
      </c>
      <c r="E818" s="140">
        <v>1778.99</v>
      </c>
    </row>
    <row r="819" spans="1:5" ht="20.100000000000001" customHeight="1" x14ac:dyDescent="0.2">
      <c r="A819" s="138" t="s">
        <v>360</v>
      </c>
      <c r="B819" s="139" t="s">
        <v>24907</v>
      </c>
      <c r="C819" s="138" t="s">
        <v>24908</v>
      </c>
      <c r="D819" s="139" t="s">
        <v>1770</v>
      </c>
      <c r="E819" s="140">
        <v>2485.06</v>
      </c>
    </row>
    <row r="820" spans="1:5" ht="20.100000000000001" customHeight="1" x14ac:dyDescent="0.2">
      <c r="A820" s="138" t="s">
        <v>361</v>
      </c>
      <c r="B820" s="139" t="s">
        <v>24909</v>
      </c>
      <c r="C820" s="138" t="s">
        <v>24910</v>
      </c>
      <c r="D820" s="139" t="s">
        <v>1770</v>
      </c>
      <c r="E820" s="140">
        <v>2978.43</v>
      </c>
    </row>
    <row r="821" spans="1:5" ht="20.100000000000001" customHeight="1" x14ac:dyDescent="0.2">
      <c r="A821" s="138" t="s">
        <v>362</v>
      </c>
      <c r="B821" s="139" t="s">
        <v>24911</v>
      </c>
      <c r="C821" s="138" t="s">
        <v>24912</v>
      </c>
      <c r="D821" s="139" t="s">
        <v>1770</v>
      </c>
      <c r="E821" s="140">
        <v>3478.98</v>
      </c>
    </row>
    <row r="822" spans="1:5" ht="20.100000000000001" customHeight="1" x14ac:dyDescent="0.2">
      <c r="A822" s="138" t="s">
        <v>363</v>
      </c>
      <c r="B822" s="139" t="s">
        <v>24913</v>
      </c>
      <c r="C822" s="138" t="s">
        <v>24914</v>
      </c>
      <c r="D822" s="139" t="s">
        <v>5927</v>
      </c>
      <c r="E822" s="140">
        <v>546.17999999999995</v>
      </c>
    </row>
    <row r="823" spans="1:5" ht="20.100000000000001" customHeight="1" x14ac:dyDescent="0.2">
      <c r="A823" s="138" t="s">
        <v>364</v>
      </c>
      <c r="B823" s="139" t="s">
        <v>24915</v>
      </c>
      <c r="C823" s="138" t="s">
        <v>24916</v>
      </c>
      <c r="D823" s="139" t="s">
        <v>5927</v>
      </c>
      <c r="E823" s="140">
        <v>500.34</v>
      </c>
    </row>
    <row r="824" spans="1:5" ht="20.100000000000001" customHeight="1" x14ac:dyDescent="0.2">
      <c r="A824" s="138" t="s">
        <v>365</v>
      </c>
      <c r="B824" s="139" t="s">
        <v>24917</v>
      </c>
      <c r="C824" s="138" t="s">
        <v>24918</v>
      </c>
      <c r="D824" s="139" t="s">
        <v>5927</v>
      </c>
      <c r="E824" s="140">
        <v>552.27</v>
      </c>
    </row>
    <row r="825" spans="1:5" ht="20.100000000000001" customHeight="1" x14ac:dyDescent="0.2">
      <c r="A825" s="138" t="s">
        <v>366</v>
      </c>
      <c r="B825" s="139" t="s">
        <v>24919</v>
      </c>
      <c r="C825" s="138" t="s">
        <v>24920</v>
      </c>
      <c r="D825" s="139" t="s">
        <v>5927</v>
      </c>
      <c r="E825" s="140">
        <v>505.43</v>
      </c>
    </row>
    <row r="826" spans="1:5" ht="20.100000000000001" customHeight="1" x14ac:dyDescent="0.2">
      <c r="A826" s="138" t="s">
        <v>367</v>
      </c>
      <c r="B826" s="139" t="s">
        <v>24921</v>
      </c>
      <c r="C826" s="138" t="s">
        <v>24922</v>
      </c>
      <c r="D826" s="139" t="s">
        <v>5927</v>
      </c>
      <c r="E826" s="140">
        <v>564.4</v>
      </c>
    </row>
    <row r="827" spans="1:5" ht="20.100000000000001" customHeight="1" x14ac:dyDescent="0.2">
      <c r="A827" s="138" t="s">
        <v>368</v>
      </c>
      <c r="B827" s="139" t="s">
        <v>24923</v>
      </c>
      <c r="C827" s="138" t="s">
        <v>24924</v>
      </c>
      <c r="D827" s="139" t="s">
        <v>5927</v>
      </c>
      <c r="E827" s="140">
        <v>515.02</v>
      </c>
    </row>
    <row r="828" spans="1:5" ht="20.100000000000001" customHeight="1" x14ac:dyDescent="0.2">
      <c r="A828" s="138" t="s">
        <v>369</v>
      </c>
      <c r="B828" s="139" t="s">
        <v>24925</v>
      </c>
      <c r="C828" s="138" t="s">
        <v>24926</v>
      </c>
      <c r="D828" s="139" t="s">
        <v>5927</v>
      </c>
      <c r="E828" s="140">
        <v>443.84</v>
      </c>
    </row>
    <row r="829" spans="1:5" ht="20.100000000000001" customHeight="1" x14ac:dyDescent="0.2">
      <c r="A829" s="138" t="s">
        <v>370</v>
      </c>
      <c r="B829" s="139" t="s">
        <v>24927</v>
      </c>
      <c r="C829" s="138" t="s">
        <v>24928</v>
      </c>
      <c r="D829" s="139" t="s">
        <v>5927</v>
      </c>
      <c r="E829" s="140">
        <v>456.23</v>
      </c>
    </row>
    <row r="830" spans="1:5" ht="20.100000000000001" customHeight="1" x14ac:dyDescent="0.2">
      <c r="A830" s="136" t="s">
        <v>371</v>
      </c>
      <c r="B830" s="552" t="s">
        <v>24929</v>
      </c>
      <c r="C830" s="552"/>
      <c r="D830" s="552"/>
      <c r="E830" s="137">
        <v>28045.35</v>
      </c>
    </row>
    <row r="831" spans="1:5" ht="20.100000000000001" customHeight="1" x14ac:dyDescent="0.2">
      <c r="A831" s="138" t="s">
        <v>372</v>
      </c>
      <c r="B831" s="139" t="s">
        <v>24930</v>
      </c>
      <c r="C831" s="138" t="s">
        <v>24931</v>
      </c>
      <c r="D831" s="139" t="s">
        <v>5927</v>
      </c>
      <c r="E831" s="140">
        <v>2104.06</v>
      </c>
    </row>
    <row r="832" spans="1:5" ht="20.100000000000001" customHeight="1" x14ac:dyDescent="0.2">
      <c r="A832" s="138" t="s">
        <v>373</v>
      </c>
      <c r="B832" s="139" t="s">
        <v>24932</v>
      </c>
      <c r="C832" s="138" t="s">
        <v>24933</v>
      </c>
      <c r="D832" s="139" t="s">
        <v>5927</v>
      </c>
      <c r="E832" s="140">
        <v>2184.6799999999998</v>
      </c>
    </row>
    <row r="833" spans="1:5" ht="20.100000000000001" customHeight="1" x14ac:dyDescent="0.2">
      <c r="A833" s="547" t="s">
        <v>374</v>
      </c>
      <c r="B833" s="548" t="s">
        <v>24934</v>
      </c>
      <c r="C833" s="547" t="s">
        <v>24935</v>
      </c>
      <c r="D833" s="548" t="s">
        <v>1770</v>
      </c>
      <c r="E833" s="549">
        <v>2838.32</v>
      </c>
    </row>
    <row r="834" spans="1:5" ht="2.1" customHeight="1" x14ac:dyDescent="0.2">
      <c r="A834" s="547"/>
      <c r="B834" s="548"/>
      <c r="C834" s="547"/>
      <c r="D834" s="548"/>
      <c r="E834" s="549"/>
    </row>
    <row r="835" spans="1:5" ht="20.100000000000001" customHeight="1" x14ac:dyDescent="0.2">
      <c r="A835" s="547" t="s">
        <v>24936</v>
      </c>
      <c r="B835" s="548" t="s">
        <v>24937</v>
      </c>
      <c r="C835" s="547" t="s">
        <v>24938</v>
      </c>
      <c r="D835" s="548" t="s">
        <v>1770</v>
      </c>
      <c r="E835" s="549">
        <v>2914.65</v>
      </c>
    </row>
    <row r="836" spans="1:5" ht="2.1" customHeight="1" x14ac:dyDescent="0.2">
      <c r="A836" s="547"/>
      <c r="B836" s="548"/>
      <c r="C836" s="547"/>
      <c r="D836" s="548"/>
      <c r="E836" s="549"/>
    </row>
    <row r="837" spans="1:5" ht="20.100000000000001" customHeight="1" x14ac:dyDescent="0.2">
      <c r="A837" s="547" t="s">
        <v>24939</v>
      </c>
      <c r="B837" s="548" t="s">
        <v>24940</v>
      </c>
      <c r="C837" s="547" t="s">
        <v>24941</v>
      </c>
      <c r="D837" s="548" t="s">
        <v>1770</v>
      </c>
      <c r="E837" s="549">
        <v>3422.05</v>
      </c>
    </row>
    <row r="838" spans="1:5" ht="2.1" customHeight="1" x14ac:dyDescent="0.2">
      <c r="A838" s="547"/>
      <c r="B838" s="548"/>
      <c r="C838" s="547"/>
      <c r="D838" s="548"/>
      <c r="E838" s="549"/>
    </row>
    <row r="839" spans="1:5" ht="20.100000000000001" customHeight="1" x14ac:dyDescent="0.2">
      <c r="A839" s="547" t="s">
        <v>24942</v>
      </c>
      <c r="B839" s="548" t="s">
        <v>24943</v>
      </c>
      <c r="C839" s="547" t="s">
        <v>24944</v>
      </c>
      <c r="D839" s="548" t="s">
        <v>1770</v>
      </c>
      <c r="E839" s="549">
        <v>3531.68</v>
      </c>
    </row>
    <row r="840" spans="1:5" ht="2.1" customHeight="1" x14ac:dyDescent="0.2">
      <c r="A840" s="547"/>
      <c r="B840" s="548"/>
      <c r="C840" s="547"/>
      <c r="D840" s="548"/>
      <c r="E840" s="549"/>
    </row>
    <row r="841" spans="1:5" ht="20.100000000000001" customHeight="1" x14ac:dyDescent="0.2">
      <c r="A841" s="547" t="s">
        <v>24945</v>
      </c>
      <c r="B841" s="548" t="s">
        <v>24946</v>
      </c>
      <c r="C841" s="547" t="s">
        <v>24947</v>
      </c>
      <c r="D841" s="548" t="s">
        <v>1770</v>
      </c>
      <c r="E841" s="549">
        <v>3967.79</v>
      </c>
    </row>
    <row r="842" spans="1:5" ht="2.1" customHeight="1" x14ac:dyDescent="0.2">
      <c r="A842" s="547"/>
      <c r="B842" s="548"/>
      <c r="C842" s="547"/>
      <c r="D842" s="548"/>
      <c r="E842" s="549"/>
    </row>
    <row r="843" spans="1:5" ht="20.100000000000001" customHeight="1" x14ac:dyDescent="0.2">
      <c r="A843" s="547" t="s">
        <v>24948</v>
      </c>
      <c r="B843" s="548" t="s">
        <v>24949</v>
      </c>
      <c r="C843" s="547" t="s">
        <v>24950</v>
      </c>
      <c r="D843" s="548" t="s">
        <v>1770</v>
      </c>
      <c r="E843" s="549">
        <v>4189.87</v>
      </c>
    </row>
    <row r="844" spans="1:5" ht="2.1" customHeight="1" x14ac:dyDescent="0.2">
      <c r="A844" s="547"/>
      <c r="B844" s="548"/>
      <c r="C844" s="547"/>
      <c r="D844" s="548"/>
      <c r="E844" s="549"/>
    </row>
    <row r="845" spans="1:5" ht="20.100000000000001" customHeight="1" x14ac:dyDescent="0.2">
      <c r="A845" s="547" t="s">
        <v>24951</v>
      </c>
      <c r="B845" s="548" t="s">
        <v>24952</v>
      </c>
      <c r="C845" s="547" t="s">
        <v>24953</v>
      </c>
      <c r="D845" s="548" t="s">
        <v>1770</v>
      </c>
      <c r="E845" s="549">
        <v>1845.18</v>
      </c>
    </row>
    <row r="846" spans="1:5" ht="2.1" customHeight="1" x14ac:dyDescent="0.2">
      <c r="A846" s="547"/>
      <c r="B846" s="548"/>
      <c r="C846" s="547"/>
      <c r="D846" s="548"/>
      <c r="E846" s="549"/>
    </row>
    <row r="847" spans="1:5" ht="20.100000000000001" customHeight="1" x14ac:dyDescent="0.2">
      <c r="A847" s="138" t="s">
        <v>24954</v>
      </c>
      <c r="B847" s="139" t="s">
        <v>24955</v>
      </c>
      <c r="C847" s="138" t="s">
        <v>24956</v>
      </c>
      <c r="D847" s="139" t="s">
        <v>5927</v>
      </c>
      <c r="E847" s="140">
        <v>1047.07</v>
      </c>
    </row>
    <row r="848" spans="1:5" ht="20.100000000000001" customHeight="1" x14ac:dyDescent="0.2">
      <c r="A848" s="136" t="s">
        <v>24957</v>
      </c>
      <c r="B848" s="552" t="s">
        <v>24958</v>
      </c>
      <c r="C848" s="552"/>
      <c r="D848" s="552"/>
      <c r="E848" s="137">
        <v>3854.66</v>
      </c>
    </row>
    <row r="849" spans="1:5" ht="20.100000000000001" customHeight="1" x14ac:dyDescent="0.2">
      <c r="A849" s="138" t="s">
        <v>24959</v>
      </c>
      <c r="B849" s="139" t="s">
        <v>24960</v>
      </c>
      <c r="C849" s="138" t="s">
        <v>24961</v>
      </c>
      <c r="D849" s="139" t="s">
        <v>1770</v>
      </c>
      <c r="E849" s="140">
        <v>1.37</v>
      </c>
    </row>
    <row r="850" spans="1:5" ht="20.100000000000001" customHeight="1" x14ac:dyDescent="0.2">
      <c r="A850" s="138" t="s">
        <v>24962</v>
      </c>
      <c r="B850" s="139" t="s">
        <v>24963</v>
      </c>
      <c r="C850" s="138" t="s">
        <v>24964</v>
      </c>
      <c r="D850" s="139" t="s">
        <v>1770</v>
      </c>
      <c r="E850" s="140">
        <v>1.57</v>
      </c>
    </row>
    <row r="851" spans="1:5" ht="20.100000000000001" customHeight="1" x14ac:dyDescent="0.2">
      <c r="A851" s="138" t="s">
        <v>24965</v>
      </c>
      <c r="B851" s="139" t="s">
        <v>24966</v>
      </c>
      <c r="C851" s="138" t="s">
        <v>24967</v>
      </c>
      <c r="D851" s="139" t="s">
        <v>1770</v>
      </c>
      <c r="E851" s="140">
        <v>1.8</v>
      </c>
    </row>
    <row r="852" spans="1:5" ht="20.100000000000001" customHeight="1" x14ac:dyDescent="0.2">
      <c r="A852" s="138" t="s">
        <v>24968</v>
      </c>
      <c r="B852" s="139" t="s">
        <v>24969</v>
      </c>
      <c r="C852" s="138" t="s">
        <v>24970</v>
      </c>
      <c r="D852" s="139" t="s">
        <v>1770</v>
      </c>
      <c r="E852" s="140">
        <v>2.44</v>
      </c>
    </row>
    <row r="853" spans="1:5" ht="20.100000000000001" customHeight="1" x14ac:dyDescent="0.2">
      <c r="A853" s="138" t="s">
        <v>24971</v>
      </c>
      <c r="B853" s="139" t="s">
        <v>24972</v>
      </c>
      <c r="C853" s="138" t="s">
        <v>24973</v>
      </c>
      <c r="D853" s="139" t="s">
        <v>1549</v>
      </c>
      <c r="E853" s="140">
        <v>32.15</v>
      </c>
    </row>
    <row r="854" spans="1:5" ht="20.100000000000001" customHeight="1" x14ac:dyDescent="0.2">
      <c r="A854" s="138" t="s">
        <v>24974</v>
      </c>
      <c r="B854" s="139" t="s">
        <v>24975</v>
      </c>
      <c r="C854" s="138" t="s">
        <v>24976</v>
      </c>
      <c r="D854" s="139" t="s">
        <v>1549</v>
      </c>
      <c r="E854" s="140">
        <v>38.57</v>
      </c>
    </row>
    <row r="855" spans="1:5" ht="20.100000000000001" customHeight="1" x14ac:dyDescent="0.2">
      <c r="A855" s="138" t="s">
        <v>24977</v>
      </c>
      <c r="B855" s="139" t="s">
        <v>24978</v>
      </c>
      <c r="C855" s="138" t="s">
        <v>24979</v>
      </c>
      <c r="D855" s="139" t="s">
        <v>1549</v>
      </c>
      <c r="E855" s="140">
        <v>58.75</v>
      </c>
    </row>
    <row r="856" spans="1:5" ht="20.100000000000001" customHeight="1" x14ac:dyDescent="0.2">
      <c r="A856" s="138" t="s">
        <v>24980</v>
      </c>
      <c r="B856" s="139" t="s">
        <v>24981</v>
      </c>
      <c r="C856" s="138" t="s">
        <v>24982</v>
      </c>
      <c r="D856" s="139" t="s">
        <v>1549</v>
      </c>
      <c r="E856" s="140">
        <v>70.23</v>
      </c>
    </row>
    <row r="857" spans="1:5" ht="20.100000000000001" customHeight="1" x14ac:dyDescent="0.2">
      <c r="A857" s="138" t="s">
        <v>24983</v>
      </c>
      <c r="B857" s="139" t="s">
        <v>24984</v>
      </c>
      <c r="C857" s="138" t="s">
        <v>24985</v>
      </c>
      <c r="D857" s="139" t="s">
        <v>1770</v>
      </c>
      <c r="E857" s="140">
        <v>66.47</v>
      </c>
    </row>
    <row r="858" spans="1:5" ht="20.100000000000001" customHeight="1" x14ac:dyDescent="0.2">
      <c r="A858" s="138" t="s">
        <v>24986</v>
      </c>
      <c r="B858" s="139" t="s">
        <v>24987</v>
      </c>
      <c r="C858" s="138" t="s">
        <v>24988</v>
      </c>
      <c r="D858" s="139" t="s">
        <v>1770</v>
      </c>
      <c r="E858" s="140">
        <v>86.47</v>
      </c>
    </row>
    <row r="859" spans="1:5" ht="20.100000000000001" customHeight="1" x14ac:dyDescent="0.2">
      <c r="A859" s="138" t="s">
        <v>24989</v>
      </c>
      <c r="B859" s="139" t="s">
        <v>24990</v>
      </c>
      <c r="C859" s="138" t="s">
        <v>24991</v>
      </c>
      <c r="D859" s="139" t="s">
        <v>1770</v>
      </c>
      <c r="E859" s="140">
        <v>85.68</v>
      </c>
    </row>
    <row r="860" spans="1:5" ht="20.100000000000001" customHeight="1" x14ac:dyDescent="0.2">
      <c r="A860" s="138" t="s">
        <v>24992</v>
      </c>
      <c r="B860" s="139" t="s">
        <v>24993</v>
      </c>
      <c r="C860" s="138" t="s">
        <v>24994</v>
      </c>
      <c r="D860" s="139" t="s">
        <v>1770</v>
      </c>
      <c r="E860" s="140">
        <v>105.69</v>
      </c>
    </row>
    <row r="861" spans="1:5" ht="20.100000000000001" customHeight="1" x14ac:dyDescent="0.2">
      <c r="A861" s="138" t="s">
        <v>24995</v>
      </c>
      <c r="B861" s="139" t="s">
        <v>24996</v>
      </c>
      <c r="C861" s="138" t="s">
        <v>24997</v>
      </c>
      <c r="D861" s="139" t="s">
        <v>1770</v>
      </c>
      <c r="E861" s="140">
        <v>180.36</v>
      </c>
    </row>
    <row r="862" spans="1:5" ht="20.100000000000001" customHeight="1" x14ac:dyDescent="0.2">
      <c r="A862" s="138" t="s">
        <v>24998</v>
      </c>
      <c r="B862" s="139" t="s">
        <v>24999</v>
      </c>
      <c r="C862" s="138" t="s">
        <v>25000</v>
      </c>
      <c r="D862" s="139" t="s">
        <v>1770</v>
      </c>
      <c r="E862" s="140">
        <v>220.01</v>
      </c>
    </row>
    <row r="863" spans="1:5" ht="20.100000000000001" customHeight="1" x14ac:dyDescent="0.2">
      <c r="A863" s="138" t="s">
        <v>25001</v>
      </c>
      <c r="B863" s="139" t="s">
        <v>25002</v>
      </c>
      <c r="C863" s="138" t="s">
        <v>25003</v>
      </c>
      <c r="D863" s="139" t="s">
        <v>1770</v>
      </c>
      <c r="E863" s="140">
        <v>271.89999999999998</v>
      </c>
    </row>
    <row r="864" spans="1:5" ht="20.100000000000001" customHeight="1" x14ac:dyDescent="0.2">
      <c r="A864" s="138" t="s">
        <v>25004</v>
      </c>
      <c r="B864" s="139" t="s">
        <v>25005</v>
      </c>
      <c r="C864" s="138" t="s">
        <v>25006</v>
      </c>
      <c r="D864" s="139" t="s">
        <v>1770</v>
      </c>
      <c r="E864" s="140">
        <v>299.87</v>
      </c>
    </row>
    <row r="865" spans="1:5" ht="20.100000000000001" customHeight="1" x14ac:dyDescent="0.2">
      <c r="A865" s="138" t="s">
        <v>25007</v>
      </c>
      <c r="B865" s="139" t="s">
        <v>25008</v>
      </c>
      <c r="C865" s="138" t="s">
        <v>25009</v>
      </c>
      <c r="D865" s="139" t="s">
        <v>1770</v>
      </c>
      <c r="E865" s="140">
        <v>329.09</v>
      </c>
    </row>
    <row r="866" spans="1:5" ht="20.100000000000001" customHeight="1" x14ac:dyDescent="0.2">
      <c r="A866" s="138" t="s">
        <v>25010</v>
      </c>
      <c r="B866" s="139" t="s">
        <v>25011</v>
      </c>
      <c r="C866" s="138" t="s">
        <v>25012</v>
      </c>
      <c r="D866" s="139" t="s">
        <v>1770</v>
      </c>
      <c r="E866" s="140">
        <v>445.86</v>
      </c>
    </row>
    <row r="867" spans="1:5" ht="20.100000000000001" customHeight="1" x14ac:dyDescent="0.2">
      <c r="A867" s="138" t="s">
        <v>25013</v>
      </c>
      <c r="B867" s="139" t="s">
        <v>25014</v>
      </c>
      <c r="C867" s="138" t="s">
        <v>25015</v>
      </c>
      <c r="D867" s="139" t="s">
        <v>1770</v>
      </c>
      <c r="E867" s="140">
        <v>511.87</v>
      </c>
    </row>
    <row r="868" spans="1:5" ht="20.100000000000001" customHeight="1" x14ac:dyDescent="0.2">
      <c r="A868" s="138" t="s">
        <v>25016</v>
      </c>
      <c r="B868" s="139" t="s">
        <v>25017</v>
      </c>
      <c r="C868" s="138" t="s">
        <v>25018</v>
      </c>
      <c r="D868" s="139" t="s">
        <v>1770</v>
      </c>
      <c r="E868" s="140">
        <v>550.48</v>
      </c>
    </row>
    <row r="869" spans="1:5" ht="20.100000000000001" customHeight="1" x14ac:dyDescent="0.2">
      <c r="A869" s="138" t="s">
        <v>25019</v>
      </c>
      <c r="B869" s="139" t="s">
        <v>25020</v>
      </c>
      <c r="C869" s="138" t="s">
        <v>25021</v>
      </c>
      <c r="D869" s="139" t="s">
        <v>5902</v>
      </c>
      <c r="E869" s="140">
        <v>10.55</v>
      </c>
    </row>
    <row r="870" spans="1:5" ht="20.100000000000001" customHeight="1" x14ac:dyDescent="0.2">
      <c r="A870" s="138" t="s">
        <v>25022</v>
      </c>
      <c r="B870" s="139" t="s">
        <v>25023</v>
      </c>
      <c r="C870" s="138" t="s">
        <v>25024</v>
      </c>
      <c r="D870" s="139" t="s">
        <v>1549</v>
      </c>
      <c r="E870" s="140">
        <v>190.38</v>
      </c>
    </row>
    <row r="871" spans="1:5" ht="20.100000000000001" customHeight="1" x14ac:dyDescent="0.2">
      <c r="A871" s="138" t="s">
        <v>25025</v>
      </c>
      <c r="B871" s="139" t="s">
        <v>25026</v>
      </c>
      <c r="C871" s="138" t="s">
        <v>25027</v>
      </c>
      <c r="D871" s="139" t="s">
        <v>1770</v>
      </c>
      <c r="E871" s="140">
        <v>26.72</v>
      </c>
    </row>
    <row r="872" spans="1:5" ht="20.100000000000001" customHeight="1" x14ac:dyDescent="0.2">
      <c r="A872" s="138" t="s">
        <v>25028</v>
      </c>
      <c r="B872" s="139" t="s">
        <v>25029</v>
      </c>
      <c r="C872" s="138" t="s">
        <v>25030</v>
      </c>
      <c r="D872" s="139" t="s">
        <v>1770</v>
      </c>
      <c r="E872" s="140">
        <v>26.48</v>
      </c>
    </row>
    <row r="873" spans="1:5" ht="20.100000000000001" customHeight="1" x14ac:dyDescent="0.2">
      <c r="A873" s="138" t="s">
        <v>25031</v>
      </c>
      <c r="B873" s="139" t="s">
        <v>25032</v>
      </c>
      <c r="C873" s="138" t="s">
        <v>25033</v>
      </c>
      <c r="D873" s="139" t="s">
        <v>1770</v>
      </c>
      <c r="E873" s="140">
        <v>46.68</v>
      </c>
    </row>
    <row r="874" spans="1:5" ht="20.100000000000001" customHeight="1" x14ac:dyDescent="0.2">
      <c r="A874" s="138" t="s">
        <v>25034</v>
      </c>
      <c r="B874" s="139" t="s">
        <v>25035</v>
      </c>
      <c r="C874" s="138" t="s">
        <v>25036</v>
      </c>
      <c r="D874" s="139" t="s">
        <v>1770</v>
      </c>
      <c r="E874" s="140">
        <v>69.540000000000006</v>
      </c>
    </row>
    <row r="875" spans="1:5" ht="20.100000000000001" customHeight="1" x14ac:dyDescent="0.2">
      <c r="A875" s="138" t="s">
        <v>25037</v>
      </c>
      <c r="B875" s="139" t="s">
        <v>25038</v>
      </c>
      <c r="C875" s="138" t="s">
        <v>25039</v>
      </c>
      <c r="D875" s="139" t="s">
        <v>1770</v>
      </c>
      <c r="E875" s="140">
        <v>123.68</v>
      </c>
    </row>
    <row r="876" spans="1:5" ht="20.100000000000001" customHeight="1" x14ac:dyDescent="0.2">
      <c r="A876" s="136" t="s">
        <v>25040</v>
      </c>
      <c r="B876" s="552" t="s">
        <v>25041</v>
      </c>
      <c r="C876" s="552"/>
      <c r="D876" s="552"/>
      <c r="E876" s="137">
        <v>3856.13</v>
      </c>
    </row>
    <row r="877" spans="1:5" ht="20.100000000000001" customHeight="1" x14ac:dyDescent="0.2">
      <c r="A877" s="138" t="s">
        <v>25042</v>
      </c>
      <c r="B877" s="139" t="s">
        <v>25043</v>
      </c>
      <c r="C877" s="138" t="s">
        <v>25044</v>
      </c>
      <c r="D877" s="139" t="s">
        <v>5927</v>
      </c>
      <c r="E877" s="140">
        <v>451.89</v>
      </c>
    </row>
    <row r="878" spans="1:5" ht="20.100000000000001" customHeight="1" x14ac:dyDescent="0.2">
      <c r="A878" s="547" t="s">
        <v>25045</v>
      </c>
      <c r="B878" s="548" t="s">
        <v>25046</v>
      </c>
      <c r="C878" s="547" t="s">
        <v>25047</v>
      </c>
      <c r="D878" s="548" t="s">
        <v>5927</v>
      </c>
      <c r="E878" s="549">
        <v>896.04</v>
      </c>
    </row>
    <row r="879" spans="1:5" ht="2.1" customHeight="1" x14ac:dyDescent="0.2">
      <c r="A879" s="547"/>
      <c r="B879" s="548"/>
      <c r="C879" s="547"/>
      <c r="D879" s="548"/>
      <c r="E879" s="549"/>
    </row>
    <row r="880" spans="1:5" ht="20.100000000000001" customHeight="1" x14ac:dyDescent="0.2">
      <c r="A880" s="547" t="s">
        <v>25048</v>
      </c>
      <c r="B880" s="548" t="s">
        <v>25049</v>
      </c>
      <c r="C880" s="547" t="s">
        <v>25050</v>
      </c>
      <c r="D880" s="548" t="s">
        <v>5927</v>
      </c>
      <c r="E880" s="549">
        <v>581.5</v>
      </c>
    </row>
    <row r="881" spans="1:5" ht="2.1" customHeight="1" x14ac:dyDescent="0.2">
      <c r="A881" s="547"/>
      <c r="B881" s="548"/>
      <c r="C881" s="547"/>
      <c r="D881" s="548"/>
      <c r="E881" s="549"/>
    </row>
    <row r="882" spans="1:5" ht="20.100000000000001" customHeight="1" x14ac:dyDescent="0.2">
      <c r="A882" s="547" t="s">
        <v>25051</v>
      </c>
      <c r="B882" s="548" t="s">
        <v>25052</v>
      </c>
      <c r="C882" s="547" t="s">
        <v>25053</v>
      </c>
      <c r="D882" s="548" t="s">
        <v>5927</v>
      </c>
      <c r="E882" s="549">
        <v>651.79999999999995</v>
      </c>
    </row>
    <row r="883" spans="1:5" ht="2.1" customHeight="1" x14ac:dyDescent="0.2">
      <c r="A883" s="547"/>
      <c r="B883" s="548"/>
      <c r="C883" s="547"/>
      <c r="D883" s="548"/>
      <c r="E883" s="549"/>
    </row>
    <row r="884" spans="1:5" ht="20.100000000000001" customHeight="1" x14ac:dyDescent="0.2">
      <c r="A884" s="138" t="s">
        <v>25054</v>
      </c>
      <c r="B884" s="139" t="s">
        <v>25055</v>
      </c>
      <c r="C884" s="138" t="s">
        <v>25056</v>
      </c>
      <c r="D884" s="139" t="s">
        <v>5927</v>
      </c>
      <c r="E884" s="140">
        <v>730.76</v>
      </c>
    </row>
    <row r="885" spans="1:5" ht="20.100000000000001" customHeight="1" x14ac:dyDescent="0.2">
      <c r="A885" s="547" t="s">
        <v>25057</v>
      </c>
      <c r="B885" s="548" t="s">
        <v>25058</v>
      </c>
      <c r="C885" s="547" t="s">
        <v>25059</v>
      </c>
      <c r="D885" s="548" t="s">
        <v>1770</v>
      </c>
      <c r="E885" s="549">
        <v>120.33</v>
      </c>
    </row>
    <row r="886" spans="1:5" ht="2.1" customHeight="1" x14ac:dyDescent="0.2">
      <c r="A886" s="547"/>
      <c r="B886" s="548"/>
      <c r="C886" s="547"/>
      <c r="D886" s="548"/>
      <c r="E886" s="549"/>
    </row>
    <row r="887" spans="1:5" ht="20.100000000000001" customHeight="1" x14ac:dyDescent="0.2">
      <c r="A887" s="547" t="s">
        <v>25060</v>
      </c>
      <c r="B887" s="548" t="s">
        <v>25061</v>
      </c>
      <c r="C887" s="547" t="s">
        <v>25062</v>
      </c>
      <c r="D887" s="548" t="s">
        <v>5927</v>
      </c>
      <c r="E887" s="549">
        <v>423.81</v>
      </c>
    </row>
    <row r="888" spans="1:5" ht="2.1" customHeight="1" x14ac:dyDescent="0.2">
      <c r="A888" s="547"/>
      <c r="B888" s="548"/>
      <c r="C888" s="547"/>
      <c r="D888" s="548"/>
      <c r="E888" s="549"/>
    </row>
    <row r="889" spans="1:5" ht="20.100000000000001" customHeight="1" x14ac:dyDescent="0.2">
      <c r="A889" s="136" t="s">
        <v>25063</v>
      </c>
      <c r="B889" s="552" t="s">
        <v>25064</v>
      </c>
      <c r="C889" s="552"/>
      <c r="D889" s="552"/>
      <c r="E889" s="137">
        <v>5748.87</v>
      </c>
    </row>
    <row r="890" spans="1:5" ht="20.100000000000001" customHeight="1" x14ac:dyDescent="0.2">
      <c r="A890" s="547" t="s">
        <v>25065</v>
      </c>
      <c r="B890" s="548" t="s">
        <v>25066</v>
      </c>
      <c r="C890" s="547" t="s">
        <v>25067</v>
      </c>
      <c r="D890" s="548" t="s">
        <v>2759</v>
      </c>
      <c r="E890" s="549">
        <v>961.89</v>
      </c>
    </row>
    <row r="891" spans="1:5" ht="2.1" customHeight="1" x14ac:dyDescent="0.2">
      <c r="A891" s="547"/>
      <c r="B891" s="548"/>
      <c r="C891" s="547"/>
      <c r="D891" s="548"/>
      <c r="E891" s="549"/>
    </row>
    <row r="892" spans="1:5" ht="20.100000000000001" customHeight="1" x14ac:dyDescent="0.2">
      <c r="A892" s="547" t="s">
        <v>25068</v>
      </c>
      <c r="B892" s="548" t="s">
        <v>25069</v>
      </c>
      <c r="C892" s="547" t="s">
        <v>25070</v>
      </c>
      <c r="D892" s="548" t="s">
        <v>2759</v>
      </c>
      <c r="E892" s="549">
        <v>926.93</v>
      </c>
    </row>
    <row r="893" spans="1:5" ht="2.1" customHeight="1" x14ac:dyDescent="0.2">
      <c r="A893" s="547"/>
      <c r="B893" s="548"/>
      <c r="C893" s="547"/>
      <c r="D893" s="548"/>
      <c r="E893" s="549"/>
    </row>
    <row r="894" spans="1:5" ht="20.100000000000001" customHeight="1" x14ac:dyDescent="0.2">
      <c r="A894" s="138" t="s">
        <v>25071</v>
      </c>
      <c r="B894" s="139" t="s">
        <v>25072</v>
      </c>
      <c r="C894" s="138" t="s">
        <v>25073</v>
      </c>
      <c r="D894" s="139" t="s">
        <v>2759</v>
      </c>
      <c r="E894" s="140">
        <v>233.04</v>
      </c>
    </row>
    <row r="895" spans="1:5" ht="20.100000000000001" customHeight="1" x14ac:dyDescent="0.2">
      <c r="A895" s="138" t="s">
        <v>25074</v>
      </c>
      <c r="B895" s="139" t="s">
        <v>25075</v>
      </c>
      <c r="C895" s="138" t="s">
        <v>25076</v>
      </c>
      <c r="D895" s="139" t="s">
        <v>2759</v>
      </c>
      <c r="E895" s="140">
        <v>237.25</v>
      </c>
    </row>
    <row r="896" spans="1:5" ht="20.100000000000001" customHeight="1" x14ac:dyDescent="0.2">
      <c r="A896" s="138" t="s">
        <v>25077</v>
      </c>
      <c r="B896" s="139" t="s">
        <v>25078</v>
      </c>
      <c r="C896" s="138" t="s">
        <v>25079</v>
      </c>
      <c r="D896" s="139" t="s">
        <v>2759</v>
      </c>
      <c r="E896" s="140">
        <v>207.1</v>
      </c>
    </row>
    <row r="897" spans="1:5" ht="20.100000000000001" customHeight="1" x14ac:dyDescent="0.2">
      <c r="A897" s="138" t="s">
        <v>25080</v>
      </c>
      <c r="B897" s="139" t="s">
        <v>25081</v>
      </c>
      <c r="C897" s="138" t="s">
        <v>25082</v>
      </c>
      <c r="D897" s="139" t="s">
        <v>2759</v>
      </c>
      <c r="E897" s="140">
        <v>210.58</v>
      </c>
    </row>
    <row r="898" spans="1:5" ht="20.100000000000001" customHeight="1" x14ac:dyDescent="0.2">
      <c r="A898" s="138" t="s">
        <v>25083</v>
      </c>
      <c r="B898" s="139" t="s">
        <v>25084</v>
      </c>
      <c r="C898" s="138" t="s">
        <v>25085</v>
      </c>
      <c r="D898" s="139" t="s">
        <v>2759</v>
      </c>
      <c r="E898" s="140">
        <v>213.19</v>
      </c>
    </row>
    <row r="899" spans="1:5" ht="20.100000000000001" customHeight="1" x14ac:dyDescent="0.2">
      <c r="A899" s="547" t="s">
        <v>25086</v>
      </c>
      <c r="B899" s="548" t="s">
        <v>25087</v>
      </c>
      <c r="C899" s="547" t="s">
        <v>25088</v>
      </c>
      <c r="D899" s="548" t="s">
        <v>1770</v>
      </c>
      <c r="E899" s="549">
        <v>172.82</v>
      </c>
    </row>
    <row r="900" spans="1:5" ht="2.1" customHeight="1" x14ac:dyDescent="0.2">
      <c r="A900" s="547"/>
      <c r="B900" s="548"/>
      <c r="C900" s="547"/>
      <c r="D900" s="548"/>
      <c r="E900" s="549"/>
    </row>
    <row r="901" spans="1:5" ht="20.100000000000001" customHeight="1" x14ac:dyDescent="0.2">
      <c r="A901" s="138" t="s">
        <v>25089</v>
      </c>
      <c r="B901" s="139" t="s">
        <v>25090</v>
      </c>
      <c r="C901" s="138" t="s">
        <v>25091</v>
      </c>
      <c r="D901" s="139" t="s">
        <v>2759</v>
      </c>
      <c r="E901" s="140">
        <v>71.73</v>
      </c>
    </row>
    <row r="902" spans="1:5" ht="20.100000000000001" customHeight="1" x14ac:dyDescent="0.2">
      <c r="A902" s="138" t="s">
        <v>25092</v>
      </c>
      <c r="B902" s="139" t="s">
        <v>25093</v>
      </c>
      <c r="C902" s="138" t="s">
        <v>25094</v>
      </c>
      <c r="D902" s="139" t="s">
        <v>2759</v>
      </c>
      <c r="E902" s="140">
        <v>140.22</v>
      </c>
    </row>
    <row r="903" spans="1:5" ht="20.100000000000001" customHeight="1" x14ac:dyDescent="0.2">
      <c r="A903" s="138" t="s">
        <v>25095</v>
      </c>
      <c r="B903" s="139" t="s">
        <v>25096</v>
      </c>
      <c r="C903" s="138" t="s">
        <v>25097</v>
      </c>
      <c r="D903" s="139" t="s">
        <v>2759</v>
      </c>
      <c r="E903" s="140">
        <v>163.63999999999999</v>
      </c>
    </row>
    <row r="904" spans="1:5" ht="20.100000000000001" customHeight="1" x14ac:dyDescent="0.2">
      <c r="A904" s="138" t="s">
        <v>25098</v>
      </c>
      <c r="B904" s="139" t="s">
        <v>25099</v>
      </c>
      <c r="C904" s="138" t="s">
        <v>25100</v>
      </c>
      <c r="D904" s="139" t="s">
        <v>2759</v>
      </c>
      <c r="E904" s="140">
        <v>78.12</v>
      </c>
    </row>
    <row r="905" spans="1:5" ht="20.100000000000001" customHeight="1" x14ac:dyDescent="0.2">
      <c r="A905" s="138" t="s">
        <v>25101</v>
      </c>
      <c r="B905" s="139" t="s">
        <v>25102</v>
      </c>
      <c r="C905" s="138" t="s">
        <v>25103</v>
      </c>
      <c r="D905" s="139" t="s">
        <v>2759</v>
      </c>
      <c r="E905" s="140">
        <v>166.97</v>
      </c>
    </row>
    <row r="906" spans="1:5" ht="20.100000000000001" customHeight="1" x14ac:dyDescent="0.2">
      <c r="A906" s="547" t="s">
        <v>25104</v>
      </c>
      <c r="B906" s="548" t="s">
        <v>25105</v>
      </c>
      <c r="C906" s="547" t="s">
        <v>25106</v>
      </c>
      <c r="D906" s="548" t="s">
        <v>2759</v>
      </c>
      <c r="E906" s="549">
        <v>573.70000000000005</v>
      </c>
    </row>
    <row r="907" spans="1:5" ht="2.1" customHeight="1" x14ac:dyDescent="0.2">
      <c r="A907" s="547"/>
      <c r="B907" s="548"/>
      <c r="C907" s="547"/>
      <c r="D907" s="548"/>
      <c r="E907" s="549"/>
    </row>
    <row r="908" spans="1:5" ht="20.100000000000001" customHeight="1" x14ac:dyDescent="0.2">
      <c r="A908" s="547" t="s">
        <v>25107</v>
      </c>
      <c r="B908" s="548" t="s">
        <v>25108</v>
      </c>
      <c r="C908" s="547" t="s">
        <v>25109</v>
      </c>
      <c r="D908" s="548" t="s">
        <v>2759</v>
      </c>
      <c r="E908" s="549">
        <v>523.61</v>
      </c>
    </row>
    <row r="909" spans="1:5" ht="2.1" customHeight="1" x14ac:dyDescent="0.2">
      <c r="A909" s="547"/>
      <c r="B909" s="548"/>
      <c r="C909" s="547"/>
      <c r="D909" s="548"/>
      <c r="E909" s="549"/>
    </row>
    <row r="910" spans="1:5" ht="20.100000000000001" customHeight="1" x14ac:dyDescent="0.2">
      <c r="A910" s="138" t="s">
        <v>25110</v>
      </c>
      <c r="B910" s="139" t="s">
        <v>25111</v>
      </c>
      <c r="C910" s="138" t="s">
        <v>25112</v>
      </c>
      <c r="D910" s="139" t="s">
        <v>2759</v>
      </c>
      <c r="E910" s="140">
        <v>121.96</v>
      </c>
    </row>
    <row r="911" spans="1:5" ht="20.100000000000001" customHeight="1" x14ac:dyDescent="0.2">
      <c r="A911" s="138" t="s">
        <v>25113</v>
      </c>
      <c r="B911" s="139" t="s">
        <v>25114</v>
      </c>
      <c r="C911" s="138" t="s">
        <v>25115</v>
      </c>
      <c r="D911" s="139" t="s">
        <v>2759</v>
      </c>
      <c r="E911" s="140">
        <v>47.32</v>
      </c>
    </row>
    <row r="912" spans="1:5" ht="20.100000000000001" customHeight="1" x14ac:dyDescent="0.2">
      <c r="A912" s="138" t="s">
        <v>25116</v>
      </c>
      <c r="B912" s="139" t="s">
        <v>25117</v>
      </c>
      <c r="C912" s="138" t="s">
        <v>25118</v>
      </c>
      <c r="D912" s="139" t="s">
        <v>2759</v>
      </c>
      <c r="E912" s="140">
        <v>101.66</v>
      </c>
    </row>
    <row r="913" spans="1:5" ht="20.100000000000001" customHeight="1" x14ac:dyDescent="0.2">
      <c r="A913" s="138" t="s">
        <v>25119</v>
      </c>
      <c r="B913" s="139" t="s">
        <v>25120</v>
      </c>
      <c r="C913" s="138" t="s">
        <v>25121</v>
      </c>
      <c r="D913" s="139" t="s">
        <v>2759</v>
      </c>
      <c r="E913" s="140">
        <v>105.14</v>
      </c>
    </row>
    <row r="914" spans="1:5" ht="20.100000000000001" customHeight="1" x14ac:dyDescent="0.2">
      <c r="A914" s="547" t="s">
        <v>25122</v>
      </c>
      <c r="B914" s="548" t="s">
        <v>25123</v>
      </c>
      <c r="C914" s="547" t="s">
        <v>25124</v>
      </c>
      <c r="D914" s="548" t="s">
        <v>2759</v>
      </c>
      <c r="E914" s="549">
        <v>63.67</v>
      </c>
    </row>
    <row r="915" spans="1:5" ht="2.1" customHeight="1" x14ac:dyDescent="0.2">
      <c r="A915" s="547"/>
      <c r="B915" s="548"/>
      <c r="C915" s="547"/>
      <c r="D915" s="548"/>
      <c r="E915" s="549"/>
    </row>
    <row r="916" spans="1:5" ht="20.100000000000001" customHeight="1" x14ac:dyDescent="0.2">
      <c r="A916" s="138" t="s">
        <v>25125</v>
      </c>
      <c r="B916" s="139" t="s">
        <v>25126</v>
      </c>
      <c r="C916" s="138" t="s">
        <v>25127</v>
      </c>
      <c r="D916" s="139" t="s">
        <v>2759</v>
      </c>
      <c r="E916" s="140">
        <v>119.34</v>
      </c>
    </row>
    <row r="917" spans="1:5" ht="20.100000000000001" customHeight="1" x14ac:dyDescent="0.2">
      <c r="A917" s="138" t="s">
        <v>25128</v>
      </c>
      <c r="B917" s="139" t="s">
        <v>25129</v>
      </c>
      <c r="C917" s="138" t="s">
        <v>25130</v>
      </c>
      <c r="D917" s="139" t="s">
        <v>2759</v>
      </c>
      <c r="E917" s="140">
        <v>122.15</v>
      </c>
    </row>
    <row r="918" spans="1:5" ht="20.100000000000001" customHeight="1" x14ac:dyDescent="0.2">
      <c r="A918" s="547" t="s">
        <v>25131</v>
      </c>
      <c r="B918" s="548" t="s">
        <v>25132</v>
      </c>
      <c r="C918" s="547" t="s">
        <v>25133</v>
      </c>
      <c r="D918" s="548" t="s">
        <v>2759</v>
      </c>
      <c r="E918" s="549">
        <v>79.16</v>
      </c>
    </row>
    <row r="919" spans="1:5" ht="2.1" customHeight="1" x14ac:dyDescent="0.2">
      <c r="A919" s="547"/>
      <c r="B919" s="548"/>
      <c r="C919" s="547"/>
      <c r="D919" s="548"/>
      <c r="E919" s="549"/>
    </row>
    <row r="920" spans="1:5" ht="20.100000000000001" customHeight="1" x14ac:dyDescent="0.2">
      <c r="A920" s="138" t="s">
        <v>25134</v>
      </c>
      <c r="B920" s="139" t="s">
        <v>25135</v>
      </c>
      <c r="C920" s="138" t="s">
        <v>25136</v>
      </c>
      <c r="D920" s="139" t="s">
        <v>2759</v>
      </c>
      <c r="E920" s="140">
        <v>83.6</v>
      </c>
    </row>
    <row r="921" spans="1:5" ht="20.100000000000001" customHeight="1" x14ac:dyDescent="0.2">
      <c r="A921" s="547" t="s">
        <v>25137</v>
      </c>
      <c r="B921" s="548" t="s">
        <v>25138</v>
      </c>
      <c r="C921" s="547" t="s">
        <v>25139</v>
      </c>
      <c r="D921" s="548" t="s">
        <v>2759</v>
      </c>
      <c r="E921" s="549">
        <v>24.08</v>
      </c>
    </row>
    <row r="922" spans="1:5" ht="11.1" customHeight="1" x14ac:dyDescent="0.2">
      <c r="A922" s="547"/>
      <c r="B922" s="548"/>
      <c r="C922" s="547"/>
      <c r="D922" s="548"/>
      <c r="E922" s="549"/>
    </row>
    <row r="923" spans="1:5" ht="20.100000000000001" customHeight="1" x14ac:dyDescent="0.2">
      <c r="A923" s="136" t="s">
        <v>25140</v>
      </c>
      <c r="B923" s="552" t="s">
        <v>25141</v>
      </c>
      <c r="C923" s="552"/>
      <c r="D923" s="552"/>
      <c r="E923" s="137">
        <v>18694.25</v>
      </c>
    </row>
    <row r="924" spans="1:5" ht="20.100000000000001" customHeight="1" x14ac:dyDescent="0.2">
      <c r="A924" s="138" t="s">
        <v>25142</v>
      </c>
      <c r="B924" s="139" t="s">
        <v>25143</v>
      </c>
      <c r="C924" s="138" t="s">
        <v>25144</v>
      </c>
      <c r="D924" s="139" t="s">
        <v>1549</v>
      </c>
      <c r="E924" s="140">
        <v>155.54</v>
      </c>
    </row>
    <row r="925" spans="1:5" ht="20.100000000000001" customHeight="1" x14ac:dyDescent="0.2">
      <c r="A925" s="138" t="s">
        <v>25145</v>
      </c>
      <c r="B925" s="139" t="s">
        <v>25146</v>
      </c>
      <c r="C925" s="138" t="s">
        <v>25147</v>
      </c>
      <c r="D925" s="139" t="s">
        <v>1549</v>
      </c>
      <c r="E925" s="140">
        <v>261.74</v>
      </c>
    </row>
    <row r="926" spans="1:5" ht="20.100000000000001" customHeight="1" x14ac:dyDescent="0.2">
      <c r="A926" s="138" t="s">
        <v>25148</v>
      </c>
      <c r="B926" s="139" t="s">
        <v>25149</v>
      </c>
      <c r="C926" s="138" t="s">
        <v>25150</v>
      </c>
      <c r="D926" s="139" t="s">
        <v>1549</v>
      </c>
      <c r="E926" s="140">
        <v>456.59</v>
      </c>
    </row>
    <row r="927" spans="1:5" ht="20.100000000000001" customHeight="1" x14ac:dyDescent="0.2">
      <c r="A927" s="138" t="s">
        <v>25151</v>
      </c>
      <c r="B927" s="139" t="s">
        <v>25152</v>
      </c>
      <c r="C927" s="138" t="s">
        <v>25153</v>
      </c>
      <c r="D927" s="139" t="s">
        <v>1549</v>
      </c>
      <c r="E927" s="140">
        <v>707.47</v>
      </c>
    </row>
    <row r="928" spans="1:5" ht="20.100000000000001" customHeight="1" x14ac:dyDescent="0.2">
      <c r="A928" s="138" t="s">
        <v>25154</v>
      </c>
      <c r="B928" s="139" t="s">
        <v>25155</v>
      </c>
      <c r="C928" s="138" t="s">
        <v>25156</v>
      </c>
      <c r="D928" s="139" t="s">
        <v>1549</v>
      </c>
      <c r="E928" s="140">
        <v>818.71</v>
      </c>
    </row>
    <row r="929" spans="1:5" ht="20.100000000000001" customHeight="1" x14ac:dyDescent="0.2">
      <c r="A929" s="138" t="s">
        <v>25157</v>
      </c>
      <c r="B929" s="139" t="s">
        <v>25158</v>
      </c>
      <c r="C929" s="138" t="s">
        <v>25159</v>
      </c>
      <c r="D929" s="139" t="s">
        <v>1549</v>
      </c>
      <c r="E929" s="140">
        <v>1411.51</v>
      </c>
    </row>
    <row r="930" spans="1:5" ht="20.100000000000001" customHeight="1" x14ac:dyDescent="0.2">
      <c r="A930" s="138" t="s">
        <v>25160</v>
      </c>
      <c r="B930" s="139" t="s">
        <v>25161</v>
      </c>
      <c r="C930" s="138" t="s">
        <v>25162</v>
      </c>
      <c r="D930" s="139" t="s">
        <v>1549</v>
      </c>
      <c r="E930" s="140">
        <v>71.05</v>
      </c>
    </row>
    <row r="931" spans="1:5" ht="20.100000000000001" customHeight="1" x14ac:dyDescent="0.2">
      <c r="A931" s="138" t="s">
        <v>25163</v>
      </c>
      <c r="B931" s="139" t="s">
        <v>25164</v>
      </c>
      <c r="C931" s="138" t="s">
        <v>25165</v>
      </c>
      <c r="D931" s="139" t="s">
        <v>1549</v>
      </c>
      <c r="E931" s="140">
        <v>121.82</v>
      </c>
    </row>
    <row r="932" spans="1:5" ht="20.100000000000001" customHeight="1" x14ac:dyDescent="0.2">
      <c r="A932" s="138" t="s">
        <v>25166</v>
      </c>
      <c r="B932" s="139" t="s">
        <v>25167</v>
      </c>
      <c r="C932" s="138" t="s">
        <v>25168</v>
      </c>
      <c r="D932" s="139" t="s">
        <v>1549</v>
      </c>
      <c r="E932" s="140">
        <v>196.28</v>
      </c>
    </row>
    <row r="933" spans="1:5" ht="20.100000000000001" customHeight="1" x14ac:dyDescent="0.2">
      <c r="A933" s="138" t="s">
        <v>25169</v>
      </c>
      <c r="B933" s="139" t="s">
        <v>25170</v>
      </c>
      <c r="C933" s="138" t="s">
        <v>25171</v>
      </c>
      <c r="D933" s="139" t="s">
        <v>1549</v>
      </c>
      <c r="E933" s="140">
        <v>257.77999999999997</v>
      </c>
    </row>
    <row r="934" spans="1:5" ht="20.100000000000001" customHeight="1" x14ac:dyDescent="0.2">
      <c r="A934" s="138" t="s">
        <v>25172</v>
      </c>
      <c r="B934" s="139" t="s">
        <v>25173</v>
      </c>
      <c r="C934" s="138" t="s">
        <v>25174</v>
      </c>
      <c r="D934" s="139" t="s">
        <v>1549</v>
      </c>
      <c r="E934" s="140">
        <v>284.86</v>
      </c>
    </row>
    <row r="935" spans="1:5" ht="20.100000000000001" customHeight="1" x14ac:dyDescent="0.2">
      <c r="A935" s="138" t="s">
        <v>25175</v>
      </c>
      <c r="B935" s="139" t="s">
        <v>25176</v>
      </c>
      <c r="C935" s="138" t="s">
        <v>25177</v>
      </c>
      <c r="D935" s="139" t="s">
        <v>1549</v>
      </c>
      <c r="E935" s="140">
        <v>390.62</v>
      </c>
    </row>
    <row r="936" spans="1:5" ht="20.100000000000001" customHeight="1" x14ac:dyDescent="0.2">
      <c r="A936" s="138" t="s">
        <v>25178</v>
      </c>
      <c r="B936" s="139" t="s">
        <v>25179</v>
      </c>
      <c r="C936" s="138" t="s">
        <v>25180</v>
      </c>
      <c r="D936" s="139" t="s">
        <v>21361</v>
      </c>
      <c r="E936" s="140">
        <v>1356.88</v>
      </c>
    </row>
    <row r="937" spans="1:5" ht="20.100000000000001" customHeight="1" x14ac:dyDescent="0.2">
      <c r="A937" s="138" t="s">
        <v>25181</v>
      </c>
      <c r="B937" s="139" t="s">
        <v>25182</v>
      </c>
      <c r="C937" s="138" t="s">
        <v>25183</v>
      </c>
      <c r="D937" s="139" t="s">
        <v>5902</v>
      </c>
      <c r="E937" s="140">
        <v>15.89</v>
      </c>
    </row>
    <row r="938" spans="1:5" ht="20.100000000000001" customHeight="1" x14ac:dyDescent="0.2">
      <c r="A938" s="138" t="s">
        <v>25184</v>
      </c>
      <c r="B938" s="139" t="s">
        <v>25185</v>
      </c>
      <c r="C938" s="138" t="s">
        <v>25186</v>
      </c>
      <c r="D938" s="139" t="s">
        <v>5902</v>
      </c>
      <c r="E938" s="140">
        <v>14.96</v>
      </c>
    </row>
    <row r="939" spans="1:5" ht="20.100000000000001" customHeight="1" x14ac:dyDescent="0.2">
      <c r="A939" s="138" t="s">
        <v>25187</v>
      </c>
      <c r="B939" s="139" t="s">
        <v>25188</v>
      </c>
      <c r="C939" s="138" t="s">
        <v>25189</v>
      </c>
      <c r="D939" s="139" t="s">
        <v>5902</v>
      </c>
      <c r="E939" s="140">
        <v>15.41</v>
      </c>
    </row>
    <row r="940" spans="1:5" ht="20.100000000000001" customHeight="1" x14ac:dyDescent="0.2">
      <c r="A940" s="138" t="s">
        <v>25190</v>
      </c>
      <c r="B940" s="139" t="s">
        <v>25191</v>
      </c>
      <c r="C940" s="138" t="s">
        <v>25192</v>
      </c>
      <c r="D940" s="139" t="s">
        <v>5902</v>
      </c>
      <c r="E940" s="140">
        <v>14.47</v>
      </c>
    </row>
    <row r="941" spans="1:5" ht="20.100000000000001" customHeight="1" x14ac:dyDescent="0.2">
      <c r="A941" s="138" t="s">
        <v>25193</v>
      </c>
      <c r="B941" s="139" t="s">
        <v>25194</v>
      </c>
      <c r="C941" s="138" t="s">
        <v>25195</v>
      </c>
      <c r="D941" s="139" t="s">
        <v>5902</v>
      </c>
      <c r="E941" s="140">
        <v>12.65</v>
      </c>
    </row>
    <row r="942" spans="1:5" ht="20.100000000000001" customHeight="1" x14ac:dyDescent="0.2">
      <c r="A942" s="138" t="s">
        <v>25196</v>
      </c>
      <c r="B942" s="139" t="s">
        <v>25197</v>
      </c>
      <c r="C942" s="138" t="s">
        <v>25198</v>
      </c>
      <c r="D942" s="139" t="s">
        <v>5902</v>
      </c>
      <c r="E942" s="140">
        <v>13.07</v>
      </c>
    </row>
    <row r="943" spans="1:5" ht="20.100000000000001" customHeight="1" x14ac:dyDescent="0.2">
      <c r="A943" s="138" t="s">
        <v>25199</v>
      </c>
      <c r="B943" s="139" t="s">
        <v>25200</v>
      </c>
      <c r="C943" s="138" t="s">
        <v>25201</v>
      </c>
      <c r="D943" s="139" t="s">
        <v>5902</v>
      </c>
      <c r="E943" s="140">
        <v>13.91</v>
      </c>
    </row>
    <row r="944" spans="1:5" ht="20.100000000000001" customHeight="1" x14ac:dyDescent="0.2">
      <c r="A944" s="138" t="s">
        <v>25202</v>
      </c>
      <c r="B944" s="139" t="s">
        <v>25203</v>
      </c>
      <c r="C944" s="138" t="s">
        <v>25204</v>
      </c>
      <c r="D944" s="139" t="s">
        <v>5902</v>
      </c>
      <c r="E944" s="140">
        <v>25.45</v>
      </c>
    </row>
    <row r="945" spans="1:5" ht="20.100000000000001" customHeight="1" x14ac:dyDescent="0.2">
      <c r="A945" s="138" t="s">
        <v>25205</v>
      </c>
      <c r="B945" s="139" t="s">
        <v>25206</v>
      </c>
      <c r="C945" s="138" t="s">
        <v>25207</v>
      </c>
      <c r="D945" s="139" t="s">
        <v>2759</v>
      </c>
      <c r="E945" s="140">
        <v>23.49</v>
      </c>
    </row>
    <row r="946" spans="1:5" ht="20.100000000000001" customHeight="1" x14ac:dyDescent="0.2">
      <c r="A946" s="138" t="s">
        <v>25208</v>
      </c>
      <c r="B946" s="139" t="s">
        <v>25209</v>
      </c>
      <c r="C946" s="138" t="s">
        <v>25210</v>
      </c>
      <c r="D946" s="139" t="s">
        <v>5902</v>
      </c>
      <c r="E946" s="140">
        <v>23.43</v>
      </c>
    </row>
    <row r="947" spans="1:5" ht="20.100000000000001" customHeight="1" x14ac:dyDescent="0.2">
      <c r="A947" s="138" t="s">
        <v>25211</v>
      </c>
      <c r="B947" s="139" t="s">
        <v>25212</v>
      </c>
      <c r="C947" s="138" t="s">
        <v>25213</v>
      </c>
      <c r="D947" s="139" t="s">
        <v>2759</v>
      </c>
      <c r="E947" s="140">
        <v>9.93</v>
      </c>
    </row>
    <row r="948" spans="1:5" ht="20.100000000000001" customHeight="1" x14ac:dyDescent="0.2">
      <c r="A948" s="138" t="s">
        <v>25214</v>
      </c>
      <c r="B948" s="139" t="s">
        <v>25215</v>
      </c>
      <c r="C948" s="138" t="s">
        <v>25216</v>
      </c>
      <c r="D948" s="139" t="s">
        <v>21361</v>
      </c>
      <c r="E948" s="140">
        <v>11865.1</v>
      </c>
    </row>
    <row r="949" spans="1:5" ht="20.100000000000001" customHeight="1" x14ac:dyDescent="0.2">
      <c r="A949" s="547" t="s">
        <v>25217</v>
      </c>
      <c r="B949" s="548" t="s">
        <v>25218</v>
      </c>
      <c r="C949" s="547" t="s">
        <v>25219</v>
      </c>
      <c r="D949" s="548" t="s">
        <v>5902</v>
      </c>
      <c r="E949" s="549">
        <v>34.79</v>
      </c>
    </row>
    <row r="950" spans="1:5" ht="2.1" customHeight="1" x14ac:dyDescent="0.2">
      <c r="A950" s="547"/>
      <c r="B950" s="548"/>
      <c r="C950" s="547"/>
      <c r="D950" s="548"/>
      <c r="E950" s="549"/>
    </row>
    <row r="951" spans="1:5" ht="20.100000000000001" customHeight="1" x14ac:dyDescent="0.2">
      <c r="A951" s="547" t="s">
        <v>25220</v>
      </c>
      <c r="B951" s="548" t="s">
        <v>25221</v>
      </c>
      <c r="C951" s="547" t="s">
        <v>25222</v>
      </c>
      <c r="D951" s="548" t="s">
        <v>5902</v>
      </c>
      <c r="E951" s="549">
        <v>24.12</v>
      </c>
    </row>
    <row r="952" spans="1:5" ht="2.1" customHeight="1" x14ac:dyDescent="0.2">
      <c r="A952" s="547"/>
      <c r="B952" s="548"/>
      <c r="C952" s="547"/>
      <c r="D952" s="548"/>
      <c r="E952" s="549"/>
    </row>
    <row r="953" spans="1:5" ht="20.100000000000001" customHeight="1" x14ac:dyDescent="0.2">
      <c r="A953" s="547" t="s">
        <v>25223</v>
      </c>
      <c r="B953" s="548" t="s">
        <v>25224</v>
      </c>
      <c r="C953" s="547" t="s">
        <v>25225</v>
      </c>
      <c r="D953" s="548" t="s">
        <v>5902</v>
      </c>
      <c r="E953" s="549">
        <v>19.27</v>
      </c>
    </row>
    <row r="954" spans="1:5" ht="2.1" customHeight="1" x14ac:dyDescent="0.2">
      <c r="A954" s="547"/>
      <c r="B954" s="548"/>
      <c r="C954" s="547"/>
      <c r="D954" s="548"/>
      <c r="E954" s="549"/>
    </row>
    <row r="955" spans="1:5" ht="20.100000000000001" customHeight="1" x14ac:dyDescent="0.2">
      <c r="A955" s="547" t="s">
        <v>25226</v>
      </c>
      <c r="B955" s="548" t="s">
        <v>25227</v>
      </c>
      <c r="C955" s="547" t="s">
        <v>25228</v>
      </c>
      <c r="D955" s="548" t="s">
        <v>5902</v>
      </c>
      <c r="E955" s="549">
        <v>20.059999999999999</v>
      </c>
    </row>
    <row r="956" spans="1:5" ht="2.1" customHeight="1" x14ac:dyDescent="0.2">
      <c r="A956" s="547"/>
      <c r="B956" s="548"/>
      <c r="C956" s="547"/>
      <c r="D956" s="548"/>
      <c r="E956" s="549"/>
    </row>
    <row r="957" spans="1:5" ht="20.100000000000001" customHeight="1" x14ac:dyDescent="0.2">
      <c r="A957" s="547" t="s">
        <v>25229</v>
      </c>
      <c r="B957" s="548" t="s">
        <v>25230</v>
      </c>
      <c r="C957" s="547" t="s">
        <v>25231</v>
      </c>
      <c r="D957" s="548" t="s">
        <v>5902</v>
      </c>
      <c r="E957" s="549">
        <v>19.16</v>
      </c>
    </row>
    <row r="958" spans="1:5" ht="2.1" customHeight="1" x14ac:dyDescent="0.2">
      <c r="A958" s="547"/>
      <c r="B958" s="548"/>
      <c r="C958" s="547"/>
      <c r="D958" s="548"/>
      <c r="E958" s="549"/>
    </row>
    <row r="959" spans="1:5" ht="20.100000000000001" customHeight="1" x14ac:dyDescent="0.2">
      <c r="A959" s="547" t="s">
        <v>25232</v>
      </c>
      <c r="B959" s="548" t="s">
        <v>25233</v>
      </c>
      <c r="C959" s="547" t="s">
        <v>25234</v>
      </c>
      <c r="D959" s="548" t="s">
        <v>5902</v>
      </c>
      <c r="E959" s="549">
        <v>17.690000000000001</v>
      </c>
    </row>
    <row r="960" spans="1:5" ht="2.1" customHeight="1" x14ac:dyDescent="0.2">
      <c r="A960" s="547"/>
      <c r="B960" s="548"/>
      <c r="C960" s="547"/>
      <c r="D960" s="548"/>
      <c r="E960" s="549"/>
    </row>
    <row r="961" spans="1:5" ht="20.100000000000001" customHeight="1" x14ac:dyDescent="0.2">
      <c r="A961" s="138" t="s">
        <v>25235</v>
      </c>
      <c r="B961" s="139" t="s">
        <v>25236</v>
      </c>
      <c r="C961" s="138" t="s">
        <v>25237</v>
      </c>
      <c r="D961" s="139" t="s">
        <v>5902</v>
      </c>
      <c r="E961" s="140">
        <v>12.89</v>
      </c>
    </row>
    <row r="962" spans="1:5" ht="20.100000000000001" customHeight="1" x14ac:dyDescent="0.2">
      <c r="A962" s="138" t="s">
        <v>25238</v>
      </c>
      <c r="B962" s="139" t="s">
        <v>25239</v>
      </c>
      <c r="C962" s="138" t="s">
        <v>25240</v>
      </c>
      <c r="D962" s="139" t="s">
        <v>1549</v>
      </c>
      <c r="E962" s="140">
        <v>7.66</v>
      </c>
    </row>
    <row r="963" spans="1:5" ht="20.100000000000001" customHeight="1" x14ac:dyDescent="0.2">
      <c r="A963" s="136" t="s">
        <v>25241</v>
      </c>
      <c r="B963" s="552" t="s">
        <v>25242</v>
      </c>
      <c r="C963" s="552"/>
      <c r="D963" s="552"/>
      <c r="E963" s="137">
        <v>25571.53</v>
      </c>
    </row>
    <row r="964" spans="1:5" ht="20.100000000000001" customHeight="1" x14ac:dyDescent="0.2">
      <c r="A964" s="138" t="s">
        <v>25243</v>
      </c>
      <c r="B964" s="139" t="s">
        <v>25244</v>
      </c>
      <c r="C964" s="138" t="s">
        <v>25245</v>
      </c>
      <c r="D964" s="139" t="s">
        <v>2759</v>
      </c>
      <c r="E964" s="140">
        <v>0.18</v>
      </c>
    </row>
    <row r="965" spans="1:5" ht="20.100000000000001" customHeight="1" x14ac:dyDescent="0.2">
      <c r="A965" s="138" t="s">
        <v>25246</v>
      </c>
      <c r="B965" s="139" t="s">
        <v>25247</v>
      </c>
      <c r="C965" s="138" t="s">
        <v>25248</v>
      </c>
      <c r="D965" s="139" t="s">
        <v>2759</v>
      </c>
      <c r="E965" s="140">
        <v>5.49</v>
      </c>
    </row>
    <row r="966" spans="1:5" ht="20.100000000000001" customHeight="1" x14ac:dyDescent="0.2">
      <c r="A966" s="547" t="s">
        <v>25249</v>
      </c>
      <c r="B966" s="548" t="s">
        <v>25250</v>
      </c>
      <c r="C966" s="547" t="s">
        <v>25251</v>
      </c>
      <c r="D966" s="548" t="s">
        <v>2759</v>
      </c>
      <c r="E966" s="549">
        <v>4.2300000000000004</v>
      </c>
    </row>
    <row r="967" spans="1:5" ht="2.1" customHeight="1" x14ac:dyDescent="0.2">
      <c r="A967" s="547"/>
      <c r="B967" s="548"/>
      <c r="C967" s="547"/>
      <c r="D967" s="548"/>
      <c r="E967" s="549"/>
    </row>
    <row r="968" spans="1:5" ht="20.100000000000001" customHeight="1" x14ac:dyDescent="0.2">
      <c r="A968" s="138" t="s">
        <v>25252</v>
      </c>
      <c r="B968" s="139" t="s">
        <v>25253</v>
      </c>
      <c r="C968" s="138" t="s">
        <v>25254</v>
      </c>
      <c r="D968" s="139" t="s">
        <v>5927</v>
      </c>
      <c r="E968" s="140">
        <v>43.48</v>
      </c>
    </row>
    <row r="969" spans="1:5" ht="20.100000000000001" customHeight="1" x14ac:dyDescent="0.2">
      <c r="A969" s="138" t="s">
        <v>25255</v>
      </c>
      <c r="B969" s="139" t="s">
        <v>25256</v>
      </c>
      <c r="C969" s="138" t="s">
        <v>25257</v>
      </c>
      <c r="D969" s="139" t="s">
        <v>5927</v>
      </c>
      <c r="E969" s="140">
        <v>35</v>
      </c>
    </row>
    <row r="970" spans="1:5" ht="20.100000000000001" customHeight="1" x14ac:dyDescent="0.2">
      <c r="A970" s="547" t="s">
        <v>25258</v>
      </c>
      <c r="B970" s="548" t="s">
        <v>25259</v>
      </c>
      <c r="C970" s="547" t="s">
        <v>25260</v>
      </c>
      <c r="D970" s="548" t="s">
        <v>5927</v>
      </c>
      <c r="E970" s="549">
        <v>474.83</v>
      </c>
    </row>
    <row r="971" spans="1:5" ht="2.1" customHeight="1" x14ac:dyDescent="0.2">
      <c r="A971" s="547"/>
      <c r="B971" s="548"/>
      <c r="C971" s="547"/>
      <c r="D971" s="548"/>
      <c r="E971" s="549"/>
    </row>
    <row r="972" spans="1:5" ht="20.100000000000001" customHeight="1" x14ac:dyDescent="0.2">
      <c r="A972" s="138" t="s">
        <v>25261</v>
      </c>
      <c r="B972" s="139" t="s">
        <v>25262</v>
      </c>
      <c r="C972" s="138" t="s">
        <v>25263</v>
      </c>
      <c r="D972" s="139" t="s">
        <v>5927</v>
      </c>
      <c r="E972" s="140">
        <v>557.16999999999996</v>
      </c>
    </row>
    <row r="973" spans="1:5" ht="20.100000000000001" customHeight="1" x14ac:dyDescent="0.2">
      <c r="A973" s="547" t="s">
        <v>25264</v>
      </c>
      <c r="B973" s="548" t="s">
        <v>25265</v>
      </c>
      <c r="C973" s="547" t="s">
        <v>25266</v>
      </c>
      <c r="D973" s="548" t="s">
        <v>5927</v>
      </c>
      <c r="E973" s="549">
        <v>562.9</v>
      </c>
    </row>
    <row r="974" spans="1:5" ht="2.1" customHeight="1" x14ac:dyDescent="0.2">
      <c r="A974" s="547"/>
      <c r="B974" s="548"/>
      <c r="C974" s="547"/>
      <c r="D974" s="548"/>
      <c r="E974" s="549"/>
    </row>
    <row r="975" spans="1:5" ht="20.100000000000001" customHeight="1" x14ac:dyDescent="0.2">
      <c r="A975" s="547" t="s">
        <v>25267</v>
      </c>
      <c r="B975" s="548" t="s">
        <v>25268</v>
      </c>
      <c r="C975" s="547" t="s">
        <v>25269</v>
      </c>
      <c r="D975" s="548" t="s">
        <v>5927</v>
      </c>
      <c r="E975" s="549">
        <v>821.02</v>
      </c>
    </row>
    <row r="976" spans="1:5" ht="2.1" customHeight="1" x14ac:dyDescent="0.2">
      <c r="A976" s="547"/>
      <c r="B976" s="548"/>
      <c r="C976" s="547"/>
      <c r="D976" s="548"/>
      <c r="E976" s="549"/>
    </row>
    <row r="977" spans="1:5" ht="20.100000000000001" customHeight="1" x14ac:dyDescent="0.2">
      <c r="A977" s="138" t="s">
        <v>25270</v>
      </c>
      <c r="B977" s="139" t="s">
        <v>25271</v>
      </c>
      <c r="C977" s="138" t="s">
        <v>25272</v>
      </c>
      <c r="D977" s="139" t="s">
        <v>5927</v>
      </c>
      <c r="E977" s="140">
        <v>3895.04</v>
      </c>
    </row>
    <row r="978" spans="1:5" ht="20.100000000000001" customHeight="1" x14ac:dyDescent="0.2">
      <c r="A978" s="547" t="s">
        <v>25273</v>
      </c>
      <c r="B978" s="548" t="s">
        <v>25274</v>
      </c>
      <c r="C978" s="547" t="s">
        <v>25275</v>
      </c>
      <c r="D978" s="548" t="s">
        <v>5927</v>
      </c>
      <c r="E978" s="549">
        <v>3014.63</v>
      </c>
    </row>
    <row r="979" spans="1:5" ht="2.1" customHeight="1" x14ac:dyDescent="0.2">
      <c r="A979" s="547"/>
      <c r="B979" s="548"/>
      <c r="C979" s="547"/>
      <c r="D979" s="548"/>
      <c r="E979" s="549"/>
    </row>
    <row r="980" spans="1:5" ht="20.100000000000001" customHeight="1" x14ac:dyDescent="0.2">
      <c r="A980" s="547" t="s">
        <v>25276</v>
      </c>
      <c r="B980" s="548" t="s">
        <v>25277</v>
      </c>
      <c r="C980" s="547" t="s">
        <v>25278</v>
      </c>
      <c r="D980" s="548" t="s">
        <v>5927</v>
      </c>
      <c r="E980" s="549">
        <v>689.18</v>
      </c>
    </row>
    <row r="981" spans="1:5" ht="2.1" customHeight="1" x14ac:dyDescent="0.2">
      <c r="A981" s="547"/>
      <c r="B981" s="548"/>
      <c r="C981" s="547"/>
      <c r="D981" s="548"/>
      <c r="E981" s="549"/>
    </row>
    <row r="982" spans="1:5" ht="20.100000000000001" customHeight="1" x14ac:dyDescent="0.2">
      <c r="A982" s="547" t="s">
        <v>25279</v>
      </c>
      <c r="B982" s="548" t="s">
        <v>25280</v>
      </c>
      <c r="C982" s="547" t="s">
        <v>25281</v>
      </c>
      <c r="D982" s="548" t="s">
        <v>5927</v>
      </c>
      <c r="E982" s="549">
        <v>1010.68</v>
      </c>
    </row>
    <row r="983" spans="1:5" ht="2.1" customHeight="1" x14ac:dyDescent="0.2">
      <c r="A983" s="547"/>
      <c r="B983" s="548"/>
      <c r="C983" s="547"/>
      <c r="D983" s="548"/>
      <c r="E983" s="549"/>
    </row>
    <row r="984" spans="1:5" ht="20.100000000000001" customHeight="1" x14ac:dyDescent="0.2">
      <c r="A984" s="138" t="s">
        <v>25282</v>
      </c>
      <c r="B984" s="139" t="s">
        <v>25283</v>
      </c>
      <c r="C984" s="138" t="s">
        <v>25284</v>
      </c>
      <c r="D984" s="139" t="s">
        <v>5927</v>
      </c>
      <c r="E984" s="140">
        <v>420.7</v>
      </c>
    </row>
    <row r="985" spans="1:5" ht="20.100000000000001" customHeight="1" x14ac:dyDescent="0.2">
      <c r="A985" s="138" t="s">
        <v>25285</v>
      </c>
      <c r="B985" s="139" t="s">
        <v>25286</v>
      </c>
      <c r="C985" s="138" t="s">
        <v>25287</v>
      </c>
      <c r="D985" s="139" t="s">
        <v>5927</v>
      </c>
      <c r="E985" s="140">
        <v>350.75</v>
      </c>
    </row>
    <row r="986" spans="1:5" ht="20.100000000000001" customHeight="1" x14ac:dyDescent="0.2">
      <c r="A986" s="138" t="s">
        <v>25288</v>
      </c>
      <c r="B986" s="139" t="s">
        <v>25289</v>
      </c>
      <c r="C986" s="138" t="s">
        <v>25290</v>
      </c>
      <c r="D986" s="139" t="s">
        <v>5927</v>
      </c>
      <c r="E986" s="140">
        <v>366.26</v>
      </c>
    </row>
    <row r="987" spans="1:5" ht="20.100000000000001" customHeight="1" x14ac:dyDescent="0.2">
      <c r="A987" s="138" t="s">
        <v>25291</v>
      </c>
      <c r="B987" s="139" t="s">
        <v>25292</v>
      </c>
      <c r="C987" s="138" t="s">
        <v>25293</v>
      </c>
      <c r="D987" s="139" t="s">
        <v>5927</v>
      </c>
      <c r="E987" s="140">
        <v>372.9</v>
      </c>
    </row>
    <row r="988" spans="1:5" ht="20.100000000000001" customHeight="1" x14ac:dyDescent="0.2">
      <c r="A988" s="138" t="s">
        <v>25294</v>
      </c>
      <c r="B988" s="139" t="s">
        <v>25295</v>
      </c>
      <c r="C988" s="138" t="s">
        <v>25296</v>
      </c>
      <c r="D988" s="139" t="s">
        <v>5927</v>
      </c>
      <c r="E988" s="140">
        <v>387.3</v>
      </c>
    </row>
    <row r="989" spans="1:5" ht="20.100000000000001" customHeight="1" x14ac:dyDescent="0.2">
      <c r="A989" s="138" t="s">
        <v>25297</v>
      </c>
      <c r="B989" s="139" t="s">
        <v>25298</v>
      </c>
      <c r="C989" s="138" t="s">
        <v>25299</v>
      </c>
      <c r="D989" s="139" t="s">
        <v>5927</v>
      </c>
      <c r="E989" s="140">
        <v>396.15</v>
      </c>
    </row>
    <row r="990" spans="1:5" ht="20.100000000000001" customHeight="1" x14ac:dyDescent="0.2">
      <c r="A990" s="138" t="s">
        <v>25300</v>
      </c>
      <c r="B990" s="139" t="s">
        <v>25301</v>
      </c>
      <c r="C990" s="138" t="s">
        <v>25302</v>
      </c>
      <c r="D990" s="139" t="s">
        <v>5927</v>
      </c>
      <c r="E990" s="140">
        <v>403.54</v>
      </c>
    </row>
    <row r="991" spans="1:5" ht="20.100000000000001" customHeight="1" x14ac:dyDescent="0.2">
      <c r="A991" s="138" t="s">
        <v>25303</v>
      </c>
      <c r="B991" s="139" t="s">
        <v>25304</v>
      </c>
      <c r="C991" s="138" t="s">
        <v>25305</v>
      </c>
      <c r="D991" s="139" t="s">
        <v>5927</v>
      </c>
      <c r="E991" s="140">
        <v>430.34</v>
      </c>
    </row>
    <row r="992" spans="1:5" ht="20.100000000000001" customHeight="1" x14ac:dyDescent="0.2">
      <c r="A992" s="138" t="s">
        <v>25306</v>
      </c>
      <c r="B992" s="139" t="s">
        <v>25307</v>
      </c>
      <c r="C992" s="138" t="s">
        <v>25308</v>
      </c>
      <c r="D992" s="139" t="s">
        <v>5927</v>
      </c>
      <c r="E992" s="140">
        <v>458.37</v>
      </c>
    </row>
    <row r="993" spans="1:5" ht="20.100000000000001" customHeight="1" x14ac:dyDescent="0.2">
      <c r="A993" s="138" t="s">
        <v>25309</v>
      </c>
      <c r="B993" s="139" t="s">
        <v>25310</v>
      </c>
      <c r="C993" s="138" t="s">
        <v>25311</v>
      </c>
      <c r="D993" s="139" t="s">
        <v>5927</v>
      </c>
      <c r="E993" s="140">
        <v>491.04</v>
      </c>
    </row>
    <row r="994" spans="1:5" ht="20.100000000000001" customHeight="1" x14ac:dyDescent="0.2">
      <c r="A994" s="138" t="s">
        <v>25312</v>
      </c>
      <c r="B994" s="139" t="s">
        <v>25313</v>
      </c>
      <c r="C994" s="138" t="s">
        <v>25314</v>
      </c>
      <c r="D994" s="139" t="s">
        <v>5927</v>
      </c>
      <c r="E994" s="140">
        <v>386.38</v>
      </c>
    </row>
    <row r="995" spans="1:5" ht="20.100000000000001" customHeight="1" x14ac:dyDescent="0.2">
      <c r="A995" s="138" t="s">
        <v>25315</v>
      </c>
      <c r="B995" s="139" t="s">
        <v>25316</v>
      </c>
      <c r="C995" s="138" t="s">
        <v>25317</v>
      </c>
      <c r="D995" s="139" t="s">
        <v>5927</v>
      </c>
      <c r="E995" s="140">
        <v>400.53</v>
      </c>
    </row>
    <row r="996" spans="1:5" ht="20.100000000000001" customHeight="1" x14ac:dyDescent="0.2">
      <c r="A996" s="138" t="s">
        <v>25318</v>
      </c>
      <c r="B996" s="139" t="s">
        <v>25319</v>
      </c>
      <c r="C996" s="138" t="s">
        <v>25320</v>
      </c>
      <c r="D996" s="139" t="s">
        <v>5927</v>
      </c>
      <c r="E996" s="140">
        <v>406.58</v>
      </c>
    </row>
    <row r="997" spans="1:5" ht="20.100000000000001" customHeight="1" x14ac:dyDescent="0.2">
      <c r="A997" s="138" t="s">
        <v>25321</v>
      </c>
      <c r="B997" s="139" t="s">
        <v>25322</v>
      </c>
      <c r="C997" s="138" t="s">
        <v>25323</v>
      </c>
      <c r="D997" s="139" t="s">
        <v>5927</v>
      </c>
      <c r="E997" s="140">
        <v>419.77</v>
      </c>
    </row>
    <row r="998" spans="1:5" ht="20.100000000000001" customHeight="1" x14ac:dyDescent="0.2">
      <c r="A998" s="138" t="s">
        <v>25324</v>
      </c>
      <c r="B998" s="139" t="s">
        <v>25325</v>
      </c>
      <c r="C998" s="138" t="s">
        <v>25326</v>
      </c>
      <c r="D998" s="139" t="s">
        <v>5927</v>
      </c>
      <c r="E998" s="140">
        <v>427.77</v>
      </c>
    </row>
    <row r="999" spans="1:5" ht="20.100000000000001" customHeight="1" x14ac:dyDescent="0.2">
      <c r="A999" s="138" t="s">
        <v>25327</v>
      </c>
      <c r="B999" s="139" t="s">
        <v>25328</v>
      </c>
      <c r="C999" s="138" t="s">
        <v>25329</v>
      </c>
      <c r="D999" s="139" t="s">
        <v>5927</v>
      </c>
      <c r="E999" s="140">
        <v>437.45</v>
      </c>
    </row>
    <row r="1000" spans="1:5" ht="20.100000000000001" customHeight="1" x14ac:dyDescent="0.2">
      <c r="A1000" s="138" t="s">
        <v>25330</v>
      </c>
      <c r="B1000" s="139" t="s">
        <v>25331</v>
      </c>
      <c r="C1000" s="138" t="s">
        <v>25332</v>
      </c>
      <c r="D1000" s="139" t="s">
        <v>5927</v>
      </c>
      <c r="E1000" s="140">
        <v>467.96</v>
      </c>
    </row>
    <row r="1001" spans="1:5" ht="20.100000000000001" customHeight="1" x14ac:dyDescent="0.2">
      <c r="A1001" s="138" t="s">
        <v>25333</v>
      </c>
      <c r="B1001" s="139" t="s">
        <v>25334</v>
      </c>
      <c r="C1001" s="138" t="s">
        <v>25335</v>
      </c>
      <c r="D1001" s="139" t="s">
        <v>5927</v>
      </c>
      <c r="E1001" s="140">
        <v>487.47</v>
      </c>
    </row>
    <row r="1002" spans="1:5" ht="20.100000000000001" customHeight="1" x14ac:dyDescent="0.2">
      <c r="A1002" s="138" t="s">
        <v>25336</v>
      </c>
      <c r="B1002" s="139" t="s">
        <v>25337</v>
      </c>
      <c r="C1002" s="138" t="s">
        <v>25338</v>
      </c>
      <c r="D1002" s="139" t="s">
        <v>5927</v>
      </c>
      <c r="E1002" s="140">
        <v>517.29</v>
      </c>
    </row>
    <row r="1003" spans="1:5" ht="20.100000000000001" customHeight="1" x14ac:dyDescent="0.2">
      <c r="A1003" s="138" t="s">
        <v>25339</v>
      </c>
      <c r="B1003" s="139" t="s">
        <v>25340</v>
      </c>
      <c r="C1003" s="138" t="s">
        <v>25341</v>
      </c>
      <c r="D1003" s="139" t="s">
        <v>5927</v>
      </c>
      <c r="E1003" s="140">
        <v>705.06</v>
      </c>
    </row>
    <row r="1004" spans="1:5" ht="20.100000000000001" customHeight="1" x14ac:dyDescent="0.2">
      <c r="A1004" s="138" t="s">
        <v>25342</v>
      </c>
      <c r="B1004" s="139" t="s">
        <v>25343</v>
      </c>
      <c r="C1004" s="138" t="s">
        <v>25344</v>
      </c>
      <c r="D1004" s="139" t="s">
        <v>5927</v>
      </c>
      <c r="E1004" s="140">
        <v>289.92</v>
      </c>
    </row>
    <row r="1005" spans="1:5" ht="20.100000000000001" customHeight="1" x14ac:dyDescent="0.2">
      <c r="A1005" s="138" t="s">
        <v>25345</v>
      </c>
      <c r="B1005" s="139" t="s">
        <v>25346</v>
      </c>
      <c r="C1005" s="138" t="s">
        <v>25347</v>
      </c>
      <c r="D1005" s="139" t="s">
        <v>5927</v>
      </c>
      <c r="E1005" s="140">
        <v>294.66000000000003</v>
      </c>
    </row>
    <row r="1006" spans="1:5" ht="20.100000000000001" customHeight="1" x14ac:dyDescent="0.2">
      <c r="A1006" s="138" t="s">
        <v>25348</v>
      </c>
      <c r="B1006" s="139" t="s">
        <v>25349</v>
      </c>
      <c r="C1006" s="138" t="s">
        <v>25350</v>
      </c>
      <c r="D1006" s="139" t="s">
        <v>5927</v>
      </c>
      <c r="E1006" s="140">
        <v>307.05</v>
      </c>
    </row>
    <row r="1007" spans="1:5" ht="20.100000000000001" customHeight="1" x14ac:dyDescent="0.2">
      <c r="A1007" s="138" t="s">
        <v>25351</v>
      </c>
      <c r="B1007" s="139" t="s">
        <v>25352</v>
      </c>
      <c r="C1007" s="138" t="s">
        <v>25353</v>
      </c>
      <c r="D1007" s="139" t="s">
        <v>5927</v>
      </c>
      <c r="E1007" s="140">
        <v>315.70999999999998</v>
      </c>
    </row>
    <row r="1008" spans="1:5" ht="20.100000000000001" customHeight="1" x14ac:dyDescent="0.2">
      <c r="A1008" s="138" t="s">
        <v>25354</v>
      </c>
      <c r="B1008" s="139" t="s">
        <v>25355</v>
      </c>
      <c r="C1008" s="138" t="s">
        <v>25356</v>
      </c>
      <c r="D1008" s="139" t="s">
        <v>5927</v>
      </c>
      <c r="E1008" s="140">
        <v>326.24</v>
      </c>
    </row>
    <row r="1009" spans="1:5" ht="20.100000000000001" customHeight="1" x14ac:dyDescent="0.2">
      <c r="A1009" s="138" t="s">
        <v>25357</v>
      </c>
      <c r="B1009" s="139" t="s">
        <v>25358</v>
      </c>
      <c r="C1009" s="138" t="s">
        <v>25359</v>
      </c>
      <c r="D1009" s="139" t="s">
        <v>5927</v>
      </c>
      <c r="E1009" s="140">
        <v>336.75</v>
      </c>
    </row>
    <row r="1010" spans="1:5" ht="20.100000000000001" customHeight="1" x14ac:dyDescent="0.2">
      <c r="A1010" s="138" t="s">
        <v>25360</v>
      </c>
      <c r="B1010" s="139" t="s">
        <v>25361</v>
      </c>
      <c r="C1010" s="138" t="s">
        <v>25362</v>
      </c>
      <c r="D1010" s="139" t="s">
        <v>5927</v>
      </c>
      <c r="E1010" s="140">
        <v>385.5</v>
      </c>
    </row>
    <row r="1011" spans="1:5" ht="20.100000000000001" customHeight="1" x14ac:dyDescent="0.2">
      <c r="A1011" s="138" t="s">
        <v>25363</v>
      </c>
      <c r="B1011" s="139" t="s">
        <v>25364</v>
      </c>
      <c r="C1011" s="138" t="s">
        <v>25365</v>
      </c>
      <c r="D1011" s="139" t="s">
        <v>5927</v>
      </c>
      <c r="E1011" s="140">
        <v>351.3</v>
      </c>
    </row>
    <row r="1012" spans="1:5" ht="20.100000000000001" customHeight="1" x14ac:dyDescent="0.2">
      <c r="A1012" s="138" t="s">
        <v>25366</v>
      </c>
      <c r="B1012" s="139" t="s">
        <v>25367</v>
      </c>
      <c r="C1012" s="138" t="s">
        <v>25368</v>
      </c>
      <c r="D1012" s="139" t="s">
        <v>5927</v>
      </c>
      <c r="E1012" s="140">
        <v>522.71</v>
      </c>
    </row>
    <row r="1013" spans="1:5" ht="20.100000000000001" customHeight="1" x14ac:dyDescent="0.2">
      <c r="A1013" s="547" t="s">
        <v>25369</v>
      </c>
      <c r="B1013" s="548" t="s">
        <v>25370</v>
      </c>
      <c r="C1013" s="547" t="s">
        <v>25371</v>
      </c>
      <c r="D1013" s="548" t="s">
        <v>5927</v>
      </c>
      <c r="E1013" s="549">
        <v>674.82</v>
      </c>
    </row>
    <row r="1014" spans="1:5" ht="2.1" customHeight="1" x14ac:dyDescent="0.2">
      <c r="A1014" s="547"/>
      <c r="B1014" s="548"/>
      <c r="C1014" s="547"/>
      <c r="D1014" s="548"/>
      <c r="E1014" s="549"/>
    </row>
    <row r="1015" spans="1:5" ht="20.100000000000001" customHeight="1" x14ac:dyDescent="0.2">
      <c r="A1015" s="547" t="s">
        <v>25372</v>
      </c>
      <c r="B1015" s="548" t="s">
        <v>25373</v>
      </c>
      <c r="C1015" s="547" t="s">
        <v>25374</v>
      </c>
      <c r="D1015" s="548" t="s">
        <v>1549</v>
      </c>
      <c r="E1015" s="549">
        <v>104.14</v>
      </c>
    </row>
    <row r="1016" spans="1:5" ht="2.1" customHeight="1" x14ac:dyDescent="0.2">
      <c r="A1016" s="547"/>
      <c r="B1016" s="548"/>
      <c r="C1016" s="547"/>
      <c r="D1016" s="548"/>
      <c r="E1016" s="549"/>
    </row>
    <row r="1017" spans="1:5" ht="20.100000000000001" customHeight="1" x14ac:dyDescent="0.2">
      <c r="A1017" s="138" t="s">
        <v>25375</v>
      </c>
      <c r="B1017" s="139" t="s">
        <v>25376</v>
      </c>
      <c r="C1017" s="138" t="s">
        <v>25377</v>
      </c>
      <c r="D1017" s="139" t="s">
        <v>5927</v>
      </c>
      <c r="E1017" s="140">
        <v>1076.02</v>
      </c>
    </row>
    <row r="1018" spans="1:5" ht="20.100000000000001" customHeight="1" x14ac:dyDescent="0.2">
      <c r="A1018" s="138" t="s">
        <v>25378</v>
      </c>
      <c r="B1018" s="139" t="s">
        <v>25379</v>
      </c>
      <c r="C1018" s="138" t="s">
        <v>25380</v>
      </c>
      <c r="D1018" s="139" t="s">
        <v>5927</v>
      </c>
      <c r="E1018" s="140">
        <v>39.43</v>
      </c>
    </row>
    <row r="1019" spans="1:5" ht="20.100000000000001" customHeight="1" x14ac:dyDescent="0.2">
      <c r="A1019" s="138" t="s">
        <v>25381</v>
      </c>
      <c r="B1019" s="139" t="s">
        <v>25382</v>
      </c>
      <c r="C1019" s="138" t="s">
        <v>25383</v>
      </c>
      <c r="D1019" s="139" t="s">
        <v>5927</v>
      </c>
      <c r="E1019" s="140">
        <v>252.97</v>
      </c>
    </row>
    <row r="1020" spans="1:5" ht="20.100000000000001" customHeight="1" x14ac:dyDescent="0.2">
      <c r="A1020" s="138" t="s">
        <v>25384</v>
      </c>
      <c r="B1020" s="139" t="s">
        <v>25385</v>
      </c>
      <c r="C1020" s="138" t="s">
        <v>25386</v>
      </c>
      <c r="D1020" s="139" t="s">
        <v>5927</v>
      </c>
      <c r="E1020" s="140">
        <v>149.18</v>
      </c>
    </row>
    <row r="1021" spans="1:5" ht="20.100000000000001" customHeight="1" x14ac:dyDescent="0.2">
      <c r="A1021" s="547" t="s">
        <v>25387</v>
      </c>
      <c r="B1021" s="548" t="s">
        <v>25388</v>
      </c>
      <c r="C1021" s="547" t="s">
        <v>25389</v>
      </c>
      <c r="D1021" s="548" t="s">
        <v>5927</v>
      </c>
      <c r="E1021" s="549">
        <v>297.69</v>
      </c>
    </row>
    <row r="1022" spans="1:5" ht="2.1" customHeight="1" x14ac:dyDescent="0.2">
      <c r="A1022" s="547"/>
      <c r="B1022" s="548"/>
      <c r="C1022" s="547"/>
      <c r="D1022" s="548"/>
      <c r="E1022" s="549"/>
    </row>
    <row r="1023" spans="1:5" ht="20.100000000000001" customHeight="1" x14ac:dyDescent="0.2">
      <c r="A1023" s="136" t="s">
        <v>25390</v>
      </c>
      <c r="B1023" s="552" t="s">
        <v>25391</v>
      </c>
      <c r="C1023" s="552"/>
      <c r="D1023" s="552"/>
      <c r="E1023" s="137">
        <v>29091.34</v>
      </c>
    </row>
    <row r="1024" spans="1:5" ht="20.100000000000001" customHeight="1" x14ac:dyDescent="0.2">
      <c r="A1024" s="547" t="s">
        <v>25392</v>
      </c>
      <c r="B1024" s="548" t="s">
        <v>25393</v>
      </c>
      <c r="C1024" s="547" t="s">
        <v>25394</v>
      </c>
      <c r="D1024" s="548" t="s">
        <v>1770</v>
      </c>
      <c r="E1024" s="549">
        <v>26.83</v>
      </c>
    </row>
    <row r="1025" spans="1:5" ht="2.1" customHeight="1" x14ac:dyDescent="0.2">
      <c r="A1025" s="547"/>
      <c r="B1025" s="548"/>
      <c r="C1025" s="547"/>
      <c r="D1025" s="548"/>
      <c r="E1025" s="549"/>
    </row>
    <row r="1026" spans="1:5" ht="20.100000000000001" customHeight="1" x14ac:dyDescent="0.2">
      <c r="A1026" s="547" t="s">
        <v>25395</v>
      </c>
      <c r="B1026" s="548" t="s">
        <v>25396</v>
      </c>
      <c r="C1026" s="547" t="s">
        <v>25397</v>
      </c>
      <c r="D1026" s="548" t="s">
        <v>1770</v>
      </c>
      <c r="E1026" s="549">
        <v>38.97</v>
      </c>
    </row>
    <row r="1027" spans="1:5" ht="2.1" customHeight="1" x14ac:dyDescent="0.2">
      <c r="A1027" s="547"/>
      <c r="B1027" s="548"/>
      <c r="C1027" s="547"/>
      <c r="D1027" s="548"/>
      <c r="E1027" s="549"/>
    </row>
    <row r="1028" spans="1:5" ht="20.100000000000001" customHeight="1" x14ac:dyDescent="0.2">
      <c r="A1028" s="547" t="s">
        <v>25398</v>
      </c>
      <c r="B1028" s="548" t="s">
        <v>25399</v>
      </c>
      <c r="C1028" s="547" t="s">
        <v>25400</v>
      </c>
      <c r="D1028" s="548" t="s">
        <v>1770</v>
      </c>
      <c r="E1028" s="549">
        <v>2420.89</v>
      </c>
    </row>
    <row r="1029" spans="1:5" ht="2.1" customHeight="1" x14ac:dyDescent="0.2">
      <c r="A1029" s="547"/>
      <c r="B1029" s="548"/>
      <c r="C1029" s="547"/>
      <c r="D1029" s="548"/>
      <c r="E1029" s="549"/>
    </row>
    <row r="1030" spans="1:5" ht="20.100000000000001" customHeight="1" x14ac:dyDescent="0.2">
      <c r="A1030" s="547" t="s">
        <v>25401</v>
      </c>
      <c r="B1030" s="548" t="s">
        <v>25402</v>
      </c>
      <c r="C1030" s="547" t="s">
        <v>25403</v>
      </c>
      <c r="D1030" s="548" t="s">
        <v>1549</v>
      </c>
      <c r="E1030" s="549">
        <v>3145.36</v>
      </c>
    </row>
    <row r="1031" spans="1:5" ht="2.1" customHeight="1" x14ac:dyDescent="0.2">
      <c r="A1031" s="547"/>
      <c r="B1031" s="548"/>
      <c r="C1031" s="547"/>
      <c r="D1031" s="548"/>
      <c r="E1031" s="549"/>
    </row>
    <row r="1032" spans="1:5" ht="20.100000000000001" customHeight="1" x14ac:dyDescent="0.2">
      <c r="A1032" s="547" t="s">
        <v>25404</v>
      </c>
      <c r="B1032" s="548" t="s">
        <v>25405</v>
      </c>
      <c r="C1032" s="547" t="s">
        <v>25406</v>
      </c>
      <c r="D1032" s="548" t="s">
        <v>1549</v>
      </c>
      <c r="E1032" s="549">
        <v>14727.28</v>
      </c>
    </row>
    <row r="1033" spans="1:5" ht="2.1" customHeight="1" x14ac:dyDescent="0.2">
      <c r="A1033" s="547"/>
      <c r="B1033" s="548"/>
      <c r="C1033" s="547"/>
      <c r="D1033" s="548"/>
      <c r="E1033" s="549"/>
    </row>
    <row r="1034" spans="1:5" ht="20.100000000000001" customHeight="1" x14ac:dyDescent="0.2">
      <c r="A1034" s="547" t="s">
        <v>25407</v>
      </c>
      <c r="B1034" s="548" t="s">
        <v>25408</v>
      </c>
      <c r="C1034" s="547" t="s">
        <v>25409</v>
      </c>
      <c r="D1034" s="548" t="s">
        <v>1770</v>
      </c>
      <c r="E1034" s="549">
        <v>2126.52</v>
      </c>
    </row>
    <row r="1035" spans="1:5" ht="2.1" customHeight="1" x14ac:dyDescent="0.2">
      <c r="A1035" s="547"/>
      <c r="B1035" s="548"/>
      <c r="C1035" s="547"/>
      <c r="D1035" s="548"/>
      <c r="E1035" s="549"/>
    </row>
    <row r="1036" spans="1:5" ht="20.100000000000001" customHeight="1" x14ac:dyDescent="0.2">
      <c r="A1036" s="547" t="s">
        <v>25410</v>
      </c>
      <c r="B1036" s="548" t="s">
        <v>25411</v>
      </c>
      <c r="C1036" s="547" t="s">
        <v>25412</v>
      </c>
      <c r="D1036" s="548" t="s">
        <v>1770</v>
      </c>
      <c r="E1036" s="549">
        <v>896.4</v>
      </c>
    </row>
    <row r="1037" spans="1:5" ht="2.1" customHeight="1" x14ac:dyDescent="0.2">
      <c r="A1037" s="547"/>
      <c r="B1037" s="548"/>
      <c r="C1037" s="547"/>
      <c r="D1037" s="548"/>
      <c r="E1037" s="549"/>
    </row>
    <row r="1038" spans="1:5" ht="20.100000000000001" customHeight="1" x14ac:dyDescent="0.2">
      <c r="A1038" s="138" t="s">
        <v>25413</v>
      </c>
      <c r="B1038" s="139" t="s">
        <v>25414</v>
      </c>
      <c r="C1038" s="138" t="s">
        <v>25415</v>
      </c>
      <c r="D1038" s="139" t="s">
        <v>1549</v>
      </c>
      <c r="E1038" s="140">
        <v>36.880000000000003</v>
      </c>
    </row>
    <row r="1039" spans="1:5" ht="20.100000000000001" customHeight="1" x14ac:dyDescent="0.2">
      <c r="A1039" s="138" t="s">
        <v>25416</v>
      </c>
      <c r="B1039" s="139" t="s">
        <v>25417</v>
      </c>
      <c r="C1039" s="138" t="s">
        <v>25418</v>
      </c>
      <c r="D1039" s="139" t="s">
        <v>2759</v>
      </c>
      <c r="E1039" s="140">
        <v>96.68</v>
      </c>
    </row>
    <row r="1040" spans="1:5" ht="20.100000000000001" customHeight="1" x14ac:dyDescent="0.2">
      <c r="A1040" s="138" t="s">
        <v>25419</v>
      </c>
      <c r="B1040" s="139" t="s">
        <v>25420</v>
      </c>
      <c r="C1040" s="138" t="s">
        <v>25421</v>
      </c>
      <c r="D1040" s="139" t="s">
        <v>2759</v>
      </c>
      <c r="E1040" s="140">
        <v>104.7</v>
      </c>
    </row>
    <row r="1041" spans="1:5" ht="20.100000000000001" customHeight="1" x14ac:dyDescent="0.2">
      <c r="A1041" s="138" t="s">
        <v>25422</v>
      </c>
      <c r="B1041" s="139" t="s">
        <v>25423</v>
      </c>
      <c r="C1041" s="138" t="s">
        <v>25424</v>
      </c>
      <c r="D1041" s="139" t="s">
        <v>2759</v>
      </c>
      <c r="E1041" s="140">
        <v>107.94</v>
      </c>
    </row>
    <row r="1042" spans="1:5" ht="20.100000000000001" customHeight="1" x14ac:dyDescent="0.2">
      <c r="A1042" s="138" t="s">
        <v>25425</v>
      </c>
      <c r="B1042" s="139" t="s">
        <v>25426</v>
      </c>
      <c r="C1042" s="138" t="s">
        <v>25427</v>
      </c>
      <c r="D1042" s="139" t="s">
        <v>2759</v>
      </c>
      <c r="E1042" s="140">
        <v>111.26</v>
      </c>
    </row>
    <row r="1043" spans="1:5" ht="20.100000000000001" customHeight="1" x14ac:dyDescent="0.2">
      <c r="A1043" s="138" t="s">
        <v>25428</v>
      </c>
      <c r="B1043" s="139" t="s">
        <v>25429</v>
      </c>
      <c r="C1043" s="138" t="s">
        <v>25430</v>
      </c>
      <c r="D1043" s="139" t="s">
        <v>2759</v>
      </c>
      <c r="E1043" s="140">
        <v>99.18</v>
      </c>
    </row>
    <row r="1044" spans="1:5" ht="20.100000000000001" customHeight="1" x14ac:dyDescent="0.2">
      <c r="A1044" s="138" t="s">
        <v>25431</v>
      </c>
      <c r="B1044" s="139" t="s">
        <v>25432</v>
      </c>
      <c r="C1044" s="138" t="s">
        <v>25433</v>
      </c>
      <c r="D1044" s="139" t="s">
        <v>2759</v>
      </c>
      <c r="E1044" s="140">
        <v>109.48</v>
      </c>
    </row>
    <row r="1045" spans="1:5" ht="20.100000000000001" customHeight="1" x14ac:dyDescent="0.2">
      <c r="A1045" s="138" t="s">
        <v>25434</v>
      </c>
      <c r="B1045" s="139" t="s">
        <v>25435</v>
      </c>
      <c r="C1045" s="138" t="s">
        <v>25436</v>
      </c>
      <c r="D1045" s="139" t="s">
        <v>2759</v>
      </c>
      <c r="E1045" s="140">
        <v>113.66</v>
      </c>
    </row>
    <row r="1046" spans="1:5" ht="20.100000000000001" customHeight="1" x14ac:dyDescent="0.2">
      <c r="A1046" s="138" t="s">
        <v>25437</v>
      </c>
      <c r="B1046" s="139" t="s">
        <v>25438</v>
      </c>
      <c r="C1046" s="138" t="s">
        <v>25439</v>
      </c>
      <c r="D1046" s="139" t="s">
        <v>2759</v>
      </c>
      <c r="E1046" s="140">
        <v>114.83</v>
      </c>
    </row>
    <row r="1047" spans="1:5" ht="20.100000000000001" customHeight="1" x14ac:dyDescent="0.2">
      <c r="A1047" s="138" t="s">
        <v>25440</v>
      </c>
      <c r="B1047" s="139" t="s">
        <v>25441</v>
      </c>
      <c r="C1047" s="138" t="s">
        <v>25442</v>
      </c>
      <c r="D1047" s="139" t="s">
        <v>2759</v>
      </c>
      <c r="E1047" s="140">
        <v>120.26</v>
      </c>
    </row>
    <row r="1048" spans="1:5" ht="20.100000000000001" customHeight="1" x14ac:dyDescent="0.2">
      <c r="A1048" s="138" t="s">
        <v>25443</v>
      </c>
      <c r="B1048" s="139" t="s">
        <v>25444</v>
      </c>
      <c r="C1048" s="138" t="s">
        <v>25445</v>
      </c>
      <c r="D1048" s="139" t="s">
        <v>2759</v>
      </c>
      <c r="E1048" s="140">
        <v>123.3</v>
      </c>
    </row>
    <row r="1049" spans="1:5" ht="20.100000000000001" customHeight="1" x14ac:dyDescent="0.2">
      <c r="A1049" s="138" t="s">
        <v>25446</v>
      </c>
      <c r="B1049" s="139" t="s">
        <v>25447</v>
      </c>
      <c r="C1049" s="138" t="s">
        <v>25448</v>
      </c>
      <c r="D1049" s="139" t="s">
        <v>2759</v>
      </c>
      <c r="E1049" s="140">
        <v>129.29</v>
      </c>
    </row>
    <row r="1050" spans="1:5" ht="20.100000000000001" customHeight="1" x14ac:dyDescent="0.2">
      <c r="A1050" s="138" t="s">
        <v>25449</v>
      </c>
      <c r="B1050" s="139" t="s">
        <v>25450</v>
      </c>
      <c r="C1050" s="138" t="s">
        <v>25451</v>
      </c>
      <c r="D1050" s="139" t="s">
        <v>2759</v>
      </c>
      <c r="E1050" s="140">
        <v>146.05000000000001</v>
      </c>
    </row>
    <row r="1051" spans="1:5" ht="20.100000000000001" customHeight="1" x14ac:dyDescent="0.2">
      <c r="A1051" s="138" t="s">
        <v>25452</v>
      </c>
      <c r="B1051" s="139" t="s">
        <v>25453</v>
      </c>
      <c r="C1051" s="138" t="s">
        <v>25454</v>
      </c>
      <c r="D1051" s="139" t="s">
        <v>2759</v>
      </c>
      <c r="E1051" s="140">
        <v>118.52</v>
      </c>
    </row>
    <row r="1052" spans="1:5" ht="20.100000000000001" customHeight="1" x14ac:dyDescent="0.2">
      <c r="A1052" s="138" t="s">
        <v>25455</v>
      </c>
      <c r="B1052" s="139" t="s">
        <v>25456</v>
      </c>
      <c r="C1052" s="138" t="s">
        <v>25457</v>
      </c>
      <c r="D1052" s="139" t="s">
        <v>2759</v>
      </c>
      <c r="E1052" s="140">
        <v>128.94</v>
      </c>
    </row>
    <row r="1053" spans="1:5" ht="20.100000000000001" customHeight="1" x14ac:dyDescent="0.2">
      <c r="A1053" s="138" t="s">
        <v>25458</v>
      </c>
      <c r="B1053" s="139" t="s">
        <v>25459</v>
      </c>
      <c r="C1053" s="138" t="s">
        <v>25460</v>
      </c>
      <c r="D1053" s="139" t="s">
        <v>2759</v>
      </c>
      <c r="E1053" s="140">
        <v>135.35</v>
      </c>
    </row>
    <row r="1054" spans="1:5" ht="20.100000000000001" customHeight="1" x14ac:dyDescent="0.2">
      <c r="A1054" s="138" t="s">
        <v>25461</v>
      </c>
      <c r="B1054" s="139" t="s">
        <v>25462</v>
      </c>
      <c r="C1054" s="138" t="s">
        <v>25463</v>
      </c>
      <c r="D1054" s="139" t="s">
        <v>2759</v>
      </c>
      <c r="E1054" s="140">
        <v>137.53</v>
      </c>
    </row>
    <row r="1055" spans="1:5" ht="20.100000000000001" customHeight="1" x14ac:dyDescent="0.2">
      <c r="A1055" s="138" t="s">
        <v>25464</v>
      </c>
      <c r="B1055" s="139" t="s">
        <v>25465</v>
      </c>
      <c r="C1055" s="138" t="s">
        <v>25466</v>
      </c>
      <c r="D1055" s="139" t="s">
        <v>2759</v>
      </c>
      <c r="E1055" s="140">
        <v>156.15</v>
      </c>
    </row>
    <row r="1056" spans="1:5" ht="20.100000000000001" customHeight="1" x14ac:dyDescent="0.2">
      <c r="A1056" s="138" t="s">
        <v>25467</v>
      </c>
      <c r="B1056" s="139" t="s">
        <v>25468</v>
      </c>
      <c r="C1056" s="138" t="s">
        <v>25469</v>
      </c>
      <c r="D1056" s="139" t="s">
        <v>1549</v>
      </c>
      <c r="E1056" s="140">
        <v>8.67</v>
      </c>
    </row>
    <row r="1057" spans="1:5" ht="20.100000000000001" customHeight="1" x14ac:dyDescent="0.2">
      <c r="A1057" s="138" t="s">
        <v>25470</v>
      </c>
      <c r="B1057" s="139" t="s">
        <v>25471</v>
      </c>
      <c r="C1057" s="138" t="s">
        <v>25472</v>
      </c>
      <c r="D1057" s="139" t="s">
        <v>1549</v>
      </c>
      <c r="E1057" s="140">
        <v>25.62</v>
      </c>
    </row>
    <row r="1058" spans="1:5" ht="20.100000000000001" customHeight="1" x14ac:dyDescent="0.2">
      <c r="A1058" s="547" t="s">
        <v>25473</v>
      </c>
      <c r="B1058" s="548" t="s">
        <v>25474</v>
      </c>
      <c r="C1058" s="547" t="s">
        <v>25475</v>
      </c>
      <c r="D1058" s="548" t="s">
        <v>1549</v>
      </c>
      <c r="E1058" s="549">
        <v>34.85</v>
      </c>
    </row>
    <row r="1059" spans="1:5" ht="2.1" customHeight="1" x14ac:dyDescent="0.2">
      <c r="A1059" s="547"/>
      <c r="B1059" s="548"/>
      <c r="C1059" s="547"/>
      <c r="D1059" s="548"/>
      <c r="E1059" s="549"/>
    </row>
    <row r="1060" spans="1:5" ht="20.100000000000001" customHeight="1" x14ac:dyDescent="0.2">
      <c r="A1060" s="138" t="s">
        <v>25476</v>
      </c>
      <c r="B1060" s="139" t="s">
        <v>25477</v>
      </c>
      <c r="C1060" s="138" t="s">
        <v>25478</v>
      </c>
      <c r="D1060" s="139" t="s">
        <v>1549</v>
      </c>
      <c r="E1060" s="140">
        <v>46.68</v>
      </c>
    </row>
    <row r="1061" spans="1:5" ht="20.100000000000001" customHeight="1" x14ac:dyDescent="0.2">
      <c r="A1061" s="547" t="s">
        <v>25479</v>
      </c>
      <c r="B1061" s="548" t="s">
        <v>25480</v>
      </c>
      <c r="C1061" s="547" t="s">
        <v>25481</v>
      </c>
      <c r="D1061" s="548" t="s">
        <v>1549</v>
      </c>
      <c r="E1061" s="549">
        <v>50.77</v>
      </c>
    </row>
    <row r="1062" spans="1:5" ht="2.1" customHeight="1" x14ac:dyDescent="0.2">
      <c r="A1062" s="547"/>
      <c r="B1062" s="548"/>
      <c r="C1062" s="547"/>
      <c r="D1062" s="548"/>
      <c r="E1062" s="549"/>
    </row>
    <row r="1063" spans="1:5" ht="20.100000000000001" customHeight="1" x14ac:dyDescent="0.2">
      <c r="A1063" s="138" t="s">
        <v>25482</v>
      </c>
      <c r="B1063" s="139" t="s">
        <v>25483</v>
      </c>
      <c r="C1063" s="138" t="s">
        <v>25484</v>
      </c>
      <c r="D1063" s="139" t="s">
        <v>1549</v>
      </c>
      <c r="E1063" s="140">
        <v>25.59</v>
      </c>
    </row>
    <row r="1064" spans="1:5" ht="20.100000000000001" customHeight="1" x14ac:dyDescent="0.2">
      <c r="A1064" s="138" t="s">
        <v>25485</v>
      </c>
      <c r="B1064" s="139" t="s">
        <v>25486</v>
      </c>
      <c r="C1064" s="138" t="s">
        <v>25487</v>
      </c>
      <c r="D1064" s="139" t="s">
        <v>1549</v>
      </c>
      <c r="E1064" s="140">
        <v>295.36</v>
      </c>
    </row>
    <row r="1065" spans="1:5" ht="20.100000000000001" customHeight="1" x14ac:dyDescent="0.2">
      <c r="A1065" s="138" t="s">
        <v>25488</v>
      </c>
      <c r="B1065" s="139" t="s">
        <v>25489</v>
      </c>
      <c r="C1065" s="138" t="s">
        <v>25490</v>
      </c>
      <c r="D1065" s="139" t="s">
        <v>1549</v>
      </c>
      <c r="E1065" s="140">
        <v>5.53</v>
      </c>
    </row>
    <row r="1066" spans="1:5" ht="20.100000000000001" customHeight="1" x14ac:dyDescent="0.2">
      <c r="A1066" s="138" t="s">
        <v>25491</v>
      </c>
      <c r="B1066" s="139" t="s">
        <v>25492</v>
      </c>
      <c r="C1066" s="138" t="s">
        <v>25493</v>
      </c>
      <c r="D1066" s="139" t="s">
        <v>1549</v>
      </c>
      <c r="E1066" s="140">
        <v>42.3</v>
      </c>
    </row>
    <row r="1067" spans="1:5" ht="20.100000000000001" customHeight="1" x14ac:dyDescent="0.2">
      <c r="A1067" s="138" t="s">
        <v>25494</v>
      </c>
      <c r="B1067" s="139" t="s">
        <v>25495</v>
      </c>
      <c r="C1067" s="138" t="s">
        <v>25496</v>
      </c>
      <c r="D1067" s="139" t="s">
        <v>1549</v>
      </c>
      <c r="E1067" s="140">
        <v>86.25</v>
      </c>
    </row>
    <row r="1068" spans="1:5" ht="20.100000000000001" customHeight="1" x14ac:dyDescent="0.2">
      <c r="A1068" s="138" t="s">
        <v>25497</v>
      </c>
      <c r="B1068" s="139" t="s">
        <v>25498</v>
      </c>
      <c r="C1068" s="138" t="s">
        <v>25499</v>
      </c>
      <c r="D1068" s="139" t="s">
        <v>2759</v>
      </c>
      <c r="E1068" s="140">
        <v>168.36</v>
      </c>
    </row>
    <row r="1069" spans="1:5" ht="20.100000000000001" customHeight="1" x14ac:dyDescent="0.2">
      <c r="A1069" s="138" t="s">
        <v>25500</v>
      </c>
      <c r="B1069" s="139" t="s">
        <v>25501</v>
      </c>
      <c r="C1069" s="138" t="s">
        <v>25502</v>
      </c>
      <c r="D1069" s="139" t="s">
        <v>2759</v>
      </c>
      <c r="E1069" s="140">
        <v>206.14</v>
      </c>
    </row>
    <row r="1070" spans="1:5" ht="20.100000000000001" customHeight="1" x14ac:dyDescent="0.2">
      <c r="A1070" s="138" t="s">
        <v>25503</v>
      </c>
      <c r="B1070" s="139" t="s">
        <v>25504</v>
      </c>
      <c r="C1070" s="138" t="s">
        <v>25505</v>
      </c>
      <c r="D1070" s="139" t="s">
        <v>2759</v>
      </c>
      <c r="E1070" s="140">
        <v>250.93</v>
      </c>
    </row>
    <row r="1071" spans="1:5" ht="20.100000000000001" customHeight="1" x14ac:dyDescent="0.2">
      <c r="A1071" s="138" t="s">
        <v>25506</v>
      </c>
      <c r="B1071" s="139" t="s">
        <v>25507</v>
      </c>
      <c r="C1071" s="138" t="s">
        <v>25508</v>
      </c>
      <c r="D1071" s="139" t="s">
        <v>2759</v>
      </c>
      <c r="E1071" s="140">
        <v>257.81</v>
      </c>
    </row>
    <row r="1072" spans="1:5" ht="20.100000000000001" customHeight="1" x14ac:dyDescent="0.2">
      <c r="A1072" s="547" t="s">
        <v>25509</v>
      </c>
      <c r="B1072" s="548" t="s">
        <v>25510</v>
      </c>
      <c r="C1072" s="547" t="s">
        <v>25511</v>
      </c>
      <c r="D1072" s="548" t="s">
        <v>2759</v>
      </c>
      <c r="E1072" s="549">
        <v>74.790000000000006</v>
      </c>
    </row>
    <row r="1073" spans="1:5" ht="2.1" customHeight="1" x14ac:dyDescent="0.2">
      <c r="A1073" s="547"/>
      <c r="B1073" s="548"/>
      <c r="C1073" s="547"/>
      <c r="D1073" s="548"/>
      <c r="E1073" s="549"/>
    </row>
    <row r="1074" spans="1:5" ht="20.100000000000001" customHeight="1" x14ac:dyDescent="0.2">
      <c r="A1074" s="547" t="s">
        <v>25512</v>
      </c>
      <c r="B1074" s="548" t="s">
        <v>25513</v>
      </c>
      <c r="C1074" s="547" t="s">
        <v>25514</v>
      </c>
      <c r="D1074" s="548" t="s">
        <v>2759</v>
      </c>
      <c r="E1074" s="549">
        <v>87.21</v>
      </c>
    </row>
    <row r="1075" spans="1:5" ht="2.1" customHeight="1" x14ac:dyDescent="0.2">
      <c r="A1075" s="547"/>
      <c r="B1075" s="548"/>
      <c r="C1075" s="547"/>
      <c r="D1075" s="548"/>
      <c r="E1075" s="549"/>
    </row>
    <row r="1076" spans="1:5" ht="20.100000000000001" customHeight="1" x14ac:dyDescent="0.2">
      <c r="A1076" s="138" t="s">
        <v>25515</v>
      </c>
      <c r="B1076" s="139" t="s">
        <v>25516</v>
      </c>
      <c r="C1076" s="138" t="s">
        <v>25517</v>
      </c>
      <c r="D1076" s="139" t="s">
        <v>2759</v>
      </c>
      <c r="E1076" s="140">
        <v>473.05</v>
      </c>
    </row>
    <row r="1077" spans="1:5" ht="20.100000000000001" customHeight="1" x14ac:dyDescent="0.2">
      <c r="A1077" s="138" t="s">
        <v>25518</v>
      </c>
      <c r="B1077" s="139" t="s">
        <v>25519</v>
      </c>
      <c r="C1077" s="138" t="s">
        <v>25520</v>
      </c>
      <c r="D1077" s="139" t="s">
        <v>2759</v>
      </c>
      <c r="E1077" s="140">
        <v>484.23</v>
      </c>
    </row>
    <row r="1078" spans="1:5" ht="20.100000000000001" customHeight="1" x14ac:dyDescent="0.2">
      <c r="A1078" s="138" t="s">
        <v>25521</v>
      </c>
      <c r="B1078" s="139" t="s">
        <v>25522</v>
      </c>
      <c r="C1078" s="138" t="s">
        <v>25523</v>
      </c>
      <c r="D1078" s="139" t="s">
        <v>2759</v>
      </c>
      <c r="E1078" s="140">
        <v>488.49</v>
      </c>
    </row>
    <row r="1079" spans="1:5" ht="20.100000000000001" customHeight="1" x14ac:dyDescent="0.2">
      <c r="A1079" s="138" t="s">
        <v>25524</v>
      </c>
      <c r="B1079" s="139" t="s">
        <v>25525</v>
      </c>
      <c r="C1079" s="138" t="s">
        <v>25526</v>
      </c>
      <c r="D1079" s="139" t="s">
        <v>2759</v>
      </c>
      <c r="E1079" s="140">
        <v>506.46</v>
      </c>
    </row>
    <row r="1080" spans="1:5" ht="20.100000000000001" customHeight="1" x14ac:dyDescent="0.2">
      <c r="A1080" s="136" t="s">
        <v>25527</v>
      </c>
      <c r="B1080" s="552" t="s">
        <v>25528</v>
      </c>
      <c r="C1080" s="552"/>
      <c r="D1080" s="552"/>
      <c r="E1080" s="137">
        <v>3091.1</v>
      </c>
    </row>
    <row r="1081" spans="1:5" ht="20.100000000000001" customHeight="1" x14ac:dyDescent="0.2">
      <c r="A1081" s="138" t="s">
        <v>25529</v>
      </c>
      <c r="B1081" s="139" t="s">
        <v>25530</v>
      </c>
      <c r="C1081" s="138" t="s">
        <v>25531</v>
      </c>
      <c r="D1081" s="139" t="s">
        <v>1770</v>
      </c>
      <c r="E1081" s="140">
        <v>79.8</v>
      </c>
    </row>
    <row r="1082" spans="1:5" ht="20.100000000000001" customHeight="1" x14ac:dyDescent="0.2">
      <c r="A1082" s="138" t="s">
        <v>25532</v>
      </c>
      <c r="B1082" s="139" t="s">
        <v>25533</v>
      </c>
      <c r="C1082" s="138" t="s">
        <v>25534</v>
      </c>
      <c r="D1082" s="139" t="s">
        <v>1770</v>
      </c>
      <c r="E1082" s="140">
        <v>108.61</v>
      </c>
    </row>
    <row r="1083" spans="1:5" ht="20.100000000000001" customHeight="1" x14ac:dyDescent="0.2">
      <c r="A1083" s="138" t="s">
        <v>25535</v>
      </c>
      <c r="B1083" s="139" t="s">
        <v>25536</v>
      </c>
      <c r="C1083" s="138" t="s">
        <v>25537</v>
      </c>
      <c r="D1083" s="139" t="s">
        <v>1770</v>
      </c>
      <c r="E1083" s="140">
        <v>169.6</v>
      </c>
    </row>
    <row r="1084" spans="1:5" ht="20.100000000000001" customHeight="1" x14ac:dyDescent="0.2">
      <c r="A1084" s="138" t="s">
        <v>25538</v>
      </c>
      <c r="B1084" s="139" t="s">
        <v>25539</v>
      </c>
      <c r="C1084" s="138" t="s">
        <v>25540</v>
      </c>
      <c r="D1084" s="139" t="s">
        <v>1770</v>
      </c>
      <c r="E1084" s="140">
        <v>218.11</v>
      </c>
    </row>
    <row r="1085" spans="1:5" ht="20.100000000000001" customHeight="1" x14ac:dyDescent="0.2">
      <c r="A1085" s="547" t="s">
        <v>25541</v>
      </c>
      <c r="B1085" s="548" t="s">
        <v>25542</v>
      </c>
      <c r="C1085" s="547" t="s">
        <v>25543</v>
      </c>
      <c r="D1085" s="548" t="s">
        <v>1770</v>
      </c>
      <c r="E1085" s="549">
        <v>9.86</v>
      </c>
    </row>
    <row r="1086" spans="1:5" ht="2.1" customHeight="1" x14ac:dyDescent="0.2">
      <c r="A1086" s="547"/>
      <c r="B1086" s="548"/>
      <c r="C1086" s="547"/>
      <c r="D1086" s="548"/>
      <c r="E1086" s="549"/>
    </row>
    <row r="1087" spans="1:5" ht="20.100000000000001" customHeight="1" x14ac:dyDescent="0.2">
      <c r="A1087" s="138" t="s">
        <v>25544</v>
      </c>
      <c r="B1087" s="139" t="s">
        <v>25545</v>
      </c>
      <c r="C1087" s="138" t="s">
        <v>25546</v>
      </c>
      <c r="D1087" s="139" t="s">
        <v>1770</v>
      </c>
      <c r="E1087" s="140">
        <v>39.18</v>
      </c>
    </row>
    <row r="1088" spans="1:5" ht="20.100000000000001" customHeight="1" x14ac:dyDescent="0.2">
      <c r="A1088" s="547" t="s">
        <v>25547</v>
      </c>
      <c r="B1088" s="548" t="s">
        <v>25548</v>
      </c>
      <c r="C1088" s="547" t="s">
        <v>25549</v>
      </c>
      <c r="D1088" s="548" t="s">
        <v>1770</v>
      </c>
      <c r="E1088" s="549">
        <v>14.68</v>
      </c>
    </row>
    <row r="1089" spans="1:5" ht="2.1" customHeight="1" x14ac:dyDescent="0.2">
      <c r="A1089" s="547"/>
      <c r="B1089" s="548"/>
      <c r="C1089" s="547"/>
      <c r="D1089" s="548"/>
      <c r="E1089" s="549"/>
    </row>
    <row r="1090" spans="1:5" ht="20.100000000000001" customHeight="1" x14ac:dyDescent="0.2">
      <c r="A1090" s="547" t="s">
        <v>25550</v>
      </c>
      <c r="B1090" s="548" t="s">
        <v>25551</v>
      </c>
      <c r="C1090" s="547" t="s">
        <v>25552</v>
      </c>
      <c r="D1090" s="548" t="s">
        <v>1770</v>
      </c>
      <c r="E1090" s="549">
        <v>428.48</v>
      </c>
    </row>
    <row r="1091" spans="1:5" ht="11.1" customHeight="1" x14ac:dyDescent="0.2">
      <c r="A1091" s="547"/>
      <c r="B1091" s="548"/>
      <c r="C1091" s="547"/>
      <c r="D1091" s="548"/>
      <c r="E1091" s="549"/>
    </row>
    <row r="1092" spans="1:5" ht="20.100000000000001" customHeight="1" x14ac:dyDescent="0.2">
      <c r="A1092" s="547" t="s">
        <v>25553</v>
      </c>
      <c r="B1092" s="548" t="s">
        <v>25554</v>
      </c>
      <c r="C1092" s="547" t="s">
        <v>25555</v>
      </c>
      <c r="D1092" s="548" t="s">
        <v>1770</v>
      </c>
      <c r="E1092" s="549">
        <v>527.33000000000004</v>
      </c>
    </row>
    <row r="1093" spans="1:5" ht="11.1" customHeight="1" x14ac:dyDescent="0.2">
      <c r="A1093" s="547"/>
      <c r="B1093" s="548"/>
      <c r="C1093" s="547"/>
      <c r="D1093" s="548"/>
      <c r="E1093" s="549"/>
    </row>
    <row r="1094" spans="1:5" ht="20.100000000000001" customHeight="1" x14ac:dyDescent="0.2">
      <c r="A1094" s="547" t="s">
        <v>25556</v>
      </c>
      <c r="B1094" s="548" t="s">
        <v>25557</v>
      </c>
      <c r="C1094" s="547" t="s">
        <v>25558</v>
      </c>
      <c r="D1094" s="548" t="s">
        <v>1770</v>
      </c>
      <c r="E1094" s="549">
        <v>631.11</v>
      </c>
    </row>
    <row r="1095" spans="1:5" ht="2.1" customHeight="1" x14ac:dyDescent="0.2">
      <c r="A1095" s="547"/>
      <c r="B1095" s="548"/>
      <c r="C1095" s="547"/>
      <c r="D1095" s="548"/>
      <c r="E1095" s="549"/>
    </row>
    <row r="1096" spans="1:5" ht="20.100000000000001" customHeight="1" x14ac:dyDescent="0.2">
      <c r="A1096" s="547" t="s">
        <v>25559</v>
      </c>
      <c r="B1096" s="548" t="s">
        <v>25560</v>
      </c>
      <c r="C1096" s="547" t="s">
        <v>25561</v>
      </c>
      <c r="D1096" s="548" t="s">
        <v>1770</v>
      </c>
      <c r="E1096" s="549">
        <v>742.66</v>
      </c>
    </row>
    <row r="1097" spans="1:5" ht="11.1" customHeight="1" x14ac:dyDescent="0.2">
      <c r="A1097" s="547"/>
      <c r="B1097" s="548"/>
      <c r="C1097" s="547"/>
      <c r="D1097" s="548"/>
      <c r="E1097" s="549"/>
    </row>
    <row r="1098" spans="1:5" ht="20.100000000000001" customHeight="1" x14ac:dyDescent="0.2">
      <c r="A1098" s="547" t="s">
        <v>25562</v>
      </c>
      <c r="B1098" s="548" t="s">
        <v>25563</v>
      </c>
      <c r="C1098" s="547" t="s">
        <v>25564</v>
      </c>
      <c r="D1098" s="548" t="s">
        <v>1770</v>
      </c>
      <c r="E1098" s="549">
        <v>28.83</v>
      </c>
    </row>
    <row r="1099" spans="1:5" ht="2.1" customHeight="1" x14ac:dyDescent="0.2">
      <c r="A1099" s="547"/>
      <c r="B1099" s="548"/>
      <c r="C1099" s="547"/>
      <c r="D1099" s="548"/>
      <c r="E1099" s="549"/>
    </row>
    <row r="1100" spans="1:5" ht="20.100000000000001" customHeight="1" x14ac:dyDescent="0.2">
      <c r="A1100" s="138" t="s">
        <v>25565</v>
      </c>
      <c r="B1100" s="139" t="s">
        <v>25566</v>
      </c>
      <c r="C1100" s="138" t="s">
        <v>25567</v>
      </c>
      <c r="D1100" s="139" t="s">
        <v>1770</v>
      </c>
      <c r="E1100" s="140">
        <v>52.02</v>
      </c>
    </row>
    <row r="1101" spans="1:5" ht="20.100000000000001" customHeight="1" x14ac:dyDescent="0.2">
      <c r="A1101" s="138" t="s">
        <v>25568</v>
      </c>
      <c r="B1101" s="139" t="s">
        <v>25569</v>
      </c>
      <c r="C1101" s="138" t="s">
        <v>25570</v>
      </c>
      <c r="D1101" s="139" t="s">
        <v>1770</v>
      </c>
      <c r="E1101" s="140">
        <v>40.83</v>
      </c>
    </row>
    <row r="1102" spans="1:5" ht="20.100000000000001" customHeight="1" x14ac:dyDescent="0.2">
      <c r="A1102" s="136" t="s">
        <v>25571</v>
      </c>
      <c r="B1102" s="552" t="s">
        <v>25572</v>
      </c>
      <c r="C1102" s="552"/>
      <c r="D1102" s="552"/>
      <c r="E1102" s="137">
        <v>5382.86</v>
      </c>
    </row>
    <row r="1103" spans="1:5" ht="20.100000000000001" customHeight="1" x14ac:dyDescent="0.2">
      <c r="A1103" s="138" t="s">
        <v>25573</v>
      </c>
      <c r="B1103" s="139" t="s">
        <v>25574</v>
      </c>
      <c r="C1103" s="138" t="s">
        <v>25575</v>
      </c>
      <c r="D1103" s="139" t="s">
        <v>2759</v>
      </c>
      <c r="E1103" s="140">
        <v>71.040000000000006</v>
      </c>
    </row>
    <row r="1104" spans="1:5" ht="20.100000000000001" customHeight="1" x14ac:dyDescent="0.2">
      <c r="A1104" s="138" t="s">
        <v>25576</v>
      </c>
      <c r="B1104" s="139" t="s">
        <v>25577</v>
      </c>
      <c r="C1104" s="138" t="s">
        <v>25578</v>
      </c>
      <c r="D1104" s="139" t="s">
        <v>2759</v>
      </c>
      <c r="E1104" s="140">
        <v>34.28</v>
      </c>
    </row>
    <row r="1105" spans="1:5" ht="20.100000000000001" customHeight="1" x14ac:dyDescent="0.2">
      <c r="A1105" s="138" t="s">
        <v>25579</v>
      </c>
      <c r="B1105" s="139" t="s">
        <v>25580</v>
      </c>
      <c r="C1105" s="138" t="s">
        <v>25581</v>
      </c>
      <c r="D1105" s="139" t="s">
        <v>5902</v>
      </c>
      <c r="E1105" s="140">
        <v>108.08</v>
      </c>
    </row>
    <row r="1106" spans="1:5" ht="20.100000000000001" customHeight="1" x14ac:dyDescent="0.2">
      <c r="A1106" s="138" t="s">
        <v>25582</v>
      </c>
      <c r="B1106" s="139" t="s">
        <v>25583</v>
      </c>
      <c r="C1106" s="138" t="s">
        <v>25584</v>
      </c>
      <c r="D1106" s="139" t="s">
        <v>1549</v>
      </c>
      <c r="E1106" s="140">
        <v>16.7</v>
      </c>
    </row>
    <row r="1107" spans="1:5" ht="20.100000000000001" customHeight="1" x14ac:dyDescent="0.2">
      <c r="A1107" s="138" t="s">
        <v>25585</v>
      </c>
      <c r="B1107" s="139" t="s">
        <v>25586</v>
      </c>
      <c r="C1107" s="138" t="s">
        <v>25587</v>
      </c>
      <c r="D1107" s="139" t="s">
        <v>5927</v>
      </c>
      <c r="E1107" s="140">
        <v>1232.49</v>
      </c>
    </row>
    <row r="1108" spans="1:5" ht="20.100000000000001" customHeight="1" x14ac:dyDescent="0.2">
      <c r="A1108" s="138" t="s">
        <v>25588</v>
      </c>
      <c r="B1108" s="139" t="s">
        <v>25589</v>
      </c>
      <c r="C1108" s="138" t="s">
        <v>25590</v>
      </c>
      <c r="D1108" s="139" t="s">
        <v>2759</v>
      </c>
      <c r="E1108" s="140">
        <v>34.28</v>
      </c>
    </row>
    <row r="1109" spans="1:5" ht="20.100000000000001" customHeight="1" x14ac:dyDescent="0.2">
      <c r="A1109" s="138" t="s">
        <v>25591</v>
      </c>
      <c r="B1109" s="139" t="s">
        <v>25592</v>
      </c>
      <c r="C1109" s="138" t="s">
        <v>25593</v>
      </c>
      <c r="D1109" s="139" t="s">
        <v>1549</v>
      </c>
      <c r="E1109" s="140">
        <v>17.18</v>
      </c>
    </row>
    <row r="1110" spans="1:5" ht="20.100000000000001" customHeight="1" x14ac:dyDescent="0.2">
      <c r="A1110" s="138" t="s">
        <v>25594</v>
      </c>
      <c r="B1110" s="139" t="s">
        <v>25595</v>
      </c>
      <c r="C1110" s="138" t="s">
        <v>25596</v>
      </c>
      <c r="D1110" s="139" t="s">
        <v>1549</v>
      </c>
      <c r="E1110" s="140">
        <v>24.41</v>
      </c>
    </row>
    <row r="1111" spans="1:5" ht="20.100000000000001" customHeight="1" x14ac:dyDescent="0.2">
      <c r="A1111" s="138" t="s">
        <v>25597</v>
      </c>
      <c r="B1111" s="139" t="s">
        <v>25598</v>
      </c>
      <c r="C1111" s="138" t="s">
        <v>25599</v>
      </c>
      <c r="D1111" s="139" t="s">
        <v>1770</v>
      </c>
      <c r="E1111" s="140">
        <v>86.4</v>
      </c>
    </row>
    <row r="1112" spans="1:5" ht="20.100000000000001" customHeight="1" x14ac:dyDescent="0.2">
      <c r="A1112" s="138" t="s">
        <v>25600</v>
      </c>
      <c r="B1112" s="139" t="s">
        <v>25601</v>
      </c>
      <c r="C1112" s="138" t="s">
        <v>25602</v>
      </c>
      <c r="D1112" s="139" t="s">
        <v>1770</v>
      </c>
      <c r="E1112" s="140">
        <v>11.39</v>
      </c>
    </row>
    <row r="1113" spans="1:5" ht="20.100000000000001" customHeight="1" x14ac:dyDescent="0.2">
      <c r="A1113" s="138" t="s">
        <v>25603</v>
      </c>
      <c r="B1113" s="139" t="s">
        <v>25604</v>
      </c>
      <c r="C1113" s="138" t="s">
        <v>25605</v>
      </c>
      <c r="D1113" s="139" t="s">
        <v>1549</v>
      </c>
      <c r="E1113" s="140">
        <v>84.29</v>
      </c>
    </row>
    <row r="1114" spans="1:5" ht="20.100000000000001" customHeight="1" x14ac:dyDescent="0.2">
      <c r="A1114" s="138" t="s">
        <v>25606</v>
      </c>
      <c r="B1114" s="139" t="s">
        <v>25607</v>
      </c>
      <c r="C1114" s="138" t="s">
        <v>25608</v>
      </c>
      <c r="D1114" s="139" t="s">
        <v>1549</v>
      </c>
      <c r="E1114" s="140">
        <v>4.87</v>
      </c>
    </row>
    <row r="1115" spans="1:5" ht="20.100000000000001" customHeight="1" x14ac:dyDescent="0.2">
      <c r="A1115" s="138" t="s">
        <v>25609</v>
      </c>
      <c r="B1115" s="139" t="s">
        <v>25610</v>
      </c>
      <c r="C1115" s="138" t="s">
        <v>25611</v>
      </c>
      <c r="D1115" s="139" t="s">
        <v>2759</v>
      </c>
      <c r="E1115" s="140">
        <v>14.49</v>
      </c>
    </row>
    <row r="1116" spans="1:5" ht="20.100000000000001" customHeight="1" x14ac:dyDescent="0.2">
      <c r="A1116" s="138" t="s">
        <v>25612</v>
      </c>
      <c r="B1116" s="139" t="s">
        <v>25613</v>
      </c>
      <c r="C1116" s="138" t="s">
        <v>25614</v>
      </c>
      <c r="D1116" s="139" t="s">
        <v>2759</v>
      </c>
      <c r="E1116" s="140">
        <v>12.85</v>
      </c>
    </row>
    <row r="1117" spans="1:5" ht="20.100000000000001" customHeight="1" x14ac:dyDescent="0.2">
      <c r="A1117" s="138" t="s">
        <v>25615</v>
      </c>
      <c r="B1117" s="139" t="s">
        <v>25616</v>
      </c>
      <c r="C1117" s="138" t="s">
        <v>25617</v>
      </c>
      <c r="D1117" s="139" t="s">
        <v>2759</v>
      </c>
      <c r="E1117" s="140">
        <v>78.14</v>
      </c>
    </row>
    <row r="1118" spans="1:5" ht="20.100000000000001" customHeight="1" x14ac:dyDescent="0.2">
      <c r="A1118" s="138" t="s">
        <v>25618</v>
      </c>
      <c r="B1118" s="139" t="s">
        <v>25619</v>
      </c>
      <c r="C1118" s="138" t="s">
        <v>25620</v>
      </c>
      <c r="D1118" s="139" t="s">
        <v>2759</v>
      </c>
      <c r="E1118" s="140">
        <v>6.86</v>
      </c>
    </row>
    <row r="1119" spans="1:5" ht="20.100000000000001" customHeight="1" x14ac:dyDescent="0.2">
      <c r="A1119" s="138" t="s">
        <v>25621</v>
      </c>
      <c r="B1119" s="139" t="s">
        <v>25622</v>
      </c>
      <c r="C1119" s="138" t="s">
        <v>25623</v>
      </c>
      <c r="D1119" s="139" t="s">
        <v>2759</v>
      </c>
      <c r="E1119" s="140">
        <v>21.96</v>
      </c>
    </row>
    <row r="1120" spans="1:5" ht="20.100000000000001" customHeight="1" x14ac:dyDescent="0.2">
      <c r="A1120" s="547" t="s">
        <v>25624</v>
      </c>
      <c r="B1120" s="548" t="s">
        <v>25625</v>
      </c>
      <c r="C1120" s="547" t="s">
        <v>25626</v>
      </c>
      <c r="D1120" s="548" t="s">
        <v>2759</v>
      </c>
      <c r="E1120" s="549">
        <v>509.07</v>
      </c>
    </row>
    <row r="1121" spans="1:5" ht="2.1" customHeight="1" x14ac:dyDescent="0.2">
      <c r="A1121" s="547"/>
      <c r="B1121" s="548"/>
      <c r="C1121" s="547"/>
      <c r="D1121" s="548"/>
      <c r="E1121" s="549"/>
    </row>
    <row r="1122" spans="1:5" ht="20.100000000000001" customHeight="1" x14ac:dyDescent="0.2">
      <c r="A1122" s="547" t="s">
        <v>25627</v>
      </c>
      <c r="B1122" s="548" t="s">
        <v>25628</v>
      </c>
      <c r="C1122" s="547" t="s">
        <v>25629</v>
      </c>
      <c r="D1122" s="548" t="s">
        <v>2759</v>
      </c>
      <c r="E1122" s="549">
        <v>1561.62</v>
      </c>
    </row>
    <row r="1123" spans="1:5" ht="2.1" customHeight="1" x14ac:dyDescent="0.2">
      <c r="A1123" s="547"/>
      <c r="B1123" s="548"/>
      <c r="C1123" s="547"/>
      <c r="D1123" s="548"/>
      <c r="E1123" s="549"/>
    </row>
    <row r="1124" spans="1:5" ht="20.100000000000001" customHeight="1" x14ac:dyDescent="0.2">
      <c r="A1124" s="547" t="s">
        <v>25630</v>
      </c>
      <c r="B1124" s="548" t="s">
        <v>25631</v>
      </c>
      <c r="C1124" s="547" t="s">
        <v>25632</v>
      </c>
      <c r="D1124" s="548" t="s">
        <v>2759</v>
      </c>
      <c r="E1124" s="549">
        <v>409.98</v>
      </c>
    </row>
    <row r="1125" spans="1:5" ht="2.1" customHeight="1" x14ac:dyDescent="0.2">
      <c r="A1125" s="547"/>
      <c r="B1125" s="548"/>
      <c r="C1125" s="547"/>
      <c r="D1125" s="548"/>
      <c r="E1125" s="549"/>
    </row>
    <row r="1126" spans="1:5" ht="20.100000000000001" customHeight="1" x14ac:dyDescent="0.2">
      <c r="A1126" s="547" t="s">
        <v>25633</v>
      </c>
      <c r="B1126" s="548" t="s">
        <v>25634</v>
      </c>
      <c r="C1126" s="547" t="s">
        <v>25635</v>
      </c>
      <c r="D1126" s="548" t="s">
        <v>2759</v>
      </c>
      <c r="E1126" s="549">
        <v>296.01</v>
      </c>
    </row>
    <row r="1127" spans="1:5" ht="2.1" customHeight="1" x14ac:dyDescent="0.2">
      <c r="A1127" s="547"/>
      <c r="B1127" s="548"/>
      <c r="C1127" s="547"/>
      <c r="D1127" s="548"/>
      <c r="E1127" s="549"/>
    </row>
    <row r="1128" spans="1:5" ht="20.100000000000001" customHeight="1" x14ac:dyDescent="0.2">
      <c r="A1128" s="138" t="s">
        <v>25636</v>
      </c>
      <c r="B1128" s="139" t="s">
        <v>25637</v>
      </c>
      <c r="C1128" s="138" t="s">
        <v>25638</v>
      </c>
      <c r="D1128" s="139" t="s">
        <v>2759</v>
      </c>
      <c r="E1128" s="140">
        <v>267.76</v>
      </c>
    </row>
    <row r="1129" spans="1:5" ht="20.100000000000001" customHeight="1" x14ac:dyDescent="0.2">
      <c r="A1129" s="138" t="s">
        <v>25639</v>
      </c>
      <c r="B1129" s="139" t="s">
        <v>25640</v>
      </c>
      <c r="C1129" s="138" t="s">
        <v>25641</v>
      </c>
      <c r="D1129" s="139" t="s">
        <v>1770</v>
      </c>
      <c r="E1129" s="140">
        <v>312.64999999999998</v>
      </c>
    </row>
    <row r="1130" spans="1:5" ht="20.100000000000001" customHeight="1" x14ac:dyDescent="0.2">
      <c r="A1130" s="547" t="s">
        <v>25642</v>
      </c>
      <c r="B1130" s="548" t="s">
        <v>25643</v>
      </c>
      <c r="C1130" s="547" t="s">
        <v>25644</v>
      </c>
      <c r="D1130" s="548" t="s">
        <v>5902</v>
      </c>
      <c r="E1130" s="549">
        <v>25.01</v>
      </c>
    </row>
    <row r="1131" spans="1:5" ht="2.1" customHeight="1" x14ac:dyDescent="0.2">
      <c r="A1131" s="547"/>
      <c r="B1131" s="548"/>
      <c r="C1131" s="547"/>
      <c r="D1131" s="548"/>
      <c r="E1131" s="549"/>
    </row>
    <row r="1132" spans="1:5" ht="20.100000000000001" customHeight="1" x14ac:dyDescent="0.2">
      <c r="A1132" s="138" t="s">
        <v>25645</v>
      </c>
      <c r="B1132" s="139" t="s">
        <v>25646</v>
      </c>
      <c r="C1132" s="138" t="s">
        <v>25647</v>
      </c>
      <c r="D1132" s="139" t="s">
        <v>5902</v>
      </c>
      <c r="E1132" s="140">
        <v>141.05000000000001</v>
      </c>
    </row>
    <row r="1133" spans="1:5" ht="20.100000000000001" customHeight="1" x14ac:dyDescent="0.2">
      <c r="A1133" s="136" t="s">
        <v>25648</v>
      </c>
      <c r="B1133" s="552" t="s">
        <v>25649</v>
      </c>
      <c r="C1133" s="552"/>
      <c r="D1133" s="552"/>
      <c r="E1133" s="137">
        <v>84.82</v>
      </c>
    </row>
    <row r="1134" spans="1:5" ht="20.100000000000001" customHeight="1" x14ac:dyDescent="0.2">
      <c r="A1134" s="138" t="s">
        <v>25650</v>
      </c>
      <c r="B1134" s="139" t="s">
        <v>25651</v>
      </c>
      <c r="C1134" s="138" t="s">
        <v>25652</v>
      </c>
      <c r="D1134" s="139" t="s">
        <v>1770</v>
      </c>
      <c r="E1134" s="140">
        <v>17.79</v>
      </c>
    </row>
    <row r="1135" spans="1:5" ht="20.100000000000001" customHeight="1" x14ac:dyDescent="0.2">
      <c r="A1135" s="138" t="s">
        <v>25653</v>
      </c>
      <c r="B1135" s="139" t="s">
        <v>25654</v>
      </c>
      <c r="C1135" s="138" t="s">
        <v>25655</v>
      </c>
      <c r="D1135" s="139" t="s">
        <v>1770</v>
      </c>
      <c r="E1135" s="140">
        <v>27.72</v>
      </c>
    </row>
    <row r="1136" spans="1:5" ht="20.100000000000001" customHeight="1" x14ac:dyDescent="0.2">
      <c r="A1136" s="138" t="s">
        <v>25656</v>
      </c>
      <c r="B1136" s="139" t="s">
        <v>25657</v>
      </c>
      <c r="C1136" s="138" t="s">
        <v>25658</v>
      </c>
      <c r="D1136" s="139" t="s">
        <v>1770</v>
      </c>
      <c r="E1136" s="140">
        <v>39.31</v>
      </c>
    </row>
    <row r="1137" spans="1:5" ht="20.100000000000001" customHeight="1" x14ac:dyDescent="0.2">
      <c r="A1137" s="136" t="s">
        <v>25659</v>
      </c>
      <c r="B1137" s="552" t="s">
        <v>25660</v>
      </c>
      <c r="C1137" s="552"/>
      <c r="D1137" s="552"/>
      <c r="E1137" s="137">
        <v>5080.8500000000004</v>
      </c>
    </row>
    <row r="1138" spans="1:5" ht="20.100000000000001" customHeight="1" x14ac:dyDescent="0.2">
      <c r="A1138" s="138" t="s">
        <v>25661</v>
      </c>
      <c r="B1138" s="139" t="s">
        <v>25662</v>
      </c>
      <c r="C1138" s="138" t="s">
        <v>25663</v>
      </c>
      <c r="D1138" s="139" t="s">
        <v>5902</v>
      </c>
      <c r="E1138" s="140">
        <v>66.45</v>
      </c>
    </row>
    <row r="1139" spans="1:5" ht="20.100000000000001" customHeight="1" x14ac:dyDescent="0.2">
      <c r="A1139" s="138" t="s">
        <v>25664</v>
      </c>
      <c r="B1139" s="139" t="s">
        <v>25665</v>
      </c>
      <c r="C1139" s="138" t="s">
        <v>25666</v>
      </c>
      <c r="D1139" s="139" t="s">
        <v>5927</v>
      </c>
      <c r="E1139" s="140">
        <v>844.09</v>
      </c>
    </row>
    <row r="1140" spans="1:5" ht="20.100000000000001" customHeight="1" x14ac:dyDescent="0.2">
      <c r="A1140" s="138" t="s">
        <v>25667</v>
      </c>
      <c r="B1140" s="139" t="s">
        <v>25668</v>
      </c>
      <c r="C1140" s="138" t="s">
        <v>25669</v>
      </c>
      <c r="D1140" s="139" t="s">
        <v>5927</v>
      </c>
      <c r="E1140" s="140">
        <v>673.3</v>
      </c>
    </row>
    <row r="1141" spans="1:5" ht="20.100000000000001" customHeight="1" x14ac:dyDescent="0.2">
      <c r="A1141" s="138" t="s">
        <v>25670</v>
      </c>
      <c r="B1141" s="139" t="s">
        <v>25671</v>
      </c>
      <c r="C1141" s="138" t="s">
        <v>25672</v>
      </c>
      <c r="D1141" s="139" t="s">
        <v>5927</v>
      </c>
      <c r="E1141" s="140">
        <v>1837.07</v>
      </c>
    </row>
    <row r="1142" spans="1:5" ht="20.100000000000001" customHeight="1" x14ac:dyDescent="0.2">
      <c r="A1142" s="138" t="s">
        <v>25673</v>
      </c>
      <c r="B1142" s="139" t="s">
        <v>25674</v>
      </c>
      <c r="C1142" s="138" t="s">
        <v>25675</v>
      </c>
      <c r="D1142" s="139" t="s">
        <v>5927</v>
      </c>
      <c r="E1142" s="140">
        <v>353.07</v>
      </c>
    </row>
    <row r="1143" spans="1:5" ht="20.100000000000001" customHeight="1" x14ac:dyDescent="0.2">
      <c r="A1143" s="138" t="s">
        <v>25676</v>
      </c>
      <c r="B1143" s="139" t="s">
        <v>25677</v>
      </c>
      <c r="C1143" s="138" t="s">
        <v>25678</v>
      </c>
      <c r="D1143" s="139" t="s">
        <v>1770</v>
      </c>
      <c r="E1143" s="140">
        <v>260.66000000000003</v>
      </c>
    </row>
    <row r="1144" spans="1:5" ht="20.100000000000001" customHeight="1" x14ac:dyDescent="0.2">
      <c r="A1144" s="138" t="s">
        <v>25679</v>
      </c>
      <c r="B1144" s="139" t="s">
        <v>25680</v>
      </c>
      <c r="C1144" s="138" t="s">
        <v>25681</v>
      </c>
      <c r="D1144" s="139" t="s">
        <v>1549</v>
      </c>
      <c r="E1144" s="140">
        <v>43.57</v>
      </c>
    </row>
    <row r="1145" spans="1:5" ht="20.100000000000001" customHeight="1" x14ac:dyDescent="0.2">
      <c r="A1145" s="138" t="s">
        <v>25682</v>
      </c>
      <c r="B1145" s="139" t="s">
        <v>25683</v>
      </c>
      <c r="C1145" s="138" t="s">
        <v>25684</v>
      </c>
      <c r="D1145" s="139" t="s">
        <v>1770</v>
      </c>
      <c r="E1145" s="140">
        <v>147.93</v>
      </c>
    </row>
    <row r="1146" spans="1:5" ht="20.100000000000001" customHeight="1" x14ac:dyDescent="0.2">
      <c r="A1146" s="138" t="s">
        <v>25685</v>
      </c>
      <c r="B1146" s="139" t="s">
        <v>25686</v>
      </c>
      <c r="C1146" s="138" t="s">
        <v>25687</v>
      </c>
      <c r="D1146" s="139" t="s">
        <v>1549</v>
      </c>
      <c r="E1146" s="140">
        <v>49.03</v>
      </c>
    </row>
    <row r="1147" spans="1:5" ht="20.100000000000001" customHeight="1" x14ac:dyDescent="0.2">
      <c r="A1147" s="138" t="s">
        <v>25688</v>
      </c>
      <c r="B1147" s="139" t="s">
        <v>25689</v>
      </c>
      <c r="C1147" s="138" t="s">
        <v>25690</v>
      </c>
      <c r="D1147" s="139" t="s">
        <v>1770</v>
      </c>
      <c r="E1147" s="140">
        <v>131.02000000000001</v>
      </c>
    </row>
    <row r="1148" spans="1:5" ht="20.100000000000001" customHeight="1" x14ac:dyDescent="0.2">
      <c r="A1148" s="138" t="s">
        <v>25691</v>
      </c>
      <c r="B1148" s="139" t="s">
        <v>25692</v>
      </c>
      <c r="C1148" s="138" t="s">
        <v>25693</v>
      </c>
      <c r="D1148" s="139" t="s">
        <v>5902</v>
      </c>
      <c r="E1148" s="140">
        <v>32.130000000000003</v>
      </c>
    </row>
    <row r="1149" spans="1:5" ht="20.100000000000001" customHeight="1" x14ac:dyDescent="0.2">
      <c r="A1149" s="138" t="s">
        <v>25694</v>
      </c>
      <c r="B1149" s="139" t="s">
        <v>25695</v>
      </c>
      <c r="C1149" s="138" t="s">
        <v>25696</v>
      </c>
      <c r="D1149" s="139" t="s">
        <v>25697</v>
      </c>
      <c r="E1149" s="140">
        <v>19.93</v>
      </c>
    </row>
    <row r="1150" spans="1:5" ht="20.100000000000001" customHeight="1" x14ac:dyDescent="0.2">
      <c r="A1150" s="138" t="s">
        <v>25698</v>
      </c>
      <c r="B1150" s="139" t="s">
        <v>25699</v>
      </c>
      <c r="C1150" s="138" t="s">
        <v>25700</v>
      </c>
      <c r="D1150" s="139" t="s">
        <v>1770</v>
      </c>
      <c r="E1150" s="140">
        <v>417.68</v>
      </c>
    </row>
    <row r="1151" spans="1:5" ht="20.100000000000001" customHeight="1" x14ac:dyDescent="0.2">
      <c r="A1151" s="138" t="s">
        <v>25701</v>
      </c>
      <c r="B1151" s="139" t="s">
        <v>25702</v>
      </c>
      <c r="C1151" s="138" t="s">
        <v>25703</v>
      </c>
      <c r="D1151" s="139" t="s">
        <v>1770</v>
      </c>
      <c r="E1151" s="140">
        <v>204.92</v>
      </c>
    </row>
    <row r="1152" spans="1:5" ht="20.100000000000001" customHeight="1" x14ac:dyDescent="0.2">
      <c r="A1152" s="136" t="s">
        <v>25704</v>
      </c>
      <c r="B1152" s="552" t="s">
        <v>25705</v>
      </c>
      <c r="C1152" s="552"/>
      <c r="D1152" s="552"/>
      <c r="E1152" s="137">
        <v>9118.06</v>
      </c>
    </row>
    <row r="1153" spans="1:5" ht="20.100000000000001" customHeight="1" x14ac:dyDescent="0.2">
      <c r="A1153" s="136" t="s">
        <v>377</v>
      </c>
      <c r="B1153" s="552" t="s">
        <v>25706</v>
      </c>
      <c r="C1153" s="552"/>
      <c r="D1153" s="552"/>
      <c r="E1153" s="137">
        <v>508.3</v>
      </c>
    </row>
    <row r="1154" spans="1:5" ht="20.100000000000001" customHeight="1" x14ac:dyDescent="0.2">
      <c r="A1154" s="138" t="s">
        <v>378</v>
      </c>
      <c r="B1154" s="139" t="s">
        <v>25707</v>
      </c>
      <c r="C1154" s="138" t="s">
        <v>25708</v>
      </c>
      <c r="D1154" s="139" t="s">
        <v>5927</v>
      </c>
      <c r="E1154" s="140">
        <v>108.42</v>
      </c>
    </row>
    <row r="1155" spans="1:5" ht="20.100000000000001" customHeight="1" x14ac:dyDescent="0.2">
      <c r="A1155" s="138" t="s">
        <v>380</v>
      </c>
      <c r="B1155" s="139" t="s">
        <v>25709</v>
      </c>
      <c r="C1155" s="138" t="s">
        <v>25710</v>
      </c>
      <c r="D1155" s="139" t="s">
        <v>5927</v>
      </c>
      <c r="E1155" s="140">
        <v>141.99</v>
      </c>
    </row>
    <row r="1156" spans="1:5" ht="20.100000000000001" customHeight="1" x14ac:dyDescent="0.2">
      <c r="A1156" s="138" t="s">
        <v>382</v>
      </c>
      <c r="B1156" s="139" t="s">
        <v>25711</v>
      </c>
      <c r="C1156" s="138" t="s">
        <v>25712</v>
      </c>
      <c r="D1156" s="139" t="s">
        <v>5927</v>
      </c>
      <c r="E1156" s="140">
        <v>121.83</v>
      </c>
    </row>
    <row r="1157" spans="1:5" ht="20.100000000000001" customHeight="1" x14ac:dyDescent="0.2">
      <c r="A1157" s="138" t="s">
        <v>384</v>
      </c>
      <c r="B1157" s="139" t="s">
        <v>25713</v>
      </c>
      <c r="C1157" s="138" t="s">
        <v>25714</v>
      </c>
      <c r="D1157" s="139" t="s">
        <v>5927</v>
      </c>
      <c r="E1157" s="140">
        <v>90.19</v>
      </c>
    </row>
    <row r="1158" spans="1:5" ht="20.100000000000001" customHeight="1" x14ac:dyDescent="0.2">
      <c r="A1158" s="547" t="s">
        <v>386</v>
      </c>
      <c r="B1158" s="548" t="s">
        <v>25715</v>
      </c>
      <c r="C1158" s="547" t="s">
        <v>25716</v>
      </c>
      <c r="D1158" s="548" t="s">
        <v>5927</v>
      </c>
      <c r="E1158" s="549">
        <v>45.87</v>
      </c>
    </row>
    <row r="1159" spans="1:5" ht="2.1" customHeight="1" x14ac:dyDescent="0.2">
      <c r="A1159" s="547"/>
      <c r="B1159" s="548"/>
      <c r="C1159" s="547"/>
      <c r="D1159" s="548"/>
      <c r="E1159" s="549"/>
    </row>
    <row r="1160" spans="1:5" ht="20.100000000000001" customHeight="1" x14ac:dyDescent="0.2">
      <c r="A1160" s="136" t="s">
        <v>399</v>
      </c>
      <c r="B1160" s="552" t="s">
        <v>25717</v>
      </c>
      <c r="C1160" s="552"/>
      <c r="D1160" s="552"/>
      <c r="E1160" s="137">
        <v>636.64</v>
      </c>
    </row>
    <row r="1161" spans="1:5" ht="20.100000000000001" customHeight="1" x14ac:dyDescent="0.2">
      <c r="A1161" s="138" t="s">
        <v>400</v>
      </c>
      <c r="B1161" s="139" t="s">
        <v>25718</v>
      </c>
      <c r="C1161" s="138" t="s">
        <v>25719</v>
      </c>
      <c r="D1161" s="139" t="s">
        <v>5927</v>
      </c>
      <c r="E1161" s="140">
        <v>92.95</v>
      </c>
    </row>
    <row r="1162" spans="1:5" ht="20.100000000000001" customHeight="1" x14ac:dyDescent="0.2">
      <c r="A1162" s="138" t="s">
        <v>401</v>
      </c>
      <c r="B1162" s="139" t="s">
        <v>25720</v>
      </c>
      <c r="C1162" s="138" t="s">
        <v>25721</v>
      </c>
      <c r="D1162" s="139" t="s">
        <v>2759</v>
      </c>
      <c r="E1162" s="140">
        <v>155.66999999999999</v>
      </c>
    </row>
    <row r="1163" spans="1:5" ht="20.100000000000001" customHeight="1" x14ac:dyDescent="0.2">
      <c r="A1163" s="138" t="s">
        <v>402</v>
      </c>
      <c r="B1163" s="139" t="s">
        <v>25722</v>
      </c>
      <c r="C1163" s="138" t="s">
        <v>25723</v>
      </c>
      <c r="D1163" s="139" t="s">
        <v>2759</v>
      </c>
      <c r="E1163" s="140">
        <v>388.02</v>
      </c>
    </row>
    <row r="1164" spans="1:5" ht="20.100000000000001" customHeight="1" x14ac:dyDescent="0.2">
      <c r="A1164" s="136" t="s">
        <v>25724</v>
      </c>
      <c r="B1164" s="552" t="s">
        <v>25725</v>
      </c>
      <c r="C1164" s="552"/>
      <c r="D1164" s="552"/>
      <c r="E1164" s="137">
        <v>5212.8900000000003</v>
      </c>
    </row>
    <row r="1165" spans="1:5" ht="20.100000000000001" customHeight="1" x14ac:dyDescent="0.2">
      <c r="A1165" s="138" t="s">
        <v>25726</v>
      </c>
      <c r="B1165" s="139" t="s">
        <v>25727</v>
      </c>
      <c r="C1165" s="138" t="s">
        <v>25728</v>
      </c>
      <c r="D1165" s="139" t="s">
        <v>2759</v>
      </c>
      <c r="E1165" s="140">
        <v>289.26</v>
      </c>
    </row>
    <row r="1166" spans="1:5" ht="20.100000000000001" customHeight="1" x14ac:dyDescent="0.2">
      <c r="A1166" s="547" t="s">
        <v>25729</v>
      </c>
      <c r="B1166" s="548" t="s">
        <v>25730</v>
      </c>
      <c r="C1166" s="547" t="s">
        <v>25731</v>
      </c>
      <c r="D1166" s="548" t="s">
        <v>2759</v>
      </c>
      <c r="E1166" s="549">
        <v>473.44</v>
      </c>
    </row>
    <row r="1167" spans="1:5" ht="2.1" customHeight="1" x14ac:dyDescent="0.2">
      <c r="A1167" s="547"/>
      <c r="B1167" s="548"/>
      <c r="C1167" s="547"/>
      <c r="D1167" s="548"/>
      <c r="E1167" s="549"/>
    </row>
    <row r="1168" spans="1:5" ht="20.100000000000001" customHeight="1" x14ac:dyDescent="0.2">
      <c r="A1168" s="138" t="s">
        <v>25732</v>
      </c>
      <c r="B1168" s="139" t="s">
        <v>25733</v>
      </c>
      <c r="C1168" s="138" t="s">
        <v>25734</v>
      </c>
      <c r="D1168" s="139" t="s">
        <v>1770</v>
      </c>
      <c r="E1168" s="140">
        <v>1267</v>
      </c>
    </row>
    <row r="1169" spans="1:5" ht="20.100000000000001" customHeight="1" x14ac:dyDescent="0.2">
      <c r="A1169" s="138" t="s">
        <v>25735</v>
      </c>
      <c r="B1169" s="139" t="s">
        <v>25736</v>
      </c>
      <c r="C1169" s="138" t="s">
        <v>25737</v>
      </c>
      <c r="D1169" s="139" t="s">
        <v>1770</v>
      </c>
      <c r="E1169" s="140">
        <v>3183.19</v>
      </c>
    </row>
    <row r="1170" spans="1:5" ht="20.100000000000001" customHeight="1" x14ac:dyDescent="0.2">
      <c r="A1170" s="136" t="s">
        <v>25738</v>
      </c>
      <c r="B1170" s="552" t="s">
        <v>25739</v>
      </c>
      <c r="C1170" s="552"/>
      <c r="D1170" s="552"/>
      <c r="E1170" s="137">
        <v>2760.23</v>
      </c>
    </row>
    <row r="1171" spans="1:5" ht="20.100000000000001" customHeight="1" x14ac:dyDescent="0.2">
      <c r="A1171" s="138" t="s">
        <v>25740</v>
      </c>
      <c r="B1171" s="139" t="s">
        <v>25741</v>
      </c>
      <c r="C1171" s="138" t="s">
        <v>25742</v>
      </c>
      <c r="D1171" s="139" t="s">
        <v>5927</v>
      </c>
      <c r="E1171" s="140">
        <v>150.56</v>
      </c>
    </row>
    <row r="1172" spans="1:5" ht="20.100000000000001" customHeight="1" x14ac:dyDescent="0.2">
      <c r="A1172" s="138" t="s">
        <v>25743</v>
      </c>
      <c r="B1172" s="139" t="s">
        <v>25744</v>
      </c>
      <c r="C1172" s="138" t="s">
        <v>25745</v>
      </c>
      <c r="D1172" s="139" t="s">
        <v>1770</v>
      </c>
      <c r="E1172" s="140">
        <v>924.41</v>
      </c>
    </row>
    <row r="1173" spans="1:5" ht="20.100000000000001" customHeight="1" x14ac:dyDescent="0.2">
      <c r="A1173" s="138" t="s">
        <v>25746</v>
      </c>
      <c r="B1173" s="139" t="s">
        <v>25747</v>
      </c>
      <c r="C1173" s="138" t="s">
        <v>25748</v>
      </c>
      <c r="D1173" s="139" t="s">
        <v>2759</v>
      </c>
      <c r="E1173" s="140">
        <v>180.61</v>
      </c>
    </row>
    <row r="1174" spans="1:5" ht="20.100000000000001" customHeight="1" x14ac:dyDescent="0.2">
      <c r="A1174" s="138" t="s">
        <v>25749</v>
      </c>
      <c r="B1174" s="139" t="s">
        <v>25750</v>
      </c>
      <c r="C1174" s="138" t="s">
        <v>25751</v>
      </c>
      <c r="D1174" s="139" t="s">
        <v>5927</v>
      </c>
      <c r="E1174" s="140">
        <v>489.52</v>
      </c>
    </row>
    <row r="1175" spans="1:5" ht="20.100000000000001" customHeight="1" x14ac:dyDescent="0.2">
      <c r="A1175" s="138" t="s">
        <v>25752</v>
      </c>
      <c r="B1175" s="139" t="s">
        <v>25753</v>
      </c>
      <c r="C1175" s="138" t="s">
        <v>25754</v>
      </c>
      <c r="D1175" s="139" t="s">
        <v>5927</v>
      </c>
      <c r="E1175" s="140">
        <v>328.91</v>
      </c>
    </row>
    <row r="1176" spans="1:5" ht="20.100000000000001" customHeight="1" x14ac:dyDescent="0.2">
      <c r="A1176" s="138" t="s">
        <v>25755</v>
      </c>
      <c r="B1176" s="139" t="s">
        <v>25756</v>
      </c>
      <c r="C1176" s="138" t="s">
        <v>25757</v>
      </c>
      <c r="D1176" s="139" t="s">
        <v>5927</v>
      </c>
      <c r="E1176" s="140">
        <v>287.92</v>
      </c>
    </row>
    <row r="1177" spans="1:5" ht="20.100000000000001" customHeight="1" x14ac:dyDescent="0.2">
      <c r="A1177" s="138" t="s">
        <v>25758</v>
      </c>
      <c r="B1177" s="139" t="s">
        <v>25759</v>
      </c>
      <c r="C1177" s="138" t="s">
        <v>25760</v>
      </c>
      <c r="D1177" s="139" t="s">
        <v>2759</v>
      </c>
      <c r="E1177" s="140">
        <v>122.68</v>
      </c>
    </row>
    <row r="1178" spans="1:5" ht="20.100000000000001" customHeight="1" x14ac:dyDescent="0.2">
      <c r="A1178" s="138" t="s">
        <v>25761</v>
      </c>
      <c r="B1178" s="139" t="s">
        <v>25762</v>
      </c>
      <c r="C1178" s="138" t="s">
        <v>25763</v>
      </c>
      <c r="D1178" s="139" t="s">
        <v>2759</v>
      </c>
      <c r="E1178" s="140">
        <v>131.91</v>
      </c>
    </row>
    <row r="1179" spans="1:5" ht="20.100000000000001" customHeight="1" x14ac:dyDescent="0.2">
      <c r="A1179" s="138" t="s">
        <v>25764</v>
      </c>
      <c r="B1179" s="139" t="s">
        <v>25765</v>
      </c>
      <c r="C1179" s="138" t="s">
        <v>25766</v>
      </c>
      <c r="D1179" s="139" t="s">
        <v>2759</v>
      </c>
      <c r="E1179" s="140">
        <v>143.71</v>
      </c>
    </row>
    <row r="1180" spans="1:5" ht="20.100000000000001" customHeight="1" x14ac:dyDescent="0.2">
      <c r="A1180" s="136" t="s">
        <v>25767</v>
      </c>
      <c r="B1180" s="552" t="s">
        <v>25768</v>
      </c>
      <c r="C1180" s="552"/>
      <c r="D1180" s="552"/>
      <c r="E1180" s="137">
        <v>23857.09</v>
      </c>
    </row>
    <row r="1181" spans="1:5" ht="20.100000000000001" customHeight="1" x14ac:dyDescent="0.2">
      <c r="A1181" s="136" t="s">
        <v>411</v>
      </c>
      <c r="B1181" s="552" t="s">
        <v>25769</v>
      </c>
      <c r="C1181" s="552"/>
      <c r="D1181" s="552"/>
      <c r="E1181" s="137">
        <v>3615.04</v>
      </c>
    </row>
    <row r="1182" spans="1:5" ht="20.100000000000001" customHeight="1" x14ac:dyDescent="0.2">
      <c r="A1182" s="547" t="s">
        <v>412</v>
      </c>
      <c r="B1182" s="548" t="s">
        <v>25770</v>
      </c>
      <c r="C1182" s="547" t="s">
        <v>25771</v>
      </c>
      <c r="D1182" s="548" t="s">
        <v>2759</v>
      </c>
      <c r="E1182" s="549">
        <v>37.78</v>
      </c>
    </row>
    <row r="1183" spans="1:5" ht="2.1" customHeight="1" x14ac:dyDescent="0.2">
      <c r="A1183" s="547"/>
      <c r="B1183" s="548"/>
      <c r="C1183" s="547"/>
      <c r="D1183" s="548"/>
      <c r="E1183" s="549"/>
    </row>
    <row r="1184" spans="1:5" ht="20.100000000000001" customHeight="1" x14ac:dyDescent="0.2">
      <c r="A1184" s="547" t="s">
        <v>426</v>
      </c>
      <c r="B1184" s="548" t="s">
        <v>25772</v>
      </c>
      <c r="C1184" s="547" t="s">
        <v>25773</v>
      </c>
      <c r="D1184" s="548" t="s">
        <v>2759</v>
      </c>
      <c r="E1184" s="549">
        <v>64.73</v>
      </c>
    </row>
    <row r="1185" spans="1:5" ht="2.1" customHeight="1" x14ac:dyDescent="0.2">
      <c r="A1185" s="547"/>
      <c r="B1185" s="548"/>
      <c r="C1185" s="547"/>
      <c r="D1185" s="548"/>
      <c r="E1185" s="549"/>
    </row>
    <row r="1186" spans="1:5" ht="20.100000000000001" customHeight="1" x14ac:dyDescent="0.2">
      <c r="A1186" s="547" t="s">
        <v>428</v>
      </c>
      <c r="B1186" s="548" t="s">
        <v>25774</v>
      </c>
      <c r="C1186" s="547" t="s">
        <v>25775</v>
      </c>
      <c r="D1186" s="548" t="s">
        <v>2759</v>
      </c>
      <c r="E1186" s="549">
        <v>82.03</v>
      </c>
    </row>
    <row r="1187" spans="1:5" ht="2.1" customHeight="1" x14ac:dyDescent="0.2">
      <c r="A1187" s="547"/>
      <c r="B1187" s="548"/>
      <c r="C1187" s="547"/>
      <c r="D1187" s="548"/>
      <c r="E1187" s="549"/>
    </row>
    <row r="1188" spans="1:5" ht="20.100000000000001" customHeight="1" x14ac:dyDescent="0.2">
      <c r="A1188" s="547" t="s">
        <v>429</v>
      </c>
      <c r="B1188" s="548" t="s">
        <v>25776</v>
      </c>
      <c r="C1188" s="547" t="s">
        <v>25777</v>
      </c>
      <c r="D1188" s="548" t="s">
        <v>2759</v>
      </c>
      <c r="E1188" s="549">
        <v>103.04</v>
      </c>
    </row>
    <row r="1189" spans="1:5" ht="2.1" customHeight="1" x14ac:dyDescent="0.2">
      <c r="A1189" s="547"/>
      <c r="B1189" s="548"/>
      <c r="C1189" s="547"/>
      <c r="D1189" s="548"/>
      <c r="E1189" s="549"/>
    </row>
    <row r="1190" spans="1:5" ht="20.100000000000001" customHeight="1" x14ac:dyDescent="0.2">
      <c r="A1190" s="547" t="s">
        <v>25778</v>
      </c>
      <c r="B1190" s="548" t="s">
        <v>25779</v>
      </c>
      <c r="C1190" s="547" t="s">
        <v>25780</v>
      </c>
      <c r="D1190" s="548" t="s">
        <v>2759</v>
      </c>
      <c r="E1190" s="549">
        <v>55.41</v>
      </c>
    </row>
    <row r="1191" spans="1:5" ht="2.1" customHeight="1" x14ac:dyDescent="0.2">
      <c r="A1191" s="547"/>
      <c r="B1191" s="548"/>
      <c r="C1191" s="547"/>
      <c r="D1191" s="548"/>
      <c r="E1191" s="549"/>
    </row>
    <row r="1192" spans="1:5" ht="20.100000000000001" customHeight="1" x14ac:dyDescent="0.2">
      <c r="A1192" s="547" t="s">
        <v>25781</v>
      </c>
      <c r="B1192" s="548" t="s">
        <v>25782</v>
      </c>
      <c r="C1192" s="547" t="s">
        <v>25783</v>
      </c>
      <c r="D1192" s="548" t="s">
        <v>2759</v>
      </c>
      <c r="E1192" s="549">
        <v>65.83</v>
      </c>
    </row>
    <row r="1193" spans="1:5" ht="2.1" customHeight="1" x14ac:dyDescent="0.2">
      <c r="A1193" s="547"/>
      <c r="B1193" s="548"/>
      <c r="C1193" s="547"/>
      <c r="D1193" s="548"/>
      <c r="E1193" s="549"/>
    </row>
    <row r="1194" spans="1:5" ht="20.100000000000001" customHeight="1" x14ac:dyDescent="0.2">
      <c r="A1194" s="547" t="s">
        <v>25784</v>
      </c>
      <c r="B1194" s="548" t="s">
        <v>25785</v>
      </c>
      <c r="C1194" s="547" t="s">
        <v>25786</v>
      </c>
      <c r="D1194" s="548" t="s">
        <v>2759</v>
      </c>
      <c r="E1194" s="549">
        <v>75.459999999999994</v>
      </c>
    </row>
    <row r="1195" spans="1:5" ht="2.1" customHeight="1" x14ac:dyDescent="0.2">
      <c r="A1195" s="547"/>
      <c r="B1195" s="548"/>
      <c r="C1195" s="547"/>
      <c r="D1195" s="548"/>
      <c r="E1195" s="549"/>
    </row>
    <row r="1196" spans="1:5" ht="20.100000000000001" customHeight="1" x14ac:dyDescent="0.2">
      <c r="A1196" s="547" t="s">
        <v>25787</v>
      </c>
      <c r="B1196" s="548" t="s">
        <v>25788</v>
      </c>
      <c r="C1196" s="547" t="s">
        <v>25789</v>
      </c>
      <c r="D1196" s="548" t="s">
        <v>2759</v>
      </c>
      <c r="E1196" s="549">
        <v>461.84</v>
      </c>
    </row>
    <row r="1197" spans="1:5" ht="2.1" customHeight="1" x14ac:dyDescent="0.2">
      <c r="A1197" s="547"/>
      <c r="B1197" s="548"/>
      <c r="C1197" s="547"/>
      <c r="D1197" s="548"/>
      <c r="E1197" s="549"/>
    </row>
    <row r="1198" spans="1:5" ht="20.100000000000001" customHeight="1" x14ac:dyDescent="0.2">
      <c r="A1198" s="547" t="s">
        <v>25790</v>
      </c>
      <c r="B1198" s="548" t="s">
        <v>25791</v>
      </c>
      <c r="C1198" s="547" t="s">
        <v>25792</v>
      </c>
      <c r="D1198" s="548" t="s">
        <v>2759</v>
      </c>
      <c r="E1198" s="549">
        <v>64</v>
      </c>
    </row>
    <row r="1199" spans="1:5" ht="2.1" customHeight="1" x14ac:dyDescent="0.2">
      <c r="A1199" s="547"/>
      <c r="B1199" s="548"/>
      <c r="C1199" s="547"/>
      <c r="D1199" s="548"/>
      <c r="E1199" s="549"/>
    </row>
    <row r="1200" spans="1:5" ht="20.100000000000001" customHeight="1" x14ac:dyDescent="0.2">
      <c r="A1200" s="547" t="s">
        <v>25793</v>
      </c>
      <c r="B1200" s="548" t="s">
        <v>25794</v>
      </c>
      <c r="C1200" s="547" t="s">
        <v>25795</v>
      </c>
      <c r="D1200" s="548" t="s">
        <v>2759</v>
      </c>
      <c r="E1200" s="549">
        <v>111.32</v>
      </c>
    </row>
    <row r="1201" spans="1:5" ht="2.1" customHeight="1" x14ac:dyDescent="0.2">
      <c r="A1201" s="547"/>
      <c r="B1201" s="548"/>
      <c r="C1201" s="547"/>
      <c r="D1201" s="548"/>
      <c r="E1201" s="549"/>
    </row>
    <row r="1202" spans="1:5" ht="20.100000000000001" customHeight="1" x14ac:dyDescent="0.2">
      <c r="A1202" s="547" t="s">
        <v>25796</v>
      </c>
      <c r="B1202" s="548" t="s">
        <v>25797</v>
      </c>
      <c r="C1202" s="547" t="s">
        <v>25798</v>
      </c>
      <c r="D1202" s="548" t="s">
        <v>2759</v>
      </c>
      <c r="E1202" s="549">
        <v>162.99</v>
      </c>
    </row>
    <row r="1203" spans="1:5" ht="2.1" customHeight="1" x14ac:dyDescent="0.2">
      <c r="A1203" s="547"/>
      <c r="B1203" s="548"/>
      <c r="C1203" s="547"/>
      <c r="D1203" s="548"/>
      <c r="E1203" s="549"/>
    </row>
    <row r="1204" spans="1:5" ht="20.100000000000001" customHeight="1" x14ac:dyDescent="0.2">
      <c r="A1204" s="547" t="s">
        <v>25799</v>
      </c>
      <c r="B1204" s="548" t="s">
        <v>25800</v>
      </c>
      <c r="C1204" s="547" t="s">
        <v>25801</v>
      </c>
      <c r="D1204" s="548" t="s">
        <v>2759</v>
      </c>
      <c r="E1204" s="549">
        <v>67.52</v>
      </c>
    </row>
    <row r="1205" spans="1:5" ht="2.1" customHeight="1" x14ac:dyDescent="0.2">
      <c r="A1205" s="547"/>
      <c r="B1205" s="548"/>
      <c r="C1205" s="547"/>
      <c r="D1205" s="548"/>
      <c r="E1205" s="549"/>
    </row>
    <row r="1206" spans="1:5" ht="20.100000000000001" customHeight="1" x14ac:dyDescent="0.2">
      <c r="A1206" s="547" t="s">
        <v>25802</v>
      </c>
      <c r="B1206" s="548" t="s">
        <v>25803</v>
      </c>
      <c r="C1206" s="547" t="s">
        <v>25804</v>
      </c>
      <c r="D1206" s="548" t="s">
        <v>2759</v>
      </c>
      <c r="E1206" s="549">
        <v>127.11</v>
      </c>
    </row>
    <row r="1207" spans="1:5" ht="2.1" customHeight="1" x14ac:dyDescent="0.2">
      <c r="A1207" s="547"/>
      <c r="B1207" s="548"/>
      <c r="C1207" s="547"/>
      <c r="D1207" s="548"/>
      <c r="E1207" s="549"/>
    </row>
    <row r="1208" spans="1:5" ht="20.100000000000001" customHeight="1" x14ac:dyDescent="0.2">
      <c r="A1208" s="547" t="s">
        <v>25805</v>
      </c>
      <c r="B1208" s="548" t="s">
        <v>25806</v>
      </c>
      <c r="C1208" s="547" t="s">
        <v>25807</v>
      </c>
      <c r="D1208" s="548" t="s">
        <v>2759</v>
      </c>
      <c r="E1208" s="549">
        <v>224.66</v>
      </c>
    </row>
    <row r="1209" spans="1:5" ht="2.1" customHeight="1" x14ac:dyDescent="0.2">
      <c r="A1209" s="547"/>
      <c r="B1209" s="548"/>
      <c r="C1209" s="547"/>
      <c r="D1209" s="548"/>
      <c r="E1209" s="549"/>
    </row>
    <row r="1210" spans="1:5" ht="20.100000000000001" customHeight="1" x14ac:dyDescent="0.2">
      <c r="A1210" s="547" t="s">
        <v>25808</v>
      </c>
      <c r="B1210" s="548" t="s">
        <v>25809</v>
      </c>
      <c r="C1210" s="547" t="s">
        <v>25810</v>
      </c>
      <c r="D1210" s="548" t="s">
        <v>2759</v>
      </c>
      <c r="E1210" s="549">
        <v>313.41000000000003</v>
      </c>
    </row>
    <row r="1211" spans="1:5" ht="2.1" customHeight="1" x14ac:dyDescent="0.2">
      <c r="A1211" s="547"/>
      <c r="B1211" s="548"/>
      <c r="C1211" s="547"/>
      <c r="D1211" s="548"/>
      <c r="E1211" s="549"/>
    </row>
    <row r="1212" spans="1:5" ht="20.100000000000001" customHeight="1" x14ac:dyDescent="0.2">
      <c r="A1212" s="547" t="s">
        <v>25811</v>
      </c>
      <c r="B1212" s="548" t="s">
        <v>25812</v>
      </c>
      <c r="C1212" s="547" t="s">
        <v>25813</v>
      </c>
      <c r="D1212" s="548" t="s">
        <v>2759</v>
      </c>
      <c r="E1212" s="549">
        <v>218.11</v>
      </c>
    </row>
    <row r="1213" spans="1:5" ht="2.1" customHeight="1" x14ac:dyDescent="0.2">
      <c r="A1213" s="547"/>
      <c r="B1213" s="548"/>
      <c r="C1213" s="547"/>
      <c r="D1213" s="548"/>
      <c r="E1213" s="549"/>
    </row>
    <row r="1214" spans="1:5" ht="20.100000000000001" customHeight="1" x14ac:dyDescent="0.2">
      <c r="A1214" s="547" t="s">
        <v>25814</v>
      </c>
      <c r="B1214" s="548" t="s">
        <v>25815</v>
      </c>
      <c r="C1214" s="547" t="s">
        <v>25816</v>
      </c>
      <c r="D1214" s="548" t="s">
        <v>2759</v>
      </c>
      <c r="E1214" s="549">
        <v>397.86</v>
      </c>
    </row>
    <row r="1215" spans="1:5" ht="2.1" customHeight="1" x14ac:dyDescent="0.2">
      <c r="A1215" s="547"/>
      <c r="B1215" s="548"/>
      <c r="C1215" s="547"/>
      <c r="D1215" s="548"/>
      <c r="E1215" s="549"/>
    </row>
    <row r="1216" spans="1:5" ht="20.100000000000001" customHeight="1" x14ac:dyDescent="0.2">
      <c r="A1216" s="547" t="s">
        <v>25817</v>
      </c>
      <c r="B1216" s="548" t="s">
        <v>25818</v>
      </c>
      <c r="C1216" s="547" t="s">
        <v>25819</v>
      </c>
      <c r="D1216" s="548" t="s">
        <v>2759</v>
      </c>
      <c r="E1216" s="549">
        <v>286.39999999999998</v>
      </c>
    </row>
    <row r="1217" spans="1:5" ht="2.1" customHeight="1" x14ac:dyDescent="0.2">
      <c r="A1217" s="547"/>
      <c r="B1217" s="548"/>
      <c r="C1217" s="547"/>
      <c r="D1217" s="548"/>
      <c r="E1217" s="549"/>
    </row>
    <row r="1218" spans="1:5" ht="20.100000000000001" customHeight="1" x14ac:dyDescent="0.2">
      <c r="A1218" s="547" t="s">
        <v>25820</v>
      </c>
      <c r="B1218" s="548" t="s">
        <v>25821</v>
      </c>
      <c r="C1218" s="547" t="s">
        <v>25822</v>
      </c>
      <c r="D1218" s="548" t="s">
        <v>2759</v>
      </c>
      <c r="E1218" s="549">
        <v>525.74</v>
      </c>
    </row>
    <row r="1219" spans="1:5" ht="2.1" customHeight="1" x14ac:dyDescent="0.2">
      <c r="A1219" s="547"/>
      <c r="B1219" s="548"/>
      <c r="C1219" s="547"/>
      <c r="D1219" s="548"/>
      <c r="E1219" s="549"/>
    </row>
    <row r="1220" spans="1:5" ht="20.100000000000001" customHeight="1" x14ac:dyDescent="0.2">
      <c r="A1220" s="547" t="s">
        <v>25823</v>
      </c>
      <c r="B1220" s="548" t="s">
        <v>25824</v>
      </c>
      <c r="C1220" s="547" t="s">
        <v>25825</v>
      </c>
      <c r="D1220" s="548" t="s">
        <v>2759</v>
      </c>
      <c r="E1220" s="549">
        <v>44.8</v>
      </c>
    </row>
    <row r="1221" spans="1:5" ht="2.1" customHeight="1" x14ac:dyDescent="0.2">
      <c r="A1221" s="547"/>
      <c r="B1221" s="548"/>
      <c r="C1221" s="547"/>
      <c r="D1221" s="548"/>
      <c r="E1221" s="549"/>
    </row>
    <row r="1222" spans="1:5" ht="20.100000000000001" customHeight="1" x14ac:dyDescent="0.2">
      <c r="A1222" s="547" t="s">
        <v>25826</v>
      </c>
      <c r="B1222" s="548" t="s">
        <v>25827</v>
      </c>
      <c r="C1222" s="547" t="s">
        <v>25828</v>
      </c>
      <c r="D1222" s="548" t="s">
        <v>2759</v>
      </c>
      <c r="E1222" s="549">
        <v>55</v>
      </c>
    </row>
    <row r="1223" spans="1:5" ht="2.1" customHeight="1" x14ac:dyDescent="0.2">
      <c r="A1223" s="547"/>
      <c r="B1223" s="548"/>
      <c r="C1223" s="547"/>
      <c r="D1223" s="548"/>
      <c r="E1223" s="549"/>
    </row>
    <row r="1224" spans="1:5" ht="20.100000000000001" customHeight="1" x14ac:dyDescent="0.2">
      <c r="A1224" s="547" t="s">
        <v>25829</v>
      </c>
      <c r="B1224" s="548" t="s">
        <v>25830</v>
      </c>
      <c r="C1224" s="547" t="s">
        <v>25831</v>
      </c>
      <c r="D1224" s="548" t="s">
        <v>2759</v>
      </c>
      <c r="E1224" s="549">
        <v>70</v>
      </c>
    </row>
    <row r="1225" spans="1:5" ht="2.1" customHeight="1" x14ac:dyDescent="0.2">
      <c r="A1225" s="547"/>
      <c r="B1225" s="548"/>
      <c r="C1225" s="547"/>
      <c r="D1225" s="548"/>
      <c r="E1225" s="549"/>
    </row>
    <row r="1226" spans="1:5" ht="20.100000000000001" customHeight="1" x14ac:dyDescent="0.2">
      <c r="A1226" s="136" t="s">
        <v>431</v>
      </c>
      <c r="B1226" s="552" t="s">
        <v>25832</v>
      </c>
      <c r="C1226" s="552"/>
      <c r="D1226" s="552"/>
      <c r="E1226" s="137">
        <v>1369.56</v>
      </c>
    </row>
    <row r="1227" spans="1:5" ht="20.100000000000001" customHeight="1" x14ac:dyDescent="0.2">
      <c r="A1227" s="547" t="s">
        <v>432</v>
      </c>
      <c r="B1227" s="548" t="s">
        <v>25833</v>
      </c>
      <c r="C1227" s="547" t="s">
        <v>25834</v>
      </c>
      <c r="D1227" s="548" t="s">
        <v>2759</v>
      </c>
      <c r="E1227" s="549">
        <v>77.37</v>
      </c>
    </row>
    <row r="1228" spans="1:5" ht="2.1" customHeight="1" x14ac:dyDescent="0.2">
      <c r="A1228" s="547"/>
      <c r="B1228" s="548"/>
      <c r="C1228" s="547"/>
      <c r="D1228" s="548"/>
      <c r="E1228" s="549"/>
    </row>
    <row r="1229" spans="1:5" ht="20.100000000000001" customHeight="1" x14ac:dyDescent="0.2">
      <c r="A1229" s="547" t="s">
        <v>444</v>
      </c>
      <c r="B1229" s="548" t="s">
        <v>25835</v>
      </c>
      <c r="C1229" s="547" t="s">
        <v>25836</v>
      </c>
      <c r="D1229" s="548" t="s">
        <v>2759</v>
      </c>
      <c r="E1229" s="549">
        <v>91.86</v>
      </c>
    </row>
    <row r="1230" spans="1:5" ht="2.1" customHeight="1" x14ac:dyDescent="0.2">
      <c r="A1230" s="547"/>
      <c r="B1230" s="548"/>
      <c r="C1230" s="547"/>
      <c r="D1230" s="548"/>
      <c r="E1230" s="549"/>
    </row>
    <row r="1231" spans="1:5" ht="20.100000000000001" customHeight="1" x14ac:dyDescent="0.2">
      <c r="A1231" s="138" t="s">
        <v>25837</v>
      </c>
      <c r="B1231" s="139" t="s">
        <v>25838</v>
      </c>
      <c r="C1231" s="138" t="s">
        <v>25839</v>
      </c>
      <c r="D1231" s="139" t="s">
        <v>2759</v>
      </c>
      <c r="E1231" s="140">
        <v>36.56</v>
      </c>
    </row>
    <row r="1232" spans="1:5" ht="20.100000000000001" customHeight="1" x14ac:dyDescent="0.2">
      <c r="A1232" s="138" t="s">
        <v>25840</v>
      </c>
      <c r="B1232" s="139" t="s">
        <v>25841</v>
      </c>
      <c r="C1232" s="138" t="s">
        <v>25842</v>
      </c>
      <c r="D1232" s="139" t="s">
        <v>2759</v>
      </c>
      <c r="E1232" s="140">
        <v>44.02</v>
      </c>
    </row>
    <row r="1233" spans="1:5" ht="20.100000000000001" customHeight="1" x14ac:dyDescent="0.2">
      <c r="A1233" s="547" t="s">
        <v>25843</v>
      </c>
      <c r="B1233" s="548" t="s">
        <v>25844</v>
      </c>
      <c r="C1233" s="547" t="s">
        <v>25845</v>
      </c>
      <c r="D1233" s="548" t="s">
        <v>2759</v>
      </c>
      <c r="E1233" s="549">
        <v>55.21</v>
      </c>
    </row>
    <row r="1234" spans="1:5" ht="2.1" customHeight="1" x14ac:dyDescent="0.2">
      <c r="A1234" s="547"/>
      <c r="B1234" s="548"/>
      <c r="C1234" s="547"/>
      <c r="D1234" s="548"/>
      <c r="E1234" s="549"/>
    </row>
    <row r="1235" spans="1:5" ht="20.100000000000001" customHeight="1" x14ac:dyDescent="0.2">
      <c r="A1235" s="138" t="s">
        <v>25846</v>
      </c>
      <c r="B1235" s="139" t="s">
        <v>25847</v>
      </c>
      <c r="C1235" s="138" t="s">
        <v>25848</v>
      </c>
      <c r="D1235" s="139" t="s">
        <v>2759</v>
      </c>
      <c r="E1235" s="140">
        <v>53.75</v>
      </c>
    </row>
    <row r="1236" spans="1:5" ht="20.100000000000001" customHeight="1" x14ac:dyDescent="0.2">
      <c r="A1236" s="547" t="s">
        <v>25849</v>
      </c>
      <c r="B1236" s="548" t="s">
        <v>25850</v>
      </c>
      <c r="C1236" s="547" t="s">
        <v>25851</v>
      </c>
      <c r="D1236" s="548" t="s">
        <v>2759</v>
      </c>
      <c r="E1236" s="549">
        <v>66.64</v>
      </c>
    </row>
    <row r="1237" spans="1:5" ht="11.1" customHeight="1" x14ac:dyDescent="0.2">
      <c r="A1237" s="547"/>
      <c r="B1237" s="548"/>
      <c r="C1237" s="547"/>
      <c r="D1237" s="548"/>
      <c r="E1237" s="549"/>
    </row>
    <row r="1238" spans="1:5" ht="20.100000000000001" customHeight="1" x14ac:dyDescent="0.2">
      <c r="A1238" s="138" t="s">
        <v>25852</v>
      </c>
      <c r="B1238" s="139" t="s">
        <v>25853</v>
      </c>
      <c r="C1238" s="138" t="s">
        <v>25854</v>
      </c>
      <c r="D1238" s="139" t="s">
        <v>1549</v>
      </c>
      <c r="E1238" s="140">
        <v>173.05</v>
      </c>
    </row>
    <row r="1239" spans="1:5" ht="20.100000000000001" customHeight="1" x14ac:dyDescent="0.2">
      <c r="A1239" s="547" t="s">
        <v>25855</v>
      </c>
      <c r="B1239" s="548" t="s">
        <v>25856</v>
      </c>
      <c r="C1239" s="547" t="s">
        <v>25857</v>
      </c>
      <c r="D1239" s="548" t="s">
        <v>2759</v>
      </c>
      <c r="E1239" s="549">
        <v>378.83</v>
      </c>
    </row>
    <row r="1240" spans="1:5" ht="11.1" customHeight="1" x14ac:dyDescent="0.2">
      <c r="A1240" s="547"/>
      <c r="B1240" s="548"/>
      <c r="C1240" s="547"/>
      <c r="D1240" s="548"/>
      <c r="E1240" s="549"/>
    </row>
    <row r="1241" spans="1:5" ht="20.100000000000001" customHeight="1" x14ac:dyDescent="0.2">
      <c r="A1241" s="547" t="s">
        <v>25858</v>
      </c>
      <c r="B1241" s="548" t="s">
        <v>25859</v>
      </c>
      <c r="C1241" s="547" t="s">
        <v>25860</v>
      </c>
      <c r="D1241" s="548" t="s">
        <v>2759</v>
      </c>
      <c r="E1241" s="549">
        <v>392.27</v>
      </c>
    </row>
    <row r="1242" spans="1:5" ht="2.1" customHeight="1" x14ac:dyDescent="0.2">
      <c r="A1242" s="547"/>
      <c r="B1242" s="548"/>
      <c r="C1242" s="547"/>
      <c r="D1242" s="548"/>
      <c r="E1242" s="549"/>
    </row>
    <row r="1243" spans="1:5" ht="20.100000000000001" customHeight="1" x14ac:dyDescent="0.2">
      <c r="A1243" s="136" t="s">
        <v>448</v>
      </c>
      <c r="B1243" s="552" t="s">
        <v>25861</v>
      </c>
      <c r="C1243" s="552"/>
      <c r="D1243" s="552"/>
      <c r="E1243" s="137">
        <v>2894.8</v>
      </c>
    </row>
    <row r="1244" spans="1:5" ht="20.100000000000001" customHeight="1" x14ac:dyDescent="0.2">
      <c r="A1244" s="547" t="s">
        <v>449</v>
      </c>
      <c r="B1244" s="548" t="s">
        <v>25862</v>
      </c>
      <c r="C1244" s="547" t="s">
        <v>25863</v>
      </c>
      <c r="D1244" s="548" t="s">
        <v>5927</v>
      </c>
      <c r="E1244" s="549">
        <v>469.49</v>
      </c>
    </row>
    <row r="1245" spans="1:5" ht="2.1" customHeight="1" x14ac:dyDescent="0.2">
      <c r="A1245" s="547"/>
      <c r="B1245" s="548"/>
      <c r="C1245" s="547"/>
      <c r="D1245" s="548"/>
      <c r="E1245" s="549"/>
    </row>
    <row r="1246" spans="1:5" ht="20.100000000000001" customHeight="1" x14ac:dyDescent="0.2">
      <c r="A1246" s="547" t="s">
        <v>459</v>
      </c>
      <c r="B1246" s="548" t="s">
        <v>25864</v>
      </c>
      <c r="C1246" s="547" t="s">
        <v>25865</v>
      </c>
      <c r="D1246" s="548" t="s">
        <v>5927</v>
      </c>
      <c r="E1246" s="549">
        <v>416.03</v>
      </c>
    </row>
    <row r="1247" spans="1:5" ht="2.1" customHeight="1" x14ac:dyDescent="0.2">
      <c r="A1247" s="547"/>
      <c r="B1247" s="548"/>
      <c r="C1247" s="547"/>
      <c r="D1247" s="548"/>
      <c r="E1247" s="549"/>
    </row>
    <row r="1248" spans="1:5" ht="20.100000000000001" customHeight="1" x14ac:dyDescent="0.2">
      <c r="A1248" s="547" t="s">
        <v>463</v>
      </c>
      <c r="B1248" s="548" t="s">
        <v>25866</v>
      </c>
      <c r="C1248" s="547" t="s">
        <v>25867</v>
      </c>
      <c r="D1248" s="548" t="s">
        <v>5927</v>
      </c>
      <c r="E1248" s="549">
        <v>449.16</v>
      </c>
    </row>
    <row r="1249" spans="1:5" ht="2.1" customHeight="1" x14ac:dyDescent="0.2">
      <c r="A1249" s="547"/>
      <c r="B1249" s="548"/>
      <c r="C1249" s="547"/>
      <c r="D1249" s="548"/>
      <c r="E1249" s="549"/>
    </row>
    <row r="1250" spans="1:5" ht="20.100000000000001" customHeight="1" x14ac:dyDescent="0.2">
      <c r="A1250" s="547" t="s">
        <v>466</v>
      </c>
      <c r="B1250" s="548" t="s">
        <v>25868</v>
      </c>
      <c r="C1250" s="547" t="s">
        <v>25869</v>
      </c>
      <c r="D1250" s="548" t="s">
        <v>5927</v>
      </c>
      <c r="E1250" s="549">
        <v>395.7</v>
      </c>
    </row>
    <row r="1251" spans="1:5" ht="2.1" customHeight="1" x14ac:dyDescent="0.2">
      <c r="A1251" s="547"/>
      <c r="B1251" s="548"/>
      <c r="C1251" s="547"/>
      <c r="D1251" s="548"/>
      <c r="E1251" s="549"/>
    </row>
    <row r="1252" spans="1:5" ht="20.100000000000001" customHeight="1" x14ac:dyDescent="0.2">
      <c r="A1252" s="547" t="s">
        <v>25870</v>
      </c>
      <c r="B1252" s="548" t="s">
        <v>25871</v>
      </c>
      <c r="C1252" s="547" t="s">
        <v>25872</v>
      </c>
      <c r="D1252" s="548" t="s">
        <v>5927</v>
      </c>
      <c r="E1252" s="549">
        <v>428.67</v>
      </c>
    </row>
    <row r="1253" spans="1:5" ht="2.1" customHeight="1" x14ac:dyDescent="0.2">
      <c r="A1253" s="547"/>
      <c r="B1253" s="548"/>
      <c r="C1253" s="547"/>
      <c r="D1253" s="548"/>
      <c r="E1253" s="549"/>
    </row>
    <row r="1254" spans="1:5" ht="20.100000000000001" customHeight="1" x14ac:dyDescent="0.2">
      <c r="A1254" s="547" t="s">
        <v>25873</v>
      </c>
      <c r="B1254" s="548" t="s">
        <v>25874</v>
      </c>
      <c r="C1254" s="547" t="s">
        <v>25875</v>
      </c>
      <c r="D1254" s="548" t="s">
        <v>5927</v>
      </c>
      <c r="E1254" s="549">
        <v>478.48</v>
      </c>
    </row>
    <row r="1255" spans="1:5" ht="2.1" customHeight="1" x14ac:dyDescent="0.2">
      <c r="A1255" s="547"/>
      <c r="B1255" s="548"/>
      <c r="C1255" s="547"/>
      <c r="D1255" s="548"/>
      <c r="E1255" s="549"/>
    </row>
    <row r="1256" spans="1:5" ht="20.100000000000001" customHeight="1" x14ac:dyDescent="0.2">
      <c r="A1256" s="547" t="s">
        <v>25876</v>
      </c>
      <c r="B1256" s="548" t="s">
        <v>25877</v>
      </c>
      <c r="C1256" s="547" t="s">
        <v>25878</v>
      </c>
      <c r="D1256" s="548" t="s">
        <v>5927</v>
      </c>
      <c r="E1256" s="549">
        <v>257.27</v>
      </c>
    </row>
    <row r="1257" spans="1:5" ht="2.1" customHeight="1" x14ac:dyDescent="0.2">
      <c r="A1257" s="547"/>
      <c r="B1257" s="548"/>
      <c r="C1257" s="547"/>
      <c r="D1257" s="548"/>
      <c r="E1257" s="549"/>
    </row>
    <row r="1258" spans="1:5" ht="20.100000000000001" customHeight="1" x14ac:dyDescent="0.2">
      <c r="A1258" s="136" t="s">
        <v>467</v>
      </c>
      <c r="B1258" s="552" t="s">
        <v>25879</v>
      </c>
      <c r="C1258" s="552"/>
      <c r="D1258" s="552"/>
      <c r="E1258" s="137">
        <v>33.51</v>
      </c>
    </row>
    <row r="1259" spans="1:5" ht="20.100000000000001" customHeight="1" x14ac:dyDescent="0.2">
      <c r="A1259" s="138" t="s">
        <v>468</v>
      </c>
      <c r="B1259" s="139" t="s">
        <v>25880</v>
      </c>
      <c r="C1259" s="138" t="s">
        <v>25881</v>
      </c>
      <c r="D1259" s="139" t="s">
        <v>1770</v>
      </c>
      <c r="E1259" s="140">
        <v>6.93</v>
      </c>
    </row>
    <row r="1260" spans="1:5" ht="20.100000000000001" customHeight="1" x14ac:dyDescent="0.2">
      <c r="A1260" s="138" t="s">
        <v>25882</v>
      </c>
      <c r="B1260" s="139" t="s">
        <v>25883</v>
      </c>
      <c r="C1260" s="138" t="s">
        <v>25884</v>
      </c>
      <c r="D1260" s="139" t="s">
        <v>1770</v>
      </c>
      <c r="E1260" s="140">
        <v>10.86</v>
      </c>
    </row>
    <row r="1261" spans="1:5" ht="20.100000000000001" customHeight="1" x14ac:dyDescent="0.2">
      <c r="A1261" s="138" t="s">
        <v>25885</v>
      </c>
      <c r="B1261" s="139" t="s">
        <v>25886</v>
      </c>
      <c r="C1261" s="138" t="s">
        <v>25887</v>
      </c>
      <c r="D1261" s="139" t="s">
        <v>1770</v>
      </c>
      <c r="E1261" s="140">
        <v>15.72</v>
      </c>
    </row>
    <row r="1262" spans="1:5" ht="20.100000000000001" customHeight="1" x14ac:dyDescent="0.2">
      <c r="A1262" s="136" t="s">
        <v>473</v>
      </c>
      <c r="B1262" s="552" t="s">
        <v>25888</v>
      </c>
      <c r="C1262" s="552"/>
      <c r="D1262" s="552"/>
      <c r="E1262" s="137">
        <v>3893.85</v>
      </c>
    </row>
    <row r="1263" spans="1:5" ht="20.100000000000001" customHeight="1" x14ac:dyDescent="0.2">
      <c r="A1263" s="547" t="s">
        <v>474</v>
      </c>
      <c r="B1263" s="548" t="s">
        <v>25889</v>
      </c>
      <c r="C1263" s="547" t="s">
        <v>25890</v>
      </c>
      <c r="D1263" s="548" t="s">
        <v>2759</v>
      </c>
      <c r="E1263" s="549">
        <v>94.96</v>
      </c>
    </row>
    <row r="1264" spans="1:5" ht="2.1" customHeight="1" x14ac:dyDescent="0.2">
      <c r="A1264" s="547"/>
      <c r="B1264" s="548"/>
      <c r="C1264" s="547"/>
      <c r="D1264" s="548"/>
      <c r="E1264" s="549"/>
    </row>
    <row r="1265" spans="1:5" ht="20.100000000000001" customHeight="1" x14ac:dyDescent="0.2">
      <c r="A1265" s="547" t="s">
        <v>487</v>
      </c>
      <c r="B1265" s="548" t="s">
        <v>25891</v>
      </c>
      <c r="C1265" s="547" t="s">
        <v>25892</v>
      </c>
      <c r="D1265" s="548" t="s">
        <v>2759</v>
      </c>
      <c r="E1265" s="549">
        <v>96.8</v>
      </c>
    </row>
    <row r="1266" spans="1:5" ht="2.1" customHeight="1" x14ac:dyDescent="0.2">
      <c r="A1266" s="547"/>
      <c r="B1266" s="548"/>
      <c r="C1266" s="547"/>
      <c r="D1266" s="548"/>
      <c r="E1266" s="549"/>
    </row>
    <row r="1267" spans="1:5" ht="20.100000000000001" customHeight="1" x14ac:dyDescent="0.2">
      <c r="A1267" s="138" t="s">
        <v>25893</v>
      </c>
      <c r="B1267" s="139" t="s">
        <v>25894</v>
      </c>
      <c r="C1267" s="138" t="s">
        <v>25895</v>
      </c>
      <c r="D1267" s="139" t="s">
        <v>2759</v>
      </c>
      <c r="E1267" s="140">
        <v>288.08999999999997</v>
      </c>
    </row>
    <row r="1268" spans="1:5" ht="20.100000000000001" customHeight="1" x14ac:dyDescent="0.2">
      <c r="A1268" s="138" t="s">
        <v>25896</v>
      </c>
      <c r="B1268" s="139" t="s">
        <v>25897</v>
      </c>
      <c r="C1268" s="138" t="s">
        <v>25898</v>
      </c>
      <c r="D1268" s="139" t="s">
        <v>2759</v>
      </c>
      <c r="E1268" s="140">
        <v>461.53</v>
      </c>
    </row>
    <row r="1269" spans="1:5" ht="20.100000000000001" customHeight="1" x14ac:dyDescent="0.2">
      <c r="A1269" s="138" t="s">
        <v>25899</v>
      </c>
      <c r="B1269" s="139" t="s">
        <v>25900</v>
      </c>
      <c r="C1269" s="138" t="s">
        <v>25901</v>
      </c>
      <c r="D1269" s="139" t="s">
        <v>2759</v>
      </c>
      <c r="E1269" s="140">
        <v>492.77</v>
      </c>
    </row>
    <row r="1270" spans="1:5" ht="20.100000000000001" customHeight="1" x14ac:dyDescent="0.2">
      <c r="A1270" s="138" t="s">
        <v>25902</v>
      </c>
      <c r="B1270" s="139" t="s">
        <v>25903</v>
      </c>
      <c r="C1270" s="138" t="s">
        <v>25904</v>
      </c>
      <c r="D1270" s="139" t="s">
        <v>2759</v>
      </c>
      <c r="E1270" s="140">
        <v>177.77</v>
      </c>
    </row>
    <row r="1271" spans="1:5" ht="20.100000000000001" customHeight="1" x14ac:dyDescent="0.2">
      <c r="A1271" s="547" t="s">
        <v>25905</v>
      </c>
      <c r="B1271" s="548" t="s">
        <v>25906</v>
      </c>
      <c r="C1271" s="547" t="s">
        <v>25907</v>
      </c>
      <c r="D1271" s="548" t="s">
        <v>2759</v>
      </c>
      <c r="E1271" s="549">
        <v>84.19</v>
      </c>
    </row>
    <row r="1272" spans="1:5" ht="2.1" customHeight="1" x14ac:dyDescent="0.2">
      <c r="A1272" s="547"/>
      <c r="B1272" s="548"/>
      <c r="C1272" s="547"/>
      <c r="D1272" s="548"/>
      <c r="E1272" s="549"/>
    </row>
    <row r="1273" spans="1:5" ht="20.100000000000001" customHeight="1" x14ac:dyDescent="0.2">
      <c r="A1273" s="547" t="s">
        <v>25908</v>
      </c>
      <c r="B1273" s="548" t="s">
        <v>25909</v>
      </c>
      <c r="C1273" s="547" t="s">
        <v>25910</v>
      </c>
      <c r="D1273" s="548" t="s">
        <v>2759</v>
      </c>
      <c r="E1273" s="549">
        <v>85.68</v>
      </c>
    </row>
    <row r="1274" spans="1:5" ht="2.1" customHeight="1" x14ac:dyDescent="0.2">
      <c r="A1274" s="547"/>
      <c r="B1274" s="548"/>
      <c r="C1274" s="547"/>
      <c r="D1274" s="548"/>
      <c r="E1274" s="549"/>
    </row>
    <row r="1275" spans="1:5" ht="20.100000000000001" customHeight="1" x14ac:dyDescent="0.2">
      <c r="A1275" s="547" t="s">
        <v>25911</v>
      </c>
      <c r="B1275" s="548" t="s">
        <v>25912</v>
      </c>
      <c r="C1275" s="547" t="s">
        <v>25913</v>
      </c>
      <c r="D1275" s="548" t="s">
        <v>2759</v>
      </c>
      <c r="E1275" s="549">
        <v>100.4</v>
      </c>
    </row>
    <row r="1276" spans="1:5" ht="2.1" customHeight="1" x14ac:dyDescent="0.2">
      <c r="A1276" s="547"/>
      <c r="B1276" s="548"/>
      <c r="C1276" s="547"/>
      <c r="D1276" s="548"/>
      <c r="E1276" s="549"/>
    </row>
    <row r="1277" spans="1:5" ht="20.100000000000001" customHeight="1" x14ac:dyDescent="0.2">
      <c r="A1277" s="547" t="s">
        <v>25914</v>
      </c>
      <c r="B1277" s="548" t="s">
        <v>25915</v>
      </c>
      <c r="C1277" s="547" t="s">
        <v>25916</v>
      </c>
      <c r="D1277" s="548" t="s">
        <v>2759</v>
      </c>
      <c r="E1277" s="549">
        <v>107.1</v>
      </c>
    </row>
    <row r="1278" spans="1:5" ht="2.1" customHeight="1" x14ac:dyDescent="0.2">
      <c r="A1278" s="547"/>
      <c r="B1278" s="548"/>
      <c r="C1278" s="547"/>
      <c r="D1278" s="548"/>
      <c r="E1278" s="549"/>
    </row>
    <row r="1279" spans="1:5" ht="20.100000000000001" customHeight="1" x14ac:dyDescent="0.2">
      <c r="A1279" s="547" t="s">
        <v>25917</v>
      </c>
      <c r="B1279" s="548" t="s">
        <v>25918</v>
      </c>
      <c r="C1279" s="547" t="s">
        <v>25919</v>
      </c>
      <c r="D1279" s="548" t="s">
        <v>2759</v>
      </c>
      <c r="E1279" s="549">
        <v>208.84</v>
      </c>
    </row>
    <row r="1280" spans="1:5" ht="2.1" customHeight="1" x14ac:dyDescent="0.2">
      <c r="A1280" s="547"/>
      <c r="B1280" s="548"/>
      <c r="C1280" s="547"/>
      <c r="D1280" s="548"/>
      <c r="E1280" s="549"/>
    </row>
    <row r="1281" spans="1:5" ht="20.100000000000001" customHeight="1" x14ac:dyDescent="0.2">
      <c r="A1281" s="547" t="s">
        <v>25920</v>
      </c>
      <c r="B1281" s="548" t="s">
        <v>25921</v>
      </c>
      <c r="C1281" s="547" t="s">
        <v>25922</v>
      </c>
      <c r="D1281" s="548" t="s">
        <v>2759</v>
      </c>
      <c r="E1281" s="549">
        <v>234.66</v>
      </c>
    </row>
    <row r="1282" spans="1:5" ht="2.1" customHeight="1" x14ac:dyDescent="0.2">
      <c r="A1282" s="547"/>
      <c r="B1282" s="548"/>
      <c r="C1282" s="547"/>
      <c r="D1282" s="548"/>
      <c r="E1282" s="549"/>
    </row>
    <row r="1283" spans="1:5" ht="20.100000000000001" customHeight="1" x14ac:dyDescent="0.2">
      <c r="A1283" s="547" t="s">
        <v>25923</v>
      </c>
      <c r="B1283" s="548" t="s">
        <v>25924</v>
      </c>
      <c r="C1283" s="547" t="s">
        <v>25925</v>
      </c>
      <c r="D1283" s="548" t="s">
        <v>2759</v>
      </c>
      <c r="E1283" s="549">
        <v>217.19</v>
      </c>
    </row>
    <row r="1284" spans="1:5" ht="2.1" customHeight="1" x14ac:dyDescent="0.2">
      <c r="A1284" s="547"/>
      <c r="B1284" s="548"/>
      <c r="C1284" s="547"/>
      <c r="D1284" s="548"/>
      <c r="E1284" s="549"/>
    </row>
    <row r="1285" spans="1:5" ht="20.100000000000001" customHeight="1" x14ac:dyDescent="0.2">
      <c r="A1285" s="547" t="s">
        <v>25926</v>
      </c>
      <c r="B1285" s="548" t="s">
        <v>25927</v>
      </c>
      <c r="C1285" s="547" t="s">
        <v>25928</v>
      </c>
      <c r="D1285" s="548" t="s">
        <v>2759</v>
      </c>
      <c r="E1285" s="549">
        <v>244.04</v>
      </c>
    </row>
    <row r="1286" spans="1:5" ht="2.1" customHeight="1" x14ac:dyDescent="0.2">
      <c r="A1286" s="547"/>
      <c r="B1286" s="548"/>
      <c r="C1286" s="547"/>
      <c r="D1286" s="548"/>
      <c r="E1286" s="549"/>
    </row>
    <row r="1287" spans="1:5" ht="20.100000000000001" customHeight="1" x14ac:dyDescent="0.2">
      <c r="A1287" s="547" t="s">
        <v>25929</v>
      </c>
      <c r="B1287" s="548" t="s">
        <v>25930</v>
      </c>
      <c r="C1287" s="547" t="s">
        <v>25931</v>
      </c>
      <c r="D1287" s="548" t="s">
        <v>2759</v>
      </c>
      <c r="E1287" s="549">
        <v>175.74</v>
      </c>
    </row>
    <row r="1288" spans="1:5" ht="2.1" customHeight="1" x14ac:dyDescent="0.2">
      <c r="A1288" s="547"/>
      <c r="B1288" s="548"/>
      <c r="C1288" s="547"/>
      <c r="D1288" s="548"/>
      <c r="E1288" s="549"/>
    </row>
    <row r="1289" spans="1:5" ht="20.100000000000001" customHeight="1" x14ac:dyDescent="0.2">
      <c r="A1289" s="547" t="s">
        <v>25932</v>
      </c>
      <c r="B1289" s="548" t="s">
        <v>25933</v>
      </c>
      <c r="C1289" s="547" t="s">
        <v>25934</v>
      </c>
      <c r="D1289" s="548" t="s">
        <v>2759</v>
      </c>
      <c r="E1289" s="549">
        <v>213.7</v>
      </c>
    </row>
    <row r="1290" spans="1:5" ht="2.1" customHeight="1" x14ac:dyDescent="0.2">
      <c r="A1290" s="547"/>
      <c r="B1290" s="548"/>
      <c r="C1290" s="547"/>
      <c r="D1290" s="548"/>
      <c r="E1290" s="549"/>
    </row>
    <row r="1291" spans="1:5" ht="20.100000000000001" customHeight="1" x14ac:dyDescent="0.2">
      <c r="A1291" s="138" t="s">
        <v>25935</v>
      </c>
      <c r="B1291" s="139" t="s">
        <v>25936</v>
      </c>
      <c r="C1291" s="138" t="s">
        <v>25937</v>
      </c>
      <c r="D1291" s="139" t="s">
        <v>2759</v>
      </c>
      <c r="E1291" s="140">
        <v>15.41</v>
      </c>
    </row>
    <row r="1292" spans="1:5" ht="20.100000000000001" customHeight="1" x14ac:dyDescent="0.2">
      <c r="A1292" s="547" t="s">
        <v>25938</v>
      </c>
      <c r="B1292" s="548" t="s">
        <v>25939</v>
      </c>
      <c r="C1292" s="547" t="s">
        <v>25940</v>
      </c>
      <c r="D1292" s="548" t="s">
        <v>1549</v>
      </c>
      <c r="E1292" s="549">
        <v>212.82</v>
      </c>
    </row>
    <row r="1293" spans="1:5" ht="2.1" customHeight="1" x14ac:dyDescent="0.2">
      <c r="A1293" s="547"/>
      <c r="B1293" s="548"/>
      <c r="C1293" s="547"/>
      <c r="D1293" s="548"/>
      <c r="E1293" s="549"/>
    </row>
    <row r="1294" spans="1:5" ht="20.100000000000001" customHeight="1" x14ac:dyDescent="0.2">
      <c r="A1294" s="547" t="s">
        <v>25941</v>
      </c>
      <c r="B1294" s="548" t="s">
        <v>25942</v>
      </c>
      <c r="C1294" s="547" t="s">
        <v>25943</v>
      </c>
      <c r="D1294" s="548" t="s">
        <v>1549</v>
      </c>
      <c r="E1294" s="549">
        <v>228.83</v>
      </c>
    </row>
    <row r="1295" spans="1:5" ht="11.1" customHeight="1" x14ac:dyDescent="0.2">
      <c r="A1295" s="547"/>
      <c r="B1295" s="548"/>
      <c r="C1295" s="547"/>
      <c r="D1295" s="548"/>
      <c r="E1295" s="549"/>
    </row>
    <row r="1296" spans="1:5" ht="20.100000000000001" customHeight="1" x14ac:dyDescent="0.2">
      <c r="A1296" s="547" t="s">
        <v>25944</v>
      </c>
      <c r="B1296" s="548" t="s">
        <v>25945</v>
      </c>
      <c r="C1296" s="547" t="s">
        <v>25946</v>
      </c>
      <c r="D1296" s="548" t="s">
        <v>2759</v>
      </c>
      <c r="E1296" s="549">
        <v>153.33000000000001</v>
      </c>
    </row>
    <row r="1297" spans="1:5" ht="2.1" customHeight="1" x14ac:dyDescent="0.2">
      <c r="A1297" s="547"/>
      <c r="B1297" s="548"/>
      <c r="C1297" s="547"/>
      <c r="D1297" s="548"/>
      <c r="E1297" s="549"/>
    </row>
    <row r="1298" spans="1:5" ht="20.100000000000001" customHeight="1" x14ac:dyDescent="0.2">
      <c r="A1298" s="136" t="s">
        <v>495</v>
      </c>
      <c r="B1298" s="552" t="s">
        <v>25947</v>
      </c>
      <c r="C1298" s="552"/>
      <c r="D1298" s="552"/>
      <c r="E1298" s="137">
        <v>2329.0300000000002</v>
      </c>
    </row>
    <row r="1299" spans="1:5" ht="20.100000000000001" customHeight="1" x14ac:dyDescent="0.2">
      <c r="A1299" s="138" t="s">
        <v>496</v>
      </c>
      <c r="B1299" s="139" t="s">
        <v>25948</v>
      </c>
      <c r="C1299" s="138" t="s">
        <v>25949</v>
      </c>
      <c r="D1299" s="139" t="s">
        <v>2759</v>
      </c>
      <c r="E1299" s="140">
        <v>428.47</v>
      </c>
    </row>
    <row r="1300" spans="1:5" ht="20.100000000000001" customHeight="1" x14ac:dyDescent="0.2">
      <c r="A1300" s="547" t="s">
        <v>504</v>
      </c>
      <c r="B1300" s="548" t="s">
        <v>25950</v>
      </c>
      <c r="C1300" s="547" t="s">
        <v>25951</v>
      </c>
      <c r="D1300" s="548" t="s">
        <v>2759</v>
      </c>
      <c r="E1300" s="549">
        <v>156.19</v>
      </c>
    </row>
    <row r="1301" spans="1:5" ht="2.1" customHeight="1" x14ac:dyDescent="0.2">
      <c r="A1301" s="547"/>
      <c r="B1301" s="548"/>
      <c r="C1301" s="547"/>
      <c r="D1301" s="548"/>
      <c r="E1301" s="549"/>
    </row>
    <row r="1302" spans="1:5" ht="20.100000000000001" customHeight="1" x14ac:dyDescent="0.2">
      <c r="A1302" s="547" t="s">
        <v>25952</v>
      </c>
      <c r="B1302" s="548" t="s">
        <v>25953</v>
      </c>
      <c r="C1302" s="547" t="s">
        <v>25954</v>
      </c>
      <c r="D1302" s="548" t="s">
        <v>2759</v>
      </c>
      <c r="E1302" s="549">
        <v>248.4</v>
      </c>
    </row>
    <row r="1303" spans="1:5" ht="2.1" customHeight="1" x14ac:dyDescent="0.2">
      <c r="A1303" s="547"/>
      <c r="B1303" s="548"/>
      <c r="C1303" s="547"/>
      <c r="D1303" s="548"/>
      <c r="E1303" s="549"/>
    </row>
    <row r="1304" spans="1:5" ht="20.100000000000001" customHeight="1" x14ac:dyDescent="0.2">
      <c r="A1304" s="547" t="s">
        <v>25955</v>
      </c>
      <c r="B1304" s="548" t="s">
        <v>25956</v>
      </c>
      <c r="C1304" s="547" t="s">
        <v>25957</v>
      </c>
      <c r="D1304" s="548" t="s">
        <v>2759</v>
      </c>
      <c r="E1304" s="549">
        <v>207.61</v>
      </c>
    </row>
    <row r="1305" spans="1:5" ht="2.1" customHeight="1" x14ac:dyDescent="0.2">
      <c r="A1305" s="547"/>
      <c r="B1305" s="548"/>
      <c r="C1305" s="547"/>
      <c r="D1305" s="548"/>
      <c r="E1305" s="549"/>
    </row>
    <row r="1306" spans="1:5" ht="20.100000000000001" customHeight="1" x14ac:dyDescent="0.2">
      <c r="A1306" s="547" t="s">
        <v>25958</v>
      </c>
      <c r="B1306" s="548" t="s">
        <v>25959</v>
      </c>
      <c r="C1306" s="547" t="s">
        <v>25960</v>
      </c>
      <c r="D1306" s="548" t="s">
        <v>2759</v>
      </c>
      <c r="E1306" s="549">
        <v>113.69</v>
      </c>
    </row>
    <row r="1307" spans="1:5" ht="2.1" customHeight="1" x14ac:dyDescent="0.2">
      <c r="A1307" s="547"/>
      <c r="B1307" s="548"/>
      <c r="C1307" s="547"/>
      <c r="D1307" s="548"/>
      <c r="E1307" s="549"/>
    </row>
    <row r="1308" spans="1:5" ht="20.100000000000001" customHeight="1" x14ac:dyDescent="0.2">
      <c r="A1308" s="547" t="s">
        <v>25961</v>
      </c>
      <c r="B1308" s="548" t="s">
        <v>25962</v>
      </c>
      <c r="C1308" s="547" t="s">
        <v>25963</v>
      </c>
      <c r="D1308" s="548" t="s">
        <v>2759</v>
      </c>
      <c r="E1308" s="549">
        <v>60.51</v>
      </c>
    </row>
    <row r="1309" spans="1:5" ht="2.1" customHeight="1" x14ac:dyDescent="0.2">
      <c r="A1309" s="547"/>
      <c r="B1309" s="548"/>
      <c r="C1309" s="547"/>
      <c r="D1309" s="548"/>
      <c r="E1309" s="549"/>
    </row>
    <row r="1310" spans="1:5" ht="20.100000000000001" customHeight="1" x14ac:dyDescent="0.2">
      <c r="A1310" s="138" t="s">
        <v>25964</v>
      </c>
      <c r="B1310" s="139" t="s">
        <v>25965</v>
      </c>
      <c r="C1310" s="138" t="s">
        <v>25966</v>
      </c>
      <c r="D1310" s="139" t="s">
        <v>2759</v>
      </c>
      <c r="E1310" s="140">
        <v>89.58</v>
      </c>
    </row>
    <row r="1311" spans="1:5" ht="20.100000000000001" customHeight="1" x14ac:dyDescent="0.2">
      <c r="A1311" s="138" t="s">
        <v>25967</v>
      </c>
      <c r="B1311" s="139" t="s">
        <v>25968</v>
      </c>
      <c r="C1311" s="138" t="s">
        <v>25969</v>
      </c>
      <c r="D1311" s="139" t="s">
        <v>2759</v>
      </c>
      <c r="E1311" s="140">
        <v>123.72</v>
      </c>
    </row>
    <row r="1312" spans="1:5" ht="20.100000000000001" customHeight="1" x14ac:dyDescent="0.2">
      <c r="A1312" s="547" t="s">
        <v>25970</v>
      </c>
      <c r="B1312" s="548" t="s">
        <v>25971</v>
      </c>
      <c r="C1312" s="547" t="s">
        <v>25972</v>
      </c>
      <c r="D1312" s="548" t="s">
        <v>2759</v>
      </c>
      <c r="E1312" s="549">
        <v>69.180000000000007</v>
      </c>
    </row>
    <row r="1313" spans="1:5" ht="2.1" customHeight="1" x14ac:dyDescent="0.2">
      <c r="A1313" s="547"/>
      <c r="B1313" s="548"/>
      <c r="C1313" s="547"/>
      <c r="D1313" s="548"/>
      <c r="E1313" s="549"/>
    </row>
    <row r="1314" spans="1:5" ht="20.100000000000001" customHeight="1" x14ac:dyDescent="0.2">
      <c r="A1314" s="138" t="s">
        <v>25973</v>
      </c>
      <c r="B1314" s="139" t="s">
        <v>25974</v>
      </c>
      <c r="C1314" s="138" t="s">
        <v>25975</v>
      </c>
      <c r="D1314" s="139" t="s">
        <v>2759</v>
      </c>
      <c r="E1314" s="140">
        <v>763.04</v>
      </c>
    </row>
    <row r="1315" spans="1:5" ht="20.100000000000001" customHeight="1" x14ac:dyDescent="0.2">
      <c r="A1315" s="138" t="s">
        <v>25976</v>
      </c>
      <c r="B1315" s="139" t="s">
        <v>25977</v>
      </c>
      <c r="C1315" s="138" t="s">
        <v>25978</v>
      </c>
      <c r="D1315" s="139" t="s">
        <v>2759</v>
      </c>
      <c r="E1315" s="140">
        <v>68.64</v>
      </c>
    </row>
    <row r="1316" spans="1:5" ht="20.100000000000001" customHeight="1" x14ac:dyDescent="0.2">
      <c r="A1316" s="136" t="s">
        <v>509</v>
      </c>
      <c r="B1316" s="552" t="s">
        <v>25979</v>
      </c>
      <c r="C1316" s="552"/>
      <c r="D1316" s="552"/>
      <c r="E1316" s="137">
        <v>3595.89</v>
      </c>
    </row>
    <row r="1317" spans="1:5" ht="20.100000000000001" customHeight="1" x14ac:dyDescent="0.2">
      <c r="A1317" s="138" t="s">
        <v>510</v>
      </c>
      <c r="B1317" s="139" t="s">
        <v>25980</v>
      </c>
      <c r="C1317" s="138" t="s">
        <v>25981</v>
      </c>
      <c r="D1317" s="139" t="s">
        <v>2759</v>
      </c>
      <c r="E1317" s="140">
        <v>346.11</v>
      </c>
    </row>
    <row r="1318" spans="1:5" ht="20.100000000000001" customHeight="1" x14ac:dyDescent="0.2">
      <c r="A1318" s="138" t="s">
        <v>521</v>
      </c>
      <c r="B1318" s="139" t="s">
        <v>25982</v>
      </c>
      <c r="C1318" s="138" t="s">
        <v>25983</v>
      </c>
      <c r="D1318" s="139" t="s">
        <v>2759</v>
      </c>
      <c r="E1318" s="140">
        <v>117.56</v>
      </c>
    </row>
    <row r="1319" spans="1:5" ht="20.100000000000001" customHeight="1" x14ac:dyDescent="0.2">
      <c r="A1319" s="138" t="s">
        <v>25984</v>
      </c>
      <c r="B1319" s="139" t="s">
        <v>25985</v>
      </c>
      <c r="C1319" s="138" t="s">
        <v>25986</v>
      </c>
      <c r="D1319" s="139" t="s">
        <v>5927</v>
      </c>
      <c r="E1319" s="140">
        <v>1309.08</v>
      </c>
    </row>
    <row r="1320" spans="1:5" ht="20.100000000000001" customHeight="1" x14ac:dyDescent="0.2">
      <c r="A1320" s="138" t="s">
        <v>25987</v>
      </c>
      <c r="B1320" s="139" t="s">
        <v>25988</v>
      </c>
      <c r="C1320" s="138" t="s">
        <v>25989</v>
      </c>
      <c r="D1320" s="139" t="s">
        <v>1770</v>
      </c>
      <c r="E1320" s="140">
        <v>79.23</v>
      </c>
    </row>
    <row r="1321" spans="1:5" ht="20.100000000000001" customHeight="1" x14ac:dyDescent="0.2">
      <c r="A1321" s="138" t="s">
        <v>25990</v>
      </c>
      <c r="B1321" s="139" t="s">
        <v>25991</v>
      </c>
      <c r="C1321" s="138" t="s">
        <v>25992</v>
      </c>
      <c r="D1321" s="139" t="s">
        <v>5927</v>
      </c>
      <c r="E1321" s="140">
        <v>1743.91</v>
      </c>
    </row>
    <row r="1322" spans="1:5" ht="20.100000000000001" customHeight="1" x14ac:dyDescent="0.2">
      <c r="A1322" s="136" t="s">
        <v>529</v>
      </c>
      <c r="B1322" s="552" t="s">
        <v>25660</v>
      </c>
      <c r="C1322" s="552"/>
      <c r="D1322" s="552"/>
      <c r="E1322" s="137">
        <v>6125.41</v>
      </c>
    </row>
    <row r="1323" spans="1:5" ht="20.100000000000001" customHeight="1" x14ac:dyDescent="0.2">
      <c r="A1323" s="138" t="s">
        <v>530</v>
      </c>
      <c r="B1323" s="139" t="s">
        <v>25993</v>
      </c>
      <c r="C1323" s="138" t="s">
        <v>25994</v>
      </c>
      <c r="D1323" s="139" t="s">
        <v>1770</v>
      </c>
      <c r="E1323" s="140">
        <v>368.93</v>
      </c>
    </row>
    <row r="1324" spans="1:5" ht="20.100000000000001" customHeight="1" x14ac:dyDescent="0.2">
      <c r="A1324" s="138" t="s">
        <v>531</v>
      </c>
      <c r="B1324" s="139" t="s">
        <v>25995</v>
      </c>
      <c r="C1324" s="138" t="s">
        <v>25996</v>
      </c>
      <c r="D1324" s="139" t="s">
        <v>1770</v>
      </c>
      <c r="E1324" s="140">
        <v>117.93</v>
      </c>
    </row>
    <row r="1325" spans="1:5" ht="20.100000000000001" customHeight="1" x14ac:dyDescent="0.2">
      <c r="A1325" s="138" t="s">
        <v>532</v>
      </c>
      <c r="B1325" s="139" t="s">
        <v>25997</v>
      </c>
      <c r="C1325" s="138" t="s">
        <v>25998</v>
      </c>
      <c r="D1325" s="139" t="s">
        <v>2759</v>
      </c>
      <c r="E1325" s="140">
        <v>713.76</v>
      </c>
    </row>
    <row r="1326" spans="1:5" ht="20.100000000000001" customHeight="1" x14ac:dyDescent="0.2">
      <c r="A1326" s="138" t="s">
        <v>533</v>
      </c>
      <c r="B1326" s="139" t="s">
        <v>25999</v>
      </c>
      <c r="C1326" s="138" t="s">
        <v>26000</v>
      </c>
      <c r="D1326" s="139" t="s">
        <v>2759</v>
      </c>
      <c r="E1326" s="140">
        <v>514.54</v>
      </c>
    </row>
    <row r="1327" spans="1:5" ht="20.100000000000001" customHeight="1" x14ac:dyDescent="0.2">
      <c r="A1327" s="138" t="s">
        <v>534</v>
      </c>
      <c r="B1327" s="139" t="s">
        <v>26001</v>
      </c>
      <c r="C1327" s="138" t="s">
        <v>26002</v>
      </c>
      <c r="D1327" s="139" t="s">
        <v>2759</v>
      </c>
      <c r="E1327" s="140">
        <v>255.9</v>
      </c>
    </row>
    <row r="1328" spans="1:5" ht="20.100000000000001" customHeight="1" x14ac:dyDescent="0.2">
      <c r="A1328" s="138" t="s">
        <v>535</v>
      </c>
      <c r="B1328" s="139" t="s">
        <v>26003</v>
      </c>
      <c r="C1328" s="138" t="s">
        <v>26004</v>
      </c>
      <c r="D1328" s="139" t="s">
        <v>2759</v>
      </c>
      <c r="E1328" s="140">
        <v>347.4</v>
      </c>
    </row>
    <row r="1329" spans="1:5" ht="20.100000000000001" customHeight="1" x14ac:dyDescent="0.2">
      <c r="A1329" s="138" t="s">
        <v>536</v>
      </c>
      <c r="B1329" s="139" t="s">
        <v>26005</v>
      </c>
      <c r="C1329" s="138" t="s">
        <v>26006</v>
      </c>
      <c r="D1329" s="139" t="s">
        <v>2759</v>
      </c>
      <c r="E1329" s="140">
        <v>711.54</v>
      </c>
    </row>
    <row r="1330" spans="1:5" ht="20.100000000000001" customHeight="1" x14ac:dyDescent="0.2">
      <c r="A1330" s="138" t="s">
        <v>26007</v>
      </c>
      <c r="B1330" s="139" t="s">
        <v>26008</v>
      </c>
      <c r="C1330" s="138" t="s">
        <v>26009</v>
      </c>
      <c r="D1330" s="139" t="s">
        <v>2759</v>
      </c>
      <c r="E1330" s="140">
        <v>803.58</v>
      </c>
    </row>
    <row r="1331" spans="1:5" ht="20.100000000000001" customHeight="1" x14ac:dyDescent="0.2">
      <c r="A1331" s="138" t="s">
        <v>26010</v>
      </c>
      <c r="B1331" s="139" t="s">
        <v>26011</v>
      </c>
      <c r="C1331" s="138" t="s">
        <v>26012</v>
      </c>
      <c r="D1331" s="139" t="s">
        <v>1770</v>
      </c>
      <c r="E1331" s="140">
        <v>50.47</v>
      </c>
    </row>
    <row r="1332" spans="1:5" ht="20.100000000000001" customHeight="1" x14ac:dyDescent="0.2">
      <c r="A1332" s="547" t="s">
        <v>26013</v>
      </c>
      <c r="B1332" s="548" t="s">
        <v>26014</v>
      </c>
      <c r="C1332" s="547" t="s">
        <v>26015</v>
      </c>
      <c r="D1332" s="548" t="s">
        <v>1549</v>
      </c>
      <c r="E1332" s="549">
        <v>410.13</v>
      </c>
    </row>
    <row r="1333" spans="1:5" ht="2.1" customHeight="1" x14ac:dyDescent="0.2">
      <c r="A1333" s="547"/>
      <c r="B1333" s="548"/>
      <c r="C1333" s="547"/>
      <c r="D1333" s="548"/>
      <c r="E1333" s="549"/>
    </row>
    <row r="1334" spans="1:5" ht="20.100000000000001" customHeight="1" x14ac:dyDescent="0.2">
      <c r="A1334" s="547" t="s">
        <v>26016</v>
      </c>
      <c r="B1334" s="548" t="s">
        <v>26017</v>
      </c>
      <c r="C1334" s="547" t="s">
        <v>26018</v>
      </c>
      <c r="D1334" s="548" t="s">
        <v>2759</v>
      </c>
      <c r="E1334" s="549">
        <v>248.52</v>
      </c>
    </row>
    <row r="1335" spans="1:5" ht="2.1" customHeight="1" x14ac:dyDescent="0.2">
      <c r="A1335" s="547"/>
      <c r="B1335" s="548"/>
      <c r="C1335" s="547"/>
      <c r="D1335" s="548"/>
      <c r="E1335" s="549"/>
    </row>
    <row r="1336" spans="1:5" ht="20.100000000000001" customHeight="1" x14ac:dyDescent="0.2">
      <c r="A1336" s="138" t="s">
        <v>26019</v>
      </c>
      <c r="B1336" s="139" t="s">
        <v>26020</v>
      </c>
      <c r="C1336" s="138" t="s">
        <v>26021</v>
      </c>
      <c r="D1336" s="139" t="s">
        <v>2759</v>
      </c>
      <c r="E1336" s="140">
        <v>144.91999999999999</v>
      </c>
    </row>
    <row r="1337" spans="1:5" ht="20.100000000000001" customHeight="1" x14ac:dyDescent="0.2">
      <c r="A1337" s="138" t="s">
        <v>26022</v>
      </c>
      <c r="B1337" s="139" t="s">
        <v>26023</v>
      </c>
      <c r="C1337" s="138" t="s">
        <v>26024</v>
      </c>
      <c r="D1337" s="139" t="s">
        <v>2759</v>
      </c>
      <c r="E1337" s="140">
        <v>271.42</v>
      </c>
    </row>
    <row r="1338" spans="1:5" ht="20.100000000000001" customHeight="1" x14ac:dyDescent="0.2">
      <c r="A1338" s="138" t="s">
        <v>26025</v>
      </c>
      <c r="B1338" s="139" t="s">
        <v>26026</v>
      </c>
      <c r="C1338" s="138" t="s">
        <v>26027</v>
      </c>
      <c r="D1338" s="139" t="s">
        <v>2759</v>
      </c>
      <c r="E1338" s="140">
        <v>271.42</v>
      </c>
    </row>
    <row r="1339" spans="1:5" ht="20.100000000000001" customHeight="1" x14ac:dyDescent="0.2">
      <c r="A1339" s="138" t="s">
        <v>26028</v>
      </c>
      <c r="B1339" s="139" t="s">
        <v>26029</v>
      </c>
      <c r="C1339" s="138" t="s">
        <v>26030</v>
      </c>
      <c r="D1339" s="139" t="s">
        <v>2759</v>
      </c>
      <c r="E1339" s="140">
        <v>172.63</v>
      </c>
    </row>
    <row r="1340" spans="1:5" ht="20.100000000000001" customHeight="1" x14ac:dyDescent="0.2">
      <c r="A1340" s="138" t="s">
        <v>26031</v>
      </c>
      <c r="B1340" s="139" t="s">
        <v>26032</v>
      </c>
      <c r="C1340" s="138" t="s">
        <v>26033</v>
      </c>
      <c r="D1340" s="139" t="s">
        <v>2759</v>
      </c>
      <c r="E1340" s="140">
        <v>194.22</v>
      </c>
    </row>
    <row r="1341" spans="1:5" ht="20.100000000000001" customHeight="1" x14ac:dyDescent="0.2">
      <c r="A1341" s="547" t="s">
        <v>26034</v>
      </c>
      <c r="B1341" s="548" t="s">
        <v>26035</v>
      </c>
      <c r="C1341" s="547" t="s">
        <v>26036</v>
      </c>
      <c r="D1341" s="548" t="s">
        <v>2759</v>
      </c>
      <c r="E1341" s="549">
        <v>514.37</v>
      </c>
    </row>
    <row r="1342" spans="1:5" ht="2.1" customHeight="1" x14ac:dyDescent="0.2">
      <c r="A1342" s="547"/>
      <c r="B1342" s="548"/>
      <c r="C1342" s="547"/>
      <c r="D1342" s="548"/>
      <c r="E1342" s="549"/>
    </row>
    <row r="1343" spans="1:5" ht="20.100000000000001" customHeight="1" x14ac:dyDescent="0.2">
      <c r="A1343" s="547" t="s">
        <v>26037</v>
      </c>
      <c r="B1343" s="548" t="s">
        <v>26038</v>
      </c>
      <c r="C1343" s="547" t="s">
        <v>26039</v>
      </c>
      <c r="D1343" s="548" t="s">
        <v>1549</v>
      </c>
      <c r="E1343" s="549">
        <v>13.73</v>
      </c>
    </row>
    <row r="1344" spans="1:5" ht="2.1" customHeight="1" x14ac:dyDescent="0.2">
      <c r="A1344" s="547"/>
      <c r="B1344" s="548"/>
      <c r="C1344" s="547"/>
      <c r="D1344" s="548"/>
      <c r="E1344" s="549"/>
    </row>
    <row r="1345" spans="1:5" ht="20.100000000000001" customHeight="1" x14ac:dyDescent="0.2">
      <c r="A1345" s="136" t="s">
        <v>26040</v>
      </c>
      <c r="B1345" s="552" t="s">
        <v>26041</v>
      </c>
      <c r="C1345" s="552"/>
      <c r="D1345" s="552"/>
      <c r="E1345" s="137">
        <v>79998.460000000006</v>
      </c>
    </row>
    <row r="1346" spans="1:5" ht="20.100000000000001" customHeight="1" x14ac:dyDescent="0.2">
      <c r="A1346" s="136" t="s">
        <v>548</v>
      </c>
      <c r="B1346" s="552" t="s">
        <v>26042</v>
      </c>
      <c r="C1346" s="552"/>
      <c r="D1346" s="552"/>
      <c r="E1346" s="137">
        <v>36002.43</v>
      </c>
    </row>
    <row r="1347" spans="1:5" ht="20.100000000000001" customHeight="1" x14ac:dyDescent="0.2">
      <c r="A1347" s="138" t="s">
        <v>549</v>
      </c>
      <c r="B1347" s="139" t="s">
        <v>26043</v>
      </c>
      <c r="C1347" s="138" t="s">
        <v>26044</v>
      </c>
      <c r="D1347" s="139" t="s">
        <v>2759</v>
      </c>
      <c r="E1347" s="140">
        <v>163.82</v>
      </c>
    </row>
    <row r="1348" spans="1:5" ht="20.100000000000001" customHeight="1" x14ac:dyDescent="0.2">
      <c r="A1348" s="138" t="s">
        <v>551</v>
      </c>
      <c r="B1348" s="139" t="s">
        <v>26045</v>
      </c>
      <c r="C1348" s="138" t="s">
        <v>26046</v>
      </c>
      <c r="D1348" s="139" t="s">
        <v>2759</v>
      </c>
      <c r="E1348" s="140">
        <v>399.68</v>
      </c>
    </row>
    <row r="1349" spans="1:5" ht="20.100000000000001" customHeight="1" x14ac:dyDescent="0.2">
      <c r="A1349" s="547" t="s">
        <v>552</v>
      </c>
      <c r="B1349" s="548" t="s">
        <v>26047</v>
      </c>
      <c r="C1349" s="547" t="s">
        <v>26048</v>
      </c>
      <c r="D1349" s="548" t="s">
        <v>1549</v>
      </c>
      <c r="E1349" s="549">
        <v>356.24</v>
      </c>
    </row>
    <row r="1350" spans="1:5" ht="2.1" customHeight="1" x14ac:dyDescent="0.2">
      <c r="A1350" s="547"/>
      <c r="B1350" s="548"/>
      <c r="C1350" s="547"/>
      <c r="D1350" s="548"/>
      <c r="E1350" s="549"/>
    </row>
    <row r="1351" spans="1:5" ht="20.100000000000001" customHeight="1" x14ac:dyDescent="0.2">
      <c r="A1351" s="138" t="s">
        <v>553</v>
      </c>
      <c r="B1351" s="139" t="s">
        <v>26049</v>
      </c>
      <c r="C1351" s="138" t="s">
        <v>26050</v>
      </c>
      <c r="D1351" s="139" t="s">
        <v>2759</v>
      </c>
      <c r="E1351" s="140">
        <v>269.42</v>
      </c>
    </row>
    <row r="1352" spans="1:5" ht="20.100000000000001" customHeight="1" x14ac:dyDescent="0.2">
      <c r="A1352" s="547" t="s">
        <v>554</v>
      </c>
      <c r="B1352" s="548" t="s">
        <v>26051</v>
      </c>
      <c r="C1352" s="547" t="s">
        <v>26052</v>
      </c>
      <c r="D1352" s="548" t="s">
        <v>1549</v>
      </c>
      <c r="E1352" s="549">
        <v>262.38</v>
      </c>
    </row>
    <row r="1353" spans="1:5" ht="2.1" customHeight="1" x14ac:dyDescent="0.2">
      <c r="A1353" s="547"/>
      <c r="B1353" s="548"/>
      <c r="C1353" s="547"/>
      <c r="D1353" s="548"/>
      <c r="E1353" s="549"/>
    </row>
    <row r="1354" spans="1:5" ht="20.100000000000001" customHeight="1" x14ac:dyDescent="0.2">
      <c r="A1354" s="547" t="s">
        <v>555</v>
      </c>
      <c r="B1354" s="548" t="s">
        <v>26053</v>
      </c>
      <c r="C1354" s="547" t="s">
        <v>26054</v>
      </c>
      <c r="D1354" s="548" t="s">
        <v>1549</v>
      </c>
      <c r="E1354" s="549">
        <v>301.11</v>
      </c>
    </row>
    <row r="1355" spans="1:5" ht="2.1" customHeight="1" x14ac:dyDescent="0.2">
      <c r="A1355" s="547"/>
      <c r="B1355" s="548"/>
      <c r="C1355" s="547"/>
      <c r="D1355" s="548"/>
      <c r="E1355" s="549"/>
    </row>
    <row r="1356" spans="1:5" ht="20.100000000000001" customHeight="1" x14ac:dyDescent="0.2">
      <c r="A1356" s="547" t="s">
        <v>556</v>
      </c>
      <c r="B1356" s="548" t="s">
        <v>26055</v>
      </c>
      <c r="C1356" s="547" t="s">
        <v>26056</v>
      </c>
      <c r="D1356" s="548" t="s">
        <v>1549</v>
      </c>
      <c r="E1356" s="549">
        <v>357.42</v>
      </c>
    </row>
    <row r="1357" spans="1:5" ht="2.1" customHeight="1" x14ac:dyDescent="0.2">
      <c r="A1357" s="547"/>
      <c r="B1357" s="548"/>
      <c r="C1357" s="547"/>
      <c r="D1357" s="548"/>
      <c r="E1357" s="549"/>
    </row>
    <row r="1358" spans="1:5" ht="20.100000000000001" customHeight="1" x14ac:dyDescent="0.2">
      <c r="A1358" s="547" t="s">
        <v>557</v>
      </c>
      <c r="B1358" s="548" t="s">
        <v>26057</v>
      </c>
      <c r="C1358" s="547" t="s">
        <v>26058</v>
      </c>
      <c r="D1358" s="548" t="s">
        <v>1549</v>
      </c>
      <c r="E1358" s="549">
        <v>315.77999999999997</v>
      </c>
    </row>
    <row r="1359" spans="1:5" ht="2.1" customHeight="1" x14ac:dyDescent="0.2">
      <c r="A1359" s="547"/>
      <c r="B1359" s="548"/>
      <c r="C1359" s="547"/>
      <c r="D1359" s="548"/>
      <c r="E1359" s="549"/>
    </row>
    <row r="1360" spans="1:5" ht="20.100000000000001" customHeight="1" x14ac:dyDescent="0.2">
      <c r="A1360" s="138" t="s">
        <v>558</v>
      </c>
      <c r="B1360" s="139" t="s">
        <v>26059</v>
      </c>
      <c r="C1360" s="138" t="s">
        <v>26060</v>
      </c>
      <c r="D1360" s="139" t="s">
        <v>2759</v>
      </c>
      <c r="E1360" s="140">
        <v>178.76</v>
      </c>
    </row>
    <row r="1361" spans="1:5" ht="20.100000000000001" customHeight="1" x14ac:dyDescent="0.2">
      <c r="A1361" s="138" t="s">
        <v>559</v>
      </c>
      <c r="B1361" s="139" t="s">
        <v>26061</v>
      </c>
      <c r="C1361" s="138" t="s">
        <v>26062</v>
      </c>
      <c r="D1361" s="139" t="s">
        <v>2759</v>
      </c>
      <c r="E1361" s="140">
        <v>189.92</v>
      </c>
    </row>
    <row r="1362" spans="1:5" ht="20.100000000000001" customHeight="1" x14ac:dyDescent="0.2">
      <c r="A1362" s="138" t="s">
        <v>560</v>
      </c>
      <c r="B1362" s="139" t="s">
        <v>26063</v>
      </c>
      <c r="C1362" s="138" t="s">
        <v>26064</v>
      </c>
      <c r="D1362" s="139" t="s">
        <v>1549</v>
      </c>
      <c r="E1362" s="140">
        <v>2117.54</v>
      </c>
    </row>
    <row r="1363" spans="1:5" ht="20.100000000000001" customHeight="1" x14ac:dyDescent="0.2">
      <c r="A1363" s="138" t="s">
        <v>561</v>
      </c>
      <c r="B1363" s="139" t="s">
        <v>26065</v>
      </c>
      <c r="C1363" s="138" t="s">
        <v>26066</v>
      </c>
      <c r="D1363" s="139" t="s">
        <v>1549</v>
      </c>
      <c r="E1363" s="140">
        <v>2771.13</v>
      </c>
    </row>
    <row r="1364" spans="1:5" ht="20.100000000000001" customHeight="1" x14ac:dyDescent="0.2">
      <c r="A1364" s="138" t="s">
        <v>562</v>
      </c>
      <c r="B1364" s="139" t="s">
        <v>26067</v>
      </c>
      <c r="C1364" s="138" t="s">
        <v>26068</v>
      </c>
      <c r="D1364" s="139" t="s">
        <v>1549</v>
      </c>
      <c r="E1364" s="140">
        <v>4078.32</v>
      </c>
    </row>
    <row r="1365" spans="1:5" ht="20.100000000000001" customHeight="1" x14ac:dyDescent="0.2">
      <c r="A1365" s="138" t="s">
        <v>563</v>
      </c>
      <c r="B1365" s="139" t="s">
        <v>26069</v>
      </c>
      <c r="C1365" s="138" t="s">
        <v>26070</v>
      </c>
      <c r="D1365" s="139" t="s">
        <v>1549</v>
      </c>
      <c r="E1365" s="140">
        <v>776.23</v>
      </c>
    </row>
    <row r="1366" spans="1:5" ht="20.100000000000001" customHeight="1" x14ac:dyDescent="0.2">
      <c r="A1366" s="138" t="s">
        <v>564</v>
      </c>
      <c r="B1366" s="139" t="s">
        <v>26071</v>
      </c>
      <c r="C1366" s="138" t="s">
        <v>26072</v>
      </c>
      <c r="D1366" s="139" t="s">
        <v>1549</v>
      </c>
      <c r="E1366" s="140">
        <v>845.15</v>
      </c>
    </row>
    <row r="1367" spans="1:5" ht="20.100000000000001" customHeight="1" x14ac:dyDescent="0.2">
      <c r="A1367" s="138" t="s">
        <v>565</v>
      </c>
      <c r="B1367" s="139" t="s">
        <v>26073</v>
      </c>
      <c r="C1367" s="138" t="s">
        <v>26074</v>
      </c>
      <c r="D1367" s="139" t="s">
        <v>1549</v>
      </c>
      <c r="E1367" s="140">
        <v>872.24</v>
      </c>
    </row>
    <row r="1368" spans="1:5" ht="20.100000000000001" customHeight="1" x14ac:dyDescent="0.2">
      <c r="A1368" s="138" t="s">
        <v>566</v>
      </c>
      <c r="B1368" s="139" t="s">
        <v>26075</v>
      </c>
      <c r="C1368" s="138" t="s">
        <v>26076</v>
      </c>
      <c r="D1368" s="139" t="s">
        <v>1549</v>
      </c>
      <c r="E1368" s="140">
        <v>759.16</v>
      </c>
    </row>
    <row r="1369" spans="1:5" ht="20.100000000000001" customHeight="1" x14ac:dyDescent="0.2">
      <c r="A1369" s="138" t="s">
        <v>567</v>
      </c>
      <c r="B1369" s="139" t="s">
        <v>26077</v>
      </c>
      <c r="C1369" s="138" t="s">
        <v>26078</v>
      </c>
      <c r="D1369" s="139" t="s">
        <v>1549</v>
      </c>
      <c r="E1369" s="140">
        <v>785.85</v>
      </c>
    </row>
    <row r="1370" spans="1:5" ht="20.100000000000001" customHeight="1" x14ac:dyDescent="0.2">
      <c r="A1370" s="138" t="s">
        <v>569</v>
      </c>
      <c r="B1370" s="139" t="s">
        <v>26079</v>
      </c>
      <c r="C1370" s="138" t="s">
        <v>26080</v>
      </c>
      <c r="D1370" s="139" t="s">
        <v>1549</v>
      </c>
      <c r="E1370" s="140">
        <v>812.53</v>
      </c>
    </row>
    <row r="1371" spans="1:5" ht="20.100000000000001" customHeight="1" x14ac:dyDescent="0.2">
      <c r="A1371" s="138" t="s">
        <v>571</v>
      </c>
      <c r="B1371" s="139" t="s">
        <v>26081</v>
      </c>
      <c r="C1371" s="138" t="s">
        <v>26082</v>
      </c>
      <c r="D1371" s="139" t="s">
        <v>1549</v>
      </c>
      <c r="E1371" s="140">
        <v>881.45</v>
      </c>
    </row>
    <row r="1372" spans="1:5" ht="20.100000000000001" customHeight="1" x14ac:dyDescent="0.2">
      <c r="A1372" s="138" t="s">
        <v>572</v>
      </c>
      <c r="B1372" s="139" t="s">
        <v>26083</v>
      </c>
      <c r="C1372" s="138" t="s">
        <v>26084</v>
      </c>
      <c r="D1372" s="139" t="s">
        <v>1549</v>
      </c>
      <c r="E1372" s="140">
        <v>908.54</v>
      </c>
    </row>
    <row r="1373" spans="1:5" ht="20.100000000000001" customHeight="1" x14ac:dyDescent="0.2">
      <c r="A1373" s="138" t="s">
        <v>573</v>
      </c>
      <c r="B1373" s="139" t="s">
        <v>26085</v>
      </c>
      <c r="C1373" s="138" t="s">
        <v>26086</v>
      </c>
      <c r="D1373" s="139" t="s">
        <v>1549</v>
      </c>
      <c r="E1373" s="140">
        <v>1220.6500000000001</v>
      </c>
    </row>
    <row r="1374" spans="1:5" ht="20.100000000000001" customHeight="1" x14ac:dyDescent="0.2">
      <c r="A1374" s="138" t="s">
        <v>574</v>
      </c>
      <c r="B1374" s="139" t="s">
        <v>26087</v>
      </c>
      <c r="C1374" s="138" t="s">
        <v>26088</v>
      </c>
      <c r="D1374" s="139" t="s">
        <v>1549</v>
      </c>
      <c r="E1374" s="140">
        <v>1358.49</v>
      </c>
    </row>
    <row r="1375" spans="1:5" ht="20.100000000000001" customHeight="1" x14ac:dyDescent="0.2">
      <c r="A1375" s="138" t="s">
        <v>576</v>
      </c>
      <c r="B1375" s="139" t="s">
        <v>26089</v>
      </c>
      <c r="C1375" s="138" t="s">
        <v>26090</v>
      </c>
      <c r="D1375" s="139" t="s">
        <v>1549</v>
      </c>
      <c r="E1375" s="140">
        <v>1412.67</v>
      </c>
    </row>
    <row r="1376" spans="1:5" ht="20.100000000000001" customHeight="1" x14ac:dyDescent="0.2">
      <c r="A1376" s="138" t="s">
        <v>578</v>
      </c>
      <c r="B1376" s="139" t="s">
        <v>26091</v>
      </c>
      <c r="C1376" s="138" t="s">
        <v>26092</v>
      </c>
      <c r="D1376" s="139" t="s">
        <v>1549</v>
      </c>
      <c r="E1376" s="140">
        <v>1165.79</v>
      </c>
    </row>
    <row r="1377" spans="1:5" ht="20.100000000000001" customHeight="1" x14ac:dyDescent="0.2">
      <c r="A1377" s="138" t="s">
        <v>580</v>
      </c>
      <c r="B1377" s="139" t="s">
        <v>26093</v>
      </c>
      <c r="C1377" s="138" t="s">
        <v>26094</v>
      </c>
      <c r="D1377" s="139" t="s">
        <v>1549</v>
      </c>
      <c r="E1377" s="140">
        <v>1219.17</v>
      </c>
    </row>
    <row r="1378" spans="1:5" ht="20.100000000000001" customHeight="1" x14ac:dyDescent="0.2">
      <c r="A1378" s="138" t="s">
        <v>582</v>
      </c>
      <c r="B1378" s="139" t="s">
        <v>26095</v>
      </c>
      <c r="C1378" s="138" t="s">
        <v>26096</v>
      </c>
      <c r="D1378" s="139" t="s">
        <v>1549</v>
      </c>
      <c r="E1378" s="140">
        <v>1272.53</v>
      </c>
    </row>
    <row r="1379" spans="1:5" ht="20.100000000000001" customHeight="1" x14ac:dyDescent="0.2">
      <c r="A1379" s="138" t="s">
        <v>584</v>
      </c>
      <c r="B1379" s="139" t="s">
        <v>26097</v>
      </c>
      <c r="C1379" s="138" t="s">
        <v>26098</v>
      </c>
      <c r="D1379" s="139" t="s">
        <v>1549</v>
      </c>
      <c r="E1379" s="140">
        <v>1410.37</v>
      </c>
    </row>
    <row r="1380" spans="1:5" ht="20.100000000000001" customHeight="1" x14ac:dyDescent="0.2">
      <c r="A1380" s="138" t="s">
        <v>585</v>
      </c>
      <c r="B1380" s="139" t="s">
        <v>26099</v>
      </c>
      <c r="C1380" s="138" t="s">
        <v>26100</v>
      </c>
      <c r="D1380" s="139" t="s">
        <v>1549</v>
      </c>
      <c r="E1380" s="140">
        <v>1464.55</v>
      </c>
    </row>
    <row r="1381" spans="1:5" ht="20.100000000000001" customHeight="1" x14ac:dyDescent="0.2">
      <c r="A1381" s="138" t="s">
        <v>587</v>
      </c>
      <c r="B1381" s="139" t="s">
        <v>26101</v>
      </c>
      <c r="C1381" s="138" t="s">
        <v>26102</v>
      </c>
      <c r="D1381" s="139" t="s">
        <v>1549</v>
      </c>
      <c r="E1381" s="140">
        <v>1038.5999999999999</v>
      </c>
    </row>
    <row r="1382" spans="1:5" ht="20.100000000000001" customHeight="1" x14ac:dyDescent="0.2">
      <c r="A1382" s="138" t="s">
        <v>589</v>
      </c>
      <c r="B1382" s="139" t="s">
        <v>26103</v>
      </c>
      <c r="C1382" s="138" t="s">
        <v>26104</v>
      </c>
      <c r="D1382" s="139" t="s">
        <v>1549</v>
      </c>
      <c r="E1382" s="140">
        <v>272.92</v>
      </c>
    </row>
    <row r="1383" spans="1:5" ht="20.100000000000001" customHeight="1" x14ac:dyDescent="0.2">
      <c r="A1383" s="138" t="s">
        <v>591</v>
      </c>
      <c r="B1383" s="139" t="s">
        <v>26105</v>
      </c>
      <c r="C1383" s="138" t="s">
        <v>26106</v>
      </c>
      <c r="D1383" s="139" t="s">
        <v>1549</v>
      </c>
      <c r="E1383" s="140">
        <v>353.74</v>
      </c>
    </row>
    <row r="1384" spans="1:5" ht="20.100000000000001" customHeight="1" x14ac:dyDescent="0.2">
      <c r="A1384" s="547" t="s">
        <v>593</v>
      </c>
      <c r="B1384" s="548" t="s">
        <v>26107</v>
      </c>
      <c r="C1384" s="547" t="s">
        <v>26108</v>
      </c>
      <c r="D1384" s="548" t="s">
        <v>1549</v>
      </c>
      <c r="E1384" s="549">
        <v>394.97</v>
      </c>
    </row>
    <row r="1385" spans="1:5" ht="2.1" customHeight="1" x14ac:dyDescent="0.2">
      <c r="A1385" s="547"/>
      <c r="B1385" s="548"/>
      <c r="C1385" s="547"/>
      <c r="D1385" s="548"/>
      <c r="E1385" s="549"/>
    </row>
    <row r="1386" spans="1:5" ht="20.100000000000001" customHeight="1" x14ac:dyDescent="0.2">
      <c r="A1386" s="547" t="s">
        <v>595</v>
      </c>
      <c r="B1386" s="548" t="s">
        <v>26109</v>
      </c>
      <c r="C1386" s="547" t="s">
        <v>26110</v>
      </c>
      <c r="D1386" s="548" t="s">
        <v>1549</v>
      </c>
      <c r="E1386" s="549">
        <v>451.64</v>
      </c>
    </row>
    <row r="1387" spans="1:5" ht="2.1" customHeight="1" x14ac:dyDescent="0.2">
      <c r="A1387" s="547"/>
      <c r="B1387" s="548"/>
      <c r="C1387" s="547"/>
      <c r="D1387" s="548"/>
      <c r="E1387" s="549"/>
    </row>
    <row r="1388" spans="1:5" ht="20.100000000000001" customHeight="1" x14ac:dyDescent="0.2">
      <c r="A1388" s="547" t="s">
        <v>597</v>
      </c>
      <c r="B1388" s="548" t="s">
        <v>26111</v>
      </c>
      <c r="C1388" s="547" t="s">
        <v>26112</v>
      </c>
      <c r="D1388" s="548" t="s">
        <v>1549</v>
      </c>
      <c r="E1388" s="549">
        <v>409.64</v>
      </c>
    </row>
    <row r="1389" spans="1:5" ht="2.1" customHeight="1" x14ac:dyDescent="0.2">
      <c r="A1389" s="547"/>
      <c r="B1389" s="548"/>
      <c r="C1389" s="547"/>
      <c r="D1389" s="548"/>
      <c r="E1389" s="549"/>
    </row>
    <row r="1390" spans="1:5" ht="20.100000000000001" customHeight="1" x14ac:dyDescent="0.2">
      <c r="A1390" s="138" t="s">
        <v>599</v>
      </c>
      <c r="B1390" s="139" t="s">
        <v>26113</v>
      </c>
      <c r="C1390" s="138" t="s">
        <v>26114</v>
      </c>
      <c r="D1390" s="139" t="s">
        <v>2759</v>
      </c>
      <c r="E1390" s="140">
        <v>353.22</v>
      </c>
    </row>
    <row r="1391" spans="1:5" ht="20.100000000000001" customHeight="1" x14ac:dyDescent="0.2">
      <c r="A1391" s="138" t="s">
        <v>601</v>
      </c>
      <c r="B1391" s="139" t="s">
        <v>26115</v>
      </c>
      <c r="C1391" s="138" t="s">
        <v>26116</v>
      </c>
      <c r="D1391" s="139" t="s">
        <v>2759</v>
      </c>
      <c r="E1391" s="140">
        <v>127.18</v>
      </c>
    </row>
    <row r="1392" spans="1:5" ht="20.100000000000001" customHeight="1" x14ac:dyDescent="0.2">
      <c r="A1392" s="138" t="s">
        <v>603</v>
      </c>
      <c r="B1392" s="139" t="s">
        <v>26117</v>
      </c>
      <c r="C1392" s="138" t="s">
        <v>26118</v>
      </c>
      <c r="D1392" s="139" t="s">
        <v>1549</v>
      </c>
      <c r="E1392" s="140">
        <v>324.3</v>
      </c>
    </row>
    <row r="1393" spans="1:5" ht="20.100000000000001" customHeight="1" x14ac:dyDescent="0.2">
      <c r="A1393" s="138" t="s">
        <v>605</v>
      </c>
      <c r="B1393" s="139" t="s">
        <v>26119</v>
      </c>
      <c r="C1393" s="138" t="s">
        <v>26120</v>
      </c>
      <c r="D1393" s="139" t="s">
        <v>1549</v>
      </c>
      <c r="E1393" s="140">
        <v>777.74</v>
      </c>
    </row>
    <row r="1394" spans="1:5" ht="20.100000000000001" customHeight="1" x14ac:dyDescent="0.2">
      <c r="A1394" s="138" t="s">
        <v>607</v>
      </c>
      <c r="B1394" s="139" t="s">
        <v>26121</v>
      </c>
      <c r="C1394" s="138" t="s">
        <v>26122</v>
      </c>
      <c r="D1394" s="139" t="s">
        <v>1549</v>
      </c>
      <c r="E1394" s="140">
        <v>333.22</v>
      </c>
    </row>
    <row r="1395" spans="1:5" ht="20.100000000000001" customHeight="1" x14ac:dyDescent="0.2">
      <c r="A1395" s="138" t="s">
        <v>609</v>
      </c>
      <c r="B1395" s="139" t="s">
        <v>26123</v>
      </c>
      <c r="C1395" s="138" t="s">
        <v>26124</v>
      </c>
      <c r="D1395" s="139" t="s">
        <v>1549</v>
      </c>
      <c r="E1395" s="140">
        <v>786.66</v>
      </c>
    </row>
    <row r="1396" spans="1:5" ht="20.100000000000001" customHeight="1" x14ac:dyDescent="0.2">
      <c r="A1396" s="138" t="s">
        <v>611</v>
      </c>
      <c r="B1396" s="139" t="s">
        <v>26125</v>
      </c>
      <c r="C1396" s="138" t="s">
        <v>26126</v>
      </c>
      <c r="D1396" s="139" t="s">
        <v>1549</v>
      </c>
      <c r="E1396" s="140">
        <v>348.21</v>
      </c>
    </row>
    <row r="1397" spans="1:5" ht="20.100000000000001" customHeight="1" x14ac:dyDescent="0.2">
      <c r="A1397" s="138" t="s">
        <v>613</v>
      </c>
      <c r="B1397" s="139" t="s">
        <v>26127</v>
      </c>
      <c r="C1397" s="138" t="s">
        <v>26128</v>
      </c>
      <c r="D1397" s="139" t="s">
        <v>1549</v>
      </c>
      <c r="E1397" s="140">
        <v>801.65</v>
      </c>
    </row>
    <row r="1398" spans="1:5" ht="20.100000000000001" customHeight="1" x14ac:dyDescent="0.2">
      <c r="A1398" s="138" t="s">
        <v>615</v>
      </c>
      <c r="B1398" s="139" t="s">
        <v>26129</v>
      </c>
      <c r="C1398" s="138" t="s">
        <v>26130</v>
      </c>
      <c r="D1398" s="139" t="s">
        <v>1549</v>
      </c>
      <c r="E1398" s="140">
        <v>301.85000000000002</v>
      </c>
    </row>
    <row r="1399" spans="1:5" ht="20.100000000000001" customHeight="1" x14ac:dyDescent="0.2">
      <c r="A1399" s="136" t="s">
        <v>1091</v>
      </c>
      <c r="B1399" s="552" t="s">
        <v>26131</v>
      </c>
      <c r="C1399" s="552"/>
      <c r="D1399" s="552"/>
      <c r="E1399" s="137">
        <v>33206.26</v>
      </c>
    </row>
    <row r="1400" spans="1:5" ht="20.100000000000001" customHeight="1" x14ac:dyDescent="0.2">
      <c r="A1400" s="138" t="s">
        <v>1092</v>
      </c>
      <c r="B1400" s="139" t="s">
        <v>26132</v>
      </c>
      <c r="C1400" s="138" t="s">
        <v>26133</v>
      </c>
      <c r="D1400" s="139" t="s">
        <v>1549</v>
      </c>
      <c r="E1400" s="140">
        <v>2596.09</v>
      </c>
    </row>
    <row r="1401" spans="1:5" ht="20.100000000000001" customHeight="1" x14ac:dyDescent="0.2">
      <c r="A1401" s="138" t="s">
        <v>1093</v>
      </c>
      <c r="B1401" s="139" t="s">
        <v>26134</v>
      </c>
      <c r="C1401" s="138" t="s">
        <v>26135</v>
      </c>
      <c r="D1401" s="139" t="s">
        <v>2759</v>
      </c>
      <c r="E1401" s="140">
        <v>233.83</v>
      </c>
    </row>
    <row r="1402" spans="1:5" ht="20.100000000000001" customHeight="1" x14ac:dyDescent="0.2">
      <c r="A1402" s="138" t="s">
        <v>1094</v>
      </c>
      <c r="B1402" s="139" t="s">
        <v>26136</v>
      </c>
      <c r="C1402" s="138" t="s">
        <v>26137</v>
      </c>
      <c r="D1402" s="139" t="s">
        <v>2759</v>
      </c>
      <c r="E1402" s="140">
        <v>222.31</v>
      </c>
    </row>
    <row r="1403" spans="1:5" ht="20.100000000000001" customHeight="1" x14ac:dyDescent="0.2">
      <c r="A1403" s="138" t="s">
        <v>1095</v>
      </c>
      <c r="B1403" s="139" t="s">
        <v>26138</v>
      </c>
      <c r="C1403" s="138" t="s">
        <v>26139</v>
      </c>
      <c r="D1403" s="139" t="s">
        <v>2759</v>
      </c>
      <c r="E1403" s="140">
        <v>376.15</v>
      </c>
    </row>
    <row r="1404" spans="1:5" ht="20.100000000000001" customHeight="1" x14ac:dyDescent="0.2">
      <c r="A1404" s="547" t="s">
        <v>1096</v>
      </c>
      <c r="B1404" s="548" t="s">
        <v>26140</v>
      </c>
      <c r="C1404" s="547" t="s">
        <v>26141</v>
      </c>
      <c r="D1404" s="548" t="s">
        <v>2759</v>
      </c>
      <c r="E1404" s="549">
        <v>1017.22</v>
      </c>
    </row>
    <row r="1405" spans="1:5" ht="2.1" customHeight="1" x14ac:dyDescent="0.2">
      <c r="A1405" s="547"/>
      <c r="B1405" s="548"/>
      <c r="C1405" s="547"/>
      <c r="D1405" s="548"/>
      <c r="E1405" s="549"/>
    </row>
    <row r="1406" spans="1:5" ht="20.100000000000001" customHeight="1" x14ac:dyDescent="0.2">
      <c r="A1406" s="138" t="s">
        <v>1097</v>
      </c>
      <c r="B1406" s="139" t="s">
        <v>26142</v>
      </c>
      <c r="C1406" s="138" t="s">
        <v>26143</v>
      </c>
      <c r="D1406" s="139" t="s">
        <v>2759</v>
      </c>
      <c r="E1406" s="140">
        <v>249.77</v>
      </c>
    </row>
    <row r="1407" spans="1:5" ht="20.100000000000001" customHeight="1" x14ac:dyDescent="0.2">
      <c r="A1407" s="138" t="s">
        <v>1098</v>
      </c>
      <c r="B1407" s="139" t="s">
        <v>26144</v>
      </c>
      <c r="C1407" s="138" t="s">
        <v>26145</v>
      </c>
      <c r="D1407" s="139" t="s">
        <v>2759</v>
      </c>
      <c r="E1407" s="140">
        <v>430.01</v>
      </c>
    </row>
    <row r="1408" spans="1:5" ht="20.100000000000001" customHeight="1" x14ac:dyDescent="0.2">
      <c r="A1408" s="138" t="s">
        <v>1099</v>
      </c>
      <c r="B1408" s="139" t="s">
        <v>26146</v>
      </c>
      <c r="C1408" s="138" t="s">
        <v>26147</v>
      </c>
      <c r="D1408" s="139" t="s">
        <v>2759</v>
      </c>
      <c r="E1408" s="140">
        <v>532.54999999999995</v>
      </c>
    </row>
    <row r="1409" spans="1:5" ht="20.100000000000001" customHeight="1" x14ac:dyDescent="0.2">
      <c r="A1409" s="138" t="s">
        <v>1100</v>
      </c>
      <c r="B1409" s="139" t="s">
        <v>26148</v>
      </c>
      <c r="C1409" s="138" t="s">
        <v>26149</v>
      </c>
      <c r="D1409" s="139" t="s">
        <v>2759</v>
      </c>
      <c r="E1409" s="140">
        <v>298.52</v>
      </c>
    </row>
    <row r="1410" spans="1:5" ht="20.100000000000001" customHeight="1" x14ac:dyDescent="0.2">
      <c r="A1410" s="138" t="s">
        <v>1101</v>
      </c>
      <c r="B1410" s="139" t="s">
        <v>26150</v>
      </c>
      <c r="C1410" s="138" t="s">
        <v>26151</v>
      </c>
      <c r="D1410" s="139" t="s">
        <v>2759</v>
      </c>
      <c r="E1410" s="140">
        <v>350.41</v>
      </c>
    </row>
    <row r="1411" spans="1:5" ht="20.100000000000001" customHeight="1" x14ac:dyDescent="0.2">
      <c r="A1411" s="547" t="s">
        <v>1102</v>
      </c>
      <c r="B1411" s="548" t="s">
        <v>26152</v>
      </c>
      <c r="C1411" s="547" t="s">
        <v>26153</v>
      </c>
      <c r="D1411" s="548" t="s">
        <v>2759</v>
      </c>
      <c r="E1411" s="549">
        <v>287.10000000000002</v>
      </c>
    </row>
    <row r="1412" spans="1:5" ht="2.1" customHeight="1" x14ac:dyDescent="0.2">
      <c r="A1412" s="547"/>
      <c r="B1412" s="548"/>
      <c r="C1412" s="547"/>
      <c r="D1412" s="548"/>
      <c r="E1412" s="549"/>
    </row>
    <row r="1413" spans="1:5" ht="20.100000000000001" customHeight="1" x14ac:dyDescent="0.2">
      <c r="A1413" s="547" t="s">
        <v>1103</v>
      </c>
      <c r="B1413" s="548" t="s">
        <v>26154</v>
      </c>
      <c r="C1413" s="547" t="s">
        <v>26155</v>
      </c>
      <c r="D1413" s="548" t="s">
        <v>2759</v>
      </c>
      <c r="E1413" s="549">
        <v>244.51</v>
      </c>
    </row>
    <row r="1414" spans="1:5" ht="2.1" customHeight="1" x14ac:dyDescent="0.2">
      <c r="A1414" s="547"/>
      <c r="B1414" s="548"/>
      <c r="C1414" s="547"/>
      <c r="D1414" s="548"/>
      <c r="E1414" s="549"/>
    </row>
    <row r="1415" spans="1:5" ht="20.100000000000001" customHeight="1" x14ac:dyDescent="0.2">
      <c r="A1415" s="547" t="s">
        <v>1104</v>
      </c>
      <c r="B1415" s="548" t="s">
        <v>26156</v>
      </c>
      <c r="C1415" s="547" t="s">
        <v>26157</v>
      </c>
      <c r="D1415" s="548" t="s">
        <v>2759</v>
      </c>
      <c r="E1415" s="549">
        <v>270.2</v>
      </c>
    </row>
    <row r="1416" spans="1:5" ht="2.1" customHeight="1" x14ac:dyDescent="0.2">
      <c r="A1416" s="547"/>
      <c r="B1416" s="548"/>
      <c r="C1416" s="547"/>
      <c r="D1416" s="548"/>
      <c r="E1416" s="549"/>
    </row>
    <row r="1417" spans="1:5" ht="20.100000000000001" customHeight="1" x14ac:dyDescent="0.2">
      <c r="A1417" s="547" t="s">
        <v>1105</v>
      </c>
      <c r="B1417" s="548" t="s">
        <v>26158</v>
      </c>
      <c r="C1417" s="547" t="s">
        <v>26159</v>
      </c>
      <c r="D1417" s="548" t="s">
        <v>2759</v>
      </c>
      <c r="E1417" s="549">
        <v>311.70999999999998</v>
      </c>
    </row>
    <row r="1418" spans="1:5" ht="2.1" customHeight="1" x14ac:dyDescent="0.2">
      <c r="A1418" s="547"/>
      <c r="B1418" s="548"/>
      <c r="C1418" s="547"/>
      <c r="D1418" s="548"/>
      <c r="E1418" s="549"/>
    </row>
    <row r="1419" spans="1:5" ht="20.100000000000001" customHeight="1" x14ac:dyDescent="0.2">
      <c r="A1419" s="138" t="s">
        <v>1106</v>
      </c>
      <c r="B1419" s="139" t="s">
        <v>26160</v>
      </c>
      <c r="C1419" s="138" t="s">
        <v>26161</v>
      </c>
      <c r="D1419" s="139" t="s">
        <v>2759</v>
      </c>
      <c r="E1419" s="140">
        <v>331.27</v>
      </c>
    </row>
    <row r="1420" spans="1:5" ht="20.100000000000001" customHeight="1" x14ac:dyDescent="0.2">
      <c r="A1420" s="138" t="s">
        <v>1107</v>
      </c>
      <c r="B1420" s="139" t="s">
        <v>26162</v>
      </c>
      <c r="C1420" s="138" t="s">
        <v>26163</v>
      </c>
      <c r="D1420" s="139" t="s">
        <v>1549</v>
      </c>
      <c r="E1420" s="140">
        <v>1003.86</v>
      </c>
    </row>
    <row r="1421" spans="1:5" ht="20.100000000000001" customHeight="1" x14ac:dyDescent="0.2">
      <c r="A1421" s="138" t="s">
        <v>1108</v>
      </c>
      <c r="B1421" s="139" t="s">
        <v>26164</v>
      </c>
      <c r="C1421" s="138" t="s">
        <v>26165</v>
      </c>
      <c r="D1421" s="139" t="s">
        <v>1549</v>
      </c>
      <c r="E1421" s="140">
        <v>1151.96</v>
      </c>
    </row>
    <row r="1422" spans="1:5" ht="20.100000000000001" customHeight="1" x14ac:dyDescent="0.2">
      <c r="A1422" s="138" t="s">
        <v>1109</v>
      </c>
      <c r="B1422" s="139" t="s">
        <v>26166</v>
      </c>
      <c r="C1422" s="138" t="s">
        <v>26167</v>
      </c>
      <c r="D1422" s="139" t="s">
        <v>2759</v>
      </c>
      <c r="E1422" s="140">
        <v>1696.47</v>
      </c>
    </row>
    <row r="1423" spans="1:5" ht="20.100000000000001" customHeight="1" x14ac:dyDescent="0.2">
      <c r="A1423" s="138" t="s">
        <v>1110</v>
      </c>
      <c r="B1423" s="139" t="s">
        <v>26168</v>
      </c>
      <c r="C1423" s="138" t="s">
        <v>26169</v>
      </c>
      <c r="D1423" s="139" t="s">
        <v>2759</v>
      </c>
      <c r="E1423" s="140">
        <v>329.04</v>
      </c>
    </row>
    <row r="1424" spans="1:5" ht="20.100000000000001" customHeight="1" x14ac:dyDescent="0.2">
      <c r="A1424" s="138" t="s">
        <v>1111</v>
      </c>
      <c r="B1424" s="139" t="s">
        <v>26170</v>
      </c>
      <c r="C1424" s="138" t="s">
        <v>26171</v>
      </c>
      <c r="D1424" s="139" t="s">
        <v>2759</v>
      </c>
      <c r="E1424" s="140">
        <v>532.86</v>
      </c>
    </row>
    <row r="1425" spans="1:5" ht="20.100000000000001" customHeight="1" x14ac:dyDescent="0.2">
      <c r="A1425" s="138" t="s">
        <v>1112</v>
      </c>
      <c r="B1425" s="139" t="s">
        <v>26172</v>
      </c>
      <c r="C1425" s="138" t="s">
        <v>26173</v>
      </c>
      <c r="D1425" s="139" t="s">
        <v>2759</v>
      </c>
      <c r="E1425" s="140">
        <v>398.56</v>
      </c>
    </row>
    <row r="1426" spans="1:5" ht="20.100000000000001" customHeight="1" x14ac:dyDescent="0.2">
      <c r="A1426" s="138" t="s">
        <v>1113</v>
      </c>
      <c r="B1426" s="139" t="s">
        <v>26174</v>
      </c>
      <c r="C1426" s="138" t="s">
        <v>26175</v>
      </c>
      <c r="D1426" s="139" t="s">
        <v>2759</v>
      </c>
      <c r="E1426" s="140">
        <v>408.13</v>
      </c>
    </row>
    <row r="1427" spans="1:5" ht="20.100000000000001" customHeight="1" x14ac:dyDescent="0.2">
      <c r="A1427" s="138" t="s">
        <v>1114</v>
      </c>
      <c r="B1427" s="139" t="s">
        <v>26176</v>
      </c>
      <c r="C1427" s="138" t="s">
        <v>26177</v>
      </c>
      <c r="D1427" s="139" t="s">
        <v>2759</v>
      </c>
      <c r="E1427" s="140">
        <v>250.33</v>
      </c>
    </row>
    <row r="1428" spans="1:5" ht="20.100000000000001" customHeight="1" x14ac:dyDescent="0.2">
      <c r="A1428" s="547" t="s">
        <v>1115</v>
      </c>
      <c r="B1428" s="548" t="s">
        <v>26178</v>
      </c>
      <c r="C1428" s="547" t="s">
        <v>26179</v>
      </c>
      <c r="D1428" s="548" t="s">
        <v>2759</v>
      </c>
      <c r="E1428" s="549">
        <v>352.25</v>
      </c>
    </row>
    <row r="1429" spans="1:5" ht="2.1" customHeight="1" x14ac:dyDescent="0.2">
      <c r="A1429" s="547"/>
      <c r="B1429" s="548"/>
      <c r="C1429" s="547"/>
      <c r="D1429" s="548"/>
      <c r="E1429" s="549"/>
    </row>
    <row r="1430" spans="1:5" ht="20.100000000000001" customHeight="1" x14ac:dyDescent="0.2">
      <c r="A1430" s="547" t="s">
        <v>1116</v>
      </c>
      <c r="B1430" s="548" t="s">
        <v>26180</v>
      </c>
      <c r="C1430" s="547" t="s">
        <v>26181</v>
      </c>
      <c r="D1430" s="548" t="s">
        <v>2759</v>
      </c>
      <c r="E1430" s="549">
        <v>319.73</v>
      </c>
    </row>
    <row r="1431" spans="1:5" ht="2.1" customHeight="1" x14ac:dyDescent="0.2">
      <c r="A1431" s="547"/>
      <c r="B1431" s="548"/>
      <c r="C1431" s="547"/>
      <c r="D1431" s="548"/>
      <c r="E1431" s="549"/>
    </row>
    <row r="1432" spans="1:5" ht="20.100000000000001" customHeight="1" x14ac:dyDescent="0.2">
      <c r="A1432" s="547" t="s">
        <v>1117</v>
      </c>
      <c r="B1432" s="548" t="s">
        <v>26182</v>
      </c>
      <c r="C1432" s="547" t="s">
        <v>26183</v>
      </c>
      <c r="D1432" s="548" t="s">
        <v>2759</v>
      </c>
      <c r="E1432" s="549">
        <v>343.51</v>
      </c>
    </row>
    <row r="1433" spans="1:5" ht="2.1" customHeight="1" x14ac:dyDescent="0.2">
      <c r="A1433" s="547"/>
      <c r="B1433" s="548"/>
      <c r="C1433" s="547"/>
      <c r="D1433" s="548"/>
      <c r="E1433" s="549"/>
    </row>
    <row r="1434" spans="1:5" ht="20.100000000000001" customHeight="1" x14ac:dyDescent="0.2">
      <c r="A1434" s="547" t="s">
        <v>1118</v>
      </c>
      <c r="B1434" s="548" t="s">
        <v>26184</v>
      </c>
      <c r="C1434" s="547" t="s">
        <v>26185</v>
      </c>
      <c r="D1434" s="548" t="s">
        <v>2759</v>
      </c>
      <c r="E1434" s="549">
        <v>316.97000000000003</v>
      </c>
    </row>
    <row r="1435" spans="1:5" ht="2.1" customHeight="1" x14ac:dyDescent="0.2">
      <c r="A1435" s="547"/>
      <c r="B1435" s="548"/>
      <c r="C1435" s="547"/>
      <c r="D1435" s="548"/>
      <c r="E1435" s="549"/>
    </row>
    <row r="1436" spans="1:5" ht="20.100000000000001" customHeight="1" x14ac:dyDescent="0.2">
      <c r="A1436" s="547" t="s">
        <v>1119</v>
      </c>
      <c r="B1436" s="548" t="s">
        <v>26186</v>
      </c>
      <c r="C1436" s="547" t="s">
        <v>26187</v>
      </c>
      <c r="D1436" s="548" t="s">
        <v>2759</v>
      </c>
      <c r="E1436" s="549">
        <v>387.53</v>
      </c>
    </row>
    <row r="1437" spans="1:5" ht="2.1" customHeight="1" x14ac:dyDescent="0.2">
      <c r="A1437" s="547"/>
      <c r="B1437" s="548"/>
      <c r="C1437" s="547"/>
      <c r="D1437" s="548"/>
      <c r="E1437" s="549"/>
    </row>
    <row r="1438" spans="1:5" ht="20.100000000000001" customHeight="1" x14ac:dyDescent="0.2">
      <c r="A1438" s="547" t="s">
        <v>1120</v>
      </c>
      <c r="B1438" s="548" t="s">
        <v>26188</v>
      </c>
      <c r="C1438" s="547" t="s">
        <v>26189</v>
      </c>
      <c r="D1438" s="548" t="s">
        <v>2759</v>
      </c>
      <c r="E1438" s="549">
        <v>354.23</v>
      </c>
    </row>
    <row r="1439" spans="1:5" ht="2.1" customHeight="1" x14ac:dyDescent="0.2">
      <c r="A1439" s="547"/>
      <c r="B1439" s="548"/>
      <c r="C1439" s="547"/>
      <c r="D1439" s="548"/>
      <c r="E1439" s="549"/>
    </row>
    <row r="1440" spans="1:5" ht="20.100000000000001" customHeight="1" x14ac:dyDescent="0.2">
      <c r="A1440" s="547" t="s">
        <v>1121</v>
      </c>
      <c r="B1440" s="548" t="s">
        <v>26190</v>
      </c>
      <c r="C1440" s="547" t="s">
        <v>26191</v>
      </c>
      <c r="D1440" s="548" t="s">
        <v>2759</v>
      </c>
      <c r="E1440" s="549">
        <v>364.05</v>
      </c>
    </row>
    <row r="1441" spans="1:5" ht="2.1" customHeight="1" x14ac:dyDescent="0.2">
      <c r="A1441" s="547"/>
      <c r="B1441" s="548"/>
      <c r="C1441" s="547"/>
      <c r="D1441" s="548"/>
      <c r="E1441" s="549"/>
    </row>
    <row r="1442" spans="1:5" ht="20.100000000000001" customHeight="1" x14ac:dyDescent="0.2">
      <c r="A1442" s="547" t="s">
        <v>1122</v>
      </c>
      <c r="B1442" s="548" t="s">
        <v>26192</v>
      </c>
      <c r="C1442" s="547" t="s">
        <v>26193</v>
      </c>
      <c r="D1442" s="548" t="s">
        <v>2759</v>
      </c>
      <c r="E1442" s="549">
        <v>352.25</v>
      </c>
    </row>
    <row r="1443" spans="1:5" ht="2.1" customHeight="1" x14ac:dyDescent="0.2">
      <c r="A1443" s="547"/>
      <c r="B1443" s="548"/>
      <c r="C1443" s="547"/>
      <c r="D1443" s="548"/>
      <c r="E1443" s="549"/>
    </row>
    <row r="1444" spans="1:5" ht="20.100000000000001" customHeight="1" x14ac:dyDescent="0.2">
      <c r="A1444" s="547" t="s">
        <v>1123</v>
      </c>
      <c r="B1444" s="548" t="s">
        <v>26194</v>
      </c>
      <c r="C1444" s="547" t="s">
        <v>26195</v>
      </c>
      <c r="D1444" s="548" t="s">
        <v>1549</v>
      </c>
      <c r="E1444" s="549">
        <v>2718.18</v>
      </c>
    </row>
    <row r="1445" spans="1:5" ht="2.1" customHeight="1" x14ac:dyDescent="0.2">
      <c r="A1445" s="547"/>
      <c r="B1445" s="548"/>
      <c r="C1445" s="547"/>
      <c r="D1445" s="548"/>
      <c r="E1445" s="549"/>
    </row>
    <row r="1446" spans="1:5" ht="20.100000000000001" customHeight="1" x14ac:dyDescent="0.2">
      <c r="A1446" s="138" t="s">
        <v>1124</v>
      </c>
      <c r="B1446" s="139" t="s">
        <v>26196</v>
      </c>
      <c r="C1446" s="138" t="s">
        <v>26197</v>
      </c>
      <c r="D1446" s="139" t="s">
        <v>2759</v>
      </c>
      <c r="E1446" s="140">
        <v>316.10000000000002</v>
      </c>
    </row>
    <row r="1447" spans="1:5" ht="20.100000000000001" customHeight="1" x14ac:dyDescent="0.2">
      <c r="A1447" s="547" t="s">
        <v>1125</v>
      </c>
      <c r="B1447" s="548" t="s">
        <v>26198</v>
      </c>
      <c r="C1447" s="547" t="s">
        <v>26199</v>
      </c>
      <c r="D1447" s="548" t="s">
        <v>1549</v>
      </c>
      <c r="E1447" s="549">
        <v>1739.45</v>
      </c>
    </row>
    <row r="1448" spans="1:5" ht="2.1" customHeight="1" x14ac:dyDescent="0.2">
      <c r="A1448" s="547"/>
      <c r="B1448" s="548"/>
      <c r="C1448" s="547"/>
      <c r="D1448" s="548"/>
      <c r="E1448" s="549"/>
    </row>
    <row r="1449" spans="1:5" ht="20.100000000000001" customHeight="1" x14ac:dyDescent="0.2">
      <c r="A1449" s="547" t="s">
        <v>1126</v>
      </c>
      <c r="B1449" s="548" t="s">
        <v>26200</v>
      </c>
      <c r="C1449" s="547" t="s">
        <v>26201</v>
      </c>
      <c r="D1449" s="548" t="s">
        <v>1549</v>
      </c>
      <c r="E1449" s="549">
        <v>4948.9799999999996</v>
      </c>
    </row>
    <row r="1450" spans="1:5" ht="2.1" customHeight="1" x14ac:dyDescent="0.2">
      <c r="A1450" s="547"/>
      <c r="B1450" s="548"/>
      <c r="C1450" s="547"/>
      <c r="D1450" s="548"/>
      <c r="E1450" s="549"/>
    </row>
    <row r="1451" spans="1:5" ht="20.100000000000001" customHeight="1" x14ac:dyDescent="0.2">
      <c r="A1451" s="547" t="s">
        <v>1127</v>
      </c>
      <c r="B1451" s="548" t="s">
        <v>26202</v>
      </c>
      <c r="C1451" s="547" t="s">
        <v>26203</v>
      </c>
      <c r="D1451" s="548" t="s">
        <v>2759</v>
      </c>
      <c r="E1451" s="549">
        <v>380.2</v>
      </c>
    </row>
    <row r="1452" spans="1:5" ht="2.1" customHeight="1" x14ac:dyDescent="0.2">
      <c r="A1452" s="547"/>
      <c r="B1452" s="548"/>
      <c r="C1452" s="547"/>
      <c r="D1452" s="548"/>
      <c r="E1452" s="549"/>
    </row>
    <row r="1453" spans="1:5" ht="20.100000000000001" customHeight="1" x14ac:dyDescent="0.2">
      <c r="A1453" s="138" t="s">
        <v>1128</v>
      </c>
      <c r="B1453" s="139" t="s">
        <v>26204</v>
      </c>
      <c r="C1453" s="138" t="s">
        <v>26205</v>
      </c>
      <c r="D1453" s="139" t="s">
        <v>2759</v>
      </c>
      <c r="E1453" s="140">
        <v>351.81</v>
      </c>
    </row>
    <row r="1454" spans="1:5" ht="20.100000000000001" customHeight="1" x14ac:dyDescent="0.2">
      <c r="A1454" s="138" t="s">
        <v>1129</v>
      </c>
      <c r="B1454" s="139" t="s">
        <v>26206</v>
      </c>
      <c r="C1454" s="138" t="s">
        <v>26207</v>
      </c>
      <c r="D1454" s="139" t="s">
        <v>2759</v>
      </c>
      <c r="E1454" s="140">
        <v>188.62</v>
      </c>
    </row>
    <row r="1455" spans="1:5" ht="20.100000000000001" customHeight="1" x14ac:dyDescent="0.2">
      <c r="A1455" s="547" t="s">
        <v>1130</v>
      </c>
      <c r="B1455" s="548" t="s">
        <v>26208</v>
      </c>
      <c r="C1455" s="547" t="s">
        <v>26209</v>
      </c>
      <c r="D1455" s="548" t="s">
        <v>2759</v>
      </c>
      <c r="E1455" s="549">
        <v>388.17</v>
      </c>
    </row>
    <row r="1456" spans="1:5" ht="2.1" customHeight="1" x14ac:dyDescent="0.2">
      <c r="A1456" s="547"/>
      <c r="B1456" s="548"/>
      <c r="C1456" s="547"/>
      <c r="D1456" s="548"/>
      <c r="E1456" s="549"/>
    </row>
    <row r="1457" spans="1:5" ht="20.100000000000001" customHeight="1" x14ac:dyDescent="0.2">
      <c r="A1457" s="547" t="s">
        <v>1131</v>
      </c>
      <c r="B1457" s="548" t="s">
        <v>26210</v>
      </c>
      <c r="C1457" s="547" t="s">
        <v>26211</v>
      </c>
      <c r="D1457" s="548" t="s">
        <v>1549</v>
      </c>
      <c r="E1457" s="549">
        <v>1360.02</v>
      </c>
    </row>
    <row r="1458" spans="1:5" ht="2.1" customHeight="1" x14ac:dyDescent="0.2">
      <c r="A1458" s="547"/>
      <c r="B1458" s="548"/>
      <c r="C1458" s="547"/>
      <c r="D1458" s="548"/>
      <c r="E1458" s="549"/>
    </row>
    <row r="1459" spans="1:5" ht="20.100000000000001" customHeight="1" x14ac:dyDescent="0.2">
      <c r="A1459" s="547" t="s">
        <v>1132</v>
      </c>
      <c r="B1459" s="548" t="s">
        <v>26212</v>
      </c>
      <c r="C1459" s="547" t="s">
        <v>26213</v>
      </c>
      <c r="D1459" s="548" t="s">
        <v>1549</v>
      </c>
      <c r="E1459" s="549">
        <v>4026.92</v>
      </c>
    </row>
    <row r="1460" spans="1:5" ht="2.1" customHeight="1" x14ac:dyDescent="0.2">
      <c r="A1460" s="547"/>
      <c r="B1460" s="548"/>
      <c r="C1460" s="547"/>
      <c r="D1460" s="548"/>
      <c r="E1460" s="549"/>
    </row>
    <row r="1461" spans="1:5" ht="20.100000000000001" customHeight="1" x14ac:dyDescent="0.2">
      <c r="A1461" s="138" t="s">
        <v>1133</v>
      </c>
      <c r="B1461" s="139" t="s">
        <v>26214</v>
      </c>
      <c r="C1461" s="138" t="s">
        <v>26215</v>
      </c>
      <c r="D1461" s="139" t="s">
        <v>2759</v>
      </c>
      <c r="E1461" s="140">
        <v>66.27</v>
      </c>
    </row>
    <row r="1462" spans="1:5" ht="20.100000000000001" customHeight="1" x14ac:dyDescent="0.2">
      <c r="A1462" s="138" t="s">
        <v>1134</v>
      </c>
      <c r="B1462" s="139" t="s">
        <v>26216</v>
      </c>
      <c r="C1462" s="138" t="s">
        <v>26217</v>
      </c>
      <c r="D1462" s="139" t="s">
        <v>2759</v>
      </c>
      <c r="E1462" s="140">
        <v>104.75</v>
      </c>
    </row>
    <row r="1463" spans="1:5" ht="20.100000000000001" customHeight="1" x14ac:dyDescent="0.2">
      <c r="A1463" s="138" t="s">
        <v>1135</v>
      </c>
      <c r="B1463" s="139" t="s">
        <v>26218</v>
      </c>
      <c r="C1463" s="138" t="s">
        <v>26219</v>
      </c>
      <c r="D1463" s="139" t="s">
        <v>1549</v>
      </c>
      <c r="E1463" s="140">
        <v>290.08999999999997</v>
      </c>
    </row>
    <row r="1464" spans="1:5" ht="20.100000000000001" customHeight="1" x14ac:dyDescent="0.2">
      <c r="A1464" s="138" t="s">
        <v>1136</v>
      </c>
      <c r="B1464" s="139" t="s">
        <v>26220</v>
      </c>
      <c r="C1464" s="138" t="s">
        <v>26221</v>
      </c>
      <c r="D1464" s="139" t="s">
        <v>5902</v>
      </c>
      <c r="E1464" s="140">
        <v>6.9</v>
      </c>
    </row>
    <row r="1465" spans="1:5" ht="20.100000000000001" customHeight="1" x14ac:dyDescent="0.2">
      <c r="A1465" s="138" t="s">
        <v>1137</v>
      </c>
      <c r="B1465" s="139" t="s">
        <v>26222</v>
      </c>
      <c r="C1465" s="138" t="s">
        <v>26223</v>
      </c>
      <c r="D1465" s="139" t="s">
        <v>5902</v>
      </c>
      <c r="E1465" s="140">
        <v>6.42</v>
      </c>
    </row>
    <row r="1466" spans="1:5" ht="20.100000000000001" customHeight="1" x14ac:dyDescent="0.2">
      <c r="A1466" s="136" t="s">
        <v>1406</v>
      </c>
      <c r="B1466" s="552" t="s">
        <v>26224</v>
      </c>
      <c r="C1466" s="552"/>
      <c r="D1466" s="552"/>
      <c r="E1466" s="137">
        <v>4466.68</v>
      </c>
    </row>
    <row r="1467" spans="1:5" ht="20.100000000000001" customHeight="1" x14ac:dyDescent="0.2">
      <c r="A1467" s="138" t="s">
        <v>1408</v>
      </c>
      <c r="B1467" s="139" t="s">
        <v>26225</v>
      </c>
      <c r="C1467" s="138" t="s">
        <v>26226</v>
      </c>
      <c r="D1467" s="139" t="s">
        <v>2759</v>
      </c>
      <c r="E1467" s="140">
        <v>353.7</v>
      </c>
    </row>
    <row r="1468" spans="1:5" ht="20.100000000000001" customHeight="1" x14ac:dyDescent="0.2">
      <c r="A1468" s="138" t="s">
        <v>1414</v>
      </c>
      <c r="B1468" s="139" t="s">
        <v>26227</v>
      </c>
      <c r="C1468" s="138" t="s">
        <v>26228</v>
      </c>
      <c r="D1468" s="139" t="s">
        <v>2759</v>
      </c>
      <c r="E1468" s="140">
        <v>483.59</v>
      </c>
    </row>
    <row r="1469" spans="1:5" ht="20.100000000000001" customHeight="1" x14ac:dyDescent="0.2">
      <c r="A1469" s="138" t="s">
        <v>1439</v>
      </c>
      <c r="B1469" s="139" t="s">
        <v>26229</v>
      </c>
      <c r="C1469" s="138" t="s">
        <v>26230</v>
      </c>
      <c r="D1469" s="139" t="s">
        <v>1549</v>
      </c>
      <c r="E1469" s="140">
        <v>550.15</v>
      </c>
    </row>
    <row r="1470" spans="1:5" ht="20.100000000000001" customHeight="1" x14ac:dyDescent="0.2">
      <c r="A1470" s="138" t="s">
        <v>1445</v>
      </c>
      <c r="B1470" s="139" t="s">
        <v>26231</v>
      </c>
      <c r="C1470" s="138" t="s">
        <v>26232</v>
      </c>
      <c r="D1470" s="139" t="s">
        <v>1549</v>
      </c>
      <c r="E1470" s="140">
        <v>215.35</v>
      </c>
    </row>
    <row r="1471" spans="1:5" ht="20.100000000000001" customHeight="1" x14ac:dyDescent="0.2">
      <c r="A1471" s="138" t="s">
        <v>1456</v>
      </c>
      <c r="B1471" s="139" t="s">
        <v>26233</v>
      </c>
      <c r="C1471" s="138" t="s">
        <v>26234</v>
      </c>
      <c r="D1471" s="139" t="s">
        <v>2759</v>
      </c>
      <c r="E1471" s="140">
        <v>310.26</v>
      </c>
    </row>
    <row r="1472" spans="1:5" ht="20.100000000000001" customHeight="1" x14ac:dyDescent="0.2">
      <c r="A1472" s="138" t="s">
        <v>26235</v>
      </c>
      <c r="B1472" s="139" t="s">
        <v>26236</v>
      </c>
      <c r="C1472" s="138" t="s">
        <v>26237</v>
      </c>
      <c r="D1472" s="139" t="s">
        <v>2759</v>
      </c>
      <c r="E1472" s="140">
        <v>567.55999999999995</v>
      </c>
    </row>
    <row r="1473" spans="1:5" ht="20.100000000000001" customHeight="1" x14ac:dyDescent="0.2">
      <c r="A1473" s="138" t="s">
        <v>26238</v>
      </c>
      <c r="B1473" s="139" t="s">
        <v>26239</v>
      </c>
      <c r="C1473" s="138" t="s">
        <v>26240</v>
      </c>
      <c r="D1473" s="139" t="s">
        <v>2759</v>
      </c>
      <c r="E1473" s="140">
        <v>542.11</v>
      </c>
    </row>
    <row r="1474" spans="1:5" ht="20.100000000000001" customHeight="1" x14ac:dyDescent="0.2">
      <c r="A1474" s="138" t="s">
        <v>26241</v>
      </c>
      <c r="B1474" s="139" t="s">
        <v>26242</v>
      </c>
      <c r="C1474" s="138" t="s">
        <v>26243</v>
      </c>
      <c r="D1474" s="139" t="s">
        <v>2759</v>
      </c>
      <c r="E1474" s="140">
        <v>558.79</v>
      </c>
    </row>
    <row r="1475" spans="1:5" ht="20.100000000000001" customHeight="1" x14ac:dyDescent="0.2">
      <c r="A1475" s="138" t="s">
        <v>26244</v>
      </c>
      <c r="B1475" s="139" t="s">
        <v>26245</v>
      </c>
      <c r="C1475" s="138" t="s">
        <v>26246</v>
      </c>
      <c r="D1475" s="139" t="s">
        <v>2759</v>
      </c>
      <c r="E1475" s="140">
        <v>454.46</v>
      </c>
    </row>
    <row r="1476" spans="1:5" ht="20.100000000000001" customHeight="1" x14ac:dyDescent="0.2">
      <c r="A1476" s="547" t="s">
        <v>26247</v>
      </c>
      <c r="B1476" s="548" t="s">
        <v>26248</v>
      </c>
      <c r="C1476" s="547" t="s">
        <v>26249</v>
      </c>
      <c r="D1476" s="548" t="s">
        <v>1549</v>
      </c>
      <c r="E1476" s="549">
        <v>254.44</v>
      </c>
    </row>
    <row r="1477" spans="1:5" ht="2.1" customHeight="1" x14ac:dyDescent="0.2">
      <c r="A1477" s="547"/>
      <c r="B1477" s="548"/>
      <c r="C1477" s="547"/>
      <c r="D1477" s="548"/>
      <c r="E1477" s="549"/>
    </row>
    <row r="1478" spans="1:5" ht="20.100000000000001" customHeight="1" x14ac:dyDescent="0.2">
      <c r="A1478" s="138" t="s">
        <v>26250</v>
      </c>
      <c r="B1478" s="139" t="s">
        <v>26251</v>
      </c>
      <c r="C1478" s="138" t="s">
        <v>26252</v>
      </c>
      <c r="D1478" s="139" t="s">
        <v>1549</v>
      </c>
      <c r="E1478" s="140">
        <v>176.27</v>
      </c>
    </row>
    <row r="1479" spans="1:5" ht="20.100000000000001" customHeight="1" x14ac:dyDescent="0.2">
      <c r="A1479" s="136" t="s">
        <v>1459</v>
      </c>
      <c r="B1479" s="552" t="s">
        <v>25660</v>
      </c>
      <c r="C1479" s="552"/>
      <c r="D1479" s="552"/>
      <c r="E1479" s="137">
        <v>6323.09</v>
      </c>
    </row>
    <row r="1480" spans="1:5" ht="20.100000000000001" customHeight="1" x14ac:dyDescent="0.2">
      <c r="A1480" s="138" t="s">
        <v>1461</v>
      </c>
      <c r="B1480" s="139" t="s">
        <v>26253</v>
      </c>
      <c r="C1480" s="138" t="s">
        <v>26254</v>
      </c>
      <c r="D1480" s="139" t="s">
        <v>1770</v>
      </c>
      <c r="E1480" s="140">
        <v>9.0299999999999994</v>
      </c>
    </row>
    <row r="1481" spans="1:5" ht="20.100000000000001" customHeight="1" x14ac:dyDescent="0.2">
      <c r="A1481" s="138" t="s">
        <v>1465</v>
      </c>
      <c r="B1481" s="139" t="s">
        <v>26255</v>
      </c>
      <c r="C1481" s="138" t="s">
        <v>26256</v>
      </c>
      <c r="D1481" s="139" t="s">
        <v>26257</v>
      </c>
      <c r="E1481" s="140">
        <v>39.79</v>
      </c>
    </row>
    <row r="1482" spans="1:5" ht="20.100000000000001" customHeight="1" x14ac:dyDescent="0.2">
      <c r="A1482" s="138" t="s">
        <v>1477</v>
      </c>
      <c r="B1482" s="139" t="s">
        <v>26258</v>
      </c>
      <c r="C1482" s="138" t="s">
        <v>26259</v>
      </c>
      <c r="D1482" s="139" t="s">
        <v>1549</v>
      </c>
      <c r="E1482" s="140">
        <v>35.19</v>
      </c>
    </row>
    <row r="1483" spans="1:5" ht="20.100000000000001" customHeight="1" x14ac:dyDescent="0.2">
      <c r="A1483" s="138" t="s">
        <v>1483</v>
      </c>
      <c r="B1483" s="139" t="s">
        <v>26260</v>
      </c>
      <c r="C1483" s="138" t="s">
        <v>26261</v>
      </c>
      <c r="D1483" s="139" t="s">
        <v>1549</v>
      </c>
      <c r="E1483" s="140">
        <v>24.89</v>
      </c>
    </row>
    <row r="1484" spans="1:5" ht="20.100000000000001" customHeight="1" x14ac:dyDescent="0.2">
      <c r="A1484" s="138" t="s">
        <v>1486</v>
      </c>
      <c r="B1484" s="139" t="s">
        <v>26262</v>
      </c>
      <c r="C1484" s="138" t="s">
        <v>26263</v>
      </c>
      <c r="D1484" s="139" t="s">
        <v>2759</v>
      </c>
      <c r="E1484" s="140">
        <v>640.75</v>
      </c>
    </row>
    <row r="1485" spans="1:5" ht="20.100000000000001" customHeight="1" x14ac:dyDescent="0.2">
      <c r="A1485" s="138" t="s">
        <v>26264</v>
      </c>
      <c r="B1485" s="139" t="s">
        <v>26265</v>
      </c>
      <c r="C1485" s="138" t="s">
        <v>26266</v>
      </c>
      <c r="D1485" s="139" t="s">
        <v>1549</v>
      </c>
      <c r="E1485" s="140">
        <v>130.93</v>
      </c>
    </row>
    <row r="1486" spans="1:5" ht="20.100000000000001" customHeight="1" x14ac:dyDescent="0.2">
      <c r="A1486" s="138" t="s">
        <v>26267</v>
      </c>
      <c r="B1486" s="139" t="s">
        <v>26268</v>
      </c>
      <c r="C1486" s="138" t="s">
        <v>26269</v>
      </c>
      <c r="D1486" s="139" t="s">
        <v>1549</v>
      </c>
      <c r="E1486" s="140">
        <v>22.33</v>
      </c>
    </row>
    <row r="1487" spans="1:5" ht="20.100000000000001" customHeight="1" x14ac:dyDescent="0.2">
      <c r="A1487" s="138" t="s">
        <v>26270</v>
      </c>
      <c r="B1487" s="139" t="s">
        <v>26271</v>
      </c>
      <c r="C1487" s="138" t="s">
        <v>26272</v>
      </c>
      <c r="D1487" s="139" t="s">
        <v>1549</v>
      </c>
      <c r="E1487" s="140">
        <v>15</v>
      </c>
    </row>
    <row r="1488" spans="1:5" ht="20.100000000000001" customHeight="1" x14ac:dyDescent="0.2">
      <c r="A1488" s="138" t="s">
        <v>26273</v>
      </c>
      <c r="B1488" s="139" t="s">
        <v>26274</v>
      </c>
      <c r="C1488" s="138" t="s">
        <v>26275</v>
      </c>
      <c r="D1488" s="139" t="s">
        <v>2759</v>
      </c>
      <c r="E1488" s="140">
        <v>48.83</v>
      </c>
    </row>
    <row r="1489" spans="1:5" ht="20.100000000000001" customHeight="1" x14ac:dyDescent="0.2">
      <c r="A1489" s="138" t="s">
        <v>26276</v>
      </c>
      <c r="B1489" s="139" t="s">
        <v>26277</v>
      </c>
      <c r="C1489" s="138" t="s">
        <v>26278</v>
      </c>
      <c r="D1489" s="139" t="s">
        <v>2759</v>
      </c>
      <c r="E1489" s="140">
        <v>57.46</v>
      </c>
    </row>
    <row r="1490" spans="1:5" ht="20.100000000000001" customHeight="1" x14ac:dyDescent="0.2">
      <c r="A1490" s="138" t="s">
        <v>26279</v>
      </c>
      <c r="B1490" s="139" t="s">
        <v>26280</v>
      </c>
      <c r="C1490" s="138" t="s">
        <v>26281</v>
      </c>
      <c r="D1490" s="139" t="s">
        <v>2759</v>
      </c>
      <c r="E1490" s="140">
        <v>55.26</v>
      </c>
    </row>
    <row r="1491" spans="1:5" ht="20.100000000000001" customHeight="1" x14ac:dyDescent="0.2">
      <c r="A1491" s="138" t="s">
        <v>26282</v>
      </c>
      <c r="B1491" s="139" t="s">
        <v>26283</v>
      </c>
      <c r="C1491" s="138" t="s">
        <v>26284</v>
      </c>
      <c r="D1491" s="139" t="s">
        <v>1770</v>
      </c>
      <c r="E1491" s="140">
        <v>82.02</v>
      </c>
    </row>
    <row r="1492" spans="1:5" ht="20.100000000000001" customHeight="1" x14ac:dyDescent="0.2">
      <c r="A1492" s="138" t="s">
        <v>26285</v>
      </c>
      <c r="B1492" s="139" t="s">
        <v>26286</v>
      </c>
      <c r="C1492" s="138" t="s">
        <v>26287</v>
      </c>
      <c r="D1492" s="139" t="s">
        <v>1770</v>
      </c>
      <c r="E1492" s="140">
        <v>74.22</v>
      </c>
    </row>
    <row r="1493" spans="1:5" ht="20.100000000000001" customHeight="1" x14ac:dyDescent="0.2">
      <c r="A1493" s="138" t="s">
        <v>26288</v>
      </c>
      <c r="B1493" s="139" t="s">
        <v>26289</v>
      </c>
      <c r="C1493" s="138" t="s">
        <v>26290</v>
      </c>
      <c r="D1493" s="139" t="s">
        <v>1770</v>
      </c>
      <c r="E1493" s="140">
        <v>236.24</v>
      </c>
    </row>
    <row r="1494" spans="1:5" ht="20.100000000000001" customHeight="1" x14ac:dyDescent="0.2">
      <c r="A1494" s="138" t="s">
        <v>26291</v>
      </c>
      <c r="B1494" s="139" t="s">
        <v>26292</v>
      </c>
      <c r="C1494" s="138" t="s">
        <v>26293</v>
      </c>
      <c r="D1494" s="139" t="s">
        <v>1549</v>
      </c>
      <c r="E1494" s="140">
        <v>31.02</v>
      </c>
    </row>
    <row r="1495" spans="1:5" ht="20.100000000000001" customHeight="1" x14ac:dyDescent="0.2">
      <c r="A1495" s="138" t="s">
        <v>26294</v>
      </c>
      <c r="B1495" s="139" t="s">
        <v>26295</v>
      </c>
      <c r="C1495" s="138" t="s">
        <v>26296</v>
      </c>
      <c r="D1495" s="139" t="s">
        <v>1549</v>
      </c>
      <c r="E1495" s="140">
        <v>40.409999999999997</v>
      </c>
    </row>
    <row r="1496" spans="1:5" ht="20.100000000000001" customHeight="1" x14ac:dyDescent="0.2">
      <c r="A1496" s="138" t="s">
        <v>26297</v>
      </c>
      <c r="B1496" s="139" t="s">
        <v>26298</v>
      </c>
      <c r="C1496" s="138" t="s">
        <v>26299</v>
      </c>
      <c r="D1496" s="139" t="s">
        <v>1549</v>
      </c>
      <c r="E1496" s="140">
        <v>23.85</v>
      </c>
    </row>
    <row r="1497" spans="1:5" ht="20.100000000000001" customHeight="1" x14ac:dyDescent="0.2">
      <c r="A1497" s="138" t="s">
        <v>26300</v>
      </c>
      <c r="B1497" s="139" t="s">
        <v>26301</v>
      </c>
      <c r="C1497" s="138" t="s">
        <v>26302</v>
      </c>
      <c r="D1497" s="139" t="s">
        <v>1549</v>
      </c>
      <c r="E1497" s="140">
        <v>85.57</v>
      </c>
    </row>
    <row r="1498" spans="1:5" ht="20.100000000000001" customHeight="1" x14ac:dyDescent="0.2">
      <c r="A1498" s="138" t="s">
        <v>26303</v>
      </c>
      <c r="B1498" s="139" t="s">
        <v>26304</v>
      </c>
      <c r="C1498" s="138" t="s">
        <v>26305</v>
      </c>
      <c r="D1498" s="139" t="s">
        <v>1549</v>
      </c>
      <c r="E1498" s="140">
        <v>25.71</v>
      </c>
    </row>
    <row r="1499" spans="1:5" ht="20.100000000000001" customHeight="1" x14ac:dyDescent="0.2">
      <c r="A1499" s="138" t="s">
        <v>26306</v>
      </c>
      <c r="B1499" s="139" t="s">
        <v>26307</v>
      </c>
      <c r="C1499" s="138" t="s">
        <v>26308</v>
      </c>
      <c r="D1499" s="139" t="s">
        <v>1549</v>
      </c>
      <c r="E1499" s="140">
        <v>89.4</v>
      </c>
    </row>
    <row r="1500" spans="1:5" ht="20.100000000000001" customHeight="1" x14ac:dyDescent="0.2">
      <c r="A1500" s="138" t="s">
        <v>26309</v>
      </c>
      <c r="B1500" s="139" t="s">
        <v>26310</v>
      </c>
      <c r="C1500" s="138" t="s">
        <v>26311</v>
      </c>
      <c r="D1500" s="139" t="s">
        <v>1549</v>
      </c>
      <c r="E1500" s="140">
        <v>136.1</v>
      </c>
    </row>
    <row r="1501" spans="1:5" ht="20.100000000000001" customHeight="1" x14ac:dyDescent="0.2">
      <c r="A1501" s="138" t="s">
        <v>26312</v>
      </c>
      <c r="B1501" s="139" t="s">
        <v>26313</v>
      </c>
      <c r="C1501" s="138" t="s">
        <v>26314</v>
      </c>
      <c r="D1501" s="139" t="s">
        <v>1549</v>
      </c>
      <c r="E1501" s="140">
        <v>129.6</v>
      </c>
    </row>
    <row r="1502" spans="1:5" ht="20.100000000000001" customHeight="1" x14ac:dyDescent="0.2">
      <c r="A1502" s="138" t="s">
        <v>26315</v>
      </c>
      <c r="B1502" s="139" t="s">
        <v>26316</v>
      </c>
      <c r="C1502" s="138" t="s">
        <v>26317</v>
      </c>
      <c r="D1502" s="139" t="s">
        <v>1549</v>
      </c>
      <c r="E1502" s="140">
        <v>97.04</v>
      </c>
    </row>
    <row r="1503" spans="1:5" ht="20.100000000000001" customHeight="1" x14ac:dyDescent="0.2">
      <c r="A1503" s="138" t="s">
        <v>26318</v>
      </c>
      <c r="B1503" s="139" t="s">
        <v>26319</v>
      </c>
      <c r="C1503" s="138" t="s">
        <v>26320</v>
      </c>
      <c r="D1503" s="139" t="s">
        <v>1549</v>
      </c>
      <c r="E1503" s="140">
        <v>97.04</v>
      </c>
    </row>
    <row r="1504" spans="1:5" ht="20.100000000000001" customHeight="1" x14ac:dyDescent="0.2">
      <c r="A1504" s="138" t="s">
        <v>26321</v>
      </c>
      <c r="B1504" s="139" t="s">
        <v>26322</v>
      </c>
      <c r="C1504" s="138" t="s">
        <v>26323</v>
      </c>
      <c r="D1504" s="139" t="s">
        <v>1549</v>
      </c>
      <c r="E1504" s="140">
        <v>125.24</v>
      </c>
    </row>
    <row r="1505" spans="1:5" ht="20.100000000000001" customHeight="1" x14ac:dyDescent="0.2">
      <c r="A1505" s="138" t="s">
        <v>26324</v>
      </c>
      <c r="B1505" s="139" t="s">
        <v>26325</v>
      </c>
      <c r="C1505" s="138" t="s">
        <v>26326</v>
      </c>
      <c r="D1505" s="139" t="s">
        <v>1549</v>
      </c>
      <c r="E1505" s="140">
        <v>22.43</v>
      </c>
    </row>
    <row r="1506" spans="1:5" ht="20.100000000000001" customHeight="1" x14ac:dyDescent="0.2">
      <c r="A1506" s="138" t="s">
        <v>26327</v>
      </c>
      <c r="B1506" s="139" t="s">
        <v>26328</v>
      </c>
      <c r="C1506" s="138" t="s">
        <v>26329</v>
      </c>
      <c r="D1506" s="139" t="s">
        <v>1549</v>
      </c>
      <c r="E1506" s="140">
        <v>19.68</v>
      </c>
    </row>
    <row r="1507" spans="1:5" ht="20.100000000000001" customHeight="1" x14ac:dyDescent="0.2">
      <c r="A1507" s="138" t="s">
        <v>26330</v>
      </c>
      <c r="B1507" s="139" t="s">
        <v>26331</v>
      </c>
      <c r="C1507" s="138" t="s">
        <v>26332</v>
      </c>
      <c r="D1507" s="139" t="s">
        <v>1549</v>
      </c>
      <c r="E1507" s="140">
        <v>11.36</v>
      </c>
    </row>
    <row r="1508" spans="1:5" ht="20.100000000000001" customHeight="1" x14ac:dyDescent="0.2">
      <c r="A1508" s="138" t="s">
        <v>26333</v>
      </c>
      <c r="B1508" s="139" t="s">
        <v>26334</v>
      </c>
      <c r="C1508" s="138" t="s">
        <v>26335</v>
      </c>
      <c r="D1508" s="139" t="s">
        <v>1770</v>
      </c>
      <c r="E1508" s="140">
        <v>49.19</v>
      </c>
    </row>
    <row r="1509" spans="1:5" ht="20.100000000000001" customHeight="1" x14ac:dyDescent="0.2">
      <c r="A1509" s="138" t="s">
        <v>26336</v>
      </c>
      <c r="B1509" s="139" t="s">
        <v>26337</v>
      </c>
      <c r="C1509" s="138" t="s">
        <v>26338</v>
      </c>
      <c r="D1509" s="139" t="s">
        <v>1770</v>
      </c>
      <c r="E1509" s="140">
        <v>47.33</v>
      </c>
    </row>
    <row r="1510" spans="1:5" ht="20.100000000000001" customHeight="1" x14ac:dyDescent="0.2">
      <c r="A1510" s="138" t="s">
        <v>26339</v>
      </c>
      <c r="B1510" s="139" t="s">
        <v>26340</v>
      </c>
      <c r="C1510" s="138" t="s">
        <v>26341</v>
      </c>
      <c r="D1510" s="139" t="s">
        <v>26257</v>
      </c>
      <c r="E1510" s="140">
        <v>373.85</v>
      </c>
    </row>
    <row r="1511" spans="1:5" ht="20.100000000000001" customHeight="1" x14ac:dyDescent="0.2">
      <c r="A1511" s="138" t="s">
        <v>26342</v>
      </c>
      <c r="B1511" s="139" t="s">
        <v>26343</v>
      </c>
      <c r="C1511" s="138" t="s">
        <v>26344</v>
      </c>
      <c r="D1511" s="139" t="s">
        <v>1770</v>
      </c>
      <c r="E1511" s="140">
        <v>39.770000000000003</v>
      </c>
    </row>
    <row r="1512" spans="1:5" ht="20.100000000000001" customHeight="1" x14ac:dyDescent="0.2">
      <c r="A1512" s="547" t="s">
        <v>26345</v>
      </c>
      <c r="B1512" s="548" t="s">
        <v>26346</v>
      </c>
      <c r="C1512" s="547" t="s">
        <v>26347</v>
      </c>
      <c r="D1512" s="548" t="s">
        <v>2759</v>
      </c>
      <c r="E1512" s="549">
        <v>185.75</v>
      </c>
    </row>
    <row r="1513" spans="1:5" ht="2.1" customHeight="1" x14ac:dyDescent="0.2">
      <c r="A1513" s="547"/>
      <c r="B1513" s="548"/>
      <c r="C1513" s="547"/>
      <c r="D1513" s="548"/>
      <c r="E1513" s="549"/>
    </row>
    <row r="1514" spans="1:5" ht="20.100000000000001" customHeight="1" x14ac:dyDescent="0.2">
      <c r="A1514" s="138" t="s">
        <v>26348</v>
      </c>
      <c r="B1514" s="139" t="s">
        <v>26349</v>
      </c>
      <c r="C1514" s="138" t="s">
        <v>26350</v>
      </c>
      <c r="D1514" s="139" t="s">
        <v>1770</v>
      </c>
      <c r="E1514" s="140">
        <v>85.65</v>
      </c>
    </row>
    <row r="1515" spans="1:5" ht="20.100000000000001" customHeight="1" x14ac:dyDescent="0.2">
      <c r="A1515" s="138" t="s">
        <v>26351</v>
      </c>
      <c r="B1515" s="139" t="s">
        <v>26352</v>
      </c>
      <c r="C1515" s="138" t="s">
        <v>26353</v>
      </c>
      <c r="D1515" s="139" t="s">
        <v>1770</v>
      </c>
      <c r="E1515" s="140">
        <v>132.97999999999999</v>
      </c>
    </row>
    <row r="1516" spans="1:5" ht="20.100000000000001" customHeight="1" x14ac:dyDescent="0.2">
      <c r="A1516" s="138" t="s">
        <v>26354</v>
      </c>
      <c r="B1516" s="139" t="s">
        <v>26355</v>
      </c>
      <c r="C1516" s="138" t="s">
        <v>26356</v>
      </c>
      <c r="D1516" s="139" t="s">
        <v>1770</v>
      </c>
      <c r="E1516" s="140">
        <v>335.87</v>
      </c>
    </row>
    <row r="1517" spans="1:5" ht="20.100000000000001" customHeight="1" x14ac:dyDescent="0.2">
      <c r="A1517" s="138" t="s">
        <v>26357</v>
      </c>
      <c r="B1517" s="139" t="s">
        <v>26358</v>
      </c>
      <c r="C1517" s="138" t="s">
        <v>26359</v>
      </c>
      <c r="D1517" s="139" t="s">
        <v>1549</v>
      </c>
      <c r="E1517" s="140">
        <v>613.78</v>
      </c>
    </row>
    <row r="1518" spans="1:5" ht="20.100000000000001" customHeight="1" x14ac:dyDescent="0.2">
      <c r="A1518" s="547" t="s">
        <v>26360</v>
      </c>
      <c r="B1518" s="548" t="s">
        <v>26361</v>
      </c>
      <c r="C1518" s="547" t="s">
        <v>26362</v>
      </c>
      <c r="D1518" s="548" t="s">
        <v>1549</v>
      </c>
      <c r="E1518" s="549">
        <v>229.54</v>
      </c>
    </row>
    <row r="1519" spans="1:5" ht="2.1" customHeight="1" x14ac:dyDescent="0.2">
      <c r="A1519" s="547"/>
      <c r="B1519" s="548"/>
      <c r="C1519" s="547"/>
      <c r="D1519" s="548"/>
      <c r="E1519" s="549"/>
    </row>
    <row r="1520" spans="1:5" ht="20.100000000000001" customHeight="1" x14ac:dyDescent="0.2">
      <c r="A1520" s="138" t="s">
        <v>26363</v>
      </c>
      <c r="B1520" s="139" t="s">
        <v>26364</v>
      </c>
      <c r="C1520" s="138" t="s">
        <v>26365</v>
      </c>
      <c r="D1520" s="139" t="s">
        <v>1549</v>
      </c>
      <c r="E1520" s="140">
        <v>148.77000000000001</v>
      </c>
    </row>
    <row r="1521" spans="1:5" ht="20.100000000000001" customHeight="1" x14ac:dyDescent="0.2">
      <c r="A1521" s="138" t="s">
        <v>26366</v>
      </c>
      <c r="B1521" s="139" t="s">
        <v>26367</v>
      </c>
      <c r="C1521" s="138" t="s">
        <v>26368</v>
      </c>
      <c r="D1521" s="139" t="s">
        <v>1549</v>
      </c>
      <c r="E1521" s="140">
        <v>19.57</v>
      </c>
    </row>
    <row r="1522" spans="1:5" ht="20.100000000000001" customHeight="1" x14ac:dyDescent="0.2">
      <c r="A1522" s="138" t="s">
        <v>26369</v>
      </c>
      <c r="B1522" s="139" t="s">
        <v>26370</v>
      </c>
      <c r="C1522" s="138" t="s">
        <v>26371</v>
      </c>
      <c r="D1522" s="139" t="s">
        <v>1549</v>
      </c>
      <c r="E1522" s="140">
        <v>42.84</v>
      </c>
    </row>
    <row r="1523" spans="1:5" ht="20.100000000000001" customHeight="1" x14ac:dyDescent="0.2">
      <c r="A1523" s="138" t="s">
        <v>26372</v>
      </c>
      <c r="B1523" s="139" t="s">
        <v>26373</v>
      </c>
      <c r="C1523" s="138" t="s">
        <v>26374</v>
      </c>
      <c r="D1523" s="139" t="s">
        <v>1770</v>
      </c>
      <c r="E1523" s="140">
        <v>102.51</v>
      </c>
    </row>
    <row r="1524" spans="1:5" ht="20.100000000000001" customHeight="1" x14ac:dyDescent="0.2">
      <c r="A1524" s="547" t="s">
        <v>26375</v>
      </c>
      <c r="B1524" s="548" t="s">
        <v>26376</v>
      </c>
      <c r="C1524" s="547" t="s">
        <v>26377</v>
      </c>
      <c r="D1524" s="548" t="s">
        <v>1549</v>
      </c>
      <c r="E1524" s="549">
        <v>116.55</v>
      </c>
    </row>
    <row r="1525" spans="1:5" ht="2.1" customHeight="1" x14ac:dyDescent="0.2">
      <c r="A1525" s="547"/>
      <c r="B1525" s="548"/>
      <c r="C1525" s="547"/>
      <c r="D1525" s="548"/>
      <c r="E1525" s="549"/>
    </row>
    <row r="1526" spans="1:5" ht="20.100000000000001" customHeight="1" x14ac:dyDescent="0.2">
      <c r="A1526" s="547" t="s">
        <v>26378</v>
      </c>
      <c r="B1526" s="548" t="s">
        <v>26379</v>
      </c>
      <c r="C1526" s="547" t="s">
        <v>26380</v>
      </c>
      <c r="D1526" s="548" t="s">
        <v>2759</v>
      </c>
      <c r="E1526" s="549">
        <v>494.52</v>
      </c>
    </row>
    <row r="1527" spans="1:5" ht="20.100000000000001" customHeight="1" x14ac:dyDescent="0.2">
      <c r="A1527" s="547"/>
      <c r="B1527" s="548"/>
      <c r="C1527" s="547"/>
      <c r="D1527" s="548"/>
      <c r="E1527" s="549"/>
    </row>
    <row r="1528" spans="1:5" ht="20.100000000000001" customHeight="1" x14ac:dyDescent="0.2">
      <c r="A1528" s="547" t="s">
        <v>26381</v>
      </c>
      <c r="B1528" s="548" t="s">
        <v>26382</v>
      </c>
      <c r="C1528" s="547" t="s">
        <v>26383</v>
      </c>
      <c r="D1528" s="548" t="s">
        <v>2759</v>
      </c>
      <c r="E1528" s="549">
        <v>494.52</v>
      </c>
    </row>
    <row r="1529" spans="1:5" ht="39" customHeight="1" x14ac:dyDescent="0.2">
      <c r="A1529" s="547"/>
      <c r="B1529" s="548"/>
      <c r="C1529" s="547"/>
      <c r="D1529" s="548"/>
      <c r="E1529" s="549"/>
    </row>
    <row r="1530" spans="1:5" ht="20.100000000000001" customHeight="1" x14ac:dyDescent="0.2">
      <c r="A1530" s="138" t="s">
        <v>26384</v>
      </c>
      <c r="B1530" s="139" t="s">
        <v>26385</v>
      </c>
      <c r="C1530" s="138" t="s">
        <v>26386</v>
      </c>
      <c r="D1530" s="139" t="s">
        <v>1549</v>
      </c>
      <c r="E1530" s="140">
        <v>28.8</v>
      </c>
    </row>
    <row r="1531" spans="1:5" ht="20.100000000000001" customHeight="1" x14ac:dyDescent="0.2">
      <c r="A1531" s="138" t="s">
        <v>26387</v>
      </c>
      <c r="B1531" s="139" t="s">
        <v>26388</v>
      </c>
      <c r="C1531" s="138" t="s">
        <v>26389</v>
      </c>
      <c r="D1531" s="139" t="s">
        <v>2759</v>
      </c>
      <c r="E1531" s="140">
        <v>68.56</v>
      </c>
    </row>
    <row r="1532" spans="1:5" ht="20.100000000000001" customHeight="1" x14ac:dyDescent="0.2">
      <c r="A1532" s="138" t="s">
        <v>26390</v>
      </c>
      <c r="B1532" s="139" t="s">
        <v>26391</v>
      </c>
      <c r="C1532" s="138" t="s">
        <v>26392</v>
      </c>
      <c r="D1532" s="139" t="s">
        <v>1549</v>
      </c>
      <c r="E1532" s="140">
        <v>9.48</v>
      </c>
    </row>
    <row r="1533" spans="1:5" ht="20.100000000000001" customHeight="1" x14ac:dyDescent="0.2">
      <c r="A1533" s="547" t="s">
        <v>26393</v>
      </c>
      <c r="B1533" s="548" t="s">
        <v>26394</v>
      </c>
      <c r="C1533" s="547" t="s">
        <v>26395</v>
      </c>
      <c r="D1533" s="548" t="s">
        <v>2759</v>
      </c>
      <c r="E1533" s="549">
        <v>296.87</v>
      </c>
    </row>
    <row r="1534" spans="1:5" ht="2.1" customHeight="1" x14ac:dyDescent="0.2">
      <c r="A1534" s="547"/>
      <c r="B1534" s="548"/>
      <c r="C1534" s="547"/>
      <c r="D1534" s="548"/>
      <c r="E1534" s="549"/>
    </row>
    <row r="1535" spans="1:5" ht="20.100000000000001" customHeight="1" x14ac:dyDescent="0.2">
      <c r="A1535" s="136" t="s">
        <v>26396</v>
      </c>
      <c r="B1535" s="552" t="s">
        <v>26397</v>
      </c>
      <c r="C1535" s="552"/>
      <c r="D1535" s="552"/>
      <c r="E1535" s="137">
        <v>63143.839999999997</v>
      </c>
    </row>
    <row r="1536" spans="1:5" ht="20.100000000000001" customHeight="1" x14ac:dyDescent="0.2">
      <c r="A1536" s="136" t="s">
        <v>1552</v>
      </c>
      <c r="B1536" s="552" t="s">
        <v>26398</v>
      </c>
      <c r="C1536" s="552"/>
      <c r="D1536" s="552"/>
      <c r="E1536" s="137">
        <v>2014.28</v>
      </c>
    </row>
    <row r="1537" spans="1:5" ht="20.100000000000001" customHeight="1" x14ac:dyDescent="0.2">
      <c r="A1537" s="138" t="s">
        <v>1553</v>
      </c>
      <c r="B1537" s="139" t="s">
        <v>26399</v>
      </c>
      <c r="C1537" s="138" t="s">
        <v>26400</v>
      </c>
      <c r="D1537" s="139" t="s">
        <v>2759</v>
      </c>
      <c r="E1537" s="140">
        <v>153.33000000000001</v>
      </c>
    </row>
    <row r="1538" spans="1:5" ht="20.100000000000001" customHeight="1" x14ac:dyDescent="0.2">
      <c r="A1538" s="138" t="s">
        <v>1554</v>
      </c>
      <c r="B1538" s="139" t="s">
        <v>26401</v>
      </c>
      <c r="C1538" s="138" t="s">
        <v>26402</v>
      </c>
      <c r="D1538" s="139" t="s">
        <v>2759</v>
      </c>
      <c r="E1538" s="140">
        <v>178.88</v>
      </c>
    </row>
    <row r="1539" spans="1:5" ht="20.100000000000001" customHeight="1" x14ac:dyDescent="0.2">
      <c r="A1539" s="138" t="s">
        <v>1555</v>
      </c>
      <c r="B1539" s="139" t="s">
        <v>26403</v>
      </c>
      <c r="C1539" s="138" t="s">
        <v>26404</v>
      </c>
      <c r="D1539" s="139" t="s">
        <v>2759</v>
      </c>
      <c r="E1539" s="140">
        <v>217.22</v>
      </c>
    </row>
    <row r="1540" spans="1:5" ht="20.100000000000001" customHeight="1" x14ac:dyDescent="0.2">
      <c r="A1540" s="138" t="s">
        <v>1556</v>
      </c>
      <c r="B1540" s="139" t="s">
        <v>26405</v>
      </c>
      <c r="C1540" s="138" t="s">
        <v>26406</v>
      </c>
      <c r="D1540" s="139" t="s">
        <v>2759</v>
      </c>
      <c r="E1540" s="140">
        <v>204.44</v>
      </c>
    </row>
    <row r="1541" spans="1:5" ht="20.100000000000001" customHeight="1" x14ac:dyDescent="0.2">
      <c r="A1541" s="138" t="s">
        <v>1557</v>
      </c>
      <c r="B1541" s="139" t="s">
        <v>26407</v>
      </c>
      <c r="C1541" s="138" t="s">
        <v>26408</v>
      </c>
      <c r="D1541" s="139" t="s">
        <v>2759</v>
      </c>
      <c r="E1541" s="140">
        <v>220.68</v>
      </c>
    </row>
    <row r="1542" spans="1:5" ht="20.100000000000001" customHeight="1" x14ac:dyDescent="0.2">
      <c r="A1542" s="138" t="s">
        <v>1558</v>
      </c>
      <c r="B1542" s="139" t="s">
        <v>26409</v>
      </c>
      <c r="C1542" s="138" t="s">
        <v>26410</v>
      </c>
      <c r="D1542" s="139" t="s">
        <v>2759</v>
      </c>
      <c r="E1542" s="140">
        <v>306.66000000000003</v>
      </c>
    </row>
    <row r="1543" spans="1:5" ht="20.100000000000001" customHeight="1" x14ac:dyDescent="0.2">
      <c r="A1543" s="547" t="s">
        <v>1559</v>
      </c>
      <c r="B1543" s="548" t="s">
        <v>26411</v>
      </c>
      <c r="C1543" s="547" t="s">
        <v>26412</v>
      </c>
      <c r="D1543" s="548" t="s">
        <v>2759</v>
      </c>
      <c r="E1543" s="549">
        <v>605.29999999999995</v>
      </c>
    </row>
    <row r="1544" spans="1:5" ht="2.1" customHeight="1" x14ac:dyDescent="0.2">
      <c r="A1544" s="547"/>
      <c r="B1544" s="548"/>
      <c r="C1544" s="547"/>
      <c r="D1544" s="548"/>
      <c r="E1544" s="549"/>
    </row>
    <row r="1545" spans="1:5" ht="20.100000000000001" customHeight="1" x14ac:dyDescent="0.2">
      <c r="A1545" s="138" t="s">
        <v>1560</v>
      </c>
      <c r="B1545" s="139" t="s">
        <v>26413</v>
      </c>
      <c r="C1545" s="138" t="s">
        <v>26414</v>
      </c>
      <c r="D1545" s="139" t="s">
        <v>2759</v>
      </c>
      <c r="E1545" s="140">
        <v>127.77</v>
      </c>
    </row>
    <row r="1546" spans="1:5" ht="20.100000000000001" customHeight="1" x14ac:dyDescent="0.2">
      <c r="A1546" s="136" t="s">
        <v>1561</v>
      </c>
      <c r="B1546" s="552" t="s">
        <v>26415</v>
      </c>
      <c r="C1546" s="552"/>
      <c r="D1546" s="552"/>
      <c r="E1546" s="137">
        <v>58748.87</v>
      </c>
    </row>
    <row r="1547" spans="1:5" ht="20.100000000000001" customHeight="1" x14ac:dyDescent="0.2">
      <c r="A1547" s="138" t="s">
        <v>1562</v>
      </c>
      <c r="B1547" s="139" t="s">
        <v>26416</v>
      </c>
      <c r="C1547" s="138" t="s">
        <v>26417</v>
      </c>
      <c r="D1547" s="139" t="s">
        <v>26257</v>
      </c>
      <c r="E1547" s="140">
        <v>2062.35</v>
      </c>
    </row>
    <row r="1548" spans="1:5" ht="20.100000000000001" customHeight="1" x14ac:dyDescent="0.2">
      <c r="A1548" s="547" t="s">
        <v>1563</v>
      </c>
      <c r="B1548" s="548" t="s">
        <v>26418</v>
      </c>
      <c r="C1548" s="547" t="s">
        <v>26419</v>
      </c>
      <c r="D1548" s="548" t="s">
        <v>26257</v>
      </c>
      <c r="E1548" s="549">
        <v>3434.92</v>
      </c>
    </row>
    <row r="1549" spans="1:5" ht="2.1" customHeight="1" x14ac:dyDescent="0.2">
      <c r="A1549" s="547"/>
      <c r="B1549" s="548"/>
      <c r="C1549" s="547"/>
      <c r="D1549" s="548"/>
      <c r="E1549" s="549"/>
    </row>
    <row r="1550" spans="1:5" ht="20.100000000000001" customHeight="1" x14ac:dyDescent="0.2">
      <c r="A1550" s="547" t="s">
        <v>1564</v>
      </c>
      <c r="B1550" s="548" t="s">
        <v>26420</v>
      </c>
      <c r="C1550" s="547" t="s">
        <v>26421</v>
      </c>
      <c r="D1550" s="548" t="s">
        <v>26257</v>
      </c>
      <c r="E1550" s="549">
        <v>5275.12</v>
      </c>
    </row>
    <row r="1551" spans="1:5" ht="2.1" customHeight="1" x14ac:dyDescent="0.2">
      <c r="A1551" s="547"/>
      <c r="B1551" s="548"/>
      <c r="C1551" s="547"/>
      <c r="D1551" s="548"/>
      <c r="E1551" s="549"/>
    </row>
    <row r="1552" spans="1:5" ht="20.100000000000001" customHeight="1" x14ac:dyDescent="0.2">
      <c r="A1552" s="547" t="s">
        <v>1565</v>
      </c>
      <c r="B1552" s="548" t="s">
        <v>26422</v>
      </c>
      <c r="C1552" s="547" t="s">
        <v>26423</v>
      </c>
      <c r="D1552" s="548" t="s">
        <v>26257</v>
      </c>
      <c r="E1552" s="549">
        <v>3205.22</v>
      </c>
    </row>
    <row r="1553" spans="1:5" ht="2.1" customHeight="1" x14ac:dyDescent="0.2">
      <c r="A1553" s="547"/>
      <c r="B1553" s="548"/>
      <c r="C1553" s="547"/>
      <c r="D1553" s="548"/>
      <c r="E1553" s="549"/>
    </row>
    <row r="1554" spans="1:5" ht="20.100000000000001" customHeight="1" x14ac:dyDescent="0.2">
      <c r="A1554" s="138" t="s">
        <v>1566</v>
      </c>
      <c r="B1554" s="139" t="s">
        <v>26424</v>
      </c>
      <c r="C1554" s="138" t="s">
        <v>26425</v>
      </c>
      <c r="D1554" s="139" t="s">
        <v>26257</v>
      </c>
      <c r="E1554" s="140">
        <v>1637.74</v>
      </c>
    </row>
    <row r="1555" spans="1:5" ht="20.100000000000001" customHeight="1" x14ac:dyDescent="0.2">
      <c r="A1555" s="138" t="s">
        <v>26426</v>
      </c>
      <c r="B1555" s="139" t="s">
        <v>26427</v>
      </c>
      <c r="C1555" s="138" t="s">
        <v>26428</v>
      </c>
      <c r="D1555" s="139" t="s">
        <v>26257</v>
      </c>
      <c r="E1555" s="140">
        <v>972.6</v>
      </c>
    </row>
    <row r="1556" spans="1:5" ht="20.100000000000001" customHeight="1" x14ac:dyDescent="0.2">
      <c r="A1556" s="138" t="s">
        <v>26429</v>
      </c>
      <c r="B1556" s="139" t="s">
        <v>26430</v>
      </c>
      <c r="C1556" s="138" t="s">
        <v>26431</v>
      </c>
      <c r="D1556" s="139" t="s">
        <v>26257</v>
      </c>
      <c r="E1556" s="140">
        <v>1916.58</v>
      </c>
    </row>
    <row r="1557" spans="1:5" ht="20.100000000000001" customHeight="1" x14ac:dyDescent="0.2">
      <c r="A1557" s="138" t="s">
        <v>26432</v>
      </c>
      <c r="B1557" s="139" t="s">
        <v>26433</v>
      </c>
      <c r="C1557" s="138" t="s">
        <v>26434</v>
      </c>
      <c r="D1557" s="139" t="s">
        <v>26257</v>
      </c>
      <c r="E1557" s="140">
        <v>2860.56</v>
      </c>
    </row>
    <row r="1558" spans="1:5" ht="20.100000000000001" customHeight="1" x14ac:dyDescent="0.2">
      <c r="A1558" s="138" t="s">
        <v>26435</v>
      </c>
      <c r="B1558" s="139" t="s">
        <v>26436</v>
      </c>
      <c r="C1558" s="138" t="s">
        <v>26437</v>
      </c>
      <c r="D1558" s="139" t="s">
        <v>26257</v>
      </c>
      <c r="E1558" s="140">
        <v>1053.74</v>
      </c>
    </row>
    <row r="1559" spans="1:5" ht="20.100000000000001" customHeight="1" x14ac:dyDescent="0.2">
      <c r="A1559" s="547" t="s">
        <v>26438</v>
      </c>
      <c r="B1559" s="548" t="s">
        <v>26439</v>
      </c>
      <c r="C1559" s="547" t="s">
        <v>26440</v>
      </c>
      <c r="D1559" s="548" t="s">
        <v>26257</v>
      </c>
      <c r="E1559" s="549">
        <v>4448.7299999999996</v>
      </c>
    </row>
    <row r="1560" spans="1:5" ht="2.1" customHeight="1" x14ac:dyDescent="0.2">
      <c r="A1560" s="547"/>
      <c r="B1560" s="548"/>
      <c r="C1560" s="547"/>
      <c r="D1560" s="548"/>
      <c r="E1560" s="549"/>
    </row>
    <row r="1561" spans="1:5" ht="20.100000000000001" customHeight="1" x14ac:dyDescent="0.2">
      <c r="A1561" s="547" t="s">
        <v>26441</v>
      </c>
      <c r="B1561" s="548" t="s">
        <v>26442</v>
      </c>
      <c r="C1561" s="547" t="s">
        <v>26443</v>
      </c>
      <c r="D1561" s="548" t="s">
        <v>26257</v>
      </c>
      <c r="E1561" s="549">
        <v>4913.4399999999996</v>
      </c>
    </row>
    <row r="1562" spans="1:5" ht="2.1" customHeight="1" x14ac:dyDescent="0.2">
      <c r="A1562" s="547"/>
      <c r="B1562" s="548"/>
      <c r="C1562" s="547"/>
      <c r="D1562" s="548"/>
      <c r="E1562" s="549"/>
    </row>
    <row r="1563" spans="1:5" ht="20.100000000000001" customHeight="1" x14ac:dyDescent="0.2">
      <c r="A1563" s="547" t="s">
        <v>26444</v>
      </c>
      <c r="B1563" s="548" t="s">
        <v>26445</v>
      </c>
      <c r="C1563" s="547" t="s">
        <v>26446</v>
      </c>
      <c r="D1563" s="548" t="s">
        <v>26257</v>
      </c>
      <c r="E1563" s="549">
        <v>7016.71</v>
      </c>
    </row>
    <row r="1564" spans="1:5" ht="2.1" customHeight="1" x14ac:dyDescent="0.2">
      <c r="A1564" s="547"/>
      <c r="B1564" s="548"/>
      <c r="C1564" s="547"/>
      <c r="D1564" s="548"/>
      <c r="E1564" s="549"/>
    </row>
    <row r="1565" spans="1:5" ht="20.100000000000001" customHeight="1" x14ac:dyDescent="0.2">
      <c r="A1565" s="547" t="s">
        <v>26447</v>
      </c>
      <c r="B1565" s="548" t="s">
        <v>26448</v>
      </c>
      <c r="C1565" s="547" t="s">
        <v>26449</v>
      </c>
      <c r="D1565" s="548" t="s">
        <v>26257</v>
      </c>
      <c r="E1565" s="549">
        <v>8651.23</v>
      </c>
    </row>
    <row r="1566" spans="1:5" ht="2.1" customHeight="1" x14ac:dyDescent="0.2">
      <c r="A1566" s="547"/>
      <c r="B1566" s="548"/>
      <c r="C1566" s="547"/>
      <c r="D1566" s="548"/>
      <c r="E1566" s="549"/>
    </row>
    <row r="1567" spans="1:5" ht="20.100000000000001" customHeight="1" x14ac:dyDescent="0.2">
      <c r="A1567" s="138" t="s">
        <v>26450</v>
      </c>
      <c r="B1567" s="139" t="s">
        <v>26451</v>
      </c>
      <c r="C1567" s="138" t="s">
        <v>26452</v>
      </c>
      <c r="D1567" s="139" t="s">
        <v>26257</v>
      </c>
      <c r="E1567" s="140">
        <v>2295.92</v>
      </c>
    </row>
    <row r="1568" spans="1:5" ht="20.100000000000001" customHeight="1" x14ac:dyDescent="0.2">
      <c r="A1568" s="138" t="s">
        <v>26453</v>
      </c>
      <c r="B1568" s="139" t="s">
        <v>26454</v>
      </c>
      <c r="C1568" s="138" t="s">
        <v>26455</v>
      </c>
      <c r="D1568" s="139" t="s">
        <v>26257</v>
      </c>
      <c r="E1568" s="140">
        <v>2528.2800000000002</v>
      </c>
    </row>
    <row r="1569" spans="1:5" ht="20.100000000000001" customHeight="1" x14ac:dyDescent="0.2">
      <c r="A1569" s="138" t="s">
        <v>26456</v>
      </c>
      <c r="B1569" s="139" t="s">
        <v>26457</v>
      </c>
      <c r="C1569" s="138" t="s">
        <v>26458</v>
      </c>
      <c r="D1569" s="139" t="s">
        <v>26257</v>
      </c>
      <c r="E1569" s="140">
        <v>1847.17</v>
      </c>
    </row>
    <row r="1570" spans="1:5" ht="20.100000000000001" customHeight="1" x14ac:dyDescent="0.2">
      <c r="A1570" s="138" t="s">
        <v>26459</v>
      </c>
      <c r="B1570" s="139" t="s">
        <v>26460</v>
      </c>
      <c r="C1570" s="138" t="s">
        <v>26461</v>
      </c>
      <c r="D1570" s="139" t="s">
        <v>26257</v>
      </c>
      <c r="E1570" s="140">
        <v>3683.62</v>
      </c>
    </row>
    <row r="1571" spans="1:5" ht="20.100000000000001" customHeight="1" x14ac:dyDescent="0.2">
      <c r="A1571" s="138" t="s">
        <v>26462</v>
      </c>
      <c r="B1571" s="139" t="s">
        <v>26463</v>
      </c>
      <c r="C1571" s="138" t="s">
        <v>26464</v>
      </c>
      <c r="D1571" s="139" t="s">
        <v>2759</v>
      </c>
      <c r="E1571" s="140">
        <v>270.97000000000003</v>
      </c>
    </row>
    <row r="1572" spans="1:5" ht="20.100000000000001" customHeight="1" x14ac:dyDescent="0.2">
      <c r="A1572" s="138" t="s">
        <v>26465</v>
      </c>
      <c r="B1572" s="139" t="s">
        <v>26466</v>
      </c>
      <c r="C1572" s="138" t="s">
        <v>26467</v>
      </c>
      <c r="D1572" s="139" t="s">
        <v>2759</v>
      </c>
      <c r="E1572" s="140">
        <v>307.47000000000003</v>
      </c>
    </row>
    <row r="1573" spans="1:5" ht="20.100000000000001" customHeight="1" x14ac:dyDescent="0.2">
      <c r="A1573" s="138" t="s">
        <v>26468</v>
      </c>
      <c r="B1573" s="139" t="s">
        <v>26469</v>
      </c>
      <c r="C1573" s="138" t="s">
        <v>26470</v>
      </c>
      <c r="D1573" s="139" t="s">
        <v>2759</v>
      </c>
      <c r="E1573" s="140">
        <v>366.5</v>
      </c>
    </row>
    <row r="1574" spans="1:5" ht="20.100000000000001" customHeight="1" x14ac:dyDescent="0.2">
      <c r="A1574" s="136" t="s">
        <v>26471</v>
      </c>
      <c r="B1574" s="552" t="s">
        <v>26472</v>
      </c>
      <c r="C1574" s="552"/>
      <c r="D1574" s="552"/>
      <c r="E1574" s="137">
        <v>2380.69</v>
      </c>
    </row>
    <row r="1575" spans="1:5" ht="20.100000000000001" customHeight="1" x14ac:dyDescent="0.2">
      <c r="A1575" s="138" t="s">
        <v>26473</v>
      </c>
      <c r="B1575" s="139" t="s">
        <v>26474</v>
      </c>
      <c r="C1575" s="138" t="s">
        <v>26475</v>
      </c>
      <c r="D1575" s="139" t="s">
        <v>2759</v>
      </c>
      <c r="E1575" s="140">
        <v>480.96</v>
      </c>
    </row>
    <row r="1576" spans="1:5" ht="20.100000000000001" customHeight="1" x14ac:dyDescent="0.2">
      <c r="A1576" s="138" t="s">
        <v>26476</v>
      </c>
      <c r="B1576" s="139" t="s">
        <v>26477</v>
      </c>
      <c r="C1576" s="138" t="s">
        <v>26478</v>
      </c>
      <c r="D1576" s="139" t="s">
        <v>2759</v>
      </c>
      <c r="E1576" s="140">
        <v>570.91999999999996</v>
      </c>
    </row>
    <row r="1577" spans="1:5" ht="20.100000000000001" customHeight="1" x14ac:dyDescent="0.2">
      <c r="A1577" s="138" t="s">
        <v>26479</v>
      </c>
      <c r="B1577" s="139" t="s">
        <v>26480</v>
      </c>
      <c r="C1577" s="138" t="s">
        <v>26481</v>
      </c>
      <c r="D1577" s="139" t="s">
        <v>2759</v>
      </c>
      <c r="E1577" s="140">
        <v>49.15</v>
      </c>
    </row>
    <row r="1578" spans="1:5" ht="20.100000000000001" customHeight="1" x14ac:dyDescent="0.2">
      <c r="A1578" s="138" t="s">
        <v>26482</v>
      </c>
      <c r="B1578" s="139" t="s">
        <v>26483</v>
      </c>
      <c r="C1578" s="138" t="s">
        <v>26484</v>
      </c>
      <c r="D1578" s="139" t="s">
        <v>2759</v>
      </c>
      <c r="E1578" s="140">
        <v>94.82</v>
      </c>
    </row>
    <row r="1579" spans="1:5" ht="20.100000000000001" customHeight="1" x14ac:dyDescent="0.2">
      <c r="A1579" s="138" t="s">
        <v>26485</v>
      </c>
      <c r="B1579" s="139" t="s">
        <v>26486</v>
      </c>
      <c r="C1579" s="138" t="s">
        <v>26487</v>
      </c>
      <c r="D1579" s="139" t="s">
        <v>2759</v>
      </c>
      <c r="E1579" s="140">
        <v>433.54</v>
      </c>
    </row>
    <row r="1580" spans="1:5" ht="20.100000000000001" customHeight="1" x14ac:dyDescent="0.2">
      <c r="A1580" s="138" t="s">
        <v>26488</v>
      </c>
      <c r="B1580" s="139" t="s">
        <v>26489</v>
      </c>
      <c r="C1580" s="138" t="s">
        <v>26490</v>
      </c>
      <c r="D1580" s="139" t="s">
        <v>2759</v>
      </c>
      <c r="E1580" s="140">
        <v>365.97</v>
      </c>
    </row>
    <row r="1581" spans="1:5" ht="20.100000000000001" customHeight="1" x14ac:dyDescent="0.2">
      <c r="A1581" s="138" t="s">
        <v>26491</v>
      </c>
      <c r="B1581" s="139" t="s">
        <v>26492</v>
      </c>
      <c r="C1581" s="138" t="s">
        <v>26493</v>
      </c>
      <c r="D1581" s="139" t="s">
        <v>2759</v>
      </c>
      <c r="E1581" s="140">
        <v>385.33</v>
      </c>
    </row>
    <row r="1582" spans="1:5" ht="20.100000000000001" customHeight="1" x14ac:dyDescent="0.2">
      <c r="A1582" s="136" t="s">
        <v>26494</v>
      </c>
      <c r="B1582" s="552" t="s">
        <v>26495</v>
      </c>
      <c r="C1582" s="552"/>
      <c r="D1582" s="552"/>
      <c r="E1582" s="137">
        <v>21929.35</v>
      </c>
    </row>
    <row r="1583" spans="1:5" ht="20.100000000000001" customHeight="1" x14ac:dyDescent="0.2">
      <c r="A1583" s="136" t="s">
        <v>1569</v>
      </c>
      <c r="B1583" s="552" t="s">
        <v>26496</v>
      </c>
      <c r="C1583" s="552"/>
      <c r="D1583" s="552"/>
      <c r="E1583" s="137">
        <v>1555.8</v>
      </c>
    </row>
    <row r="1584" spans="1:5" ht="20.100000000000001" customHeight="1" x14ac:dyDescent="0.2">
      <c r="A1584" s="138" t="s">
        <v>1570</v>
      </c>
      <c r="B1584" s="139" t="s">
        <v>26497</v>
      </c>
      <c r="C1584" s="138" t="s">
        <v>26498</v>
      </c>
      <c r="D1584" s="139" t="s">
        <v>2759</v>
      </c>
      <c r="E1584" s="140">
        <v>97.17</v>
      </c>
    </row>
    <row r="1585" spans="1:5" ht="20.100000000000001" customHeight="1" x14ac:dyDescent="0.2">
      <c r="A1585" s="547" t="s">
        <v>1571</v>
      </c>
      <c r="B1585" s="548" t="s">
        <v>26499</v>
      </c>
      <c r="C1585" s="547" t="s">
        <v>26500</v>
      </c>
      <c r="D1585" s="548" t="s">
        <v>2759</v>
      </c>
      <c r="E1585" s="549">
        <v>115.96</v>
      </c>
    </row>
    <row r="1586" spans="1:5" ht="2.1" customHeight="1" x14ac:dyDescent="0.2">
      <c r="A1586" s="547"/>
      <c r="B1586" s="548"/>
      <c r="C1586" s="547"/>
      <c r="D1586" s="548"/>
      <c r="E1586" s="549"/>
    </row>
    <row r="1587" spans="1:5" ht="20.100000000000001" customHeight="1" x14ac:dyDescent="0.2">
      <c r="A1587" s="547" t="s">
        <v>1572</v>
      </c>
      <c r="B1587" s="548" t="s">
        <v>26501</v>
      </c>
      <c r="C1587" s="547" t="s">
        <v>26502</v>
      </c>
      <c r="D1587" s="548" t="s">
        <v>2759</v>
      </c>
      <c r="E1587" s="549">
        <v>131.53</v>
      </c>
    </row>
    <row r="1588" spans="1:5" ht="2.1" customHeight="1" x14ac:dyDescent="0.2">
      <c r="A1588" s="547"/>
      <c r="B1588" s="548"/>
      <c r="C1588" s="547"/>
      <c r="D1588" s="548"/>
      <c r="E1588" s="549"/>
    </row>
    <row r="1589" spans="1:5" ht="20.100000000000001" customHeight="1" x14ac:dyDescent="0.2">
      <c r="A1589" s="547" t="s">
        <v>1573</v>
      </c>
      <c r="B1589" s="548" t="s">
        <v>26503</v>
      </c>
      <c r="C1589" s="547" t="s">
        <v>26504</v>
      </c>
      <c r="D1589" s="548" t="s">
        <v>2759</v>
      </c>
      <c r="E1589" s="549">
        <v>149.35</v>
      </c>
    </row>
    <row r="1590" spans="1:5" ht="2.1" customHeight="1" x14ac:dyDescent="0.2">
      <c r="A1590" s="547"/>
      <c r="B1590" s="548"/>
      <c r="C1590" s="547"/>
      <c r="D1590" s="548"/>
      <c r="E1590" s="549"/>
    </row>
    <row r="1591" spans="1:5" ht="20.100000000000001" customHeight="1" x14ac:dyDescent="0.2">
      <c r="A1591" s="547" t="s">
        <v>1574</v>
      </c>
      <c r="B1591" s="548" t="s">
        <v>26505</v>
      </c>
      <c r="C1591" s="547" t="s">
        <v>26506</v>
      </c>
      <c r="D1591" s="548" t="s">
        <v>2759</v>
      </c>
      <c r="E1591" s="549">
        <v>88</v>
      </c>
    </row>
    <row r="1592" spans="1:5" ht="2.1" customHeight="1" x14ac:dyDescent="0.2">
      <c r="A1592" s="547"/>
      <c r="B1592" s="548"/>
      <c r="C1592" s="547"/>
      <c r="D1592" s="548"/>
      <c r="E1592" s="549"/>
    </row>
    <row r="1593" spans="1:5" ht="20.100000000000001" customHeight="1" x14ac:dyDescent="0.2">
      <c r="A1593" s="547" t="s">
        <v>1575</v>
      </c>
      <c r="B1593" s="548" t="s">
        <v>26507</v>
      </c>
      <c r="C1593" s="547" t="s">
        <v>26508</v>
      </c>
      <c r="D1593" s="548" t="s">
        <v>2759</v>
      </c>
      <c r="E1593" s="549">
        <v>103.5</v>
      </c>
    </row>
    <row r="1594" spans="1:5" ht="2.1" customHeight="1" x14ac:dyDescent="0.2">
      <c r="A1594" s="547"/>
      <c r="B1594" s="548"/>
      <c r="C1594" s="547"/>
      <c r="D1594" s="548"/>
      <c r="E1594" s="549"/>
    </row>
    <row r="1595" spans="1:5" ht="20.100000000000001" customHeight="1" x14ac:dyDescent="0.2">
      <c r="A1595" s="547" t="s">
        <v>1576</v>
      </c>
      <c r="B1595" s="548" t="s">
        <v>26509</v>
      </c>
      <c r="C1595" s="547" t="s">
        <v>26510</v>
      </c>
      <c r="D1595" s="548" t="s">
        <v>2759</v>
      </c>
      <c r="E1595" s="549">
        <v>125.57</v>
      </c>
    </row>
    <row r="1596" spans="1:5" ht="2.1" customHeight="1" x14ac:dyDescent="0.2">
      <c r="A1596" s="547"/>
      <c r="B1596" s="548"/>
      <c r="C1596" s="547"/>
      <c r="D1596" s="548"/>
      <c r="E1596" s="549"/>
    </row>
    <row r="1597" spans="1:5" ht="20.100000000000001" customHeight="1" x14ac:dyDescent="0.2">
      <c r="A1597" s="547" t="s">
        <v>1577</v>
      </c>
      <c r="B1597" s="548" t="s">
        <v>26511</v>
      </c>
      <c r="C1597" s="547" t="s">
        <v>26512</v>
      </c>
      <c r="D1597" s="548" t="s">
        <v>2759</v>
      </c>
      <c r="E1597" s="549">
        <v>64.77</v>
      </c>
    </row>
    <row r="1598" spans="1:5" ht="2.1" customHeight="1" x14ac:dyDescent="0.2">
      <c r="A1598" s="547"/>
      <c r="B1598" s="548"/>
      <c r="C1598" s="547"/>
      <c r="D1598" s="548"/>
      <c r="E1598" s="549"/>
    </row>
    <row r="1599" spans="1:5" ht="20.100000000000001" customHeight="1" x14ac:dyDescent="0.2">
      <c r="A1599" s="547" t="s">
        <v>1578</v>
      </c>
      <c r="B1599" s="548" t="s">
        <v>26513</v>
      </c>
      <c r="C1599" s="547" t="s">
        <v>26514</v>
      </c>
      <c r="D1599" s="548" t="s">
        <v>2759</v>
      </c>
      <c r="E1599" s="549">
        <v>32.68</v>
      </c>
    </row>
    <row r="1600" spans="1:5" ht="2.1" customHeight="1" x14ac:dyDescent="0.2">
      <c r="A1600" s="547"/>
      <c r="B1600" s="548"/>
      <c r="C1600" s="547"/>
      <c r="D1600" s="548"/>
      <c r="E1600" s="549"/>
    </row>
    <row r="1601" spans="1:5" ht="20.100000000000001" customHeight="1" x14ac:dyDescent="0.2">
      <c r="A1601" s="138" t="s">
        <v>1579</v>
      </c>
      <c r="B1601" s="139" t="s">
        <v>26515</v>
      </c>
      <c r="C1601" s="138" t="s">
        <v>26516</v>
      </c>
      <c r="D1601" s="139" t="s">
        <v>2759</v>
      </c>
      <c r="E1601" s="140">
        <v>43.6</v>
      </c>
    </row>
    <row r="1602" spans="1:5" ht="20.100000000000001" customHeight="1" x14ac:dyDescent="0.2">
      <c r="A1602" s="138" t="s">
        <v>26517</v>
      </c>
      <c r="B1602" s="139" t="s">
        <v>26518</v>
      </c>
      <c r="C1602" s="138" t="s">
        <v>26519</v>
      </c>
      <c r="D1602" s="139" t="s">
        <v>2759</v>
      </c>
      <c r="E1602" s="140">
        <v>55.59</v>
      </c>
    </row>
    <row r="1603" spans="1:5" ht="20.100000000000001" customHeight="1" x14ac:dyDescent="0.2">
      <c r="A1603" s="138" t="s">
        <v>26520</v>
      </c>
      <c r="B1603" s="139" t="s">
        <v>26521</v>
      </c>
      <c r="C1603" s="138" t="s">
        <v>26522</v>
      </c>
      <c r="D1603" s="139" t="s">
        <v>2759</v>
      </c>
      <c r="E1603" s="140">
        <v>92.56</v>
      </c>
    </row>
    <row r="1604" spans="1:5" ht="20.100000000000001" customHeight="1" x14ac:dyDescent="0.2">
      <c r="A1604" s="138" t="s">
        <v>26523</v>
      </c>
      <c r="B1604" s="139" t="s">
        <v>26524</v>
      </c>
      <c r="C1604" s="138" t="s">
        <v>26525</v>
      </c>
      <c r="D1604" s="139" t="s">
        <v>2759</v>
      </c>
      <c r="E1604" s="140">
        <v>64.5</v>
      </c>
    </row>
    <row r="1605" spans="1:5" ht="20.100000000000001" customHeight="1" x14ac:dyDescent="0.2">
      <c r="A1605" s="138" t="s">
        <v>26526</v>
      </c>
      <c r="B1605" s="139" t="s">
        <v>26527</v>
      </c>
      <c r="C1605" s="138" t="s">
        <v>26528</v>
      </c>
      <c r="D1605" s="139" t="s">
        <v>2759</v>
      </c>
      <c r="E1605" s="140">
        <v>43.18</v>
      </c>
    </row>
    <row r="1606" spans="1:5" ht="20.100000000000001" customHeight="1" x14ac:dyDescent="0.2">
      <c r="A1606" s="138" t="s">
        <v>26529</v>
      </c>
      <c r="B1606" s="139" t="s">
        <v>26530</v>
      </c>
      <c r="C1606" s="138" t="s">
        <v>26531</v>
      </c>
      <c r="D1606" s="139" t="s">
        <v>1770</v>
      </c>
      <c r="E1606" s="140">
        <v>22.09</v>
      </c>
    </row>
    <row r="1607" spans="1:5" ht="20.100000000000001" customHeight="1" x14ac:dyDescent="0.2">
      <c r="A1607" s="138" t="s">
        <v>26532</v>
      </c>
      <c r="B1607" s="139" t="s">
        <v>26533</v>
      </c>
      <c r="C1607" s="138" t="s">
        <v>26534</v>
      </c>
      <c r="D1607" s="139" t="s">
        <v>1770</v>
      </c>
      <c r="E1607" s="140">
        <v>123.43</v>
      </c>
    </row>
    <row r="1608" spans="1:5" ht="20.100000000000001" customHeight="1" x14ac:dyDescent="0.2">
      <c r="A1608" s="138" t="s">
        <v>26535</v>
      </c>
      <c r="B1608" s="139" t="s">
        <v>26536</v>
      </c>
      <c r="C1608" s="138" t="s">
        <v>26537</v>
      </c>
      <c r="D1608" s="139" t="s">
        <v>1770</v>
      </c>
      <c r="E1608" s="140">
        <v>62.34</v>
      </c>
    </row>
    <row r="1609" spans="1:5" ht="20.100000000000001" customHeight="1" x14ac:dyDescent="0.2">
      <c r="A1609" s="138" t="s">
        <v>26538</v>
      </c>
      <c r="B1609" s="139" t="s">
        <v>26539</v>
      </c>
      <c r="C1609" s="138" t="s">
        <v>26540</v>
      </c>
      <c r="D1609" s="139" t="s">
        <v>1770</v>
      </c>
      <c r="E1609" s="140">
        <v>139.97999999999999</v>
      </c>
    </row>
    <row r="1610" spans="1:5" ht="20.100000000000001" customHeight="1" x14ac:dyDescent="0.2">
      <c r="A1610" s="136" t="s">
        <v>1580</v>
      </c>
      <c r="B1610" s="552" t="s">
        <v>26541</v>
      </c>
      <c r="C1610" s="552"/>
      <c r="D1610" s="552"/>
      <c r="E1610" s="137">
        <v>9146.5300000000007</v>
      </c>
    </row>
    <row r="1611" spans="1:5" ht="20.100000000000001" customHeight="1" x14ac:dyDescent="0.2">
      <c r="A1611" s="138" t="s">
        <v>1581</v>
      </c>
      <c r="B1611" s="139" t="s">
        <v>26542</v>
      </c>
      <c r="C1611" s="138" t="s">
        <v>26543</v>
      </c>
      <c r="D1611" s="139" t="s">
        <v>2759</v>
      </c>
      <c r="E1611" s="140">
        <v>66.95</v>
      </c>
    </row>
    <row r="1612" spans="1:5" ht="20.100000000000001" customHeight="1" x14ac:dyDescent="0.2">
      <c r="A1612" s="138" t="s">
        <v>26544</v>
      </c>
      <c r="B1612" s="139" t="s">
        <v>26545</v>
      </c>
      <c r="C1612" s="138" t="s">
        <v>26546</v>
      </c>
      <c r="D1612" s="139" t="s">
        <v>2759</v>
      </c>
      <c r="E1612" s="140">
        <v>75.61</v>
      </c>
    </row>
    <row r="1613" spans="1:5" ht="20.100000000000001" customHeight="1" x14ac:dyDescent="0.2">
      <c r="A1613" s="138" t="s">
        <v>26547</v>
      </c>
      <c r="B1613" s="139" t="s">
        <v>26548</v>
      </c>
      <c r="C1613" s="138" t="s">
        <v>26549</v>
      </c>
      <c r="D1613" s="139" t="s">
        <v>2759</v>
      </c>
      <c r="E1613" s="140">
        <v>83.62</v>
      </c>
    </row>
    <row r="1614" spans="1:5" ht="20.100000000000001" customHeight="1" x14ac:dyDescent="0.2">
      <c r="A1614" s="138" t="s">
        <v>26550</v>
      </c>
      <c r="B1614" s="139" t="s">
        <v>26551</v>
      </c>
      <c r="C1614" s="138" t="s">
        <v>26552</v>
      </c>
      <c r="D1614" s="139" t="s">
        <v>2759</v>
      </c>
      <c r="E1614" s="140">
        <v>152.80000000000001</v>
      </c>
    </row>
    <row r="1615" spans="1:5" ht="20.100000000000001" customHeight="1" x14ac:dyDescent="0.2">
      <c r="A1615" s="138" t="s">
        <v>26553</v>
      </c>
      <c r="B1615" s="139" t="s">
        <v>26554</v>
      </c>
      <c r="C1615" s="138" t="s">
        <v>26555</v>
      </c>
      <c r="D1615" s="139" t="s">
        <v>2759</v>
      </c>
      <c r="E1615" s="140">
        <v>157.38</v>
      </c>
    </row>
    <row r="1616" spans="1:5" ht="20.100000000000001" customHeight="1" x14ac:dyDescent="0.2">
      <c r="A1616" s="138" t="s">
        <v>26556</v>
      </c>
      <c r="B1616" s="139" t="s">
        <v>26557</v>
      </c>
      <c r="C1616" s="138" t="s">
        <v>26558</v>
      </c>
      <c r="D1616" s="139" t="s">
        <v>2759</v>
      </c>
      <c r="E1616" s="140">
        <v>170.21</v>
      </c>
    </row>
    <row r="1617" spans="1:5" ht="20.100000000000001" customHeight="1" x14ac:dyDescent="0.2">
      <c r="A1617" s="138" t="s">
        <v>26559</v>
      </c>
      <c r="B1617" s="139" t="s">
        <v>26560</v>
      </c>
      <c r="C1617" s="138" t="s">
        <v>26561</v>
      </c>
      <c r="D1617" s="139" t="s">
        <v>2759</v>
      </c>
      <c r="E1617" s="140">
        <v>211.97</v>
      </c>
    </row>
    <row r="1618" spans="1:5" ht="20.100000000000001" customHeight="1" x14ac:dyDescent="0.2">
      <c r="A1618" s="138" t="s">
        <v>26562</v>
      </c>
      <c r="B1618" s="139" t="s">
        <v>26563</v>
      </c>
      <c r="C1618" s="138" t="s">
        <v>26564</v>
      </c>
      <c r="D1618" s="139" t="s">
        <v>2759</v>
      </c>
      <c r="E1618" s="140">
        <v>220.21</v>
      </c>
    </row>
    <row r="1619" spans="1:5" ht="20.100000000000001" customHeight="1" x14ac:dyDescent="0.2">
      <c r="A1619" s="138" t="s">
        <v>26565</v>
      </c>
      <c r="B1619" s="139" t="s">
        <v>26566</v>
      </c>
      <c r="C1619" s="138" t="s">
        <v>26567</v>
      </c>
      <c r="D1619" s="139" t="s">
        <v>2759</v>
      </c>
      <c r="E1619" s="140">
        <v>228.18</v>
      </c>
    </row>
    <row r="1620" spans="1:5" ht="20.100000000000001" customHeight="1" x14ac:dyDescent="0.2">
      <c r="A1620" s="138" t="s">
        <v>26568</v>
      </c>
      <c r="B1620" s="139" t="s">
        <v>26569</v>
      </c>
      <c r="C1620" s="138" t="s">
        <v>26570</v>
      </c>
      <c r="D1620" s="139" t="s">
        <v>2759</v>
      </c>
      <c r="E1620" s="140">
        <v>167.43</v>
      </c>
    </row>
    <row r="1621" spans="1:5" ht="20.100000000000001" customHeight="1" x14ac:dyDescent="0.2">
      <c r="A1621" s="138" t="s">
        <v>26571</v>
      </c>
      <c r="B1621" s="139" t="s">
        <v>26572</v>
      </c>
      <c r="C1621" s="138" t="s">
        <v>26573</v>
      </c>
      <c r="D1621" s="139" t="s">
        <v>2759</v>
      </c>
      <c r="E1621" s="140">
        <v>175.86</v>
      </c>
    </row>
    <row r="1622" spans="1:5" ht="20.100000000000001" customHeight="1" x14ac:dyDescent="0.2">
      <c r="A1622" s="138" t="s">
        <v>26574</v>
      </c>
      <c r="B1622" s="139" t="s">
        <v>26575</v>
      </c>
      <c r="C1622" s="138" t="s">
        <v>26576</v>
      </c>
      <c r="D1622" s="139" t="s">
        <v>2759</v>
      </c>
      <c r="E1622" s="140">
        <v>182.94</v>
      </c>
    </row>
    <row r="1623" spans="1:5" ht="20.100000000000001" customHeight="1" x14ac:dyDescent="0.2">
      <c r="A1623" s="138" t="s">
        <v>26577</v>
      </c>
      <c r="B1623" s="139" t="s">
        <v>26578</v>
      </c>
      <c r="C1623" s="138" t="s">
        <v>26579</v>
      </c>
      <c r="D1623" s="139" t="s">
        <v>2759</v>
      </c>
      <c r="E1623" s="140">
        <v>202.82</v>
      </c>
    </row>
    <row r="1624" spans="1:5" ht="20.100000000000001" customHeight="1" x14ac:dyDescent="0.2">
      <c r="A1624" s="138" t="s">
        <v>26580</v>
      </c>
      <c r="B1624" s="139" t="s">
        <v>26581</v>
      </c>
      <c r="C1624" s="138" t="s">
        <v>26582</v>
      </c>
      <c r="D1624" s="139" t="s">
        <v>2759</v>
      </c>
      <c r="E1624" s="140">
        <v>225.84</v>
      </c>
    </row>
    <row r="1625" spans="1:5" ht="20.100000000000001" customHeight="1" x14ac:dyDescent="0.2">
      <c r="A1625" s="138" t="s">
        <v>26583</v>
      </c>
      <c r="B1625" s="139" t="s">
        <v>26584</v>
      </c>
      <c r="C1625" s="138" t="s">
        <v>26585</v>
      </c>
      <c r="D1625" s="139" t="s">
        <v>2759</v>
      </c>
      <c r="E1625" s="140">
        <v>248.87</v>
      </c>
    </row>
    <row r="1626" spans="1:5" ht="20.100000000000001" customHeight="1" x14ac:dyDescent="0.2">
      <c r="A1626" s="138" t="s">
        <v>26586</v>
      </c>
      <c r="B1626" s="139" t="s">
        <v>26587</v>
      </c>
      <c r="C1626" s="138" t="s">
        <v>26588</v>
      </c>
      <c r="D1626" s="139" t="s">
        <v>2759</v>
      </c>
      <c r="E1626" s="140">
        <v>213.05</v>
      </c>
    </row>
    <row r="1627" spans="1:5" ht="20.100000000000001" customHeight="1" x14ac:dyDescent="0.2">
      <c r="A1627" s="138" t="s">
        <v>26589</v>
      </c>
      <c r="B1627" s="139" t="s">
        <v>26590</v>
      </c>
      <c r="C1627" s="138" t="s">
        <v>26591</v>
      </c>
      <c r="D1627" s="139" t="s">
        <v>2759</v>
      </c>
      <c r="E1627" s="140">
        <v>228.4</v>
      </c>
    </row>
    <row r="1628" spans="1:5" ht="20.100000000000001" customHeight="1" x14ac:dyDescent="0.2">
      <c r="A1628" s="138" t="s">
        <v>26592</v>
      </c>
      <c r="B1628" s="139" t="s">
        <v>26593</v>
      </c>
      <c r="C1628" s="138" t="s">
        <v>26594</v>
      </c>
      <c r="D1628" s="139" t="s">
        <v>2759</v>
      </c>
      <c r="E1628" s="140">
        <v>243.75</v>
      </c>
    </row>
    <row r="1629" spans="1:5" ht="20.100000000000001" customHeight="1" x14ac:dyDescent="0.2">
      <c r="A1629" s="138" t="s">
        <v>26595</v>
      </c>
      <c r="B1629" s="139" t="s">
        <v>26596</v>
      </c>
      <c r="C1629" s="138" t="s">
        <v>26597</v>
      </c>
      <c r="D1629" s="139" t="s">
        <v>2759</v>
      </c>
      <c r="E1629" s="140">
        <v>269.33</v>
      </c>
    </row>
    <row r="1630" spans="1:5" ht="20.100000000000001" customHeight="1" x14ac:dyDescent="0.2">
      <c r="A1630" s="138" t="s">
        <v>26598</v>
      </c>
      <c r="B1630" s="139" t="s">
        <v>26599</v>
      </c>
      <c r="C1630" s="138" t="s">
        <v>26600</v>
      </c>
      <c r="D1630" s="139" t="s">
        <v>2759</v>
      </c>
      <c r="E1630" s="140">
        <v>271.89</v>
      </c>
    </row>
    <row r="1631" spans="1:5" ht="20.100000000000001" customHeight="1" x14ac:dyDescent="0.2">
      <c r="A1631" s="138" t="s">
        <v>26601</v>
      </c>
      <c r="B1631" s="139" t="s">
        <v>26602</v>
      </c>
      <c r="C1631" s="138" t="s">
        <v>26603</v>
      </c>
      <c r="D1631" s="139" t="s">
        <v>2759</v>
      </c>
      <c r="E1631" s="140">
        <v>209</v>
      </c>
    </row>
    <row r="1632" spans="1:5" ht="20.100000000000001" customHeight="1" x14ac:dyDescent="0.2">
      <c r="A1632" s="138" t="s">
        <v>26604</v>
      </c>
      <c r="B1632" s="139" t="s">
        <v>26605</v>
      </c>
      <c r="C1632" s="138" t="s">
        <v>26606</v>
      </c>
      <c r="D1632" s="139" t="s">
        <v>2759</v>
      </c>
      <c r="E1632" s="140">
        <v>242.25</v>
      </c>
    </row>
    <row r="1633" spans="1:5" ht="20.100000000000001" customHeight="1" x14ac:dyDescent="0.2">
      <c r="A1633" s="138" t="s">
        <v>26607</v>
      </c>
      <c r="B1633" s="139" t="s">
        <v>26608</v>
      </c>
      <c r="C1633" s="138" t="s">
        <v>26609</v>
      </c>
      <c r="D1633" s="139" t="s">
        <v>2759</v>
      </c>
      <c r="E1633" s="140">
        <v>272.95</v>
      </c>
    </row>
    <row r="1634" spans="1:5" ht="20.100000000000001" customHeight="1" x14ac:dyDescent="0.2">
      <c r="A1634" s="138" t="s">
        <v>26610</v>
      </c>
      <c r="B1634" s="139" t="s">
        <v>26611</v>
      </c>
      <c r="C1634" s="138" t="s">
        <v>26612</v>
      </c>
      <c r="D1634" s="139" t="s">
        <v>2759</v>
      </c>
      <c r="E1634" s="140">
        <v>303.64</v>
      </c>
    </row>
    <row r="1635" spans="1:5" ht="20.100000000000001" customHeight="1" x14ac:dyDescent="0.2">
      <c r="A1635" s="138" t="s">
        <v>26613</v>
      </c>
      <c r="B1635" s="139" t="s">
        <v>26614</v>
      </c>
      <c r="C1635" s="138" t="s">
        <v>26615</v>
      </c>
      <c r="D1635" s="139" t="s">
        <v>2759</v>
      </c>
      <c r="E1635" s="140">
        <v>334.34</v>
      </c>
    </row>
    <row r="1636" spans="1:5" ht="20.100000000000001" customHeight="1" x14ac:dyDescent="0.2">
      <c r="A1636" s="138" t="s">
        <v>26616</v>
      </c>
      <c r="B1636" s="139" t="s">
        <v>26617</v>
      </c>
      <c r="C1636" s="138" t="s">
        <v>26618</v>
      </c>
      <c r="D1636" s="139" t="s">
        <v>1770</v>
      </c>
      <c r="E1636" s="140">
        <v>554.29</v>
      </c>
    </row>
    <row r="1637" spans="1:5" ht="20.100000000000001" customHeight="1" x14ac:dyDescent="0.2">
      <c r="A1637" s="138" t="s">
        <v>26619</v>
      </c>
      <c r="B1637" s="139" t="s">
        <v>26620</v>
      </c>
      <c r="C1637" s="138" t="s">
        <v>26621</v>
      </c>
      <c r="D1637" s="139" t="s">
        <v>2759</v>
      </c>
      <c r="E1637" s="140">
        <v>220.22</v>
      </c>
    </row>
    <row r="1638" spans="1:5" ht="20.100000000000001" customHeight="1" x14ac:dyDescent="0.2">
      <c r="A1638" s="138" t="s">
        <v>26622</v>
      </c>
      <c r="B1638" s="139" t="s">
        <v>26623</v>
      </c>
      <c r="C1638" s="138" t="s">
        <v>26624</v>
      </c>
      <c r="D1638" s="139" t="s">
        <v>2759</v>
      </c>
      <c r="E1638" s="140">
        <v>28.57</v>
      </c>
    </row>
    <row r="1639" spans="1:5" ht="20.100000000000001" customHeight="1" x14ac:dyDescent="0.2">
      <c r="A1639" s="138" t="s">
        <v>26625</v>
      </c>
      <c r="B1639" s="139" t="s">
        <v>26626</v>
      </c>
      <c r="C1639" s="138" t="s">
        <v>26627</v>
      </c>
      <c r="D1639" s="139" t="s">
        <v>2759</v>
      </c>
      <c r="E1639" s="140">
        <v>36.81</v>
      </c>
    </row>
    <row r="1640" spans="1:5" ht="20.100000000000001" customHeight="1" x14ac:dyDescent="0.2">
      <c r="A1640" s="138" t="s">
        <v>26628</v>
      </c>
      <c r="B1640" s="139" t="s">
        <v>26629</v>
      </c>
      <c r="C1640" s="138" t="s">
        <v>26630</v>
      </c>
      <c r="D1640" s="139" t="s">
        <v>2759</v>
      </c>
      <c r="E1640" s="140">
        <v>47.45</v>
      </c>
    </row>
    <row r="1641" spans="1:5" ht="20.100000000000001" customHeight="1" x14ac:dyDescent="0.2">
      <c r="A1641" s="138" t="s">
        <v>26631</v>
      </c>
      <c r="B1641" s="139" t="s">
        <v>26632</v>
      </c>
      <c r="C1641" s="138" t="s">
        <v>26633</v>
      </c>
      <c r="D1641" s="139" t="s">
        <v>2759</v>
      </c>
      <c r="E1641" s="140">
        <v>49.78</v>
      </c>
    </row>
    <row r="1642" spans="1:5" ht="20.100000000000001" customHeight="1" x14ac:dyDescent="0.2">
      <c r="A1642" s="138" t="s">
        <v>26634</v>
      </c>
      <c r="B1642" s="139" t="s">
        <v>26635</v>
      </c>
      <c r="C1642" s="138" t="s">
        <v>26636</v>
      </c>
      <c r="D1642" s="139" t="s">
        <v>2759</v>
      </c>
      <c r="E1642" s="140">
        <v>58.2</v>
      </c>
    </row>
    <row r="1643" spans="1:5" ht="20.100000000000001" customHeight="1" x14ac:dyDescent="0.2">
      <c r="A1643" s="138" t="s">
        <v>26637</v>
      </c>
      <c r="B1643" s="139" t="s">
        <v>26638</v>
      </c>
      <c r="C1643" s="138" t="s">
        <v>26639</v>
      </c>
      <c r="D1643" s="139" t="s">
        <v>2759</v>
      </c>
      <c r="E1643" s="140">
        <v>66.209999999999994</v>
      </c>
    </row>
    <row r="1644" spans="1:5" ht="20.100000000000001" customHeight="1" x14ac:dyDescent="0.2">
      <c r="A1644" s="138" t="s">
        <v>26640</v>
      </c>
      <c r="B1644" s="139" t="s">
        <v>26641</v>
      </c>
      <c r="C1644" s="138" t="s">
        <v>26642</v>
      </c>
      <c r="D1644" s="139" t="s">
        <v>1770</v>
      </c>
      <c r="E1644" s="140">
        <v>347.71</v>
      </c>
    </row>
    <row r="1645" spans="1:5" ht="20.100000000000001" customHeight="1" x14ac:dyDescent="0.2">
      <c r="A1645" s="138" t="s">
        <v>26643</v>
      </c>
      <c r="B1645" s="139" t="s">
        <v>26644</v>
      </c>
      <c r="C1645" s="138" t="s">
        <v>26645</v>
      </c>
      <c r="D1645" s="139" t="s">
        <v>1770</v>
      </c>
      <c r="E1645" s="140">
        <v>633.99</v>
      </c>
    </row>
    <row r="1646" spans="1:5" ht="20.100000000000001" customHeight="1" x14ac:dyDescent="0.2">
      <c r="A1646" s="138" t="s">
        <v>26646</v>
      </c>
      <c r="B1646" s="139" t="s">
        <v>26647</v>
      </c>
      <c r="C1646" s="138" t="s">
        <v>26648</v>
      </c>
      <c r="D1646" s="139" t="s">
        <v>1770</v>
      </c>
      <c r="E1646" s="140">
        <v>811.86</v>
      </c>
    </row>
    <row r="1647" spans="1:5" ht="20.100000000000001" customHeight="1" x14ac:dyDescent="0.2">
      <c r="A1647" s="138" t="s">
        <v>26649</v>
      </c>
      <c r="B1647" s="139" t="s">
        <v>26650</v>
      </c>
      <c r="C1647" s="138" t="s">
        <v>26651</v>
      </c>
      <c r="D1647" s="139" t="s">
        <v>1770</v>
      </c>
      <c r="E1647" s="140">
        <v>1103.96</v>
      </c>
    </row>
    <row r="1648" spans="1:5" ht="20.100000000000001" customHeight="1" x14ac:dyDescent="0.2">
      <c r="A1648" s="138" t="s">
        <v>26652</v>
      </c>
      <c r="B1648" s="139" t="s">
        <v>26653</v>
      </c>
      <c r="C1648" s="138" t="s">
        <v>26654</v>
      </c>
      <c r="D1648" s="139" t="s">
        <v>1770</v>
      </c>
      <c r="E1648" s="140">
        <v>28.19</v>
      </c>
    </row>
    <row r="1649" spans="1:5" ht="20.100000000000001" customHeight="1" x14ac:dyDescent="0.2">
      <c r="A1649" s="136" t="s">
        <v>1582</v>
      </c>
      <c r="B1649" s="552" t="s">
        <v>26655</v>
      </c>
      <c r="C1649" s="552"/>
      <c r="D1649" s="552"/>
      <c r="E1649" s="137">
        <v>5153.43</v>
      </c>
    </row>
    <row r="1650" spans="1:5" ht="20.100000000000001" customHeight="1" x14ac:dyDescent="0.2">
      <c r="A1650" s="138" t="s">
        <v>1583</v>
      </c>
      <c r="B1650" s="139" t="s">
        <v>26656</v>
      </c>
      <c r="C1650" s="138" t="s">
        <v>26657</v>
      </c>
      <c r="D1650" s="139" t="s">
        <v>1770</v>
      </c>
      <c r="E1650" s="140">
        <v>26.32</v>
      </c>
    </row>
    <row r="1651" spans="1:5" ht="20.100000000000001" customHeight="1" x14ac:dyDescent="0.2">
      <c r="A1651" s="138" t="s">
        <v>1584</v>
      </c>
      <c r="B1651" s="139" t="s">
        <v>26658</v>
      </c>
      <c r="C1651" s="138" t="s">
        <v>26659</v>
      </c>
      <c r="D1651" s="139" t="s">
        <v>1770</v>
      </c>
      <c r="E1651" s="140">
        <v>13.16</v>
      </c>
    </row>
    <row r="1652" spans="1:5" ht="20.100000000000001" customHeight="1" x14ac:dyDescent="0.2">
      <c r="A1652" s="138" t="s">
        <v>1585</v>
      </c>
      <c r="B1652" s="139" t="s">
        <v>26660</v>
      </c>
      <c r="C1652" s="138" t="s">
        <v>26661</v>
      </c>
      <c r="D1652" s="139" t="s">
        <v>1770</v>
      </c>
      <c r="E1652" s="140">
        <v>46.78</v>
      </c>
    </row>
    <row r="1653" spans="1:5" ht="20.100000000000001" customHeight="1" x14ac:dyDescent="0.2">
      <c r="A1653" s="138" t="s">
        <v>1586</v>
      </c>
      <c r="B1653" s="139" t="s">
        <v>26662</v>
      </c>
      <c r="C1653" s="138" t="s">
        <v>26663</v>
      </c>
      <c r="D1653" s="139" t="s">
        <v>2759</v>
      </c>
      <c r="E1653" s="140">
        <v>87.13</v>
      </c>
    </row>
    <row r="1654" spans="1:5" ht="20.100000000000001" customHeight="1" x14ac:dyDescent="0.2">
      <c r="A1654" s="138" t="s">
        <v>1587</v>
      </c>
      <c r="B1654" s="139" t="s">
        <v>26664</v>
      </c>
      <c r="C1654" s="138" t="s">
        <v>26665</v>
      </c>
      <c r="D1654" s="139" t="s">
        <v>2759</v>
      </c>
      <c r="E1654" s="140">
        <v>63.02</v>
      </c>
    </row>
    <row r="1655" spans="1:5" ht="20.100000000000001" customHeight="1" x14ac:dyDescent="0.2">
      <c r="A1655" s="138" t="s">
        <v>1588</v>
      </c>
      <c r="B1655" s="139" t="s">
        <v>26666</v>
      </c>
      <c r="C1655" s="138" t="s">
        <v>26667</v>
      </c>
      <c r="D1655" s="139" t="s">
        <v>1770</v>
      </c>
      <c r="E1655" s="140">
        <v>65.37</v>
      </c>
    </row>
    <row r="1656" spans="1:5" ht="20.100000000000001" customHeight="1" x14ac:dyDescent="0.2">
      <c r="A1656" s="138" t="s">
        <v>1589</v>
      </c>
      <c r="B1656" s="139" t="s">
        <v>26668</v>
      </c>
      <c r="C1656" s="138" t="s">
        <v>26669</v>
      </c>
      <c r="D1656" s="139" t="s">
        <v>1770</v>
      </c>
      <c r="E1656" s="140">
        <v>44.84</v>
      </c>
    </row>
    <row r="1657" spans="1:5" ht="20.100000000000001" customHeight="1" x14ac:dyDescent="0.2">
      <c r="A1657" s="138" t="s">
        <v>1590</v>
      </c>
      <c r="B1657" s="139" t="s">
        <v>26670</v>
      </c>
      <c r="C1657" s="138" t="s">
        <v>26671</v>
      </c>
      <c r="D1657" s="139" t="s">
        <v>1770</v>
      </c>
      <c r="E1657" s="140">
        <v>27.32</v>
      </c>
    </row>
    <row r="1658" spans="1:5" ht="20.100000000000001" customHeight="1" x14ac:dyDescent="0.2">
      <c r="A1658" s="138" t="s">
        <v>1591</v>
      </c>
      <c r="B1658" s="139" t="s">
        <v>26672</v>
      </c>
      <c r="C1658" s="138" t="s">
        <v>26673</v>
      </c>
      <c r="D1658" s="139" t="s">
        <v>1770</v>
      </c>
      <c r="E1658" s="140">
        <v>28.25</v>
      </c>
    </row>
    <row r="1659" spans="1:5" ht="20.100000000000001" customHeight="1" x14ac:dyDescent="0.2">
      <c r="A1659" s="138" t="s">
        <v>26674</v>
      </c>
      <c r="B1659" s="139" t="s">
        <v>26675</v>
      </c>
      <c r="C1659" s="138" t="s">
        <v>26676</v>
      </c>
      <c r="D1659" s="139" t="s">
        <v>1770</v>
      </c>
      <c r="E1659" s="140">
        <v>56.29</v>
      </c>
    </row>
    <row r="1660" spans="1:5" ht="20.100000000000001" customHeight="1" x14ac:dyDescent="0.2">
      <c r="A1660" s="138" t="s">
        <v>26677</v>
      </c>
      <c r="B1660" s="139" t="s">
        <v>26678</v>
      </c>
      <c r="C1660" s="138" t="s">
        <v>26679</v>
      </c>
      <c r="D1660" s="139" t="s">
        <v>1770</v>
      </c>
      <c r="E1660" s="140">
        <v>83.48</v>
      </c>
    </row>
    <row r="1661" spans="1:5" ht="20.100000000000001" customHeight="1" x14ac:dyDescent="0.2">
      <c r="A1661" s="138" t="s">
        <v>26680</v>
      </c>
      <c r="B1661" s="139" t="s">
        <v>26681</v>
      </c>
      <c r="C1661" s="138" t="s">
        <v>26682</v>
      </c>
      <c r="D1661" s="139" t="s">
        <v>1770</v>
      </c>
      <c r="E1661" s="140">
        <v>124.57</v>
      </c>
    </row>
    <row r="1662" spans="1:5" ht="20.100000000000001" customHeight="1" x14ac:dyDescent="0.2">
      <c r="A1662" s="138" t="s">
        <v>26683</v>
      </c>
      <c r="B1662" s="139" t="s">
        <v>26684</v>
      </c>
      <c r="C1662" s="138" t="s">
        <v>26685</v>
      </c>
      <c r="D1662" s="139" t="s">
        <v>1770</v>
      </c>
      <c r="E1662" s="140">
        <v>135.36000000000001</v>
      </c>
    </row>
    <row r="1663" spans="1:5" ht="20.100000000000001" customHeight="1" x14ac:dyDescent="0.2">
      <c r="A1663" s="138" t="s">
        <v>26686</v>
      </c>
      <c r="B1663" s="139" t="s">
        <v>26687</v>
      </c>
      <c r="C1663" s="138" t="s">
        <v>26688</v>
      </c>
      <c r="D1663" s="139" t="s">
        <v>1770</v>
      </c>
      <c r="E1663" s="140">
        <v>100.77</v>
      </c>
    </row>
    <row r="1664" spans="1:5" ht="20.100000000000001" customHeight="1" x14ac:dyDescent="0.2">
      <c r="A1664" s="138" t="s">
        <v>26689</v>
      </c>
      <c r="B1664" s="139" t="s">
        <v>26690</v>
      </c>
      <c r="C1664" s="138" t="s">
        <v>26691</v>
      </c>
      <c r="D1664" s="139" t="s">
        <v>1770</v>
      </c>
      <c r="E1664" s="140">
        <v>131.97999999999999</v>
      </c>
    </row>
    <row r="1665" spans="1:5" ht="20.100000000000001" customHeight="1" x14ac:dyDescent="0.2">
      <c r="A1665" s="138" t="s">
        <v>26692</v>
      </c>
      <c r="B1665" s="139" t="s">
        <v>26693</v>
      </c>
      <c r="C1665" s="138" t="s">
        <v>26694</v>
      </c>
      <c r="D1665" s="139" t="s">
        <v>1770</v>
      </c>
      <c r="E1665" s="140">
        <v>75.73</v>
      </c>
    </row>
    <row r="1666" spans="1:5" ht="20.100000000000001" customHeight="1" x14ac:dyDescent="0.2">
      <c r="A1666" s="138" t="s">
        <v>26695</v>
      </c>
      <c r="B1666" s="139" t="s">
        <v>26696</v>
      </c>
      <c r="C1666" s="138" t="s">
        <v>26697</v>
      </c>
      <c r="D1666" s="139" t="s">
        <v>1770</v>
      </c>
      <c r="E1666" s="140">
        <v>35.07</v>
      </c>
    </row>
    <row r="1667" spans="1:5" ht="20.100000000000001" customHeight="1" x14ac:dyDescent="0.2">
      <c r="A1667" s="138" t="s">
        <v>26698</v>
      </c>
      <c r="B1667" s="139" t="s">
        <v>26699</v>
      </c>
      <c r="C1667" s="138" t="s">
        <v>26700</v>
      </c>
      <c r="D1667" s="139" t="s">
        <v>1770</v>
      </c>
      <c r="E1667" s="140">
        <v>19.82</v>
      </c>
    </row>
    <row r="1668" spans="1:5" ht="20.100000000000001" customHeight="1" x14ac:dyDescent="0.2">
      <c r="A1668" s="138" t="s">
        <v>26701</v>
      </c>
      <c r="B1668" s="139" t="s">
        <v>26702</v>
      </c>
      <c r="C1668" s="138" t="s">
        <v>26703</v>
      </c>
      <c r="D1668" s="139" t="s">
        <v>1770</v>
      </c>
      <c r="E1668" s="140">
        <v>28.58</v>
      </c>
    </row>
    <row r="1669" spans="1:5" ht="20.100000000000001" customHeight="1" x14ac:dyDescent="0.2">
      <c r="A1669" s="138" t="s">
        <v>26704</v>
      </c>
      <c r="B1669" s="139" t="s">
        <v>26705</v>
      </c>
      <c r="C1669" s="138" t="s">
        <v>26706</v>
      </c>
      <c r="D1669" s="139" t="s">
        <v>1770</v>
      </c>
      <c r="E1669" s="140">
        <v>61.87</v>
      </c>
    </row>
    <row r="1670" spans="1:5" ht="20.100000000000001" customHeight="1" x14ac:dyDescent="0.2">
      <c r="A1670" s="138" t="s">
        <v>26707</v>
      </c>
      <c r="B1670" s="139" t="s">
        <v>26708</v>
      </c>
      <c r="C1670" s="138" t="s">
        <v>26709</v>
      </c>
      <c r="D1670" s="139" t="s">
        <v>1770</v>
      </c>
      <c r="E1670" s="140">
        <v>43.06</v>
      </c>
    </row>
    <row r="1671" spans="1:5" ht="20.100000000000001" customHeight="1" x14ac:dyDescent="0.2">
      <c r="A1671" s="138" t="s">
        <v>26710</v>
      </c>
      <c r="B1671" s="139" t="s">
        <v>26711</v>
      </c>
      <c r="C1671" s="138" t="s">
        <v>26712</v>
      </c>
      <c r="D1671" s="139" t="s">
        <v>1770</v>
      </c>
      <c r="E1671" s="140">
        <v>56.66</v>
      </c>
    </row>
    <row r="1672" spans="1:5" ht="20.100000000000001" customHeight="1" x14ac:dyDescent="0.2">
      <c r="A1672" s="138" t="s">
        <v>26713</v>
      </c>
      <c r="B1672" s="139" t="s">
        <v>26714</v>
      </c>
      <c r="C1672" s="138" t="s">
        <v>26715</v>
      </c>
      <c r="D1672" s="139" t="s">
        <v>1770</v>
      </c>
      <c r="E1672" s="140">
        <v>50.36</v>
      </c>
    </row>
    <row r="1673" spans="1:5" ht="20.100000000000001" customHeight="1" x14ac:dyDescent="0.2">
      <c r="A1673" s="138" t="s">
        <v>26716</v>
      </c>
      <c r="B1673" s="139" t="s">
        <v>26717</v>
      </c>
      <c r="C1673" s="138" t="s">
        <v>26718</v>
      </c>
      <c r="D1673" s="139" t="s">
        <v>1770</v>
      </c>
      <c r="E1673" s="140">
        <v>42.41</v>
      </c>
    </row>
    <row r="1674" spans="1:5" ht="20.100000000000001" customHeight="1" x14ac:dyDescent="0.2">
      <c r="A1674" s="138" t="s">
        <v>26719</v>
      </c>
      <c r="B1674" s="139" t="s">
        <v>26720</v>
      </c>
      <c r="C1674" s="138" t="s">
        <v>26721</v>
      </c>
      <c r="D1674" s="139" t="s">
        <v>2759</v>
      </c>
      <c r="E1674" s="140">
        <v>9.67</v>
      </c>
    </row>
    <row r="1675" spans="1:5" ht="20.100000000000001" customHeight="1" x14ac:dyDescent="0.2">
      <c r="A1675" s="138" t="s">
        <v>26722</v>
      </c>
      <c r="B1675" s="139" t="s">
        <v>26723</v>
      </c>
      <c r="C1675" s="138" t="s">
        <v>26724</v>
      </c>
      <c r="D1675" s="139" t="s">
        <v>1770</v>
      </c>
      <c r="E1675" s="140">
        <v>13.14</v>
      </c>
    </row>
    <row r="1676" spans="1:5" ht="20.100000000000001" customHeight="1" x14ac:dyDescent="0.2">
      <c r="A1676" s="138" t="s">
        <v>26725</v>
      </c>
      <c r="B1676" s="139" t="s">
        <v>26726</v>
      </c>
      <c r="C1676" s="138" t="s">
        <v>26727</v>
      </c>
      <c r="D1676" s="139" t="s">
        <v>2759</v>
      </c>
      <c r="E1676" s="140">
        <v>44.38</v>
      </c>
    </row>
    <row r="1677" spans="1:5" ht="20.100000000000001" customHeight="1" x14ac:dyDescent="0.2">
      <c r="A1677" s="138" t="s">
        <v>26728</v>
      </c>
      <c r="B1677" s="139" t="s">
        <v>26729</v>
      </c>
      <c r="C1677" s="138" t="s">
        <v>26730</v>
      </c>
      <c r="D1677" s="139" t="s">
        <v>1549</v>
      </c>
      <c r="E1677" s="140">
        <v>202.4</v>
      </c>
    </row>
    <row r="1678" spans="1:5" ht="20.100000000000001" customHeight="1" x14ac:dyDescent="0.2">
      <c r="A1678" s="138" t="s">
        <v>26731</v>
      </c>
      <c r="B1678" s="139" t="s">
        <v>26732</v>
      </c>
      <c r="C1678" s="138" t="s">
        <v>26733</v>
      </c>
      <c r="D1678" s="139" t="s">
        <v>1549</v>
      </c>
      <c r="E1678" s="140">
        <v>123.29</v>
      </c>
    </row>
    <row r="1679" spans="1:5" ht="20.100000000000001" customHeight="1" x14ac:dyDescent="0.2">
      <c r="A1679" s="138" t="s">
        <v>26734</v>
      </c>
      <c r="B1679" s="139" t="s">
        <v>26735</v>
      </c>
      <c r="C1679" s="138" t="s">
        <v>26736</v>
      </c>
      <c r="D1679" s="139" t="s">
        <v>2759</v>
      </c>
      <c r="E1679" s="140">
        <v>12.09</v>
      </c>
    </row>
    <row r="1680" spans="1:5" ht="20.100000000000001" customHeight="1" x14ac:dyDescent="0.2">
      <c r="A1680" s="138" t="s">
        <v>26737</v>
      </c>
      <c r="B1680" s="139" t="s">
        <v>26738</v>
      </c>
      <c r="C1680" s="138" t="s">
        <v>26739</v>
      </c>
      <c r="D1680" s="139" t="s">
        <v>2759</v>
      </c>
      <c r="E1680" s="140">
        <v>47.4</v>
      </c>
    </row>
    <row r="1681" spans="1:5" ht="20.100000000000001" customHeight="1" x14ac:dyDescent="0.2">
      <c r="A1681" s="138" t="s">
        <v>26740</v>
      </c>
      <c r="B1681" s="139" t="s">
        <v>26741</v>
      </c>
      <c r="C1681" s="138" t="s">
        <v>26742</v>
      </c>
      <c r="D1681" s="139" t="s">
        <v>2759</v>
      </c>
      <c r="E1681" s="140">
        <v>48.6</v>
      </c>
    </row>
    <row r="1682" spans="1:5" ht="20.100000000000001" customHeight="1" x14ac:dyDescent="0.2">
      <c r="A1682" s="138" t="s">
        <v>26743</v>
      </c>
      <c r="B1682" s="139" t="s">
        <v>26744</v>
      </c>
      <c r="C1682" s="138" t="s">
        <v>26745</v>
      </c>
      <c r="D1682" s="139" t="s">
        <v>2759</v>
      </c>
      <c r="E1682" s="140">
        <v>54.99</v>
      </c>
    </row>
    <row r="1683" spans="1:5" ht="20.100000000000001" customHeight="1" x14ac:dyDescent="0.2">
      <c r="A1683" s="138" t="s">
        <v>26746</v>
      </c>
      <c r="B1683" s="139" t="s">
        <v>26747</v>
      </c>
      <c r="C1683" s="138" t="s">
        <v>26748</v>
      </c>
      <c r="D1683" s="139" t="s">
        <v>2759</v>
      </c>
      <c r="E1683" s="140">
        <v>39.04</v>
      </c>
    </row>
    <row r="1684" spans="1:5" ht="20.100000000000001" customHeight="1" x14ac:dyDescent="0.2">
      <c r="A1684" s="138" t="s">
        <v>26749</v>
      </c>
      <c r="B1684" s="139" t="s">
        <v>26750</v>
      </c>
      <c r="C1684" s="138" t="s">
        <v>26751</v>
      </c>
      <c r="D1684" s="139" t="s">
        <v>1770</v>
      </c>
      <c r="E1684" s="140">
        <v>52.87</v>
      </c>
    </row>
    <row r="1685" spans="1:5" ht="20.100000000000001" customHeight="1" x14ac:dyDescent="0.2">
      <c r="A1685" s="138" t="s">
        <v>26752</v>
      </c>
      <c r="B1685" s="139" t="s">
        <v>26753</v>
      </c>
      <c r="C1685" s="138" t="s">
        <v>26754</v>
      </c>
      <c r="D1685" s="139" t="s">
        <v>1770</v>
      </c>
      <c r="E1685" s="140">
        <v>32.97</v>
      </c>
    </row>
    <row r="1686" spans="1:5" ht="20.100000000000001" customHeight="1" x14ac:dyDescent="0.2">
      <c r="A1686" s="138" t="s">
        <v>26755</v>
      </c>
      <c r="B1686" s="139" t="s">
        <v>26756</v>
      </c>
      <c r="C1686" s="138" t="s">
        <v>26757</v>
      </c>
      <c r="D1686" s="139" t="s">
        <v>1770</v>
      </c>
      <c r="E1686" s="140">
        <v>89.61</v>
      </c>
    </row>
    <row r="1687" spans="1:5" ht="20.100000000000001" customHeight="1" x14ac:dyDescent="0.2">
      <c r="A1687" s="138" t="s">
        <v>26758</v>
      </c>
      <c r="B1687" s="139" t="s">
        <v>26759</v>
      </c>
      <c r="C1687" s="138" t="s">
        <v>26760</v>
      </c>
      <c r="D1687" s="139" t="s">
        <v>2759</v>
      </c>
      <c r="E1687" s="140">
        <v>67.77</v>
      </c>
    </row>
    <row r="1688" spans="1:5" ht="20.100000000000001" customHeight="1" x14ac:dyDescent="0.2">
      <c r="A1688" s="138" t="s">
        <v>26761</v>
      </c>
      <c r="B1688" s="139" t="s">
        <v>26762</v>
      </c>
      <c r="C1688" s="138" t="s">
        <v>26763</v>
      </c>
      <c r="D1688" s="139" t="s">
        <v>2759</v>
      </c>
      <c r="E1688" s="140">
        <v>101</v>
      </c>
    </row>
    <row r="1689" spans="1:5" ht="20.100000000000001" customHeight="1" x14ac:dyDescent="0.2">
      <c r="A1689" s="138" t="s">
        <v>26764</v>
      </c>
      <c r="B1689" s="139" t="s">
        <v>26765</v>
      </c>
      <c r="C1689" s="138" t="s">
        <v>26766</v>
      </c>
      <c r="D1689" s="139" t="s">
        <v>2759</v>
      </c>
      <c r="E1689" s="140">
        <v>110.3</v>
      </c>
    </row>
    <row r="1690" spans="1:5" ht="20.100000000000001" customHeight="1" x14ac:dyDescent="0.2">
      <c r="A1690" s="138" t="s">
        <v>26767</v>
      </c>
      <c r="B1690" s="139" t="s">
        <v>26768</v>
      </c>
      <c r="C1690" s="138" t="s">
        <v>26769</v>
      </c>
      <c r="D1690" s="139" t="s">
        <v>2759</v>
      </c>
      <c r="E1690" s="140">
        <v>104.92</v>
      </c>
    </row>
    <row r="1691" spans="1:5" ht="20.100000000000001" customHeight="1" x14ac:dyDescent="0.2">
      <c r="A1691" s="138" t="s">
        <v>26770</v>
      </c>
      <c r="B1691" s="139" t="s">
        <v>26771</v>
      </c>
      <c r="C1691" s="138" t="s">
        <v>26772</v>
      </c>
      <c r="D1691" s="139" t="s">
        <v>2759</v>
      </c>
      <c r="E1691" s="140">
        <v>104.92</v>
      </c>
    </row>
    <row r="1692" spans="1:5" ht="20.100000000000001" customHeight="1" x14ac:dyDescent="0.2">
      <c r="A1692" s="138" t="s">
        <v>26773</v>
      </c>
      <c r="B1692" s="139" t="s">
        <v>26774</v>
      </c>
      <c r="C1692" s="138" t="s">
        <v>26775</v>
      </c>
      <c r="D1692" s="139" t="s">
        <v>2759</v>
      </c>
      <c r="E1692" s="140">
        <v>169.64</v>
      </c>
    </row>
    <row r="1693" spans="1:5" ht="20.100000000000001" customHeight="1" x14ac:dyDescent="0.2">
      <c r="A1693" s="138" t="s">
        <v>26776</v>
      </c>
      <c r="B1693" s="139" t="s">
        <v>26777</v>
      </c>
      <c r="C1693" s="138" t="s">
        <v>26778</v>
      </c>
      <c r="D1693" s="139" t="s">
        <v>2759</v>
      </c>
      <c r="E1693" s="140">
        <v>185.11</v>
      </c>
    </row>
    <row r="1694" spans="1:5" ht="20.100000000000001" customHeight="1" x14ac:dyDescent="0.2">
      <c r="A1694" s="138" t="s">
        <v>26779</v>
      </c>
      <c r="B1694" s="139" t="s">
        <v>26780</v>
      </c>
      <c r="C1694" s="138" t="s">
        <v>26781</v>
      </c>
      <c r="D1694" s="139" t="s">
        <v>2759</v>
      </c>
      <c r="E1694" s="140">
        <v>213.52</v>
      </c>
    </row>
    <row r="1695" spans="1:5" ht="20.100000000000001" customHeight="1" x14ac:dyDescent="0.2">
      <c r="A1695" s="138" t="s">
        <v>26782</v>
      </c>
      <c r="B1695" s="139" t="s">
        <v>26783</v>
      </c>
      <c r="C1695" s="138" t="s">
        <v>26784</v>
      </c>
      <c r="D1695" s="139" t="s">
        <v>2759</v>
      </c>
      <c r="E1695" s="140">
        <v>127.49</v>
      </c>
    </row>
    <row r="1696" spans="1:5" ht="20.100000000000001" customHeight="1" x14ac:dyDescent="0.2">
      <c r="A1696" s="138" t="s">
        <v>26785</v>
      </c>
      <c r="B1696" s="139" t="s">
        <v>26786</v>
      </c>
      <c r="C1696" s="138" t="s">
        <v>26787</v>
      </c>
      <c r="D1696" s="139" t="s">
        <v>2759</v>
      </c>
      <c r="E1696" s="140">
        <v>127.49</v>
      </c>
    </row>
    <row r="1697" spans="1:5" ht="20.100000000000001" customHeight="1" x14ac:dyDescent="0.2">
      <c r="A1697" s="138" t="s">
        <v>26788</v>
      </c>
      <c r="B1697" s="139" t="s">
        <v>26789</v>
      </c>
      <c r="C1697" s="138" t="s">
        <v>26790</v>
      </c>
      <c r="D1697" s="139" t="s">
        <v>2759</v>
      </c>
      <c r="E1697" s="140">
        <v>62.37</v>
      </c>
    </row>
    <row r="1698" spans="1:5" ht="20.100000000000001" customHeight="1" x14ac:dyDescent="0.2">
      <c r="A1698" s="138" t="s">
        <v>26791</v>
      </c>
      <c r="B1698" s="139" t="s">
        <v>26792</v>
      </c>
      <c r="C1698" s="138" t="s">
        <v>26793</v>
      </c>
      <c r="D1698" s="139" t="s">
        <v>2759</v>
      </c>
      <c r="E1698" s="140">
        <v>55.27</v>
      </c>
    </row>
    <row r="1699" spans="1:5" ht="20.100000000000001" customHeight="1" x14ac:dyDescent="0.2">
      <c r="A1699" s="138" t="s">
        <v>26794</v>
      </c>
      <c r="B1699" s="139" t="s">
        <v>26795</v>
      </c>
      <c r="C1699" s="138" t="s">
        <v>26796</v>
      </c>
      <c r="D1699" s="139" t="s">
        <v>2759</v>
      </c>
      <c r="E1699" s="140">
        <v>49.32</v>
      </c>
    </row>
    <row r="1700" spans="1:5" ht="20.100000000000001" customHeight="1" x14ac:dyDescent="0.2">
      <c r="A1700" s="138" t="s">
        <v>26797</v>
      </c>
      <c r="B1700" s="139" t="s">
        <v>26798</v>
      </c>
      <c r="C1700" s="138" t="s">
        <v>26799</v>
      </c>
      <c r="D1700" s="139" t="s">
        <v>2759</v>
      </c>
      <c r="E1700" s="140">
        <v>110.08</v>
      </c>
    </row>
    <row r="1701" spans="1:5" ht="20.100000000000001" customHeight="1" x14ac:dyDescent="0.2">
      <c r="A1701" s="138" t="s">
        <v>26800</v>
      </c>
      <c r="B1701" s="139" t="s">
        <v>26801</v>
      </c>
      <c r="C1701" s="138" t="s">
        <v>26802</v>
      </c>
      <c r="D1701" s="139" t="s">
        <v>2759</v>
      </c>
      <c r="E1701" s="140">
        <v>139.84</v>
      </c>
    </row>
    <row r="1702" spans="1:5" ht="20.100000000000001" customHeight="1" x14ac:dyDescent="0.2">
      <c r="A1702" s="138" t="s">
        <v>26803</v>
      </c>
      <c r="B1702" s="139" t="s">
        <v>26804</v>
      </c>
      <c r="C1702" s="138" t="s">
        <v>26805</v>
      </c>
      <c r="D1702" s="139" t="s">
        <v>2759</v>
      </c>
      <c r="E1702" s="140">
        <v>142.01</v>
      </c>
    </row>
    <row r="1703" spans="1:5" ht="20.100000000000001" customHeight="1" x14ac:dyDescent="0.2">
      <c r="A1703" s="138" t="s">
        <v>26806</v>
      </c>
      <c r="B1703" s="139" t="s">
        <v>26807</v>
      </c>
      <c r="C1703" s="138" t="s">
        <v>26808</v>
      </c>
      <c r="D1703" s="139" t="s">
        <v>2759</v>
      </c>
      <c r="E1703" s="140">
        <v>132.12</v>
      </c>
    </row>
    <row r="1704" spans="1:5" ht="20.100000000000001" customHeight="1" x14ac:dyDescent="0.2">
      <c r="A1704" s="138" t="s">
        <v>26809</v>
      </c>
      <c r="B1704" s="139" t="s">
        <v>26810</v>
      </c>
      <c r="C1704" s="138" t="s">
        <v>26811</v>
      </c>
      <c r="D1704" s="139" t="s">
        <v>2759</v>
      </c>
      <c r="E1704" s="140">
        <v>119.87</v>
      </c>
    </row>
    <row r="1705" spans="1:5" ht="20.100000000000001" customHeight="1" x14ac:dyDescent="0.2">
      <c r="A1705" s="138" t="s">
        <v>26812</v>
      </c>
      <c r="B1705" s="139" t="s">
        <v>26813</v>
      </c>
      <c r="C1705" s="138" t="s">
        <v>26814</v>
      </c>
      <c r="D1705" s="139" t="s">
        <v>2759</v>
      </c>
      <c r="E1705" s="140">
        <v>120.93</v>
      </c>
    </row>
    <row r="1706" spans="1:5" ht="20.100000000000001" customHeight="1" x14ac:dyDescent="0.2">
      <c r="A1706" s="138" t="s">
        <v>26815</v>
      </c>
      <c r="B1706" s="139" t="s">
        <v>26816</v>
      </c>
      <c r="C1706" s="138" t="s">
        <v>26817</v>
      </c>
      <c r="D1706" s="139" t="s">
        <v>2759</v>
      </c>
      <c r="E1706" s="140">
        <v>26.97</v>
      </c>
    </row>
    <row r="1707" spans="1:5" ht="20.100000000000001" customHeight="1" x14ac:dyDescent="0.2">
      <c r="A1707" s="138" t="s">
        <v>26818</v>
      </c>
      <c r="B1707" s="139" t="s">
        <v>26819</v>
      </c>
      <c r="C1707" s="138" t="s">
        <v>26820</v>
      </c>
      <c r="D1707" s="139" t="s">
        <v>2759</v>
      </c>
      <c r="E1707" s="140">
        <v>144.83000000000001</v>
      </c>
    </row>
    <row r="1708" spans="1:5" ht="20.100000000000001" customHeight="1" x14ac:dyDescent="0.2">
      <c r="A1708" s="138" t="s">
        <v>26821</v>
      </c>
      <c r="B1708" s="139" t="s">
        <v>26822</v>
      </c>
      <c r="C1708" s="138" t="s">
        <v>26823</v>
      </c>
      <c r="D1708" s="139" t="s">
        <v>2759</v>
      </c>
      <c r="E1708" s="140">
        <v>46.25</v>
      </c>
    </row>
    <row r="1709" spans="1:5" ht="20.100000000000001" customHeight="1" x14ac:dyDescent="0.2">
      <c r="A1709" s="138" t="s">
        <v>26824</v>
      </c>
      <c r="B1709" s="139" t="s">
        <v>26825</v>
      </c>
      <c r="C1709" s="138" t="s">
        <v>26826</v>
      </c>
      <c r="D1709" s="139" t="s">
        <v>2759</v>
      </c>
      <c r="E1709" s="140">
        <v>43.47</v>
      </c>
    </row>
    <row r="1710" spans="1:5" ht="20.100000000000001" customHeight="1" x14ac:dyDescent="0.2">
      <c r="A1710" s="138" t="s">
        <v>26827</v>
      </c>
      <c r="B1710" s="139" t="s">
        <v>26828</v>
      </c>
      <c r="C1710" s="138" t="s">
        <v>26829</v>
      </c>
      <c r="D1710" s="139" t="s">
        <v>2759</v>
      </c>
      <c r="E1710" s="140">
        <v>55.74</v>
      </c>
    </row>
    <row r="1711" spans="1:5" ht="20.100000000000001" customHeight="1" x14ac:dyDescent="0.2">
      <c r="A1711" s="138" t="s">
        <v>26830</v>
      </c>
      <c r="B1711" s="139" t="s">
        <v>26831</v>
      </c>
      <c r="C1711" s="138" t="s">
        <v>26832</v>
      </c>
      <c r="D1711" s="139" t="s">
        <v>2759</v>
      </c>
      <c r="E1711" s="140">
        <v>16.739999999999998</v>
      </c>
    </row>
    <row r="1712" spans="1:5" ht="20.100000000000001" customHeight="1" x14ac:dyDescent="0.2">
      <c r="A1712" s="138" t="s">
        <v>26833</v>
      </c>
      <c r="B1712" s="139" t="s">
        <v>26834</v>
      </c>
      <c r="C1712" s="138" t="s">
        <v>26835</v>
      </c>
      <c r="D1712" s="139" t="s">
        <v>2759</v>
      </c>
      <c r="E1712" s="140">
        <v>21.51</v>
      </c>
    </row>
    <row r="1713" spans="1:5" ht="20.100000000000001" customHeight="1" x14ac:dyDescent="0.2">
      <c r="A1713" s="138" t="s">
        <v>26836</v>
      </c>
      <c r="B1713" s="139" t="s">
        <v>26837</v>
      </c>
      <c r="C1713" s="138" t="s">
        <v>26838</v>
      </c>
      <c r="D1713" s="139" t="s">
        <v>2759</v>
      </c>
      <c r="E1713" s="140">
        <v>33.81</v>
      </c>
    </row>
    <row r="1714" spans="1:5" ht="20.100000000000001" customHeight="1" x14ac:dyDescent="0.2">
      <c r="A1714" s="138" t="s">
        <v>26839</v>
      </c>
      <c r="B1714" s="139" t="s">
        <v>26840</v>
      </c>
      <c r="C1714" s="138" t="s">
        <v>26841</v>
      </c>
      <c r="D1714" s="139" t="s">
        <v>2759</v>
      </c>
      <c r="E1714" s="140">
        <v>130.83000000000001</v>
      </c>
    </row>
    <row r="1715" spans="1:5" ht="20.100000000000001" customHeight="1" x14ac:dyDescent="0.2">
      <c r="A1715" s="138" t="s">
        <v>26842</v>
      </c>
      <c r="B1715" s="139" t="s">
        <v>26843</v>
      </c>
      <c r="C1715" s="138" t="s">
        <v>26844</v>
      </c>
      <c r="D1715" s="139" t="s">
        <v>2759</v>
      </c>
      <c r="E1715" s="140">
        <v>41.13</v>
      </c>
    </row>
    <row r="1716" spans="1:5" ht="20.100000000000001" customHeight="1" x14ac:dyDescent="0.2">
      <c r="A1716" s="138" t="s">
        <v>26845</v>
      </c>
      <c r="B1716" s="139" t="s">
        <v>26846</v>
      </c>
      <c r="C1716" s="138" t="s">
        <v>26847</v>
      </c>
      <c r="D1716" s="139" t="s">
        <v>2759</v>
      </c>
      <c r="E1716" s="140">
        <v>68.33</v>
      </c>
    </row>
    <row r="1717" spans="1:5" ht="20.100000000000001" customHeight="1" x14ac:dyDescent="0.2">
      <c r="A1717" s="138" t="s">
        <v>26848</v>
      </c>
      <c r="B1717" s="139" t="s">
        <v>26849</v>
      </c>
      <c r="C1717" s="138" t="s">
        <v>26850</v>
      </c>
      <c r="D1717" s="139" t="s">
        <v>2759</v>
      </c>
      <c r="E1717" s="140">
        <v>61.2</v>
      </c>
    </row>
    <row r="1718" spans="1:5" ht="20.100000000000001" customHeight="1" x14ac:dyDescent="0.2">
      <c r="A1718" s="136" t="s">
        <v>26851</v>
      </c>
      <c r="B1718" s="552" t="s">
        <v>26852</v>
      </c>
      <c r="C1718" s="552"/>
      <c r="D1718" s="552"/>
      <c r="E1718" s="137">
        <v>717.63</v>
      </c>
    </row>
    <row r="1719" spans="1:5" ht="20.100000000000001" customHeight="1" x14ac:dyDescent="0.2">
      <c r="A1719" s="547" t="s">
        <v>26853</v>
      </c>
      <c r="B1719" s="548" t="s">
        <v>26854</v>
      </c>
      <c r="C1719" s="547" t="s">
        <v>26855</v>
      </c>
      <c r="D1719" s="548" t="s">
        <v>2759</v>
      </c>
      <c r="E1719" s="549">
        <v>146.61000000000001</v>
      </c>
    </row>
    <row r="1720" spans="1:5" ht="2.1" customHeight="1" x14ac:dyDescent="0.2">
      <c r="A1720" s="547"/>
      <c r="B1720" s="548"/>
      <c r="C1720" s="547"/>
      <c r="D1720" s="548"/>
      <c r="E1720" s="549"/>
    </row>
    <row r="1721" spans="1:5" ht="20.100000000000001" customHeight="1" x14ac:dyDescent="0.2">
      <c r="A1721" s="547" t="s">
        <v>26856</v>
      </c>
      <c r="B1721" s="548" t="s">
        <v>26857</v>
      </c>
      <c r="C1721" s="547" t="s">
        <v>26858</v>
      </c>
      <c r="D1721" s="548" t="s">
        <v>2759</v>
      </c>
      <c r="E1721" s="549">
        <v>161.54</v>
      </c>
    </row>
    <row r="1722" spans="1:5" ht="2.1" customHeight="1" x14ac:dyDescent="0.2">
      <c r="A1722" s="547"/>
      <c r="B1722" s="548"/>
      <c r="C1722" s="547"/>
      <c r="D1722" s="548"/>
      <c r="E1722" s="549"/>
    </row>
    <row r="1723" spans="1:5" ht="20.100000000000001" customHeight="1" x14ac:dyDescent="0.2">
      <c r="A1723" s="547" t="s">
        <v>26859</v>
      </c>
      <c r="B1723" s="548" t="s">
        <v>26860</v>
      </c>
      <c r="C1723" s="547" t="s">
        <v>26861</v>
      </c>
      <c r="D1723" s="548" t="s">
        <v>2759</v>
      </c>
      <c r="E1723" s="549">
        <v>125.78</v>
      </c>
    </row>
    <row r="1724" spans="1:5" ht="2.1" customHeight="1" x14ac:dyDescent="0.2">
      <c r="A1724" s="547"/>
      <c r="B1724" s="548"/>
      <c r="C1724" s="547"/>
      <c r="D1724" s="548"/>
      <c r="E1724" s="549"/>
    </row>
    <row r="1725" spans="1:5" ht="20.100000000000001" customHeight="1" x14ac:dyDescent="0.2">
      <c r="A1725" s="138" t="s">
        <v>26862</v>
      </c>
      <c r="B1725" s="139" t="s">
        <v>26863</v>
      </c>
      <c r="C1725" s="138" t="s">
        <v>26864</v>
      </c>
      <c r="D1725" s="139" t="s">
        <v>2759</v>
      </c>
      <c r="E1725" s="140">
        <v>123.37</v>
      </c>
    </row>
    <row r="1726" spans="1:5" ht="20.100000000000001" customHeight="1" x14ac:dyDescent="0.2">
      <c r="A1726" s="138" t="s">
        <v>26865</v>
      </c>
      <c r="B1726" s="139" t="s">
        <v>26866</v>
      </c>
      <c r="C1726" s="138" t="s">
        <v>26867</v>
      </c>
      <c r="D1726" s="139" t="s">
        <v>2759</v>
      </c>
      <c r="E1726" s="140">
        <v>160.33000000000001</v>
      </c>
    </row>
    <row r="1727" spans="1:5" ht="20.100000000000001" customHeight="1" x14ac:dyDescent="0.2">
      <c r="A1727" s="136" t="s">
        <v>26868</v>
      </c>
      <c r="B1727" s="552" t="s">
        <v>26869</v>
      </c>
      <c r="C1727" s="552"/>
      <c r="D1727" s="552"/>
      <c r="E1727" s="137">
        <v>3437.99</v>
      </c>
    </row>
    <row r="1728" spans="1:5" ht="20.100000000000001" customHeight="1" x14ac:dyDescent="0.2">
      <c r="A1728" s="138" t="s">
        <v>26870</v>
      </c>
      <c r="B1728" s="139" t="s">
        <v>26871</v>
      </c>
      <c r="C1728" s="138" t="s">
        <v>26872</v>
      </c>
      <c r="D1728" s="139" t="s">
        <v>2759</v>
      </c>
      <c r="E1728" s="140">
        <v>629.41999999999996</v>
      </c>
    </row>
    <row r="1729" spans="1:5" ht="20.100000000000001" customHeight="1" x14ac:dyDescent="0.2">
      <c r="A1729" s="138" t="s">
        <v>26873</v>
      </c>
      <c r="B1729" s="139" t="s">
        <v>26874</v>
      </c>
      <c r="C1729" s="138" t="s">
        <v>26875</v>
      </c>
      <c r="D1729" s="139" t="s">
        <v>2759</v>
      </c>
      <c r="E1729" s="140">
        <v>126.85</v>
      </c>
    </row>
    <row r="1730" spans="1:5" ht="20.100000000000001" customHeight="1" x14ac:dyDescent="0.2">
      <c r="A1730" s="138" t="s">
        <v>26876</v>
      </c>
      <c r="B1730" s="139" t="s">
        <v>26877</v>
      </c>
      <c r="C1730" s="138" t="s">
        <v>26878</v>
      </c>
      <c r="D1730" s="139" t="s">
        <v>2759</v>
      </c>
      <c r="E1730" s="140">
        <v>434.26</v>
      </c>
    </row>
    <row r="1731" spans="1:5" ht="20.100000000000001" customHeight="1" x14ac:dyDescent="0.2">
      <c r="A1731" s="138" t="s">
        <v>26879</v>
      </c>
      <c r="B1731" s="139" t="s">
        <v>26880</v>
      </c>
      <c r="C1731" s="138" t="s">
        <v>26881</v>
      </c>
      <c r="D1731" s="139" t="s">
        <v>2759</v>
      </c>
      <c r="E1731" s="140">
        <v>83.79</v>
      </c>
    </row>
    <row r="1732" spans="1:5" ht="20.100000000000001" customHeight="1" x14ac:dyDescent="0.2">
      <c r="A1732" s="138" t="s">
        <v>26882</v>
      </c>
      <c r="B1732" s="139" t="s">
        <v>26883</v>
      </c>
      <c r="C1732" s="138" t="s">
        <v>26884</v>
      </c>
      <c r="D1732" s="139" t="s">
        <v>2759</v>
      </c>
      <c r="E1732" s="140">
        <v>531.51</v>
      </c>
    </row>
    <row r="1733" spans="1:5" ht="20.100000000000001" customHeight="1" x14ac:dyDescent="0.2">
      <c r="A1733" s="138" t="s">
        <v>26885</v>
      </c>
      <c r="B1733" s="139" t="s">
        <v>26886</v>
      </c>
      <c r="C1733" s="138" t="s">
        <v>26887</v>
      </c>
      <c r="D1733" s="139" t="s">
        <v>2759</v>
      </c>
      <c r="E1733" s="140">
        <v>422.27</v>
      </c>
    </row>
    <row r="1734" spans="1:5" ht="20.100000000000001" customHeight="1" x14ac:dyDescent="0.2">
      <c r="A1734" s="138" t="s">
        <v>26888</v>
      </c>
      <c r="B1734" s="139" t="s">
        <v>26889</v>
      </c>
      <c r="C1734" s="138" t="s">
        <v>26890</v>
      </c>
      <c r="D1734" s="139" t="s">
        <v>2759</v>
      </c>
      <c r="E1734" s="140">
        <v>573.35</v>
      </c>
    </row>
    <row r="1735" spans="1:5" ht="20.100000000000001" customHeight="1" x14ac:dyDescent="0.2">
      <c r="A1735" s="138" t="s">
        <v>26891</v>
      </c>
      <c r="B1735" s="139" t="s">
        <v>26892</v>
      </c>
      <c r="C1735" s="138" t="s">
        <v>26893</v>
      </c>
      <c r="D1735" s="139" t="s">
        <v>2759</v>
      </c>
      <c r="E1735" s="140">
        <v>636.54</v>
      </c>
    </row>
    <row r="1736" spans="1:5" ht="20.100000000000001" customHeight="1" x14ac:dyDescent="0.2">
      <c r="A1736" s="136" t="s">
        <v>26894</v>
      </c>
      <c r="B1736" s="552" t="s">
        <v>25660</v>
      </c>
      <c r="C1736" s="552"/>
      <c r="D1736" s="552"/>
      <c r="E1736" s="137">
        <v>1917.97</v>
      </c>
    </row>
    <row r="1737" spans="1:5" ht="20.100000000000001" customHeight="1" x14ac:dyDescent="0.2">
      <c r="A1737" s="138" t="s">
        <v>26895</v>
      </c>
      <c r="B1737" s="139" t="s">
        <v>26896</v>
      </c>
      <c r="C1737" s="138" t="s">
        <v>26897</v>
      </c>
      <c r="D1737" s="139" t="s">
        <v>1770</v>
      </c>
      <c r="E1737" s="140">
        <v>29.22</v>
      </c>
    </row>
    <row r="1738" spans="1:5" ht="20.100000000000001" customHeight="1" x14ac:dyDescent="0.2">
      <c r="A1738" s="138" t="s">
        <v>26898</v>
      </c>
      <c r="B1738" s="139" t="s">
        <v>26899</v>
      </c>
      <c r="C1738" s="138" t="s">
        <v>26900</v>
      </c>
      <c r="D1738" s="139" t="s">
        <v>1770</v>
      </c>
      <c r="E1738" s="140">
        <v>29.68</v>
      </c>
    </row>
    <row r="1739" spans="1:5" ht="20.100000000000001" customHeight="1" x14ac:dyDescent="0.2">
      <c r="A1739" s="138" t="s">
        <v>26901</v>
      </c>
      <c r="B1739" s="139" t="s">
        <v>26902</v>
      </c>
      <c r="C1739" s="138" t="s">
        <v>26903</v>
      </c>
      <c r="D1739" s="139" t="s">
        <v>1770</v>
      </c>
      <c r="E1739" s="140">
        <v>60.53</v>
      </c>
    </row>
    <row r="1740" spans="1:5" ht="20.100000000000001" customHeight="1" x14ac:dyDescent="0.2">
      <c r="A1740" s="138" t="s">
        <v>26904</v>
      </c>
      <c r="B1740" s="139" t="s">
        <v>26905</v>
      </c>
      <c r="C1740" s="138" t="s">
        <v>26906</v>
      </c>
      <c r="D1740" s="139" t="s">
        <v>1770</v>
      </c>
      <c r="E1740" s="140">
        <v>132.4</v>
      </c>
    </row>
    <row r="1741" spans="1:5" ht="20.100000000000001" customHeight="1" x14ac:dyDescent="0.2">
      <c r="A1741" s="138" t="s">
        <v>26907</v>
      </c>
      <c r="B1741" s="139" t="s">
        <v>26908</v>
      </c>
      <c r="C1741" s="138" t="s">
        <v>26909</v>
      </c>
      <c r="D1741" s="139" t="s">
        <v>1770</v>
      </c>
      <c r="E1741" s="140">
        <v>158.4</v>
      </c>
    </row>
    <row r="1742" spans="1:5" ht="20.100000000000001" customHeight="1" x14ac:dyDescent="0.2">
      <c r="A1742" s="138" t="s">
        <v>26910</v>
      </c>
      <c r="B1742" s="139" t="s">
        <v>26911</v>
      </c>
      <c r="C1742" s="138" t="s">
        <v>26912</v>
      </c>
      <c r="D1742" s="139" t="s">
        <v>1770</v>
      </c>
      <c r="E1742" s="140">
        <v>60.75</v>
      </c>
    </row>
    <row r="1743" spans="1:5" ht="20.100000000000001" customHeight="1" x14ac:dyDescent="0.2">
      <c r="A1743" s="138" t="s">
        <v>26913</v>
      </c>
      <c r="B1743" s="139" t="s">
        <v>26914</v>
      </c>
      <c r="C1743" s="138" t="s">
        <v>26915</v>
      </c>
      <c r="D1743" s="139" t="s">
        <v>1770</v>
      </c>
      <c r="E1743" s="140">
        <v>78.05</v>
      </c>
    </row>
    <row r="1744" spans="1:5" ht="20.100000000000001" customHeight="1" x14ac:dyDescent="0.2">
      <c r="A1744" s="138" t="s">
        <v>26916</v>
      </c>
      <c r="B1744" s="139" t="s">
        <v>26917</v>
      </c>
      <c r="C1744" s="138" t="s">
        <v>26918</v>
      </c>
      <c r="D1744" s="139" t="s">
        <v>1770</v>
      </c>
      <c r="E1744" s="140">
        <v>38.340000000000003</v>
      </c>
    </row>
    <row r="1745" spans="1:5" ht="20.100000000000001" customHeight="1" x14ac:dyDescent="0.2">
      <c r="A1745" s="547" t="s">
        <v>26919</v>
      </c>
      <c r="B1745" s="548" t="s">
        <v>26920</v>
      </c>
      <c r="C1745" s="547" t="s">
        <v>26921</v>
      </c>
      <c r="D1745" s="548" t="s">
        <v>2759</v>
      </c>
      <c r="E1745" s="549">
        <v>151.87</v>
      </c>
    </row>
    <row r="1746" spans="1:5" ht="2.1" customHeight="1" x14ac:dyDescent="0.2">
      <c r="A1746" s="547"/>
      <c r="B1746" s="548"/>
      <c r="C1746" s="547"/>
      <c r="D1746" s="548"/>
      <c r="E1746" s="549"/>
    </row>
    <row r="1747" spans="1:5" ht="20.100000000000001" customHeight="1" x14ac:dyDescent="0.2">
      <c r="A1747" s="138" t="s">
        <v>26922</v>
      </c>
      <c r="B1747" s="139" t="s">
        <v>26923</v>
      </c>
      <c r="C1747" s="138" t="s">
        <v>26924</v>
      </c>
      <c r="D1747" s="139" t="s">
        <v>2759</v>
      </c>
      <c r="E1747" s="140">
        <v>33.840000000000003</v>
      </c>
    </row>
    <row r="1748" spans="1:5" ht="20.100000000000001" customHeight="1" x14ac:dyDescent="0.2">
      <c r="A1748" s="138" t="s">
        <v>26925</v>
      </c>
      <c r="B1748" s="139" t="s">
        <v>26926</v>
      </c>
      <c r="C1748" s="138" t="s">
        <v>26927</v>
      </c>
      <c r="D1748" s="139" t="s">
        <v>2759</v>
      </c>
      <c r="E1748" s="140">
        <v>148.88999999999999</v>
      </c>
    </row>
    <row r="1749" spans="1:5" ht="20.100000000000001" customHeight="1" x14ac:dyDescent="0.2">
      <c r="A1749" s="138" t="s">
        <v>26928</v>
      </c>
      <c r="B1749" s="139" t="s">
        <v>26929</v>
      </c>
      <c r="C1749" s="138" t="s">
        <v>26930</v>
      </c>
      <c r="D1749" s="139" t="s">
        <v>2759</v>
      </c>
      <c r="E1749" s="140">
        <v>9.8800000000000008</v>
      </c>
    </row>
    <row r="1750" spans="1:5" ht="20.100000000000001" customHeight="1" x14ac:dyDescent="0.2">
      <c r="A1750" s="138" t="s">
        <v>26931</v>
      </c>
      <c r="B1750" s="139" t="s">
        <v>26932</v>
      </c>
      <c r="C1750" s="138" t="s">
        <v>26933</v>
      </c>
      <c r="D1750" s="139" t="s">
        <v>1770</v>
      </c>
      <c r="E1750" s="140">
        <v>103.68</v>
      </c>
    </row>
    <row r="1751" spans="1:5" ht="20.100000000000001" customHeight="1" x14ac:dyDescent="0.2">
      <c r="A1751" s="138" t="s">
        <v>26934</v>
      </c>
      <c r="B1751" s="139" t="s">
        <v>26935</v>
      </c>
      <c r="C1751" s="138" t="s">
        <v>26936</v>
      </c>
      <c r="D1751" s="139" t="s">
        <v>1770</v>
      </c>
      <c r="E1751" s="140">
        <v>36.159999999999997</v>
      </c>
    </row>
    <row r="1752" spans="1:5" ht="20.100000000000001" customHeight="1" x14ac:dyDescent="0.2">
      <c r="A1752" s="138" t="s">
        <v>26937</v>
      </c>
      <c r="B1752" s="139" t="s">
        <v>26938</v>
      </c>
      <c r="C1752" s="138" t="s">
        <v>26939</v>
      </c>
      <c r="D1752" s="139" t="s">
        <v>1770</v>
      </c>
      <c r="E1752" s="140">
        <v>86.07</v>
      </c>
    </row>
    <row r="1753" spans="1:5" ht="20.100000000000001" customHeight="1" x14ac:dyDescent="0.2">
      <c r="A1753" s="138" t="s">
        <v>26940</v>
      </c>
      <c r="B1753" s="139" t="s">
        <v>26941</v>
      </c>
      <c r="C1753" s="138" t="s">
        <v>26942</v>
      </c>
      <c r="D1753" s="139" t="s">
        <v>1770</v>
      </c>
      <c r="E1753" s="140">
        <v>108.24</v>
      </c>
    </row>
    <row r="1754" spans="1:5" ht="20.100000000000001" customHeight="1" x14ac:dyDescent="0.2">
      <c r="A1754" s="138" t="s">
        <v>26943</v>
      </c>
      <c r="B1754" s="139" t="s">
        <v>26944</v>
      </c>
      <c r="C1754" s="138" t="s">
        <v>26945</v>
      </c>
      <c r="D1754" s="139" t="s">
        <v>1770</v>
      </c>
      <c r="E1754" s="140">
        <v>64.900000000000006</v>
      </c>
    </row>
    <row r="1755" spans="1:5" ht="20.100000000000001" customHeight="1" x14ac:dyDescent="0.2">
      <c r="A1755" s="138" t="s">
        <v>26946</v>
      </c>
      <c r="B1755" s="139" t="s">
        <v>26947</v>
      </c>
      <c r="C1755" s="138" t="s">
        <v>26948</v>
      </c>
      <c r="D1755" s="139" t="s">
        <v>1770</v>
      </c>
      <c r="E1755" s="140">
        <v>50.36</v>
      </c>
    </row>
    <row r="1756" spans="1:5" ht="20.100000000000001" customHeight="1" x14ac:dyDescent="0.2">
      <c r="A1756" s="138" t="s">
        <v>26949</v>
      </c>
      <c r="B1756" s="139" t="s">
        <v>26950</v>
      </c>
      <c r="C1756" s="138" t="s">
        <v>26951</v>
      </c>
      <c r="D1756" s="139" t="s">
        <v>1770</v>
      </c>
      <c r="E1756" s="140">
        <v>149.91999999999999</v>
      </c>
    </row>
    <row r="1757" spans="1:5" ht="20.100000000000001" customHeight="1" x14ac:dyDescent="0.2">
      <c r="A1757" s="547" t="s">
        <v>26952</v>
      </c>
      <c r="B1757" s="548" t="s">
        <v>26953</v>
      </c>
      <c r="C1757" s="547" t="s">
        <v>26954</v>
      </c>
      <c r="D1757" s="548" t="s">
        <v>2759</v>
      </c>
      <c r="E1757" s="549">
        <v>137.75</v>
      </c>
    </row>
    <row r="1758" spans="1:5" ht="2.1" customHeight="1" x14ac:dyDescent="0.2">
      <c r="A1758" s="547"/>
      <c r="B1758" s="548"/>
      <c r="C1758" s="547"/>
      <c r="D1758" s="548"/>
      <c r="E1758" s="549"/>
    </row>
    <row r="1759" spans="1:5" ht="20.100000000000001" customHeight="1" x14ac:dyDescent="0.2">
      <c r="A1759" s="138" t="s">
        <v>26955</v>
      </c>
      <c r="B1759" s="139" t="s">
        <v>26956</v>
      </c>
      <c r="C1759" s="138" t="s">
        <v>26957</v>
      </c>
      <c r="D1759" s="139" t="s">
        <v>2759</v>
      </c>
      <c r="E1759" s="140">
        <v>249.04</v>
      </c>
    </row>
    <row r="1760" spans="1:5" ht="20.100000000000001" customHeight="1" x14ac:dyDescent="0.2">
      <c r="A1760" s="136" t="s">
        <v>26958</v>
      </c>
      <c r="B1760" s="552" t="s">
        <v>26959</v>
      </c>
      <c r="C1760" s="552"/>
      <c r="D1760" s="552"/>
      <c r="E1760" s="137">
        <v>2746.02</v>
      </c>
    </row>
    <row r="1761" spans="1:5" ht="20.100000000000001" customHeight="1" x14ac:dyDescent="0.2">
      <c r="A1761" s="136" t="s">
        <v>1593</v>
      </c>
      <c r="B1761" s="552" t="s">
        <v>26960</v>
      </c>
      <c r="C1761" s="552"/>
      <c r="D1761" s="552"/>
      <c r="E1761" s="137">
        <v>80.06</v>
      </c>
    </row>
    <row r="1762" spans="1:5" ht="20.100000000000001" customHeight="1" x14ac:dyDescent="0.2">
      <c r="A1762" s="547" t="s">
        <v>1594</v>
      </c>
      <c r="B1762" s="548" t="s">
        <v>26961</v>
      </c>
      <c r="C1762" s="547" t="s">
        <v>26962</v>
      </c>
      <c r="D1762" s="548" t="s">
        <v>2759</v>
      </c>
      <c r="E1762" s="549">
        <v>42.94</v>
      </c>
    </row>
    <row r="1763" spans="1:5" ht="11.1" customHeight="1" x14ac:dyDescent="0.2">
      <c r="A1763" s="547"/>
      <c r="B1763" s="548"/>
      <c r="C1763" s="547"/>
      <c r="D1763" s="548"/>
      <c r="E1763" s="549"/>
    </row>
    <row r="1764" spans="1:5" ht="20.100000000000001" customHeight="1" x14ac:dyDescent="0.2">
      <c r="A1764" s="547" t="s">
        <v>26963</v>
      </c>
      <c r="B1764" s="548" t="s">
        <v>26964</v>
      </c>
      <c r="C1764" s="547" t="s">
        <v>26965</v>
      </c>
      <c r="D1764" s="548" t="s">
        <v>1770</v>
      </c>
      <c r="E1764" s="549">
        <v>37.119999999999997</v>
      </c>
    </row>
    <row r="1765" spans="1:5" ht="2.1" customHeight="1" x14ac:dyDescent="0.2">
      <c r="A1765" s="547"/>
      <c r="B1765" s="548"/>
      <c r="C1765" s="547"/>
      <c r="D1765" s="548"/>
      <c r="E1765" s="549"/>
    </row>
    <row r="1766" spans="1:5" ht="20.100000000000001" customHeight="1" x14ac:dyDescent="0.2">
      <c r="A1766" s="136" t="s">
        <v>26966</v>
      </c>
      <c r="B1766" s="552" t="s">
        <v>26967</v>
      </c>
      <c r="C1766" s="552"/>
      <c r="D1766" s="552"/>
      <c r="E1766" s="137">
        <v>104.32</v>
      </c>
    </row>
    <row r="1767" spans="1:5" ht="20.100000000000001" customHeight="1" x14ac:dyDescent="0.2">
      <c r="A1767" s="547" t="s">
        <v>26968</v>
      </c>
      <c r="B1767" s="548" t="s">
        <v>26969</v>
      </c>
      <c r="C1767" s="547" t="s">
        <v>26970</v>
      </c>
      <c r="D1767" s="548" t="s">
        <v>2759</v>
      </c>
      <c r="E1767" s="549">
        <v>7.85</v>
      </c>
    </row>
    <row r="1768" spans="1:5" ht="2.1" customHeight="1" x14ac:dyDescent="0.2">
      <c r="A1768" s="547"/>
      <c r="B1768" s="548"/>
      <c r="C1768" s="547"/>
      <c r="D1768" s="548"/>
      <c r="E1768" s="549"/>
    </row>
    <row r="1769" spans="1:5" ht="20.100000000000001" customHeight="1" x14ac:dyDescent="0.2">
      <c r="A1769" s="547" t="s">
        <v>26971</v>
      </c>
      <c r="B1769" s="548" t="s">
        <v>26972</v>
      </c>
      <c r="C1769" s="547" t="s">
        <v>26973</v>
      </c>
      <c r="D1769" s="548" t="s">
        <v>2759</v>
      </c>
      <c r="E1769" s="549">
        <v>44.77</v>
      </c>
    </row>
    <row r="1770" spans="1:5" ht="2.1" customHeight="1" x14ac:dyDescent="0.2">
      <c r="A1770" s="547"/>
      <c r="B1770" s="548"/>
      <c r="C1770" s="547"/>
      <c r="D1770" s="548"/>
      <c r="E1770" s="549"/>
    </row>
    <row r="1771" spans="1:5" ht="20.100000000000001" customHeight="1" x14ac:dyDescent="0.2">
      <c r="A1771" s="138" t="s">
        <v>26974</v>
      </c>
      <c r="B1771" s="139" t="s">
        <v>26975</v>
      </c>
      <c r="C1771" s="138" t="s">
        <v>26976</v>
      </c>
      <c r="D1771" s="139" t="s">
        <v>2759</v>
      </c>
      <c r="E1771" s="140">
        <v>15.96</v>
      </c>
    </row>
    <row r="1772" spans="1:5" ht="20.100000000000001" customHeight="1" x14ac:dyDescent="0.2">
      <c r="A1772" s="138" t="s">
        <v>26977</v>
      </c>
      <c r="B1772" s="139" t="s">
        <v>26978</v>
      </c>
      <c r="C1772" s="138" t="s">
        <v>26979</v>
      </c>
      <c r="D1772" s="139" t="s">
        <v>2759</v>
      </c>
      <c r="E1772" s="140">
        <v>35.74</v>
      </c>
    </row>
    <row r="1773" spans="1:5" ht="20.100000000000001" customHeight="1" x14ac:dyDescent="0.2">
      <c r="A1773" s="136" t="s">
        <v>26980</v>
      </c>
      <c r="B1773" s="552" t="s">
        <v>26981</v>
      </c>
      <c r="C1773" s="552"/>
      <c r="D1773" s="552"/>
      <c r="E1773" s="137">
        <v>139.22</v>
      </c>
    </row>
    <row r="1774" spans="1:5" ht="20.100000000000001" customHeight="1" x14ac:dyDescent="0.2">
      <c r="A1774" s="547" t="s">
        <v>26982</v>
      </c>
      <c r="B1774" s="548" t="s">
        <v>26983</v>
      </c>
      <c r="C1774" s="547" t="s">
        <v>26984</v>
      </c>
      <c r="D1774" s="548" t="s">
        <v>2759</v>
      </c>
      <c r="E1774" s="549">
        <v>57.16</v>
      </c>
    </row>
    <row r="1775" spans="1:5" ht="2.1" customHeight="1" x14ac:dyDescent="0.2">
      <c r="A1775" s="547"/>
      <c r="B1775" s="548"/>
      <c r="C1775" s="547"/>
      <c r="D1775" s="548"/>
      <c r="E1775" s="549"/>
    </row>
    <row r="1776" spans="1:5" ht="20.100000000000001" customHeight="1" x14ac:dyDescent="0.2">
      <c r="A1776" s="547" t="s">
        <v>26985</v>
      </c>
      <c r="B1776" s="548" t="s">
        <v>26986</v>
      </c>
      <c r="C1776" s="547" t="s">
        <v>26987</v>
      </c>
      <c r="D1776" s="548" t="s">
        <v>2759</v>
      </c>
      <c r="E1776" s="549">
        <v>32.76</v>
      </c>
    </row>
    <row r="1777" spans="1:5" ht="2.1" customHeight="1" x14ac:dyDescent="0.2">
      <c r="A1777" s="547"/>
      <c r="B1777" s="548"/>
      <c r="C1777" s="547"/>
      <c r="D1777" s="548"/>
      <c r="E1777" s="549"/>
    </row>
    <row r="1778" spans="1:5" ht="20.100000000000001" customHeight="1" x14ac:dyDescent="0.2">
      <c r="A1778" s="547" t="s">
        <v>26988</v>
      </c>
      <c r="B1778" s="548" t="s">
        <v>26989</v>
      </c>
      <c r="C1778" s="547" t="s">
        <v>26990</v>
      </c>
      <c r="D1778" s="548" t="s">
        <v>2759</v>
      </c>
      <c r="E1778" s="549">
        <v>49.3</v>
      </c>
    </row>
    <row r="1779" spans="1:5" ht="2.1" customHeight="1" x14ac:dyDescent="0.2">
      <c r="A1779" s="547"/>
      <c r="B1779" s="548"/>
      <c r="C1779" s="547"/>
      <c r="D1779" s="548"/>
      <c r="E1779" s="549"/>
    </row>
    <row r="1780" spans="1:5" ht="20.100000000000001" customHeight="1" x14ac:dyDescent="0.2">
      <c r="A1780" s="136" t="s">
        <v>26991</v>
      </c>
      <c r="B1780" s="552" t="s">
        <v>26992</v>
      </c>
      <c r="C1780" s="552"/>
      <c r="D1780" s="552"/>
      <c r="E1780" s="137">
        <v>560</v>
      </c>
    </row>
    <row r="1781" spans="1:5" ht="20.100000000000001" customHeight="1" x14ac:dyDescent="0.2">
      <c r="A1781" s="547" t="s">
        <v>26993</v>
      </c>
      <c r="B1781" s="548" t="s">
        <v>26994</v>
      </c>
      <c r="C1781" s="547" t="s">
        <v>26995</v>
      </c>
      <c r="D1781" s="548" t="s">
        <v>2759</v>
      </c>
      <c r="E1781" s="549">
        <v>133.16999999999999</v>
      </c>
    </row>
    <row r="1782" spans="1:5" ht="2.1" customHeight="1" x14ac:dyDescent="0.2">
      <c r="A1782" s="547"/>
      <c r="B1782" s="548"/>
      <c r="C1782" s="547"/>
      <c r="D1782" s="548"/>
      <c r="E1782" s="549"/>
    </row>
    <row r="1783" spans="1:5" ht="20.100000000000001" customHeight="1" x14ac:dyDescent="0.2">
      <c r="A1783" s="547" t="s">
        <v>26996</v>
      </c>
      <c r="B1783" s="548" t="s">
        <v>26997</v>
      </c>
      <c r="C1783" s="547" t="s">
        <v>26998</v>
      </c>
      <c r="D1783" s="548" t="s">
        <v>2759</v>
      </c>
      <c r="E1783" s="549">
        <v>188.51</v>
      </c>
    </row>
    <row r="1784" spans="1:5" ht="2.1" customHeight="1" x14ac:dyDescent="0.2">
      <c r="A1784" s="547"/>
      <c r="B1784" s="548"/>
      <c r="C1784" s="547"/>
      <c r="D1784" s="548"/>
      <c r="E1784" s="549"/>
    </row>
    <row r="1785" spans="1:5" ht="20.100000000000001" customHeight="1" x14ac:dyDescent="0.2">
      <c r="A1785" s="547" t="s">
        <v>26999</v>
      </c>
      <c r="B1785" s="548" t="s">
        <v>27000</v>
      </c>
      <c r="C1785" s="547" t="s">
        <v>27001</v>
      </c>
      <c r="D1785" s="548" t="s">
        <v>2759</v>
      </c>
      <c r="E1785" s="549">
        <v>150.81</v>
      </c>
    </row>
    <row r="1786" spans="1:5" ht="2.1" customHeight="1" x14ac:dyDescent="0.2">
      <c r="A1786" s="547"/>
      <c r="B1786" s="548"/>
      <c r="C1786" s="547"/>
      <c r="D1786" s="548"/>
      <c r="E1786" s="549"/>
    </row>
    <row r="1787" spans="1:5" ht="20.100000000000001" customHeight="1" x14ac:dyDescent="0.2">
      <c r="A1787" s="547" t="s">
        <v>27002</v>
      </c>
      <c r="B1787" s="548" t="s">
        <v>27003</v>
      </c>
      <c r="C1787" s="547" t="s">
        <v>27004</v>
      </c>
      <c r="D1787" s="548" t="s">
        <v>2759</v>
      </c>
      <c r="E1787" s="549">
        <v>57.16</v>
      </c>
    </row>
    <row r="1788" spans="1:5" ht="2.1" customHeight="1" x14ac:dyDescent="0.2">
      <c r="A1788" s="547"/>
      <c r="B1788" s="548"/>
      <c r="C1788" s="547"/>
      <c r="D1788" s="548"/>
      <c r="E1788" s="549"/>
    </row>
    <row r="1789" spans="1:5" ht="20.100000000000001" customHeight="1" x14ac:dyDescent="0.2">
      <c r="A1789" s="547" t="s">
        <v>27005</v>
      </c>
      <c r="B1789" s="548" t="s">
        <v>27006</v>
      </c>
      <c r="C1789" s="547" t="s">
        <v>27007</v>
      </c>
      <c r="D1789" s="548" t="s">
        <v>2759</v>
      </c>
      <c r="E1789" s="549">
        <v>30.35</v>
      </c>
    </row>
    <row r="1790" spans="1:5" ht="2.1" customHeight="1" x14ac:dyDescent="0.2">
      <c r="A1790" s="547"/>
      <c r="B1790" s="548"/>
      <c r="C1790" s="547"/>
      <c r="D1790" s="548"/>
      <c r="E1790" s="549"/>
    </row>
    <row r="1791" spans="1:5" ht="20.100000000000001" customHeight="1" x14ac:dyDescent="0.2">
      <c r="A1791" s="136" t="s">
        <v>27008</v>
      </c>
      <c r="B1791" s="552" t="s">
        <v>27009</v>
      </c>
      <c r="C1791" s="552"/>
      <c r="D1791" s="552"/>
      <c r="E1791" s="137">
        <v>230.94</v>
      </c>
    </row>
    <row r="1792" spans="1:5" ht="20.100000000000001" customHeight="1" x14ac:dyDescent="0.2">
      <c r="A1792" s="547" t="s">
        <v>27010</v>
      </c>
      <c r="B1792" s="548" t="s">
        <v>27011</v>
      </c>
      <c r="C1792" s="547" t="s">
        <v>27012</v>
      </c>
      <c r="D1792" s="548" t="s">
        <v>2759</v>
      </c>
      <c r="E1792" s="549">
        <v>29.32</v>
      </c>
    </row>
    <row r="1793" spans="1:5" ht="11.1" customHeight="1" x14ac:dyDescent="0.2">
      <c r="A1793" s="547"/>
      <c r="B1793" s="548"/>
      <c r="C1793" s="547"/>
      <c r="D1793" s="548"/>
      <c r="E1793" s="549"/>
    </row>
    <row r="1794" spans="1:5" ht="20.100000000000001" customHeight="1" x14ac:dyDescent="0.2">
      <c r="A1794" s="547" t="s">
        <v>27013</v>
      </c>
      <c r="B1794" s="548" t="s">
        <v>27014</v>
      </c>
      <c r="C1794" s="547" t="s">
        <v>27015</v>
      </c>
      <c r="D1794" s="548" t="s">
        <v>2759</v>
      </c>
      <c r="E1794" s="549">
        <v>79.209999999999994</v>
      </c>
    </row>
    <row r="1795" spans="1:5" ht="2.1" customHeight="1" x14ac:dyDescent="0.2">
      <c r="A1795" s="547"/>
      <c r="B1795" s="548"/>
      <c r="C1795" s="547"/>
      <c r="D1795" s="548"/>
      <c r="E1795" s="549"/>
    </row>
    <row r="1796" spans="1:5" ht="20.100000000000001" customHeight="1" x14ac:dyDescent="0.2">
      <c r="A1796" s="138" t="s">
        <v>27016</v>
      </c>
      <c r="B1796" s="139" t="s">
        <v>27017</v>
      </c>
      <c r="C1796" s="138" t="s">
        <v>27018</v>
      </c>
      <c r="D1796" s="139" t="s">
        <v>2759</v>
      </c>
      <c r="E1796" s="140">
        <v>83.96</v>
      </c>
    </row>
    <row r="1797" spans="1:5" ht="20.100000000000001" customHeight="1" x14ac:dyDescent="0.2">
      <c r="A1797" s="547" t="s">
        <v>27019</v>
      </c>
      <c r="B1797" s="548" t="s">
        <v>27020</v>
      </c>
      <c r="C1797" s="547" t="s">
        <v>27021</v>
      </c>
      <c r="D1797" s="548" t="s">
        <v>2759</v>
      </c>
      <c r="E1797" s="549">
        <v>15.96</v>
      </c>
    </row>
    <row r="1798" spans="1:5" ht="2.1" customHeight="1" x14ac:dyDescent="0.2">
      <c r="A1798" s="547"/>
      <c r="B1798" s="548"/>
      <c r="C1798" s="547"/>
      <c r="D1798" s="548"/>
      <c r="E1798" s="549"/>
    </row>
    <row r="1799" spans="1:5" ht="20.100000000000001" customHeight="1" x14ac:dyDescent="0.2">
      <c r="A1799" s="547" t="s">
        <v>27022</v>
      </c>
      <c r="B1799" s="548" t="s">
        <v>27023</v>
      </c>
      <c r="C1799" s="547" t="s">
        <v>27024</v>
      </c>
      <c r="D1799" s="548" t="s">
        <v>2759</v>
      </c>
      <c r="E1799" s="549">
        <v>19.579999999999998</v>
      </c>
    </row>
    <row r="1800" spans="1:5" ht="2.1" customHeight="1" x14ac:dyDescent="0.2">
      <c r="A1800" s="547"/>
      <c r="B1800" s="548"/>
      <c r="C1800" s="547"/>
      <c r="D1800" s="548"/>
      <c r="E1800" s="549"/>
    </row>
    <row r="1801" spans="1:5" ht="20.100000000000001" customHeight="1" x14ac:dyDescent="0.2">
      <c r="A1801" s="547" t="s">
        <v>27025</v>
      </c>
      <c r="B1801" s="548" t="s">
        <v>27026</v>
      </c>
      <c r="C1801" s="547" t="s">
        <v>27027</v>
      </c>
      <c r="D1801" s="548" t="s">
        <v>2759</v>
      </c>
      <c r="E1801" s="549">
        <v>2.91</v>
      </c>
    </row>
    <row r="1802" spans="1:5" ht="2.1" customHeight="1" x14ac:dyDescent="0.2">
      <c r="A1802" s="547"/>
      <c r="B1802" s="548"/>
      <c r="C1802" s="547"/>
      <c r="D1802" s="548"/>
      <c r="E1802" s="549"/>
    </row>
    <row r="1803" spans="1:5" ht="20.100000000000001" customHeight="1" x14ac:dyDescent="0.2">
      <c r="A1803" s="136" t="s">
        <v>27028</v>
      </c>
      <c r="B1803" s="552" t="s">
        <v>27029</v>
      </c>
      <c r="C1803" s="552"/>
      <c r="D1803" s="552"/>
      <c r="E1803" s="137">
        <v>239.77</v>
      </c>
    </row>
    <row r="1804" spans="1:5" ht="20.100000000000001" customHeight="1" x14ac:dyDescent="0.2">
      <c r="A1804" s="547" t="s">
        <v>27030</v>
      </c>
      <c r="B1804" s="548" t="s">
        <v>27031</v>
      </c>
      <c r="C1804" s="547" t="s">
        <v>27032</v>
      </c>
      <c r="D1804" s="548" t="s">
        <v>2759</v>
      </c>
      <c r="E1804" s="549">
        <v>34.979999999999997</v>
      </c>
    </row>
    <row r="1805" spans="1:5" ht="2.1" customHeight="1" x14ac:dyDescent="0.2">
      <c r="A1805" s="547"/>
      <c r="B1805" s="548"/>
      <c r="C1805" s="547"/>
      <c r="D1805" s="548"/>
      <c r="E1805" s="549"/>
    </row>
    <row r="1806" spans="1:5" ht="20.100000000000001" customHeight="1" x14ac:dyDescent="0.2">
      <c r="A1806" s="547" t="s">
        <v>27033</v>
      </c>
      <c r="B1806" s="548" t="s">
        <v>27034</v>
      </c>
      <c r="C1806" s="547" t="s">
        <v>27035</v>
      </c>
      <c r="D1806" s="548" t="s">
        <v>2759</v>
      </c>
      <c r="E1806" s="549">
        <v>42.91</v>
      </c>
    </row>
    <row r="1807" spans="1:5" ht="11.1" customHeight="1" x14ac:dyDescent="0.2">
      <c r="A1807" s="547"/>
      <c r="B1807" s="548"/>
      <c r="C1807" s="547"/>
      <c r="D1807" s="548"/>
      <c r="E1807" s="549"/>
    </row>
    <row r="1808" spans="1:5" ht="20.100000000000001" customHeight="1" x14ac:dyDescent="0.2">
      <c r="A1808" s="547" t="s">
        <v>27036</v>
      </c>
      <c r="B1808" s="548" t="s">
        <v>27037</v>
      </c>
      <c r="C1808" s="547" t="s">
        <v>27038</v>
      </c>
      <c r="D1808" s="548" t="s">
        <v>2759</v>
      </c>
      <c r="E1808" s="549">
        <v>11.64</v>
      </c>
    </row>
    <row r="1809" spans="1:5" ht="11.1" customHeight="1" x14ac:dyDescent="0.2">
      <c r="A1809" s="547"/>
      <c r="B1809" s="548"/>
      <c r="C1809" s="547"/>
      <c r="D1809" s="548"/>
      <c r="E1809" s="549"/>
    </row>
    <row r="1810" spans="1:5" ht="20.100000000000001" customHeight="1" x14ac:dyDescent="0.2">
      <c r="A1810" s="547" t="s">
        <v>27039</v>
      </c>
      <c r="B1810" s="548" t="s">
        <v>27040</v>
      </c>
      <c r="C1810" s="547" t="s">
        <v>27041</v>
      </c>
      <c r="D1810" s="548" t="s">
        <v>2759</v>
      </c>
      <c r="E1810" s="549">
        <v>56.24</v>
      </c>
    </row>
    <row r="1811" spans="1:5" ht="11.1" customHeight="1" x14ac:dyDescent="0.2">
      <c r="A1811" s="547"/>
      <c r="B1811" s="548"/>
      <c r="C1811" s="547"/>
      <c r="D1811" s="548"/>
      <c r="E1811" s="549"/>
    </row>
    <row r="1812" spans="1:5" ht="20.100000000000001" customHeight="1" x14ac:dyDescent="0.2">
      <c r="A1812" s="547" t="s">
        <v>27042</v>
      </c>
      <c r="B1812" s="548" t="s">
        <v>27043</v>
      </c>
      <c r="C1812" s="547" t="s">
        <v>27044</v>
      </c>
      <c r="D1812" s="548" t="s">
        <v>2759</v>
      </c>
      <c r="E1812" s="549">
        <v>94</v>
      </c>
    </row>
    <row r="1813" spans="1:5" ht="2.1" customHeight="1" x14ac:dyDescent="0.2">
      <c r="A1813" s="547"/>
      <c r="B1813" s="548"/>
      <c r="C1813" s="547"/>
      <c r="D1813" s="548"/>
      <c r="E1813" s="549"/>
    </row>
    <row r="1814" spans="1:5" ht="20.100000000000001" customHeight="1" x14ac:dyDescent="0.2">
      <c r="A1814" s="136" t="s">
        <v>27045</v>
      </c>
      <c r="B1814" s="552" t="s">
        <v>25660</v>
      </c>
      <c r="C1814" s="552"/>
      <c r="D1814" s="552"/>
      <c r="E1814" s="137">
        <v>293.35000000000002</v>
      </c>
    </row>
    <row r="1815" spans="1:5" ht="20.100000000000001" customHeight="1" x14ac:dyDescent="0.2">
      <c r="A1815" s="547" t="s">
        <v>27046</v>
      </c>
      <c r="B1815" s="548" t="s">
        <v>27047</v>
      </c>
      <c r="C1815" s="547" t="s">
        <v>27048</v>
      </c>
      <c r="D1815" s="548" t="s">
        <v>2759</v>
      </c>
      <c r="E1815" s="549">
        <v>47.94</v>
      </c>
    </row>
    <row r="1816" spans="1:5" ht="11.1" customHeight="1" x14ac:dyDescent="0.2">
      <c r="A1816" s="547"/>
      <c r="B1816" s="548"/>
      <c r="C1816" s="547"/>
      <c r="D1816" s="548"/>
      <c r="E1816" s="549"/>
    </row>
    <row r="1817" spans="1:5" ht="20.100000000000001" customHeight="1" x14ac:dyDescent="0.2">
      <c r="A1817" s="547" t="s">
        <v>27049</v>
      </c>
      <c r="B1817" s="548" t="s">
        <v>27050</v>
      </c>
      <c r="C1817" s="547" t="s">
        <v>27051</v>
      </c>
      <c r="D1817" s="548" t="s">
        <v>2759</v>
      </c>
      <c r="E1817" s="549">
        <v>36.14</v>
      </c>
    </row>
    <row r="1818" spans="1:5" ht="11.1" customHeight="1" x14ac:dyDescent="0.2">
      <c r="A1818" s="547"/>
      <c r="B1818" s="548"/>
      <c r="C1818" s="547"/>
      <c r="D1818" s="548"/>
      <c r="E1818" s="549"/>
    </row>
    <row r="1819" spans="1:5" ht="20.100000000000001" customHeight="1" x14ac:dyDescent="0.2">
      <c r="A1819" s="547" t="s">
        <v>27052</v>
      </c>
      <c r="B1819" s="548" t="s">
        <v>27053</v>
      </c>
      <c r="C1819" s="547" t="s">
        <v>27054</v>
      </c>
      <c r="D1819" s="548" t="s">
        <v>2759</v>
      </c>
      <c r="E1819" s="549">
        <v>8.3000000000000007</v>
      </c>
    </row>
    <row r="1820" spans="1:5" ht="2.1" customHeight="1" x14ac:dyDescent="0.2">
      <c r="A1820" s="547"/>
      <c r="B1820" s="548"/>
      <c r="C1820" s="547"/>
      <c r="D1820" s="548"/>
      <c r="E1820" s="549"/>
    </row>
    <row r="1821" spans="1:5" ht="20.100000000000001" customHeight="1" x14ac:dyDescent="0.2">
      <c r="A1821" s="547" t="s">
        <v>27055</v>
      </c>
      <c r="B1821" s="548" t="s">
        <v>27056</v>
      </c>
      <c r="C1821" s="547" t="s">
        <v>27057</v>
      </c>
      <c r="D1821" s="548" t="s">
        <v>2759</v>
      </c>
      <c r="E1821" s="549">
        <v>38.44</v>
      </c>
    </row>
    <row r="1822" spans="1:5" ht="2.1" customHeight="1" x14ac:dyDescent="0.2">
      <c r="A1822" s="547"/>
      <c r="B1822" s="548"/>
      <c r="C1822" s="547"/>
      <c r="D1822" s="548"/>
      <c r="E1822" s="549"/>
    </row>
    <row r="1823" spans="1:5" ht="20.100000000000001" customHeight="1" x14ac:dyDescent="0.2">
      <c r="A1823" s="138" t="s">
        <v>27058</v>
      </c>
      <c r="B1823" s="139" t="s">
        <v>27059</v>
      </c>
      <c r="C1823" s="138" t="s">
        <v>27060</v>
      </c>
      <c r="D1823" s="139" t="s">
        <v>2759</v>
      </c>
      <c r="E1823" s="140">
        <v>57.38</v>
      </c>
    </row>
    <row r="1824" spans="1:5" ht="20.100000000000001" customHeight="1" x14ac:dyDescent="0.2">
      <c r="A1824" s="138" t="s">
        <v>27061</v>
      </c>
      <c r="B1824" s="139" t="s">
        <v>27062</v>
      </c>
      <c r="C1824" s="138" t="s">
        <v>27063</v>
      </c>
      <c r="D1824" s="139" t="s">
        <v>2759</v>
      </c>
      <c r="E1824" s="140">
        <v>31.79</v>
      </c>
    </row>
    <row r="1825" spans="1:5" ht="20.100000000000001" customHeight="1" x14ac:dyDescent="0.2">
      <c r="A1825" s="138" t="s">
        <v>27064</v>
      </c>
      <c r="B1825" s="139" t="s">
        <v>27065</v>
      </c>
      <c r="C1825" s="138" t="s">
        <v>27066</v>
      </c>
      <c r="D1825" s="139" t="s">
        <v>2759</v>
      </c>
      <c r="E1825" s="140">
        <v>56.93</v>
      </c>
    </row>
    <row r="1826" spans="1:5" ht="20.100000000000001" customHeight="1" x14ac:dyDescent="0.2">
      <c r="A1826" s="547" t="s">
        <v>27067</v>
      </c>
      <c r="B1826" s="548" t="s">
        <v>27068</v>
      </c>
      <c r="C1826" s="547" t="s">
        <v>27069</v>
      </c>
      <c r="D1826" s="548" t="s">
        <v>2759</v>
      </c>
      <c r="E1826" s="549">
        <v>16.43</v>
      </c>
    </row>
    <row r="1827" spans="1:5" ht="2.1" customHeight="1" x14ac:dyDescent="0.2">
      <c r="A1827" s="547"/>
      <c r="B1827" s="548"/>
      <c r="C1827" s="547"/>
      <c r="D1827" s="548"/>
      <c r="E1827" s="549"/>
    </row>
    <row r="1828" spans="1:5" ht="20.100000000000001" customHeight="1" x14ac:dyDescent="0.2">
      <c r="A1828" s="136" t="s">
        <v>27070</v>
      </c>
      <c r="B1828" s="552" t="s">
        <v>27071</v>
      </c>
      <c r="C1828" s="552"/>
      <c r="D1828" s="552"/>
      <c r="E1828" s="137">
        <v>1098.3599999999999</v>
      </c>
    </row>
    <row r="1829" spans="1:5" ht="20.100000000000001" customHeight="1" x14ac:dyDescent="0.2">
      <c r="A1829" s="547" t="s">
        <v>27072</v>
      </c>
      <c r="B1829" s="548" t="s">
        <v>27073</v>
      </c>
      <c r="C1829" s="547" t="s">
        <v>27074</v>
      </c>
      <c r="D1829" s="548" t="s">
        <v>2759</v>
      </c>
      <c r="E1829" s="549">
        <v>61.23</v>
      </c>
    </row>
    <row r="1830" spans="1:5" ht="11.1" customHeight="1" x14ac:dyDescent="0.2">
      <c r="A1830" s="547"/>
      <c r="B1830" s="548"/>
      <c r="C1830" s="547"/>
      <c r="D1830" s="548"/>
      <c r="E1830" s="549"/>
    </row>
    <row r="1831" spans="1:5" ht="20.100000000000001" customHeight="1" x14ac:dyDescent="0.2">
      <c r="A1831" s="547" t="s">
        <v>27075</v>
      </c>
      <c r="B1831" s="548" t="s">
        <v>27076</v>
      </c>
      <c r="C1831" s="547" t="s">
        <v>27077</v>
      </c>
      <c r="D1831" s="548" t="s">
        <v>2759</v>
      </c>
      <c r="E1831" s="549">
        <v>71.19</v>
      </c>
    </row>
    <row r="1832" spans="1:5" ht="11.1" customHeight="1" x14ac:dyDescent="0.2">
      <c r="A1832" s="547"/>
      <c r="B1832" s="548"/>
      <c r="C1832" s="547"/>
      <c r="D1832" s="548"/>
      <c r="E1832" s="549"/>
    </row>
    <row r="1833" spans="1:5" ht="20.100000000000001" customHeight="1" x14ac:dyDescent="0.2">
      <c r="A1833" s="547" t="s">
        <v>27078</v>
      </c>
      <c r="B1833" s="548" t="s">
        <v>27079</v>
      </c>
      <c r="C1833" s="547" t="s">
        <v>27080</v>
      </c>
      <c r="D1833" s="548" t="s">
        <v>2759</v>
      </c>
      <c r="E1833" s="549">
        <v>65.099999999999994</v>
      </c>
    </row>
    <row r="1834" spans="1:5" ht="11.1" customHeight="1" x14ac:dyDescent="0.2">
      <c r="A1834" s="547"/>
      <c r="B1834" s="548"/>
      <c r="C1834" s="547"/>
      <c r="D1834" s="548"/>
      <c r="E1834" s="549"/>
    </row>
    <row r="1835" spans="1:5" ht="20.100000000000001" customHeight="1" x14ac:dyDescent="0.2">
      <c r="A1835" s="547" t="s">
        <v>27081</v>
      </c>
      <c r="B1835" s="548" t="s">
        <v>27082</v>
      </c>
      <c r="C1835" s="547" t="s">
        <v>27083</v>
      </c>
      <c r="D1835" s="548" t="s">
        <v>2759</v>
      </c>
      <c r="E1835" s="549">
        <v>76.099999999999994</v>
      </c>
    </row>
    <row r="1836" spans="1:5" ht="11.1" customHeight="1" x14ac:dyDescent="0.2">
      <c r="A1836" s="547"/>
      <c r="B1836" s="548"/>
      <c r="C1836" s="547"/>
      <c r="D1836" s="548"/>
      <c r="E1836" s="549"/>
    </row>
    <row r="1837" spans="1:5" ht="20.100000000000001" customHeight="1" x14ac:dyDescent="0.2">
      <c r="A1837" s="547" t="s">
        <v>27084</v>
      </c>
      <c r="B1837" s="548" t="s">
        <v>27085</v>
      </c>
      <c r="C1837" s="547" t="s">
        <v>27086</v>
      </c>
      <c r="D1837" s="548" t="s">
        <v>2759</v>
      </c>
      <c r="E1837" s="549">
        <v>56.99</v>
      </c>
    </row>
    <row r="1838" spans="1:5" ht="2.1" customHeight="1" x14ac:dyDescent="0.2">
      <c r="A1838" s="547"/>
      <c r="B1838" s="548"/>
      <c r="C1838" s="547"/>
      <c r="D1838" s="548"/>
      <c r="E1838" s="549"/>
    </row>
    <row r="1839" spans="1:5" ht="20.100000000000001" customHeight="1" x14ac:dyDescent="0.2">
      <c r="A1839" s="547" t="s">
        <v>27087</v>
      </c>
      <c r="B1839" s="548" t="s">
        <v>27088</v>
      </c>
      <c r="C1839" s="547" t="s">
        <v>27089</v>
      </c>
      <c r="D1839" s="548" t="s">
        <v>2759</v>
      </c>
      <c r="E1839" s="549">
        <v>64.92</v>
      </c>
    </row>
    <row r="1840" spans="1:5" ht="2.1" customHeight="1" x14ac:dyDescent="0.2">
      <c r="A1840" s="547"/>
      <c r="B1840" s="548"/>
      <c r="C1840" s="547"/>
      <c r="D1840" s="548"/>
      <c r="E1840" s="549"/>
    </row>
    <row r="1841" spans="1:5" ht="20.100000000000001" customHeight="1" x14ac:dyDescent="0.2">
      <c r="A1841" s="547" t="s">
        <v>27090</v>
      </c>
      <c r="B1841" s="548" t="s">
        <v>27091</v>
      </c>
      <c r="C1841" s="547" t="s">
        <v>27092</v>
      </c>
      <c r="D1841" s="548" t="s">
        <v>2759</v>
      </c>
      <c r="E1841" s="549">
        <v>61.11</v>
      </c>
    </row>
    <row r="1842" spans="1:5" ht="2.1" customHeight="1" x14ac:dyDescent="0.2">
      <c r="A1842" s="547"/>
      <c r="B1842" s="548"/>
      <c r="C1842" s="547"/>
      <c r="D1842" s="548"/>
      <c r="E1842" s="549"/>
    </row>
    <row r="1843" spans="1:5" ht="20.100000000000001" customHeight="1" x14ac:dyDescent="0.2">
      <c r="A1843" s="547" t="s">
        <v>27093</v>
      </c>
      <c r="B1843" s="548" t="s">
        <v>27094</v>
      </c>
      <c r="C1843" s="547" t="s">
        <v>27095</v>
      </c>
      <c r="D1843" s="548" t="s">
        <v>2759</v>
      </c>
      <c r="E1843" s="549">
        <v>68.92</v>
      </c>
    </row>
    <row r="1844" spans="1:5" ht="2.1" customHeight="1" x14ac:dyDescent="0.2">
      <c r="A1844" s="547"/>
      <c r="B1844" s="548"/>
      <c r="C1844" s="547"/>
      <c r="D1844" s="548"/>
      <c r="E1844" s="549"/>
    </row>
    <row r="1845" spans="1:5" ht="20.100000000000001" customHeight="1" x14ac:dyDescent="0.2">
      <c r="A1845" s="547" t="s">
        <v>27096</v>
      </c>
      <c r="B1845" s="548" t="s">
        <v>27097</v>
      </c>
      <c r="C1845" s="547" t="s">
        <v>27098</v>
      </c>
      <c r="D1845" s="548" t="s">
        <v>2759</v>
      </c>
      <c r="E1845" s="549">
        <v>66.650000000000006</v>
      </c>
    </row>
    <row r="1846" spans="1:5" ht="2.1" customHeight="1" x14ac:dyDescent="0.2">
      <c r="A1846" s="547"/>
      <c r="B1846" s="548"/>
      <c r="C1846" s="547"/>
      <c r="D1846" s="548"/>
      <c r="E1846" s="549"/>
    </row>
    <row r="1847" spans="1:5" ht="20.100000000000001" customHeight="1" x14ac:dyDescent="0.2">
      <c r="A1847" s="547" t="s">
        <v>27099</v>
      </c>
      <c r="B1847" s="548" t="s">
        <v>27100</v>
      </c>
      <c r="C1847" s="547" t="s">
        <v>27101</v>
      </c>
      <c r="D1847" s="548" t="s">
        <v>2759</v>
      </c>
      <c r="E1847" s="549">
        <v>77.39</v>
      </c>
    </row>
    <row r="1848" spans="1:5" ht="2.1" customHeight="1" x14ac:dyDescent="0.2">
      <c r="A1848" s="547"/>
      <c r="B1848" s="548"/>
      <c r="C1848" s="547"/>
      <c r="D1848" s="548"/>
      <c r="E1848" s="549"/>
    </row>
    <row r="1849" spans="1:5" ht="20.100000000000001" customHeight="1" x14ac:dyDescent="0.2">
      <c r="A1849" s="547" t="s">
        <v>27102</v>
      </c>
      <c r="B1849" s="548" t="s">
        <v>27103</v>
      </c>
      <c r="C1849" s="547" t="s">
        <v>27104</v>
      </c>
      <c r="D1849" s="548" t="s">
        <v>2759</v>
      </c>
      <c r="E1849" s="549">
        <v>118.81</v>
      </c>
    </row>
    <row r="1850" spans="1:5" ht="2.1" customHeight="1" x14ac:dyDescent="0.2">
      <c r="A1850" s="547"/>
      <c r="B1850" s="548"/>
      <c r="C1850" s="547"/>
      <c r="D1850" s="548"/>
      <c r="E1850" s="549"/>
    </row>
    <row r="1851" spans="1:5" ht="20.100000000000001" customHeight="1" x14ac:dyDescent="0.2">
      <c r="A1851" s="547" t="s">
        <v>27105</v>
      </c>
      <c r="B1851" s="548" t="s">
        <v>27106</v>
      </c>
      <c r="C1851" s="547" t="s">
        <v>27107</v>
      </c>
      <c r="D1851" s="548" t="s">
        <v>2759</v>
      </c>
      <c r="E1851" s="549">
        <v>122.81</v>
      </c>
    </row>
    <row r="1852" spans="1:5" ht="2.1" customHeight="1" x14ac:dyDescent="0.2">
      <c r="A1852" s="547"/>
      <c r="B1852" s="548"/>
      <c r="C1852" s="547"/>
      <c r="D1852" s="548"/>
      <c r="E1852" s="549"/>
    </row>
    <row r="1853" spans="1:5" ht="20.100000000000001" customHeight="1" x14ac:dyDescent="0.2">
      <c r="A1853" s="547" t="s">
        <v>27108</v>
      </c>
      <c r="B1853" s="548" t="s">
        <v>27109</v>
      </c>
      <c r="C1853" s="547" t="s">
        <v>27110</v>
      </c>
      <c r="D1853" s="548" t="s">
        <v>2759</v>
      </c>
      <c r="E1853" s="549">
        <v>126.93</v>
      </c>
    </row>
    <row r="1854" spans="1:5" ht="2.1" customHeight="1" x14ac:dyDescent="0.2">
      <c r="A1854" s="547"/>
      <c r="B1854" s="548"/>
      <c r="C1854" s="547"/>
      <c r="D1854" s="548"/>
      <c r="E1854" s="549"/>
    </row>
    <row r="1855" spans="1:5" ht="20.100000000000001" customHeight="1" x14ac:dyDescent="0.2">
      <c r="A1855" s="547" t="s">
        <v>27111</v>
      </c>
      <c r="B1855" s="548" t="s">
        <v>27112</v>
      </c>
      <c r="C1855" s="547" t="s">
        <v>27113</v>
      </c>
      <c r="D1855" s="548" t="s">
        <v>2759</v>
      </c>
      <c r="E1855" s="549">
        <v>29.31</v>
      </c>
    </row>
    <row r="1856" spans="1:5" ht="2.1" customHeight="1" x14ac:dyDescent="0.2">
      <c r="A1856" s="547"/>
      <c r="B1856" s="548"/>
      <c r="C1856" s="547"/>
      <c r="D1856" s="548"/>
      <c r="E1856" s="549"/>
    </row>
    <row r="1857" spans="1:5" ht="20.100000000000001" customHeight="1" x14ac:dyDescent="0.2">
      <c r="A1857" s="547" t="s">
        <v>27114</v>
      </c>
      <c r="B1857" s="548" t="s">
        <v>27115</v>
      </c>
      <c r="C1857" s="547" t="s">
        <v>27116</v>
      </c>
      <c r="D1857" s="548" t="s">
        <v>2759</v>
      </c>
      <c r="E1857" s="549">
        <v>30.9</v>
      </c>
    </row>
    <row r="1858" spans="1:5" ht="2.1" customHeight="1" x14ac:dyDescent="0.2">
      <c r="A1858" s="547"/>
      <c r="B1858" s="548"/>
      <c r="C1858" s="547"/>
      <c r="D1858" s="548"/>
      <c r="E1858" s="549"/>
    </row>
    <row r="1859" spans="1:5" ht="20.100000000000001" customHeight="1" x14ac:dyDescent="0.2">
      <c r="A1859" s="136" t="s">
        <v>27117</v>
      </c>
      <c r="B1859" s="552" t="s">
        <v>27118</v>
      </c>
      <c r="C1859" s="552"/>
      <c r="D1859" s="552"/>
      <c r="E1859" s="137">
        <v>913.9</v>
      </c>
    </row>
    <row r="1860" spans="1:5" ht="20.100000000000001" customHeight="1" x14ac:dyDescent="0.2">
      <c r="A1860" s="136" t="s">
        <v>1596</v>
      </c>
      <c r="B1860" s="552" t="s">
        <v>27119</v>
      </c>
      <c r="C1860" s="552"/>
      <c r="D1860" s="552"/>
      <c r="E1860" s="137">
        <v>298.55</v>
      </c>
    </row>
    <row r="1861" spans="1:5" ht="20.100000000000001" customHeight="1" x14ac:dyDescent="0.2">
      <c r="A1861" s="547" t="s">
        <v>1597</v>
      </c>
      <c r="B1861" s="548" t="s">
        <v>27120</v>
      </c>
      <c r="C1861" s="547" t="s">
        <v>27121</v>
      </c>
      <c r="D1861" s="548" t="s">
        <v>2759</v>
      </c>
      <c r="E1861" s="549">
        <v>46.79</v>
      </c>
    </row>
    <row r="1862" spans="1:5" ht="2.1" customHeight="1" x14ac:dyDescent="0.2">
      <c r="A1862" s="547"/>
      <c r="B1862" s="548"/>
      <c r="C1862" s="547"/>
      <c r="D1862" s="548"/>
      <c r="E1862" s="549"/>
    </row>
    <row r="1863" spans="1:5" ht="20.100000000000001" customHeight="1" x14ac:dyDescent="0.2">
      <c r="A1863" s="547" t="s">
        <v>1598</v>
      </c>
      <c r="B1863" s="548" t="s">
        <v>27122</v>
      </c>
      <c r="C1863" s="547" t="s">
        <v>27123</v>
      </c>
      <c r="D1863" s="548" t="s">
        <v>2759</v>
      </c>
      <c r="E1863" s="549">
        <v>96.27</v>
      </c>
    </row>
    <row r="1864" spans="1:5" ht="2.1" customHeight="1" x14ac:dyDescent="0.2">
      <c r="A1864" s="547"/>
      <c r="B1864" s="548"/>
      <c r="C1864" s="547"/>
      <c r="D1864" s="548"/>
      <c r="E1864" s="549"/>
    </row>
    <row r="1865" spans="1:5" ht="20.100000000000001" customHeight="1" x14ac:dyDescent="0.2">
      <c r="A1865" s="547" t="s">
        <v>1599</v>
      </c>
      <c r="B1865" s="548" t="s">
        <v>27124</v>
      </c>
      <c r="C1865" s="547" t="s">
        <v>27125</v>
      </c>
      <c r="D1865" s="548" t="s">
        <v>2759</v>
      </c>
      <c r="E1865" s="549">
        <v>56.77</v>
      </c>
    </row>
    <row r="1866" spans="1:5" ht="2.1" customHeight="1" x14ac:dyDescent="0.2">
      <c r="A1866" s="547"/>
      <c r="B1866" s="548"/>
      <c r="C1866" s="547"/>
      <c r="D1866" s="548"/>
      <c r="E1866" s="549"/>
    </row>
    <row r="1867" spans="1:5" ht="20.100000000000001" customHeight="1" x14ac:dyDescent="0.2">
      <c r="A1867" s="138" t="s">
        <v>1600</v>
      </c>
      <c r="B1867" s="139" t="s">
        <v>27126</v>
      </c>
      <c r="C1867" s="138" t="s">
        <v>27127</v>
      </c>
      <c r="D1867" s="139" t="s">
        <v>2759</v>
      </c>
      <c r="E1867" s="140">
        <v>98.72</v>
      </c>
    </row>
    <row r="1868" spans="1:5" ht="20.100000000000001" customHeight="1" x14ac:dyDescent="0.2">
      <c r="A1868" s="136" t="s">
        <v>1601</v>
      </c>
      <c r="B1868" s="552" t="s">
        <v>27128</v>
      </c>
      <c r="C1868" s="552"/>
      <c r="D1868" s="552"/>
      <c r="E1868" s="137">
        <v>498.17</v>
      </c>
    </row>
    <row r="1869" spans="1:5" ht="20.100000000000001" customHeight="1" x14ac:dyDescent="0.2">
      <c r="A1869" s="138" t="s">
        <v>1602</v>
      </c>
      <c r="B1869" s="139" t="s">
        <v>27129</v>
      </c>
      <c r="C1869" s="138" t="s">
        <v>27130</v>
      </c>
      <c r="D1869" s="139" t="s">
        <v>2759</v>
      </c>
      <c r="E1869" s="140">
        <v>88.5</v>
      </c>
    </row>
    <row r="1870" spans="1:5" ht="20.100000000000001" customHeight="1" x14ac:dyDescent="0.2">
      <c r="A1870" s="138" t="s">
        <v>1603</v>
      </c>
      <c r="B1870" s="139" t="s">
        <v>27131</v>
      </c>
      <c r="C1870" s="138" t="s">
        <v>27132</v>
      </c>
      <c r="D1870" s="139" t="s">
        <v>2759</v>
      </c>
      <c r="E1870" s="140">
        <v>84.62</v>
      </c>
    </row>
    <row r="1871" spans="1:5" ht="20.100000000000001" customHeight="1" x14ac:dyDescent="0.2">
      <c r="A1871" s="547" t="s">
        <v>1604</v>
      </c>
      <c r="B1871" s="548" t="s">
        <v>27133</v>
      </c>
      <c r="C1871" s="547" t="s">
        <v>27134</v>
      </c>
      <c r="D1871" s="548" t="s">
        <v>2759</v>
      </c>
      <c r="E1871" s="549">
        <v>33.43</v>
      </c>
    </row>
    <row r="1872" spans="1:5" ht="2.1" customHeight="1" x14ac:dyDescent="0.2">
      <c r="A1872" s="547"/>
      <c r="B1872" s="548"/>
      <c r="C1872" s="547"/>
      <c r="D1872" s="548"/>
      <c r="E1872" s="549"/>
    </row>
    <row r="1873" spans="1:5" ht="20.100000000000001" customHeight="1" x14ac:dyDescent="0.2">
      <c r="A1873" s="138" t="s">
        <v>1605</v>
      </c>
      <c r="B1873" s="139" t="s">
        <v>27135</v>
      </c>
      <c r="C1873" s="138" t="s">
        <v>27136</v>
      </c>
      <c r="D1873" s="139" t="s">
        <v>2759</v>
      </c>
      <c r="E1873" s="140">
        <v>80.67</v>
      </c>
    </row>
    <row r="1874" spans="1:5" ht="20.100000000000001" customHeight="1" x14ac:dyDescent="0.2">
      <c r="A1874" s="138" t="s">
        <v>1606</v>
      </c>
      <c r="B1874" s="139" t="s">
        <v>27137</v>
      </c>
      <c r="C1874" s="138" t="s">
        <v>27138</v>
      </c>
      <c r="D1874" s="139" t="s">
        <v>2759</v>
      </c>
      <c r="E1874" s="140">
        <v>30.15</v>
      </c>
    </row>
    <row r="1875" spans="1:5" ht="20.100000000000001" customHeight="1" x14ac:dyDescent="0.2">
      <c r="A1875" s="547" t="s">
        <v>1607</v>
      </c>
      <c r="B1875" s="548" t="s">
        <v>27139</v>
      </c>
      <c r="C1875" s="547" t="s">
        <v>27140</v>
      </c>
      <c r="D1875" s="548" t="s">
        <v>2759</v>
      </c>
      <c r="E1875" s="549">
        <v>180.8</v>
      </c>
    </row>
    <row r="1876" spans="1:5" ht="2.1" customHeight="1" x14ac:dyDescent="0.2">
      <c r="A1876" s="547"/>
      <c r="B1876" s="548"/>
      <c r="C1876" s="547"/>
      <c r="D1876" s="548"/>
      <c r="E1876" s="549"/>
    </row>
    <row r="1877" spans="1:5" ht="20.100000000000001" customHeight="1" x14ac:dyDescent="0.2">
      <c r="A1877" s="136" t="s">
        <v>27141</v>
      </c>
      <c r="B1877" s="552" t="s">
        <v>27142</v>
      </c>
      <c r="C1877" s="552"/>
      <c r="D1877" s="552"/>
      <c r="E1877" s="137">
        <v>117.18</v>
      </c>
    </row>
    <row r="1878" spans="1:5" ht="20.100000000000001" customHeight="1" x14ac:dyDescent="0.2">
      <c r="A1878" s="547" t="s">
        <v>27143</v>
      </c>
      <c r="B1878" s="548" t="s">
        <v>27144</v>
      </c>
      <c r="C1878" s="547" t="s">
        <v>27145</v>
      </c>
      <c r="D1878" s="548" t="s">
        <v>1770</v>
      </c>
      <c r="E1878" s="549">
        <v>49.04</v>
      </c>
    </row>
    <row r="1879" spans="1:5" ht="2.1" customHeight="1" x14ac:dyDescent="0.2">
      <c r="A1879" s="547"/>
      <c r="B1879" s="548"/>
      <c r="C1879" s="547"/>
      <c r="D1879" s="548"/>
      <c r="E1879" s="549"/>
    </row>
    <row r="1880" spans="1:5" ht="20.100000000000001" customHeight="1" x14ac:dyDescent="0.2">
      <c r="A1880" s="547" t="s">
        <v>27146</v>
      </c>
      <c r="B1880" s="548" t="s">
        <v>27147</v>
      </c>
      <c r="C1880" s="547" t="s">
        <v>27148</v>
      </c>
      <c r="D1880" s="548" t="s">
        <v>1770</v>
      </c>
      <c r="E1880" s="549">
        <v>68.14</v>
      </c>
    </row>
    <row r="1881" spans="1:5" ht="2.1" customHeight="1" x14ac:dyDescent="0.2">
      <c r="A1881" s="547"/>
      <c r="B1881" s="548"/>
      <c r="C1881" s="547"/>
      <c r="D1881" s="548"/>
      <c r="E1881" s="549"/>
    </row>
    <row r="1882" spans="1:5" ht="20.100000000000001" customHeight="1" x14ac:dyDescent="0.2">
      <c r="A1882" s="136" t="s">
        <v>27149</v>
      </c>
      <c r="B1882" s="552" t="s">
        <v>27150</v>
      </c>
      <c r="C1882" s="552"/>
      <c r="D1882" s="552"/>
      <c r="E1882" s="137">
        <v>9746.49</v>
      </c>
    </row>
    <row r="1883" spans="1:5" ht="20.100000000000001" customHeight="1" x14ac:dyDescent="0.2">
      <c r="A1883" s="136" t="s">
        <v>1609</v>
      </c>
      <c r="B1883" s="552" t="s">
        <v>27151</v>
      </c>
      <c r="C1883" s="552"/>
      <c r="D1883" s="552"/>
      <c r="E1883" s="137">
        <v>1376.09</v>
      </c>
    </row>
    <row r="1884" spans="1:5" ht="20.100000000000001" customHeight="1" x14ac:dyDescent="0.2">
      <c r="A1884" s="547" t="s">
        <v>1611</v>
      </c>
      <c r="B1884" s="548" t="s">
        <v>27152</v>
      </c>
      <c r="C1884" s="547" t="s">
        <v>27153</v>
      </c>
      <c r="D1884" s="548" t="s">
        <v>2759</v>
      </c>
      <c r="E1884" s="549">
        <v>6.66</v>
      </c>
    </row>
    <row r="1885" spans="1:5" ht="2.1" customHeight="1" x14ac:dyDescent="0.2">
      <c r="A1885" s="547"/>
      <c r="B1885" s="548"/>
      <c r="C1885" s="547"/>
      <c r="D1885" s="548"/>
      <c r="E1885" s="549"/>
    </row>
    <row r="1886" spans="1:5" ht="20.100000000000001" customHeight="1" x14ac:dyDescent="0.2">
      <c r="A1886" s="547" t="s">
        <v>1612</v>
      </c>
      <c r="B1886" s="548" t="s">
        <v>27154</v>
      </c>
      <c r="C1886" s="547" t="s">
        <v>27155</v>
      </c>
      <c r="D1886" s="548" t="s">
        <v>2759</v>
      </c>
      <c r="E1886" s="549">
        <v>10.88</v>
      </c>
    </row>
    <row r="1887" spans="1:5" ht="2.1" customHeight="1" x14ac:dyDescent="0.2">
      <c r="A1887" s="547"/>
      <c r="B1887" s="548"/>
      <c r="C1887" s="547"/>
      <c r="D1887" s="548"/>
      <c r="E1887" s="549"/>
    </row>
    <row r="1888" spans="1:5" ht="20.100000000000001" customHeight="1" x14ac:dyDescent="0.2">
      <c r="A1888" s="138" t="s">
        <v>1613</v>
      </c>
      <c r="B1888" s="139" t="s">
        <v>27156</v>
      </c>
      <c r="C1888" s="138" t="s">
        <v>27157</v>
      </c>
      <c r="D1888" s="139" t="s">
        <v>2759</v>
      </c>
      <c r="E1888" s="140">
        <v>34.700000000000003</v>
      </c>
    </row>
    <row r="1889" spans="1:5" ht="20.100000000000001" customHeight="1" x14ac:dyDescent="0.2">
      <c r="A1889" s="138" t="s">
        <v>1614</v>
      </c>
      <c r="B1889" s="139" t="s">
        <v>27158</v>
      </c>
      <c r="C1889" s="138" t="s">
        <v>27159</v>
      </c>
      <c r="D1889" s="139" t="s">
        <v>2759</v>
      </c>
      <c r="E1889" s="140">
        <v>33.340000000000003</v>
      </c>
    </row>
    <row r="1890" spans="1:5" ht="20.100000000000001" customHeight="1" x14ac:dyDescent="0.2">
      <c r="A1890" s="138" t="s">
        <v>1615</v>
      </c>
      <c r="B1890" s="139" t="s">
        <v>27160</v>
      </c>
      <c r="C1890" s="138" t="s">
        <v>27161</v>
      </c>
      <c r="D1890" s="139" t="s">
        <v>2759</v>
      </c>
      <c r="E1890" s="140">
        <v>32.520000000000003</v>
      </c>
    </row>
    <row r="1891" spans="1:5" ht="20.100000000000001" customHeight="1" x14ac:dyDescent="0.2">
      <c r="A1891" s="138" t="s">
        <v>1617</v>
      </c>
      <c r="B1891" s="139" t="s">
        <v>27162</v>
      </c>
      <c r="C1891" s="138" t="s">
        <v>27163</v>
      </c>
      <c r="D1891" s="139" t="s">
        <v>2759</v>
      </c>
      <c r="E1891" s="140">
        <v>31.98</v>
      </c>
    </row>
    <row r="1892" spans="1:5" ht="20.100000000000001" customHeight="1" x14ac:dyDescent="0.2">
      <c r="A1892" s="138" t="s">
        <v>1618</v>
      </c>
      <c r="B1892" s="139" t="s">
        <v>27164</v>
      </c>
      <c r="C1892" s="138" t="s">
        <v>27165</v>
      </c>
      <c r="D1892" s="139" t="s">
        <v>2759</v>
      </c>
      <c r="E1892" s="140">
        <v>31.59</v>
      </c>
    </row>
    <row r="1893" spans="1:5" ht="20.100000000000001" customHeight="1" x14ac:dyDescent="0.2">
      <c r="A1893" s="547" t="s">
        <v>1619</v>
      </c>
      <c r="B1893" s="548" t="s">
        <v>27166</v>
      </c>
      <c r="C1893" s="547" t="s">
        <v>27167</v>
      </c>
      <c r="D1893" s="548" t="s">
        <v>2759</v>
      </c>
      <c r="E1893" s="549">
        <v>31.9</v>
      </c>
    </row>
    <row r="1894" spans="1:5" ht="2.1" customHeight="1" x14ac:dyDescent="0.2">
      <c r="A1894" s="547"/>
      <c r="B1894" s="548"/>
      <c r="C1894" s="547"/>
      <c r="D1894" s="548"/>
      <c r="E1894" s="549"/>
    </row>
    <row r="1895" spans="1:5" ht="20.100000000000001" customHeight="1" x14ac:dyDescent="0.2">
      <c r="A1895" s="138" t="s">
        <v>1620</v>
      </c>
      <c r="B1895" s="139" t="s">
        <v>27168</v>
      </c>
      <c r="C1895" s="138" t="s">
        <v>27169</v>
      </c>
      <c r="D1895" s="139" t="s">
        <v>2759</v>
      </c>
      <c r="E1895" s="140">
        <v>42.39</v>
      </c>
    </row>
    <row r="1896" spans="1:5" ht="20.100000000000001" customHeight="1" x14ac:dyDescent="0.2">
      <c r="A1896" s="138" t="s">
        <v>1621</v>
      </c>
      <c r="B1896" s="139" t="s">
        <v>27170</v>
      </c>
      <c r="C1896" s="138" t="s">
        <v>27171</v>
      </c>
      <c r="D1896" s="139" t="s">
        <v>2759</v>
      </c>
      <c r="E1896" s="140">
        <v>41.04</v>
      </c>
    </row>
    <row r="1897" spans="1:5" ht="20.100000000000001" customHeight="1" x14ac:dyDescent="0.2">
      <c r="A1897" s="138" t="s">
        <v>1622</v>
      </c>
      <c r="B1897" s="139" t="s">
        <v>27172</v>
      </c>
      <c r="C1897" s="138" t="s">
        <v>27173</v>
      </c>
      <c r="D1897" s="139" t="s">
        <v>2759</v>
      </c>
      <c r="E1897" s="140">
        <v>40.22</v>
      </c>
    </row>
    <row r="1898" spans="1:5" ht="20.100000000000001" customHeight="1" x14ac:dyDescent="0.2">
      <c r="A1898" s="138" t="s">
        <v>27174</v>
      </c>
      <c r="B1898" s="139" t="s">
        <v>27175</v>
      </c>
      <c r="C1898" s="138" t="s">
        <v>27176</v>
      </c>
      <c r="D1898" s="139" t="s">
        <v>2759</v>
      </c>
      <c r="E1898" s="140">
        <v>39.67</v>
      </c>
    </row>
    <row r="1899" spans="1:5" ht="20.100000000000001" customHeight="1" x14ac:dyDescent="0.2">
      <c r="A1899" s="138" t="s">
        <v>27177</v>
      </c>
      <c r="B1899" s="139" t="s">
        <v>27178</v>
      </c>
      <c r="C1899" s="138" t="s">
        <v>27179</v>
      </c>
      <c r="D1899" s="139" t="s">
        <v>2759</v>
      </c>
      <c r="E1899" s="140">
        <v>39.28</v>
      </c>
    </row>
    <row r="1900" spans="1:5" ht="20.100000000000001" customHeight="1" x14ac:dyDescent="0.2">
      <c r="A1900" s="547" t="s">
        <v>27180</v>
      </c>
      <c r="B1900" s="548" t="s">
        <v>27181</v>
      </c>
      <c r="C1900" s="547" t="s">
        <v>27182</v>
      </c>
      <c r="D1900" s="548" t="s">
        <v>2759</v>
      </c>
      <c r="E1900" s="549">
        <v>33.64</v>
      </c>
    </row>
    <row r="1901" spans="1:5" ht="2.1" customHeight="1" x14ac:dyDescent="0.2">
      <c r="A1901" s="547"/>
      <c r="B1901" s="548"/>
      <c r="C1901" s="547"/>
      <c r="D1901" s="548"/>
      <c r="E1901" s="549"/>
    </row>
    <row r="1902" spans="1:5" ht="20.100000000000001" customHeight="1" x14ac:dyDescent="0.2">
      <c r="A1902" s="547" t="s">
        <v>27183</v>
      </c>
      <c r="B1902" s="548" t="s">
        <v>27184</v>
      </c>
      <c r="C1902" s="547" t="s">
        <v>27185</v>
      </c>
      <c r="D1902" s="548" t="s">
        <v>2759</v>
      </c>
      <c r="E1902" s="549">
        <v>34.630000000000003</v>
      </c>
    </row>
    <row r="1903" spans="1:5" ht="2.1" customHeight="1" x14ac:dyDescent="0.2">
      <c r="A1903" s="547"/>
      <c r="B1903" s="548"/>
      <c r="C1903" s="547"/>
      <c r="D1903" s="548"/>
      <c r="E1903" s="549"/>
    </row>
    <row r="1904" spans="1:5" ht="20.100000000000001" customHeight="1" x14ac:dyDescent="0.2">
      <c r="A1904" s="138" t="s">
        <v>27186</v>
      </c>
      <c r="B1904" s="139" t="s">
        <v>27187</v>
      </c>
      <c r="C1904" s="138" t="s">
        <v>27188</v>
      </c>
      <c r="D1904" s="139" t="s">
        <v>1770</v>
      </c>
      <c r="E1904" s="140">
        <v>5.24</v>
      </c>
    </row>
    <row r="1905" spans="1:5" ht="20.100000000000001" customHeight="1" x14ac:dyDescent="0.2">
      <c r="A1905" s="138" t="s">
        <v>27189</v>
      </c>
      <c r="B1905" s="139" t="s">
        <v>27190</v>
      </c>
      <c r="C1905" s="138" t="s">
        <v>27191</v>
      </c>
      <c r="D1905" s="139" t="s">
        <v>1770</v>
      </c>
      <c r="E1905" s="140">
        <v>7.35</v>
      </c>
    </row>
    <row r="1906" spans="1:5" ht="20.100000000000001" customHeight="1" x14ac:dyDescent="0.2">
      <c r="A1906" s="138" t="s">
        <v>27192</v>
      </c>
      <c r="B1906" s="139" t="s">
        <v>27193</v>
      </c>
      <c r="C1906" s="138" t="s">
        <v>27194</v>
      </c>
      <c r="D1906" s="139" t="s">
        <v>1770</v>
      </c>
      <c r="E1906" s="140">
        <v>11.69</v>
      </c>
    </row>
    <row r="1907" spans="1:5" ht="20.100000000000001" customHeight="1" x14ac:dyDescent="0.2">
      <c r="A1907" s="547" t="s">
        <v>27195</v>
      </c>
      <c r="B1907" s="548" t="s">
        <v>27196</v>
      </c>
      <c r="C1907" s="547" t="s">
        <v>27197</v>
      </c>
      <c r="D1907" s="548" t="s">
        <v>1770</v>
      </c>
      <c r="E1907" s="549">
        <v>19.78</v>
      </c>
    </row>
    <row r="1908" spans="1:5" ht="2.1" customHeight="1" x14ac:dyDescent="0.2">
      <c r="A1908" s="547"/>
      <c r="B1908" s="548"/>
      <c r="C1908" s="547"/>
      <c r="D1908" s="548"/>
      <c r="E1908" s="549"/>
    </row>
    <row r="1909" spans="1:5" ht="20.100000000000001" customHeight="1" x14ac:dyDescent="0.2">
      <c r="A1909" s="547" t="s">
        <v>27198</v>
      </c>
      <c r="B1909" s="548" t="s">
        <v>27199</v>
      </c>
      <c r="C1909" s="547" t="s">
        <v>27200</v>
      </c>
      <c r="D1909" s="548" t="s">
        <v>1770</v>
      </c>
      <c r="E1909" s="549">
        <v>6.94</v>
      </c>
    </row>
    <row r="1910" spans="1:5" ht="2.1" customHeight="1" x14ac:dyDescent="0.2">
      <c r="A1910" s="547"/>
      <c r="B1910" s="548"/>
      <c r="C1910" s="547"/>
      <c r="D1910" s="548"/>
      <c r="E1910" s="549"/>
    </row>
    <row r="1911" spans="1:5" ht="20.100000000000001" customHeight="1" x14ac:dyDescent="0.2">
      <c r="A1911" s="547" t="s">
        <v>27201</v>
      </c>
      <c r="B1911" s="548" t="s">
        <v>27202</v>
      </c>
      <c r="C1911" s="547" t="s">
        <v>27203</v>
      </c>
      <c r="D1911" s="548" t="s">
        <v>2759</v>
      </c>
      <c r="E1911" s="549">
        <v>6.5</v>
      </c>
    </row>
    <row r="1912" spans="1:5" ht="2.1" customHeight="1" x14ac:dyDescent="0.2">
      <c r="A1912" s="547"/>
      <c r="B1912" s="548"/>
      <c r="C1912" s="547"/>
      <c r="D1912" s="548"/>
      <c r="E1912" s="549"/>
    </row>
    <row r="1913" spans="1:5" ht="20.100000000000001" customHeight="1" x14ac:dyDescent="0.2">
      <c r="A1913" s="138" t="s">
        <v>27204</v>
      </c>
      <c r="B1913" s="139" t="s">
        <v>27205</v>
      </c>
      <c r="C1913" s="138" t="s">
        <v>27206</v>
      </c>
      <c r="D1913" s="139" t="s">
        <v>2759</v>
      </c>
      <c r="E1913" s="140">
        <v>15.24</v>
      </c>
    </row>
    <row r="1914" spans="1:5" ht="20.100000000000001" customHeight="1" x14ac:dyDescent="0.2">
      <c r="A1914" s="547" t="s">
        <v>27207</v>
      </c>
      <c r="B1914" s="548" t="s">
        <v>27208</v>
      </c>
      <c r="C1914" s="547" t="s">
        <v>27209</v>
      </c>
      <c r="D1914" s="548" t="s">
        <v>2759</v>
      </c>
      <c r="E1914" s="549">
        <v>99.7</v>
      </c>
    </row>
    <row r="1915" spans="1:5" ht="2.1" customHeight="1" x14ac:dyDescent="0.2">
      <c r="A1915" s="547"/>
      <c r="B1915" s="548"/>
      <c r="C1915" s="547"/>
      <c r="D1915" s="548"/>
      <c r="E1915" s="549"/>
    </row>
    <row r="1916" spans="1:5" ht="20.100000000000001" customHeight="1" x14ac:dyDescent="0.2">
      <c r="A1916" s="547" t="s">
        <v>27210</v>
      </c>
      <c r="B1916" s="548" t="s">
        <v>27211</v>
      </c>
      <c r="C1916" s="547" t="s">
        <v>27212</v>
      </c>
      <c r="D1916" s="548" t="s">
        <v>2759</v>
      </c>
      <c r="E1916" s="549">
        <v>38.619999999999997</v>
      </c>
    </row>
    <row r="1917" spans="1:5" ht="2.1" customHeight="1" x14ac:dyDescent="0.2">
      <c r="A1917" s="547"/>
      <c r="B1917" s="548"/>
      <c r="C1917" s="547"/>
      <c r="D1917" s="548"/>
      <c r="E1917" s="549"/>
    </row>
    <row r="1918" spans="1:5" ht="20.100000000000001" customHeight="1" x14ac:dyDescent="0.2">
      <c r="A1918" s="547" t="s">
        <v>27213</v>
      </c>
      <c r="B1918" s="548" t="s">
        <v>27214</v>
      </c>
      <c r="C1918" s="547" t="s">
        <v>27215</v>
      </c>
      <c r="D1918" s="548" t="s">
        <v>2759</v>
      </c>
      <c r="E1918" s="549">
        <v>24.42</v>
      </c>
    </row>
    <row r="1919" spans="1:5" ht="2.1" customHeight="1" x14ac:dyDescent="0.2">
      <c r="A1919" s="547"/>
      <c r="B1919" s="548"/>
      <c r="C1919" s="547"/>
      <c r="D1919" s="548"/>
      <c r="E1919" s="549"/>
    </row>
    <row r="1920" spans="1:5" ht="20.100000000000001" customHeight="1" x14ac:dyDescent="0.2">
      <c r="A1920" s="547" t="s">
        <v>27216</v>
      </c>
      <c r="B1920" s="548" t="s">
        <v>27217</v>
      </c>
      <c r="C1920" s="547" t="s">
        <v>27218</v>
      </c>
      <c r="D1920" s="548" t="s">
        <v>2759</v>
      </c>
      <c r="E1920" s="549">
        <v>24.05</v>
      </c>
    </row>
    <row r="1921" spans="1:5" ht="2.1" customHeight="1" x14ac:dyDescent="0.2">
      <c r="A1921" s="547"/>
      <c r="B1921" s="548"/>
      <c r="C1921" s="547"/>
      <c r="D1921" s="548"/>
      <c r="E1921" s="549"/>
    </row>
    <row r="1922" spans="1:5" ht="20.100000000000001" customHeight="1" x14ac:dyDescent="0.2">
      <c r="A1922" s="547" t="s">
        <v>27219</v>
      </c>
      <c r="B1922" s="548" t="s">
        <v>27220</v>
      </c>
      <c r="C1922" s="547" t="s">
        <v>27221</v>
      </c>
      <c r="D1922" s="548" t="s">
        <v>2759</v>
      </c>
      <c r="E1922" s="549">
        <v>24.48</v>
      </c>
    </row>
    <row r="1923" spans="1:5" ht="2.1" customHeight="1" x14ac:dyDescent="0.2">
      <c r="A1923" s="547"/>
      <c r="B1923" s="548"/>
      <c r="C1923" s="547"/>
      <c r="D1923" s="548"/>
      <c r="E1923" s="549"/>
    </row>
    <row r="1924" spans="1:5" ht="20.100000000000001" customHeight="1" x14ac:dyDescent="0.2">
      <c r="A1924" s="138" t="s">
        <v>27222</v>
      </c>
      <c r="B1924" s="139" t="s">
        <v>27223</v>
      </c>
      <c r="C1924" s="138" t="s">
        <v>27224</v>
      </c>
      <c r="D1924" s="139" t="s">
        <v>2759</v>
      </c>
      <c r="E1924" s="140">
        <v>37.33</v>
      </c>
    </row>
    <row r="1925" spans="1:5" ht="20.100000000000001" customHeight="1" x14ac:dyDescent="0.2">
      <c r="A1925" s="138" t="s">
        <v>27225</v>
      </c>
      <c r="B1925" s="139" t="s">
        <v>27226</v>
      </c>
      <c r="C1925" s="138" t="s">
        <v>27227</v>
      </c>
      <c r="D1925" s="139" t="s">
        <v>2759</v>
      </c>
      <c r="E1925" s="140">
        <v>35.630000000000003</v>
      </c>
    </row>
    <row r="1926" spans="1:5" ht="20.100000000000001" customHeight="1" x14ac:dyDescent="0.2">
      <c r="A1926" s="138" t="s">
        <v>27228</v>
      </c>
      <c r="B1926" s="139" t="s">
        <v>27229</v>
      </c>
      <c r="C1926" s="138" t="s">
        <v>27230</v>
      </c>
      <c r="D1926" s="139" t="s">
        <v>2759</v>
      </c>
      <c r="E1926" s="140">
        <v>34.61</v>
      </c>
    </row>
    <row r="1927" spans="1:5" ht="20.100000000000001" customHeight="1" x14ac:dyDescent="0.2">
      <c r="A1927" s="138" t="s">
        <v>27231</v>
      </c>
      <c r="B1927" s="139" t="s">
        <v>27232</v>
      </c>
      <c r="C1927" s="138" t="s">
        <v>27233</v>
      </c>
      <c r="D1927" s="139" t="s">
        <v>2759</v>
      </c>
      <c r="E1927" s="140">
        <v>33.92</v>
      </c>
    </row>
    <row r="1928" spans="1:5" ht="20.100000000000001" customHeight="1" x14ac:dyDescent="0.2">
      <c r="A1928" s="138" t="s">
        <v>27234</v>
      </c>
      <c r="B1928" s="139" t="s">
        <v>27235</v>
      </c>
      <c r="C1928" s="138" t="s">
        <v>27236</v>
      </c>
      <c r="D1928" s="139" t="s">
        <v>2759</v>
      </c>
      <c r="E1928" s="140">
        <v>33.43</v>
      </c>
    </row>
    <row r="1929" spans="1:5" ht="20.100000000000001" customHeight="1" x14ac:dyDescent="0.2">
      <c r="A1929" s="138" t="s">
        <v>27237</v>
      </c>
      <c r="B1929" s="139" t="s">
        <v>27238</v>
      </c>
      <c r="C1929" s="138" t="s">
        <v>27239</v>
      </c>
      <c r="D1929" s="139" t="s">
        <v>2759</v>
      </c>
      <c r="E1929" s="140">
        <v>46.95</v>
      </c>
    </row>
    <row r="1930" spans="1:5" ht="20.100000000000001" customHeight="1" x14ac:dyDescent="0.2">
      <c r="A1930" s="138" t="s">
        <v>27240</v>
      </c>
      <c r="B1930" s="139" t="s">
        <v>27241</v>
      </c>
      <c r="C1930" s="138" t="s">
        <v>27242</v>
      </c>
      <c r="D1930" s="139" t="s">
        <v>2759</v>
      </c>
      <c r="E1930" s="140">
        <v>45.25</v>
      </c>
    </row>
    <row r="1931" spans="1:5" ht="20.100000000000001" customHeight="1" x14ac:dyDescent="0.2">
      <c r="A1931" s="138" t="s">
        <v>27243</v>
      </c>
      <c r="B1931" s="139" t="s">
        <v>27244</v>
      </c>
      <c r="C1931" s="138" t="s">
        <v>27245</v>
      </c>
      <c r="D1931" s="139" t="s">
        <v>2759</v>
      </c>
      <c r="E1931" s="140">
        <v>44.23</v>
      </c>
    </row>
    <row r="1932" spans="1:5" ht="20.100000000000001" customHeight="1" x14ac:dyDescent="0.2">
      <c r="A1932" s="138" t="s">
        <v>27246</v>
      </c>
      <c r="B1932" s="139" t="s">
        <v>27247</v>
      </c>
      <c r="C1932" s="138" t="s">
        <v>27248</v>
      </c>
      <c r="D1932" s="139" t="s">
        <v>2759</v>
      </c>
      <c r="E1932" s="140">
        <v>43.54</v>
      </c>
    </row>
    <row r="1933" spans="1:5" ht="20.100000000000001" customHeight="1" x14ac:dyDescent="0.2">
      <c r="A1933" s="138" t="s">
        <v>27249</v>
      </c>
      <c r="B1933" s="139" t="s">
        <v>27250</v>
      </c>
      <c r="C1933" s="138" t="s">
        <v>27251</v>
      </c>
      <c r="D1933" s="139" t="s">
        <v>2759</v>
      </c>
      <c r="E1933" s="140">
        <v>43.05</v>
      </c>
    </row>
    <row r="1934" spans="1:5" ht="20.100000000000001" customHeight="1" x14ac:dyDescent="0.2">
      <c r="A1934" s="138" t="s">
        <v>27252</v>
      </c>
      <c r="B1934" s="139" t="s">
        <v>27253</v>
      </c>
      <c r="C1934" s="138" t="s">
        <v>27254</v>
      </c>
      <c r="D1934" s="139" t="s">
        <v>2759</v>
      </c>
      <c r="E1934" s="140">
        <v>24.68</v>
      </c>
    </row>
    <row r="1935" spans="1:5" ht="20.100000000000001" customHeight="1" x14ac:dyDescent="0.2">
      <c r="A1935" s="138" t="s">
        <v>27255</v>
      </c>
      <c r="B1935" s="139" t="s">
        <v>27256</v>
      </c>
      <c r="C1935" s="138" t="s">
        <v>27257</v>
      </c>
      <c r="D1935" s="139" t="s">
        <v>2759</v>
      </c>
      <c r="E1935" s="140">
        <v>40.22</v>
      </c>
    </row>
    <row r="1936" spans="1:5" ht="20.100000000000001" customHeight="1" x14ac:dyDescent="0.2">
      <c r="A1936" s="547" t="s">
        <v>27258</v>
      </c>
      <c r="B1936" s="548" t="s">
        <v>27259</v>
      </c>
      <c r="C1936" s="547" t="s">
        <v>27260</v>
      </c>
      <c r="D1936" s="548" t="s">
        <v>2759</v>
      </c>
      <c r="E1936" s="549">
        <v>26.92</v>
      </c>
    </row>
    <row r="1937" spans="1:5" ht="2.1" customHeight="1" x14ac:dyDescent="0.2">
      <c r="A1937" s="547"/>
      <c r="B1937" s="548"/>
      <c r="C1937" s="547"/>
      <c r="D1937" s="548"/>
      <c r="E1937" s="549"/>
    </row>
    <row r="1938" spans="1:5" ht="20.100000000000001" customHeight="1" x14ac:dyDescent="0.2">
      <c r="A1938" s="138" t="s">
        <v>27261</v>
      </c>
      <c r="B1938" s="139" t="s">
        <v>27262</v>
      </c>
      <c r="C1938" s="138" t="s">
        <v>27263</v>
      </c>
      <c r="D1938" s="139" t="s">
        <v>2759</v>
      </c>
      <c r="E1938" s="140">
        <v>87.38</v>
      </c>
    </row>
    <row r="1939" spans="1:5" ht="20.100000000000001" customHeight="1" x14ac:dyDescent="0.2">
      <c r="A1939" s="547" t="s">
        <v>27264</v>
      </c>
      <c r="B1939" s="548" t="s">
        <v>27265</v>
      </c>
      <c r="C1939" s="547" t="s">
        <v>27266</v>
      </c>
      <c r="D1939" s="548" t="s">
        <v>2759</v>
      </c>
      <c r="E1939" s="549">
        <v>17</v>
      </c>
    </row>
    <row r="1940" spans="1:5" ht="2.1" customHeight="1" x14ac:dyDescent="0.2">
      <c r="A1940" s="547"/>
      <c r="B1940" s="548"/>
      <c r="C1940" s="547"/>
      <c r="D1940" s="548"/>
      <c r="E1940" s="549"/>
    </row>
    <row r="1941" spans="1:5" ht="20.100000000000001" customHeight="1" x14ac:dyDescent="0.2">
      <c r="A1941" s="547" t="s">
        <v>27267</v>
      </c>
      <c r="B1941" s="548" t="s">
        <v>27268</v>
      </c>
      <c r="C1941" s="547" t="s">
        <v>27269</v>
      </c>
      <c r="D1941" s="548" t="s">
        <v>2759</v>
      </c>
      <c r="E1941" s="549">
        <v>13.24</v>
      </c>
    </row>
    <row r="1942" spans="1:5" ht="2.1" customHeight="1" x14ac:dyDescent="0.2">
      <c r="A1942" s="547"/>
      <c r="B1942" s="548"/>
      <c r="C1942" s="547"/>
      <c r="D1942" s="548"/>
      <c r="E1942" s="549"/>
    </row>
    <row r="1943" spans="1:5" ht="20.100000000000001" customHeight="1" x14ac:dyDescent="0.2">
      <c r="A1943" s="138" t="s">
        <v>27270</v>
      </c>
      <c r="B1943" s="139" t="s">
        <v>27271</v>
      </c>
      <c r="C1943" s="138" t="s">
        <v>27272</v>
      </c>
      <c r="D1943" s="139" t="s">
        <v>2759</v>
      </c>
      <c r="E1943" s="140">
        <v>0.26</v>
      </c>
    </row>
    <row r="1944" spans="1:5" ht="20.100000000000001" customHeight="1" x14ac:dyDescent="0.2">
      <c r="A1944" s="136" t="s">
        <v>1623</v>
      </c>
      <c r="B1944" s="552" t="s">
        <v>27273</v>
      </c>
      <c r="C1944" s="552"/>
      <c r="D1944" s="552"/>
      <c r="E1944" s="137">
        <v>6459.57</v>
      </c>
    </row>
    <row r="1945" spans="1:5" ht="20.100000000000001" customHeight="1" x14ac:dyDescent="0.2">
      <c r="A1945" s="547" t="s">
        <v>1625</v>
      </c>
      <c r="B1945" s="548" t="s">
        <v>27274</v>
      </c>
      <c r="C1945" s="547" t="s">
        <v>27275</v>
      </c>
      <c r="D1945" s="548" t="s">
        <v>2759</v>
      </c>
      <c r="E1945" s="549">
        <v>13.12</v>
      </c>
    </row>
    <row r="1946" spans="1:5" ht="2.1" customHeight="1" x14ac:dyDescent="0.2">
      <c r="A1946" s="547"/>
      <c r="B1946" s="548"/>
      <c r="C1946" s="547"/>
      <c r="D1946" s="548"/>
      <c r="E1946" s="549"/>
    </row>
    <row r="1947" spans="1:5" ht="20.100000000000001" customHeight="1" x14ac:dyDescent="0.2">
      <c r="A1947" s="547" t="s">
        <v>1626</v>
      </c>
      <c r="B1947" s="548" t="s">
        <v>27276</v>
      </c>
      <c r="C1947" s="547" t="s">
        <v>27277</v>
      </c>
      <c r="D1947" s="548" t="s">
        <v>2759</v>
      </c>
      <c r="E1947" s="549">
        <v>116.08</v>
      </c>
    </row>
    <row r="1948" spans="1:5" ht="2.1" customHeight="1" x14ac:dyDescent="0.2">
      <c r="A1948" s="547"/>
      <c r="B1948" s="548"/>
      <c r="C1948" s="547"/>
      <c r="D1948" s="548"/>
      <c r="E1948" s="549"/>
    </row>
    <row r="1949" spans="1:5" ht="20.100000000000001" customHeight="1" x14ac:dyDescent="0.2">
      <c r="A1949" s="547" t="s">
        <v>1627</v>
      </c>
      <c r="B1949" s="548" t="s">
        <v>27278</v>
      </c>
      <c r="C1949" s="547" t="s">
        <v>27279</v>
      </c>
      <c r="D1949" s="548" t="s">
        <v>2759</v>
      </c>
      <c r="E1949" s="549">
        <v>114.06</v>
      </c>
    </row>
    <row r="1950" spans="1:5" ht="2.1" customHeight="1" x14ac:dyDescent="0.2">
      <c r="A1950" s="547"/>
      <c r="B1950" s="548"/>
      <c r="C1950" s="547"/>
      <c r="D1950" s="548"/>
      <c r="E1950" s="549"/>
    </row>
    <row r="1951" spans="1:5" ht="20.100000000000001" customHeight="1" x14ac:dyDescent="0.2">
      <c r="A1951" s="138" t="s">
        <v>1628</v>
      </c>
      <c r="B1951" s="139" t="s">
        <v>27280</v>
      </c>
      <c r="C1951" s="138" t="s">
        <v>27281</v>
      </c>
      <c r="D1951" s="139" t="s">
        <v>2759</v>
      </c>
      <c r="E1951" s="140">
        <v>52.95</v>
      </c>
    </row>
    <row r="1952" spans="1:5" ht="20.100000000000001" customHeight="1" x14ac:dyDescent="0.2">
      <c r="A1952" s="138" t="s">
        <v>1629</v>
      </c>
      <c r="B1952" s="139" t="s">
        <v>27282</v>
      </c>
      <c r="C1952" s="138" t="s">
        <v>27283</v>
      </c>
      <c r="D1952" s="139" t="s">
        <v>2759</v>
      </c>
      <c r="E1952" s="140">
        <v>63.99</v>
      </c>
    </row>
    <row r="1953" spans="1:5" ht="20.100000000000001" customHeight="1" x14ac:dyDescent="0.2">
      <c r="A1953" s="547" t="s">
        <v>1630</v>
      </c>
      <c r="B1953" s="548" t="s">
        <v>27284</v>
      </c>
      <c r="C1953" s="547" t="s">
        <v>27285</v>
      </c>
      <c r="D1953" s="548" t="s">
        <v>2759</v>
      </c>
      <c r="E1953" s="549">
        <v>106.81</v>
      </c>
    </row>
    <row r="1954" spans="1:5" ht="2.1" customHeight="1" x14ac:dyDescent="0.2">
      <c r="A1954" s="547"/>
      <c r="B1954" s="548"/>
      <c r="C1954" s="547"/>
      <c r="D1954" s="548"/>
      <c r="E1954" s="549"/>
    </row>
    <row r="1955" spans="1:5" ht="20.100000000000001" customHeight="1" x14ac:dyDescent="0.2">
      <c r="A1955" s="547" t="s">
        <v>1631</v>
      </c>
      <c r="B1955" s="548" t="s">
        <v>27286</v>
      </c>
      <c r="C1955" s="547" t="s">
        <v>27287</v>
      </c>
      <c r="D1955" s="548" t="s">
        <v>2759</v>
      </c>
      <c r="E1955" s="549">
        <v>104.53</v>
      </c>
    </row>
    <row r="1956" spans="1:5" ht="2.1" customHeight="1" x14ac:dyDescent="0.2">
      <c r="A1956" s="547"/>
      <c r="B1956" s="548"/>
      <c r="C1956" s="547"/>
      <c r="D1956" s="548"/>
      <c r="E1956" s="549"/>
    </row>
    <row r="1957" spans="1:5" ht="20.100000000000001" customHeight="1" x14ac:dyDescent="0.2">
      <c r="A1957" s="138" t="s">
        <v>1632</v>
      </c>
      <c r="B1957" s="139" t="s">
        <v>27288</v>
      </c>
      <c r="C1957" s="138" t="s">
        <v>27289</v>
      </c>
      <c r="D1957" s="139" t="s">
        <v>2759</v>
      </c>
      <c r="E1957" s="140">
        <v>50.87</v>
      </c>
    </row>
    <row r="1958" spans="1:5" ht="20.100000000000001" customHeight="1" x14ac:dyDescent="0.2">
      <c r="A1958" s="138" t="s">
        <v>1633</v>
      </c>
      <c r="B1958" s="139" t="s">
        <v>27290</v>
      </c>
      <c r="C1958" s="138" t="s">
        <v>27291</v>
      </c>
      <c r="D1958" s="139" t="s">
        <v>2759</v>
      </c>
      <c r="E1958" s="140">
        <v>61.67</v>
      </c>
    </row>
    <row r="1959" spans="1:5" ht="20.100000000000001" customHeight="1" x14ac:dyDescent="0.2">
      <c r="A1959" s="547" t="s">
        <v>1634</v>
      </c>
      <c r="B1959" s="548" t="s">
        <v>27292</v>
      </c>
      <c r="C1959" s="547" t="s">
        <v>27293</v>
      </c>
      <c r="D1959" s="548" t="s">
        <v>2759</v>
      </c>
      <c r="E1959" s="549">
        <v>136.97</v>
      </c>
    </row>
    <row r="1960" spans="1:5" ht="2.1" customHeight="1" x14ac:dyDescent="0.2">
      <c r="A1960" s="547"/>
      <c r="B1960" s="548"/>
      <c r="C1960" s="547"/>
      <c r="D1960" s="548"/>
      <c r="E1960" s="549"/>
    </row>
    <row r="1961" spans="1:5" ht="20.100000000000001" customHeight="1" x14ac:dyDescent="0.2">
      <c r="A1961" s="547" t="s">
        <v>1635</v>
      </c>
      <c r="B1961" s="548" t="s">
        <v>27294</v>
      </c>
      <c r="C1961" s="547" t="s">
        <v>27295</v>
      </c>
      <c r="D1961" s="548" t="s">
        <v>2759</v>
      </c>
      <c r="E1961" s="549">
        <v>139.25</v>
      </c>
    </row>
    <row r="1962" spans="1:5" ht="2.1" customHeight="1" x14ac:dyDescent="0.2">
      <c r="A1962" s="547"/>
      <c r="B1962" s="548"/>
      <c r="C1962" s="547"/>
      <c r="D1962" s="548"/>
      <c r="E1962" s="549"/>
    </row>
    <row r="1963" spans="1:5" ht="20.100000000000001" customHeight="1" x14ac:dyDescent="0.2">
      <c r="A1963" s="138" t="s">
        <v>1636</v>
      </c>
      <c r="B1963" s="139" t="s">
        <v>27296</v>
      </c>
      <c r="C1963" s="138" t="s">
        <v>27297</v>
      </c>
      <c r="D1963" s="139" t="s">
        <v>2759</v>
      </c>
      <c r="E1963" s="140">
        <v>57.12</v>
      </c>
    </row>
    <row r="1964" spans="1:5" ht="20.100000000000001" customHeight="1" x14ac:dyDescent="0.2">
      <c r="A1964" s="138" t="s">
        <v>1637</v>
      </c>
      <c r="B1964" s="139" t="s">
        <v>27298</v>
      </c>
      <c r="C1964" s="138" t="s">
        <v>27299</v>
      </c>
      <c r="D1964" s="139" t="s">
        <v>2759</v>
      </c>
      <c r="E1964" s="140">
        <v>69.78</v>
      </c>
    </row>
    <row r="1965" spans="1:5" ht="20.100000000000001" customHeight="1" x14ac:dyDescent="0.2">
      <c r="A1965" s="138" t="s">
        <v>1638</v>
      </c>
      <c r="B1965" s="139" t="s">
        <v>27300</v>
      </c>
      <c r="C1965" s="138" t="s">
        <v>27301</v>
      </c>
      <c r="D1965" s="139" t="s">
        <v>1770</v>
      </c>
      <c r="E1965" s="140">
        <v>24.53</v>
      </c>
    </row>
    <row r="1966" spans="1:5" ht="20.100000000000001" customHeight="1" x14ac:dyDescent="0.2">
      <c r="A1966" s="138" t="s">
        <v>1640</v>
      </c>
      <c r="B1966" s="139" t="s">
        <v>27302</v>
      </c>
      <c r="C1966" s="138" t="s">
        <v>27303</v>
      </c>
      <c r="D1966" s="139" t="s">
        <v>1770</v>
      </c>
      <c r="E1966" s="140">
        <v>33.5</v>
      </c>
    </row>
    <row r="1967" spans="1:5" ht="20.100000000000001" customHeight="1" x14ac:dyDescent="0.2">
      <c r="A1967" s="547" t="s">
        <v>1641</v>
      </c>
      <c r="B1967" s="548" t="s">
        <v>27304</v>
      </c>
      <c r="C1967" s="547" t="s">
        <v>27305</v>
      </c>
      <c r="D1967" s="548" t="s">
        <v>2759</v>
      </c>
      <c r="E1967" s="549">
        <v>109.13</v>
      </c>
    </row>
    <row r="1968" spans="1:5" ht="2.1" customHeight="1" x14ac:dyDescent="0.2">
      <c r="A1968" s="547"/>
      <c r="B1968" s="548"/>
      <c r="C1968" s="547"/>
      <c r="D1968" s="548"/>
      <c r="E1968" s="549"/>
    </row>
    <row r="1969" spans="1:5" ht="20.100000000000001" customHeight="1" x14ac:dyDescent="0.2">
      <c r="A1969" s="547" t="s">
        <v>27306</v>
      </c>
      <c r="B1969" s="548" t="s">
        <v>27307</v>
      </c>
      <c r="C1969" s="547" t="s">
        <v>27308</v>
      </c>
      <c r="D1969" s="548" t="s">
        <v>2759</v>
      </c>
      <c r="E1969" s="549">
        <v>110.07</v>
      </c>
    </row>
    <row r="1970" spans="1:5" ht="2.1" customHeight="1" x14ac:dyDescent="0.2">
      <c r="A1970" s="547"/>
      <c r="B1970" s="548"/>
      <c r="C1970" s="547"/>
      <c r="D1970" s="548"/>
      <c r="E1970" s="549"/>
    </row>
    <row r="1971" spans="1:5" ht="20.100000000000001" customHeight="1" x14ac:dyDescent="0.2">
      <c r="A1971" s="547" t="s">
        <v>27309</v>
      </c>
      <c r="B1971" s="548" t="s">
        <v>27310</v>
      </c>
      <c r="C1971" s="547" t="s">
        <v>27311</v>
      </c>
      <c r="D1971" s="548" t="s">
        <v>2759</v>
      </c>
      <c r="E1971" s="549">
        <v>120.25</v>
      </c>
    </row>
    <row r="1972" spans="1:5" ht="2.1" customHeight="1" x14ac:dyDescent="0.2">
      <c r="A1972" s="547"/>
      <c r="B1972" s="548"/>
      <c r="C1972" s="547"/>
      <c r="D1972" s="548"/>
      <c r="E1972" s="549"/>
    </row>
    <row r="1973" spans="1:5" ht="20.100000000000001" customHeight="1" x14ac:dyDescent="0.2">
      <c r="A1973" s="547" t="s">
        <v>27312</v>
      </c>
      <c r="B1973" s="548" t="s">
        <v>27313</v>
      </c>
      <c r="C1973" s="547" t="s">
        <v>27314</v>
      </c>
      <c r="D1973" s="548" t="s">
        <v>2759</v>
      </c>
      <c r="E1973" s="549">
        <v>73.81</v>
      </c>
    </row>
    <row r="1974" spans="1:5" ht="2.1" customHeight="1" x14ac:dyDescent="0.2">
      <c r="A1974" s="547"/>
      <c r="B1974" s="548"/>
      <c r="C1974" s="547"/>
      <c r="D1974" s="548"/>
      <c r="E1974" s="549"/>
    </row>
    <row r="1975" spans="1:5" ht="20.100000000000001" customHeight="1" x14ac:dyDescent="0.2">
      <c r="A1975" s="547" t="s">
        <v>27315</v>
      </c>
      <c r="B1975" s="548" t="s">
        <v>27316</v>
      </c>
      <c r="C1975" s="547" t="s">
        <v>27317</v>
      </c>
      <c r="D1975" s="548" t="s">
        <v>2759</v>
      </c>
      <c r="E1975" s="549">
        <v>78.8</v>
      </c>
    </row>
    <row r="1976" spans="1:5" ht="2.1" customHeight="1" x14ac:dyDescent="0.2">
      <c r="A1976" s="547"/>
      <c r="B1976" s="548"/>
      <c r="C1976" s="547"/>
      <c r="D1976" s="548"/>
      <c r="E1976" s="549"/>
    </row>
    <row r="1977" spans="1:5" ht="20.100000000000001" customHeight="1" x14ac:dyDescent="0.2">
      <c r="A1977" s="547" t="s">
        <v>27318</v>
      </c>
      <c r="B1977" s="548" t="s">
        <v>27319</v>
      </c>
      <c r="C1977" s="547" t="s">
        <v>27320</v>
      </c>
      <c r="D1977" s="548" t="s">
        <v>2759</v>
      </c>
      <c r="E1977" s="549">
        <v>93.05</v>
      </c>
    </row>
    <row r="1978" spans="1:5" ht="2.1" customHeight="1" x14ac:dyDescent="0.2">
      <c r="A1978" s="547"/>
      <c r="B1978" s="548"/>
      <c r="C1978" s="547"/>
      <c r="D1978" s="548"/>
      <c r="E1978" s="549"/>
    </row>
    <row r="1979" spans="1:5" ht="20.100000000000001" customHeight="1" x14ac:dyDescent="0.2">
      <c r="A1979" s="547" t="s">
        <v>27321</v>
      </c>
      <c r="B1979" s="548" t="s">
        <v>27322</v>
      </c>
      <c r="C1979" s="547" t="s">
        <v>27323</v>
      </c>
      <c r="D1979" s="548" t="s">
        <v>2759</v>
      </c>
      <c r="E1979" s="549">
        <v>85.52</v>
      </c>
    </row>
    <row r="1980" spans="1:5" ht="2.1" customHeight="1" x14ac:dyDescent="0.2">
      <c r="A1980" s="547"/>
      <c r="B1980" s="548"/>
      <c r="C1980" s="547"/>
      <c r="D1980" s="548"/>
      <c r="E1980" s="549"/>
    </row>
    <row r="1981" spans="1:5" ht="20.100000000000001" customHeight="1" x14ac:dyDescent="0.2">
      <c r="A1981" s="138" t="s">
        <v>27324</v>
      </c>
      <c r="B1981" s="139" t="s">
        <v>27325</v>
      </c>
      <c r="C1981" s="138" t="s">
        <v>27326</v>
      </c>
      <c r="D1981" s="139" t="s">
        <v>2759</v>
      </c>
      <c r="E1981" s="140">
        <v>18.22</v>
      </c>
    </row>
    <row r="1982" spans="1:5" ht="20.100000000000001" customHeight="1" x14ac:dyDescent="0.2">
      <c r="A1982" s="138" t="s">
        <v>27327</v>
      </c>
      <c r="B1982" s="139" t="s">
        <v>27328</v>
      </c>
      <c r="C1982" s="138" t="s">
        <v>27329</v>
      </c>
      <c r="D1982" s="139" t="s">
        <v>1770</v>
      </c>
      <c r="E1982" s="140">
        <v>25.94</v>
      </c>
    </row>
    <row r="1983" spans="1:5" ht="20.100000000000001" customHeight="1" x14ac:dyDescent="0.2">
      <c r="A1983" s="138" t="s">
        <v>27330</v>
      </c>
      <c r="B1983" s="139" t="s">
        <v>27331</v>
      </c>
      <c r="C1983" s="138" t="s">
        <v>27332</v>
      </c>
      <c r="D1983" s="139" t="s">
        <v>2759</v>
      </c>
      <c r="E1983" s="140">
        <v>129.13999999999999</v>
      </c>
    </row>
    <row r="1984" spans="1:5" ht="20.100000000000001" customHeight="1" x14ac:dyDescent="0.2">
      <c r="A1984" s="138" t="s">
        <v>27333</v>
      </c>
      <c r="B1984" s="139" t="s">
        <v>27334</v>
      </c>
      <c r="C1984" s="138" t="s">
        <v>27335</v>
      </c>
      <c r="D1984" s="139" t="s">
        <v>2759</v>
      </c>
      <c r="E1984" s="140">
        <v>152.51</v>
      </c>
    </row>
    <row r="1985" spans="1:5" ht="20.100000000000001" customHeight="1" x14ac:dyDescent="0.2">
      <c r="A1985" s="138" t="s">
        <v>27336</v>
      </c>
      <c r="B1985" s="139" t="s">
        <v>27337</v>
      </c>
      <c r="C1985" s="138" t="s">
        <v>27338</v>
      </c>
      <c r="D1985" s="139" t="s">
        <v>2759</v>
      </c>
      <c r="E1985" s="140">
        <v>164.6</v>
      </c>
    </row>
    <row r="1986" spans="1:5" ht="20.100000000000001" customHeight="1" x14ac:dyDescent="0.2">
      <c r="A1986" s="547" t="s">
        <v>27339</v>
      </c>
      <c r="B1986" s="548" t="s">
        <v>27340</v>
      </c>
      <c r="C1986" s="547" t="s">
        <v>27341</v>
      </c>
      <c r="D1986" s="548" t="s">
        <v>2759</v>
      </c>
      <c r="E1986" s="549">
        <v>173.72</v>
      </c>
    </row>
    <row r="1987" spans="1:5" ht="2.1" customHeight="1" x14ac:dyDescent="0.2">
      <c r="A1987" s="547"/>
      <c r="B1987" s="548"/>
      <c r="C1987" s="547"/>
      <c r="D1987" s="548"/>
      <c r="E1987" s="549"/>
    </row>
    <row r="1988" spans="1:5" ht="20.100000000000001" customHeight="1" x14ac:dyDescent="0.2">
      <c r="A1988" s="138" t="s">
        <v>27342</v>
      </c>
      <c r="B1988" s="139" t="s">
        <v>27343</v>
      </c>
      <c r="C1988" s="138" t="s">
        <v>27344</v>
      </c>
      <c r="D1988" s="139" t="s">
        <v>2759</v>
      </c>
      <c r="E1988" s="140">
        <v>129.04</v>
      </c>
    </row>
    <row r="1989" spans="1:5" ht="20.100000000000001" customHeight="1" x14ac:dyDescent="0.2">
      <c r="A1989" s="547" t="s">
        <v>27345</v>
      </c>
      <c r="B1989" s="548" t="s">
        <v>27346</v>
      </c>
      <c r="C1989" s="547" t="s">
        <v>27347</v>
      </c>
      <c r="D1989" s="548" t="s">
        <v>2759</v>
      </c>
      <c r="E1989" s="549">
        <v>129.32</v>
      </c>
    </row>
    <row r="1990" spans="1:5" ht="2.1" customHeight="1" x14ac:dyDescent="0.2">
      <c r="A1990" s="547"/>
      <c r="B1990" s="548"/>
      <c r="C1990" s="547"/>
      <c r="D1990" s="548"/>
      <c r="E1990" s="549"/>
    </row>
    <row r="1991" spans="1:5" ht="20.100000000000001" customHeight="1" x14ac:dyDescent="0.2">
      <c r="A1991" s="547" t="s">
        <v>27348</v>
      </c>
      <c r="B1991" s="548" t="s">
        <v>27349</v>
      </c>
      <c r="C1991" s="547" t="s">
        <v>27350</v>
      </c>
      <c r="D1991" s="548" t="s">
        <v>1770</v>
      </c>
      <c r="E1991" s="549">
        <v>25.2</v>
      </c>
    </row>
    <row r="1992" spans="1:5" ht="2.1" customHeight="1" x14ac:dyDescent="0.2">
      <c r="A1992" s="547"/>
      <c r="B1992" s="548"/>
      <c r="C1992" s="547"/>
      <c r="D1992" s="548"/>
      <c r="E1992" s="549"/>
    </row>
    <row r="1993" spans="1:5" ht="20.100000000000001" customHeight="1" x14ac:dyDescent="0.2">
      <c r="A1993" s="547" t="s">
        <v>27351</v>
      </c>
      <c r="B1993" s="548" t="s">
        <v>27352</v>
      </c>
      <c r="C1993" s="547" t="s">
        <v>27353</v>
      </c>
      <c r="D1993" s="548" t="s">
        <v>1770</v>
      </c>
      <c r="E1993" s="549">
        <v>40.89</v>
      </c>
    </row>
    <row r="1994" spans="1:5" ht="2.1" customHeight="1" x14ac:dyDescent="0.2">
      <c r="A1994" s="547"/>
      <c r="B1994" s="548"/>
      <c r="C1994" s="547"/>
      <c r="D1994" s="548"/>
      <c r="E1994" s="549"/>
    </row>
    <row r="1995" spans="1:5" ht="20.100000000000001" customHeight="1" x14ac:dyDescent="0.2">
      <c r="A1995" s="547" t="s">
        <v>27354</v>
      </c>
      <c r="B1995" s="548" t="s">
        <v>27355</v>
      </c>
      <c r="C1995" s="547" t="s">
        <v>27356</v>
      </c>
      <c r="D1995" s="548" t="s">
        <v>1770</v>
      </c>
      <c r="E1995" s="549">
        <v>54.98</v>
      </c>
    </row>
    <row r="1996" spans="1:5" ht="2.1" customHeight="1" x14ac:dyDescent="0.2">
      <c r="A1996" s="547"/>
      <c r="B1996" s="548"/>
      <c r="C1996" s="547"/>
      <c r="D1996" s="548"/>
      <c r="E1996" s="549"/>
    </row>
    <row r="1997" spans="1:5" ht="20.100000000000001" customHeight="1" x14ac:dyDescent="0.2">
      <c r="A1997" s="547" t="s">
        <v>27357</v>
      </c>
      <c r="B1997" s="548" t="s">
        <v>27358</v>
      </c>
      <c r="C1997" s="547" t="s">
        <v>27359</v>
      </c>
      <c r="D1997" s="548" t="s">
        <v>1770</v>
      </c>
      <c r="E1997" s="549">
        <v>77.06</v>
      </c>
    </row>
    <row r="1998" spans="1:5" ht="2.1" customHeight="1" x14ac:dyDescent="0.2">
      <c r="A1998" s="547"/>
      <c r="B1998" s="548"/>
      <c r="C1998" s="547"/>
      <c r="D1998" s="548"/>
      <c r="E1998" s="549"/>
    </row>
    <row r="1999" spans="1:5" ht="20.100000000000001" customHeight="1" x14ac:dyDescent="0.2">
      <c r="A1999" s="138" t="s">
        <v>27360</v>
      </c>
      <c r="B1999" s="139" t="s">
        <v>27361</v>
      </c>
      <c r="C1999" s="138" t="s">
        <v>27362</v>
      </c>
      <c r="D1999" s="139" t="s">
        <v>2759</v>
      </c>
      <c r="E1999" s="140">
        <v>203.58</v>
      </c>
    </row>
    <row r="2000" spans="1:5" ht="20.100000000000001" customHeight="1" x14ac:dyDescent="0.2">
      <c r="A2000" s="547" t="s">
        <v>27363</v>
      </c>
      <c r="B2000" s="548" t="s">
        <v>27364</v>
      </c>
      <c r="C2000" s="547" t="s">
        <v>27365</v>
      </c>
      <c r="D2000" s="548" t="s">
        <v>2759</v>
      </c>
      <c r="E2000" s="549">
        <v>405.06</v>
      </c>
    </row>
    <row r="2001" spans="1:5" ht="2.1" customHeight="1" x14ac:dyDescent="0.2">
      <c r="A2001" s="547"/>
      <c r="B2001" s="548"/>
      <c r="C2001" s="547"/>
      <c r="D2001" s="548"/>
      <c r="E2001" s="549"/>
    </row>
    <row r="2002" spans="1:5" ht="20.100000000000001" customHeight="1" x14ac:dyDescent="0.2">
      <c r="A2002" s="547" t="s">
        <v>27366</v>
      </c>
      <c r="B2002" s="548" t="s">
        <v>27367</v>
      </c>
      <c r="C2002" s="547" t="s">
        <v>27368</v>
      </c>
      <c r="D2002" s="548" t="s">
        <v>2759</v>
      </c>
      <c r="E2002" s="549">
        <v>64.95</v>
      </c>
    </row>
    <row r="2003" spans="1:5" ht="2.1" customHeight="1" x14ac:dyDescent="0.2">
      <c r="A2003" s="547"/>
      <c r="B2003" s="548"/>
      <c r="C2003" s="547"/>
      <c r="D2003" s="548"/>
      <c r="E2003" s="549"/>
    </row>
    <row r="2004" spans="1:5" ht="20.100000000000001" customHeight="1" x14ac:dyDescent="0.2">
      <c r="A2004" s="547" t="s">
        <v>27369</v>
      </c>
      <c r="B2004" s="548" t="s">
        <v>27370</v>
      </c>
      <c r="C2004" s="547" t="s">
        <v>27371</v>
      </c>
      <c r="D2004" s="548" t="s">
        <v>2759</v>
      </c>
      <c r="E2004" s="549">
        <v>60</v>
      </c>
    </row>
    <row r="2005" spans="1:5" ht="2.1" customHeight="1" x14ac:dyDescent="0.2">
      <c r="A2005" s="547"/>
      <c r="B2005" s="548"/>
      <c r="C2005" s="547"/>
      <c r="D2005" s="548"/>
      <c r="E2005" s="549"/>
    </row>
    <row r="2006" spans="1:5" ht="20.100000000000001" customHeight="1" x14ac:dyDescent="0.2">
      <c r="A2006" s="138" t="s">
        <v>27372</v>
      </c>
      <c r="B2006" s="139" t="s">
        <v>27373</v>
      </c>
      <c r="C2006" s="138" t="s">
        <v>27374</v>
      </c>
      <c r="D2006" s="139" t="s">
        <v>1770</v>
      </c>
      <c r="E2006" s="140">
        <v>25.18</v>
      </c>
    </row>
    <row r="2007" spans="1:5" ht="20.100000000000001" customHeight="1" x14ac:dyDescent="0.2">
      <c r="A2007" s="138" t="s">
        <v>27375</v>
      </c>
      <c r="B2007" s="139" t="s">
        <v>27376</v>
      </c>
      <c r="C2007" s="138" t="s">
        <v>27377</v>
      </c>
      <c r="D2007" s="139" t="s">
        <v>1770</v>
      </c>
      <c r="E2007" s="140">
        <v>23.52</v>
      </c>
    </row>
    <row r="2008" spans="1:5" ht="20.100000000000001" customHeight="1" x14ac:dyDescent="0.2">
      <c r="A2008" s="138" t="s">
        <v>27378</v>
      </c>
      <c r="B2008" s="139" t="s">
        <v>27379</v>
      </c>
      <c r="C2008" s="138" t="s">
        <v>27380</v>
      </c>
      <c r="D2008" s="139" t="s">
        <v>2759</v>
      </c>
      <c r="E2008" s="140">
        <v>223.02</v>
      </c>
    </row>
    <row r="2009" spans="1:5" ht="20.100000000000001" customHeight="1" x14ac:dyDescent="0.2">
      <c r="A2009" s="547" t="s">
        <v>27381</v>
      </c>
      <c r="B2009" s="548" t="s">
        <v>27382</v>
      </c>
      <c r="C2009" s="547" t="s">
        <v>27383</v>
      </c>
      <c r="D2009" s="548" t="s">
        <v>2759</v>
      </c>
      <c r="E2009" s="549">
        <v>143.49</v>
      </c>
    </row>
    <row r="2010" spans="1:5" ht="2.1" customHeight="1" x14ac:dyDescent="0.2">
      <c r="A2010" s="547"/>
      <c r="B2010" s="548"/>
      <c r="C2010" s="547"/>
      <c r="D2010" s="548"/>
      <c r="E2010" s="549"/>
    </row>
    <row r="2011" spans="1:5" ht="20.100000000000001" customHeight="1" x14ac:dyDescent="0.2">
      <c r="A2011" s="547" t="s">
        <v>27384</v>
      </c>
      <c r="B2011" s="548" t="s">
        <v>27385</v>
      </c>
      <c r="C2011" s="547" t="s">
        <v>27386</v>
      </c>
      <c r="D2011" s="548" t="s">
        <v>2759</v>
      </c>
      <c r="E2011" s="549">
        <v>116.28</v>
      </c>
    </row>
    <row r="2012" spans="1:5" ht="2.1" customHeight="1" x14ac:dyDescent="0.2">
      <c r="A2012" s="547"/>
      <c r="B2012" s="548"/>
      <c r="C2012" s="547"/>
      <c r="D2012" s="548"/>
      <c r="E2012" s="549"/>
    </row>
    <row r="2013" spans="1:5" ht="20.100000000000001" customHeight="1" x14ac:dyDescent="0.2">
      <c r="A2013" s="138" t="s">
        <v>27387</v>
      </c>
      <c r="B2013" s="139" t="s">
        <v>27388</v>
      </c>
      <c r="C2013" s="138" t="s">
        <v>27389</v>
      </c>
      <c r="D2013" s="139" t="s">
        <v>2759</v>
      </c>
      <c r="E2013" s="140">
        <v>163.6</v>
      </c>
    </row>
    <row r="2014" spans="1:5" ht="20.100000000000001" customHeight="1" x14ac:dyDescent="0.2">
      <c r="A2014" s="138" t="s">
        <v>27390</v>
      </c>
      <c r="B2014" s="139" t="s">
        <v>27391</v>
      </c>
      <c r="C2014" s="138" t="s">
        <v>27392</v>
      </c>
      <c r="D2014" s="139" t="s">
        <v>2759</v>
      </c>
      <c r="E2014" s="140">
        <v>136.4</v>
      </c>
    </row>
    <row r="2015" spans="1:5" ht="20.100000000000001" customHeight="1" x14ac:dyDescent="0.2">
      <c r="A2015" s="547" t="s">
        <v>27393</v>
      </c>
      <c r="B2015" s="548" t="s">
        <v>27394</v>
      </c>
      <c r="C2015" s="547" t="s">
        <v>27395</v>
      </c>
      <c r="D2015" s="548" t="s">
        <v>2759</v>
      </c>
      <c r="E2015" s="549">
        <v>11.64</v>
      </c>
    </row>
    <row r="2016" spans="1:5" ht="2.1" customHeight="1" x14ac:dyDescent="0.2">
      <c r="A2016" s="547"/>
      <c r="B2016" s="548"/>
      <c r="C2016" s="547"/>
      <c r="D2016" s="548"/>
      <c r="E2016" s="549"/>
    </row>
    <row r="2017" spans="1:5" ht="20.100000000000001" customHeight="1" x14ac:dyDescent="0.2">
      <c r="A2017" s="547" t="s">
        <v>27396</v>
      </c>
      <c r="B2017" s="548" t="s">
        <v>27397</v>
      </c>
      <c r="C2017" s="547" t="s">
        <v>27398</v>
      </c>
      <c r="D2017" s="548" t="s">
        <v>2759</v>
      </c>
      <c r="E2017" s="549">
        <v>8.9</v>
      </c>
    </row>
    <row r="2018" spans="1:5" ht="2.1" customHeight="1" x14ac:dyDescent="0.2">
      <c r="A2018" s="547"/>
      <c r="B2018" s="548"/>
      <c r="C2018" s="547"/>
      <c r="D2018" s="548"/>
      <c r="E2018" s="549"/>
    </row>
    <row r="2019" spans="1:5" ht="20.100000000000001" customHeight="1" x14ac:dyDescent="0.2">
      <c r="A2019" s="547" t="s">
        <v>27399</v>
      </c>
      <c r="B2019" s="548" t="s">
        <v>27400</v>
      </c>
      <c r="C2019" s="547" t="s">
        <v>27401</v>
      </c>
      <c r="D2019" s="548" t="s">
        <v>2759</v>
      </c>
      <c r="E2019" s="549">
        <v>8.67</v>
      </c>
    </row>
    <row r="2020" spans="1:5" ht="2.1" customHeight="1" x14ac:dyDescent="0.2">
      <c r="A2020" s="547"/>
      <c r="B2020" s="548"/>
      <c r="C2020" s="547"/>
      <c r="D2020" s="548"/>
      <c r="E2020" s="549"/>
    </row>
    <row r="2021" spans="1:5" ht="20.100000000000001" customHeight="1" x14ac:dyDescent="0.2">
      <c r="A2021" s="547" t="s">
        <v>27402</v>
      </c>
      <c r="B2021" s="548" t="s">
        <v>27403</v>
      </c>
      <c r="C2021" s="547" t="s">
        <v>27404</v>
      </c>
      <c r="D2021" s="548" t="s">
        <v>2759</v>
      </c>
      <c r="E2021" s="549">
        <v>15.2</v>
      </c>
    </row>
    <row r="2022" spans="1:5" ht="2.1" customHeight="1" x14ac:dyDescent="0.2">
      <c r="A2022" s="547"/>
      <c r="B2022" s="548"/>
      <c r="C2022" s="547"/>
      <c r="D2022" s="548"/>
      <c r="E2022" s="549"/>
    </row>
    <row r="2023" spans="1:5" ht="20.100000000000001" customHeight="1" x14ac:dyDescent="0.2">
      <c r="A2023" s="547" t="s">
        <v>27405</v>
      </c>
      <c r="B2023" s="548" t="s">
        <v>27406</v>
      </c>
      <c r="C2023" s="547" t="s">
        <v>27407</v>
      </c>
      <c r="D2023" s="548" t="s">
        <v>2759</v>
      </c>
      <c r="E2023" s="549">
        <v>10.15</v>
      </c>
    </row>
    <row r="2024" spans="1:5" ht="2.1" customHeight="1" x14ac:dyDescent="0.2">
      <c r="A2024" s="547"/>
      <c r="B2024" s="548"/>
      <c r="C2024" s="547"/>
      <c r="D2024" s="548"/>
      <c r="E2024" s="549"/>
    </row>
    <row r="2025" spans="1:5" ht="20.100000000000001" customHeight="1" x14ac:dyDescent="0.2">
      <c r="A2025" s="547" t="s">
        <v>27408</v>
      </c>
      <c r="B2025" s="548" t="s">
        <v>27409</v>
      </c>
      <c r="C2025" s="547" t="s">
        <v>27410</v>
      </c>
      <c r="D2025" s="548" t="s">
        <v>2759</v>
      </c>
      <c r="E2025" s="549">
        <v>9.58</v>
      </c>
    </row>
    <row r="2026" spans="1:5" ht="2.1" customHeight="1" x14ac:dyDescent="0.2">
      <c r="A2026" s="547"/>
      <c r="B2026" s="548"/>
      <c r="C2026" s="547"/>
      <c r="D2026" s="548"/>
      <c r="E2026" s="549"/>
    </row>
    <row r="2027" spans="1:5" ht="20.100000000000001" customHeight="1" x14ac:dyDescent="0.2">
      <c r="A2027" s="547" t="s">
        <v>27411</v>
      </c>
      <c r="B2027" s="548" t="s">
        <v>27412</v>
      </c>
      <c r="C2027" s="547" t="s">
        <v>27413</v>
      </c>
      <c r="D2027" s="548" t="s">
        <v>2759</v>
      </c>
      <c r="E2027" s="549">
        <v>18.760000000000002</v>
      </c>
    </row>
    <row r="2028" spans="1:5" ht="2.1" customHeight="1" x14ac:dyDescent="0.2">
      <c r="A2028" s="547"/>
      <c r="B2028" s="548"/>
      <c r="C2028" s="547"/>
      <c r="D2028" s="548"/>
      <c r="E2028" s="549"/>
    </row>
    <row r="2029" spans="1:5" ht="20.100000000000001" customHeight="1" x14ac:dyDescent="0.2">
      <c r="A2029" s="547" t="s">
        <v>27414</v>
      </c>
      <c r="B2029" s="548" t="s">
        <v>27415</v>
      </c>
      <c r="C2029" s="547" t="s">
        <v>27416</v>
      </c>
      <c r="D2029" s="548" t="s">
        <v>2759</v>
      </c>
      <c r="E2029" s="549">
        <v>11.41</v>
      </c>
    </row>
    <row r="2030" spans="1:5" ht="2.1" customHeight="1" x14ac:dyDescent="0.2">
      <c r="A2030" s="547"/>
      <c r="B2030" s="548"/>
      <c r="C2030" s="547"/>
      <c r="D2030" s="548"/>
      <c r="E2030" s="549"/>
    </row>
    <row r="2031" spans="1:5" ht="20.100000000000001" customHeight="1" x14ac:dyDescent="0.2">
      <c r="A2031" s="547" t="s">
        <v>27417</v>
      </c>
      <c r="B2031" s="548" t="s">
        <v>27418</v>
      </c>
      <c r="C2031" s="547" t="s">
        <v>27419</v>
      </c>
      <c r="D2031" s="548" t="s">
        <v>2759</v>
      </c>
      <c r="E2031" s="549">
        <v>10.49</v>
      </c>
    </row>
    <row r="2032" spans="1:5" ht="2.1" customHeight="1" x14ac:dyDescent="0.2">
      <c r="A2032" s="547"/>
      <c r="B2032" s="548"/>
      <c r="C2032" s="547"/>
      <c r="D2032" s="548"/>
      <c r="E2032" s="549"/>
    </row>
    <row r="2033" spans="1:5" ht="20.100000000000001" customHeight="1" x14ac:dyDescent="0.2">
      <c r="A2033" s="138" t="s">
        <v>27420</v>
      </c>
      <c r="B2033" s="139" t="s">
        <v>27421</v>
      </c>
      <c r="C2033" s="138" t="s">
        <v>27422</v>
      </c>
      <c r="D2033" s="139" t="s">
        <v>2759</v>
      </c>
      <c r="E2033" s="140">
        <v>11.07</v>
      </c>
    </row>
    <row r="2034" spans="1:5" ht="20.100000000000001" customHeight="1" x14ac:dyDescent="0.2">
      <c r="A2034" s="138" t="s">
        <v>27423</v>
      </c>
      <c r="B2034" s="139" t="s">
        <v>27424</v>
      </c>
      <c r="C2034" s="138" t="s">
        <v>27425</v>
      </c>
      <c r="D2034" s="139" t="s">
        <v>2759</v>
      </c>
      <c r="E2034" s="140">
        <v>10.09</v>
      </c>
    </row>
    <row r="2035" spans="1:5" ht="20.100000000000001" customHeight="1" x14ac:dyDescent="0.2">
      <c r="A2035" s="138" t="s">
        <v>27426</v>
      </c>
      <c r="B2035" s="139" t="s">
        <v>27427</v>
      </c>
      <c r="C2035" s="138" t="s">
        <v>27428</v>
      </c>
      <c r="D2035" s="139" t="s">
        <v>2759</v>
      </c>
      <c r="E2035" s="140">
        <v>44</v>
      </c>
    </row>
    <row r="2036" spans="1:5" ht="20.100000000000001" customHeight="1" x14ac:dyDescent="0.2">
      <c r="A2036" s="138" t="s">
        <v>27429</v>
      </c>
      <c r="B2036" s="139" t="s">
        <v>27430</v>
      </c>
      <c r="C2036" s="138" t="s">
        <v>27431</v>
      </c>
      <c r="D2036" s="139" t="s">
        <v>2759</v>
      </c>
      <c r="E2036" s="140">
        <v>43.45</v>
      </c>
    </row>
    <row r="2037" spans="1:5" ht="20.100000000000001" customHeight="1" x14ac:dyDescent="0.2">
      <c r="A2037" s="138" t="s">
        <v>27432</v>
      </c>
      <c r="B2037" s="139" t="s">
        <v>27433</v>
      </c>
      <c r="C2037" s="138" t="s">
        <v>27434</v>
      </c>
      <c r="D2037" s="139" t="s">
        <v>2759</v>
      </c>
      <c r="E2037" s="140">
        <v>97.34</v>
      </c>
    </row>
    <row r="2038" spans="1:5" ht="20.100000000000001" customHeight="1" x14ac:dyDescent="0.2">
      <c r="A2038" s="547" t="s">
        <v>27435</v>
      </c>
      <c r="B2038" s="548" t="s">
        <v>27436</v>
      </c>
      <c r="C2038" s="547" t="s">
        <v>27437</v>
      </c>
      <c r="D2038" s="548" t="s">
        <v>2759</v>
      </c>
      <c r="E2038" s="549">
        <v>104.28</v>
      </c>
    </row>
    <row r="2039" spans="1:5" ht="2.1" customHeight="1" x14ac:dyDescent="0.2">
      <c r="A2039" s="547"/>
      <c r="B2039" s="548"/>
      <c r="C2039" s="547"/>
      <c r="D2039" s="548"/>
      <c r="E2039" s="549"/>
    </row>
    <row r="2040" spans="1:5" ht="20.100000000000001" customHeight="1" x14ac:dyDescent="0.2">
      <c r="A2040" s="547" t="s">
        <v>27438</v>
      </c>
      <c r="B2040" s="548" t="s">
        <v>27439</v>
      </c>
      <c r="C2040" s="547" t="s">
        <v>27440</v>
      </c>
      <c r="D2040" s="548" t="s">
        <v>2759</v>
      </c>
      <c r="E2040" s="549">
        <v>125.8</v>
      </c>
    </row>
    <row r="2041" spans="1:5" ht="2.1" customHeight="1" x14ac:dyDescent="0.2">
      <c r="A2041" s="547"/>
      <c r="B2041" s="548"/>
      <c r="C2041" s="547"/>
      <c r="D2041" s="548"/>
      <c r="E2041" s="549"/>
    </row>
    <row r="2042" spans="1:5" ht="20.100000000000001" customHeight="1" x14ac:dyDescent="0.2">
      <c r="A2042" s="547" t="s">
        <v>27441</v>
      </c>
      <c r="B2042" s="548" t="s">
        <v>27442</v>
      </c>
      <c r="C2042" s="547" t="s">
        <v>27443</v>
      </c>
      <c r="D2042" s="548" t="s">
        <v>2759</v>
      </c>
      <c r="E2042" s="549">
        <v>91.13</v>
      </c>
    </row>
    <row r="2043" spans="1:5" ht="2.1" customHeight="1" x14ac:dyDescent="0.2">
      <c r="A2043" s="547"/>
      <c r="B2043" s="548"/>
      <c r="C2043" s="547"/>
      <c r="D2043" s="548"/>
      <c r="E2043" s="549"/>
    </row>
    <row r="2044" spans="1:5" ht="20.100000000000001" customHeight="1" x14ac:dyDescent="0.2">
      <c r="A2044" s="138" t="s">
        <v>27444</v>
      </c>
      <c r="B2044" s="139" t="s">
        <v>27445</v>
      </c>
      <c r="C2044" s="138" t="s">
        <v>27446</v>
      </c>
      <c r="D2044" s="139" t="s">
        <v>2759</v>
      </c>
      <c r="E2044" s="140">
        <v>114.23</v>
      </c>
    </row>
    <row r="2045" spans="1:5" ht="20.100000000000001" customHeight="1" x14ac:dyDescent="0.2">
      <c r="A2045" s="138" t="s">
        <v>27447</v>
      </c>
      <c r="B2045" s="139" t="s">
        <v>27448</v>
      </c>
      <c r="C2045" s="138" t="s">
        <v>27449</v>
      </c>
      <c r="D2045" s="139" t="s">
        <v>2759</v>
      </c>
      <c r="E2045" s="140">
        <v>121.8</v>
      </c>
    </row>
    <row r="2046" spans="1:5" ht="20.100000000000001" customHeight="1" x14ac:dyDescent="0.2">
      <c r="A2046" s="138" t="s">
        <v>27450</v>
      </c>
      <c r="B2046" s="139" t="s">
        <v>27451</v>
      </c>
      <c r="C2046" s="138" t="s">
        <v>27452</v>
      </c>
      <c r="D2046" s="139" t="s">
        <v>2759</v>
      </c>
      <c r="E2046" s="140">
        <v>60.86</v>
      </c>
    </row>
    <row r="2047" spans="1:5" ht="20.100000000000001" customHeight="1" x14ac:dyDescent="0.2">
      <c r="A2047" s="138" t="s">
        <v>27453</v>
      </c>
      <c r="B2047" s="139" t="s">
        <v>27454</v>
      </c>
      <c r="C2047" s="138" t="s">
        <v>27455</v>
      </c>
      <c r="D2047" s="139" t="s">
        <v>2759</v>
      </c>
      <c r="E2047" s="140">
        <v>149.24</v>
      </c>
    </row>
    <row r="2048" spans="1:5" ht="20.100000000000001" customHeight="1" x14ac:dyDescent="0.2">
      <c r="A2048" s="138" t="s">
        <v>27456</v>
      </c>
      <c r="B2048" s="139" t="s">
        <v>27457</v>
      </c>
      <c r="C2048" s="138" t="s">
        <v>27458</v>
      </c>
      <c r="D2048" s="139" t="s">
        <v>2759</v>
      </c>
      <c r="E2048" s="140">
        <v>128.82</v>
      </c>
    </row>
    <row r="2049" spans="1:5" ht="20.100000000000001" customHeight="1" x14ac:dyDescent="0.2">
      <c r="A2049" s="138" t="s">
        <v>27459</v>
      </c>
      <c r="B2049" s="139" t="s">
        <v>27460</v>
      </c>
      <c r="C2049" s="138" t="s">
        <v>27461</v>
      </c>
      <c r="D2049" s="139" t="s">
        <v>2759</v>
      </c>
      <c r="E2049" s="140">
        <v>27.23</v>
      </c>
    </row>
    <row r="2050" spans="1:5" ht="20.100000000000001" customHeight="1" x14ac:dyDescent="0.2">
      <c r="A2050" s="138" t="s">
        <v>27462</v>
      </c>
      <c r="B2050" s="139" t="s">
        <v>27463</v>
      </c>
      <c r="C2050" s="138" t="s">
        <v>27464</v>
      </c>
      <c r="D2050" s="139" t="s">
        <v>2759</v>
      </c>
      <c r="E2050" s="140">
        <v>49.48</v>
      </c>
    </row>
    <row r="2051" spans="1:5" ht="20.100000000000001" customHeight="1" x14ac:dyDescent="0.2">
      <c r="A2051" s="138" t="s">
        <v>27465</v>
      </c>
      <c r="B2051" s="139" t="s">
        <v>27466</v>
      </c>
      <c r="C2051" s="138" t="s">
        <v>27467</v>
      </c>
      <c r="D2051" s="139" t="s">
        <v>2759</v>
      </c>
      <c r="E2051" s="140">
        <v>568.17999999999995</v>
      </c>
    </row>
    <row r="2052" spans="1:5" ht="20.100000000000001" customHeight="1" x14ac:dyDescent="0.2">
      <c r="A2052" s="138" t="s">
        <v>27468</v>
      </c>
      <c r="B2052" s="139" t="s">
        <v>27469</v>
      </c>
      <c r="C2052" s="138" t="s">
        <v>27470</v>
      </c>
      <c r="D2052" s="139" t="s">
        <v>2759</v>
      </c>
      <c r="E2052" s="140">
        <v>106.21</v>
      </c>
    </row>
    <row r="2053" spans="1:5" ht="20.100000000000001" customHeight="1" x14ac:dyDescent="0.2">
      <c r="A2053" s="136" t="s">
        <v>27471</v>
      </c>
      <c r="B2053" s="552" t="s">
        <v>27472</v>
      </c>
      <c r="C2053" s="552"/>
      <c r="D2053" s="552"/>
      <c r="E2053" s="137">
        <v>433.94</v>
      </c>
    </row>
    <row r="2054" spans="1:5" ht="20.100000000000001" customHeight="1" x14ac:dyDescent="0.2">
      <c r="A2054" s="547" t="s">
        <v>27473</v>
      </c>
      <c r="B2054" s="548" t="s">
        <v>27474</v>
      </c>
      <c r="C2054" s="547" t="s">
        <v>27475</v>
      </c>
      <c r="D2054" s="548" t="s">
        <v>2759</v>
      </c>
      <c r="E2054" s="549">
        <v>13.23</v>
      </c>
    </row>
    <row r="2055" spans="1:5" ht="2.1" customHeight="1" x14ac:dyDescent="0.2">
      <c r="A2055" s="547"/>
      <c r="B2055" s="548"/>
      <c r="C2055" s="547"/>
      <c r="D2055" s="548"/>
      <c r="E2055" s="549"/>
    </row>
    <row r="2056" spans="1:5" ht="20.100000000000001" customHeight="1" x14ac:dyDescent="0.2">
      <c r="A2056" s="138" t="s">
        <v>27476</v>
      </c>
      <c r="B2056" s="139" t="s">
        <v>27477</v>
      </c>
      <c r="C2056" s="138" t="s">
        <v>27478</v>
      </c>
      <c r="D2056" s="139" t="s">
        <v>2759</v>
      </c>
      <c r="E2056" s="140">
        <v>8.57</v>
      </c>
    </row>
    <row r="2057" spans="1:5" ht="20.100000000000001" customHeight="1" x14ac:dyDescent="0.2">
      <c r="A2057" s="547" t="s">
        <v>27479</v>
      </c>
      <c r="B2057" s="548" t="s">
        <v>27480</v>
      </c>
      <c r="C2057" s="547" t="s">
        <v>27481</v>
      </c>
      <c r="D2057" s="548" t="s">
        <v>2759</v>
      </c>
      <c r="E2057" s="549">
        <v>12.82</v>
      </c>
    </row>
    <row r="2058" spans="1:5" ht="2.1" customHeight="1" x14ac:dyDescent="0.2">
      <c r="A2058" s="547"/>
      <c r="B2058" s="548"/>
      <c r="C2058" s="547"/>
      <c r="D2058" s="548"/>
      <c r="E2058" s="549"/>
    </row>
    <row r="2059" spans="1:5" ht="20.100000000000001" customHeight="1" x14ac:dyDescent="0.2">
      <c r="A2059" s="547" t="s">
        <v>27482</v>
      </c>
      <c r="B2059" s="548" t="s">
        <v>27483</v>
      </c>
      <c r="C2059" s="547" t="s">
        <v>27484</v>
      </c>
      <c r="D2059" s="548" t="s">
        <v>2759</v>
      </c>
      <c r="E2059" s="549">
        <v>39.33</v>
      </c>
    </row>
    <row r="2060" spans="1:5" ht="2.1" customHeight="1" x14ac:dyDescent="0.2">
      <c r="A2060" s="547"/>
      <c r="B2060" s="548"/>
      <c r="C2060" s="547"/>
      <c r="D2060" s="548"/>
      <c r="E2060" s="549"/>
    </row>
    <row r="2061" spans="1:5" ht="20.100000000000001" customHeight="1" x14ac:dyDescent="0.2">
      <c r="A2061" s="547" t="s">
        <v>27485</v>
      </c>
      <c r="B2061" s="548" t="s">
        <v>27486</v>
      </c>
      <c r="C2061" s="547" t="s">
        <v>27487</v>
      </c>
      <c r="D2061" s="548" t="s">
        <v>2759</v>
      </c>
      <c r="E2061" s="549">
        <v>38.659999999999997</v>
      </c>
    </row>
    <row r="2062" spans="1:5" ht="2.1" customHeight="1" x14ac:dyDescent="0.2">
      <c r="A2062" s="547"/>
      <c r="B2062" s="548"/>
      <c r="C2062" s="547"/>
      <c r="D2062" s="548"/>
      <c r="E2062" s="549"/>
    </row>
    <row r="2063" spans="1:5" ht="20.100000000000001" customHeight="1" x14ac:dyDescent="0.2">
      <c r="A2063" s="547" t="s">
        <v>27488</v>
      </c>
      <c r="B2063" s="548" t="s">
        <v>27489</v>
      </c>
      <c r="C2063" s="547" t="s">
        <v>27490</v>
      </c>
      <c r="D2063" s="548" t="s">
        <v>2759</v>
      </c>
      <c r="E2063" s="549">
        <v>36.68</v>
      </c>
    </row>
    <row r="2064" spans="1:5" ht="2.1" customHeight="1" x14ac:dyDescent="0.2">
      <c r="A2064" s="547"/>
      <c r="B2064" s="548"/>
      <c r="C2064" s="547"/>
      <c r="D2064" s="548"/>
      <c r="E2064" s="549"/>
    </row>
    <row r="2065" spans="1:5" ht="20.100000000000001" customHeight="1" x14ac:dyDescent="0.2">
      <c r="A2065" s="547" t="s">
        <v>27491</v>
      </c>
      <c r="B2065" s="548" t="s">
        <v>27492</v>
      </c>
      <c r="C2065" s="547" t="s">
        <v>27493</v>
      </c>
      <c r="D2065" s="548" t="s">
        <v>2759</v>
      </c>
      <c r="E2065" s="549">
        <v>28.51</v>
      </c>
    </row>
    <row r="2066" spans="1:5" ht="2.1" customHeight="1" x14ac:dyDescent="0.2">
      <c r="A2066" s="547"/>
      <c r="B2066" s="548"/>
      <c r="C2066" s="547"/>
      <c r="D2066" s="548"/>
      <c r="E2066" s="549"/>
    </row>
    <row r="2067" spans="1:5" ht="20.100000000000001" customHeight="1" x14ac:dyDescent="0.2">
      <c r="A2067" s="547" t="s">
        <v>27494</v>
      </c>
      <c r="B2067" s="548" t="s">
        <v>27495</v>
      </c>
      <c r="C2067" s="547" t="s">
        <v>27496</v>
      </c>
      <c r="D2067" s="548" t="s">
        <v>2759</v>
      </c>
      <c r="E2067" s="549">
        <v>28.68</v>
      </c>
    </row>
    <row r="2068" spans="1:5" ht="2.1" customHeight="1" x14ac:dyDescent="0.2">
      <c r="A2068" s="547"/>
      <c r="B2068" s="548"/>
      <c r="C2068" s="547"/>
      <c r="D2068" s="548"/>
      <c r="E2068" s="549"/>
    </row>
    <row r="2069" spans="1:5" ht="20.100000000000001" customHeight="1" x14ac:dyDescent="0.2">
      <c r="A2069" s="547" t="s">
        <v>27497</v>
      </c>
      <c r="B2069" s="548" t="s">
        <v>27498</v>
      </c>
      <c r="C2069" s="547" t="s">
        <v>27499</v>
      </c>
      <c r="D2069" s="548" t="s">
        <v>2759</v>
      </c>
      <c r="E2069" s="549">
        <v>28.46</v>
      </c>
    </row>
    <row r="2070" spans="1:5" ht="2.1" customHeight="1" x14ac:dyDescent="0.2">
      <c r="A2070" s="547"/>
      <c r="B2070" s="548"/>
      <c r="C2070" s="547"/>
      <c r="D2070" s="548"/>
      <c r="E2070" s="549"/>
    </row>
    <row r="2071" spans="1:5" ht="20.100000000000001" customHeight="1" x14ac:dyDescent="0.2">
      <c r="A2071" s="547" t="s">
        <v>27500</v>
      </c>
      <c r="B2071" s="548" t="s">
        <v>27501</v>
      </c>
      <c r="C2071" s="547" t="s">
        <v>27502</v>
      </c>
      <c r="D2071" s="548" t="s">
        <v>2759</v>
      </c>
      <c r="E2071" s="549">
        <v>28.26</v>
      </c>
    </row>
    <row r="2072" spans="1:5" ht="2.1" customHeight="1" x14ac:dyDescent="0.2">
      <c r="A2072" s="547"/>
      <c r="B2072" s="548"/>
      <c r="C2072" s="547"/>
      <c r="D2072" s="548"/>
      <c r="E2072" s="549"/>
    </row>
    <row r="2073" spans="1:5" ht="20.100000000000001" customHeight="1" x14ac:dyDescent="0.2">
      <c r="A2073" s="547" t="s">
        <v>27503</v>
      </c>
      <c r="B2073" s="548" t="s">
        <v>27504</v>
      </c>
      <c r="C2073" s="547" t="s">
        <v>27505</v>
      </c>
      <c r="D2073" s="548" t="s">
        <v>2759</v>
      </c>
      <c r="E2073" s="549">
        <v>28.68</v>
      </c>
    </row>
    <row r="2074" spans="1:5" ht="2.1" customHeight="1" x14ac:dyDescent="0.2">
      <c r="A2074" s="547"/>
      <c r="B2074" s="548"/>
      <c r="C2074" s="547"/>
      <c r="D2074" s="548"/>
      <c r="E2074" s="549"/>
    </row>
    <row r="2075" spans="1:5" ht="20.100000000000001" customHeight="1" x14ac:dyDescent="0.2">
      <c r="A2075" s="547" t="s">
        <v>27506</v>
      </c>
      <c r="B2075" s="548" t="s">
        <v>27507</v>
      </c>
      <c r="C2075" s="547" t="s">
        <v>27508</v>
      </c>
      <c r="D2075" s="548" t="s">
        <v>2759</v>
      </c>
      <c r="E2075" s="549">
        <v>27.89</v>
      </c>
    </row>
    <row r="2076" spans="1:5" ht="2.1" customHeight="1" x14ac:dyDescent="0.2">
      <c r="A2076" s="547"/>
      <c r="B2076" s="548"/>
      <c r="C2076" s="547"/>
      <c r="D2076" s="548"/>
      <c r="E2076" s="549"/>
    </row>
    <row r="2077" spans="1:5" ht="20.100000000000001" customHeight="1" x14ac:dyDescent="0.2">
      <c r="A2077" s="547" t="s">
        <v>27509</v>
      </c>
      <c r="B2077" s="548" t="s">
        <v>27510</v>
      </c>
      <c r="C2077" s="547" t="s">
        <v>27511</v>
      </c>
      <c r="D2077" s="548" t="s">
        <v>2759</v>
      </c>
      <c r="E2077" s="549">
        <v>39.75</v>
      </c>
    </row>
    <row r="2078" spans="1:5" ht="2.1" customHeight="1" x14ac:dyDescent="0.2">
      <c r="A2078" s="547"/>
      <c r="B2078" s="548"/>
      <c r="C2078" s="547"/>
      <c r="D2078" s="548"/>
      <c r="E2078" s="549"/>
    </row>
    <row r="2079" spans="1:5" ht="20.100000000000001" customHeight="1" x14ac:dyDescent="0.2">
      <c r="A2079" s="547" t="s">
        <v>27512</v>
      </c>
      <c r="B2079" s="548" t="s">
        <v>27513</v>
      </c>
      <c r="C2079" s="547" t="s">
        <v>27514</v>
      </c>
      <c r="D2079" s="548" t="s">
        <v>2759</v>
      </c>
      <c r="E2079" s="549">
        <v>38.409999999999997</v>
      </c>
    </row>
    <row r="2080" spans="1:5" ht="2.1" customHeight="1" x14ac:dyDescent="0.2">
      <c r="A2080" s="547"/>
      <c r="B2080" s="548"/>
      <c r="C2080" s="547"/>
      <c r="D2080" s="548"/>
      <c r="E2080" s="549"/>
    </row>
    <row r="2081" spans="1:5" ht="20.100000000000001" customHeight="1" x14ac:dyDescent="0.2">
      <c r="A2081" s="547" t="s">
        <v>27515</v>
      </c>
      <c r="B2081" s="548" t="s">
        <v>27516</v>
      </c>
      <c r="C2081" s="547" t="s">
        <v>27517</v>
      </c>
      <c r="D2081" s="548" t="s">
        <v>2759</v>
      </c>
      <c r="E2081" s="549">
        <v>36.01</v>
      </c>
    </row>
    <row r="2082" spans="1:5" ht="2.1" customHeight="1" x14ac:dyDescent="0.2">
      <c r="A2082" s="547"/>
      <c r="B2082" s="548"/>
      <c r="C2082" s="547"/>
      <c r="D2082" s="548"/>
      <c r="E2082" s="549"/>
    </row>
    <row r="2083" spans="1:5" ht="20.100000000000001" customHeight="1" x14ac:dyDescent="0.2">
      <c r="A2083" s="136" t="s">
        <v>27518</v>
      </c>
      <c r="B2083" s="552" t="s">
        <v>27519</v>
      </c>
      <c r="C2083" s="552"/>
      <c r="D2083" s="552"/>
      <c r="E2083" s="137">
        <v>1476.89</v>
      </c>
    </row>
    <row r="2084" spans="1:5" ht="20.100000000000001" customHeight="1" x14ac:dyDescent="0.2">
      <c r="A2084" s="547" t="s">
        <v>27520</v>
      </c>
      <c r="B2084" s="548" t="s">
        <v>27521</v>
      </c>
      <c r="C2084" s="547" t="s">
        <v>27522</v>
      </c>
      <c r="D2084" s="548" t="s">
        <v>2759</v>
      </c>
      <c r="E2084" s="549">
        <v>120.58</v>
      </c>
    </row>
    <row r="2085" spans="1:5" ht="2.1" customHeight="1" x14ac:dyDescent="0.2">
      <c r="A2085" s="547"/>
      <c r="B2085" s="548"/>
      <c r="C2085" s="547"/>
      <c r="D2085" s="548"/>
      <c r="E2085" s="549"/>
    </row>
    <row r="2086" spans="1:5" ht="20.100000000000001" customHeight="1" x14ac:dyDescent="0.2">
      <c r="A2086" s="547" t="s">
        <v>27523</v>
      </c>
      <c r="B2086" s="548" t="s">
        <v>27524</v>
      </c>
      <c r="C2086" s="547" t="s">
        <v>27525</v>
      </c>
      <c r="D2086" s="548" t="s">
        <v>2759</v>
      </c>
      <c r="E2086" s="549">
        <v>101.88</v>
      </c>
    </row>
    <row r="2087" spans="1:5" ht="2.1" customHeight="1" x14ac:dyDescent="0.2">
      <c r="A2087" s="547"/>
      <c r="B2087" s="548"/>
      <c r="C2087" s="547"/>
      <c r="D2087" s="548"/>
      <c r="E2087" s="549"/>
    </row>
    <row r="2088" spans="1:5" ht="20.100000000000001" customHeight="1" x14ac:dyDescent="0.2">
      <c r="A2088" s="547" t="s">
        <v>27526</v>
      </c>
      <c r="B2088" s="548" t="s">
        <v>27527</v>
      </c>
      <c r="C2088" s="547" t="s">
        <v>27528</v>
      </c>
      <c r="D2088" s="548" t="s">
        <v>2759</v>
      </c>
      <c r="E2088" s="549">
        <v>104.86</v>
      </c>
    </row>
    <row r="2089" spans="1:5" ht="2.1" customHeight="1" x14ac:dyDescent="0.2">
      <c r="A2089" s="547"/>
      <c r="B2089" s="548"/>
      <c r="C2089" s="547"/>
      <c r="D2089" s="548"/>
      <c r="E2089" s="549"/>
    </row>
    <row r="2090" spans="1:5" ht="20.100000000000001" customHeight="1" x14ac:dyDescent="0.2">
      <c r="A2090" s="547" t="s">
        <v>27529</v>
      </c>
      <c r="B2090" s="548" t="s">
        <v>27530</v>
      </c>
      <c r="C2090" s="547" t="s">
        <v>27531</v>
      </c>
      <c r="D2090" s="548" t="s">
        <v>2759</v>
      </c>
      <c r="E2090" s="549">
        <v>71.069999999999993</v>
      </c>
    </row>
    <row r="2091" spans="1:5" ht="20.100000000000001" customHeight="1" x14ac:dyDescent="0.2">
      <c r="A2091" s="547"/>
      <c r="B2091" s="548"/>
      <c r="C2091" s="547"/>
      <c r="D2091" s="548"/>
      <c r="E2091" s="549"/>
    </row>
    <row r="2092" spans="1:5" ht="20.100000000000001" customHeight="1" x14ac:dyDescent="0.2">
      <c r="A2092" s="138" t="s">
        <v>27532</v>
      </c>
      <c r="B2092" s="139" t="s">
        <v>27533</v>
      </c>
      <c r="C2092" s="138" t="s">
        <v>27534</v>
      </c>
      <c r="D2092" s="139" t="s">
        <v>2759</v>
      </c>
      <c r="E2092" s="140">
        <v>42.87</v>
      </c>
    </row>
    <row r="2093" spans="1:5" ht="20.100000000000001" customHeight="1" x14ac:dyDescent="0.2">
      <c r="A2093" s="547" t="s">
        <v>27535</v>
      </c>
      <c r="B2093" s="548" t="s">
        <v>27536</v>
      </c>
      <c r="C2093" s="547" t="s">
        <v>27537</v>
      </c>
      <c r="D2093" s="548" t="s">
        <v>2759</v>
      </c>
      <c r="E2093" s="549">
        <v>56.39</v>
      </c>
    </row>
    <row r="2094" spans="1:5" ht="2.1" customHeight="1" x14ac:dyDescent="0.2">
      <c r="A2094" s="547"/>
      <c r="B2094" s="548"/>
      <c r="C2094" s="547"/>
      <c r="D2094" s="548"/>
      <c r="E2094" s="549"/>
    </row>
    <row r="2095" spans="1:5" ht="20.100000000000001" customHeight="1" x14ac:dyDescent="0.2">
      <c r="A2095" s="547" t="s">
        <v>27538</v>
      </c>
      <c r="B2095" s="548" t="s">
        <v>27539</v>
      </c>
      <c r="C2095" s="547" t="s">
        <v>27540</v>
      </c>
      <c r="D2095" s="548" t="s">
        <v>2759</v>
      </c>
      <c r="E2095" s="549">
        <v>30.4</v>
      </c>
    </row>
    <row r="2096" spans="1:5" ht="2.1" customHeight="1" x14ac:dyDescent="0.2">
      <c r="A2096" s="547"/>
      <c r="B2096" s="548"/>
      <c r="C2096" s="547"/>
      <c r="D2096" s="548"/>
      <c r="E2096" s="549"/>
    </row>
    <row r="2097" spans="1:5" ht="20.100000000000001" customHeight="1" x14ac:dyDescent="0.2">
      <c r="A2097" s="547" t="s">
        <v>27541</v>
      </c>
      <c r="B2097" s="548" t="s">
        <v>27542</v>
      </c>
      <c r="C2097" s="547" t="s">
        <v>27543</v>
      </c>
      <c r="D2097" s="548" t="s">
        <v>2759</v>
      </c>
      <c r="E2097" s="549">
        <v>24.32</v>
      </c>
    </row>
    <row r="2098" spans="1:5" ht="2.1" customHeight="1" x14ac:dyDescent="0.2">
      <c r="A2098" s="547"/>
      <c r="B2098" s="548"/>
      <c r="C2098" s="547"/>
      <c r="D2098" s="548"/>
      <c r="E2098" s="549"/>
    </row>
    <row r="2099" spans="1:5" ht="20.100000000000001" customHeight="1" x14ac:dyDescent="0.2">
      <c r="A2099" s="138" t="s">
        <v>27544</v>
      </c>
      <c r="B2099" s="139" t="s">
        <v>27545</v>
      </c>
      <c r="C2099" s="138" t="s">
        <v>27546</v>
      </c>
      <c r="D2099" s="139" t="s">
        <v>2759</v>
      </c>
      <c r="E2099" s="140">
        <v>146.06</v>
      </c>
    </row>
    <row r="2100" spans="1:5" ht="20.100000000000001" customHeight="1" x14ac:dyDescent="0.2">
      <c r="A2100" s="547" t="s">
        <v>27547</v>
      </c>
      <c r="B2100" s="548" t="s">
        <v>27548</v>
      </c>
      <c r="C2100" s="547" t="s">
        <v>27549</v>
      </c>
      <c r="D2100" s="548" t="s">
        <v>2759</v>
      </c>
      <c r="E2100" s="549">
        <v>67.63</v>
      </c>
    </row>
    <row r="2101" spans="1:5" ht="2.1" customHeight="1" x14ac:dyDescent="0.2">
      <c r="A2101" s="547"/>
      <c r="B2101" s="548"/>
      <c r="C2101" s="547"/>
      <c r="D2101" s="548"/>
      <c r="E2101" s="549"/>
    </row>
    <row r="2102" spans="1:5" ht="20.100000000000001" customHeight="1" x14ac:dyDescent="0.2">
      <c r="A2102" s="547" t="s">
        <v>27550</v>
      </c>
      <c r="B2102" s="548" t="s">
        <v>27551</v>
      </c>
      <c r="C2102" s="547" t="s">
        <v>27552</v>
      </c>
      <c r="D2102" s="548" t="s">
        <v>2759</v>
      </c>
      <c r="E2102" s="549">
        <v>93.16</v>
      </c>
    </row>
    <row r="2103" spans="1:5" ht="2.1" customHeight="1" x14ac:dyDescent="0.2">
      <c r="A2103" s="547"/>
      <c r="B2103" s="548"/>
      <c r="C2103" s="547"/>
      <c r="D2103" s="548"/>
      <c r="E2103" s="549"/>
    </row>
    <row r="2104" spans="1:5" ht="20.100000000000001" customHeight="1" x14ac:dyDescent="0.2">
      <c r="A2104" s="138" t="s">
        <v>27553</v>
      </c>
      <c r="B2104" s="139" t="s">
        <v>27554</v>
      </c>
      <c r="C2104" s="138" t="s">
        <v>27555</v>
      </c>
      <c r="D2104" s="139" t="s">
        <v>2759</v>
      </c>
      <c r="E2104" s="140">
        <v>55.6</v>
      </c>
    </row>
    <row r="2105" spans="1:5" ht="20.100000000000001" customHeight="1" x14ac:dyDescent="0.2">
      <c r="A2105" s="138" t="s">
        <v>27556</v>
      </c>
      <c r="B2105" s="139" t="s">
        <v>27557</v>
      </c>
      <c r="C2105" s="138" t="s">
        <v>27558</v>
      </c>
      <c r="D2105" s="139" t="s">
        <v>2759</v>
      </c>
      <c r="E2105" s="140">
        <v>60.11</v>
      </c>
    </row>
    <row r="2106" spans="1:5" ht="20.100000000000001" customHeight="1" x14ac:dyDescent="0.2">
      <c r="A2106" s="138" t="s">
        <v>27559</v>
      </c>
      <c r="B2106" s="139" t="s">
        <v>27560</v>
      </c>
      <c r="C2106" s="138" t="s">
        <v>27561</v>
      </c>
      <c r="D2106" s="139" t="s">
        <v>2759</v>
      </c>
      <c r="E2106" s="140">
        <v>153.9</v>
      </c>
    </row>
    <row r="2107" spans="1:5" ht="20.100000000000001" customHeight="1" x14ac:dyDescent="0.2">
      <c r="A2107" s="547" t="s">
        <v>27562</v>
      </c>
      <c r="B2107" s="548" t="s">
        <v>27563</v>
      </c>
      <c r="C2107" s="547" t="s">
        <v>27564</v>
      </c>
      <c r="D2107" s="548" t="s">
        <v>2759</v>
      </c>
      <c r="E2107" s="549">
        <v>54.51</v>
      </c>
    </row>
    <row r="2108" spans="1:5" ht="2.1" customHeight="1" x14ac:dyDescent="0.2">
      <c r="A2108" s="547"/>
      <c r="B2108" s="548"/>
      <c r="C2108" s="547"/>
      <c r="D2108" s="548"/>
      <c r="E2108" s="549"/>
    </row>
    <row r="2109" spans="1:5" ht="20.100000000000001" customHeight="1" x14ac:dyDescent="0.2">
      <c r="A2109" s="547" t="s">
        <v>27565</v>
      </c>
      <c r="B2109" s="548" t="s">
        <v>27566</v>
      </c>
      <c r="C2109" s="547" t="s">
        <v>27567</v>
      </c>
      <c r="D2109" s="548" t="s">
        <v>2759</v>
      </c>
      <c r="E2109" s="549">
        <v>98.5</v>
      </c>
    </row>
    <row r="2110" spans="1:5" ht="2.1" customHeight="1" x14ac:dyDescent="0.2">
      <c r="A2110" s="547"/>
      <c r="B2110" s="548"/>
      <c r="C2110" s="547"/>
      <c r="D2110" s="548"/>
      <c r="E2110" s="549"/>
    </row>
    <row r="2111" spans="1:5" ht="20.100000000000001" customHeight="1" x14ac:dyDescent="0.2">
      <c r="A2111" s="547" t="s">
        <v>27568</v>
      </c>
      <c r="B2111" s="548" t="s">
        <v>27569</v>
      </c>
      <c r="C2111" s="547" t="s">
        <v>27570</v>
      </c>
      <c r="D2111" s="548" t="s">
        <v>2759</v>
      </c>
      <c r="E2111" s="549">
        <v>69.67</v>
      </c>
    </row>
    <row r="2112" spans="1:5" ht="2.1" customHeight="1" x14ac:dyDescent="0.2">
      <c r="A2112" s="547"/>
      <c r="B2112" s="548"/>
      <c r="C2112" s="547"/>
      <c r="D2112" s="548"/>
      <c r="E2112" s="549"/>
    </row>
    <row r="2113" spans="1:5" ht="20.100000000000001" customHeight="1" x14ac:dyDescent="0.2">
      <c r="A2113" s="547" t="s">
        <v>27571</v>
      </c>
      <c r="B2113" s="548" t="s">
        <v>27572</v>
      </c>
      <c r="C2113" s="547" t="s">
        <v>27573</v>
      </c>
      <c r="D2113" s="548" t="s">
        <v>2759</v>
      </c>
      <c r="E2113" s="549">
        <v>71.73</v>
      </c>
    </row>
    <row r="2114" spans="1:5" ht="2.1" customHeight="1" x14ac:dyDescent="0.2">
      <c r="A2114" s="547"/>
      <c r="B2114" s="548"/>
      <c r="C2114" s="547"/>
      <c r="D2114" s="548"/>
      <c r="E2114" s="549"/>
    </row>
    <row r="2115" spans="1:5" ht="20.100000000000001" customHeight="1" x14ac:dyDescent="0.2">
      <c r="A2115" s="138" t="s">
        <v>27574</v>
      </c>
      <c r="B2115" s="139" t="s">
        <v>27575</v>
      </c>
      <c r="C2115" s="138" t="s">
        <v>27576</v>
      </c>
      <c r="D2115" s="139" t="s">
        <v>2759</v>
      </c>
      <c r="E2115" s="140">
        <v>12.02</v>
      </c>
    </row>
    <row r="2116" spans="1:5" ht="20.100000000000001" customHeight="1" x14ac:dyDescent="0.2">
      <c r="A2116" s="138" t="s">
        <v>27577</v>
      </c>
      <c r="B2116" s="139" t="s">
        <v>27578</v>
      </c>
      <c r="C2116" s="138" t="s">
        <v>27579</v>
      </c>
      <c r="D2116" s="139" t="s">
        <v>1770</v>
      </c>
      <c r="E2116" s="140">
        <v>15.2</v>
      </c>
    </row>
    <row r="2117" spans="1:5" ht="20.100000000000001" customHeight="1" x14ac:dyDescent="0.2">
      <c r="A2117" s="138" t="s">
        <v>27580</v>
      </c>
      <c r="B2117" s="139" t="s">
        <v>27581</v>
      </c>
      <c r="C2117" s="138" t="s">
        <v>27582</v>
      </c>
      <c r="D2117" s="139" t="s">
        <v>1770</v>
      </c>
      <c r="E2117" s="140">
        <v>15.2</v>
      </c>
    </row>
    <row r="2118" spans="1:5" ht="20.100000000000001" customHeight="1" x14ac:dyDescent="0.2">
      <c r="A2118" s="138" t="s">
        <v>27583</v>
      </c>
      <c r="B2118" s="139" t="s">
        <v>27584</v>
      </c>
      <c r="C2118" s="138" t="s">
        <v>27585</v>
      </c>
      <c r="D2118" s="139" t="s">
        <v>1549</v>
      </c>
      <c r="E2118" s="140">
        <v>11.23</v>
      </c>
    </row>
    <row r="2119" spans="1:5" ht="20.100000000000001" customHeight="1" x14ac:dyDescent="0.2">
      <c r="A2119" s="136" t="s">
        <v>27586</v>
      </c>
      <c r="B2119" s="552" t="s">
        <v>26967</v>
      </c>
      <c r="C2119" s="552"/>
      <c r="D2119" s="552"/>
      <c r="E2119" s="137">
        <v>13368.69</v>
      </c>
    </row>
    <row r="2120" spans="1:5" ht="20.100000000000001" customHeight="1" x14ac:dyDescent="0.2">
      <c r="A2120" s="136" t="s">
        <v>1643</v>
      </c>
      <c r="B2120" s="552" t="s">
        <v>27587</v>
      </c>
      <c r="C2120" s="552"/>
      <c r="D2120" s="552"/>
      <c r="E2120" s="137">
        <v>10595.47</v>
      </c>
    </row>
    <row r="2121" spans="1:5" ht="20.100000000000001" customHeight="1" x14ac:dyDescent="0.2">
      <c r="A2121" s="138" t="s">
        <v>1748</v>
      </c>
      <c r="B2121" s="139" t="s">
        <v>27588</v>
      </c>
      <c r="C2121" s="138" t="s">
        <v>27589</v>
      </c>
      <c r="D2121" s="139" t="s">
        <v>2759</v>
      </c>
      <c r="E2121" s="140">
        <v>47.78</v>
      </c>
    </row>
    <row r="2122" spans="1:5" ht="20.100000000000001" customHeight="1" x14ac:dyDescent="0.2">
      <c r="A2122" s="547" t="s">
        <v>1749</v>
      </c>
      <c r="B2122" s="548" t="s">
        <v>27590</v>
      </c>
      <c r="C2122" s="547" t="s">
        <v>27591</v>
      </c>
      <c r="D2122" s="548" t="s">
        <v>2759</v>
      </c>
      <c r="E2122" s="549">
        <v>102.01</v>
      </c>
    </row>
    <row r="2123" spans="1:5" ht="2.1" customHeight="1" x14ac:dyDescent="0.2">
      <c r="A2123" s="547"/>
      <c r="B2123" s="548"/>
      <c r="C2123" s="547"/>
      <c r="D2123" s="548"/>
      <c r="E2123" s="549"/>
    </row>
    <row r="2124" spans="1:5" ht="20.100000000000001" customHeight="1" x14ac:dyDescent="0.2">
      <c r="A2124" s="547" t="s">
        <v>1750</v>
      </c>
      <c r="B2124" s="548" t="s">
        <v>27592</v>
      </c>
      <c r="C2124" s="547" t="s">
        <v>27593</v>
      </c>
      <c r="D2124" s="548" t="s">
        <v>2759</v>
      </c>
      <c r="E2124" s="549">
        <v>112.19</v>
      </c>
    </row>
    <row r="2125" spans="1:5" ht="2.1" customHeight="1" x14ac:dyDescent="0.2">
      <c r="A2125" s="547"/>
      <c r="B2125" s="548"/>
      <c r="C2125" s="547"/>
      <c r="D2125" s="548"/>
      <c r="E2125" s="549"/>
    </row>
    <row r="2126" spans="1:5" ht="20.100000000000001" customHeight="1" x14ac:dyDescent="0.2">
      <c r="A2126" s="547" t="s">
        <v>1751</v>
      </c>
      <c r="B2126" s="548" t="s">
        <v>27594</v>
      </c>
      <c r="C2126" s="547" t="s">
        <v>27595</v>
      </c>
      <c r="D2126" s="548" t="s">
        <v>2759</v>
      </c>
      <c r="E2126" s="549">
        <v>73.959999999999994</v>
      </c>
    </row>
    <row r="2127" spans="1:5" ht="2.1" customHeight="1" x14ac:dyDescent="0.2">
      <c r="A2127" s="547"/>
      <c r="B2127" s="548"/>
      <c r="C2127" s="547"/>
      <c r="D2127" s="548"/>
      <c r="E2127" s="549"/>
    </row>
    <row r="2128" spans="1:5" ht="20.100000000000001" customHeight="1" x14ac:dyDescent="0.2">
      <c r="A2128" s="547" t="s">
        <v>1752</v>
      </c>
      <c r="B2128" s="548" t="s">
        <v>27596</v>
      </c>
      <c r="C2128" s="547" t="s">
        <v>27597</v>
      </c>
      <c r="D2128" s="548" t="s">
        <v>2759</v>
      </c>
      <c r="E2128" s="549">
        <v>88.21</v>
      </c>
    </row>
    <row r="2129" spans="1:5" ht="2.1" customHeight="1" x14ac:dyDescent="0.2">
      <c r="A2129" s="547"/>
      <c r="B2129" s="548"/>
      <c r="C2129" s="547"/>
      <c r="D2129" s="548"/>
      <c r="E2129" s="549"/>
    </row>
    <row r="2130" spans="1:5" ht="20.100000000000001" customHeight="1" x14ac:dyDescent="0.2">
      <c r="A2130" s="138" t="s">
        <v>1753</v>
      </c>
      <c r="B2130" s="139" t="s">
        <v>27598</v>
      </c>
      <c r="C2130" s="138" t="s">
        <v>27599</v>
      </c>
      <c r="D2130" s="139" t="s">
        <v>5927</v>
      </c>
      <c r="E2130" s="140">
        <v>407.16</v>
      </c>
    </row>
    <row r="2131" spans="1:5" ht="20.100000000000001" customHeight="1" x14ac:dyDescent="0.2">
      <c r="A2131" s="138" t="s">
        <v>27600</v>
      </c>
      <c r="B2131" s="139" t="s">
        <v>27601</v>
      </c>
      <c r="C2131" s="138" t="s">
        <v>27602</v>
      </c>
      <c r="D2131" s="139" t="s">
        <v>1770</v>
      </c>
      <c r="E2131" s="140">
        <v>15.76</v>
      </c>
    </row>
    <row r="2132" spans="1:5" ht="20.100000000000001" customHeight="1" x14ac:dyDescent="0.2">
      <c r="A2132" s="138" t="s">
        <v>27603</v>
      </c>
      <c r="B2132" s="139" t="s">
        <v>27604</v>
      </c>
      <c r="C2132" s="138" t="s">
        <v>27605</v>
      </c>
      <c r="D2132" s="139" t="s">
        <v>1770</v>
      </c>
      <c r="E2132" s="140">
        <v>38.020000000000003</v>
      </c>
    </row>
    <row r="2133" spans="1:5" ht="20.100000000000001" customHeight="1" x14ac:dyDescent="0.2">
      <c r="A2133" s="138" t="s">
        <v>27606</v>
      </c>
      <c r="B2133" s="139" t="s">
        <v>27607</v>
      </c>
      <c r="C2133" s="138" t="s">
        <v>27608</v>
      </c>
      <c r="D2133" s="139" t="s">
        <v>1770</v>
      </c>
      <c r="E2133" s="140">
        <v>101.15</v>
      </c>
    </row>
    <row r="2134" spans="1:5" ht="20.100000000000001" customHeight="1" x14ac:dyDescent="0.2">
      <c r="A2134" s="138" t="s">
        <v>27609</v>
      </c>
      <c r="B2134" s="139" t="s">
        <v>27610</v>
      </c>
      <c r="C2134" s="138" t="s">
        <v>27611</v>
      </c>
      <c r="D2134" s="139" t="s">
        <v>1770</v>
      </c>
      <c r="E2134" s="140">
        <v>104.48</v>
      </c>
    </row>
    <row r="2135" spans="1:5" ht="20.100000000000001" customHeight="1" x14ac:dyDescent="0.2">
      <c r="A2135" s="138" t="s">
        <v>27612</v>
      </c>
      <c r="B2135" s="139" t="s">
        <v>27613</v>
      </c>
      <c r="C2135" s="138" t="s">
        <v>27614</v>
      </c>
      <c r="D2135" s="139" t="s">
        <v>1770</v>
      </c>
      <c r="E2135" s="140">
        <v>131.09</v>
      </c>
    </row>
    <row r="2136" spans="1:5" ht="20.100000000000001" customHeight="1" x14ac:dyDescent="0.2">
      <c r="A2136" s="138" t="s">
        <v>27615</v>
      </c>
      <c r="B2136" s="139" t="s">
        <v>27616</v>
      </c>
      <c r="C2136" s="138" t="s">
        <v>27617</v>
      </c>
      <c r="D2136" s="139" t="s">
        <v>1770</v>
      </c>
      <c r="E2136" s="140">
        <v>81.180000000000007</v>
      </c>
    </row>
    <row r="2137" spans="1:5" ht="20.100000000000001" customHeight="1" x14ac:dyDescent="0.2">
      <c r="A2137" s="138" t="s">
        <v>27618</v>
      </c>
      <c r="B2137" s="139" t="s">
        <v>27619</v>
      </c>
      <c r="C2137" s="138" t="s">
        <v>27620</v>
      </c>
      <c r="D2137" s="139" t="s">
        <v>1770</v>
      </c>
      <c r="E2137" s="140">
        <v>58.75</v>
      </c>
    </row>
    <row r="2138" spans="1:5" ht="20.100000000000001" customHeight="1" x14ac:dyDescent="0.2">
      <c r="A2138" s="138" t="s">
        <v>27621</v>
      </c>
      <c r="B2138" s="139" t="s">
        <v>27622</v>
      </c>
      <c r="C2138" s="138" t="s">
        <v>27623</v>
      </c>
      <c r="D2138" s="139" t="s">
        <v>1770</v>
      </c>
      <c r="E2138" s="140">
        <v>86.05</v>
      </c>
    </row>
    <row r="2139" spans="1:5" ht="20.100000000000001" customHeight="1" x14ac:dyDescent="0.2">
      <c r="A2139" s="138" t="s">
        <v>27624</v>
      </c>
      <c r="B2139" s="139" t="s">
        <v>27625</v>
      </c>
      <c r="C2139" s="138" t="s">
        <v>27626</v>
      </c>
      <c r="D2139" s="139" t="s">
        <v>2759</v>
      </c>
      <c r="E2139" s="140">
        <v>25.39</v>
      </c>
    </row>
    <row r="2140" spans="1:5" ht="20.100000000000001" customHeight="1" x14ac:dyDescent="0.2">
      <c r="A2140" s="547" t="s">
        <v>27627</v>
      </c>
      <c r="B2140" s="548" t="s">
        <v>27628</v>
      </c>
      <c r="C2140" s="547" t="s">
        <v>27629</v>
      </c>
      <c r="D2140" s="548" t="s">
        <v>2759</v>
      </c>
      <c r="E2140" s="549">
        <v>540.51</v>
      </c>
    </row>
    <row r="2141" spans="1:5" ht="2.1" customHeight="1" x14ac:dyDescent="0.2">
      <c r="A2141" s="547"/>
      <c r="B2141" s="548"/>
      <c r="C2141" s="547"/>
      <c r="D2141" s="548"/>
      <c r="E2141" s="549"/>
    </row>
    <row r="2142" spans="1:5" ht="20.100000000000001" customHeight="1" x14ac:dyDescent="0.2">
      <c r="A2142" s="547" t="s">
        <v>27630</v>
      </c>
      <c r="B2142" s="548" t="s">
        <v>27631</v>
      </c>
      <c r="C2142" s="547" t="s">
        <v>27632</v>
      </c>
      <c r="D2142" s="548" t="s">
        <v>2759</v>
      </c>
      <c r="E2142" s="549">
        <v>312.39</v>
      </c>
    </row>
    <row r="2143" spans="1:5" ht="2.1" customHeight="1" x14ac:dyDescent="0.2">
      <c r="A2143" s="547"/>
      <c r="B2143" s="548"/>
      <c r="C2143" s="547"/>
      <c r="D2143" s="548"/>
      <c r="E2143" s="549"/>
    </row>
    <row r="2144" spans="1:5" ht="20.100000000000001" customHeight="1" x14ac:dyDescent="0.2">
      <c r="A2144" s="547" t="s">
        <v>27633</v>
      </c>
      <c r="B2144" s="548" t="s">
        <v>27634</v>
      </c>
      <c r="C2144" s="547" t="s">
        <v>27635</v>
      </c>
      <c r="D2144" s="548" t="s">
        <v>2759</v>
      </c>
      <c r="E2144" s="549">
        <v>377.32</v>
      </c>
    </row>
    <row r="2145" spans="1:5" ht="2.1" customHeight="1" x14ac:dyDescent="0.2">
      <c r="A2145" s="547"/>
      <c r="B2145" s="548"/>
      <c r="C2145" s="547"/>
      <c r="D2145" s="548"/>
      <c r="E2145" s="549"/>
    </row>
    <row r="2146" spans="1:5" ht="20.100000000000001" customHeight="1" x14ac:dyDescent="0.2">
      <c r="A2146" s="547" t="s">
        <v>27636</v>
      </c>
      <c r="B2146" s="548" t="s">
        <v>27637</v>
      </c>
      <c r="C2146" s="547" t="s">
        <v>27638</v>
      </c>
      <c r="D2146" s="548" t="s">
        <v>2759</v>
      </c>
      <c r="E2146" s="549">
        <v>416.29</v>
      </c>
    </row>
    <row r="2147" spans="1:5" ht="2.1" customHeight="1" x14ac:dyDescent="0.2">
      <c r="A2147" s="547"/>
      <c r="B2147" s="548"/>
      <c r="C2147" s="547"/>
      <c r="D2147" s="548"/>
      <c r="E2147" s="549"/>
    </row>
    <row r="2148" spans="1:5" ht="20.100000000000001" customHeight="1" x14ac:dyDescent="0.2">
      <c r="A2148" s="138" t="s">
        <v>27639</v>
      </c>
      <c r="B2148" s="139" t="s">
        <v>27640</v>
      </c>
      <c r="C2148" s="138" t="s">
        <v>27641</v>
      </c>
      <c r="D2148" s="139" t="s">
        <v>2759</v>
      </c>
      <c r="E2148" s="140">
        <v>1.71</v>
      </c>
    </row>
    <row r="2149" spans="1:5" ht="20.100000000000001" customHeight="1" x14ac:dyDescent="0.2">
      <c r="A2149" s="138" t="s">
        <v>27642</v>
      </c>
      <c r="B2149" s="139" t="s">
        <v>27643</v>
      </c>
      <c r="C2149" s="138" t="s">
        <v>27644</v>
      </c>
      <c r="D2149" s="139" t="s">
        <v>2759</v>
      </c>
      <c r="E2149" s="140">
        <v>98.33</v>
      </c>
    </row>
    <row r="2150" spans="1:5" ht="20.100000000000001" customHeight="1" x14ac:dyDescent="0.2">
      <c r="A2150" s="138" t="s">
        <v>27645</v>
      </c>
      <c r="B2150" s="139" t="s">
        <v>27646</v>
      </c>
      <c r="C2150" s="138" t="s">
        <v>27647</v>
      </c>
      <c r="D2150" s="139" t="s">
        <v>2759</v>
      </c>
      <c r="E2150" s="140">
        <v>27.47</v>
      </c>
    </row>
    <row r="2151" spans="1:5" ht="20.100000000000001" customHeight="1" x14ac:dyDescent="0.2">
      <c r="A2151" s="547" t="s">
        <v>27648</v>
      </c>
      <c r="B2151" s="548" t="s">
        <v>27649</v>
      </c>
      <c r="C2151" s="547" t="s">
        <v>27650</v>
      </c>
      <c r="D2151" s="548" t="s">
        <v>5927</v>
      </c>
      <c r="E2151" s="549">
        <v>344.03</v>
      </c>
    </row>
    <row r="2152" spans="1:5" ht="2.1" customHeight="1" x14ac:dyDescent="0.2">
      <c r="A2152" s="547"/>
      <c r="B2152" s="548"/>
      <c r="C2152" s="547"/>
      <c r="D2152" s="548"/>
      <c r="E2152" s="549"/>
    </row>
    <row r="2153" spans="1:5" ht="20.100000000000001" customHeight="1" x14ac:dyDescent="0.2">
      <c r="A2153" s="138" t="s">
        <v>27651</v>
      </c>
      <c r="B2153" s="139" t="s">
        <v>27652</v>
      </c>
      <c r="C2153" s="138" t="s">
        <v>27653</v>
      </c>
      <c r="D2153" s="139" t="s">
        <v>2759</v>
      </c>
      <c r="E2153" s="140">
        <v>86.01</v>
      </c>
    </row>
    <row r="2154" spans="1:5" ht="20.100000000000001" customHeight="1" x14ac:dyDescent="0.2">
      <c r="A2154" s="138" t="s">
        <v>27654</v>
      </c>
      <c r="B2154" s="139" t="s">
        <v>27655</v>
      </c>
      <c r="C2154" s="138" t="s">
        <v>27656</v>
      </c>
      <c r="D2154" s="139" t="s">
        <v>2759</v>
      </c>
      <c r="E2154" s="140">
        <v>121.51</v>
      </c>
    </row>
    <row r="2155" spans="1:5" ht="20.100000000000001" customHeight="1" x14ac:dyDescent="0.2">
      <c r="A2155" s="547" t="s">
        <v>27657</v>
      </c>
      <c r="B2155" s="548" t="s">
        <v>27658</v>
      </c>
      <c r="C2155" s="547" t="s">
        <v>27659</v>
      </c>
      <c r="D2155" s="548" t="s">
        <v>2759</v>
      </c>
      <c r="E2155" s="549">
        <v>211.31</v>
      </c>
    </row>
    <row r="2156" spans="1:5" ht="2.1" customHeight="1" x14ac:dyDescent="0.2">
      <c r="A2156" s="547"/>
      <c r="B2156" s="548"/>
      <c r="C2156" s="547"/>
      <c r="D2156" s="548"/>
      <c r="E2156" s="549"/>
    </row>
    <row r="2157" spans="1:5" ht="20.100000000000001" customHeight="1" x14ac:dyDescent="0.2">
      <c r="A2157" s="138" t="s">
        <v>27660</v>
      </c>
      <c r="B2157" s="139" t="s">
        <v>27661</v>
      </c>
      <c r="C2157" s="138" t="s">
        <v>27662</v>
      </c>
      <c r="D2157" s="139" t="s">
        <v>2759</v>
      </c>
      <c r="E2157" s="140">
        <v>150.78</v>
      </c>
    </row>
    <row r="2158" spans="1:5" ht="20.100000000000001" customHeight="1" x14ac:dyDescent="0.2">
      <c r="A2158" s="138" t="s">
        <v>27663</v>
      </c>
      <c r="B2158" s="139" t="s">
        <v>27664</v>
      </c>
      <c r="C2158" s="138" t="s">
        <v>27665</v>
      </c>
      <c r="D2158" s="139" t="s">
        <v>1770</v>
      </c>
      <c r="E2158" s="140">
        <v>86.86</v>
      </c>
    </row>
    <row r="2159" spans="1:5" ht="20.100000000000001" customHeight="1" x14ac:dyDescent="0.2">
      <c r="A2159" s="138" t="s">
        <v>27666</v>
      </c>
      <c r="B2159" s="139" t="s">
        <v>27667</v>
      </c>
      <c r="C2159" s="138" t="s">
        <v>27668</v>
      </c>
      <c r="D2159" s="139" t="s">
        <v>1770</v>
      </c>
      <c r="E2159" s="140">
        <v>76.69</v>
      </c>
    </row>
    <row r="2160" spans="1:5" ht="20.100000000000001" customHeight="1" x14ac:dyDescent="0.2">
      <c r="A2160" s="138" t="s">
        <v>27669</v>
      </c>
      <c r="B2160" s="139" t="s">
        <v>27670</v>
      </c>
      <c r="C2160" s="138" t="s">
        <v>27671</v>
      </c>
      <c r="D2160" s="139" t="s">
        <v>1770</v>
      </c>
      <c r="E2160" s="140">
        <v>127.39</v>
      </c>
    </row>
    <row r="2161" spans="1:5" ht="20.100000000000001" customHeight="1" x14ac:dyDescent="0.2">
      <c r="A2161" s="138" t="s">
        <v>27672</v>
      </c>
      <c r="B2161" s="139" t="s">
        <v>27673</v>
      </c>
      <c r="C2161" s="138" t="s">
        <v>27674</v>
      </c>
      <c r="D2161" s="139" t="s">
        <v>2759</v>
      </c>
      <c r="E2161" s="140">
        <v>152.44</v>
      </c>
    </row>
    <row r="2162" spans="1:5" ht="20.100000000000001" customHeight="1" x14ac:dyDescent="0.2">
      <c r="A2162" s="138" t="s">
        <v>27675</v>
      </c>
      <c r="B2162" s="139" t="s">
        <v>27676</v>
      </c>
      <c r="C2162" s="138" t="s">
        <v>27677</v>
      </c>
      <c r="D2162" s="139" t="s">
        <v>1770</v>
      </c>
      <c r="E2162" s="140">
        <v>48.89</v>
      </c>
    </row>
    <row r="2163" spans="1:5" ht="20.100000000000001" customHeight="1" x14ac:dyDescent="0.2">
      <c r="A2163" s="138" t="s">
        <v>27678</v>
      </c>
      <c r="B2163" s="139" t="s">
        <v>27679</v>
      </c>
      <c r="C2163" s="138" t="s">
        <v>27680</v>
      </c>
      <c r="D2163" s="139" t="s">
        <v>2759</v>
      </c>
      <c r="E2163" s="140">
        <v>149.97999999999999</v>
      </c>
    </row>
    <row r="2164" spans="1:5" ht="20.100000000000001" customHeight="1" x14ac:dyDescent="0.2">
      <c r="A2164" s="138" t="s">
        <v>27681</v>
      </c>
      <c r="B2164" s="139" t="s">
        <v>27682</v>
      </c>
      <c r="C2164" s="138" t="s">
        <v>27683</v>
      </c>
      <c r="D2164" s="139" t="s">
        <v>2759</v>
      </c>
      <c r="E2164" s="140">
        <v>39.99</v>
      </c>
    </row>
    <row r="2165" spans="1:5" ht="20.100000000000001" customHeight="1" x14ac:dyDescent="0.2">
      <c r="A2165" s="547" t="s">
        <v>27684</v>
      </c>
      <c r="B2165" s="548" t="s">
        <v>27685</v>
      </c>
      <c r="C2165" s="547" t="s">
        <v>27686</v>
      </c>
      <c r="D2165" s="548" t="s">
        <v>2759</v>
      </c>
      <c r="E2165" s="549">
        <v>47.18</v>
      </c>
    </row>
    <row r="2166" spans="1:5" ht="2.1" customHeight="1" x14ac:dyDescent="0.2">
      <c r="A2166" s="547"/>
      <c r="B2166" s="548"/>
      <c r="C2166" s="547"/>
      <c r="D2166" s="548"/>
      <c r="E2166" s="549"/>
    </row>
    <row r="2167" spans="1:5" ht="20.100000000000001" customHeight="1" x14ac:dyDescent="0.2">
      <c r="A2167" s="547" t="s">
        <v>27687</v>
      </c>
      <c r="B2167" s="548" t="s">
        <v>27688</v>
      </c>
      <c r="C2167" s="547" t="s">
        <v>27689</v>
      </c>
      <c r="D2167" s="548" t="s">
        <v>2759</v>
      </c>
      <c r="E2167" s="549">
        <v>48.83</v>
      </c>
    </row>
    <row r="2168" spans="1:5" ht="2.1" customHeight="1" x14ac:dyDescent="0.2">
      <c r="A2168" s="547"/>
      <c r="B2168" s="548"/>
      <c r="C2168" s="547"/>
      <c r="D2168" s="548"/>
      <c r="E2168" s="549"/>
    </row>
    <row r="2169" spans="1:5" ht="20.100000000000001" customHeight="1" x14ac:dyDescent="0.2">
      <c r="A2169" s="547" t="s">
        <v>27690</v>
      </c>
      <c r="B2169" s="548" t="s">
        <v>27691</v>
      </c>
      <c r="C2169" s="547" t="s">
        <v>27692</v>
      </c>
      <c r="D2169" s="548" t="s">
        <v>2759</v>
      </c>
      <c r="E2169" s="549">
        <v>48.61</v>
      </c>
    </row>
    <row r="2170" spans="1:5" ht="2.1" customHeight="1" x14ac:dyDescent="0.2">
      <c r="A2170" s="547"/>
      <c r="B2170" s="548"/>
      <c r="C2170" s="547"/>
      <c r="D2170" s="548"/>
      <c r="E2170" s="549"/>
    </row>
    <row r="2171" spans="1:5" ht="20.100000000000001" customHeight="1" x14ac:dyDescent="0.2">
      <c r="A2171" s="138" t="s">
        <v>27693</v>
      </c>
      <c r="B2171" s="139" t="s">
        <v>27694</v>
      </c>
      <c r="C2171" s="138" t="s">
        <v>27695</v>
      </c>
      <c r="D2171" s="139" t="s">
        <v>2759</v>
      </c>
      <c r="E2171" s="140">
        <v>169.44</v>
      </c>
    </row>
    <row r="2172" spans="1:5" ht="20.100000000000001" customHeight="1" x14ac:dyDescent="0.2">
      <c r="A2172" s="547" t="s">
        <v>27696</v>
      </c>
      <c r="B2172" s="548" t="s">
        <v>27697</v>
      </c>
      <c r="C2172" s="547" t="s">
        <v>27698</v>
      </c>
      <c r="D2172" s="548" t="s">
        <v>2759</v>
      </c>
      <c r="E2172" s="549">
        <v>117.78</v>
      </c>
    </row>
    <row r="2173" spans="1:5" ht="2.1" customHeight="1" x14ac:dyDescent="0.2">
      <c r="A2173" s="547"/>
      <c r="B2173" s="548"/>
      <c r="C2173" s="547"/>
      <c r="D2173" s="548"/>
      <c r="E2173" s="549"/>
    </row>
    <row r="2174" spans="1:5" ht="20.100000000000001" customHeight="1" x14ac:dyDescent="0.2">
      <c r="A2174" s="547" t="s">
        <v>27699</v>
      </c>
      <c r="B2174" s="548" t="s">
        <v>27700</v>
      </c>
      <c r="C2174" s="547" t="s">
        <v>27701</v>
      </c>
      <c r="D2174" s="548" t="s">
        <v>2759</v>
      </c>
      <c r="E2174" s="549">
        <v>222.7</v>
      </c>
    </row>
    <row r="2175" spans="1:5" ht="11.1" customHeight="1" x14ac:dyDescent="0.2">
      <c r="A2175" s="547"/>
      <c r="B2175" s="548"/>
      <c r="C2175" s="547"/>
      <c r="D2175" s="548"/>
      <c r="E2175" s="549"/>
    </row>
    <row r="2176" spans="1:5" ht="20.100000000000001" customHeight="1" x14ac:dyDescent="0.2">
      <c r="A2176" s="138" t="s">
        <v>27702</v>
      </c>
      <c r="B2176" s="139" t="s">
        <v>27703</v>
      </c>
      <c r="C2176" s="138" t="s">
        <v>27704</v>
      </c>
      <c r="D2176" s="139" t="s">
        <v>2759</v>
      </c>
      <c r="E2176" s="140">
        <v>304.75</v>
      </c>
    </row>
    <row r="2177" spans="1:5" ht="20.100000000000001" customHeight="1" x14ac:dyDescent="0.2">
      <c r="A2177" s="138" t="s">
        <v>27705</v>
      </c>
      <c r="B2177" s="139" t="s">
        <v>27706</v>
      </c>
      <c r="C2177" s="138" t="s">
        <v>27707</v>
      </c>
      <c r="D2177" s="139" t="s">
        <v>2759</v>
      </c>
      <c r="E2177" s="140">
        <v>98.36</v>
      </c>
    </row>
    <row r="2178" spans="1:5" ht="20.100000000000001" customHeight="1" x14ac:dyDescent="0.2">
      <c r="A2178" s="138" t="s">
        <v>27708</v>
      </c>
      <c r="B2178" s="139" t="s">
        <v>27709</v>
      </c>
      <c r="C2178" s="138" t="s">
        <v>27710</v>
      </c>
      <c r="D2178" s="139" t="s">
        <v>2759</v>
      </c>
      <c r="E2178" s="140">
        <v>123.13</v>
      </c>
    </row>
    <row r="2179" spans="1:5" ht="20.100000000000001" customHeight="1" x14ac:dyDescent="0.2">
      <c r="A2179" s="138" t="s">
        <v>27711</v>
      </c>
      <c r="B2179" s="139" t="s">
        <v>27712</v>
      </c>
      <c r="C2179" s="138" t="s">
        <v>27713</v>
      </c>
      <c r="D2179" s="139" t="s">
        <v>2759</v>
      </c>
      <c r="E2179" s="140">
        <v>96.27</v>
      </c>
    </row>
    <row r="2180" spans="1:5" ht="20.100000000000001" customHeight="1" x14ac:dyDescent="0.2">
      <c r="A2180" s="138" t="s">
        <v>27714</v>
      </c>
      <c r="B2180" s="139" t="s">
        <v>27715</v>
      </c>
      <c r="C2180" s="138" t="s">
        <v>27716</v>
      </c>
      <c r="D2180" s="139" t="s">
        <v>5927</v>
      </c>
      <c r="E2180" s="140">
        <v>549.71</v>
      </c>
    </row>
    <row r="2181" spans="1:5" ht="20.100000000000001" customHeight="1" x14ac:dyDescent="0.2">
      <c r="A2181" s="138" t="s">
        <v>27717</v>
      </c>
      <c r="B2181" s="139" t="s">
        <v>27718</v>
      </c>
      <c r="C2181" s="138" t="s">
        <v>27719</v>
      </c>
      <c r="D2181" s="139" t="s">
        <v>2759</v>
      </c>
      <c r="E2181" s="140">
        <v>67.180000000000007</v>
      </c>
    </row>
    <row r="2182" spans="1:5" ht="20.100000000000001" customHeight="1" x14ac:dyDescent="0.2">
      <c r="A2182" s="138" t="s">
        <v>27720</v>
      </c>
      <c r="B2182" s="139" t="s">
        <v>27721</v>
      </c>
      <c r="C2182" s="138" t="s">
        <v>27722</v>
      </c>
      <c r="D2182" s="139" t="s">
        <v>2759</v>
      </c>
      <c r="E2182" s="140">
        <v>50.87</v>
      </c>
    </row>
    <row r="2183" spans="1:5" ht="20.100000000000001" customHeight="1" x14ac:dyDescent="0.2">
      <c r="A2183" s="138" t="s">
        <v>27723</v>
      </c>
      <c r="B2183" s="139" t="s">
        <v>27724</v>
      </c>
      <c r="C2183" s="138" t="s">
        <v>27725</v>
      </c>
      <c r="D2183" s="139" t="s">
        <v>2759</v>
      </c>
      <c r="E2183" s="140">
        <v>69.88</v>
      </c>
    </row>
    <row r="2184" spans="1:5" ht="20.100000000000001" customHeight="1" x14ac:dyDescent="0.2">
      <c r="A2184" s="547" t="s">
        <v>27726</v>
      </c>
      <c r="B2184" s="548" t="s">
        <v>27727</v>
      </c>
      <c r="C2184" s="547" t="s">
        <v>27728</v>
      </c>
      <c r="D2184" s="548" t="s">
        <v>2759</v>
      </c>
      <c r="E2184" s="549">
        <v>235.12</v>
      </c>
    </row>
    <row r="2185" spans="1:5" ht="2.1" customHeight="1" x14ac:dyDescent="0.2">
      <c r="A2185" s="547"/>
      <c r="B2185" s="548"/>
      <c r="C2185" s="547"/>
      <c r="D2185" s="548"/>
      <c r="E2185" s="549"/>
    </row>
    <row r="2186" spans="1:5" ht="20.100000000000001" customHeight="1" x14ac:dyDescent="0.2">
      <c r="A2186" s="138" t="s">
        <v>27729</v>
      </c>
      <c r="B2186" s="139" t="s">
        <v>27730</v>
      </c>
      <c r="C2186" s="138" t="s">
        <v>27731</v>
      </c>
      <c r="D2186" s="139" t="s">
        <v>2759</v>
      </c>
      <c r="E2186" s="140">
        <v>69.94</v>
      </c>
    </row>
    <row r="2187" spans="1:5" ht="20.100000000000001" customHeight="1" x14ac:dyDescent="0.2">
      <c r="A2187" s="138" t="s">
        <v>27732</v>
      </c>
      <c r="B2187" s="139" t="s">
        <v>27733</v>
      </c>
      <c r="C2187" s="138" t="s">
        <v>27734</v>
      </c>
      <c r="D2187" s="139" t="s">
        <v>2759</v>
      </c>
      <c r="E2187" s="140">
        <v>87.43</v>
      </c>
    </row>
    <row r="2188" spans="1:5" ht="20.100000000000001" customHeight="1" x14ac:dyDescent="0.2">
      <c r="A2188" s="547" t="s">
        <v>27735</v>
      </c>
      <c r="B2188" s="548" t="s">
        <v>27736</v>
      </c>
      <c r="C2188" s="547" t="s">
        <v>27737</v>
      </c>
      <c r="D2188" s="548" t="s">
        <v>2759</v>
      </c>
      <c r="E2188" s="549">
        <v>198.2</v>
      </c>
    </row>
    <row r="2189" spans="1:5" ht="2.1" customHeight="1" x14ac:dyDescent="0.2">
      <c r="A2189" s="547"/>
      <c r="B2189" s="548"/>
      <c r="C2189" s="547"/>
      <c r="D2189" s="548"/>
      <c r="E2189" s="549"/>
    </row>
    <row r="2190" spans="1:5" ht="20.100000000000001" customHeight="1" x14ac:dyDescent="0.2">
      <c r="A2190" s="138" t="s">
        <v>27738</v>
      </c>
      <c r="B2190" s="139" t="s">
        <v>27739</v>
      </c>
      <c r="C2190" s="138" t="s">
        <v>27740</v>
      </c>
      <c r="D2190" s="139" t="s">
        <v>2759</v>
      </c>
      <c r="E2190" s="140">
        <v>243.92</v>
      </c>
    </row>
    <row r="2191" spans="1:5" ht="20.100000000000001" customHeight="1" x14ac:dyDescent="0.2">
      <c r="A2191" s="138" t="s">
        <v>27741</v>
      </c>
      <c r="B2191" s="139" t="s">
        <v>27742</v>
      </c>
      <c r="C2191" s="138" t="s">
        <v>27743</v>
      </c>
      <c r="D2191" s="139" t="s">
        <v>2759</v>
      </c>
      <c r="E2191" s="140">
        <v>12.67</v>
      </c>
    </row>
    <row r="2192" spans="1:5" ht="20.100000000000001" customHeight="1" x14ac:dyDescent="0.2">
      <c r="A2192" s="138" t="s">
        <v>27744</v>
      </c>
      <c r="B2192" s="139" t="s">
        <v>27745</v>
      </c>
      <c r="C2192" s="138" t="s">
        <v>27746</v>
      </c>
      <c r="D2192" s="139" t="s">
        <v>2759</v>
      </c>
      <c r="E2192" s="140">
        <v>56.57</v>
      </c>
    </row>
    <row r="2193" spans="1:5" ht="20.100000000000001" customHeight="1" x14ac:dyDescent="0.2">
      <c r="A2193" s="138" t="s">
        <v>27747</v>
      </c>
      <c r="B2193" s="139" t="s">
        <v>27748</v>
      </c>
      <c r="C2193" s="138" t="s">
        <v>27749</v>
      </c>
      <c r="D2193" s="139" t="s">
        <v>2759</v>
      </c>
      <c r="E2193" s="140">
        <v>55.65</v>
      </c>
    </row>
    <row r="2194" spans="1:5" ht="20.100000000000001" customHeight="1" x14ac:dyDescent="0.2">
      <c r="A2194" s="547" t="s">
        <v>27750</v>
      </c>
      <c r="B2194" s="548" t="s">
        <v>27751</v>
      </c>
      <c r="C2194" s="547" t="s">
        <v>27752</v>
      </c>
      <c r="D2194" s="548" t="s">
        <v>2759</v>
      </c>
      <c r="E2194" s="549">
        <v>135.41999999999999</v>
      </c>
    </row>
    <row r="2195" spans="1:5" ht="2.1" customHeight="1" x14ac:dyDescent="0.2">
      <c r="A2195" s="547"/>
      <c r="B2195" s="548"/>
      <c r="C2195" s="547"/>
      <c r="D2195" s="548"/>
      <c r="E2195" s="549"/>
    </row>
    <row r="2196" spans="1:5" ht="20.100000000000001" customHeight="1" x14ac:dyDescent="0.2">
      <c r="A2196" s="547" t="s">
        <v>27753</v>
      </c>
      <c r="B2196" s="548" t="s">
        <v>27754</v>
      </c>
      <c r="C2196" s="547" t="s">
        <v>27755</v>
      </c>
      <c r="D2196" s="548" t="s">
        <v>2759</v>
      </c>
      <c r="E2196" s="549">
        <v>111.44</v>
      </c>
    </row>
    <row r="2197" spans="1:5" ht="2.1" customHeight="1" x14ac:dyDescent="0.2">
      <c r="A2197" s="547"/>
      <c r="B2197" s="548"/>
      <c r="C2197" s="547"/>
      <c r="D2197" s="548"/>
      <c r="E2197" s="549"/>
    </row>
    <row r="2198" spans="1:5" ht="20.100000000000001" customHeight="1" x14ac:dyDescent="0.2">
      <c r="A2198" s="138" t="s">
        <v>27756</v>
      </c>
      <c r="B2198" s="139" t="s">
        <v>27757</v>
      </c>
      <c r="C2198" s="138" t="s">
        <v>27758</v>
      </c>
      <c r="D2198" s="139" t="s">
        <v>2759</v>
      </c>
      <c r="E2198" s="140">
        <v>131.56</v>
      </c>
    </row>
    <row r="2199" spans="1:5" ht="20.100000000000001" customHeight="1" x14ac:dyDescent="0.2">
      <c r="A2199" s="138" t="s">
        <v>27759</v>
      </c>
      <c r="B2199" s="139" t="s">
        <v>27760</v>
      </c>
      <c r="C2199" s="138" t="s">
        <v>27761</v>
      </c>
      <c r="D2199" s="139" t="s">
        <v>2759</v>
      </c>
      <c r="E2199" s="140">
        <v>155.54</v>
      </c>
    </row>
    <row r="2200" spans="1:5" ht="20.100000000000001" customHeight="1" x14ac:dyDescent="0.2">
      <c r="A2200" s="138" t="s">
        <v>27762</v>
      </c>
      <c r="B2200" s="139" t="s">
        <v>27763</v>
      </c>
      <c r="C2200" s="138" t="s">
        <v>27764</v>
      </c>
      <c r="D2200" s="139" t="s">
        <v>2759</v>
      </c>
      <c r="E2200" s="140">
        <v>49.87</v>
      </c>
    </row>
    <row r="2201" spans="1:5" ht="20.100000000000001" customHeight="1" x14ac:dyDescent="0.2">
      <c r="A2201" s="547" t="s">
        <v>27765</v>
      </c>
      <c r="B2201" s="548" t="s">
        <v>27766</v>
      </c>
      <c r="C2201" s="547" t="s">
        <v>27767</v>
      </c>
      <c r="D2201" s="548" t="s">
        <v>2759</v>
      </c>
      <c r="E2201" s="549">
        <v>25.85</v>
      </c>
    </row>
    <row r="2202" spans="1:5" ht="2.1" customHeight="1" x14ac:dyDescent="0.2">
      <c r="A2202" s="547"/>
      <c r="B2202" s="548"/>
      <c r="C2202" s="547"/>
      <c r="D2202" s="548"/>
      <c r="E2202" s="549"/>
    </row>
    <row r="2203" spans="1:5" ht="20.100000000000001" customHeight="1" x14ac:dyDescent="0.2">
      <c r="A2203" s="547" t="s">
        <v>27768</v>
      </c>
      <c r="B2203" s="548" t="s">
        <v>27769</v>
      </c>
      <c r="C2203" s="547" t="s">
        <v>27770</v>
      </c>
      <c r="D2203" s="548" t="s">
        <v>2759</v>
      </c>
      <c r="E2203" s="549">
        <v>23.82</v>
      </c>
    </row>
    <row r="2204" spans="1:5" ht="2.1" customHeight="1" x14ac:dyDescent="0.2">
      <c r="A2204" s="547"/>
      <c r="B2204" s="548"/>
      <c r="C2204" s="547"/>
      <c r="D2204" s="548"/>
      <c r="E2204" s="549"/>
    </row>
    <row r="2205" spans="1:5" ht="20.100000000000001" customHeight="1" x14ac:dyDescent="0.2">
      <c r="A2205" s="547" t="s">
        <v>27771</v>
      </c>
      <c r="B2205" s="548" t="s">
        <v>27772</v>
      </c>
      <c r="C2205" s="547" t="s">
        <v>27773</v>
      </c>
      <c r="D2205" s="548" t="s">
        <v>2759</v>
      </c>
      <c r="E2205" s="549">
        <v>22.59</v>
      </c>
    </row>
    <row r="2206" spans="1:5" ht="2.1" customHeight="1" x14ac:dyDescent="0.2">
      <c r="A2206" s="547"/>
      <c r="B2206" s="548"/>
      <c r="C2206" s="547"/>
      <c r="D2206" s="548"/>
      <c r="E2206" s="549"/>
    </row>
    <row r="2207" spans="1:5" ht="20.100000000000001" customHeight="1" x14ac:dyDescent="0.2">
      <c r="A2207" s="547" t="s">
        <v>27774</v>
      </c>
      <c r="B2207" s="548" t="s">
        <v>27775</v>
      </c>
      <c r="C2207" s="547" t="s">
        <v>27776</v>
      </c>
      <c r="D2207" s="548" t="s">
        <v>2759</v>
      </c>
      <c r="E2207" s="549">
        <v>25.88</v>
      </c>
    </row>
    <row r="2208" spans="1:5" ht="2.1" customHeight="1" x14ac:dyDescent="0.2">
      <c r="A2208" s="547"/>
      <c r="B2208" s="548"/>
      <c r="C2208" s="547"/>
      <c r="D2208" s="548"/>
      <c r="E2208" s="549"/>
    </row>
    <row r="2209" spans="1:5" ht="20.100000000000001" customHeight="1" x14ac:dyDescent="0.2">
      <c r="A2209" s="547" t="s">
        <v>27777</v>
      </c>
      <c r="B2209" s="548" t="s">
        <v>27778</v>
      </c>
      <c r="C2209" s="547" t="s">
        <v>27779</v>
      </c>
      <c r="D2209" s="548" t="s">
        <v>1770</v>
      </c>
      <c r="E2209" s="549">
        <v>8.1300000000000008</v>
      </c>
    </row>
    <row r="2210" spans="1:5" ht="2.1" customHeight="1" x14ac:dyDescent="0.2">
      <c r="A2210" s="547"/>
      <c r="B2210" s="548"/>
      <c r="C2210" s="547"/>
      <c r="D2210" s="548"/>
      <c r="E2210" s="549"/>
    </row>
    <row r="2211" spans="1:5" ht="20.100000000000001" customHeight="1" x14ac:dyDescent="0.2">
      <c r="A2211" s="547" t="s">
        <v>27780</v>
      </c>
      <c r="B2211" s="548" t="s">
        <v>27781</v>
      </c>
      <c r="C2211" s="547" t="s">
        <v>27782</v>
      </c>
      <c r="D2211" s="548" t="s">
        <v>1770</v>
      </c>
      <c r="E2211" s="549">
        <v>4.8899999999999997</v>
      </c>
    </row>
    <row r="2212" spans="1:5" ht="2.1" customHeight="1" x14ac:dyDescent="0.2">
      <c r="A2212" s="547"/>
      <c r="B2212" s="548"/>
      <c r="C2212" s="547"/>
      <c r="D2212" s="548"/>
      <c r="E2212" s="549"/>
    </row>
    <row r="2213" spans="1:5" ht="20.100000000000001" customHeight="1" x14ac:dyDescent="0.2">
      <c r="A2213" s="138" t="s">
        <v>27783</v>
      </c>
      <c r="B2213" s="139" t="s">
        <v>27784</v>
      </c>
      <c r="C2213" s="138" t="s">
        <v>27785</v>
      </c>
      <c r="D2213" s="139" t="s">
        <v>2759</v>
      </c>
      <c r="E2213" s="140">
        <v>126.42</v>
      </c>
    </row>
    <row r="2214" spans="1:5" ht="20.100000000000001" customHeight="1" x14ac:dyDescent="0.2">
      <c r="A2214" s="138" t="s">
        <v>27786</v>
      </c>
      <c r="B2214" s="139" t="s">
        <v>27787</v>
      </c>
      <c r="C2214" s="138" t="s">
        <v>27788</v>
      </c>
      <c r="D2214" s="139" t="s">
        <v>2759</v>
      </c>
      <c r="E2214" s="140">
        <v>180.46</v>
      </c>
    </row>
    <row r="2215" spans="1:5" ht="20.100000000000001" customHeight="1" x14ac:dyDescent="0.2">
      <c r="A2215" s="138" t="s">
        <v>27789</v>
      </c>
      <c r="B2215" s="139" t="s">
        <v>27790</v>
      </c>
      <c r="C2215" s="138" t="s">
        <v>27791</v>
      </c>
      <c r="D2215" s="139" t="s">
        <v>1770</v>
      </c>
      <c r="E2215" s="140">
        <v>7.9</v>
      </c>
    </row>
    <row r="2216" spans="1:5" ht="20.100000000000001" customHeight="1" x14ac:dyDescent="0.2">
      <c r="A2216" s="138" t="s">
        <v>27792</v>
      </c>
      <c r="B2216" s="139" t="s">
        <v>27793</v>
      </c>
      <c r="C2216" s="138" t="s">
        <v>27794</v>
      </c>
      <c r="D2216" s="139" t="s">
        <v>1770</v>
      </c>
      <c r="E2216" s="140">
        <v>39.26</v>
      </c>
    </row>
    <row r="2217" spans="1:5" ht="20.100000000000001" customHeight="1" x14ac:dyDescent="0.2">
      <c r="A2217" s="138" t="s">
        <v>27795</v>
      </c>
      <c r="B2217" s="139" t="s">
        <v>27796</v>
      </c>
      <c r="C2217" s="138" t="s">
        <v>27797</v>
      </c>
      <c r="D2217" s="139" t="s">
        <v>1770</v>
      </c>
      <c r="E2217" s="140">
        <v>30.43</v>
      </c>
    </row>
    <row r="2218" spans="1:5" ht="20.100000000000001" customHeight="1" x14ac:dyDescent="0.2">
      <c r="A2218" s="138" t="s">
        <v>27798</v>
      </c>
      <c r="B2218" s="139" t="s">
        <v>27799</v>
      </c>
      <c r="C2218" s="138" t="s">
        <v>27800</v>
      </c>
      <c r="D2218" s="139" t="s">
        <v>1770</v>
      </c>
      <c r="E2218" s="140">
        <v>29.22</v>
      </c>
    </row>
    <row r="2219" spans="1:5" ht="20.100000000000001" customHeight="1" x14ac:dyDescent="0.2">
      <c r="A2219" s="138" t="s">
        <v>27801</v>
      </c>
      <c r="B2219" s="139" t="s">
        <v>27802</v>
      </c>
      <c r="C2219" s="138" t="s">
        <v>27803</v>
      </c>
      <c r="D2219" s="139" t="s">
        <v>1770</v>
      </c>
      <c r="E2219" s="140">
        <v>25.17</v>
      </c>
    </row>
    <row r="2220" spans="1:5" ht="20.100000000000001" customHeight="1" x14ac:dyDescent="0.2">
      <c r="A2220" s="138" t="s">
        <v>27804</v>
      </c>
      <c r="B2220" s="139" t="s">
        <v>27805</v>
      </c>
      <c r="C2220" s="138" t="s">
        <v>27806</v>
      </c>
      <c r="D2220" s="139" t="s">
        <v>1770</v>
      </c>
      <c r="E2220" s="140">
        <v>13.61</v>
      </c>
    </row>
    <row r="2221" spans="1:5" ht="20.100000000000001" customHeight="1" x14ac:dyDescent="0.2">
      <c r="A2221" s="138" t="s">
        <v>27807</v>
      </c>
      <c r="B2221" s="139" t="s">
        <v>27808</v>
      </c>
      <c r="C2221" s="138" t="s">
        <v>27809</v>
      </c>
      <c r="D2221" s="139" t="s">
        <v>1770</v>
      </c>
      <c r="E2221" s="140">
        <v>22.79</v>
      </c>
    </row>
    <row r="2222" spans="1:5" ht="20.100000000000001" customHeight="1" x14ac:dyDescent="0.2">
      <c r="A2222" s="138" t="s">
        <v>27810</v>
      </c>
      <c r="B2222" s="139" t="s">
        <v>27811</v>
      </c>
      <c r="C2222" s="138" t="s">
        <v>27812</v>
      </c>
      <c r="D2222" s="139" t="s">
        <v>1770</v>
      </c>
      <c r="E2222" s="140">
        <v>55.55</v>
      </c>
    </row>
    <row r="2223" spans="1:5" ht="20.100000000000001" customHeight="1" x14ac:dyDescent="0.2">
      <c r="A2223" s="138" t="s">
        <v>27813</v>
      </c>
      <c r="B2223" s="139" t="s">
        <v>27814</v>
      </c>
      <c r="C2223" s="138" t="s">
        <v>27815</v>
      </c>
      <c r="D2223" s="139" t="s">
        <v>1770</v>
      </c>
      <c r="E2223" s="140">
        <v>21.26</v>
      </c>
    </row>
    <row r="2224" spans="1:5" ht="20.100000000000001" customHeight="1" x14ac:dyDescent="0.2">
      <c r="A2224" s="138" t="s">
        <v>27816</v>
      </c>
      <c r="B2224" s="139" t="s">
        <v>27817</v>
      </c>
      <c r="C2224" s="138" t="s">
        <v>27818</v>
      </c>
      <c r="D2224" s="139" t="s">
        <v>1770</v>
      </c>
      <c r="E2224" s="140">
        <v>8.64</v>
      </c>
    </row>
    <row r="2225" spans="1:5" ht="20.100000000000001" customHeight="1" x14ac:dyDescent="0.2">
      <c r="A2225" s="138" t="s">
        <v>27819</v>
      </c>
      <c r="B2225" s="139" t="s">
        <v>27820</v>
      </c>
      <c r="C2225" s="138" t="s">
        <v>27821</v>
      </c>
      <c r="D2225" s="139" t="s">
        <v>1770</v>
      </c>
      <c r="E2225" s="140">
        <v>80.489999999999995</v>
      </c>
    </row>
    <row r="2226" spans="1:5" ht="20.100000000000001" customHeight="1" x14ac:dyDescent="0.2">
      <c r="A2226" s="138" t="s">
        <v>27822</v>
      </c>
      <c r="B2226" s="139" t="s">
        <v>27823</v>
      </c>
      <c r="C2226" s="138" t="s">
        <v>27824</v>
      </c>
      <c r="D2226" s="139" t="s">
        <v>1770</v>
      </c>
      <c r="E2226" s="140">
        <v>134.15</v>
      </c>
    </row>
    <row r="2227" spans="1:5" ht="20.100000000000001" customHeight="1" x14ac:dyDescent="0.2">
      <c r="A2227" s="138" t="s">
        <v>27825</v>
      </c>
      <c r="B2227" s="139" t="s">
        <v>27826</v>
      </c>
      <c r="C2227" s="138" t="s">
        <v>27827</v>
      </c>
      <c r="D2227" s="139" t="s">
        <v>1770</v>
      </c>
      <c r="E2227" s="140">
        <v>56.93</v>
      </c>
    </row>
    <row r="2228" spans="1:5" ht="20.100000000000001" customHeight="1" x14ac:dyDescent="0.2">
      <c r="A2228" s="138" t="s">
        <v>27828</v>
      </c>
      <c r="B2228" s="139" t="s">
        <v>27829</v>
      </c>
      <c r="C2228" s="138" t="s">
        <v>27830</v>
      </c>
      <c r="D2228" s="139" t="s">
        <v>1770</v>
      </c>
      <c r="E2228" s="140">
        <v>94.42</v>
      </c>
    </row>
    <row r="2229" spans="1:5" ht="20.100000000000001" customHeight="1" x14ac:dyDescent="0.2">
      <c r="A2229" s="138" t="s">
        <v>27831</v>
      </c>
      <c r="B2229" s="139" t="s">
        <v>27832</v>
      </c>
      <c r="C2229" s="138" t="s">
        <v>27833</v>
      </c>
      <c r="D2229" s="139" t="s">
        <v>2759</v>
      </c>
      <c r="E2229" s="140">
        <v>155</v>
      </c>
    </row>
    <row r="2230" spans="1:5" ht="20.100000000000001" customHeight="1" x14ac:dyDescent="0.2">
      <c r="A2230" s="138" t="s">
        <v>27834</v>
      </c>
      <c r="B2230" s="139" t="s">
        <v>27835</v>
      </c>
      <c r="C2230" s="138" t="s">
        <v>27836</v>
      </c>
      <c r="D2230" s="139" t="s">
        <v>1770</v>
      </c>
      <c r="E2230" s="140">
        <v>56.16</v>
      </c>
    </row>
    <row r="2231" spans="1:5" ht="20.100000000000001" customHeight="1" x14ac:dyDescent="0.2">
      <c r="A2231" s="138" t="s">
        <v>27837</v>
      </c>
      <c r="B2231" s="139" t="s">
        <v>27838</v>
      </c>
      <c r="C2231" s="138" t="s">
        <v>27839</v>
      </c>
      <c r="D2231" s="139" t="s">
        <v>1770</v>
      </c>
      <c r="E2231" s="140">
        <v>90.82</v>
      </c>
    </row>
    <row r="2232" spans="1:5" ht="20.100000000000001" customHeight="1" x14ac:dyDescent="0.2">
      <c r="A2232" s="138" t="s">
        <v>27840</v>
      </c>
      <c r="B2232" s="139" t="s">
        <v>27841</v>
      </c>
      <c r="C2232" s="138" t="s">
        <v>27842</v>
      </c>
      <c r="D2232" s="139" t="s">
        <v>2759</v>
      </c>
      <c r="E2232" s="140">
        <v>328.79</v>
      </c>
    </row>
    <row r="2233" spans="1:5" ht="20.100000000000001" customHeight="1" x14ac:dyDescent="0.2">
      <c r="A2233" s="547" t="s">
        <v>27843</v>
      </c>
      <c r="B2233" s="548" t="s">
        <v>27844</v>
      </c>
      <c r="C2233" s="547" t="s">
        <v>27845</v>
      </c>
      <c r="D2233" s="548" t="s">
        <v>2759</v>
      </c>
      <c r="E2233" s="549">
        <v>199.61</v>
      </c>
    </row>
    <row r="2234" spans="1:5" ht="2.1" customHeight="1" x14ac:dyDescent="0.2">
      <c r="A2234" s="547"/>
      <c r="B2234" s="548"/>
      <c r="C2234" s="547"/>
      <c r="D2234" s="548"/>
      <c r="E2234" s="549"/>
    </row>
    <row r="2235" spans="1:5" ht="20.100000000000001" customHeight="1" x14ac:dyDescent="0.2">
      <c r="A2235" s="138" t="s">
        <v>27846</v>
      </c>
      <c r="B2235" s="139" t="s">
        <v>27847</v>
      </c>
      <c r="C2235" s="138" t="s">
        <v>27848</v>
      </c>
      <c r="D2235" s="139" t="s">
        <v>2759</v>
      </c>
      <c r="E2235" s="140">
        <v>157.78</v>
      </c>
    </row>
    <row r="2236" spans="1:5" ht="20.100000000000001" customHeight="1" x14ac:dyDescent="0.2">
      <c r="A2236" s="138" t="s">
        <v>27849</v>
      </c>
      <c r="B2236" s="139" t="s">
        <v>27850</v>
      </c>
      <c r="C2236" s="138" t="s">
        <v>27851</v>
      </c>
      <c r="D2236" s="139" t="s">
        <v>2759</v>
      </c>
      <c r="E2236" s="140">
        <v>75.2</v>
      </c>
    </row>
    <row r="2237" spans="1:5" ht="20.100000000000001" customHeight="1" x14ac:dyDescent="0.2">
      <c r="A2237" s="138" t="s">
        <v>27852</v>
      </c>
      <c r="B2237" s="139" t="s">
        <v>27853</v>
      </c>
      <c r="C2237" s="138" t="s">
        <v>27854</v>
      </c>
      <c r="D2237" s="139" t="s">
        <v>2759</v>
      </c>
      <c r="E2237" s="140">
        <v>93.15</v>
      </c>
    </row>
    <row r="2238" spans="1:5" ht="20.100000000000001" customHeight="1" x14ac:dyDescent="0.2">
      <c r="A2238" s="136" t="s">
        <v>1644</v>
      </c>
      <c r="B2238" s="552" t="s">
        <v>27855</v>
      </c>
      <c r="C2238" s="552"/>
      <c r="D2238" s="552"/>
      <c r="E2238" s="137">
        <v>2773.22</v>
      </c>
    </row>
    <row r="2239" spans="1:5" ht="20.100000000000001" customHeight="1" x14ac:dyDescent="0.2">
      <c r="A2239" s="138" t="s">
        <v>27856</v>
      </c>
      <c r="B2239" s="139" t="s">
        <v>27857</v>
      </c>
      <c r="C2239" s="138" t="s">
        <v>27858</v>
      </c>
      <c r="D2239" s="139" t="s">
        <v>2759</v>
      </c>
      <c r="E2239" s="140">
        <v>292.74</v>
      </c>
    </row>
    <row r="2240" spans="1:5" ht="20.100000000000001" customHeight="1" x14ac:dyDescent="0.2">
      <c r="A2240" s="138" t="s">
        <v>27859</v>
      </c>
      <c r="B2240" s="139" t="s">
        <v>27860</v>
      </c>
      <c r="C2240" s="138" t="s">
        <v>27861</v>
      </c>
      <c r="D2240" s="139" t="s">
        <v>2759</v>
      </c>
      <c r="E2240" s="140">
        <v>120.29</v>
      </c>
    </row>
    <row r="2241" spans="1:5" ht="20.100000000000001" customHeight="1" x14ac:dyDescent="0.2">
      <c r="A2241" s="547" t="s">
        <v>27862</v>
      </c>
      <c r="B2241" s="548" t="s">
        <v>27863</v>
      </c>
      <c r="C2241" s="547" t="s">
        <v>27864</v>
      </c>
      <c r="D2241" s="548" t="s">
        <v>2759</v>
      </c>
      <c r="E2241" s="549">
        <v>135.21</v>
      </c>
    </row>
    <row r="2242" spans="1:5" ht="2.1" customHeight="1" x14ac:dyDescent="0.2">
      <c r="A2242" s="547"/>
      <c r="B2242" s="548"/>
      <c r="C2242" s="547"/>
      <c r="D2242" s="548"/>
      <c r="E2242" s="549"/>
    </row>
    <row r="2243" spans="1:5" ht="20.100000000000001" customHeight="1" x14ac:dyDescent="0.2">
      <c r="A2243" s="547" t="s">
        <v>27865</v>
      </c>
      <c r="B2243" s="548" t="s">
        <v>27866</v>
      </c>
      <c r="C2243" s="547" t="s">
        <v>27867</v>
      </c>
      <c r="D2243" s="548" t="s">
        <v>2759</v>
      </c>
      <c r="E2243" s="549">
        <v>52.94</v>
      </c>
    </row>
    <row r="2244" spans="1:5" ht="2.1" customHeight="1" x14ac:dyDescent="0.2">
      <c r="A2244" s="547"/>
      <c r="B2244" s="548"/>
      <c r="C2244" s="547"/>
      <c r="D2244" s="548"/>
      <c r="E2244" s="549"/>
    </row>
    <row r="2245" spans="1:5" ht="20.100000000000001" customHeight="1" x14ac:dyDescent="0.2">
      <c r="A2245" s="138" t="s">
        <v>27868</v>
      </c>
      <c r="B2245" s="139" t="s">
        <v>27869</v>
      </c>
      <c r="C2245" s="138" t="s">
        <v>27870</v>
      </c>
      <c r="D2245" s="139" t="s">
        <v>2759</v>
      </c>
      <c r="E2245" s="140">
        <v>151.53</v>
      </c>
    </row>
    <row r="2246" spans="1:5" ht="20.100000000000001" customHeight="1" x14ac:dyDescent="0.2">
      <c r="A2246" s="138" t="s">
        <v>27871</v>
      </c>
      <c r="B2246" s="139" t="s">
        <v>27872</v>
      </c>
      <c r="C2246" s="138" t="s">
        <v>27873</v>
      </c>
      <c r="D2246" s="139" t="s">
        <v>2759</v>
      </c>
      <c r="E2246" s="140">
        <v>151.53</v>
      </c>
    </row>
    <row r="2247" spans="1:5" ht="20.100000000000001" customHeight="1" x14ac:dyDescent="0.2">
      <c r="A2247" s="138" t="s">
        <v>27874</v>
      </c>
      <c r="B2247" s="139" t="s">
        <v>27875</v>
      </c>
      <c r="C2247" s="138" t="s">
        <v>27876</v>
      </c>
      <c r="D2247" s="139" t="s">
        <v>2759</v>
      </c>
      <c r="E2247" s="140">
        <v>238.95</v>
      </c>
    </row>
    <row r="2248" spans="1:5" ht="20.100000000000001" customHeight="1" x14ac:dyDescent="0.2">
      <c r="A2248" s="547" t="s">
        <v>27877</v>
      </c>
      <c r="B2248" s="548" t="s">
        <v>27878</v>
      </c>
      <c r="C2248" s="547" t="s">
        <v>27879</v>
      </c>
      <c r="D2248" s="548" t="s">
        <v>2759</v>
      </c>
      <c r="E2248" s="549">
        <v>53.46</v>
      </c>
    </row>
    <row r="2249" spans="1:5" ht="2.1" customHeight="1" x14ac:dyDescent="0.2">
      <c r="A2249" s="547"/>
      <c r="B2249" s="548"/>
      <c r="C2249" s="547"/>
      <c r="D2249" s="548"/>
      <c r="E2249" s="549"/>
    </row>
    <row r="2250" spans="1:5" ht="20.100000000000001" customHeight="1" x14ac:dyDescent="0.2">
      <c r="A2250" s="138" t="s">
        <v>27880</v>
      </c>
      <c r="B2250" s="139" t="s">
        <v>27881</v>
      </c>
      <c r="C2250" s="138" t="s">
        <v>27882</v>
      </c>
      <c r="D2250" s="139" t="s">
        <v>2759</v>
      </c>
      <c r="E2250" s="140">
        <v>81.25</v>
      </c>
    </row>
    <row r="2251" spans="1:5" ht="20.100000000000001" customHeight="1" x14ac:dyDescent="0.2">
      <c r="A2251" s="138" t="s">
        <v>27883</v>
      </c>
      <c r="B2251" s="139" t="s">
        <v>27884</v>
      </c>
      <c r="C2251" s="138" t="s">
        <v>27885</v>
      </c>
      <c r="D2251" s="139" t="s">
        <v>2759</v>
      </c>
      <c r="E2251" s="140">
        <v>104.21</v>
      </c>
    </row>
    <row r="2252" spans="1:5" ht="20.100000000000001" customHeight="1" x14ac:dyDescent="0.2">
      <c r="A2252" s="547" t="s">
        <v>27886</v>
      </c>
      <c r="B2252" s="548" t="s">
        <v>27887</v>
      </c>
      <c r="C2252" s="547" t="s">
        <v>27888</v>
      </c>
      <c r="D2252" s="548" t="s">
        <v>2759</v>
      </c>
      <c r="E2252" s="549">
        <v>123.08</v>
      </c>
    </row>
    <row r="2253" spans="1:5" ht="2.1" customHeight="1" x14ac:dyDescent="0.2">
      <c r="A2253" s="547"/>
      <c r="B2253" s="548"/>
      <c r="C2253" s="547"/>
      <c r="D2253" s="548"/>
      <c r="E2253" s="549"/>
    </row>
    <row r="2254" spans="1:5" ht="20.100000000000001" customHeight="1" x14ac:dyDescent="0.2">
      <c r="A2254" s="547" t="s">
        <v>27889</v>
      </c>
      <c r="B2254" s="548" t="s">
        <v>27890</v>
      </c>
      <c r="C2254" s="547" t="s">
        <v>27891</v>
      </c>
      <c r="D2254" s="548" t="s">
        <v>2759</v>
      </c>
      <c r="E2254" s="549">
        <v>41.64</v>
      </c>
    </row>
    <row r="2255" spans="1:5" ht="2.1" customHeight="1" x14ac:dyDescent="0.2">
      <c r="A2255" s="547"/>
      <c r="B2255" s="548"/>
      <c r="C2255" s="547"/>
      <c r="D2255" s="548"/>
      <c r="E2255" s="549"/>
    </row>
    <row r="2256" spans="1:5" ht="20.100000000000001" customHeight="1" x14ac:dyDescent="0.2">
      <c r="A2256" s="547" t="s">
        <v>27892</v>
      </c>
      <c r="B2256" s="548" t="s">
        <v>27893</v>
      </c>
      <c r="C2256" s="547" t="s">
        <v>27894</v>
      </c>
      <c r="D2256" s="548" t="s">
        <v>2759</v>
      </c>
      <c r="E2256" s="549">
        <v>47.76</v>
      </c>
    </row>
    <row r="2257" spans="1:5" ht="11.1" customHeight="1" x14ac:dyDescent="0.2">
      <c r="A2257" s="547"/>
      <c r="B2257" s="548"/>
      <c r="C2257" s="547"/>
      <c r="D2257" s="548"/>
      <c r="E2257" s="549"/>
    </row>
    <row r="2258" spans="1:5" ht="20.100000000000001" customHeight="1" x14ac:dyDescent="0.2">
      <c r="A2258" s="547" t="s">
        <v>27895</v>
      </c>
      <c r="B2258" s="548" t="s">
        <v>27896</v>
      </c>
      <c r="C2258" s="547" t="s">
        <v>27897</v>
      </c>
      <c r="D2258" s="548" t="s">
        <v>2759</v>
      </c>
      <c r="E2258" s="549">
        <v>53.25</v>
      </c>
    </row>
    <row r="2259" spans="1:5" ht="11.1" customHeight="1" x14ac:dyDescent="0.2">
      <c r="A2259" s="547"/>
      <c r="B2259" s="548"/>
      <c r="C2259" s="547"/>
      <c r="D2259" s="548"/>
      <c r="E2259" s="549"/>
    </row>
    <row r="2260" spans="1:5" ht="20.100000000000001" customHeight="1" x14ac:dyDescent="0.2">
      <c r="A2260" s="547" t="s">
        <v>27898</v>
      </c>
      <c r="B2260" s="548" t="s">
        <v>27899</v>
      </c>
      <c r="C2260" s="547" t="s">
        <v>27900</v>
      </c>
      <c r="D2260" s="548" t="s">
        <v>2759</v>
      </c>
      <c r="E2260" s="549">
        <v>48.67</v>
      </c>
    </row>
    <row r="2261" spans="1:5" ht="2.1" customHeight="1" x14ac:dyDescent="0.2">
      <c r="A2261" s="547"/>
      <c r="B2261" s="548"/>
      <c r="C2261" s="547"/>
      <c r="D2261" s="548"/>
      <c r="E2261" s="549"/>
    </row>
    <row r="2262" spans="1:5" ht="20.100000000000001" customHeight="1" x14ac:dyDescent="0.2">
      <c r="A2262" s="547" t="s">
        <v>27901</v>
      </c>
      <c r="B2262" s="548" t="s">
        <v>27902</v>
      </c>
      <c r="C2262" s="547" t="s">
        <v>27903</v>
      </c>
      <c r="D2262" s="548" t="s">
        <v>2759</v>
      </c>
      <c r="E2262" s="549">
        <v>61.21</v>
      </c>
    </row>
    <row r="2263" spans="1:5" ht="2.1" customHeight="1" x14ac:dyDescent="0.2">
      <c r="A2263" s="547"/>
      <c r="B2263" s="548"/>
      <c r="C2263" s="547"/>
      <c r="D2263" s="548"/>
      <c r="E2263" s="549"/>
    </row>
    <row r="2264" spans="1:5" ht="20.100000000000001" customHeight="1" x14ac:dyDescent="0.2">
      <c r="A2264" s="547" t="s">
        <v>27904</v>
      </c>
      <c r="B2264" s="548" t="s">
        <v>27905</v>
      </c>
      <c r="C2264" s="547" t="s">
        <v>27906</v>
      </c>
      <c r="D2264" s="548" t="s">
        <v>2759</v>
      </c>
      <c r="E2264" s="549">
        <v>70.14</v>
      </c>
    </row>
    <row r="2265" spans="1:5" ht="2.1" customHeight="1" x14ac:dyDescent="0.2">
      <c r="A2265" s="547"/>
      <c r="B2265" s="548"/>
      <c r="C2265" s="547"/>
      <c r="D2265" s="548"/>
      <c r="E2265" s="549"/>
    </row>
    <row r="2266" spans="1:5" ht="20.100000000000001" customHeight="1" x14ac:dyDescent="0.2">
      <c r="A2266" s="547" t="s">
        <v>27907</v>
      </c>
      <c r="B2266" s="548" t="s">
        <v>27908</v>
      </c>
      <c r="C2266" s="547" t="s">
        <v>27909</v>
      </c>
      <c r="D2266" s="548" t="s">
        <v>2759</v>
      </c>
      <c r="E2266" s="549">
        <v>161.1</v>
      </c>
    </row>
    <row r="2267" spans="1:5" ht="2.1" customHeight="1" x14ac:dyDescent="0.2">
      <c r="A2267" s="547"/>
      <c r="B2267" s="548"/>
      <c r="C2267" s="547"/>
      <c r="D2267" s="548"/>
      <c r="E2267" s="549"/>
    </row>
    <row r="2268" spans="1:5" ht="20.100000000000001" customHeight="1" x14ac:dyDescent="0.2">
      <c r="A2268" s="138" t="s">
        <v>27910</v>
      </c>
      <c r="B2268" s="139" t="s">
        <v>27911</v>
      </c>
      <c r="C2268" s="138" t="s">
        <v>27912</v>
      </c>
      <c r="D2268" s="139" t="s">
        <v>2759</v>
      </c>
      <c r="E2268" s="140">
        <v>47.24</v>
      </c>
    </row>
    <row r="2269" spans="1:5" ht="20.100000000000001" customHeight="1" x14ac:dyDescent="0.2">
      <c r="A2269" s="138" t="s">
        <v>27913</v>
      </c>
      <c r="B2269" s="139" t="s">
        <v>27914</v>
      </c>
      <c r="C2269" s="138" t="s">
        <v>27915</v>
      </c>
      <c r="D2269" s="139" t="s">
        <v>2759</v>
      </c>
      <c r="E2269" s="140">
        <v>49.63</v>
      </c>
    </row>
    <row r="2270" spans="1:5" ht="20.100000000000001" customHeight="1" x14ac:dyDescent="0.2">
      <c r="A2270" s="547" t="s">
        <v>27916</v>
      </c>
      <c r="B2270" s="548" t="s">
        <v>27917</v>
      </c>
      <c r="C2270" s="547" t="s">
        <v>27918</v>
      </c>
      <c r="D2270" s="548" t="s">
        <v>2759</v>
      </c>
      <c r="E2270" s="549">
        <v>63.5</v>
      </c>
    </row>
    <row r="2271" spans="1:5" ht="2.1" customHeight="1" x14ac:dyDescent="0.2">
      <c r="A2271" s="547"/>
      <c r="B2271" s="548"/>
      <c r="C2271" s="547"/>
      <c r="D2271" s="548"/>
      <c r="E2271" s="549"/>
    </row>
    <row r="2272" spans="1:5" ht="20.100000000000001" customHeight="1" x14ac:dyDescent="0.2">
      <c r="A2272" s="547" t="s">
        <v>27919</v>
      </c>
      <c r="B2272" s="548" t="s">
        <v>27920</v>
      </c>
      <c r="C2272" s="547" t="s">
        <v>27921</v>
      </c>
      <c r="D2272" s="548" t="s">
        <v>2759</v>
      </c>
      <c r="E2272" s="549">
        <v>85.86</v>
      </c>
    </row>
    <row r="2273" spans="1:5" ht="2.1" customHeight="1" x14ac:dyDescent="0.2">
      <c r="A2273" s="547"/>
      <c r="B2273" s="548"/>
      <c r="C2273" s="547"/>
      <c r="D2273" s="548"/>
      <c r="E2273" s="549"/>
    </row>
    <row r="2274" spans="1:5" ht="20.100000000000001" customHeight="1" x14ac:dyDescent="0.2">
      <c r="A2274" s="547" t="s">
        <v>27922</v>
      </c>
      <c r="B2274" s="548" t="s">
        <v>27923</v>
      </c>
      <c r="C2274" s="547" t="s">
        <v>27924</v>
      </c>
      <c r="D2274" s="548" t="s">
        <v>2759</v>
      </c>
      <c r="E2274" s="549">
        <v>88.99</v>
      </c>
    </row>
    <row r="2275" spans="1:5" ht="2.1" customHeight="1" x14ac:dyDescent="0.2">
      <c r="A2275" s="547"/>
      <c r="B2275" s="548"/>
      <c r="C2275" s="547"/>
      <c r="D2275" s="548"/>
      <c r="E2275" s="549"/>
    </row>
    <row r="2276" spans="1:5" ht="20.100000000000001" customHeight="1" x14ac:dyDescent="0.2">
      <c r="A2276" s="547" t="s">
        <v>27925</v>
      </c>
      <c r="B2276" s="548" t="s">
        <v>27926</v>
      </c>
      <c r="C2276" s="547" t="s">
        <v>27927</v>
      </c>
      <c r="D2276" s="548" t="s">
        <v>2759</v>
      </c>
      <c r="E2276" s="549">
        <v>82.95</v>
      </c>
    </row>
    <row r="2277" spans="1:5" ht="11.1" customHeight="1" x14ac:dyDescent="0.2">
      <c r="A2277" s="547"/>
      <c r="B2277" s="548"/>
      <c r="C2277" s="547"/>
      <c r="D2277" s="548"/>
      <c r="E2277" s="549"/>
    </row>
    <row r="2278" spans="1:5" ht="20.100000000000001" customHeight="1" x14ac:dyDescent="0.2">
      <c r="A2278" s="138" t="s">
        <v>27928</v>
      </c>
      <c r="B2278" s="139" t="s">
        <v>27929</v>
      </c>
      <c r="C2278" s="138" t="s">
        <v>27930</v>
      </c>
      <c r="D2278" s="139" t="s">
        <v>2759</v>
      </c>
      <c r="E2278" s="140">
        <v>107.72</v>
      </c>
    </row>
    <row r="2279" spans="1:5" ht="20.100000000000001" customHeight="1" x14ac:dyDescent="0.2">
      <c r="A2279" s="138" t="s">
        <v>27931</v>
      </c>
      <c r="B2279" s="139" t="s">
        <v>27932</v>
      </c>
      <c r="C2279" s="138" t="s">
        <v>27933</v>
      </c>
      <c r="D2279" s="139" t="s">
        <v>2759</v>
      </c>
      <c r="E2279" s="140">
        <v>94.21</v>
      </c>
    </row>
    <row r="2280" spans="1:5" ht="20.100000000000001" customHeight="1" x14ac:dyDescent="0.2">
      <c r="A2280" s="138" t="s">
        <v>27934</v>
      </c>
      <c r="B2280" s="139" t="s">
        <v>27935</v>
      </c>
      <c r="C2280" s="138" t="s">
        <v>27936</v>
      </c>
      <c r="D2280" s="139" t="s">
        <v>2759</v>
      </c>
      <c r="E2280" s="140">
        <v>77.59</v>
      </c>
    </row>
    <row r="2281" spans="1:5" ht="20.100000000000001" customHeight="1" x14ac:dyDescent="0.2">
      <c r="A2281" s="138" t="s">
        <v>27937</v>
      </c>
      <c r="B2281" s="139" t="s">
        <v>27938</v>
      </c>
      <c r="C2281" s="138" t="s">
        <v>27939</v>
      </c>
      <c r="D2281" s="139" t="s">
        <v>2759</v>
      </c>
      <c r="E2281" s="140">
        <v>76.790000000000006</v>
      </c>
    </row>
    <row r="2282" spans="1:5" ht="20.100000000000001" customHeight="1" x14ac:dyDescent="0.2">
      <c r="A2282" s="138" t="s">
        <v>27940</v>
      </c>
      <c r="B2282" s="139" t="s">
        <v>27941</v>
      </c>
      <c r="C2282" s="138" t="s">
        <v>27942</v>
      </c>
      <c r="D2282" s="139" t="s">
        <v>2759</v>
      </c>
      <c r="E2282" s="140">
        <v>9.7799999999999994</v>
      </c>
    </row>
    <row r="2283" spans="1:5" ht="20.100000000000001" customHeight="1" x14ac:dyDescent="0.2">
      <c r="A2283" s="136" t="s">
        <v>27943</v>
      </c>
      <c r="B2283" s="552" t="s">
        <v>27944</v>
      </c>
      <c r="C2283" s="552"/>
      <c r="D2283" s="552"/>
      <c r="E2283" s="137">
        <v>1411992.62</v>
      </c>
    </row>
    <row r="2284" spans="1:5" ht="20.100000000000001" customHeight="1" x14ac:dyDescent="0.2">
      <c r="A2284" s="136" t="s">
        <v>1648</v>
      </c>
      <c r="B2284" s="552" t="s">
        <v>27945</v>
      </c>
      <c r="C2284" s="552"/>
      <c r="D2284" s="552"/>
      <c r="E2284" s="137">
        <v>7975.77</v>
      </c>
    </row>
    <row r="2285" spans="1:5" ht="20.100000000000001" customHeight="1" x14ac:dyDescent="0.2">
      <c r="A2285" s="138" t="s">
        <v>1649</v>
      </c>
      <c r="B2285" s="139" t="s">
        <v>27946</v>
      </c>
      <c r="C2285" s="138" t="s">
        <v>27947</v>
      </c>
      <c r="D2285" s="139" t="s">
        <v>1770</v>
      </c>
      <c r="E2285" s="140">
        <v>5.22</v>
      </c>
    </row>
    <row r="2286" spans="1:5" ht="20.100000000000001" customHeight="1" x14ac:dyDescent="0.2">
      <c r="A2286" s="138" t="s">
        <v>27948</v>
      </c>
      <c r="B2286" s="139" t="s">
        <v>27949</v>
      </c>
      <c r="C2286" s="138" t="s">
        <v>27950</v>
      </c>
      <c r="D2286" s="139" t="s">
        <v>1770</v>
      </c>
      <c r="E2286" s="140">
        <v>6.44</v>
      </c>
    </row>
    <row r="2287" spans="1:5" ht="20.100000000000001" customHeight="1" x14ac:dyDescent="0.2">
      <c r="A2287" s="138" t="s">
        <v>27951</v>
      </c>
      <c r="B2287" s="139" t="s">
        <v>27952</v>
      </c>
      <c r="C2287" s="138" t="s">
        <v>27953</v>
      </c>
      <c r="D2287" s="139" t="s">
        <v>1770</v>
      </c>
      <c r="E2287" s="140">
        <v>10.56</v>
      </c>
    </row>
    <row r="2288" spans="1:5" ht="20.100000000000001" customHeight="1" x14ac:dyDescent="0.2">
      <c r="A2288" s="138" t="s">
        <v>27954</v>
      </c>
      <c r="B2288" s="139" t="s">
        <v>27955</v>
      </c>
      <c r="C2288" s="138" t="s">
        <v>27956</v>
      </c>
      <c r="D2288" s="139" t="s">
        <v>1770</v>
      </c>
      <c r="E2288" s="140">
        <v>14</v>
      </c>
    </row>
    <row r="2289" spans="1:5" ht="20.100000000000001" customHeight="1" x14ac:dyDescent="0.2">
      <c r="A2289" s="138" t="s">
        <v>27957</v>
      </c>
      <c r="B2289" s="139" t="s">
        <v>27958</v>
      </c>
      <c r="C2289" s="138" t="s">
        <v>27959</v>
      </c>
      <c r="D2289" s="139" t="s">
        <v>1770</v>
      </c>
      <c r="E2289" s="140">
        <v>16.649999999999999</v>
      </c>
    </row>
    <row r="2290" spans="1:5" ht="20.100000000000001" customHeight="1" x14ac:dyDescent="0.2">
      <c r="A2290" s="138" t="s">
        <v>27960</v>
      </c>
      <c r="B2290" s="139" t="s">
        <v>27961</v>
      </c>
      <c r="C2290" s="138" t="s">
        <v>27962</v>
      </c>
      <c r="D2290" s="139" t="s">
        <v>1770</v>
      </c>
      <c r="E2290" s="140">
        <v>19.89</v>
      </c>
    </row>
    <row r="2291" spans="1:5" ht="20.100000000000001" customHeight="1" x14ac:dyDescent="0.2">
      <c r="A2291" s="138" t="s">
        <v>27963</v>
      </c>
      <c r="B2291" s="139" t="s">
        <v>27964</v>
      </c>
      <c r="C2291" s="138" t="s">
        <v>27965</v>
      </c>
      <c r="D2291" s="139" t="s">
        <v>1770</v>
      </c>
      <c r="E2291" s="140">
        <v>25.24</v>
      </c>
    </row>
    <row r="2292" spans="1:5" ht="20.100000000000001" customHeight="1" x14ac:dyDescent="0.2">
      <c r="A2292" s="138" t="s">
        <v>27966</v>
      </c>
      <c r="B2292" s="139" t="s">
        <v>27967</v>
      </c>
      <c r="C2292" s="138" t="s">
        <v>27968</v>
      </c>
      <c r="D2292" s="139" t="s">
        <v>1770</v>
      </c>
      <c r="E2292" s="140">
        <v>29.9</v>
      </c>
    </row>
    <row r="2293" spans="1:5" ht="20.100000000000001" customHeight="1" x14ac:dyDescent="0.2">
      <c r="A2293" s="138" t="s">
        <v>27969</v>
      </c>
      <c r="B2293" s="139" t="s">
        <v>27970</v>
      </c>
      <c r="C2293" s="138" t="s">
        <v>27971</v>
      </c>
      <c r="D2293" s="139" t="s">
        <v>1770</v>
      </c>
      <c r="E2293" s="140">
        <v>34.520000000000003</v>
      </c>
    </row>
    <row r="2294" spans="1:5" ht="20.100000000000001" customHeight="1" x14ac:dyDescent="0.2">
      <c r="A2294" s="138" t="s">
        <v>27972</v>
      </c>
      <c r="B2294" s="139" t="s">
        <v>27973</v>
      </c>
      <c r="C2294" s="138" t="s">
        <v>27974</v>
      </c>
      <c r="D2294" s="139" t="s">
        <v>1770</v>
      </c>
      <c r="E2294" s="140">
        <v>43.59</v>
      </c>
    </row>
    <row r="2295" spans="1:5" ht="20.100000000000001" customHeight="1" x14ac:dyDescent="0.2">
      <c r="A2295" s="138" t="s">
        <v>27975</v>
      </c>
      <c r="B2295" s="139" t="s">
        <v>27976</v>
      </c>
      <c r="C2295" s="138" t="s">
        <v>27977</v>
      </c>
      <c r="D2295" s="139" t="s">
        <v>1770</v>
      </c>
      <c r="E2295" s="140">
        <v>53.25</v>
      </c>
    </row>
    <row r="2296" spans="1:5" ht="20.100000000000001" customHeight="1" x14ac:dyDescent="0.2">
      <c r="A2296" s="138" t="s">
        <v>27978</v>
      </c>
      <c r="B2296" s="139" t="s">
        <v>27979</v>
      </c>
      <c r="C2296" s="138" t="s">
        <v>27980</v>
      </c>
      <c r="D2296" s="139" t="s">
        <v>1770</v>
      </c>
      <c r="E2296" s="140">
        <v>65.069999999999993</v>
      </c>
    </row>
    <row r="2297" spans="1:5" ht="20.100000000000001" customHeight="1" x14ac:dyDescent="0.2">
      <c r="A2297" s="138" t="s">
        <v>27981</v>
      </c>
      <c r="B2297" s="139" t="s">
        <v>27982</v>
      </c>
      <c r="C2297" s="138" t="s">
        <v>27983</v>
      </c>
      <c r="D2297" s="139" t="s">
        <v>1770</v>
      </c>
      <c r="E2297" s="140">
        <v>79.040000000000006</v>
      </c>
    </row>
    <row r="2298" spans="1:5" ht="20.100000000000001" customHeight="1" x14ac:dyDescent="0.2">
      <c r="A2298" s="138" t="s">
        <v>27984</v>
      </c>
      <c r="B2298" s="139" t="s">
        <v>27985</v>
      </c>
      <c r="C2298" s="138" t="s">
        <v>27986</v>
      </c>
      <c r="D2298" s="139" t="s">
        <v>1770</v>
      </c>
      <c r="E2298" s="140">
        <v>82.41</v>
      </c>
    </row>
    <row r="2299" spans="1:5" ht="20.100000000000001" customHeight="1" x14ac:dyDescent="0.2">
      <c r="A2299" s="138" t="s">
        <v>27987</v>
      </c>
      <c r="B2299" s="139" t="s">
        <v>27988</v>
      </c>
      <c r="C2299" s="138" t="s">
        <v>27989</v>
      </c>
      <c r="D2299" s="139" t="s">
        <v>1770</v>
      </c>
      <c r="E2299" s="140">
        <v>105.46</v>
      </c>
    </row>
    <row r="2300" spans="1:5" ht="20.100000000000001" customHeight="1" x14ac:dyDescent="0.2">
      <c r="A2300" s="138" t="s">
        <v>27990</v>
      </c>
      <c r="B2300" s="139" t="s">
        <v>27991</v>
      </c>
      <c r="C2300" s="138" t="s">
        <v>27992</v>
      </c>
      <c r="D2300" s="139" t="s">
        <v>1770</v>
      </c>
      <c r="E2300" s="140">
        <v>123.98</v>
      </c>
    </row>
    <row r="2301" spans="1:5" ht="20.100000000000001" customHeight="1" x14ac:dyDescent="0.2">
      <c r="A2301" s="138" t="s">
        <v>27993</v>
      </c>
      <c r="B2301" s="139" t="s">
        <v>27994</v>
      </c>
      <c r="C2301" s="138" t="s">
        <v>27995</v>
      </c>
      <c r="D2301" s="139" t="s">
        <v>1770</v>
      </c>
      <c r="E2301" s="140">
        <v>141.59</v>
      </c>
    </row>
    <row r="2302" spans="1:5" ht="20.100000000000001" customHeight="1" x14ac:dyDescent="0.2">
      <c r="A2302" s="138" t="s">
        <v>27996</v>
      </c>
      <c r="B2302" s="139" t="s">
        <v>27997</v>
      </c>
      <c r="C2302" s="138" t="s">
        <v>27998</v>
      </c>
      <c r="D2302" s="139" t="s">
        <v>1770</v>
      </c>
      <c r="E2302" s="140">
        <v>162.58000000000001</v>
      </c>
    </row>
    <row r="2303" spans="1:5" ht="20.100000000000001" customHeight="1" x14ac:dyDescent="0.2">
      <c r="A2303" s="138" t="s">
        <v>27999</v>
      </c>
      <c r="B2303" s="139" t="s">
        <v>28000</v>
      </c>
      <c r="C2303" s="138" t="s">
        <v>28001</v>
      </c>
      <c r="D2303" s="139" t="s">
        <v>1549</v>
      </c>
      <c r="E2303" s="140">
        <v>95.47</v>
      </c>
    </row>
    <row r="2304" spans="1:5" ht="20.100000000000001" customHeight="1" x14ac:dyDescent="0.2">
      <c r="A2304" s="138" t="s">
        <v>28002</v>
      </c>
      <c r="B2304" s="139" t="s">
        <v>28003</v>
      </c>
      <c r="C2304" s="138" t="s">
        <v>28004</v>
      </c>
      <c r="D2304" s="139" t="s">
        <v>1549</v>
      </c>
      <c r="E2304" s="140">
        <v>122.68</v>
      </c>
    </row>
    <row r="2305" spans="1:5" ht="20.100000000000001" customHeight="1" x14ac:dyDescent="0.2">
      <c r="A2305" s="138" t="s">
        <v>28005</v>
      </c>
      <c r="B2305" s="139" t="s">
        <v>28006</v>
      </c>
      <c r="C2305" s="138" t="s">
        <v>28007</v>
      </c>
      <c r="D2305" s="139" t="s">
        <v>1549</v>
      </c>
      <c r="E2305" s="140">
        <v>352.27</v>
      </c>
    </row>
    <row r="2306" spans="1:5" ht="20.100000000000001" customHeight="1" x14ac:dyDescent="0.2">
      <c r="A2306" s="138" t="s">
        <v>28008</v>
      </c>
      <c r="B2306" s="139" t="s">
        <v>28009</v>
      </c>
      <c r="C2306" s="138" t="s">
        <v>28010</v>
      </c>
      <c r="D2306" s="139" t="s">
        <v>1549</v>
      </c>
      <c r="E2306" s="140">
        <v>149.07</v>
      </c>
    </row>
    <row r="2307" spans="1:5" ht="20.100000000000001" customHeight="1" x14ac:dyDescent="0.2">
      <c r="A2307" s="138" t="s">
        <v>28011</v>
      </c>
      <c r="B2307" s="139" t="s">
        <v>28012</v>
      </c>
      <c r="C2307" s="138" t="s">
        <v>28013</v>
      </c>
      <c r="D2307" s="139" t="s">
        <v>1549</v>
      </c>
      <c r="E2307" s="140">
        <v>56.05</v>
      </c>
    </row>
    <row r="2308" spans="1:5" ht="20.100000000000001" customHeight="1" x14ac:dyDescent="0.2">
      <c r="A2308" s="138" t="s">
        <v>28014</v>
      </c>
      <c r="B2308" s="139" t="s">
        <v>28015</v>
      </c>
      <c r="C2308" s="138" t="s">
        <v>28016</v>
      </c>
      <c r="D2308" s="139" t="s">
        <v>1549</v>
      </c>
      <c r="E2308" s="140">
        <v>138.88</v>
      </c>
    </row>
    <row r="2309" spans="1:5" ht="20.100000000000001" customHeight="1" x14ac:dyDescent="0.2">
      <c r="A2309" s="138" t="s">
        <v>28017</v>
      </c>
      <c r="B2309" s="139" t="s">
        <v>28018</v>
      </c>
      <c r="C2309" s="138" t="s">
        <v>28019</v>
      </c>
      <c r="D2309" s="139" t="s">
        <v>1549</v>
      </c>
      <c r="E2309" s="140">
        <v>177.42</v>
      </c>
    </row>
    <row r="2310" spans="1:5" ht="20.100000000000001" customHeight="1" x14ac:dyDescent="0.2">
      <c r="A2310" s="138" t="s">
        <v>28020</v>
      </c>
      <c r="B2310" s="139" t="s">
        <v>28021</v>
      </c>
      <c r="C2310" s="138" t="s">
        <v>28022</v>
      </c>
      <c r="D2310" s="139" t="s">
        <v>1549</v>
      </c>
      <c r="E2310" s="140">
        <v>260.25</v>
      </c>
    </row>
    <row r="2311" spans="1:5" ht="20.100000000000001" customHeight="1" x14ac:dyDescent="0.2">
      <c r="A2311" s="138" t="s">
        <v>28023</v>
      </c>
      <c r="B2311" s="139" t="s">
        <v>28024</v>
      </c>
      <c r="C2311" s="138" t="s">
        <v>28025</v>
      </c>
      <c r="D2311" s="139" t="s">
        <v>1549</v>
      </c>
      <c r="E2311" s="140">
        <v>464.15</v>
      </c>
    </row>
    <row r="2312" spans="1:5" ht="20.100000000000001" customHeight="1" x14ac:dyDescent="0.2">
      <c r="A2312" s="138" t="s">
        <v>28026</v>
      </c>
      <c r="B2312" s="139" t="s">
        <v>28027</v>
      </c>
      <c r="C2312" s="138" t="s">
        <v>28028</v>
      </c>
      <c r="D2312" s="139" t="s">
        <v>1549</v>
      </c>
      <c r="E2312" s="140">
        <v>182.42</v>
      </c>
    </row>
    <row r="2313" spans="1:5" ht="20.100000000000001" customHeight="1" x14ac:dyDescent="0.2">
      <c r="A2313" s="138" t="s">
        <v>28029</v>
      </c>
      <c r="B2313" s="139" t="s">
        <v>28030</v>
      </c>
      <c r="C2313" s="138" t="s">
        <v>28031</v>
      </c>
      <c r="D2313" s="139" t="s">
        <v>1549</v>
      </c>
      <c r="E2313" s="140">
        <v>109.11</v>
      </c>
    </row>
    <row r="2314" spans="1:5" ht="20.100000000000001" customHeight="1" x14ac:dyDescent="0.2">
      <c r="A2314" s="138" t="s">
        <v>28032</v>
      </c>
      <c r="B2314" s="139" t="s">
        <v>28033</v>
      </c>
      <c r="C2314" s="138" t="s">
        <v>28034</v>
      </c>
      <c r="D2314" s="139" t="s">
        <v>1549</v>
      </c>
      <c r="E2314" s="140">
        <v>558.74</v>
      </c>
    </row>
    <row r="2315" spans="1:5" ht="20.100000000000001" customHeight="1" x14ac:dyDescent="0.2">
      <c r="A2315" s="138" t="s">
        <v>28035</v>
      </c>
      <c r="B2315" s="139" t="s">
        <v>28036</v>
      </c>
      <c r="C2315" s="138" t="s">
        <v>28037</v>
      </c>
      <c r="D2315" s="139" t="s">
        <v>1549</v>
      </c>
      <c r="E2315" s="140">
        <v>126.38</v>
      </c>
    </row>
    <row r="2316" spans="1:5" ht="20.100000000000001" customHeight="1" x14ac:dyDescent="0.2">
      <c r="A2316" s="138" t="s">
        <v>28038</v>
      </c>
      <c r="B2316" s="139" t="s">
        <v>28039</v>
      </c>
      <c r="C2316" s="138" t="s">
        <v>28040</v>
      </c>
      <c r="D2316" s="139" t="s">
        <v>1549</v>
      </c>
      <c r="E2316" s="140">
        <v>153.94</v>
      </c>
    </row>
    <row r="2317" spans="1:5" ht="20.100000000000001" customHeight="1" x14ac:dyDescent="0.2">
      <c r="A2317" s="138" t="s">
        <v>28041</v>
      </c>
      <c r="B2317" s="139" t="s">
        <v>28042</v>
      </c>
      <c r="C2317" s="138" t="s">
        <v>28043</v>
      </c>
      <c r="D2317" s="139" t="s">
        <v>1549</v>
      </c>
      <c r="E2317" s="140">
        <v>285.81</v>
      </c>
    </row>
    <row r="2318" spans="1:5" ht="20.100000000000001" customHeight="1" x14ac:dyDescent="0.2">
      <c r="A2318" s="138" t="s">
        <v>28044</v>
      </c>
      <c r="B2318" s="139" t="s">
        <v>28045</v>
      </c>
      <c r="C2318" s="138" t="s">
        <v>28046</v>
      </c>
      <c r="D2318" s="139" t="s">
        <v>1549</v>
      </c>
      <c r="E2318" s="140">
        <v>181.39</v>
      </c>
    </row>
    <row r="2319" spans="1:5" ht="20.100000000000001" customHeight="1" x14ac:dyDescent="0.2">
      <c r="A2319" s="138" t="s">
        <v>28047</v>
      </c>
      <c r="B2319" s="139" t="s">
        <v>28048</v>
      </c>
      <c r="C2319" s="138" t="s">
        <v>28049</v>
      </c>
      <c r="D2319" s="139" t="s">
        <v>1549</v>
      </c>
      <c r="E2319" s="140">
        <v>73.25</v>
      </c>
    </row>
    <row r="2320" spans="1:5" ht="20.100000000000001" customHeight="1" x14ac:dyDescent="0.2">
      <c r="A2320" s="138" t="s">
        <v>28050</v>
      </c>
      <c r="B2320" s="139" t="s">
        <v>28051</v>
      </c>
      <c r="C2320" s="138" t="s">
        <v>28052</v>
      </c>
      <c r="D2320" s="139" t="s">
        <v>1549</v>
      </c>
      <c r="E2320" s="140">
        <v>87.91</v>
      </c>
    </row>
    <row r="2321" spans="1:5" ht="20.100000000000001" customHeight="1" x14ac:dyDescent="0.2">
      <c r="A2321" s="138" t="s">
        <v>28053</v>
      </c>
      <c r="B2321" s="139" t="s">
        <v>28054</v>
      </c>
      <c r="C2321" s="138" t="s">
        <v>28055</v>
      </c>
      <c r="D2321" s="139" t="s">
        <v>1549</v>
      </c>
      <c r="E2321" s="140">
        <v>207.48</v>
      </c>
    </row>
    <row r="2322" spans="1:5" ht="20.100000000000001" customHeight="1" x14ac:dyDescent="0.2">
      <c r="A2322" s="138" t="s">
        <v>28056</v>
      </c>
      <c r="B2322" s="139" t="s">
        <v>28057</v>
      </c>
      <c r="C2322" s="138" t="s">
        <v>28058</v>
      </c>
      <c r="D2322" s="139" t="s">
        <v>1549</v>
      </c>
      <c r="E2322" s="140">
        <v>266.07</v>
      </c>
    </row>
    <row r="2323" spans="1:5" ht="20.100000000000001" customHeight="1" x14ac:dyDescent="0.2">
      <c r="A2323" s="138" t="s">
        <v>28059</v>
      </c>
      <c r="B2323" s="139" t="s">
        <v>28060</v>
      </c>
      <c r="C2323" s="138" t="s">
        <v>28061</v>
      </c>
      <c r="D2323" s="139" t="s">
        <v>1549</v>
      </c>
      <c r="E2323" s="140">
        <v>59.25</v>
      </c>
    </row>
    <row r="2324" spans="1:5" ht="20.100000000000001" customHeight="1" x14ac:dyDescent="0.2">
      <c r="A2324" s="138" t="s">
        <v>28062</v>
      </c>
      <c r="B2324" s="139" t="s">
        <v>28063</v>
      </c>
      <c r="C2324" s="138" t="s">
        <v>28064</v>
      </c>
      <c r="D2324" s="139" t="s">
        <v>1549</v>
      </c>
      <c r="E2324" s="140">
        <v>75.709999999999994</v>
      </c>
    </row>
    <row r="2325" spans="1:5" ht="20.100000000000001" customHeight="1" x14ac:dyDescent="0.2">
      <c r="A2325" s="138" t="s">
        <v>28065</v>
      </c>
      <c r="B2325" s="139" t="s">
        <v>28066</v>
      </c>
      <c r="C2325" s="138" t="s">
        <v>28067</v>
      </c>
      <c r="D2325" s="139" t="s">
        <v>1549</v>
      </c>
      <c r="E2325" s="140">
        <v>120.6</v>
      </c>
    </row>
    <row r="2326" spans="1:5" ht="20.100000000000001" customHeight="1" x14ac:dyDescent="0.2">
      <c r="A2326" s="138" t="s">
        <v>28068</v>
      </c>
      <c r="B2326" s="139" t="s">
        <v>28069</v>
      </c>
      <c r="C2326" s="138" t="s">
        <v>28070</v>
      </c>
      <c r="D2326" s="139" t="s">
        <v>1549</v>
      </c>
      <c r="E2326" s="140">
        <v>152.56</v>
      </c>
    </row>
    <row r="2327" spans="1:5" ht="20.100000000000001" customHeight="1" x14ac:dyDescent="0.2">
      <c r="A2327" s="138" t="s">
        <v>28071</v>
      </c>
      <c r="B2327" s="139" t="s">
        <v>28072</v>
      </c>
      <c r="C2327" s="138" t="s">
        <v>28073</v>
      </c>
      <c r="D2327" s="139" t="s">
        <v>1549</v>
      </c>
      <c r="E2327" s="140">
        <v>188.77</v>
      </c>
    </row>
    <row r="2328" spans="1:5" ht="20.100000000000001" customHeight="1" x14ac:dyDescent="0.2">
      <c r="A2328" s="138" t="s">
        <v>28074</v>
      </c>
      <c r="B2328" s="139" t="s">
        <v>28075</v>
      </c>
      <c r="C2328" s="138" t="s">
        <v>28076</v>
      </c>
      <c r="D2328" s="139" t="s">
        <v>1549</v>
      </c>
      <c r="E2328" s="140">
        <v>231.8</v>
      </c>
    </row>
    <row r="2329" spans="1:5" ht="20.100000000000001" customHeight="1" x14ac:dyDescent="0.2">
      <c r="A2329" s="138" t="s">
        <v>28077</v>
      </c>
      <c r="B2329" s="139" t="s">
        <v>28078</v>
      </c>
      <c r="C2329" s="138" t="s">
        <v>28079</v>
      </c>
      <c r="D2329" s="139" t="s">
        <v>1549</v>
      </c>
      <c r="E2329" s="140">
        <v>261.32</v>
      </c>
    </row>
    <row r="2330" spans="1:5" ht="20.100000000000001" customHeight="1" x14ac:dyDescent="0.2">
      <c r="A2330" s="138" t="s">
        <v>28080</v>
      </c>
      <c r="B2330" s="139" t="s">
        <v>28081</v>
      </c>
      <c r="C2330" s="138" t="s">
        <v>28082</v>
      </c>
      <c r="D2330" s="139" t="s">
        <v>1549</v>
      </c>
      <c r="E2330" s="140">
        <v>284.58</v>
      </c>
    </row>
    <row r="2331" spans="1:5" ht="20.100000000000001" customHeight="1" x14ac:dyDescent="0.2">
      <c r="A2331" s="138" t="s">
        <v>28083</v>
      </c>
      <c r="B2331" s="139" t="s">
        <v>28084</v>
      </c>
      <c r="C2331" s="138" t="s">
        <v>28085</v>
      </c>
      <c r="D2331" s="139" t="s">
        <v>1549</v>
      </c>
      <c r="E2331" s="140">
        <v>299.83</v>
      </c>
    </row>
    <row r="2332" spans="1:5" ht="20.100000000000001" customHeight="1" x14ac:dyDescent="0.2">
      <c r="A2332" s="138" t="s">
        <v>28086</v>
      </c>
      <c r="B2332" s="139" t="s">
        <v>28087</v>
      </c>
      <c r="C2332" s="138" t="s">
        <v>28088</v>
      </c>
      <c r="D2332" s="139" t="s">
        <v>1549</v>
      </c>
      <c r="E2332" s="140">
        <v>314.14999999999998</v>
      </c>
    </row>
    <row r="2333" spans="1:5" ht="20.100000000000001" customHeight="1" x14ac:dyDescent="0.2">
      <c r="A2333" s="138" t="s">
        <v>28089</v>
      </c>
      <c r="B2333" s="139" t="s">
        <v>28090</v>
      </c>
      <c r="C2333" s="138" t="s">
        <v>28091</v>
      </c>
      <c r="D2333" s="139" t="s">
        <v>1549</v>
      </c>
      <c r="E2333" s="140">
        <v>436.47</v>
      </c>
    </row>
    <row r="2334" spans="1:5" ht="20.100000000000001" customHeight="1" x14ac:dyDescent="0.2">
      <c r="A2334" s="138" t="s">
        <v>28092</v>
      </c>
      <c r="B2334" s="139" t="s">
        <v>28093</v>
      </c>
      <c r="C2334" s="138" t="s">
        <v>28094</v>
      </c>
      <c r="D2334" s="139" t="s">
        <v>1549</v>
      </c>
      <c r="E2334" s="140">
        <v>482.6</v>
      </c>
    </row>
    <row r="2335" spans="1:5" ht="20.100000000000001" customHeight="1" x14ac:dyDescent="0.2">
      <c r="A2335" s="136" t="s">
        <v>1650</v>
      </c>
      <c r="B2335" s="552" t="s">
        <v>28095</v>
      </c>
      <c r="C2335" s="552"/>
      <c r="D2335" s="552"/>
      <c r="E2335" s="137">
        <v>23179.58</v>
      </c>
    </row>
    <row r="2336" spans="1:5" ht="20.100000000000001" customHeight="1" x14ac:dyDescent="0.2">
      <c r="A2336" s="138" t="s">
        <v>1651</v>
      </c>
      <c r="B2336" s="139" t="s">
        <v>28096</v>
      </c>
      <c r="C2336" s="138" t="s">
        <v>28097</v>
      </c>
      <c r="D2336" s="139" t="s">
        <v>1770</v>
      </c>
      <c r="E2336" s="140">
        <v>34.29</v>
      </c>
    </row>
    <row r="2337" spans="1:5" ht="20.100000000000001" customHeight="1" x14ac:dyDescent="0.2">
      <c r="A2337" s="138" t="s">
        <v>1652</v>
      </c>
      <c r="B2337" s="139" t="s">
        <v>28098</v>
      </c>
      <c r="C2337" s="138" t="s">
        <v>28099</v>
      </c>
      <c r="D2337" s="139" t="s">
        <v>1770</v>
      </c>
      <c r="E2337" s="140">
        <v>52.24</v>
      </c>
    </row>
    <row r="2338" spans="1:5" ht="20.100000000000001" customHeight="1" x14ac:dyDescent="0.2">
      <c r="A2338" s="138" t="s">
        <v>28100</v>
      </c>
      <c r="B2338" s="139" t="s">
        <v>28101</v>
      </c>
      <c r="C2338" s="138" t="s">
        <v>28102</v>
      </c>
      <c r="D2338" s="139" t="s">
        <v>1770</v>
      </c>
      <c r="E2338" s="140">
        <v>63.01</v>
      </c>
    </row>
    <row r="2339" spans="1:5" ht="20.100000000000001" customHeight="1" x14ac:dyDescent="0.2">
      <c r="A2339" s="138" t="s">
        <v>28103</v>
      </c>
      <c r="B2339" s="139" t="s">
        <v>28104</v>
      </c>
      <c r="C2339" s="138" t="s">
        <v>28105</v>
      </c>
      <c r="D2339" s="139" t="s">
        <v>1770</v>
      </c>
      <c r="E2339" s="140">
        <v>75.5</v>
      </c>
    </row>
    <row r="2340" spans="1:5" ht="20.100000000000001" customHeight="1" x14ac:dyDescent="0.2">
      <c r="A2340" s="138" t="s">
        <v>28106</v>
      </c>
      <c r="B2340" s="139" t="s">
        <v>28107</v>
      </c>
      <c r="C2340" s="138" t="s">
        <v>28108</v>
      </c>
      <c r="D2340" s="139" t="s">
        <v>1770</v>
      </c>
      <c r="E2340" s="140">
        <v>77.11</v>
      </c>
    </row>
    <row r="2341" spans="1:5" ht="20.100000000000001" customHeight="1" x14ac:dyDescent="0.2">
      <c r="A2341" s="138" t="s">
        <v>28109</v>
      </c>
      <c r="B2341" s="139" t="s">
        <v>28110</v>
      </c>
      <c r="C2341" s="138" t="s">
        <v>28111</v>
      </c>
      <c r="D2341" s="139" t="s">
        <v>1770</v>
      </c>
      <c r="E2341" s="140">
        <v>98.14</v>
      </c>
    </row>
    <row r="2342" spans="1:5" ht="20.100000000000001" customHeight="1" x14ac:dyDescent="0.2">
      <c r="A2342" s="138" t="s">
        <v>28112</v>
      </c>
      <c r="B2342" s="139" t="s">
        <v>28113</v>
      </c>
      <c r="C2342" s="138" t="s">
        <v>28114</v>
      </c>
      <c r="D2342" s="139" t="s">
        <v>1770</v>
      </c>
      <c r="E2342" s="140">
        <v>114.36</v>
      </c>
    </row>
    <row r="2343" spans="1:5" ht="20.100000000000001" customHeight="1" x14ac:dyDescent="0.2">
      <c r="A2343" s="138" t="s">
        <v>28115</v>
      </c>
      <c r="B2343" s="139" t="s">
        <v>28116</v>
      </c>
      <c r="C2343" s="138" t="s">
        <v>28117</v>
      </c>
      <c r="D2343" s="139" t="s">
        <v>1770</v>
      </c>
      <c r="E2343" s="140">
        <v>140.9</v>
      </c>
    </row>
    <row r="2344" spans="1:5" ht="20.100000000000001" customHeight="1" x14ac:dyDescent="0.2">
      <c r="A2344" s="138" t="s">
        <v>28118</v>
      </c>
      <c r="B2344" s="139" t="s">
        <v>28119</v>
      </c>
      <c r="C2344" s="138" t="s">
        <v>28120</v>
      </c>
      <c r="D2344" s="139" t="s">
        <v>1770</v>
      </c>
      <c r="E2344" s="140">
        <v>158.56</v>
      </c>
    </row>
    <row r="2345" spans="1:5" ht="20.100000000000001" customHeight="1" x14ac:dyDescent="0.2">
      <c r="A2345" s="138" t="s">
        <v>28121</v>
      </c>
      <c r="B2345" s="139" t="s">
        <v>28122</v>
      </c>
      <c r="C2345" s="138" t="s">
        <v>28123</v>
      </c>
      <c r="D2345" s="139" t="s">
        <v>1770</v>
      </c>
      <c r="E2345" s="140">
        <v>231.28</v>
      </c>
    </row>
    <row r="2346" spans="1:5" ht="20.100000000000001" customHeight="1" x14ac:dyDescent="0.2">
      <c r="A2346" s="138" t="s">
        <v>28124</v>
      </c>
      <c r="B2346" s="139" t="s">
        <v>28125</v>
      </c>
      <c r="C2346" s="138" t="s">
        <v>28126</v>
      </c>
      <c r="D2346" s="139" t="s">
        <v>1770</v>
      </c>
      <c r="E2346" s="140">
        <v>293.02999999999997</v>
      </c>
    </row>
    <row r="2347" spans="1:5" ht="20.100000000000001" customHeight="1" x14ac:dyDescent="0.2">
      <c r="A2347" s="138" t="s">
        <v>28127</v>
      </c>
      <c r="B2347" s="139" t="s">
        <v>28128</v>
      </c>
      <c r="C2347" s="138" t="s">
        <v>28129</v>
      </c>
      <c r="D2347" s="139" t="s">
        <v>1770</v>
      </c>
      <c r="E2347" s="140">
        <v>79.72</v>
      </c>
    </row>
    <row r="2348" spans="1:5" ht="20.100000000000001" customHeight="1" x14ac:dyDescent="0.2">
      <c r="A2348" s="138" t="s">
        <v>28130</v>
      </c>
      <c r="B2348" s="139" t="s">
        <v>28131</v>
      </c>
      <c r="C2348" s="138" t="s">
        <v>28132</v>
      </c>
      <c r="D2348" s="139" t="s">
        <v>1770</v>
      </c>
      <c r="E2348" s="140">
        <v>99.68</v>
      </c>
    </row>
    <row r="2349" spans="1:5" ht="20.100000000000001" customHeight="1" x14ac:dyDescent="0.2">
      <c r="A2349" s="138" t="s">
        <v>28133</v>
      </c>
      <c r="B2349" s="139" t="s">
        <v>28134</v>
      </c>
      <c r="C2349" s="138" t="s">
        <v>28135</v>
      </c>
      <c r="D2349" s="139" t="s">
        <v>1770</v>
      </c>
      <c r="E2349" s="140">
        <v>116.85</v>
      </c>
    </row>
    <row r="2350" spans="1:5" ht="20.100000000000001" customHeight="1" x14ac:dyDescent="0.2">
      <c r="A2350" s="138" t="s">
        <v>28136</v>
      </c>
      <c r="B2350" s="139" t="s">
        <v>28137</v>
      </c>
      <c r="C2350" s="138" t="s">
        <v>28138</v>
      </c>
      <c r="D2350" s="139" t="s">
        <v>1770</v>
      </c>
      <c r="E2350" s="140">
        <v>139.68</v>
      </c>
    </row>
    <row r="2351" spans="1:5" ht="20.100000000000001" customHeight="1" x14ac:dyDescent="0.2">
      <c r="A2351" s="138" t="s">
        <v>28139</v>
      </c>
      <c r="B2351" s="139" t="s">
        <v>28140</v>
      </c>
      <c r="C2351" s="138" t="s">
        <v>28141</v>
      </c>
      <c r="D2351" s="139" t="s">
        <v>1770</v>
      </c>
      <c r="E2351" s="140">
        <v>147.29</v>
      </c>
    </row>
    <row r="2352" spans="1:5" ht="20.100000000000001" customHeight="1" x14ac:dyDescent="0.2">
      <c r="A2352" s="138" t="s">
        <v>28142</v>
      </c>
      <c r="B2352" s="139" t="s">
        <v>28143</v>
      </c>
      <c r="C2352" s="138" t="s">
        <v>28144</v>
      </c>
      <c r="D2352" s="139" t="s">
        <v>1770</v>
      </c>
      <c r="E2352" s="140">
        <v>157.80000000000001</v>
      </c>
    </row>
    <row r="2353" spans="1:5" ht="20.100000000000001" customHeight="1" x14ac:dyDescent="0.2">
      <c r="A2353" s="138" t="s">
        <v>28145</v>
      </c>
      <c r="B2353" s="139" t="s">
        <v>28146</v>
      </c>
      <c r="C2353" s="138" t="s">
        <v>28147</v>
      </c>
      <c r="D2353" s="139" t="s">
        <v>1770</v>
      </c>
      <c r="E2353" s="140">
        <v>176.57</v>
      </c>
    </row>
    <row r="2354" spans="1:5" ht="20.100000000000001" customHeight="1" x14ac:dyDescent="0.2">
      <c r="A2354" s="138" t="s">
        <v>28148</v>
      </c>
      <c r="B2354" s="139" t="s">
        <v>28149</v>
      </c>
      <c r="C2354" s="138" t="s">
        <v>28150</v>
      </c>
      <c r="D2354" s="139" t="s">
        <v>1770</v>
      </c>
      <c r="E2354" s="140">
        <v>203.11</v>
      </c>
    </row>
    <row r="2355" spans="1:5" ht="20.100000000000001" customHeight="1" x14ac:dyDescent="0.2">
      <c r="A2355" s="138" t="s">
        <v>28151</v>
      </c>
      <c r="B2355" s="139" t="s">
        <v>28152</v>
      </c>
      <c r="C2355" s="138" t="s">
        <v>28153</v>
      </c>
      <c r="D2355" s="139" t="s">
        <v>1770</v>
      </c>
      <c r="E2355" s="140">
        <v>270.22000000000003</v>
      </c>
    </row>
    <row r="2356" spans="1:5" ht="20.100000000000001" customHeight="1" x14ac:dyDescent="0.2">
      <c r="A2356" s="138" t="s">
        <v>28154</v>
      </c>
      <c r="B2356" s="139" t="s">
        <v>28155</v>
      </c>
      <c r="C2356" s="138" t="s">
        <v>28156</v>
      </c>
      <c r="D2356" s="139" t="s">
        <v>1770</v>
      </c>
      <c r="E2356" s="140">
        <v>281.60000000000002</v>
      </c>
    </row>
    <row r="2357" spans="1:5" ht="20.100000000000001" customHeight="1" x14ac:dyDescent="0.2">
      <c r="A2357" s="138" t="s">
        <v>28157</v>
      </c>
      <c r="B2357" s="139" t="s">
        <v>28158</v>
      </c>
      <c r="C2357" s="138" t="s">
        <v>28159</v>
      </c>
      <c r="D2357" s="139" t="s">
        <v>1770</v>
      </c>
      <c r="E2357" s="140">
        <v>307.27</v>
      </c>
    </row>
    <row r="2358" spans="1:5" ht="20.100000000000001" customHeight="1" x14ac:dyDescent="0.2">
      <c r="A2358" s="138" t="s">
        <v>28160</v>
      </c>
      <c r="B2358" s="139" t="s">
        <v>28161</v>
      </c>
      <c r="C2358" s="138" t="s">
        <v>28162</v>
      </c>
      <c r="D2358" s="139" t="s">
        <v>1770</v>
      </c>
      <c r="E2358" s="140">
        <v>380.22</v>
      </c>
    </row>
    <row r="2359" spans="1:5" ht="20.100000000000001" customHeight="1" x14ac:dyDescent="0.2">
      <c r="A2359" s="138" t="s">
        <v>28163</v>
      </c>
      <c r="B2359" s="139" t="s">
        <v>28164</v>
      </c>
      <c r="C2359" s="138" t="s">
        <v>28165</v>
      </c>
      <c r="D2359" s="139" t="s">
        <v>1770</v>
      </c>
      <c r="E2359" s="140">
        <v>415.1</v>
      </c>
    </row>
    <row r="2360" spans="1:5" ht="20.100000000000001" customHeight="1" x14ac:dyDescent="0.2">
      <c r="A2360" s="138" t="s">
        <v>28166</v>
      </c>
      <c r="B2360" s="139" t="s">
        <v>28167</v>
      </c>
      <c r="C2360" s="138" t="s">
        <v>28168</v>
      </c>
      <c r="D2360" s="139" t="s">
        <v>1770</v>
      </c>
      <c r="E2360" s="140">
        <v>443.92</v>
      </c>
    </row>
    <row r="2361" spans="1:5" ht="20.100000000000001" customHeight="1" x14ac:dyDescent="0.2">
      <c r="A2361" s="138" t="s">
        <v>28169</v>
      </c>
      <c r="B2361" s="139" t="s">
        <v>28170</v>
      </c>
      <c r="C2361" s="138" t="s">
        <v>28171</v>
      </c>
      <c r="D2361" s="139" t="s">
        <v>1770</v>
      </c>
      <c r="E2361" s="140">
        <v>485.52</v>
      </c>
    </row>
    <row r="2362" spans="1:5" ht="20.100000000000001" customHeight="1" x14ac:dyDescent="0.2">
      <c r="A2362" s="138" t="s">
        <v>28172</v>
      </c>
      <c r="B2362" s="139" t="s">
        <v>28173</v>
      </c>
      <c r="C2362" s="138" t="s">
        <v>28174</v>
      </c>
      <c r="D2362" s="139" t="s">
        <v>1770</v>
      </c>
      <c r="E2362" s="140">
        <v>556.69000000000005</v>
      </c>
    </row>
    <row r="2363" spans="1:5" ht="20.100000000000001" customHeight="1" x14ac:dyDescent="0.2">
      <c r="A2363" s="138" t="s">
        <v>28175</v>
      </c>
      <c r="B2363" s="139" t="s">
        <v>28176</v>
      </c>
      <c r="C2363" s="138" t="s">
        <v>28177</v>
      </c>
      <c r="D2363" s="139" t="s">
        <v>1770</v>
      </c>
      <c r="E2363" s="140">
        <v>683.16</v>
      </c>
    </row>
    <row r="2364" spans="1:5" ht="20.100000000000001" customHeight="1" x14ac:dyDescent="0.2">
      <c r="A2364" s="138" t="s">
        <v>28178</v>
      </c>
      <c r="B2364" s="139" t="s">
        <v>28179</v>
      </c>
      <c r="C2364" s="138" t="s">
        <v>28180</v>
      </c>
      <c r="D2364" s="139" t="s">
        <v>1770</v>
      </c>
      <c r="E2364" s="140">
        <v>797.19</v>
      </c>
    </row>
    <row r="2365" spans="1:5" ht="20.100000000000001" customHeight="1" x14ac:dyDescent="0.2">
      <c r="A2365" s="547" t="s">
        <v>28181</v>
      </c>
      <c r="B2365" s="548" t="s">
        <v>28182</v>
      </c>
      <c r="C2365" s="547" t="s">
        <v>28183</v>
      </c>
      <c r="D2365" s="548" t="s">
        <v>1770</v>
      </c>
      <c r="E2365" s="549">
        <v>14.52</v>
      </c>
    </row>
    <row r="2366" spans="1:5" ht="2.1" customHeight="1" x14ac:dyDescent="0.2">
      <c r="A2366" s="547"/>
      <c r="B2366" s="548"/>
      <c r="C2366" s="547"/>
      <c r="D2366" s="548"/>
      <c r="E2366" s="549"/>
    </row>
    <row r="2367" spans="1:5" ht="20.100000000000001" customHeight="1" x14ac:dyDescent="0.2">
      <c r="A2367" s="138" t="s">
        <v>28184</v>
      </c>
      <c r="B2367" s="139" t="s">
        <v>28185</v>
      </c>
      <c r="C2367" s="138" t="s">
        <v>28186</v>
      </c>
      <c r="D2367" s="139" t="s">
        <v>1549</v>
      </c>
      <c r="E2367" s="140">
        <v>19.440000000000001</v>
      </c>
    </row>
    <row r="2368" spans="1:5" ht="20.100000000000001" customHeight="1" x14ac:dyDescent="0.2">
      <c r="A2368" s="138" t="s">
        <v>28187</v>
      </c>
      <c r="B2368" s="139" t="s">
        <v>28188</v>
      </c>
      <c r="C2368" s="138" t="s">
        <v>28189</v>
      </c>
      <c r="D2368" s="139" t="s">
        <v>1549</v>
      </c>
      <c r="E2368" s="140">
        <v>23.89</v>
      </c>
    </row>
    <row r="2369" spans="1:5" ht="20.100000000000001" customHeight="1" x14ac:dyDescent="0.2">
      <c r="A2369" s="138" t="s">
        <v>28190</v>
      </c>
      <c r="B2369" s="139" t="s">
        <v>28191</v>
      </c>
      <c r="C2369" s="138" t="s">
        <v>28192</v>
      </c>
      <c r="D2369" s="139" t="s">
        <v>1549</v>
      </c>
      <c r="E2369" s="140">
        <v>33.36</v>
      </c>
    </row>
    <row r="2370" spans="1:5" ht="20.100000000000001" customHeight="1" x14ac:dyDescent="0.2">
      <c r="A2370" s="138" t="s">
        <v>28193</v>
      </c>
      <c r="B2370" s="139" t="s">
        <v>28194</v>
      </c>
      <c r="C2370" s="138" t="s">
        <v>28195</v>
      </c>
      <c r="D2370" s="139" t="s">
        <v>1549</v>
      </c>
      <c r="E2370" s="140">
        <v>7.25</v>
      </c>
    </row>
    <row r="2371" spans="1:5" ht="20.100000000000001" customHeight="1" x14ac:dyDescent="0.2">
      <c r="A2371" s="138" t="s">
        <v>28196</v>
      </c>
      <c r="B2371" s="139" t="s">
        <v>28197</v>
      </c>
      <c r="C2371" s="138" t="s">
        <v>28198</v>
      </c>
      <c r="D2371" s="139" t="s">
        <v>1549</v>
      </c>
      <c r="E2371" s="140">
        <v>16.559999999999999</v>
      </c>
    </row>
    <row r="2372" spans="1:5" ht="20.100000000000001" customHeight="1" x14ac:dyDescent="0.2">
      <c r="A2372" s="138" t="s">
        <v>28199</v>
      </c>
      <c r="B2372" s="139" t="s">
        <v>28200</v>
      </c>
      <c r="C2372" s="138" t="s">
        <v>28201</v>
      </c>
      <c r="D2372" s="139" t="s">
        <v>1549</v>
      </c>
      <c r="E2372" s="140">
        <v>39.72</v>
      </c>
    </row>
    <row r="2373" spans="1:5" ht="20.100000000000001" customHeight="1" x14ac:dyDescent="0.2">
      <c r="A2373" s="138" t="s">
        <v>28202</v>
      </c>
      <c r="B2373" s="139" t="s">
        <v>28203</v>
      </c>
      <c r="C2373" s="138" t="s">
        <v>28204</v>
      </c>
      <c r="D2373" s="139" t="s">
        <v>1549</v>
      </c>
      <c r="E2373" s="140">
        <v>92.2</v>
      </c>
    </row>
    <row r="2374" spans="1:5" ht="20.100000000000001" customHeight="1" x14ac:dyDescent="0.2">
      <c r="A2374" s="138" t="s">
        <v>28205</v>
      </c>
      <c r="B2374" s="139" t="s">
        <v>28206</v>
      </c>
      <c r="C2374" s="138" t="s">
        <v>28207</v>
      </c>
      <c r="D2374" s="139" t="s">
        <v>1549</v>
      </c>
      <c r="E2374" s="140">
        <v>39.72</v>
      </c>
    </row>
    <row r="2375" spans="1:5" ht="20.100000000000001" customHeight="1" x14ac:dyDescent="0.2">
      <c r="A2375" s="138" t="s">
        <v>28208</v>
      </c>
      <c r="B2375" s="139" t="s">
        <v>28209</v>
      </c>
      <c r="C2375" s="138" t="s">
        <v>28210</v>
      </c>
      <c r="D2375" s="139" t="s">
        <v>1549</v>
      </c>
      <c r="E2375" s="140">
        <v>66.27</v>
      </c>
    </row>
    <row r="2376" spans="1:5" ht="20.100000000000001" customHeight="1" x14ac:dyDescent="0.2">
      <c r="A2376" s="138" t="s">
        <v>28211</v>
      </c>
      <c r="B2376" s="139" t="s">
        <v>28212</v>
      </c>
      <c r="C2376" s="138" t="s">
        <v>28213</v>
      </c>
      <c r="D2376" s="139" t="s">
        <v>1549</v>
      </c>
      <c r="E2376" s="140">
        <v>104.54</v>
      </c>
    </row>
    <row r="2377" spans="1:5" ht="20.100000000000001" customHeight="1" x14ac:dyDescent="0.2">
      <c r="A2377" s="138" t="s">
        <v>28214</v>
      </c>
      <c r="B2377" s="139" t="s">
        <v>28215</v>
      </c>
      <c r="C2377" s="138" t="s">
        <v>28216</v>
      </c>
      <c r="D2377" s="139" t="s">
        <v>1549</v>
      </c>
      <c r="E2377" s="140">
        <v>142.16</v>
      </c>
    </row>
    <row r="2378" spans="1:5" ht="20.100000000000001" customHeight="1" x14ac:dyDescent="0.2">
      <c r="A2378" s="138" t="s">
        <v>28217</v>
      </c>
      <c r="B2378" s="139" t="s">
        <v>28218</v>
      </c>
      <c r="C2378" s="138" t="s">
        <v>28219</v>
      </c>
      <c r="D2378" s="139" t="s">
        <v>1549</v>
      </c>
      <c r="E2378" s="140">
        <v>150.44999999999999</v>
      </c>
    </row>
    <row r="2379" spans="1:5" ht="20.100000000000001" customHeight="1" x14ac:dyDescent="0.2">
      <c r="A2379" s="138" t="s">
        <v>28220</v>
      </c>
      <c r="B2379" s="139" t="s">
        <v>28221</v>
      </c>
      <c r="C2379" s="138" t="s">
        <v>28222</v>
      </c>
      <c r="D2379" s="139" t="s">
        <v>1549</v>
      </c>
      <c r="E2379" s="140">
        <v>158.72999999999999</v>
      </c>
    </row>
    <row r="2380" spans="1:5" ht="20.100000000000001" customHeight="1" x14ac:dyDescent="0.2">
      <c r="A2380" s="138" t="s">
        <v>28223</v>
      </c>
      <c r="B2380" s="139" t="s">
        <v>28224</v>
      </c>
      <c r="C2380" s="138" t="s">
        <v>28225</v>
      </c>
      <c r="D2380" s="139" t="s">
        <v>1549</v>
      </c>
      <c r="E2380" s="140">
        <v>169.05</v>
      </c>
    </row>
    <row r="2381" spans="1:5" ht="20.100000000000001" customHeight="1" x14ac:dyDescent="0.2">
      <c r="A2381" s="138" t="s">
        <v>28226</v>
      </c>
      <c r="B2381" s="139" t="s">
        <v>28227</v>
      </c>
      <c r="C2381" s="138" t="s">
        <v>28228</v>
      </c>
      <c r="D2381" s="139" t="s">
        <v>1549</v>
      </c>
      <c r="E2381" s="140">
        <v>179.08</v>
      </c>
    </row>
    <row r="2382" spans="1:5" ht="20.100000000000001" customHeight="1" x14ac:dyDescent="0.2">
      <c r="A2382" s="138" t="s">
        <v>28229</v>
      </c>
      <c r="B2382" s="139" t="s">
        <v>28230</v>
      </c>
      <c r="C2382" s="138" t="s">
        <v>28231</v>
      </c>
      <c r="D2382" s="139" t="s">
        <v>1549</v>
      </c>
      <c r="E2382" s="140">
        <v>21.77</v>
      </c>
    </row>
    <row r="2383" spans="1:5" ht="20.100000000000001" customHeight="1" x14ac:dyDescent="0.2">
      <c r="A2383" s="138" t="s">
        <v>28232</v>
      </c>
      <c r="B2383" s="139" t="s">
        <v>28233</v>
      </c>
      <c r="C2383" s="138" t="s">
        <v>28234</v>
      </c>
      <c r="D2383" s="139" t="s">
        <v>1549</v>
      </c>
      <c r="E2383" s="140">
        <v>24.37</v>
      </c>
    </row>
    <row r="2384" spans="1:5" ht="20.100000000000001" customHeight="1" x14ac:dyDescent="0.2">
      <c r="A2384" s="138" t="s">
        <v>28235</v>
      </c>
      <c r="B2384" s="139" t="s">
        <v>28236</v>
      </c>
      <c r="C2384" s="138" t="s">
        <v>28237</v>
      </c>
      <c r="D2384" s="139" t="s">
        <v>1549</v>
      </c>
      <c r="E2384" s="140">
        <v>28.29</v>
      </c>
    </row>
    <row r="2385" spans="1:5" ht="20.100000000000001" customHeight="1" x14ac:dyDescent="0.2">
      <c r="A2385" s="138" t="s">
        <v>28238</v>
      </c>
      <c r="B2385" s="139" t="s">
        <v>28239</v>
      </c>
      <c r="C2385" s="138" t="s">
        <v>28240</v>
      </c>
      <c r="D2385" s="139" t="s">
        <v>1549</v>
      </c>
      <c r="E2385" s="140">
        <v>47.36</v>
      </c>
    </row>
    <row r="2386" spans="1:5" ht="20.100000000000001" customHeight="1" x14ac:dyDescent="0.2">
      <c r="A2386" s="138" t="s">
        <v>28241</v>
      </c>
      <c r="B2386" s="139" t="s">
        <v>28242</v>
      </c>
      <c r="C2386" s="138" t="s">
        <v>28243</v>
      </c>
      <c r="D2386" s="139" t="s">
        <v>1549</v>
      </c>
      <c r="E2386" s="140">
        <v>53.47</v>
      </c>
    </row>
    <row r="2387" spans="1:5" ht="20.100000000000001" customHeight="1" x14ac:dyDescent="0.2">
      <c r="A2387" s="138" t="s">
        <v>28244</v>
      </c>
      <c r="B2387" s="139" t="s">
        <v>28245</v>
      </c>
      <c r="C2387" s="138" t="s">
        <v>28246</v>
      </c>
      <c r="D2387" s="139" t="s">
        <v>1549</v>
      </c>
      <c r="E2387" s="140">
        <v>66.59</v>
      </c>
    </row>
    <row r="2388" spans="1:5" ht="20.100000000000001" customHeight="1" x14ac:dyDescent="0.2">
      <c r="A2388" s="138" t="s">
        <v>28247</v>
      </c>
      <c r="B2388" s="139" t="s">
        <v>28248</v>
      </c>
      <c r="C2388" s="138" t="s">
        <v>28249</v>
      </c>
      <c r="D2388" s="139" t="s">
        <v>1549</v>
      </c>
      <c r="E2388" s="140">
        <v>101.6</v>
      </c>
    </row>
    <row r="2389" spans="1:5" ht="20.100000000000001" customHeight="1" x14ac:dyDescent="0.2">
      <c r="A2389" s="138" t="s">
        <v>28250</v>
      </c>
      <c r="B2389" s="139" t="s">
        <v>28251</v>
      </c>
      <c r="C2389" s="138" t="s">
        <v>28252</v>
      </c>
      <c r="D2389" s="139" t="s">
        <v>1549</v>
      </c>
      <c r="E2389" s="140">
        <v>129.72</v>
      </c>
    </row>
    <row r="2390" spans="1:5" ht="20.100000000000001" customHeight="1" x14ac:dyDescent="0.2">
      <c r="A2390" s="138" t="s">
        <v>28253</v>
      </c>
      <c r="B2390" s="139" t="s">
        <v>28254</v>
      </c>
      <c r="C2390" s="138" t="s">
        <v>28255</v>
      </c>
      <c r="D2390" s="139" t="s">
        <v>1549</v>
      </c>
      <c r="E2390" s="140">
        <v>225.14</v>
      </c>
    </row>
    <row r="2391" spans="1:5" ht="20.100000000000001" customHeight="1" x14ac:dyDescent="0.2">
      <c r="A2391" s="138" t="s">
        <v>28256</v>
      </c>
      <c r="B2391" s="139" t="s">
        <v>28257</v>
      </c>
      <c r="C2391" s="138" t="s">
        <v>28258</v>
      </c>
      <c r="D2391" s="139" t="s">
        <v>1549</v>
      </c>
      <c r="E2391" s="140">
        <v>315.73</v>
      </c>
    </row>
    <row r="2392" spans="1:5" ht="20.100000000000001" customHeight="1" x14ac:dyDescent="0.2">
      <c r="A2392" s="138" t="s">
        <v>28259</v>
      </c>
      <c r="B2392" s="139" t="s">
        <v>28260</v>
      </c>
      <c r="C2392" s="138" t="s">
        <v>28261</v>
      </c>
      <c r="D2392" s="139" t="s">
        <v>1549</v>
      </c>
      <c r="E2392" s="140">
        <v>739.22</v>
      </c>
    </row>
    <row r="2393" spans="1:5" ht="20.100000000000001" customHeight="1" x14ac:dyDescent="0.2">
      <c r="A2393" s="138" t="s">
        <v>28262</v>
      </c>
      <c r="B2393" s="139" t="s">
        <v>28263</v>
      </c>
      <c r="C2393" s="138" t="s">
        <v>28264</v>
      </c>
      <c r="D2393" s="139" t="s">
        <v>1549</v>
      </c>
      <c r="E2393" s="140">
        <v>25.34</v>
      </c>
    </row>
    <row r="2394" spans="1:5" ht="20.100000000000001" customHeight="1" x14ac:dyDescent="0.2">
      <c r="A2394" s="547" t="s">
        <v>28265</v>
      </c>
      <c r="B2394" s="548" t="s">
        <v>28266</v>
      </c>
      <c r="C2394" s="547" t="s">
        <v>28267</v>
      </c>
      <c r="D2394" s="548" t="s">
        <v>1549</v>
      </c>
      <c r="E2394" s="549">
        <v>46.66</v>
      </c>
    </row>
    <row r="2395" spans="1:5" ht="2.1" customHeight="1" x14ac:dyDescent="0.2">
      <c r="A2395" s="547"/>
      <c r="B2395" s="548"/>
      <c r="C2395" s="547"/>
      <c r="D2395" s="548"/>
      <c r="E2395" s="549"/>
    </row>
    <row r="2396" spans="1:5" ht="20.100000000000001" customHeight="1" x14ac:dyDescent="0.2">
      <c r="A2396" s="138" t="s">
        <v>28268</v>
      </c>
      <c r="B2396" s="139" t="s">
        <v>28269</v>
      </c>
      <c r="C2396" s="138" t="s">
        <v>28270</v>
      </c>
      <c r="D2396" s="139" t="s">
        <v>1549</v>
      </c>
      <c r="E2396" s="140">
        <v>114.4</v>
      </c>
    </row>
    <row r="2397" spans="1:5" ht="20.100000000000001" customHeight="1" x14ac:dyDescent="0.2">
      <c r="A2397" s="138" t="s">
        <v>28271</v>
      </c>
      <c r="B2397" s="139" t="s">
        <v>28272</v>
      </c>
      <c r="C2397" s="138" t="s">
        <v>28273</v>
      </c>
      <c r="D2397" s="139" t="s">
        <v>1549</v>
      </c>
      <c r="E2397" s="140">
        <v>41.45</v>
      </c>
    </row>
    <row r="2398" spans="1:5" ht="20.100000000000001" customHeight="1" x14ac:dyDescent="0.2">
      <c r="A2398" s="138" t="s">
        <v>28274</v>
      </c>
      <c r="B2398" s="139" t="s">
        <v>28275</v>
      </c>
      <c r="C2398" s="138" t="s">
        <v>28276</v>
      </c>
      <c r="D2398" s="139" t="s">
        <v>1549</v>
      </c>
      <c r="E2398" s="140">
        <v>59.23</v>
      </c>
    </row>
    <row r="2399" spans="1:5" ht="20.100000000000001" customHeight="1" x14ac:dyDescent="0.2">
      <c r="A2399" s="138" t="s">
        <v>28277</v>
      </c>
      <c r="B2399" s="139" t="s">
        <v>28278</v>
      </c>
      <c r="C2399" s="138" t="s">
        <v>28279</v>
      </c>
      <c r="D2399" s="139" t="s">
        <v>1549</v>
      </c>
      <c r="E2399" s="140">
        <v>88.32</v>
      </c>
    </row>
    <row r="2400" spans="1:5" ht="20.100000000000001" customHeight="1" x14ac:dyDescent="0.2">
      <c r="A2400" s="138" t="s">
        <v>28280</v>
      </c>
      <c r="B2400" s="139" t="s">
        <v>28281</v>
      </c>
      <c r="C2400" s="138" t="s">
        <v>28282</v>
      </c>
      <c r="D2400" s="139" t="s">
        <v>1549</v>
      </c>
      <c r="E2400" s="140">
        <v>88.32</v>
      </c>
    </row>
    <row r="2401" spans="1:5" ht="20.100000000000001" customHeight="1" x14ac:dyDescent="0.2">
      <c r="A2401" s="138" t="s">
        <v>28283</v>
      </c>
      <c r="B2401" s="139" t="s">
        <v>28284</v>
      </c>
      <c r="C2401" s="138" t="s">
        <v>28285</v>
      </c>
      <c r="D2401" s="139" t="s">
        <v>1549</v>
      </c>
      <c r="E2401" s="140">
        <v>195.85</v>
      </c>
    </row>
    <row r="2402" spans="1:5" ht="20.100000000000001" customHeight="1" x14ac:dyDescent="0.2">
      <c r="A2402" s="138" t="s">
        <v>28286</v>
      </c>
      <c r="B2402" s="139" t="s">
        <v>28287</v>
      </c>
      <c r="C2402" s="138" t="s">
        <v>28288</v>
      </c>
      <c r="D2402" s="139" t="s">
        <v>1549</v>
      </c>
      <c r="E2402" s="140">
        <v>195.85</v>
      </c>
    </row>
    <row r="2403" spans="1:5" ht="20.100000000000001" customHeight="1" x14ac:dyDescent="0.2">
      <c r="A2403" s="138" t="s">
        <v>28289</v>
      </c>
      <c r="B2403" s="139" t="s">
        <v>28290</v>
      </c>
      <c r="C2403" s="138" t="s">
        <v>28291</v>
      </c>
      <c r="D2403" s="139" t="s">
        <v>1549</v>
      </c>
      <c r="E2403" s="140">
        <v>23.89</v>
      </c>
    </row>
    <row r="2404" spans="1:5" ht="20.100000000000001" customHeight="1" x14ac:dyDescent="0.2">
      <c r="A2404" s="138" t="s">
        <v>28292</v>
      </c>
      <c r="B2404" s="139" t="s">
        <v>28293</v>
      </c>
      <c r="C2404" s="138" t="s">
        <v>28294</v>
      </c>
      <c r="D2404" s="139" t="s">
        <v>1549</v>
      </c>
      <c r="E2404" s="140">
        <v>28.19</v>
      </c>
    </row>
    <row r="2405" spans="1:5" ht="20.100000000000001" customHeight="1" x14ac:dyDescent="0.2">
      <c r="A2405" s="138" t="s">
        <v>28295</v>
      </c>
      <c r="B2405" s="139" t="s">
        <v>28296</v>
      </c>
      <c r="C2405" s="138" t="s">
        <v>28297</v>
      </c>
      <c r="D2405" s="139" t="s">
        <v>1549</v>
      </c>
      <c r="E2405" s="140">
        <v>191.2</v>
      </c>
    </row>
    <row r="2406" spans="1:5" ht="20.100000000000001" customHeight="1" x14ac:dyDescent="0.2">
      <c r="A2406" s="138" t="s">
        <v>28298</v>
      </c>
      <c r="B2406" s="139" t="s">
        <v>28299</v>
      </c>
      <c r="C2406" s="138" t="s">
        <v>28300</v>
      </c>
      <c r="D2406" s="139" t="s">
        <v>1549</v>
      </c>
      <c r="E2406" s="140">
        <v>494.71</v>
      </c>
    </row>
    <row r="2407" spans="1:5" ht="20.100000000000001" customHeight="1" x14ac:dyDescent="0.2">
      <c r="A2407" s="138" t="s">
        <v>28301</v>
      </c>
      <c r="B2407" s="139" t="s">
        <v>28302</v>
      </c>
      <c r="C2407" s="138" t="s">
        <v>28303</v>
      </c>
      <c r="D2407" s="139" t="s">
        <v>1549</v>
      </c>
      <c r="E2407" s="140">
        <v>22.14</v>
      </c>
    </row>
    <row r="2408" spans="1:5" ht="20.100000000000001" customHeight="1" x14ac:dyDescent="0.2">
      <c r="A2408" s="138" t="s">
        <v>28304</v>
      </c>
      <c r="B2408" s="139" t="s">
        <v>28305</v>
      </c>
      <c r="C2408" s="138" t="s">
        <v>28306</v>
      </c>
      <c r="D2408" s="139" t="s">
        <v>1549</v>
      </c>
      <c r="E2408" s="140">
        <v>21.84</v>
      </c>
    </row>
    <row r="2409" spans="1:5" ht="20.100000000000001" customHeight="1" x14ac:dyDescent="0.2">
      <c r="A2409" s="138" t="s">
        <v>28307</v>
      </c>
      <c r="B2409" s="139" t="s">
        <v>28308</v>
      </c>
      <c r="C2409" s="138" t="s">
        <v>28309</v>
      </c>
      <c r="D2409" s="139" t="s">
        <v>1549</v>
      </c>
      <c r="E2409" s="140">
        <v>46.17</v>
      </c>
    </row>
    <row r="2410" spans="1:5" ht="20.100000000000001" customHeight="1" x14ac:dyDescent="0.2">
      <c r="A2410" s="138" t="s">
        <v>28310</v>
      </c>
      <c r="B2410" s="139" t="s">
        <v>28311</v>
      </c>
      <c r="C2410" s="138" t="s">
        <v>28312</v>
      </c>
      <c r="D2410" s="139" t="s">
        <v>1549</v>
      </c>
      <c r="E2410" s="140">
        <v>45.65</v>
      </c>
    </row>
    <row r="2411" spans="1:5" ht="20.100000000000001" customHeight="1" x14ac:dyDescent="0.2">
      <c r="A2411" s="138" t="s">
        <v>28313</v>
      </c>
      <c r="B2411" s="139" t="s">
        <v>28314</v>
      </c>
      <c r="C2411" s="138" t="s">
        <v>28315</v>
      </c>
      <c r="D2411" s="139" t="s">
        <v>1549</v>
      </c>
      <c r="E2411" s="140">
        <v>90.98</v>
      </c>
    </row>
    <row r="2412" spans="1:5" ht="20.100000000000001" customHeight="1" x14ac:dyDescent="0.2">
      <c r="A2412" s="138" t="s">
        <v>28316</v>
      </c>
      <c r="B2412" s="139" t="s">
        <v>28317</v>
      </c>
      <c r="C2412" s="138" t="s">
        <v>28318</v>
      </c>
      <c r="D2412" s="139" t="s">
        <v>1549</v>
      </c>
      <c r="E2412" s="140">
        <v>90.38</v>
      </c>
    </row>
    <row r="2413" spans="1:5" ht="20.100000000000001" customHeight="1" x14ac:dyDescent="0.2">
      <c r="A2413" s="138" t="s">
        <v>28319</v>
      </c>
      <c r="B2413" s="139" t="s">
        <v>28320</v>
      </c>
      <c r="C2413" s="138" t="s">
        <v>28321</v>
      </c>
      <c r="D2413" s="139" t="s">
        <v>1549</v>
      </c>
      <c r="E2413" s="140">
        <v>168.72</v>
      </c>
    </row>
    <row r="2414" spans="1:5" ht="20.100000000000001" customHeight="1" x14ac:dyDescent="0.2">
      <c r="A2414" s="547" t="s">
        <v>28322</v>
      </c>
      <c r="B2414" s="548" t="s">
        <v>28323</v>
      </c>
      <c r="C2414" s="547" t="s">
        <v>28324</v>
      </c>
      <c r="D2414" s="548" t="s">
        <v>1770</v>
      </c>
      <c r="E2414" s="549">
        <v>239.97</v>
      </c>
    </row>
    <row r="2415" spans="1:5" ht="2.1" customHeight="1" x14ac:dyDescent="0.2">
      <c r="A2415" s="547"/>
      <c r="B2415" s="548"/>
      <c r="C2415" s="547"/>
      <c r="D2415" s="548"/>
      <c r="E2415" s="549"/>
    </row>
    <row r="2416" spans="1:5" ht="20.100000000000001" customHeight="1" x14ac:dyDescent="0.2">
      <c r="A2416" s="547" t="s">
        <v>28325</v>
      </c>
      <c r="B2416" s="548" t="s">
        <v>28326</v>
      </c>
      <c r="C2416" s="547" t="s">
        <v>28327</v>
      </c>
      <c r="D2416" s="548" t="s">
        <v>1770</v>
      </c>
      <c r="E2416" s="549">
        <v>342.88</v>
      </c>
    </row>
    <row r="2417" spans="1:5" ht="2.1" customHeight="1" x14ac:dyDescent="0.2">
      <c r="A2417" s="547"/>
      <c r="B2417" s="548"/>
      <c r="C2417" s="547"/>
      <c r="D2417" s="548"/>
      <c r="E2417" s="549"/>
    </row>
    <row r="2418" spans="1:5" ht="20.100000000000001" customHeight="1" x14ac:dyDescent="0.2">
      <c r="A2418" s="138" t="s">
        <v>28328</v>
      </c>
      <c r="B2418" s="139" t="s">
        <v>28329</v>
      </c>
      <c r="C2418" s="138" t="s">
        <v>28330</v>
      </c>
      <c r="D2418" s="139" t="s">
        <v>1549</v>
      </c>
      <c r="E2418" s="140">
        <v>164.54</v>
      </c>
    </row>
    <row r="2419" spans="1:5" ht="20.100000000000001" customHeight="1" x14ac:dyDescent="0.2">
      <c r="A2419" s="138" t="s">
        <v>28331</v>
      </c>
      <c r="B2419" s="139" t="s">
        <v>28332</v>
      </c>
      <c r="C2419" s="138" t="s">
        <v>28333</v>
      </c>
      <c r="D2419" s="139" t="s">
        <v>1549</v>
      </c>
      <c r="E2419" s="140">
        <v>189.84</v>
      </c>
    </row>
    <row r="2420" spans="1:5" ht="20.100000000000001" customHeight="1" x14ac:dyDescent="0.2">
      <c r="A2420" s="138" t="s">
        <v>28334</v>
      </c>
      <c r="B2420" s="139" t="s">
        <v>28335</v>
      </c>
      <c r="C2420" s="138" t="s">
        <v>28336</v>
      </c>
      <c r="D2420" s="139" t="s">
        <v>1549</v>
      </c>
      <c r="E2420" s="140">
        <v>15.5</v>
      </c>
    </row>
    <row r="2421" spans="1:5" ht="20.100000000000001" customHeight="1" x14ac:dyDescent="0.2">
      <c r="A2421" s="138" t="s">
        <v>28337</v>
      </c>
      <c r="B2421" s="139" t="s">
        <v>28338</v>
      </c>
      <c r="C2421" s="138" t="s">
        <v>28339</v>
      </c>
      <c r="D2421" s="139" t="s">
        <v>1549</v>
      </c>
      <c r="E2421" s="140">
        <v>29.63</v>
      </c>
    </row>
    <row r="2422" spans="1:5" ht="20.100000000000001" customHeight="1" x14ac:dyDescent="0.2">
      <c r="A2422" s="138" t="s">
        <v>28340</v>
      </c>
      <c r="B2422" s="139" t="s">
        <v>28341</v>
      </c>
      <c r="C2422" s="138" t="s">
        <v>28342</v>
      </c>
      <c r="D2422" s="139" t="s">
        <v>1549</v>
      </c>
      <c r="E2422" s="140">
        <v>95.19</v>
      </c>
    </row>
    <row r="2423" spans="1:5" ht="20.100000000000001" customHeight="1" x14ac:dyDescent="0.2">
      <c r="A2423" s="138" t="s">
        <v>28343</v>
      </c>
      <c r="B2423" s="139" t="s">
        <v>28344</v>
      </c>
      <c r="C2423" s="138" t="s">
        <v>28345</v>
      </c>
      <c r="D2423" s="139" t="s">
        <v>1549</v>
      </c>
      <c r="E2423" s="140">
        <v>156.5</v>
      </c>
    </row>
    <row r="2424" spans="1:5" ht="20.100000000000001" customHeight="1" x14ac:dyDescent="0.2">
      <c r="A2424" s="138" t="s">
        <v>28346</v>
      </c>
      <c r="B2424" s="139" t="s">
        <v>28347</v>
      </c>
      <c r="C2424" s="138" t="s">
        <v>28348</v>
      </c>
      <c r="D2424" s="139" t="s">
        <v>1549</v>
      </c>
      <c r="E2424" s="140">
        <v>156.5</v>
      </c>
    </row>
    <row r="2425" spans="1:5" ht="20.100000000000001" customHeight="1" x14ac:dyDescent="0.2">
      <c r="A2425" s="138" t="s">
        <v>28349</v>
      </c>
      <c r="B2425" s="139" t="s">
        <v>28350</v>
      </c>
      <c r="C2425" s="138" t="s">
        <v>28351</v>
      </c>
      <c r="D2425" s="139" t="s">
        <v>1549</v>
      </c>
      <c r="E2425" s="140">
        <v>156.5</v>
      </c>
    </row>
    <row r="2426" spans="1:5" ht="20.100000000000001" customHeight="1" x14ac:dyDescent="0.2">
      <c r="A2426" s="138" t="s">
        <v>28352</v>
      </c>
      <c r="B2426" s="139" t="s">
        <v>28353</v>
      </c>
      <c r="C2426" s="138" t="s">
        <v>28354</v>
      </c>
      <c r="D2426" s="139" t="s">
        <v>1549</v>
      </c>
      <c r="E2426" s="140">
        <v>156.5</v>
      </c>
    </row>
    <row r="2427" spans="1:5" ht="20.100000000000001" customHeight="1" x14ac:dyDescent="0.2">
      <c r="A2427" s="138" t="s">
        <v>28355</v>
      </c>
      <c r="B2427" s="139" t="s">
        <v>28356</v>
      </c>
      <c r="C2427" s="138" t="s">
        <v>28357</v>
      </c>
      <c r="D2427" s="139" t="s">
        <v>1549</v>
      </c>
      <c r="E2427" s="140">
        <v>61.77</v>
      </c>
    </row>
    <row r="2428" spans="1:5" ht="20.100000000000001" customHeight="1" x14ac:dyDescent="0.2">
      <c r="A2428" s="138" t="s">
        <v>28358</v>
      </c>
      <c r="B2428" s="139" t="s">
        <v>28359</v>
      </c>
      <c r="C2428" s="138" t="s">
        <v>28360</v>
      </c>
      <c r="D2428" s="139" t="s">
        <v>1549</v>
      </c>
      <c r="E2428" s="140">
        <v>75.569999999999993</v>
      </c>
    </row>
    <row r="2429" spans="1:5" ht="20.100000000000001" customHeight="1" x14ac:dyDescent="0.2">
      <c r="A2429" s="138" t="s">
        <v>28361</v>
      </c>
      <c r="B2429" s="139" t="s">
        <v>28362</v>
      </c>
      <c r="C2429" s="138" t="s">
        <v>28363</v>
      </c>
      <c r="D2429" s="139" t="s">
        <v>1549</v>
      </c>
      <c r="E2429" s="140">
        <v>100.11</v>
      </c>
    </row>
    <row r="2430" spans="1:5" ht="20.100000000000001" customHeight="1" x14ac:dyDescent="0.2">
      <c r="A2430" s="138" t="s">
        <v>28364</v>
      </c>
      <c r="B2430" s="139" t="s">
        <v>28365</v>
      </c>
      <c r="C2430" s="138" t="s">
        <v>28366</v>
      </c>
      <c r="D2430" s="139" t="s">
        <v>1549</v>
      </c>
      <c r="E2430" s="140">
        <v>93.18</v>
      </c>
    </row>
    <row r="2431" spans="1:5" ht="20.100000000000001" customHeight="1" x14ac:dyDescent="0.2">
      <c r="A2431" s="138" t="s">
        <v>28367</v>
      </c>
      <c r="B2431" s="139" t="s">
        <v>28368</v>
      </c>
      <c r="C2431" s="138" t="s">
        <v>28369</v>
      </c>
      <c r="D2431" s="139" t="s">
        <v>1549</v>
      </c>
      <c r="E2431" s="140">
        <v>122.78</v>
      </c>
    </row>
    <row r="2432" spans="1:5" ht="20.100000000000001" customHeight="1" x14ac:dyDescent="0.2">
      <c r="A2432" s="138" t="s">
        <v>28370</v>
      </c>
      <c r="B2432" s="139" t="s">
        <v>28371</v>
      </c>
      <c r="C2432" s="138" t="s">
        <v>28372</v>
      </c>
      <c r="D2432" s="139" t="s">
        <v>1549</v>
      </c>
      <c r="E2432" s="140">
        <v>169.35</v>
      </c>
    </row>
    <row r="2433" spans="1:5" ht="20.100000000000001" customHeight="1" x14ac:dyDescent="0.2">
      <c r="A2433" s="138" t="s">
        <v>28373</v>
      </c>
      <c r="B2433" s="139" t="s">
        <v>28374</v>
      </c>
      <c r="C2433" s="138" t="s">
        <v>28375</v>
      </c>
      <c r="D2433" s="139" t="s">
        <v>1549</v>
      </c>
      <c r="E2433" s="140">
        <v>34.770000000000003</v>
      </c>
    </row>
    <row r="2434" spans="1:5" ht="20.100000000000001" customHeight="1" x14ac:dyDescent="0.2">
      <c r="A2434" s="138" t="s">
        <v>28376</v>
      </c>
      <c r="B2434" s="139" t="s">
        <v>28377</v>
      </c>
      <c r="C2434" s="138" t="s">
        <v>28378</v>
      </c>
      <c r="D2434" s="139" t="s">
        <v>1549</v>
      </c>
      <c r="E2434" s="140">
        <v>28.61</v>
      </c>
    </row>
    <row r="2435" spans="1:5" ht="20.100000000000001" customHeight="1" x14ac:dyDescent="0.2">
      <c r="A2435" s="138" t="s">
        <v>28379</v>
      </c>
      <c r="B2435" s="139" t="s">
        <v>28380</v>
      </c>
      <c r="C2435" s="138" t="s">
        <v>28381</v>
      </c>
      <c r="D2435" s="139" t="s">
        <v>1549</v>
      </c>
      <c r="E2435" s="140">
        <v>64.89</v>
      </c>
    </row>
    <row r="2436" spans="1:5" ht="20.100000000000001" customHeight="1" x14ac:dyDescent="0.2">
      <c r="A2436" s="138" t="s">
        <v>28382</v>
      </c>
      <c r="B2436" s="139" t="s">
        <v>28383</v>
      </c>
      <c r="C2436" s="138" t="s">
        <v>28384</v>
      </c>
      <c r="D2436" s="139" t="s">
        <v>1549</v>
      </c>
      <c r="E2436" s="140">
        <v>135.69999999999999</v>
      </c>
    </row>
    <row r="2437" spans="1:5" ht="20.100000000000001" customHeight="1" x14ac:dyDescent="0.2">
      <c r="A2437" s="138" t="s">
        <v>28385</v>
      </c>
      <c r="B2437" s="139" t="s">
        <v>28386</v>
      </c>
      <c r="C2437" s="138" t="s">
        <v>28387</v>
      </c>
      <c r="D2437" s="139" t="s">
        <v>1549</v>
      </c>
      <c r="E2437" s="140">
        <v>15.04</v>
      </c>
    </row>
    <row r="2438" spans="1:5" ht="20.100000000000001" customHeight="1" x14ac:dyDescent="0.2">
      <c r="A2438" s="547" t="s">
        <v>28388</v>
      </c>
      <c r="B2438" s="548" t="s">
        <v>28389</v>
      </c>
      <c r="C2438" s="547" t="s">
        <v>28390</v>
      </c>
      <c r="D2438" s="548" t="s">
        <v>1549</v>
      </c>
      <c r="E2438" s="549">
        <v>15.04</v>
      </c>
    </row>
    <row r="2439" spans="1:5" ht="2.1" customHeight="1" x14ac:dyDescent="0.2">
      <c r="A2439" s="547"/>
      <c r="B2439" s="548"/>
      <c r="C2439" s="547"/>
      <c r="D2439" s="548"/>
      <c r="E2439" s="549"/>
    </row>
    <row r="2440" spans="1:5" ht="20.100000000000001" customHeight="1" x14ac:dyDescent="0.2">
      <c r="A2440" s="138" t="s">
        <v>28391</v>
      </c>
      <c r="B2440" s="139" t="s">
        <v>28392</v>
      </c>
      <c r="C2440" s="138" t="s">
        <v>28393</v>
      </c>
      <c r="D2440" s="139" t="s">
        <v>1549</v>
      </c>
      <c r="E2440" s="140">
        <v>32.590000000000003</v>
      </c>
    </row>
    <row r="2441" spans="1:5" ht="20.100000000000001" customHeight="1" x14ac:dyDescent="0.2">
      <c r="A2441" s="547" t="s">
        <v>28394</v>
      </c>
      <c r="B2441" s="548" t="s">
        <v>28395</v>
      </c>
      <c r="C2441" s="547" t="s">
        <v>28396</v>
      </c>
      <c r="D2441" s="548" t="s">
        <v>1549</v>
      </c>
      <c r="E2441" s="549">
        <v>32.590000000000003</v>
      </c>
    </row>
    <row r="2442" spans="1:5" ht="2.1" customHeight="1" x14ac:dyDescent="0.2">
      <c r="A2442" s="547"/>
      <c r="B2442" s="548"/>
      <c r="C2442" s="547"/>
      <c r="D2442" s="548"/>
      <c r="E2442" s="549"/>
    </row>
    <row r="2443" spans="1:5" ht="20.100000000000001" customHeight="1" x14ac:dyDescent="0.2">
      <c r="A2443" s="547" t="s">
        <v>28397</v>
      </c>
      <c r="B2443" s="548" t="s">
        <v>28398</v>
      </c>
      <c r="C2443" s="547" t="s">
        <v>28399</v>
      </c>
      <c r="D2443" s="548" t="s">
        <v>1549</v>
      </c>
      <c r="E2443" s="549">
        <v>66.69</v>
      </c>
    </row>
    <row r="2444" spans="1:5" ht="2.1" customHeight="1" x14ac:dyDescent="0.2">
      <c r="A2444" s="547"/>
      <c r="B2444" s="548"/>
      <c r="C2444" s="547"/>
      <c r="D2444" s="548"/>
      <c r="E2444" s="549"/>
    </row>
    <row r="2445" spans="1:5" ht="20.100000000000001" customHeight="1" x14ac:dyDescent="0.2">
      <c r="A2445" s="547" t="s">
        <v>28400</v>
      </c>
      <c r="B2445" s="548" t="s">
        <v>28401</v>
      </c>
      <c r="C2445" s="547" t="s">
        <v>28402</v>
      </c>
      <c r="D2445" s="548" t="s">
        <v>1549</v>
      </c>
      <c r="E2445" s="549">
        <v>107.23</v>
      </c>
    </row>
    <row r="2446" spans="1:5" ht="2.1" customHeight="1" x14ac:dyDescent="0.2">
      <c r="A2446" s="547"/>
      <c r="B2446" s="548"/>
      <c r="C2446" s="547"/>
      <c r="D2446" s="548"/>
      <c r="E2446" s="549"/>
    </row>
    <row r="2447" spans="1:5" ht="20.100000000000001" customHeight="1" x14ac:dyDescent="0.2">
      <c r="A2447" s="138" t="s">
        <v>28403</v>
      </c>
      <c r="B2447" s="139" t="s">
        <v>28404</v>
      </c>
      <c r="C2447" s="138" t="s">
        <v>28405</v>
      </c>
      <c r="D2447" s="139" t="s">
        <v>1549</v>
      </c>
      <c r="E2447" s="140">
        <v>12.53</v>
      </c>
    </row>
    <row r="2448" spans="1:5" ht="20.100000000000001" customHeight="1" x14ac:dyDescent="0.2">
      <c r="A2448" s="138" t="s">
        <v>28406</v>
      </c>
      <c r="B2448" s="139" t="s">
        <v>28407</v>
      </c>
      <c r="C2448" s="138" t="s">
        <v>28408</v>
      </c>
      <c r="D2448" s="139" t="s">
        <v>1549</v>
      </c>
      <c r="E2448" s="140">
        <v>27.31</v>
      </c>
    </row>
    <row r="2449" spans="1:5" ht="20.100000000000001" customHeight="1" x14ac:dyDescent="0.2">
      <c r="A2449" s="138" t="s">
        <v>28409</v>
      </c>
      <c r="B2449" s="139" t="s">
        <v>28410</v>
      </c>
      <c r="C2449" s="138" t="s">
        <v>28411</v>
      </c>
      <c r="D2449" s="139" t="s">
        <v>1549</v>
      </c>
      <c r="E2449" s="140">
        <v>57.13</v>
      </c>
    </row>
    <row r="2450" spans="1:5" ht="20.100000000000001" customHeight="1" x14ac:dyDescent="0.2">
      <c r="A2450" s="138" t="s">
        <v>28412</v>
      </c>
      <c r="B2450" s="139" t="s">
        <v>28413</v>
      </c>
      <c r="C2450" s="138" t="s">
        <v>28414</v>
      </c>
      <c r="D2450" s="139" t="s">
        <v>1549</v>
      </c>
      <c r="E2450" s="140">
        <v>57.13</v>
      </c>
    </row>
    <row r="2451" spans="1:5" ht="20.100000000000001" customHeight="1" x14ac:dyDescent="0.2">
      <c r="A2451" s="138" t="s">
        <v>28415</v>
      </c>
      <c r="B2451" s="139" t="s">
        <v>28416</v>
      </c>
      <c r="C2451" s="138" t="s">
        <v>28417</v>
      </c>
      <c r="D2451" s="139" t="s">
        <v>1549</v>
      </c>
      <c r="E2451" s="140">
        <v>127</v>
      </c>
    </row>
    <row r="2452" spans="1:5" ht="20.100000000000001" customHeight="1" x14ac:dyDescent="0.2">
      <c r="A2452" s="138" t="s">
        <v>28418</v>
      </c>
      <c r="B2452" s="139" t="s">
        <v>28419</v>
      </c>
      <c r="C2452" s="138" t="s">
        <v>28420</v>
      </c>
      <c r="D2452" s="139" t="s">
        <v>1549</v>
      </c>
      <c r="E2452" s="140">
        <v>35.770000000000003</v>
      </c>
    </row>
    <row r="2453" spans="1:5" ht="20.100000000000001" customHeight="1" x14ac:dyDescent="0.2">
      <c r="A2453" s="138" t="s">
        <v>28421</v>
      </c>
      <c r="B2453" s="139" t="s">
        <v>28422</v>
      </c>
      <c r="C2453" s="138" t="s">
        <v>28423</v>
      </c>
      <c r="D2453" s="139" t="s">
        <v>1549</v>
      </c>
      <c r="E2453" s="140">
        <v>35.770000000000003</v>
      </c>
    </row>
    <row r="2454" spans="1:5" ht="20.100000000000001" customHeight="1" x14ac:dyDescent="0.2">
      <c r="A2454" s="138" t="s">
        <v>28424</v>
      </c>
      <c r="B2454" s="139" t="s">
        <v>28425</v>
      </c>
      <c r="C2454" s="138" t="s">
        <v>28426</v>
      </c>
      <c r="D2454" s="139" t="s">
        <v>1549</v>
      </c>
      <c r="E2454" s="140">
        <v>35.81</v>
      </c>
    </row>
    <row r="2455" spans="1:5" ht="20.100000000000001" customHeight="1" x14ac:dyDescent="0.2">
      <c r="A2455" s="138" t="s">
        <v>28427</v>
      </c>
      <c r="B2455" s="139" t="s">
        <v>28428</v>
      </c>
      <c r="C2455" s="138" t="s">
        <v>28429</v>
      </c>
      <c r="D2455" s="139" t="s">
        <v>1549</v>
      </c>
      <c r="E2455" s="140">
        <v>50.05</v>
      </c>
    </row>
    <row r="2456" spans="1:5" ht="20.100000000000001" customHeight="1" x14ac:dyDescent="0.2">
      <c r="A2456" s="138" t="s">
        <v>28430</v>
      </c>
      <c r="B2456" s="139" t="s">
        <v>28431</v>
      </c>
      <c r="C2456" s="138" t="s">
        <v>28432</v>
      </c>
      <c r="D2456" s="139" t="s">
        <v>1549</v>
      </c>
      <c r="E2456" s="140">
        <v>46.51</v>
      </c>
    </row>
    <row r="2457" spans="1:5" ht="20.100000000000001" customHeight="1" x14ac:dyDescent="0.2">
      <c r="A2457" s="138" t="s">
        <v>28433</v>
      </c>
      <c r="B2457" s="139" t="s">
        <v>28434</v>
      </c>
      <c r="C2457" s="138" t="s">
        <v>28435</v>
      </c>
      <c r="D2457" s="139" t="s">
        <v>1549</v>
      </c>
      <c r="E2457" s="140">
        <v>11.82</v>
      </c>
    </row>
    <row r="2458" spans="1:5" ht="20.100000000000001" customHeight="1" x14ac:dyDescent="0.2">
      <c r="A2458" s="138" t="s">
        <v>28436</v>
      </c>
      <c r="B2458" s="139" t="s">
        <v>28437</v>
      </c>
      <c r="C2458" s="138" t="s">
        <v>28438</v>
      </c>
      <c r="D2458" s="139" t="s">
        <v>1549</v>
      </c>
      <c r="E2458" s="140">
        <v>19.16</v>
      </c>
    </row>
    <row r="2459" spans="1:5" ht="20.100000000000001" customHeight="1" x14ac:dyDescent="0.2">
      <c r="A2459" s="138" t="s">
        <v>28439</v>
      </c>
      <c r="B2459" s="139" t="s">
        <v>28440</v>
      </c>
      <c r="C2459" s="138" t="s">
        <v>28441</v>
      </c>
      <c r="D2459" s="139" t="s">
        <v>1549</v>
      </c>
      <c r="E2459" s="140">
        <v>45.99</v>
      </c>
    </row>
    <row r="2460" spans="1:5" ht="20.100000000000001" customHeight="1" x14ac:dyDescent="0.2">
      <c r="A2460" s="138" t="s">
        <v>28442</v>
      </c>
      <c r="B2460" s="139" t="s">
        <v>28443</v>
      </c>
      <c r="C2460" s="138" t="s">
        <v>28444</v>
      </c>
      <c r="D2460" s="139" t="s">
        <v>1549</v>
      </c>
      <c r="E2460" s="140">
        <v>100.28</v>
      </c>
    </row>
    <row r="2461" spans="1:5" ht="20.100000000000001" customHeight="1" x14ac:dyDescent="0.2">
      <c r="A2461" s="138" t="s">
        <v>28445</v>
      </c>
      <c r="B2461" s="139" t="s">
        <v>28446</v>
      </c>
      <c r="C2461" s="138" t="s">
        <v>28447</v>
      </c>
      <c r="D2461" s="139" t="s">
        <v>1549</v>
      </c>
      <c r="E2461" s="140">
        <v>22.22</v>
      </c>
    </row>
    <row r="2462" spans="1:5" ht="20.100000000000001" customHeight="1" x14ac:dyDescent="0.2">
      <c r="A2462" s="138" t="s">
        <v>28448</v>
      </c>
      <c r="B2462" s="139" t="s">
        <v>28449</v>
      </c>
      <c r="C2462" s="138" t="s">
        <v>28450</v>
      </c>
      <c r="D2462" s="139" t="s">
        <v>1549</v>
      </c>
      <c r="E2462" s="140">
        <v>22.82</v>
      </c>
    </row>
    <row r="2463" spans="1:5" ht="20.100000000000001" customHeight="1" x14ac:dyDescent="0.2">
      <c r="A2463" s="138" t="s">
        <v>28451</v>
      </c>
      <c r="B2463" s="139" t="s">
        <v>28452</v>
      </c>
      <c r="C2463" s="138" t="s">
        <v>28453</v>
      </c>
      <c r="D2463" s="139" t="s">
        <v>1549</v>
      </c>
      <c r="E2463" s="140">
        <v>36.520000000000003</v>
      </c>
    </row>
    <row r="2464" spans="1:5" ht="20.100000000000001" customHeight="1" x14ac:dyDescent="0.2">
      <c r="A2464" s="138" t="s">
        <v>28454</v>
      </c>
      <c r="B2464" s="139" t="s">
        <v>28455</v>
      </c>
      <c r="C2464" s="138" t="s">
        <v>28456</v>
      </c>
      <c r="D2464" s="139" t="s">
        <v>1549</v>
      </c>
      <c r="E2464" s="140">
        <v>37.549999999999997</v>
      </c>
    </row>
    <row r="2465" spans="1:5" ht="20.100000000000001" customHeight="1" x14ac:dyDescent="0.2">
      <c r="A2465" s="138" t="s">
        <v>28457</v>
      </c>
      <c r="B2465" s="139" t="s">
        <v>28458</v>
      </c>
      <c r="C2465" s="138" t="s">
        <v>28459</v>
      </c>
      <c r="D2465" s="139" t="s">
        <v>1549</v>
      </c>
      <c r="E2465" s="140">
        <v>104.67</v>
      </c>
    </row>
    <row r="2466" spans="1:5" ht="20.100000000000001" customHeight="1" x14ac:dyDescent="0.2">
      <c r="A2466" s="138" t="s">
        <v>28460</v>
      </c>
      <c r="B2466" s="139" t="s">
        <v>28461</v>
      </c>
      <c r="C2466" s="138" t="s">
        <v>28462</v>
      </c>
      <c r="D2466" s="139" t="s">
        <v>1549</v>
      </c>
      <c r="E2466" s="140">
        <v>135.46</v>
      </c>
    </row>
    <row r="2467" spans="1:5" ht="20.100000000000001" customHeight="1" x14ac:dyDescent="0.2">
      <c r="A2467" s="138" t="s">
        <v>28463</v>
      </c>
      <c r="B2467" s="139" t="s">
        <v>28464</v>
      </c>
      <c r="C2467" s="138" t="s">
        <v>28465</v>
      </c>
      <c r="D2467" s="139" t="s">
        <v>1549</v>
      </c>
      <c r="E2467" s="140">
        <v>165.55</v>
      </c>
    </row>
    <row r="2468" spans="1:5" ht="20.100000000000001" customHeight="1" x14ac:dyDescent="0.2">
      <c r="A2468" s="138" t="s">
        <v>28466</v>
      </c>
      <c r="B2468" s="139" t="s">
        <v>28467</v>
      </c>
      <c r="C2468" s="138" t="s">
        <v>28468</v>
      </c>
      <c r="D2468" s="139" t="s">
        <v>1549</v>
      </c>
      <c r="E2468" s="140">
        <v>26.13</v>
      </c>
    </row>
    <row r="2469" spans="1:5" ht="20.100000000000001" customHeight="1" x14ac:dyDescent="0.2">
      <c r="A2469" s="138" t="s">
        <v>28469</v>
      </c>
      <c r="B2469" s="139" t="s">
        <v>28470</v>
      </c>
      <c r="C2469" s="138" t="s">
        <v>28471</v>
      </c>
      <c r="D2469" s="139" t="s">
        <v>1549</v>
      </c>
      <c r="E2469" s="140">
        <v>29.14</v>
      </c>
    </row>
    <row r="2470" spans="1:5" ht="20.100000000000001" customHeight="1" x14ac:dyDescent="0.2">
      <c r="A2470" s="138" t="s">
        <v>28472</v>
      </c>
      <c r="B2470" s="139" t="s">
        <v>28473</v>
      </c>
      <c r="C2470" s="138" t="s">
        <v>28474</v>
      </c>
      <c r="D2470" s="139" t="s">
        <v>1549</v>
      </c>
      <c r="E2470" s="140">
        <v>35.32</v>
      </c>
    </row>
    <row r="2471" spans="1:5" ht="20.100000000000001" customHeight="1" x14ac:dyDescent="0.2">
      <c r="A2471" s="138" t="s">
        <v>28475</v>
      </c>
      <c r="B2471" s="139" t="s">
        <v>28476</v>
      </c>
      <c r="C2471" s="138" t="s">
        <v>28477</v>
      </c>
      <c r="D2471" s="139" t="s">
        <v>1549</v>
      </c>
      <c r="E2471" s="140">
        <v>57.19</v>
      </c>
    </row>
    <row r="2472" spans="1:5" ht="20.100000000000001" customHeight="1" x14ac:dyDescent="0.2">
      <c r="A2472" s="138" t="s">
        <v>28478</v>
      </c>
      <c r="B2472" s="139" t="s">
        <v>28479</v>
      </c>
      <c r="C2472" s="138" t="s">
        <v>28480</v>
      </c>
      <c r="D2472" s="139" t="s">
        <v>1549</v>
      </c>
      <c r="E2472" s="140">
        <v>63.85</v>
      </c>
    </row>
    <row r="2473" spans="1:5" ht="20.100000000000001" customHeight="1" x14ac:dyDescent="0.2">
      <c r="A2473" s="138" t="s">
        <v>28481</v>
      </c>
      <c r="B2473" s="139" t="s">
        <v>28482</v>
      </c>
      <c r="C2473" s="138" t="s">
        <v>28483</v>
      </c>
      <c r="D2473" s="139" t="s">
        <v>1549</v>
      </c>
      <c r="E2473" s="140">
        <v>82.3</v>
      </c>
    </row>
    <row r="2474" spans="1:5" ht="20.100000000000001" customHeight="1" x14ac:dyDescent="0.2">
      <c r="A2474" s="138" t="s">
        <v>28484</v>
      </c>
      <c r="B2474" s="139" t="s">
        <v>28485</v>
      </c>
      <c r="C2474" s="138" t="s">
        <v>28486</v>
      </c>
      <c r="D2474" s="139" t="s">
        <v>1549</v>
      </c>
      <c r="E2474" s="140">
        <v>133.5</v>
      </c>
    </row>
    <row r="2475" spans="1:5" ht="20.100000000000001" customHeight="1" x14ac:dyDescent="0.2">
      <c r="A2475" s="138" t="s">
        <v>28487</v>
      </c>
      <c r="B2475" s="139" t="s">
        <v>28488</v>
      </c>
      <c r="C2475" s="138" t="s">
        <v>28489</v>
      </c>
      <c r="D2475" s="139" t="s">
        <v>1549</v>
      </c>
      <c r="E2475" s="140">
        <v>165.76</v>
      </c>
    </row>
    <row r="2476" spans="1:5" ht="20.100000000000001" customHeight="1" x14ac:dyDescent="0.2">
      <c r="A2476" s="138" t="s">
        <v>28490</v>
      </c>
      <c r="B2476" s="139" t="s">
        <v>28491</v>
      </c>
      <c r="C2476" s="138" t="s">
        <v>28492</v>
      </c>
      <c r="D2476" s="139" t="s">
        <v>1549</v>
      </c>
      <c r="E2476" s="140">
        <v>282.24</v>
      </c>
    </row>
    <row r="2477" spans="1:5" ht="20.100000000000001" customHeight="1" x14ac:dyDescent="0.2">
      <c r="A2477" s="138" t="s">
        <v>28493</v>
      </c>
      <c r="B2477" s="139" t="s">
        <v>28494</v>
      </c>
      <c r="C2477" s="138" t="s">
        <v>28495</v>
      </c>
      <c r="D2477" s="139" t="s">
        <v>1549</v>
      </c>
      <c r="E2477" s="140">
        <v>390.25</v>
      </c>
    </row>
    <row r="2478" spans="1:5" ht="20.100000000000001" customHeight="1" x14ac:dyDescent="0.2">
      <c r="A2478" s="138" t="s">
        <v>28496</v>
      </c>
      <c r="B2478" s="139" t="s">
        <v>28497</v>
      </c>
      <c r="C2478" s="138" t="s">
        <v>28498</v>
      </c>
      <c r="D2478" s="139" t="s">
        <v>1549</v>
      </c>
      <c r="E2478" s="140">
        <v>846.57</v>
      </c>
    </row>
    <row r="2479" spans="1:5" ht="20.100000000000001" customHeight="1" x14ac:dyDescent="0.2">
      <c r="A2479" s="547" t="s">
        <v>28499</v>
      </c>
      <c r="B2479" s="548" t="s">
        <v>28500</v>
      </c>
      <c r="C2479" s="547" t="s">
        <v>28501</v>
      </c>
      <c r="D2479" s="548" t="s">
        <v>1549</v>
      </c>
      <c r="E2479" s="549">
        <v>30.77</v>
      </c>
    </row>
    <row r="2480" spans="1:5" ht="2.1" customHeight="1" x14ac:dyDescent="0.2">
      <c r="A2480" s="547"/>
      <c r="B2480" s="548"/>
      <c r="C2480" s="547"/>
      <c r="D2480" s="548"/>
      <c r="E2480" s="549"/>
    </row>
    <row r="2481" spans="1:5" ht="20.100000000000001" customHeight="1" x14ac:dyDescent="0.2">
      <c r="A2481" s="138" t="s">
        <v>28502</v>
      </c>
      <c r="B2481" s="139" t="s">
        <v>28503</v>
      </c>
      <c r="C2481" s="138" t="s">
        <v>28504</v>
      </c>
      <c r="D2481" s="139" t="s">
        <v>1549</v>
      </c>
      <c r="E2481" s="140">
        <v>60.36</v>
      </c>
    </row>
    <row r="2482" spans="1:5" ht="20.100000000000001" customHeight="1" x14ac:dyDescent="0.2">
      <c r="A2482" s="547" t="s">
        <v>28505</v>
      </c>
      <c r="B2482" s="548" t="s">
        <v>28506</v>
      </c>
      <c r="C2482" s="547" t="s">
        <v>28507</v>
      </c>
      <c r="D2482" s="548" t="s">
        <v>1549</v>
      </c>
      <c r="E2482" s="549">
        <v>141.19</v>
      </c>
    </row>
    <row r="2483" spans="1:5" ht="2.1" customHeight="1" x14ac:dyDescent="0.2">
      <c r="A2483" s="547"/>
      <c r="B2483" s="548"/>
      <c r="C2483" s="547"/>
      <c r="D2483" s="548"/>
      <c r="E2483" s="549"/>
    </row>
    <row r="2484" spans="1:5" ht="20.100000000000001" customHeight="1" x14ac:dyDescent="0.2">
      <c r="A2484" s="547" t="s">
        <v>28508</v>
      </c>
      <c r="B2484" s="548" t="s">
        <v>28509</v>
      </c>
      <c r="C2484" s="547" t="s">
        <v>28510</v>
      </c>
      <c r="D2484" s="548" t="s">
        <v>1549</v>
      </c>
      <c r="E2484" s="549">
        <v>327.33999999999997</v>
      </c>
    </row>
    <row r="2485" spans="1:5" ht="2.1" customHeight="1" x14ac:dyDescent="0.2">
      <c r="A2485" s="547"/>
      <c r="B2485" s="548"/>
      <c r="C2485" s="547"/>
      <c r="D2485" s="548"/>
      <c r="E2485" s="549"/>
    </row>
    <row r="2486" spans="1:5" ht="20.100000000000001" customHeight="1" x14ac:dyDescent="0.2">
      <c r="A2486" s="138" t="s">
        <v>28511</v>
      </c>
      <c r="B2486" s="139" t="s">
        <v>28512</v>
      </c>
      <c r="C2486" s="138" t="s">
        <v>28513</v>
      </c>
      <c r="D2486" s="139" t="s">
        <v>1770</v>
      </c>
      <c r="E2486" s="140">
        <v>26.14</v>
      </c>
    </row>
    <row r="2487" spans="1:5" ht="20.100000000000001" customHeight="1" x14ac:dyDescent="0.2">
      <c r="A2487" s="138" t="s">
        <v>28514</v>
      </c>
      <c r="B2487" s="139" t="s">
        <v>28515</v>
      </c>
      <c r="C2487" s="138" t="s">
        <v>28516</v>
      </c>
      <c r="D2487" s="139" t="s">
        <v>1770</v>
      </c>
      <c r="E2487" s="140">
        <v>40.770000000000003</v>
      </c>
    </row>
    <row r="2488" spans="1:5" ht="20.100000000000001" customHeight="1" x14ac:dyDescent="0.2">
      <c r="A2488" s="138" t="s">
        <v>28517</v>
      </c>
      <c r="B2488" s="139" t="s">
        <v>28518</v>
      </c>
      <c r="C2488" s="138" t="s">
        <v>28519</v>
      </c>
      <c r="D2488" s="139" t="s">
        <v>1770</v>
      </c>
      <c r="E2488" s="140">
        <v>48.25</v>
      </c>
    </row>
    <row r="2489" spans="1:5" ht="20.100000000000001" customHeight="1" x14ac:dyDescent="0.2">
      <c r="A2489" s="138" t="s">
        <v>28520</v>
      </c>
      <c r="B2489" s="139" t="s">
        <v>28521</v>
      </c>
      <c r="C2489" s="138" t="s">
        <v>28522</v>
      </c>
      <c r="D2489" s="139" t="s">
        <v>1770</v>
      </c>
      <c r="E2489" s="140">
        <v>68.52</v>
      </c>
    </row>
    <row r="2490" spans="1:5" ht="20.100000000000001" customHeight="1" x14ac:dyDescent="0.2">
      <c r="A2490" s="138" t="s">
        <v>28523</v>
      </c>
      <c r="B2490" s="139" t="s">
        <v>28524</v>
      </c>
      <c r="C2490" s="138" t="s">
        <v>28525</v>
      </c>
      <c r="D2490" s="139" t="s">
        <v>1770</v>
      </c>
      <c r="E2490" s="140">
        <v>134.30000000000001</v>
      </c>
    </row>
    <row r="2491" spans="1:5" ht="20.100000000000001" customHeight="1" x14ac:dyDescent="0.2">
      <c r="A2491" s="138" t="s">
        <v>28526</v>
      </c>
      <c r="B2491" s="139" t="s">
        <v>28527</v>
      </c>
      <c r="C2491" s="138" t="s">
        <v>28528</v>
      </c>
      <c r="D2491" s="139" t="s">
        <v>1770</v>
      </c>
      <c r="E2491" s="140">
        <v>74.87</v>
      </c>
    </row>
    <row r="2492" spans="1:5" ht="20.100000000000001" customHeight="1" x14ac:dyDescent="0.2">
      <c r="A2492" s="138" t="s">
        <v>28529</v>
      </c>
      <c r="B2492" s="139" t="s">
        <v>28530</v>
      </c>
      <c r="C2492" s="138" t="s">
        <v>28531</v>
      </c>
      <c r="D2492" s="139" t="s">
        <v>1770</v>
      </c>
      <c r="E2492" s="140">
        <v>179.37</v>
      </c>
    </row>
    <row r="2493" spans="1:5" ht="20.100000000000001" customHeight="1" x14ac:dyDescent="0.2">
      <c r="A2493" s="138" t="s">
        <v>28532</v>
      </c>
      <c r="B2493" s="139" t="s">
        <v>28533</v>
      </c>
      <c r="C2493" s="138" t="s">
        <v>28534</v>
      </c>
      <c r="D2493" s="139" t="s">
        <v>1770</v>
      </c>
      <c r="E2493" s="140">
        <v>29.33</v>
      </c>
    </row>
    <row r="2494" spans="1:5" ht="20.100000000000001" customHeight="1" x14ac:dyDescent="0.2">
      <c r="A2494" s="138" t="s">
        <v>28535</v>
      </c>
      <c r="B2494" s="139" t="s">
        <v>28536</v>
      </c>
      <c r="C2494" s="138" t="s">
        <v>28537</v>
      </c>
      <c r="D2494" s="139" t="s">
        <v>1770</v>
      </c>
      <c r="E2494" s="140">
        <v>35.42</v>
      </c>
    </row>
    <row r="2495" spans="1:5" ht="20.100000000000001" customHeight="1" x14ac:dyDescent="0.2">
      <c r="A2495" s="138" t="s">
        <v>28538</v>
      </c>
      <c r="B2495" s="139" t="s">
        <v>28539</v>
      </c>
      <c r="C2495" s="138" t="s">
        <v>28540</v>
      </c>
      <c r="D2495" s="139" t="s">
        <v>1770</v>
      </c>
      <c r="E2495" s="140">
        <v>47.77</v>
      </c>
    </row>
    <row r="2496" spans="1:5" ht="20.100000000000001" customHeight="1" x14ac:dyDescent="0.2">
      <c r="A2496" s="138" t="s">
        <v>28541</v>
      </c>
      <c r="B2496" s="139" t="s">
        <v>28542</v>
      </c>
      <c r="C2496" s="138" t="s">
        <v>28543</v>
      </c>
      <c r="D2496" s="139" t="s">
        <v>1770</v>
      </c>
      <c r="E2496" s="140">
        <v>63.71</v>
      </c>
    </row>
    <row r="2497" spans="1:5" ht="20.100000000000001" customHeight="1" x14ac:dyDescent="0.2">
      <c r="A2497" s="138" t="s">
        <v>28544</v>
      </c>
      <c r="B2497" s="139" t="s">
        <v>28545</v>
      </c>
      <c r="C2497" s="138" t="s">
        <v>28546</v>
      </c>
      <c r="D2497" s="139" t="s">
        <v>1770</v>
      </c>
      <c r="E2497" s="140">
        <v>75.64</v>
      </c>
    </row>
    <row r="2498" spans="1:5" ht="20.100000000000001" customHeight="1" x14ac:dyDescent="0.2">
      <c r="A2498" s="138" t="s">
        <v>28547</v>
      </c>
      <c r="B2498" s="139" t="s">
        <v>28548</v>
      </c>
      <c r="C2498" s="138" t="s">
        <v>28549</v>
      </c>
      <c r="D2498" s="139" t="s">
        <v>1770</v>
      </c>
      <c r="E2498" s="140">
        <v>102.65</v>
      </c>
    </row>
    <row r="2499" spans="1:5" ht="20.100000000000001" customHeight="1" x14ac:dyDescent="0.2">
      <c r="A2499" s="138" t="s">
        <v>28550</v>
      </c>
      <c r="B2499" s="139" t="s">
        <v>28551</v>
      </c>
      <c r="C2499" s="138" t="s">
        <v>28552</v>
      </c>
      <c r="D2499" s="139" t="s">
        <v>1770</v>
      </c>
      <c r="E2499" s="140">
        <v>123.74</v>
      </c>
    </row>
    <row r="2500" spans="1:5" ht="20.100000000000001" customHeight="1" x14ac:dyDescent="0.2">
      <c r="A2500" s="138" t="s">
        <v>28553</v>
      </c>
      <c r="B2500" s="139" t="s">
        <v>28554</v>
      </c>
      <c r="C2500" s="138" t="s">
        <v>28555</v>
      </c>
      <c r="D2500" s="139" t="s">
        <v>1770</v>
      </c>
      <c r="E2500" s="140">
        <v>160.35</v>
      </c>
    </row>
    <row r="2501" spans="1:5" ht="20.100000000000001" customHeight="1" x14ac:dyDescent="0.2">
      <c r="A2501" s="138" t="s">
        <v>28556</v>
      </c>
      <c r="B2501" s="139" t="s">
        <v>28557</v>
      </c>
      <c r="C2501" s="138" t="s">
        <v>28558</v>
      </c>
      <c r="D2501" s="139" t="s">
        <v>1770</v>
      </c>
      <c r="E2501" s="140">
        <v>211.46</v>
      </c>
    </row>
    <row r="2502" spans="1:5" ht="20.100000000000001" customHeight="1" x14ac:dyDescent="0.2">
      <c r="A2502" s="138" t="s">
        <v>28559</v>
      </c>
      <c r="B2502" s="139" t="s">
        <v>28560</v>
      </c>
      <c r="C2502" s="138" t="s">
        <v>28561</v>
      </c>
      <c r="D2502" s="139" t="s">
        <v>1770</v>
      </c>
      <c r="E2502" s="140">
        <v>297.72000000000003</v>
      </c>
    </row>
    <row r="2503" spans="1:5" ht="20.100000000000001" customHeight="1" x14ac:dyDescent="0.2">
      <c r="A2503" s="138" t="s">
        <v>28562</v>
      </c>
      <c r="B2503" s="139" t="s">
        <v>28563</v>
      </c>
      <c r="C2503" s="138" t="s">
        <v>28564</v>
      </c>
      <c r="D2503" s="139" t="s">
        <v>1770</v>
      </c>
      <c r="E2503" s="140">
        <v>328.64</v>
      </c>
    </row>
    <row r="2504" spans="1:5" ht="20.100000000000001" customHeight="1" x14ac:dyDescent="0.2">
      <c r="A2504" s="138" t="s">
        <v>28565</v>
      </c>
      <c r="B2504" s="139" t="s">
        <v>28566</v>
      </c>
      <c r="C2504" s="138" t="s">
        <v>28567</v>
      </c>
      <c r="D2504" s="139" t="s">
        <v>1770</v>
      </c>
      <c r="E2504" s="140">
        <v>57.73</v>
      </c>
    </row>
    <row r="2505" spans="1:5" ht="20.100000000000001" customHeight="1" x14ac:dyDescent="0.2">
      <c r="A2505" s="138" t="s">
        <v>28568</v>
      </c>
      <c r="B2505" s="139" t="s">
        <v>28569</v>
      </c>
      <c r="C2505" s="138" t="s">
        <v>28570</v>
      </c>
      <c r="D2505" s="139" t="s">
        <v>1770</v>
      </c>
      <c r="E2505" s="140">
        <v>69.489999999999995</v>
      </c>
    </row>
    <row r="2506" spans="1:5" ht="20.100000000000001" customHeight="1" x14ac:dyDescent="0.2">
      <c r="A2506" s="138" t="s">
        <v>28571</v>
      </c>
      <c r="B2506" s="139" t="s">
        <v>28572</v>
      </c>
      <c r="C2506" s="138" t="s">
        <v>28573</v>
      </c>
      <c r="D2506" s="139" t="s">
        <v>1770</v>
      </c>
      <c r="E2506" s="140">
        <v>96.12</v>
      </c>
    </row>
    <row r="2507" spans="1:5" ht="20.100000000000001" customHeight="1" x14ac:dyDescent="0.2">
      <c r="A2507" s="138" t="s">
        <v>28574</v>
      </c>
      <c r="B2507" s="139" t="s">
        <v>28575</v>
      </c>
      <c r="C2507" s="138" t="s">
        <v>28576</v>
      </c>
      <c r="D2507" s="139" t="s">
        <v>1770</v>
      </c>
      <c r="E2507" s="140">
        <v>113.47</v>
      </c>
    </row>
    <row r="2508" spans="1:5" ht="20.100000000000001" customHeight="1" x14ac:dyDescent="0.2">
      <c r="A2508" s="138" t="s">
        <v>28577</v>
      </c>
      <c r="B2508" s="139" t="s">
        <v>28578</v>
      </c>
      <c r="C2508" s="138" t="s">
        <v>28579</v>
      </c>
      <c r="D2508" s="139" t="s">
        <v>1770</v>
      </c>
      <c r="E2508" s="140">
        <v>127.16</v>
      </c>
    </row>
    <row r="2509" spans="1:5" ht="20.100000000000001" customHeight="1" x14ac:dyDescent="0.2">
      <c r="A2509" s="138" t="s">
        <v>28580</v>
      </c>
      <c r="B2509" s="139" t="s">
        <v>28581</v>
      </c>
      <c r="C2509" s="138" t="s">
        <v>28582</v>
      </c>
      <c r="D2509" s="139" t="s">
        <v>1770</v>
      </c>
      <c r="E2509" s="140">
        <v>165.97</v>
      </c>
    </row>
    <row r="2510" spans="1:5" ht="20.100000000000001" customHeight="1" x14ac:dyDescent="0.2">
      <c r="A2510" s="138" t="s">
        <v>28583</v>
      </c>
      <c r="B2510" s="139" t="s">
        <v>28584</v>
      </c>
      <c r="C2510" s="138" t="s">
        <v>28585</v>
      </c>
      <c r="D2510" s="139" t="s">
        <v>1770</v>
      </c>
      <c r="E2510" s="140">
        <v>198.3</v>
      </c>
    </row>
    <row r="2511" spans="1:5" ht="20.100000000000001" customHeight="1" x14ac:dyDescent="0.2">
      <c r="A2511" s="138" t="s">
        <v>28586</v>
      </c>
      <c r="B2511" s="139" t="s">
        <v>28587</v>
      </c>
      <c r="C2511" s="138" t="s">
        <v>28588</v>
      </c>
      <c r="D2511" s="139" t="s">
        <v>1770</v>
      </c>
      <c r="E2511" s="140">
        <v>237.43</v>
      </c>
    </row>
    <row r="2512" spans="1:5" ht="20.100000000000001" customHeight="1" x14ac:dyDescent="0.2">
      <c r="A2512" s="138" t="s">
        <v>28589</v>
      </c>
      <c r="B2512" s="139" t="s">
        <v>28590</v>
      </c>
      <c r="C2512" s="138" t="s">
        <v>28591</v>
      </c>
      <c r="D2512" s="139" t="s">
        <v>1770</v>
      </c>
      <c r="E2512" s="140">
        <v>304.02</v>
      </c>
    </row>
    <row r="2513" spans="1:5" ht="20.100000000000001" customHeight="1" x14ac:dyDescent="0.2">
      <c r="A2513" s="138" t="s">
        <v>28592</v>
      </c>
      <c r="B2513" s="139" t="s">
        <v>28593</v>
      </c>
      <c r="C2513" s="138" t="s">
        <v>28594</v>
      </c>
      <c r="D2513" s="139" t="s">
        <v>1770</v>
      </c>
      <c r="E2513" s="140">
        <v>417.98</v>
      </c>
    </row>
    <row r="2514" spans="1:5" ht="20.100000000000001" customHeight="1" x14ac:dyDescent="0.2">
      <c r="A2514" s="138" t="s">
        <v>28595</v>
      </c>
      <c r="B2514" s="139" t="s">
        <v>28596</v>
      </c>
      <c r="C2514" s="138" t="s">
        <v>28597</v>
      </c>
      <c r="D2514" s="139" t="s">
        <v>1770</v>
      </c>
      <c r="E2514" s="140">
        <v>455.34</v>
      </c>
    </row>
    <row r="2515" spans="1:5" ht="20.100000000000001" customHeight="1" x14ac:dyDescent="0.2">
      <c r="A2515" s="136" t="s">
        <v>1653</v>
      </c>
      <c r="B2515" s="552" t="s">
        <v>28598</v>
      </c>
      <c r="C2515" s="552"/>
      <c r="D2515" s="552"/>
      <c r="E2515" s="137">
        <v>15347.68</v>
      </c>
    </row>
    <row r="2516" spans="1:5" ht="20.100000000000001" customHeight="1" x14ac:dyDescent="0.2">
      <c r="A2516" s="138" t="s">
        <v>1654</v>
      </c>
      <c r="B2516" s="139" t="s">
        <v>28599</v>
      </c>
      <c r="C2516" s="138" t="s">
        <v>28600</v>
      </c>
      <c r="D2516" s="139" t="s">
        <v>1549</v>
      </c>
      <c r="E2516" s="140">
        <v>9.01</v>
      </c>
    </row>
    <row r="2517" spans="1:5" ht="20.100000000000001" customHeight="1" x14ac:dyDescent="0.2">
      <c r="A2517" s="138" t="s">
        <v>1655</v>
      </c>
      <c r="B2517" s="139" t="s">
        <v>28601</v>
      </c>
      <c r="C2517" s="138" t="s">
        <v>28602</v>
      </c>
      <c r="D2517" s="139" t="s">
        <v>1549</v>
      </c>
      <c r="E2517" s="140">
        <v>7.24</v>
      </c>
    </row>
    <row r="2518" spans="1:5" ht="20.100000000000001" customHeight="1" x14ac:dyDescent="0.2">
      <c r="A2518" s="138" t="s">
        <v>28603</v>
      </c>
      <c r="B2518" s="139" t="s">
        <v>28604</v>
      </c>
      <c r="C2518" s="138" t="s">
        <v>28605</v>
      </c>
      <c r="D2518" s="139" t="s">
        <v>1549</v>
      </c>
      <c r="E2518" s="140">
        <v>4.6399999999999997</v>
      </c>
    </row>
    <row r="2519" spans="1:5" ht="20.100000000000001" customHeight="1" x14ac:dyDescent="0.2">
      <c r="A2519" s="138" t="s">
        <v>28606</v>
      </c>
      <c r="B2519" s="139" t="s">
        <v>28607</v>
      </c>
      <c r="C2519" s="138" t="s">
        <v>28608</v>
      </c>
      <c r="D2519" s="139" t="s">
        <v>1549</v>
      </c>
      <c r="E2519" s="140">
        <v>5.5</v>
      </c>
    </row>
    <row r="2520" spans="1:5" ht="20.100000000000001" customHeight="1" x14ac:dyDescent="0.2">
      <c r="A2520" s="138" t="s">
        <v>28609</v>
      </c>
      <c r="B2520" s="139" t="s">
        <v>28610</v>
      </c>
      <c r="C2520" s="138" t="s">
        <v>28611</v>
      </c>
      <c r="D2520" s="139" t="s">
        <v>1549</v>
      </c>
      <c r="E2520" s="140">
        <v>9.34</v>
      </c>
    </row>
    <row r="2521" spans="1:5" ht="20.100000000000001" customHeight="1" x14ac:dyDescent="0.2">
      <c r="A2521" s="138" t="s">
        <v>28612</v>
      </c>
      <c r="B2521" s="139" t="s">
        <v>28613</v>
      </c>
      <c r="C2521" s="138" t="s">
        <v>28614</v>
      </c>
      <c r="D2521" s="139" t="s">
        <v>1549</v>
      </c>
      <c r="E2521" s="140">
        <v>10.130000000000001</v>
      </c>
    </row>
    <row r="2522" spans="1:5" ht="20.100000000000001" customHeight="1" x14ac:dyDescent="0.2">
      <c r="A2522" s="138" t="s">
        <v>28615</v>
      </c>
      <c r="B2522" s="139" t="s">
        <v>28616</v>
      </c>
      <c r="C2522" s="138" t="s">
        <v>28617</v>
      </c>
      <c r="D2522" s="139" t="s">
        <v>1549</v>
      </c>
      <c r="E2522" s="140">
        <v>16.510000000000002</v>
      </c>
    </row>
    <row r="2523" spans="1:5" ht="20.100000000000001" customHeight="1" x14ac:dyDescent="0.2">
      <c r="A2523" s="138" t="s">
        <v>28618</v>
      </c>
      <c r="B2523" s="139" t="s">
        <v>28619</v>
      </c>
      <c r="C2523" s="138" t="s">
        <v>28620</v>
      </c>
      <c r="D2523" s="139" t="s">
        <v>1549</v>
      </c>
      <c r="E2523" s="140">
        <v>23.3</v>
      </c>
    </row>
    <row r="2524" spans="1:5" ht="20.100000000000001" customHeight="1" x14ac:dyDescent="0.2">
      <c r="A2524" s="138" t="s">
        <v>28621</v>
      </c>
      <c r="B2524" s="139" t="s">
        <v>28622</v>
      </c>
      <c r="C2524" s="138" t="s">
        <v>28623</v>
      </c>
      <c r="D2524" s="139" t="s">
        <v>1549</v>
      </c>
      <c r="E2524" s="140">
        <v>32.5</v>
      </c>
    </row>
    <row r="2525" spans="1:5" ht="20.100000000000001" customHeight="1" x14ac:dyDescent="0.2">
      <c r="A2525" s="138" t="s">
        <v>28624</v>
      </c>
      <c r="B2525" s="139" t="s">
        <v>28625</v>
      </c>
      <c r="C2525" s="138" t="s">
        <v>28626</v>
      </c>
      <c r="D2525" s="139" t="s">
        <v>1549</v>
      </c>
      <c r="E2525" s="140">
        <v>11.87</v>
      </c>
    </row>
    <row r="2526" spans="1:5" ht="20.100000000000001" customHeight="1" x14ac:dyDescent="0.2">
      <c r="A2526" s="138" t="s">
        <v>28627</v>
      </c>
      <c r="B2526" s="139" t="s">
        <v>28628</v>
      </c>
      <c r="C2526" s="138" t="s">
        <v>28629</v>
      </c>
      <c r="D2526" s="139" t="s">
        <v>1549</v>
      </c>
      <c r="E2526" s="140">
        <v>14.31</v>
      </c>
    </row>
    <row r="2527" spans="1:5" ht="20.100000000000001" customHeight="1" x14ac:dyDescent="0.2">
      <c r="A2527" s="138" t="s">
        <v>28630</v>
      </c>
      <c r="B2527" s="139" t="s">
        <v>28631</v>
      </c>
      <c r="C2527" s="138" t="s">
        <v>28632</v>
      </c>
      <c r="D2527" s="139" t="s">
        <v>1549</v>
      </c>
      <c r="E2527" s="140">
        <v>19.809999999999999</v>
      </c>
    </row>
    <row r="2528" spans="1:5" ht="20.100000000000001" customHeight="1" x14ac:dyDescent="0.2">
      <c r="A2528" s="138" t="s">
        <v>28633</v>
      </c>
      <c r="B2528" s="139" t="s">
        <v>28634</v>
      </c>
      <c r="C2528" s="138" t="s">
        <v>28635</v>
      </c>
      <c r="D2528" s="139" t="s">
        <v>1549</v>
      </c>
      <c r="E2528" s="140">
        <v>35.33</v>
      </c>
    </row>
    <row r="2529" spans="1:5" ht="20.100000000000001" customHeight="1" x14ac:dyDescent="0.2">
      <c r="A2529" s="138" t="s">
        <v>28636</v>
      </c>
      <c r="B2529" s="139" t="s">
        <v>28637</v>
      </c>
      <c r="C2529" s="138" t="s">
        <v>28638</v>
      </c>
      <c r="D2529" s="139" t="s">
        <v>1549</v>
      </c>
      <c r="E2529" s="140">
        <v>35.799999999999997</v>
      </c>
    </row>
    <row r="2530" spans="1:5" ht="20.100000000000001" customHeight="1" x14ac:dyDescent="0.2">
      <c r="A2530" s="138" t="s">
        <v>28639</v>
      </c>
      <c r="B2530" s="139" t="s">
        <v>28640</v>
      </c>
      <c r="C2530" s="138" t="s">
        <v>28641</v>
      </c>
      <c r="D2530" s="139" t="s">
        <v>1549</v>
      </c>
      <c r="E2530" s="140">
        <v>51.38</v>
      </c>
    </row>
    <row r="2531" spans="1:5" ht="20.100000000000001" customHeight="1" x14ac:dyDescent="0.2">
      <c r="A2531" s="138" t="s">
        <v>28642</v>
      </c>
      <c r="B2531" s="139" t="s">
        <v>28643</v>
      </c>
      <c r="C2531" s="138" t="s">
        <v>28644</v>
      </c>
      <c r="D2531" s="139" t="s">
        <v>1549</v>
      </c>
      <c r="E2531" s="140">
        <v>150.68</v>
      </c>
    </row>
    <row r="2532" spans="1:5" ht="20.100000000000001" customHeight="1" x14ac:dyDescent="0.2">
      <c r="A2532" s="138" t="s">
        <v>28645</v>
      </c>
      <c r="B2532" s="139" t="s">
        <v>28646</v>
      </c>
      <c r="C2532" s="138" t="s">
        <v>28647</v>
      </c>
      <c r="D2532" s="139" t="s">
        <v>1549</v>
      </c>
      <c r="E2532" s="140">
        <v>206.75</v>
      </c>
    </row>
    <row r="2533" spans="1:5" ht="20.100000000000001" customHeight="1" x14ac:dyDescent="0.2">
      <c r="A2533" s="138" t="s">
        <v>28648</v>
      </c>
      <c r="B2533" s="139" t="s">
        <v>28649</v>
      </c>
      <c r="C2533" s="138" t="s">
        <v>28650</v>
      </c>
      <c r="D2533" s="139" t="s">
        <v>1549</v>
      </c>
      <c r="E2533" s="140">
        <v>290.64999999999998</v>
      </c>
    </row>
    <row r="2534" spans="1:5" ht="20.100000000000001" customHeight="1" x14ac:dyDescent="0.2">
      <c r="A2534" s="547" t="s">
        <v>28651</v>
      </c>
      <c r="B2534" s="548" t="s">
        <v>28652</v>
      </c>
      <c r="C2534" s="547" t="s">
        <v>28653</v>
      </c>
      <c r="D2534" s="548" t="s">
        <v>1770</v>
      </c>
      <c r="E2534" s="549">
        <v>53.09</v>
      </c>
    </row>
    <row r="2535" spans="1:5" ht="2.1" customHeight="1" x14ac:dyDescent="0.2">
      <c r="A2535" s="547"/>
      <c r="B2535" s="548"/>
      <c r="C2535" s="547"/>
      <c r="D2535" s="548"/>
      <c r="E2535" s="549"/>
    </row>
    <row r="2536" spans="1:5" ht="20.100000000000001" customHeight="1" x14ac:dyDescent="0.2">
      <c r="A2536" s="547" t="s">
        <v>28654</v>
      </c>
      <c r="B2536" s="548" t="s">
        <v>28655</v>
      </c>
      <c r="C2536" s="547" t="s">
        <v>28656</v>
      </c>
      <c r="D2536" s="548" t="s">
        <v>1770</v>
      </c>
      <c r="E2536" s="549">
        <v>138.41999999999999</v>
      </c>
    </row>
    <row r="2537" spans="1:5" ht="2.1" customHeight="1" x14ac:dyDescent="0.2">
      <c r="A2537" s="547"/>
      <c r="B2537" s="548"/>
      <c r="C2537" s="547"/>
      <c r="D2537" s="548"/>
      <c r="E2537" s="549"/>
    </row>
    <row r="2538" spans="1:5" ht="20.100000000000001" customHeight="1" x14ac:dyDescent="0.2">
      <c r="A2538" s="138" t="s">
        <v>28657</v>
      </c>
      <c r="B2538" s="139" t="s">
        <v>28658</v>
      </c>
      <c r="C2538" s="138" t="s">
        <v>28659</v>
      </c>
      <c r="D2538" s="139" t="s">
        <v>1770</v>
      </c>
      <c r="E2538" s="140">
        <v>1.94</v>
      </c>
    </row>
    <row r="2539" spans="1:5" ht="20.100000000000001" customHeight="1" x14ac:dyDescent="0.2">
      <c r="A2539" s="138" t="s">
        <v>28660</v>
      </c>
      <c r="B2539" s="139" t="s">
        <v>28661</v>
      </c>
      <c r="C2539" s="138" t="s">
        <v>28662</v>
      </c>
      <c r="D2539" s="139" t="s">
        <v>1770</v>
      </c>
      <c r="E2539" s="140">
        <v>2.14</v>
      </c>
    </row>
    <row r="2540" spans="1:5" ht="20.100000000000001" customHeight="1" x14ac:dyDescent="0.2">
      <c r="A2540" s="138" t="s">
        <v>28663</v>
      </c>
      <c r="B2540" s="139" t="s">
        <v>28664</v>
      </c>
      <c r="C2540" s="138" t="s">
        <v>28665</v>
      </c>
      <c r="D2540" s="139" t="s">
        <v>1770</v>
      </c>
      <c r="E2540" s="140">
        <v>2.52</v>
      </c>
    </row>
    <row r="2541" spans="1:5" ht="20.100000000000001" customHeight="1" x14ac:dyDescent="0.2">
      <c r="A2541" s="138" t="s">
        <v>28666</v>
      </c>
      <c r="B2541" s="139" t="s">
        <v>28667</v>
      </c>
      <c r="C2541" s="138" t="s">
        <v>28668</v>
      </c>
      <c r="D2541" s="139" t="s">
        <v>1770</v>
      </c>
      <c r="E2541" s="140">
        <v>3.36</v>
      </c>
    </row>
    <row r="2542" spans="1:5" ht="20.100000000000001" customHeight="1" x14ac:dyDescent="0.2">
      <c r="A2542" s="138" t="s">
        <v>28669</v>
      </c>
      <c r="B2542" s="139" t="s">
        <v>28670</v>
      </c>
      <c r="C2542" s="138" t="s">
        <v>28671</v>
      </c>
      <c r="D2542" s="139" t="s">
        <v>1770</v>
      </c>
      <c r="E2542" s="140">
        <v>4.26</v>
      </c>
    </row>
    <row r="2543" spans="1:5" ht="20.100000000000001" customHeight="1" x14ac:dyDescent="0.2">
      <c r="A2543" s="138" t="s">
        <v>28672</v>
      </c>
      <c r="B2543" s="139" t="s">
        <v>28673</v>
      </c>
      <c r="C2543" s="138" t="s">
        <v>28674</v>
      </c>
      <c r="D2543" s="139" t="s">
        <v>1770</v>
      </c>
      <c r="E2543" s="140">
        <v>4.8600000000000003</v>
      </c>
    </row>
    <row r="2544" spans="1:5" ht="20.100000000000001" customHeight="1" x14ac:dyDescent="0.2">
      <c r="A2544" s="138" t="s">
        <v>28675</v>
      </c>
      <c r="B2544" s="139" t="s">
        <v>28676</v>
      </c>
      <c r="C2544" s="138" t="s">
        <v>28677</v>
      </c>
      <c r="D2544" s="139" t="s">
        <v>1770</v>
      </c>
      <c r="E2544" s="140">
        <v>6.33</v>
      </c>
    </row>
    <row r="2545" spans="1:5" ht="20.100000000000001" customHeight="1" x14ac:dyDescent="0.2">
      <c r="A2545" s="138" t="s">
        <v>28678</v>
      </c>
      <c r="B2545" s="139" t="s">
        <v>28679</v>
      </c>
      <c r="C2545" s="138" t="s">
        <v>28680</v>
      </c>
      <c r="D2545" s="139" t="s">
        <v>1770</v>
      </c>
      <c r="E2545" s="140">
        <v>8.2200000000000006</v>
      </c>
    </row>
    <row r="2546" spans="1:5" ht="20.100000000000001" customHeight="1" x14ac:dyDescent="0.2">
      <c r="A2546" s="138" t="s">
        <v>28681</v>
      </c>
      <c r="B2546" s="139" t="s">
        <v>28682</v>
      </c>
      <c r="C2546" s="138" t="s">
        <v>28683</v>
      </c>
      <c r="D2546" s="139" t="s">
        <v>1770</v>
      </c>
      <c r="E2546" s="140">
        <v>10.08</v>
      </c>
    </row>
    <row r="2547" spans="1:5" ht="20.100000000000001" customHeight="1" x14ac:dyDescent="0.2">
      <c r="A2547" s="138" t="s">
        <v>28684</v>
      </c>
      <c r="B2547" s="139" t="s">
        <v>28685</v>
      </c>
      <c r="C2547" s="138" t="s">
        <v>28686</v>
      </c>
      <c r="D2547" s="139" t="s">
        <v>1770</v>
      </c>
      <c r="E2547" s="140">
        <v>11.19</v>
      </c>
    </row>
    <row r="2548" spans="1:5" ht="20.100000000000001" customHeight="1" x14ac:dyDescent="0.2">
      <c r="A2548" s="138" t="s">
        <v>28687</v>
      </c>
      <c r="B2548" s="139" t="s">
        <v>28688</v>
      </c>
      <c r="C2548" s="138" t="s">
        <v>28689</v>
      </c>
      <c r="D2548" s="139" t="s">
        <v>1770</v>
      </c>
      <c r="E2548" s="140">
        <v>12.66</v>
      </c>
    </row>
    <row r="2549" spans="1:5" ht="20.100000000000001" customHeight="1" x14ac:dyDescent="0.2">
      <c r="A2549" s="138" t="s">
        <v>28690</v>
      </c>
      <c r="B2549" s="139" t="s">
        <v>28691</v>
      </c>
      <c r="C2549" s="138" t="s">
        <v>28692</v>
      </c>
      <c r="D2549" s="139" t="s">
        <v>1770</v>
      </c>
      <c r="E2549" s="140">
        <v>14.62</v>
      </c>
    </row>
    <row r="2550" spans="1:5" ht="20.100000000000001" customHeight="1" x14ac:dyDescent="0.2">
      <c r="A2550" s="138" t="s">
        <v>28693</v>
      </c>
      <c r="B2550" s="139" t="s">
        <v>28694</v>
      </c>
      <c r="C2550" s="138" t="s">
        <v>28695</v>
      </c>
      <c r="D2550" s="139" t="s">
        <v>1770</v>
      </c>
      <c r="E2550" s="140">
        <v>16.91</v>
      </c>
    </row>
    <row r="2551" spans="1:5" ht="20.100000000000001" customHeight="1" x14ac:dyDescent="0.2">
      <c r="A2551" s="138" t="s">
        <v>28696</v>
      </c>
      <c r="B2551" s="139" t="s">
        <v>28697</v>
      </c>
      <c r="C2551" s="138" t="s">
        <v>28698</v>
      </c>
      <c r="D2551" s="139" t="s">
        <v>1770</v>
      </c>
      <c r="E2551" s="140">
        <v>1.2</v>
      </c>
    </row>
    <row r="2552" spans="1:5" ht="20.100000000000001" customHeight="1" x14ac:dyDescent="0.2">
      <c r="A2552" s="138" t="s">
        <v>28699</v>
      </c>
      <c r="B2552" s="139" t="s">
        <v>28700</v>
      </c>
      <c r="C2552" s="138" t="s">
        <v>28701</v>
      </c>
      <c r="D2552" s="139" t="s">
        <v>1770</v>
      </c>
      <c r="E2552" s="140">
        <v>1.55</v>
      </c>
    </row>
    <row r="2553" spans="1:5" ht="20.100000000000001" customHeight="1" x14ac:dyDescent="0.2">
      <c r="A2553" s="138" t="s">
        <v>28702</v>
      </c>
      <c r="B2553" s="139" t="s">
        <v>28703</v>
      </c>
      <c r="C2553" s="138" t="s">
        <v>28704</v>
      </c>
      <c r="D2553" s="139" t="s">
        <v>1770</v>
      </c>
      <c r="E2553" s="140">
        <v>1.55</v>
      </c>
    </row>
    <row r="2554" spans="1:5" ht="20.100000000000001" customHeight="1" x14ac:dyDescent="0.2">
      <c r="A2554" s="138" t="s">
        <v>28705</v>
      </c>
      <c r="B2554" s="139" t="s">
        <v>28706</v>
      </c>
      <c r="C2554" s="138" t="s">
        <v>28707</v>
      </c>
      <c r="D2554" s="139" t="s">
        <v>1770</v>
      </c>
      <c r="E2554" s="140">
        <v>1.59</v>
      </c>
    </row>
    <row r="2555" spans="1:5" ht="20.100000000000001" customHeight="1" x14ac:dyDescent="0.2">
      <c r="A2555" s="138" t="s">
        <v>28708</v>
      </c>
      <c r="B2555" s="139" t="s">
        <v>28709</v>
      </c>
      <c r="C2555" s="138" t="s">
        <v>28710</v>
      </c>
      <c r="D2555" s="139" t="s">
        <v>1770</v>
      </c>
      <c r="E2555" s="140">
        <v>1.59</v>
      </c>
    </row>
    <row r="2556" spans="1:5" ht="20.100000000000001" customHeight="1" x14ac:dyDescent="0.2">
      <c r="A2556" s="138" t="s">
        <v>28711</v>
      </c>
      <c r="B2556" s="139" t="s">
        <v>28712</v>
      </c>
      <c r="C2556" s="138" t="s">
        <v>28713</v>
      </c>
      <c r="D2556" s="139" t="s">
        <v>1770</v>
      </c>
      <c r="E2556" s="140">
        <v>2.39</v>
      </c>
    </row>
    <row r="2557" spans="1:5" ht="20.100000000000001" customHeight="1" x14ac:dyDescent="0.2">
      <c r="A2557" s="138" t="s">
        <v>28714</v>
      </c>
      <c r="B2557" s="139" t="s">
        <v>28715</v>
      </c>
      <c r="C2557" s="138" t="s">
        <v>28716</v>
      </c>
      <c r="D2557" s="139" t="s">
        <v>1549</v>
      </c>
      <c r="E2557" s="140">
        <v>11.34</v>
      </c>
    </row>
    <row r="2558" spans="1:5" ht="20.100000000000001" customHeight="1" x14ac:dyDescent="0.2">
      <c r="A2558" s="138" t="s">
        <v>28717</v>
      </c>
      <c r="B2558" s="139" t="s">
        <v>28718</v>
      </c>
      <c r="C2558" s="138" t="s">
        <v>28719</v>
      </c>
      <c r="D2558" s="139" t="s">
        <v>1549</v>
      </c>
      <c r="E2558" s="140">
        <v>4.78</v>
      </c>
    </row>
    <row r="2559" spans="1:5" ht="20.100000000000001" customHeight="1" x14ac:dyDescent="0.2">
      <c r="A2559" s="138" t="s">
        <v>28720</v>
      </c>
      <c r="B2559" s="139" t="s">
        <v>28721</v>
      </c>
      <c r="C2559" s="138" t="s">
        <v>28722</v>
      </c>
      <c r="D2559" s="139" t="s">
        <v>1549</v>
      </c>
      <c r="E2559" s="140">
        <v>6.77</v>
      </c>
    </row>
    <row r="2560" spans="1:5" ht="20.100000000000001" customHeight="1" x14ac:dyDescent="0.2">
      <c r="A2560" s="138" t="s">
        <v>28723</v>
      </c>
      <c r="B2560" s="139" t="s">
        <v>28724</v>
      </c>
      <c r="C2560" s="138" t="s">
        <v>28725</v>
      </c>
      <c r="D2560" s="139" t="s">
        <v>1549</v>
      </c>
      <c r="E2560" s="140">
        <v>6.84</v>
      </c>
    </row>
    <row r="2561" spans="1:5" ht="20.100000000000001" customHeight="1" x14ac:dyDescent="0.2">
      <c r="A2561" s="138" t="s">
        <v>28726</v>
      </c>
      <c r="B2561" s="139" t="s">
        <v>28727</v>
      </c>
      <c r="C2561" s="138" t="s">
        <v>28728</v>
      </c>
      <c r="D2561" s="139" t="s">
        <v>1549</v>
      </c>
      <c r="E2561" s="140">
        <v>10.34</v>
      </c>
    </row>
    <row r="2562" spans="1:5" ht="20.100000000000001" customHeight="1" x14ac:dyDescent="0.2">
      <c r="A2562" s="138" t="s">
        <v>28729</v>
      </c>
      <c r="B2562" s="139" t="s">
        <v>28730</v>
      </c>
      <c r="C2562" s="138" t="s">
        <v>28731</v>
      </c>
      <c r="D2562" s="139" t="s">
        <v>1549</v>
      </c>
      <c r="E2562" s="140">
        <v>10.43</v>
      </c>
    </row>
    <row r="2563" spans="1:5" ht="20.100000000000001" customHeight="1" x14ac:dyDescent="0.2">
      <c r="A2563" s="138" t="s">
        <v>28732</v>
      </c>
      <c r="B2563" s="139" t="s">
        <v>28733</v>
      </c>
      <c r="C2563" s="138" t="s">
        <v>28734</v>
      </c>
      <c r="D2563" s="139" t="s">
        <v>1549</v>
      </c>
      <c r="E2563" s="140">
        <v>10.61</v>
      </c>
    </row>
    <row r="2564" spans="1:5" ht="20.100000000000001" customHeight="1" x14ac:dyDescent="0.2">
      <c r="A2564" s="138" t="s">
        <v>28735</v>
      </c>
      <c r="B2564" s="139" t="s">
        <v>28736</v>
      </c>
      <c r="C2564" s="138" t="s">
        <v>28737</v>
      </c>
      <c r="D2564" s="139" t="s">
        <v>1549</v>
      </c>
      <c r="E2564" s="140">
        <v>11.19</v>
      </c>
    </row>
    <row r="2565" spans="1:5" ht="20.100000000000001" customHeight="1" x14ac:dyDescent="0.2">
      <c r="A2565" s="138" t="s">
        <v>28738</v>
      </c>
      <c r="B2565" s="139" t="s">
        <v>28739</v>
      </c>
      <c r="C2565" s="138" t="s">
        <v>28740</v>
      </c>
      <c r="D2565" s="139" t="s">
        <v>1549</v>
      </c>
      <c r="E2565" s="140">
        <v>12.13</v>
      </c>
    </row>
    <row r="2566" spans="1:5" ht="20.100000000000001" customHeight="1" x14ac:dyDescent="0.2">
      <c r="A2566" s="138" t="s">
        <v>28741</v>
      </c>
      <c r="B2566" s="139" t="s">
        <v>28742</v>
      </c>
      <c r="C2566" s="138" t="s">
        <v>28743</v>
      </c>
      <c r="D2566" s="139" t="s">
        <v>1549</v>
      </c>
      <c r="E2566" s="140">
        <v>12.42</v>
      </c>
    </row>
    <row r="2567" spans="1:5" ht="20.100000000000001" customHeight="1" x14ac:dyDescent="0.2">
      <c r="A2567" s="138" t="s">
        <v>28744</v>
      </c>
      <c r="B2567" s="139" t="s">
        <v>28745</v>
      </c>
      <c r="C2567" s="138" t="s">
        <v>28746</v>
      </c>
      <c r="D2567" s="139" t="s">
        <v>1549</v>
      </c>
      <c r="E2567" s="140">
        <v>12.3</v>
      </c>
    </row>
    <row r="2568" spans="1:5" ht="20.100000000000001" customHeight="1" x14ac:dyDescent="0.2">
      <c r="A2568" s="138" t="s">
        <v>28747</v>
      </c>
      <c r="B2568" s="139" t="s">
        <v>28748</v>
      </c>
      <c r="C2568" s="138" t="s">
        <v>28749</v>
      </c>
      <c r="D2568" s="139" t="s">
        <v>1549</v>
      </c>
      <c r="E2568" s="140">
        <v>18.75</v>
      </c>
    </row>
    <row r="2569" spans="1:5" ht="20.100000000000001" customHeight="1" x14ac:dyDescent="0.2">
      <c r="A2569" s="138" t="s">
        <v>28750</v>
      </c>
      <c r="B2569" s="139" t="s">
        <v>28751</v>
      </c>
      <c r="C2569" s="138" t="s">
        <v>28752</v>
      </c>
      <c r="D2569" s="139" t="s">
        <v>1549</v>
      </c>
      <c r="E2569" s="140">
        <v>18.8</v>
      </c>
    </row>
    <row r="2570" spans="1:5" ht="20.100000000000001" customHeight="1" x14ac:dyDescent="0.2">
      <c r="A2570" s="138" t="s">
        <v>28753</v>
      </c>
      <c r="B2570" s="139" t="s">
        <v>28754</v>
      </c>
      <c r="C2570" s="138" t="s">
        <v>28755</v>
      </c>
      <c r="D2570" s="139" t="s">
        <v>1549</v>
      </c>
      <c r="E2570" s="140">
        <v>20.51</v>
      </c>
    </row>
    <row r="2571" spans="1:5" ht="20.100000000000001" customHeight="1" x14ac:dyDescent="0.2">
      <c r="A2571" s="138" t="s">
        <v>28756</v>
      </c>
      <c r="B2571" s="139" t="s">
        <v>28757</v>
      </c>
      <c r="C2571" s="138" t="s">
        <v>28758</v>
      </c>
      <c r="D2571" s="139" t="s">
        <v>1549</v>
      </c>
      <c r="E2571" s="140">
        <v>28.16</v>
      </c>
    </row>
    <row r="2572" spans="1:5" ht="20.100000000000001" customHeight="1" x14ac:dyDescent="0.2">
      <c r="A2572" s="138" t="s">
        <v>28759</v>
      </c>
      <c r="B2572" s="139" t="s">
        <v>28760</v>
      </c>
      <c r="C2572" s="138" t="s">
        <v>28761</v>
      </c>
      <c r="D2572" s="139" t="s">
        <v>1549</v>
      </c>
      <c r="E2572" s="140">
        <v>29.99</v>
      </c>
    </row>
    <row r="2573" spans="1:5" ht="20.100000000000001" customHeight="1" x14ac:dyDescent="0.2">
      <c r="A2573" s="138" t="s">
        <v>28762</v>
      </c>
      <c r="B2573" s="139" t="s">
        <v>28763</v>
      </c>
      <c r="C2573" s="138" t="s">
        <v>28764</v>
      </c>
      <c r="D2573" s="139" t="s">
        <v>1549</v>
      </c>
      <c r="E2573" s="140">
        <v>35.450000000000003</v>
      </c>
    </row>
    <row r="2574" spans="1:5" ht="20.100000000000001" customHeight="1" x14ac:dyDescent="0.2">
      <c r="A2574" s="138" t="s">
        <v>28765</v>
      </c>
      <c r="B2574" s="139" t="s">
        <v>28766</v>
      </c>
      <c r="C2574" s="138" t="s">
        <v>28767</v>
      </c>
      <c r="D2574" s="139" t="s">
        <v>1549</v>
      </c>
      <c r="E2574" s="140">
        <v>29.41</v>
      </c>
    </row>
    <row r="2575" spans="1:5" ht="20.100000000000001" customHeight="1" x14ac:dyDescent="0.2">
      <c r="A2575" s="138" t="s">
        <v>28768</v>
      </c>
      <c r="B2575" s="139" t="s">
        <v>28769</v>
      </c>
      <c r="C2575" s="138" t="s">
        <v>28770</v>
      </c>
      <c r="D2575" s="139" t="s">
        <v>1549</v>
      </c>
      <c r="E2575" s="140">
        <v>21.63</v>
      </c>
    </row>
    <row r="2576" spans="1:5" ht="20.100000000000001" customHeight="1" x14ac:dyDescent="0.2">
      <c r="A2576" s="138" t="s">
        <v>28771</v>
      </c>
      <c r="B2576" s="139" t="s">
        <v>28772</v>
      </c>
      <c r="C2576" s="138" t="s">
        <v>28773</v>
      </c>
      <c r="D2576" s="139" t="s">
        <v>1549</v>
      </c>
      <c r="E2576" s="140">
        <v>38.729999999999997</v>
      </c>
    </row>
    <row r="2577" spans="1:5" ht="20.100000000000001" customHeight="1" x14ac:dyDescent="0.2">
      <c r="A2577" s="138" t="s">
        <v>28774</v>
      </c>
      <c r="B2577" s="139" t="s">
        <v>28775</v>
      </c>
      <c r="C2577" s="138" t="s">
        <v>28776</v>
      </c>
      <c r="D2577" s="139" t="s">
        <v>1549</v>
      </c>
      <c r="E2577" s="140">
        <v>86.96</v>
      </c>
    </row>
    <row r="2578" spans="1:5" ht="20.100000000000001" customHeight="1" x14ac:dyDescent="0.2">
      <c r="A2578" s="138" t="s">
        <v>28777</v>
      </c>
      <c r="B2578" s="139" t="s">
        <v>28778</v>
      </c>
      <c r="C2578" s="138" t="s">
        <v>28779</v>
      </c>
      <c r="D2578" s="139" t="s">
        <v>1549</v>
      </c>
      <c r="E2578" s="140">
        <v>50.68</v>
      </c>
    </row>
    <row r="2579" spans="1:5" ht="20.100000000000001" customHeight="1" x14ac:dyDescent="0.2">
      <c r="A2579" s="138" t="s">
        <v>28780</v>
      </c>
      <c r="B2579" s="139" t="s">
        <v>28781</v>
      </c>
      <c r="C2579" s="138" t="s">
        <v>28782</v>
      </c>
      <c r="D2579" s="139" t="s">
        <v>1549</v>
      </c>
      <c r="E2579" s="140">
        <v>5.94</v>
      </c>
    </row>
    <row r="2580" spans="1:5" ht="20.100000000000001" customHeight="1" x14ac:dyDescent="0.2">
      <c r="A2580" s="138" t="s">
        <v>28783</v>
      </c>
      <c r="B2580" s="139" t="s">
        <v>28784</v>
      </c>
      <c r="C2580" s="138" t="s">
        <v>28785</v>
      </c>
      <c r="D2580" s="139" t="s">
        <v>1549</v>
      </c>
      <c r="E2580" s="140">
        <v>9.5500000000000007</v>
      </c>
    </row>
    <row r="2581" spans="1:5" ht="20.100000000000001" customHeight="1" x14ac:dyDescent="0.2">
      <c r="A2581" s="138" t="s">
        <v>28786</v>
      </c>
      <c r="B2581" s="139" t="s">
        <v>28787</v>
      </c>
      <c r="C2581" s="138" t="s">
        <v>28788</v>
      </c>
      <c r="D2581" s="139" t="s">
        <v>1549</v>
      </c>
      <c r="E2581" s="140">
        <v>14.21</v>
      </c>
    </row>
    <row r="2582" spans="1:5" ht="20.100000000000001" customHeight="1" x14ac:dyDescent="0.2">
      <c r="A2582" s="138" t="s">
        <v>28789</v>
      </c>
      <c r="B2582" s="139" t="s">
        <v>28790</v>
      </c>
      <c r="C2582" s="138" t="s">
        <v>28791</v>
      </c>
      <c r="D2582" s="139" t="s">
        <v>1549</v>
      </c>
      <c r="E2582" s="140">
        <v>7.43</v>
      </c>
    </row>
    <row r="2583" spans="1:5" ht="20.100000000000001" customHeight="1" x14ac:dyDescent="0.2">
      <c r="A2583" s="138" t="s">
        <v>28792</v>
      </c>
      <c r="B2583" s="139" t="s">
        <v>28793</v>
      </c>
      <c r="C2583" s="138" t="s">
        <v>28794</v>
      </c>
      <c r="D2583" s="139" t="s">
        <v>1549</v>
      </c>
      <c r="E2583" s="140">
        <v>10.72</v>
      </c>
    </row>
    <row r="2584" spans="1:5" ht="20.100000000000001" customHeight="1" x14ac:dyDescent="0.2">
      <c r="A2584" s="138" t="s">
        <v>28795</v>
      </c>
      <c r="B2584" s="139" t="s">
        <v>28796</v>
      </c>
      <c r="C2584" s="138" t="s">
        <v>28797</v>
      </c>
      <c r="D2584" s="139" t="s">
        <v>1549</v>
      </c>
      <c r="E2584" s="140">
        <v>15.45</v>
      </c>
    </row>
    <row r="2585" spans="1:5" ht="20.100000000000001" customHeight="1" x14ac:dyDescent="0.2">
      <c r="A2585" s="138" t="s">
        <v>28798</v>
      </c>
      <c r="B2585" s="139" t="s">
        <v>28799</v>
      </c>
      <c r="C2585" s="138" t="s">
        <v>28800</v>
      </c>
      <c r="D2585" s="139" t="s">
        <v>1549</v>
      </c>
      <c r="E2585" s="140">
        <v>5.01</v>
      </c>
    </row>
    <row r="2586" spans="1:5" ht="20.100000000000001" customHeight="1" x14ac:dyDescent="0.2">
      <c r="A2586" s="138" t="s">
        <v>28801</v>
      </c>
      <c r="B2586" s="139" t="s">
        <v>28802</v>
      </c>
      <c r="C2586" s="138" t="s">
        <v>28803</v>
      </c>
      <c r="D2586" s="139" t="s">
        <v>1549</v>
      </c>
      <c r="E2586" s="140">
        <v>5.61</v>
      </c>
    </row>
    <row r="2587" spans="1:5" ht="20.100000000000001" customHeight="1" x14ac:dyDescent="0.2">
      <c r="A2587" s="138" t="s">
        <v>28804</v>
      </c>
      <c r="B2587" s="139" t="s">
        <v>28805</v>
      </c>
      <c r="C2587" s="138" t="s">
        <v>28806</v>
      </c>
      <c r="D2587" s="139" t="s">
        <v>1549</v>
      </c>
      <c r="E2587" s="140">
        <v>7.09</v>
      </c>
    </row>
    <row r="2588" spans="1:5" ht="20.100000000000001" customHeight="1" x14ac:dyDescent="0.2">
      <c r="A2588" s="138" t="s">
        <v>28807</v>
      </c>
      <c r="B2588" s="139" t="s">
        <v>28808</v>
      </c>
      <c r="C2588" s="138" t="s">
        <v>28809</v>
      </c>
      <c r="D2588" s="139" t="s">
        <v>1549</v>
      </c>
      <c r="E2588" s="140">
        <v>15.37</v>
      </c>
    </row>
    <row r="2589" spans="1:5" ht="20.100000000000001" customHeight="1" x14ac:dyDescent="0.2">
      <c r="A2589" s="138" t="s">
        <v>28810</v>
      </c>
      <c r="B2589" s="139" t="s">
        <v>28811</v>
      </c>
      <c r="C2589" s="138" t="s">
        <v>28812</v>
      </c>
      <c r="D2589" s="139" t="s">
        <v>1549</v>
      </c>
      <c r="E2589" s="140">
        <v>15.71</v>
      </c>
    </row>
    <row r="2590" spans="1:5" ht="20.100000000000001" customHeight="1" x14ac:dyDescent="0.2">
      <c r="A2590" s="138" t="s">
        <v>28813</v>
      </c>
      <c r="B2590" s="139" t="s">
        <v>28814</v>
      </c>
      <c r="C2590" s="138" t="s">
        <v>28815</v>
      </c>
      <c r="D2590" s="139" t="s">
        <v>1549</v>
      </c>
      <c r="E2590" s="140">
        <v>27.31</v>
      </c>
    </row>
    <row r="2591" spans="1:5" ht="20.100000000000001" customHeight="1" x14ac:dyDescent="0.2">
      <c r="A2591" s="138" t="s">
        <v>28816</v>
      </c>
      <c r="B2591" s="139" t="s">
        <v>28817</v>
      </c>
      <c r="C2591" s="138" t="s">
        <v>28818</v>
      </c>
      <c r="D2591" s="139" t="s">
        <v>1549</v>
      </c>
      <c r="E2591" s="140">
        <v>33.21</v>
      </c>
    </row>
    <row r="2592" spans="1:5" ht="20.100000000000001" customHeight="1" x14ac:dyDescent="0.2">
      <c r="A2592" s="138" t="s">
        <v>28819</v>
      </c>
      <c r="B2592" s="139" t="s">
        <v>28820</v>
      </c>
      <c r="C2592" s="138" t="s">
        <v>28821</v>
      </c>
      <c r="D2592" s="139" t="s">
        <v>1549</v>
      </c>
      <c r="E2592" s="140">
        <v>50.08</v>
      </c>
    </row>
    <row r="2593" spans="1:5" ht="20.100000000000001" customHeight="1" x14ac:dyDescent="0.2">
      <c r="A2593" s="138" t="s">
        <v>28822</v>
      </c>
      <c r="B2593" s="139" t="s">
        <v>28823</v>
      </c>
      <c r="C2593" s="138" t="s">
        <v>28824</v>
      </c>
      <c r="D2593" s="139" t="s">
        <v>1549</v>
      </c>
      <c r="E2593" s="140">
        <v>2.92</v>
      </c>
    </row>
    <row r="2594" spans="1:5" ht="20.100000000000001" customHeight="1" x14ac:dyDescent="0.2">
      <c r="A2594" s="138" t="s">
        <v>28825</v>
      </c>
      <c r="B2594" s="139" t="s">
        <v>28826</v>
      </c>
      <c r="C2594" s="138" t="s">
        <v>28827</v>
      </c>
      <c r="D2594" s="139" t="s">
        <v>1549</v>
      </c>
      <c r="E2594" s="140">
        <v>3.12</v>
      </c>
    </row>
    <row r="2595" spans="1:5" ht="20.100000000000001" customHeight="1" x14ac:dyDescent="0.2">
      <c r="A2595" s="138" t="s">
        <v>28828</v>
      </c>
      <c r="B2595" s="139" t="s">
        <v>28829</v>
      </c>
      <c r="C2595" s="138" t="s">
        <v>28830</v>
      </c>
      <c r="D2595" s="139" t="s">
        <v>1549</v>
      </c>
      <c r="E2595" s="140">
        <v>3.96</v>
      </c>
    </row>
    <row r="2596" spans="1:5" ht="20.100000000000001" customHeight="1" x14ac:dyDescent="0.2">
      <c r="A2596" s="138" t="s">
        <v>28831</v>
      </c>
      <c r="B2596" s="139" t="s">
        <v>28832</v>
      </c>
      <c r="C2596" s="138" t="s">
        <v>28833</v>
      </c>
      <c r="D2596" s="139" t="s">
        <v>1549</v>
      </c>
      <c r="E2596" s="140">
        <v>6.71</v>
      </c>
    </row>
    <row r="2597" spans="1:5" ht="20.100000000000001" customHeight="1" x14ac:dyDescent="0.2">
      <c r="A2597" s="138" t="s">
        <v>28834</v>
      </c>
      <c r="B2597" s="139" t="s">
        <v>28835</v>
      </c>
      <c r="C2597" s="138" t="s">
        <v>28836</v>
      </c>
      <c r="D2597" s="139" t="s">
        <v>1549</v>
      </c>
      <c r="E2597" s="140">
        <v>9.9600000000000009</v>
      </c>
    </row>
    <row r="2598" spans="1:5" ht="20.100000000000001" customHeight="1" x14ac:dyDescent="0.2">
      <c r="A2598" s="138" t="s">
        <v>28837</v>
      </c>
      <c r="B2598" s="139" t="s">
        <v>28838</v>
      </c>
      <c r="C2598" s="138" t="s">
        <v>28839</v>
      </c>
      <c r="D2598" s="139" t="s">
        <v>1549</v>
      </c>
      <c r="E2598" s="140">
        <v>13.4</v>
      </c>
    </row>
    <row r="2599" spans="1:5" ht="20.100000000000001" customHeight="1" x14ac:dyDescent="0.2">
      <c r="A2599" s="138" t="s">
        <v>28840</v>
      </c>
      <c r="B2599" s="139" t="s">
        <v>28841</v>
      </c>
      <c r="C2599" s="138" t="s">
        <v>28842</v>
      </c>
      <c r="D2599" s="139" t="s">
        <v>1549</v>
      </c>
      <c r="E2599" s="140">
        <v>22.73</v>
      </c>
    </row>
    <row r="2600" spans="1:5" ht="20.100000000000001" customHeight="1" x14ac:dyDescent="0.2">
      <c r="A2600" s="138" t="s">
        <v>28843</v>
      </c>
      <c r="B2600" s="139" t="s">
        <v>28844</v>
      </c>
      <c r="C2600" s="138" t="s">
        <v>28845</v>
      </c>
      <c r="D2600" s="139" t="s">
        <v>1549</v>
      </c>
      <c r="E2600" s="140">
        <v>46.74</v>
      </c>
    </row>
    <row r="2601" spans="1:5" ht="20.100000000000001" customHeight="1" x14ac:dyDescent="0.2">
      <c r="A2601" s="138" t="s">
        <v>28846</v>
      </c>
      <c r="B2601" s="139" t="s">
        <v>28847</v>
      </c>
      <c r="C2601" s="138" t="s">
        <v>28848</v>
      </c>
      <c r="D2601" s="139" t="s">
        <v>1549</v>
      </c>
      <c r="E2601" s="140">
        <v>74.08</v>
      </c>
    </row>
    <row r="2602" spans="1:5" ht="20.100000000000001" customHeight="1" x14ac:dyDescent="0.2">
      <c r="A2602" s="138" t="s">
        <v>28849</v>
      </c>
      <c r="B2602" s="139" t="s">
        <v>28850</v>
      </c>
      <c r="C2602" s="138" t="s">
        <v>28851</v>
      </c>
      <c r="D2602" s="139" t="s">
        <v>1549</v>
      </c>
      <c r="E2602" s="140">
        <v>8.17</v>
      </c>
    </row>
    <row r="2603" spans="1:5" ht="20.100000000000001" customHeight="1" x14ac:dyDescent="0.2">
      <c r="A2603" s="138" t="s">
        <v>28852</v>
      </c>
      <c r="B2603" s="139" t="s">
        <v>28853</v>
      </c>
      <c r="C2603" s="138" t="s">
        <v>28854</v>
      </c>
      <c r="D2603" s="139" t="s">
        <v>1549</v>
      </c>
      <c r="E2603" s="140">
        <v>8.4</v>
      </c>
    </row>
    <row r="2604" spans="1:5" ht="20.100000000000001" customHeight="1" x14ac:dyDescent="0.2">
      <c r="A2604" s="138" t="s">
        <v>28855</v>
      </c>
      <c r="B2604" s="139" t="s">
        <v>28856</v>
      </c>
      <c r="C2604" s="138" t="s">
        <v>28857</v>
      </c>
      <c r="D2604" s="139" t="s">
        <v>1549</v>
      </c>
      <c r="E2604" s="140">
        <v>9.68</v>
      </c>
    </row>
    <row r="2605" spans="1:5" ht="20.100000000000001" customHeight="1" x14ac:dyDescent="0.2">
      <c r="A2605" s="138" t="s">
        <v>28858</v>
      </c>
      <c r="B2605" s="139" t="s">
        <v>28859</v>
      </c>
      <c r="C2605" s="138" t="s">
        <v>28860</v>
      </c>
      <c r="D2605" s="139" t="s">
        <v>1549</v>
      </c>
      <c r="E2605" s="140">
        <v>16.36</v>
      </c>
    </row>
    <row r="2606" spans="1:5" ht="20.100000000000001" customHeight="1" x14ac:dyDescent="0.2">
      <c r="A2606" s="138" t="s">
        <v>28861</v>
      </c>
      <c r="B2606" s="139" t="s">
        <v>28862</v>
      </c>
      <c r="C2606" s="138" t="s">
        <v>28863</v>
      </c>
      <c r="D2606" s="139" t="s">
        <v>1549</v>
      </c>
      <c r="E2606" s="140">
        <v>16.97</v>
      </c>
    </row>
    <row r="2607" spans="1:5" ht="20.100000000000001" customHeight="1" x14ac:dyDescent="0.2">
      <c r="A2607" s="138" t="s">
        <v>28864</v>
      </c>
      <c r="B2607" s="139" t="s">
        <v>28865</v>
      </c>
      <c r="C2607" s="138" t="s">
        <v>28866</v>
      </c>
      <c r="D2607" s="139" t="s">
        <v>1549</v>
      </c>
      <c r="E2607" s="140">
        <v>32.32</v>
      </c>
    </row>
    <row r="2608" spans="1:5" ht="20.100000000000001" customHeight="1" x14ac:dyDescent="0.2">
      <c r="A2608" s="138" t="s">
        <v>28867</v>
      </c>
      <c r="B2608" s="139" t="s">
        <v>28868</v>
      </c>
      <c r="C2608" s="138" t="s">
        <v>28869</v>
      </c>
      <c r="D2608" s="139" t="s">
        <v>1549</v>
      </c>
      <c r="E2608" s="140">
        <v>69.16</v>
      </c>
    </row>
    <row r="2609" spans="1:5" ht="20.100000000000001" customHeight="1" x14ac:dyDescent="0.2">
      <c r="A2609" s="138" t="s">
        <v>28870</v>
      </c>
      <c r="B2609" s="139" t="s">
        <v>28871</v>
      </c>
      <c r="C2609" s="138" t="s">
        <v>28872</v>
      </c>
      <c r="D2609" s="139" t="s">
        <v>1549</v>
      </c>
      <c r="E2609" s="140">
        <v>104.37</v>
      </c>
    </row>
    <row r="2610" spans="1:5" ht="20.100000000000001" customHeight="1" x14ac:dyDescent="0.2">
      <c r="A2610" s="138" t="s">
        <v>28873</v>
      </c>
      <c r="B2610" s="139" t="s">
        <v>28874</v>
      </c>
      <c r="C2610" s="138" t="s">
        <v>28875</v>
      </c>
      <c r="D2610" s="139" t="s">
        <v>1549</v>
      </c>
      <c r="E2610" s="140">
        <v>204.8</v>
      </c>
    </row>
    <row r="2611" spans="1:5" ht="20.100000000000001" customHeight="1" x14ac:dyDescent="0.2">
      <c r="A2611" s="138" t="s">
        <v>28876</v>
      </c>
      <c r="B2611" s="139" t="s">
        <v>28877</v>
      </c>
      <c r="C2611" s="138" t="s">
        <v>28878</v>
      </c>
      <c r="D2611" s="139" t="s">
        <v>1549</v>
      </c>
      <c r="E2611" s="140">
        <v>19.309999999999999</v>
      </c>
    </row>
    <row r="2612" spans="1:5" ht="20.100000000000001" customHeight="1" x14ac:dyDescent="0.2">
      <c r="A2612" s="138" t="s">
        <v>28879</v>
      </c>
      <c r="B2612" s="139" t="s">
        <v>28880</v>
      </c>
      <c r="C2612" s="138" t="s">
        <v>28881</v>
      </c>
      <c r="D2612" s="139" t="s">
        <v>1549</v>
      </c>
      <c r="E2612" s="140">
        <v>26.94</v>
      </c>
    </row>
    <row r="2613" spans="1:5" ht="20.100000000000001" customHeight="1" x14ac:dyDescent="0.2">
      <c r="A2613" s="138" t="s">
        <v>28882</v>
      </c>
      <c r="B2613" s="139" t="s">
        <v>28883</v>
      </c>
      <c r="C2613" s="138" t="s">
        <v>28884</v>
      </c>
      <c r="D2613" s="139" t="s">
        <v>1549</v>
      </c>
      <c r="E2613" s="140">
        <v>27.76</v>
      </c>
    </row>
    <row r="2614" spans="1:5" ht="20.100000000000001" customHeight="1" x14ac:dyDescent="0.2">
      <c r="A2614" s="138" t="s">
        <v>28885</v>
      </c>
      <c r="B2614" s="139" t="s">
        <v>28886</v>
      </c>
      <c r="C2614" s="138" t="s">
        <v>28887</v>
      </c>
      <c r="D2614" s="139" t="s">
        <v>1549</v>
      </c>
      <c r="E2614" s="140">
        <v>43.1</v>
      </c>
    </row>
    <row r="2615" spans="1:5" ht="20.100000000000001" customHeight="1" x14ac:dyDescent="0.2">
      <c r="A2615" s="138" t="s">
        <v>28888</v>
      </c>
      <c r="B2615" s="139" t="s">
        <v>28889</v>
      </c>
      <c r="C2615" s="138" t="s">
        <v>28890</v>
      </c>
      <c r="D2615" s="139" t="s">
        <v>1549</v>
      </c>
      <c r="E2615" s="140">
        <v>48.73</v>
      </c>
    </row>
    <row r="2616" spans="1:5" ht="20.100000000000001" customHeight="1" x14ac:dyDescent="0.2">
      <c r="A2616" s="138" t="s">
        <v>28891</v>
      </c>
      <c r="B2616" s="139" t="s">
        <v>28892</v>
      </c>
      <c r="C2616" s="138" t="s">
        <v>28893</v>
      </c>
      <c r="D2616" s="139" t="s">
        <v>1549</v>
      </c>
      <c r="E2616" s="140">
        <v>70.900000000000006</v>
      </c>
    </row>
    <row r="2617" spans="1:5" ht="20.100000000000001" customHeight="1" x14ac:dyDescent="0.2">
      <c r="A2617" s="138" t="s">
        <v>28894</v>
      </c>
      <c r="B2617" s="139" t="s">
        <v>28895</v>
      </c>
      <c r="C2617" s="138" t="s">
        <v>28896</v>
      </c>
      <c r="D2617" s="139" t="s">
        <v>1549</v>
      </c>
      <c r="E2617" s="140">
        <v>16.3</v>
      </c>
    </row>
    <row r="2618" spans="1:5" ht="20.100000000000001" customHeight="1" x14ac:dyDescent="0.2">
      <c r="A2618" s="138" t="s">
        <v>28897</v>
      </c>
      <c r="B2618" s="139" t="s">
        <v>28898</v>
      </c>
      <c r="C2618" s="138" t="s">
        <v>28899</v>
      </c>
      <c r="D2618" s="139" t="s">
        <v>1549</v>
      </c>
      <c r="E2618" s="140">
        <v>18.98</v>
      </c>
    </row>
    <row r="2619" spans="1:5" ht="20.100000000000001" customHeight="1" x14ac:dyDescent="0.2">
      <c r="A2619" s="138" t="s">
        <v>28900</v>
      </c>
      <c r="B2619" s="139" t="s">
        <v>28901</v>
      </c>
      <c r="C2619" s="138" t="s">
        <v>28902</v>
      </c>
      <c r="D2619" s="139" t="s">
        <v>1549</v>
      </c>
      <c r="E2619" s="140">
        <v>19.920000000000002</v>
      </c>
    </row>
    <row r="2620" spans="1:5" ht="20.100000000000001" customHeight="1" x14ac:dyDescent="0.2">
      <c r="A2620" s="138" t="s">
        <v>28903</v>
      </c>
      <c r="B2620" s="139" t="s">
        <v>28904</v>
      </c>
      <c r="C2620" s="138" t="s">
        <v>28905</v>
      </c>
      <c r="D2620" s="139" t="s">
        <v>1549</v>
      </c>
      <c r="E2620" s="140">
        <v>28.2</v>
      </c>
    </row>
    <row r="2621" spans="1:5" ht="20.100000000000001" customHeight="1" x14ac:dyDescent="0.2">
      <c r="A2621" s="138" t="s">
        <v>28906</v>
      </c>
      <c r="B2621" s="139" t="s">
        <v>28907</v>
      </c>
      <c r="C2621" s="138" t="s">
        <v>28908</v>
      </c>
      <c r="D2621" s="139" t="s">
        <v>1549</v>
      </c>
      <c r="E2621" s="140">
        <v>39.57</v>
      </c>
    </row>
    <row r="2622" spans="1:5" ht="20.100000000000001" customHeight="1" x14ac:dyDescent="0.2">
      <c r="A2622" s="138" t="s">
        <v>28909</v>
      </c>
      <c r="B2622" s="139" t="s">
        <v>28910</v>
      </c>
      <c r="C2622" s="138" t="s">
        <v>28911</v>
      </c>
      <c r="D2622" s="139" t="s">
        <v>1549</v>
      </c>
      <c r="E2622" s="140">
        <v>42.21</v>
      </c>
    </row>
    <row r="2623" spans="1:5" ht="20.100000000000001" customHeight="1" x14ac:dyDescent="0.2">
      <c r="A2623" s="138" t="s">
        <v>28912</v>
      </c>
      <c r="B2623" s="139" t="s">
        <v>28913</v>
      </c>
      <c r="C2623" s="138" t="s">
        <v>28914</v>
      </c>
      <c r="D2623" s="139" t="s">
        <v>1549</v>
      </c>
      <c r="E2623" s="140">
        <v>62.24</v>
      </c>
    </row>
    <row r="2624" spans="1:5" ht="20.100000000000001" customHeight="1" x14ac:dyDescent="0.2">
      <c r="A2624" s="138" t="s">
        <v>28915</v>
      </c>
      <c r="B2624" s="139" t="s">
        <v>28916</v>
      </c>
      <c r="C2624" s="138" t="s">
        <v>28917</v>
      </c>
      <c r="D2624" s="139" t="s">
        <v>1549</v>
      </c>
      <c r="E2624" s="140">
        <v>83.8</v>
      </c>
    </row>
    <row r="2625" spans="1:5" ht="20.100000000000001" customHeight="1" x14ac:dyDescent="0.2">
      <c r="A2625" s="138" t="s">
        <v>28918</v>
      </c>
      <c r="B2625" s="139" t="s">
        <v>28919</v>
      </c>
      <c r="C2625" s="138" t="s">
        <v>28920</v>
      </c>
      <c r="D2625" s="139" t="s">
        <v>1549</v>
      </c>
      <c r="E2625" s="140">
        <v>153.41999999999999</v>
      </c>
    </row>
    <row r="2626" spans="1:5" ht="20.100000000000001" customHeight="1" x14ac:dyDescent="0.2">
      <c r="A2626" s="138" t="s">
        <v>28921</v>
      </c>
      <c r="B2626" s="139" t="s">
        <v>28922</v>
      </c>
      <c r="C2626" s="138" t="s">
        <v>28923</v>
      </c>
      <c r="D2626" s="139" t="s">
        <v>1549</v>
      </c>
      <c r="E2626" s="140">
        <v>10.130000000000001</v>
      </c>
    </row>
    <row r="2627" spans="1:5" ht="20.100000000000001" customHeight="1" x14ac:dyDescent="0.2">
      <c r="A2627" s="138" t="s">
        <v>28924</v>
      </c>
      <c r="B2627" s="139" t="s">
        <v>28925</v>
      </c>
      <c r="C2627" s="138" t="s">
        <v>28926</v>
      </c>
      <c r="D2627" s="139" t="s">
        <v>1549</v>
      </c>
      <c r="E2627" s="140">
        <v>11.33</v>
      </c>
    </row>
    <row r="2628" spans="1:5" ht="20.100000000000001" customHeight="1" x14ac:dyDescent="0.2">
      <c r="A2628" s="138" t="s">
        <v>28927</v>
      </c>
      <c r="B2628" s="139" t="s">
        <v>28928</v>
      </c>
      <c r="C2628" s="138" t="s">
        <v>28929</v>
      </c>
      <c r="D2628" s="139" t="s">
        <v>1549</v>
      </c>
      <c r="E2628" s="140">
        <v>17</v>
      </c>
    </row>
    <row r="2629" spans="1:5" ht="20.100000000000001" customHeight="1" x14ac:dyDescent="0.2">
      <c r="A2629" s="138" t="s">
        <v>28930</v>
      </c>
      <c r="B2629" s="139" t="s">
        <v>28931</v>
      </c>
      <c r="C2629" s="138" t="s">
        <v>28932</v>
      </c>
      <c r="D2629" s="139" t="s">
        <v>1549</v>
      </c>
      <c r="E2629" s="140">
        <v>34.49</v>
      </c>
    </row>
    <row r="2630" spans="1:5" ht="20.100000000000001" customHeight="1" x14ac:dyDescent="0.2">
      <c r="A2630" s="138" t="s">
        <v>28933</v>
      </c>
      <c r="B2630" s="139" t="s">
        <v>28934</v>
      </c>
      <c r="C2630" s="138" t="s">
        <v>28935</v>
      </c>
      <c r="D2630" s="139" t="s">
        <v>1549</v>
      </c>
      <c r="E2630" s="140">
        <v>41.44</v>
      </c>
    </row>
    <row r="2631" spans="1:5" ht="20.100000000000001" customHeight="1" x14ac:dyDescent="0.2">
      <c r="A2631" s="138" t="s">
        <v>28936</v>
      </c>
      <c r="B2631" s="139" t="s">
        <v>28937</v>
      </c>
      <c r="C2631" s="138" t="s">
        <v>28938</v>
      </c>
      <c r="D2631" s="139" t="s">
        <v>1549</v>
      </c>
      <c r="E2631" s="140">
        <v>46.54</v>
      </c>
    </row>
    <row r="2632" spans="1:5" ht="20.100000000000001" customHeight="1" x14ac:dyDescent="0.2">
      <c r="A2632" s="138" t="s">
        <v>28939</v>
      </c>
      <c r="B2632" s="139" t="s">
        <v>28940</v>
      </c>
      <c r="C2632" s="138" t="s">
        <v>28941</v>
      </c>
      <c r="D2632" s="139" t="s">
        <v>1549</v>
      </c>
      <c r="E2632" s="140">
        <v>31.08</v>
      </c>
    </row>
    <row r="2633" spans="1:5" ht="20.100000000000001" customHeight="1" x14ac:dyDescent="0.2">
      <c r="A2633" s="138" t="s">
        <v>28942</v>
      </c>
      <c r="B2633" s="139" t="s">
        <v>28943</v>
      </c>
      <c r="C2633" s="138" t="s">
        <v>28944</v>
      </c>
      <c r="D2633" s="139" t="s">
        <v>1549</v>
      </c>
      <c r="E2633" s="140">
        <v>38.770000000000003</v>
      </c>
    </row>
    <row r="2634" spans="1:5" ht="20.100000000000001" customHeight="1" x14ac:dyDescent="0.2">
      <c r="A2634" s="138" t="s">
        <v>28945</v>
      </c>
      <c r="B2634" s="139" t="s">
        <v>28946</v>
      </c>
      <c r="C2634" s="138" t="s">
        <v>28947</v>
      </c>
      <c r="D2634" s="139" t="s">
        <v>1549</v>
      </c>
      <c r="E2634" s="140">
        <v>43.73</v>
      </c>
    </row>
    <row r="2635" spans="1:5" ht="20.100000000000001" customHeight="1" x14ac:dyDescent="0.2">
      <c r="A2635" s="138" t="s">
        <v>28948</v>
      </c>
      <c r="B2635" s="139" t="s">
        <v>28949</v>
      </c>
      <c r="C2635" s="138" t="s">
        <v>28950</v>
      </c>
      <c r="D2635" s="139" t="s">
        <v>1549</v>
      </c>
      <c r="E2635" s="140">
        <v>11.24</v>
      </c>
    </row>
    <row r="2636" spans="1:5" ht="20.100000000000001" customHeight="1" x14ac:dyDescent="0.2">
      <c r="A2636" s="138" t="s">
        <v>28951</v>
      </c>
      <c r="B2636" s="139" t="s">
        <v>28952</v>
      </c>
      <c r="C2636" s="138" t="s">
        <v>28953</v>
      </c>
      <c r="D2636" s="139" t="s">
        <v>1549</v>
      </c>
      <c r="E2636" s="140">
        <v>12.14</v>
      </c>
    </row>
    <row r="2637" spans="1:5" ht="20.100000000000001" customHeight="1" x14ac:dyDescent="0.2">
      <c r="A2637" s="138" t="s">
        <v>28954</v>
      </c>
      <c r="B2637" s="139" t="s">
        <v>28955</v>
      </c>
      <c r="C2637" s="138" t="s">
        <v>28956</v>
      </c>
      <c r="D2637" s="139" t="s">
        <v>1549</v>
      </c>
      <c r="E2637" s="140">
        <v>14.36</v>
      </c>
    </row>
    <row r="2638" spans="1:5" ht="20.100000000000001" customHeight="1" x14ac:dyDescent="0.2">
      <c r="A2638" s="138" t="s">
        <v>28957</v>
      </c>
      <c r="B2638" s="139" t="s">
        <v>28958</v>
      </c>
      <c r="C2638" s="138" t="s">
        <v>28959</v>
      </c>
      <c r="D2638" s="139" t="s">
        <v>1549</v>
      </c>
      <c r="E2638" s="140">
        <v>25.27</v>
      </c>
    </row>
    <row r="2639" spans="1:5" ht="20.100000000000001" customHeight="1" x14ac:dyDescent="0.2">
      <c r="A2639" s="138" t="s">
        <v>28960</v>
      </c>
      <c r="B2639" s="139" t="s">
        <v>28961</v>
      </c>
      <c r="C2639" s="138" t="s">
        <v>28962</v>
      </c>
      <c r="D2639" s="139" t="s">
        <v>1549</v>
      </c>
      <c r="E2639" s="140">
        <v>26.12</v>
      </c>
    </row>
    <row r="2640" spans="1:5" ht="20.100000000000001" customHeight="1" x14ac:dyDescent="0.2">
      <c r="A2640" s="138" t="s">
        <v>28963</v>
      </c>
      <c r="B2640" s="139" t="s">
        <v>28964</v>
      </c>
      <c r="C2640" s="138" t="s">
        <v>28965</v>
      </c>
      <c r="D2640" s="139" t="s">
        <v>1549</v>
      </c>
      <c r="E2640" s="140">
        <v>42.97</v>
      </c>
    </row>
    <row r="2641" spans="1:5" ht="20.100000000000001" customHeight="1" x14ac:dyDescent="0.2">
      <c r="A2641" s="138" t="s">
        <v>28966</v>
      </c>
      <c r="B2641" s="139" t="s">
        <v>28967</v>
      </c>
      <c r="C2641" s="138" t="s">
        <v>28968</v>
      </c>
      <c r="D2641" s="139" t="s">
        <v>1549</v>
      </c>
      <c r="E2641" s="140">
        <v>61.8</v>
      </c>
    </row>
    <row r="2642" spans="1:5" ht="20.100000000000001" customHeight="1" x14ac:dyDescent="0.2">
      <c r="A2642" s="138" t="s">
        <v>28969</v>
      </c>
      <c r="B2642" s="139" t="s">
        <v>28970</v>
      </c>
      <c r="C2642" s="138" t="s">
        <v>28971</v>
      </c>
      <c r="D2642" s="139" t="s">
        <v>1549</v>
      </c>
      <c r="E2642" s="140">
        <v>63.84</v>
      </c>
    </row>
    <row r="2643" spans="1:5" ht="20.100000000000001" customHeight="1" x14ac:dyDescent="0.2">
      <c r="A2643" s="138" t="s">
        <v>28972</v>
      </c>
      <c r="B2643" s="139" t="s">
        <v>28973</v>
      </c>
      <c r="C2643" s="138" t="s">
        <v>28974</v>
      </c>
      <c r="D2643" s="139" t="s">
        <v>1549</v>
      </c>
      <c r="E2643" s="140">
        <v>130.88999999999999</v>
      </c>
    </row>
    <row r="2644" spans="1:5" ht="20.100000000000001" customHeight="1" x14ac:dyDescent="0.2">
      <c r="A2644" s="138" t="s">
        <v>28975</v>
      </c>
      <c r="B2644" s="139" t="s">
        <v>28976</v>
      </c>
      <c r="C2644" s="138" t="s">
        <v>28977</v>
      </c>
      <c r="D2644" s="139" t="s">
        <v>1549</v>
      </c>
      <c r="E2644" s="140">
        <v>14.01</v>
      </c>
    </row>
    <row r="2645" spans="1:5" ht="20.100000000000001" customHeight="1" x14ac:dyDescent="0.2">
      <c r="A2645" s="138" t="s">
        <v>28978</v>
      </c>
      <c r="B2645" s="139" t="s">
        <v>28979</v>
      </c>
      <c r="C2645" s="138" t="s">
        <v>28980</v>
      </c>
      <c r="D2645" s="139" t="s">
        <v>1549</v>
      </c>
      <c r="E2645" s="140">
        <v>14.98</v>
      </c>
    </row>
    <row r="2646" spans="1:5" ht="20.100000000000001" customHeight="1" x14ac:dyDescent="0.2">
      <c r="A2646" s="138" t="s">
        <v>28981</v>
      </c>
      <c r="B2646" s="139" t="s">
        <v>28982</v>
      </c>
      <c r="C2646" s="138" t="s">
        <v>28983</v>
      </c>
      <c r="D2646" s="139" t="s">
        <v>1549</v>
      </c>
      <c r="E2646" s="140">
        <v>23.31</v>
      </c>
    </row>
    <row r="2647" spans="1:5" ht="20.100000000000001" customHeight="1" x14ac:dyDescent="0.2">
      <c r="A2647" s="138" t="s">
        <v>28984</v>
      </c>
      <c r="B2647" s="139" t="s">
        <v>28985</v>
      </c>
      <c r="C2647" s="138" t="s">
        <v>28986</v>
      </c>
      <c r="D2647" s="139" t="s">
        <v>1549</v>
      </c>
      <c r="E2647" s="140">
        <v>30.16</v>
      </c>
    </row>
    <row r="2648" spans="1:5" ht="20.100000000000001" customHeight="1" x14ac:dyDescent="0.2">
      <c r="A2648" s="138" t="s">
        <v>28987</v>
      </c>
      <c r="B2648" s="139" t="s">
        <v>28988</v>
      </c>
      <c r="C2648" s="138" t="s">
        <v>28989</v>
      </c>
      <c r="D2648" s="139" t="s">
        <v>1549</v>
      </c>
      <c r="E2648" s="140">
        <v>17.059999999999999</v>
      </c>
    </row>
    <row r="2649" spans="1:5" ht="20.100000000000001" customHeight="1" x14ac:dyDescent="0.2">
      <c r="A2649" s="138" t="s">
        <v>28990</v>
      </c>
      <c r="B2649" s="139" t="s">
        <v>28991</v>
      </c>
      <c r="C2649" s="138" t="s">
        <v>28992</v>
      </c>
      <c r="D2649" s="139" t="s">
        <v>1549</v>
      </c>
      <c r="E2649" s="140">
        <v>25.68</v>
      </c>
    </row>
    <row r="2650" spans="1:5" ht="20.100000000000001" customHeight="1" x14ac:dyDescent="0.2">
      <c r="A2650" s="138" t="s">
        <v>28993</v>
      </c>
      <c r="B2650" s="139" t="s">
        <v>28994</v>
      </c>
      <c r="C2650" s="138" t="s">
        <v>28995</v>
      </c>
      <c r="D2650" s="139" t="s">
        <v>1549</v>
      </c>
      <c r="E2650" s="140">
        <v>31.79</v>
      </c>
    </row>
    <row r="2651" spans="1:5" ht="20.100000000000001" customHeight="1" x14ac:dyDescent="0.2">
      <c r="A2651" s="138" t="s">
        <v>28996</v>
      </c>
      <c r="B2651" s="139" t="s">
        <v>28997</v>
      </c>
      <c r="C2651" s="138" t="s">
        <v>28998</v>
      </c>
      <c r="D2651" s="139" t="s">
        <v>1549</v>
      </c>
      <c r="E2651" s="140">
        <v>114.92</v>
      </c>
    </row>
    <row r="2652" spans="1:5" ht="20.100000000000001" customHeight="1" x14ac:dyDescent="0.2">
      <c r="A2652" s="138" t="s">
        <v>28999</v>
      </c>
      <c r="B2652" s="139" t="s">
        <v>29000</v>
      </c>
      <c r="C2652" s="138" t="s">
        <v>29001</v>
      </c>
      <c r="D2652" s="139" t="s">
        <v>1549</v>
      </c>
      <c r="E2652" s="140">
        <v>100.58</v>
      </c>
    </row>
    <row r="2653" spans="1:5" ht="20.100000000000001" customHeight="1" x14ac:dyDescent="0.2">
      <c r="A2653" s="138" t="s">
        <v>29002</v>
      </c>
      <c r="B2653" s="139" t="s">
        <v>29003</v>
      </c>
      <c r="C2653" s="138" t="s">
        <v>29004</v>
      </c>
      <c r="D2653" s="139" t="s">
        <v>1549</v>
      </c>
      <c r="E2653" s="140">
        <v>12.29</v>
      </c>
    </row>
    <row r="2654" spans="1:5" ht="20.100000000000001" customHeight="1" x14ac:dyDescent="0.2">
      <c r="A2654" s="138" t="s">
        <v>29005</v>
      </c>
      <c r="B2654" s="139" t="s">
        <v>29006</v>
      </c>
      <c r="C2654" s="138" t="s">
        <v>29007</v>
      </c>
      <c r="D2654" s="139" t="s">
        <v>1549</v>
      </c>
      <c r="E2654" s="140">
        <v>13.66</v>
      </c>
    </row>
    <row r="2655" spans="1:5" ht="20.100000000000001" customHeight="1" x14ac:dyDescent="0.2">
      <c r="A2655" s="138" t="s">
        <v>29008</v>
      </c>
      <c r="B2655" s="139" t="s">
        <v>29009</v>
      </c>
      <c r="C2655" s="138" t="s">
        <v>29010</v>
      </c>
      <c r="D2655" s="139" t="s">
        <v>1549</v>
      </c>
      <c r="E2655" s="140">
        <v>10.43</v>
      </c>
    </row>
    <row r="2656" spans="1:5" ht="20.100000000000001" customHeight="1" x14ac:dyDescent="0.2">
      <c r="A2656" s="138" t="s">
        <v>29011</v>
      </c>
      <c r="B2656" s="139" t="s">
        <v>29012</v>
      </c>
      <c r="C2656" s="138" t="s">
        <v>29013</v>
      </c>
      <c r="D2656" s="139" t="s">
        <v>1549</v>
      </c>
      <c r="E2656" s="140">
        <v>17.98</v>
      </c>
    </row>
    <row r="2657" spans="1:5" ht="20.100000000000001" customHeight="1" x14ac:dyDescent="0.2">
      <c r="A2657" s="138" t="s">
        <v>29014</v>
      </c>
      <c r="B2657" s="139" t="s">
        <v>29015</v>
      </c>
      <c r="C2657" s="138" t="s">
        <v>29016</v>
      </c>
      <c r="D2657" s="139" t="s">
        <v>1549</v>
      </c>
      <c r="E2657" s="140">
        <v>12.32</v>
      </c>
    </row>
    <row r="2658" spans="1:5" ht="20.100000000000001" customHeight="1" x14ac:dyDescent="0.2">
      <c r="A2658" s="138" t="s">
        <v>29017</v>
      </c>
      <c r="B2658" s="139" t="s">
        <v>29018</v>
      </c>
      <c r="C2658" s="138" t="s">
        <v>29019</v>
      </c>
      <c r="D2658" s="139" t="s">
        <v>1549</v>
      </c>
      <c r="E2658" s="140">
        <v>13.1</v>
      </c>
    </row>
    <row r="2659" spans="1:5" ht="20.100000000000001" customHeight="1" x14ac:dyDescent="0.2">
      <c r="A2659" s="138" t="s">
        <v>29020</v>
      </c>
      <c r="B2659" s="139" t="s">
        <v>29021</v>
      </c>
      <c r="C2659" s="138" t="s">
        <v>29022</v>
      </c>
      <c r="D2659" s="139" t="s">
        <v>1549</v>
      </c>
      <c r="E2659" s="140">
        <v>12.72</v>
      </c>
    </row>
    <row r="2660" spans="1:5" ht="20.100000000000001" customHeight="1" x14ac:dyDescent="0.2">
      <c r="A2660" s="138" t="s">
        <v>29023</v>
      </c>
      <c r="B2660" s="139" t="s">
        <v>29024</v>
      </c>
      <c r="C2660" s="138" t="s">
        <v>29025</v>
      </c>
      <c r="D2660" s="139" t="s">
        <v>1549</v>
      </c>
      <c r="E2660" s="140">
        <v>18.61</v>
      </c>
    </row>
    <row r="2661" spans="1:5" ht="20.100000000000001" customHeight="1" x14ac:dyDescent="0.2">
      <c r="A2661" s="138" t="s">
        <v>29026</v>
      </c>
      <c r="B2661" s="139" t="s">
        <v>29027</v>
      </c>
      <c r="C2661" s="138" t="s">
        <v>29028</v>
      </c>
      <c r="D2661" s="139" t="s">
        <v>1549</v>
      </c>
      <c r="E2661" s="140">
        <v>9.73</v>
      </c>
    </row>
    <row r="2662" spans="1:5" ht="20.100000000000001" customHeight="1" x14ac:dyDescent="0.2">
      <c r="A2662" s="138" t="s">
        <v>29029</v>
      </c>
      <c r="B2662" s="139" t="s">
        <v>29030</v>
      </c>
      <c r="C2662" s="138" t="s">
        <v>29031</v>
      </c>
      <c r="D2662" s="139" t="s">
        <v>1549</v>
      </c>
      <c r="E2662" s="140">
        <v>11.25</v>
      </c>
    </row>
    <row r="2663" spans="1:5" ht="20.100000000000001" customHeight="1" x14ac:dyDescent="0.2">
      <c r="A2663" s="138" t="s">
        <v>29032</v>
      </c>
      <c r="B2663" s="139" t="s">
        <v>29033</v>
      </c>
      <c r="C2663" s="138" t="s">
        <v>29034</v>
      </c>
      <c r="D2663" s="139" t="s">
        <v>1549</v>
      </c>
      <c r="E2663" s="140">
        <v>15.83</v>
      </c>
    </row>
    <row r="2664" spans="1:5" ht="20.100000000000001" customHeight="1" x14ac:dyDescent="0.2">
      <c r="A2664" s="138" t="s">
        <v>29035</v>
      </c>
      <c r="B2664" s="139" t="s">
        <v>29036</v>
      </c>
      <c r="C2664" s="138" t="s">
        <v>29037</v>
      </c>
      <c r="D2664" s="139" t="s">
        <v>1549</v>
      </c>
      <c r="E2664" s="140">
        <v>16.13</v>
      </c>
    </row>
    <row r="2665" spans="1:5" ht="20.100000000000001" customHeight="1" x14ac:dyDescent="0.2">
      <c r="A2665" s="138" t="s">
        <v>29038</v>
      </c>
      <c r="B2665" s="139" t="s">
        <v>29039</v>
      </c>
      <c r="C2665" s="138" t="s">
        <v>29040</v>
      </c>
      <c r="D2665" s="139" t="s">
        <v>1549</v>
      </c>
      <c r="E2665" s="140">
        <v>17.920000000000002</v>
      </c>
    </row>
    <row r="2666" spans="1:5" ht="20.100000000000001" customHeight="1" x14ac:dyDescent="0.2">
      <c r="A2666" s="138" t="s">
        <v>29041</v>
      </c>
      <c r="B2666" s="139" t="s">
        <v>29042</v>
      </c>
      <c r="C2666" s="138" t="s">
        <v>29043</v>
      </c>
      <c r="D2666" s="139" t="s">
        <v>1549</v>
      </c>
      <c r="E2666" s="140">
        <v>23.96</v>
      </c>
    </row>
    <row r="2667" spans="1:5" ht="20.100000000000001" customHeight="1" x14ac:dyDescent="0.2">
      <c r="A2667" s="138" t="s">
        <v>29044</v>
      </c>
      <c r="B2667" s="139" t="s">
        <v>29045</v>
      </c>
      <c r="C2667" s="138" t="s">
        <v>29046</v>
      </c>
      <c r="D2667" s="139" t="s">
        <v>1549</v>
      </c>
      <c r="E2667" s="140">
        <v>27.85</v>
      </c>
    </row>
    <row r="2668" spans="1:5" ht="20.100000000000001" customHeight="1" x14ac:dyDescent="0.2">
      <c r="A2668" s="138" t="s">
        <v>29047</v>
      </c>
      <c r="B2668" s="139" t="s">
        <v>29048</v>
      </c>
      <c r="C2668" s="138" t="s">
        <v>29049</v>
      </c>
      <c r="D2668" s="139" t="s">
        <v>1549</v>
      </c>
      <c r="E2668" s="140">
        <v>7.75</v>
      </c>
    </row>
    <row r="2669" spans="1:5" ht="20.100000000000001" customHeight="1" x14ac:dyDescent="0.2">
      <c r="A2669" s="138" t="s">
        <v>29050</v>
      </c>
      <c r="B2669" s="139" t="s">
        <v>29051</v>
      </c>
      <c r="C2669" s="138" t="s">
        <v>29052</v>
      </c>
      <c r="D2669" s="139" t="s">
        <v>1549</v>
      </c>
      <c r="E2669" s="140">
        <v>11.41</v>
      </c>
    </row>
    <row r="2670" spans="1:5" ht="20.100000000000001" customHeight="1" x14ac:dyDescent="0.2">
      <c r="A2670" s="138" t="s">
        <v>29053</v>
      </c>
      <c r="B2670" s="139" t="s">
        <v>29054</v>
      </c>
      <c r="C2670" s="138" t="s">
        <v>29055</v>
      </c>
      <c r="D2670" s="139" t="s">
        <v>1549</v>
      </c>
      <c r="E2670" s="140">
        <v>13.79</v>
      </c>
    </row>
    <row r="2671" spans="1:5" ht="20.100000000000001" customHeight="1" x14ac:dyDescent="0.2">
      <c r="A2671" s="138" t="s">
        <v>29056</v>
      </c>
      <c r="B2671" s="139" t="s">
        <v>29057</v>
      </c>
      <c r="C2671" s="138" t="s">
        <v>29058</v>
      </c>
      <c r="D2671" s="139" t="s">
        <v>1549</v>
      </c>
      <c r="E2671" s="140">
        <v>25.19</v>
      </c>
    </row>
    <row r="2672" spans="1:5" ht="20.100000000000001" customHeight="1" x14ac:dyDescent="0.2">
      <c r="A2672" s="138" t="s">
        <v>29059</v>
      </c>
      <c r="B2672" s="139" t="s">
        <v>29060</v>
      </c>
      <c r="C2672" s="138" t="s">
        <v>29061</v>
      </c>
      <c r="D2672" s="139" t="s">
        <v>1549</v>
      </c>
      <c r="E2672" s="140">
        <v>36.47</v>
      </c>
    </row>
    <row r="2673" spans="1:5" ht="20.100000000000001" customHeight="1" x14ac:dyDescent="0.2">
      <c r="A2673" s="138" t="s">
        <v>29062</v>
      </c>
      <c r="B2673" s="139" t="s">
        <v>29063</v>
      </c>
      <c r="C2673" s="138" t="s">
        <v>29064</v>
      </c>
      <c r="D2673" s="139" t="s">
        <v>1549</v>
      </c>
      <c r="E2673" s="140">
        <v>43.17</v>
      </c>
    </row>
    <row r="2674" spans="1:5" ht="20.100000000000001" customHeight="1" x14ac:dyDescent="0.2">
      <c r="A2674" s="138" t="s">
        <v>29065</v>
      </c>
      <c r="B2674" s="139" t="s">
        <v>29066</v>
      </c>
      <c r="C2674" s="138" t="s">
        <v>29067</v>
      </c>
      <c r="D2674" s="139" t="s">
        <v>1549</v>
      </c>
      <c r="E2674" s="140">
        <v>29.29</v>
      </c>
    </row>
    <row r="2675" spans="1:5" ht="20.100000000000001" customHeight="1" x14ac:dyDescent="0.2">
      <c r="A2675" s="138" t="s">
        <v>29068</v>
      </c>
      <c r="B2675" s="139" t="s">
        <v>29069</v>
      </c>
      <c r="C2675" s="138" t="s">
        <v>29070</v>
      </c>
      <c r="D2675" s="139" t="s">
        <v>1549</v>
      </c>
      <c r="E2675" s="140">
        <v>33.119999999999997</v>
      </c>
    </row>
    <row r="2676" spans="1:5" ht="20.100000000000001" customHeight="1" x14ac:dyDescent="0.2">
      <c r="A2676" s="138" t="s">
        <v>29071</v>
      </c>
      <c r="B2676" s="139" t="s">
        <v>29072</v>
      </c>
      <c r="C2676" s="138" t="s">
        <v>29073</v>
      </c>
      <c r="D2676" s="139" t="s">
        <v>1549</v>
      </c>
      <c r="E2676" s="140">
        <v>41.21</v>
      </c>
    </row>
    <row r="2677" spans="1:5" ht="20.100000000000001" customHeight="1" x14ac:dyDescent="0.2">
      <c r="A2677" s="138" t="s">
        <v>29074</v>
      </c>
      <c r="B2677" s="139" t="s">
        <v>29075</v>
      </c>
      <c r="C2677" s="138" t="s">
        <v>29076</v>
      </c>
      <c r="D2677" s="139" t="s">
        <v>1549</v>
      </c>
      <c r="E2677" s="140">
        <v>47.23</v>
      </c>
    </row>
    <row r="2678" spans="1:5" ht="20.100000000000001" customHeight="1" x14ac:dyDescent="0.2">
      <c r="A2678" s="138" t="s">
        <v>29077</v>
      </c>
      <c r="B2678" s="139" t="s">
        <v>29078</v>
      </c>
      <c r="C2678" s="138" t="s">
        <v>29079</v>
      </c>
      <c r="D2678" s="139" t="s">
        <v>1549</v>
      </c>
      <c r="E2678" s="140">
        <v>95.35</v>
      </c>
    </row>
    <row r="2679" spans="1:5" ht="20.100000000000001" customHeight="1" x14ac:dyDescent="0.2">
      <c r="A2679" s="138" t="s">
        <v>29080</v>
      </c>
      <c r="B2679" s="139" t="s">
        <v>29081</v>
      </c>
      <c r="C2679" s="138" t="s">
        <v>29082</v>
      </c>
      <c r="D2679" s="139" t="s">
        <v>1549</v>
      </c>
      <c r="E2679" s="140">
        <v>37.24</v>
      </c>
    </row>
    <row r="2680" spans="1:5" ht="20.100000000000001" customHeight="1" x14ac:dyDescent="0.2">
      <c r="A2680" s="138" t="s">
        <v>29083</v>
      </c>
      <c r="B2680" s="139" t="s">
        <v>29084</v>
      </c>
      <c r="C2680" s="138" t="s">
        <v>29085</v>
      </c>
      <c r="D2680" s="139" t="s">
        <v>1549</v>
      </c>
      <c r="E2680" s="140">
        <v>43.57</v>
      </c>
    </row>
    <row r="2681" spans="1:5" ht="20.100000000000001" customHeight="1" x14ac:dyDescent="0.2">
      <c r="A2681" s="138" t="s">
        <v>29086</v>
      </c>
      <c r="B2681" s="139" t="s">
        <v>29087</v>
      </c>
      <c r="C2681" s="138" t="s">
        <v>29088</v>
      </c>
      <c r="D2681" s="139" t="s">
        <v>1549</v>
      </c>
      <c r="E2681" s="140">
        <v>80.52</v>
      </c>
    </row>
    <row r="2682" spans="1:5" ht="20.100000000000001" customHeight="1" x14ac:dyDescent="0.2">
      <c r="A2682" s="138" t="s">
        <v>29089</v>
      </c>
      <c r="B2682" s="139" t="s">
        <v>29090</v>
      </c>
      <c r="C2682" s="138" t="s">
        <v>29091</v>
      </c>
      <c r="D2682" s="139" t="s">
        <v>1549</v>
      </c>
      <c r="E2682" s="140">
        <v>34.119999999999997</v>
      </c>
    </row>
    <row r="2683" spans="1:5" ht="20.100000000000001" customHeight="1" x14ac:dyDescent="0.2">
      <c r="A2683" s="138" t="s">
        <v>29092</v>
      </c>
      <c r="B2683" s="139" t="s">
        <v>29093</v>
      </c>
      <c r="C2683" s="138" t="s">
        <v>29094</v>
      </c>
      <c r="D2683" s="139" t="s">
        <v>1549</v>
      </c>
      <c r="E2683" s="140">
        <v>40.69</v>
      </c>
    </row>
    <row r="2684" spans="1:5" ht="20.100000000000001" customHeight="1" x14ac:dyDescent="0.2">
      <c r="A2684" s="138" t="s">
        <v>29095</v>
      </c>
      <c r="B2684" s="139" t="s">
        <v>29096</v>
      </c>
      <c r="C2684" s="138" t="s">
        <v>29097</v>
      </c>
      <c r="D2684" s="139" t="s">
        <v>1549</v>
      </c>
      <c r="E2684" s="140">
        <v>41.62</v>
      </c>
    </row>
    <row r="2685" spans="1:5" ht="20.100000000000001" customHeight="1" x14ac:dyDescent="0.2">
      <c r="A2685" s="138" t="s">
        <v>29098</v>
      </c>
      <c r="B2685" s="139" t="s">
        <v>29099</v>
      </c>
      <c r="C2685" s="138" t="s">
        <v>29100</v>
      </c>
      <c r="D2685" s="139" t="s">
        <v>1549</v>
      </c>
      <c r="E2685" s="140">
        <v>63.99</v>
      </c>
    </row>
    <row r="2686" spans="1:5" ht="20.100000000000001" customHeight="1" x14ac:dyDescent="0.2">
      <c r="A2686" s="138" t="s">
        <v>29101</v>
      </c>
      <c r="B2686" s="139" t="s">
        <v>29102</v>
      </c>
      <c r="C2686" s="138" t="s">
        <v>29103</v>
      </c>
      <c r="D2686" s="139" t="s">
        <v>1549</v>
      </c>
      <c r="E2686" s="140">
        <v>36.93</v>
      </c>
    </row>
    <row r="2687" spans="1:5" ht="20.100000000000001" customHeight="1" x14ac:dyDescent="0.2">
      <c r="A2687" s="138" t="s">
        <v>29104</v>
      </c>
      <c r="B2687" s="139" t="s">
        <v>29105</v>
      </c>
      <c r="C2687" s="138" t="s">
        <v>29106</v>
      </c>
      <c r="D2687" s="139" t="s">
        <v>1549</v>
      </c>
      <c r="E2687" s="140">
        <v>59.02</v>
      </c>
    </row>
    <row r="2688" spans="1:5" ht="20.100000000000001" customHeight="1" x14ac:dyDescent="0.2">
      <c r="A2688" s="138" t="s">
        <v>29107</v>
      </c>
      <c r="B2688" s="139" t="s">
        <v>29108</v>
      </c>
      <c r="C2688" s="138" t="s">
        <v>29109</v>
      </c>
      <c r="D2688" s="139" t="s">
        <v>1549</v>
      </c>
      <c r="E2688" s="140">
        <v>5.96</v>
      </c>
    </row>
    <row r="2689" spans="1:5" ht="20.100000000000001" customHeight="1" x14ac:dyDescent="0.2">
      <c r="A2689" s="138" t="s">
        <v>29110</v>
      </c>
      <c r="B2689" s="139" t="s">
        <v>29111</v>
      </c>
      <c r="C2689" s="138" t="s">
        <v>29112</v>
      </c>
      <c r="D2689" s="139" t="s">
        <v>1549</v>
      </c>
      <c r="E2689" s="140">
        <v>6.63</v>
      </c>
    </row>
    <row r="2690" spans="1:5" ht="20.100000000000001" customHeight="1" x14ac:dyDescent="0.2">
      <c r="A2690" s="138" t="s">
        <v>29113</v>
      </c>
      <c r="B2690" s="139" t="s">
        <v>29114</v>
      </c>
      <c r="C2690" s="138" t="s">
        <v>29115</v>
      </c>
      <c r="D2690" s="139" t="s">
        <v>1549</v>
      </c>
      <c r="E2690" s="140">
        <v>7.93</v>
      </c>
    </row>
    <row r="2691" spans="1:5" ht="20.100000000000001" customHeight="1" x14ac:dyDescent="0.2">
      <c r="A2691" s="138" t="s">
        <v>29116</v>
      </c>
      <c r="B2691" s="139" t="s">
        <v>29117</v>
      </c>
      <c r="C2691" s="138" t="s">
        <v>29118</v>
      </c>
      <c r="D2691" s="139" t="s">
        <v>1549</v>
      </c>
      <c r="E2691" s="140">
        <v>12.77</v>
      </c>
    </row>
    <row r="2692" spans="1:5" ht="20.100000000000001" customHeight="1" x14ac:dyDescent="0.2">
      <c r="A2692" s="138" t="s">
        <v>29119</v>
      </c>
      <c r="B2692" s="139" t="s">
        <v>29120</v>
      </c>
      <c r="C2692" s="138" t="s">
        <v>29121</v>
      </c>
      <c r="D2692" s="139" t="s">
        <v>1549</v>
      </c>
      <c r="E2692" s="140">
        <v>13.37</v>
      </c>
    </row>
    <row r="2693" spans="1:5" ht="20.100000000000001" customHeight="1" x14ac:dyDescent="0.2">
      <c r="A2693" s="138" t="s">
        <v>29122</v>
      </c>
      <c r="B2693" s="139" t="s">
        <v>29123</v>
      </c>
      <c r="C2693" s="138" t="s">
        <v>29124</v>
      </c>
      <c r="D2693" s="139" t="s">
        <v>1549</v>
      </c>
      <c r="E2693" s="140">
        <v>19.46</v>
      </c>
    </row>
    <row r="2694" spans="1:5" ht="20.100000000000001" customHeight="1" x14ac:dyDescent="0.2">
      <c r="A2694" s="138" t="s">
        <v>29125</v>
      </c>
      <c r="B2694" s="139" t="s">
        <v>29126</v>
      </c>
      <c r="C2694" s="138" t="s">
        <v>29127</v>
      </c>
      <c r="D2694" s="139" t="s">
        <v>1549</v>
      </c>
      <c r="E2694" s="140">
        <v>28.43</v>
      </c>
    </row>
    <row r="2695" spans="1:5" ht="20.100000000000001" customHeight="1" x14ac:dyDescent="0.2">
      <c r="A2695" s="138" t="s">
        <v>29128</v>
      </c>
      <c r="B2695" s="139" t="s">
        <v>29129</v>
      </c>
      <c r="C2695" s="138" t="s">
        <v>29130</v>
      </c>
      <c r="D2695" s="139" t="s">
        <v>1549</v>
      </c>
      <c r="E2695" s="140">
        <v>36.700000000000003</v>
      </c>
    </row>
    <row r="2696" spans="1:5" ht="20.100000000000001" customHeight="1" x14ac:dyDescent="0.2">
      <c r="A2696" s="138" t="s">
        <v>29131</v>
      </c>
      <c r="B2696" s="139" t="s">
        <v>29132</v>
      </c>
      <c r="C2696" s="138" t="s">
        <v>29133</v>
      </c>
      <c r="D2696" s="139" t="s">
        <v>1549</v>
      </c>
      <c r="E2696" s="140">
        <v>50.37</v>
      </c>
    </row>
    <row r="2697" spans="1:5" ht="20.100000000000001" customHeight="1" x14ac:dyDescent="0.2">
      <c r="A2697" s="138" t="s">
        <v>29134</v>
      </c>
      <c r="B2697" s="139" t="s">
        <v>29135</v>
      </c>
      <c r="C2697" s="138" t="s">
        <v>29136</v>
      </c>
      <c r="D2697" s="139" t="s">
        <v>1549</v>
      </c>
      <c r="E2697" s="140">
        <v>8.11</v>
      </c>
    </row>
    <row r="2698" spans="1:5" ht="20.100000000000001" customHeight="1" x14ac:dyDescent="0.2">
      <c r="A2698" s="138" t="s">
        <v>29137</v>
      </c>
      <c r="B2698" s="139" t="s">
        <v>29138</v>
      </c>
      <c r="C2698" s="138" t="s">
        <v>29139</v>
      </c>
      <c r="D2698" s="139" t="s">
        <v>1549</v>
      </c>
      <c r="E2698" s="140">
        <v>9.5299999999999994</v>
      </c>
    </row>
    <row r="2699" spans="1:5" ht="20.100000000000001" customHeight="1" x14ac:dyDescent="0.2">
      <c r="A2699" s="138" t="s">
        <v>29140</v>
      </c>
      <c r="B2699" s="139" t="s">
        <v>29141</v>
      </c>
      <c r="C2699" s="138" t="s">
        <v>29142</v>
      </c>
      <c r="D2699" s="139" t="s">
        <v>1549</v>
      </c>
      <c r="E2699" s="140">
        <v>4.5999999999999996</v>
      </c>
    </row>
    <row r="2700" spans="1:5" ht="20.100000000000001" customHeight="1" x14ac:dyDescent="0.2">
      <c r="A2700" s="138" t="s">
        <v>29143</v>
      </c>
      <c r="B2700" s="139" t="s">
        <v>29144</v>
      </c>
      <c r="C2700" s="138" t="s">
        <v>29145</v>
      </c>
      <c r="D2700" s="139" t="s">
        <v>1549</v>
      </c>
      <c r="E2700" s="140">
        <v>4.8899999999999997</v>
      </c>
    </row>
    <row r="2701" spans="1:5" ht="20.100000000000001" customHeight="1" x14ac:dyDescent="0.2">
      <c r="A2701" s="138" t="s">
        <v>29146</v>
      </c>
      <c r="B2701" s="139" t="s">
        <v>29147</v>
      </c>
      <c r="C2701" s="138" t="s">
        <v>29148</v>
      </c>
      <c r="D2701" s="139" t="s">
        <v>1549</v>
      </c>
      <c r="E2701" s="140">
        <v>6.02</v>
      </c>
    </row>
    <row r="2702" spans="1:5" ht="20.100000000000001" customHeight="1" x14ac:dyDescent="0.2">
      <c r="A2702" s="138" t="s">
        <v>29149</v>
      </c>
      <c r="B2702" s="139" t="s">
        <v>29150</v>
      </c>
      <c r="C2702" s="138" t="s">
        <v>29151</v>
      </c>
      <c r="D2702" s="139" t="s">
        <v>1549</v>
      </c>
      <c r="E2702" s="140">
        <v>9.94</v>
      </c>
    </row>
    <row r="2703" spans="1:5" ht="20.100000000000001" customHeight="1" x14ac:dyDescent="0.2">
      <c r="A2703" s="138" t="s">
        <v>29152</v>
      </c>
      <c r="B2703" s="139" t="s">
        <v>29153</v>
      </c>
      <c r="C2703" s="138" t="s">
        <v>29154</v>
      </c>
      <c r="D2703" s="139" t="s">
        <v>1549</v>
      </c>
      <c r="E2703" s="140">
        <v>11.03</v>
      </c>
    </row>
    <row r="2704" spans="1:5" ht="20.100000000000001" customHeight="1" x14ac:dyDescent="0.2">
      <c r="A2704" s="138" t="s">
        <v>29155</v>
      </c>
      <c r="B2704" s="139" t="s">
        <v>29156</v>
      </c>
      <c r="C2704" s="138" t="s">
        <v>29157</v>
      </c>
      <c r="D2704" s="139" t="s">
        <v>1549</v>
      </c>
      <c r="E2704" s="140">
        <v>17.510000000000002</v>
      </c>
    </row>
    <row r="2705" spans="1:5" ht="20.100000000000001" customHeight="1" x14ac:dyDescent="0.2">
      <c r="A2705" s="138" t="s">
        <v>29158</v>
      </c>
      <c r="B2705" s="139" t="s">
        <v>29159</v>
      </c>
      <c r="C2705" s="138" t="s">
        <v>29160</v>
      </c>
      <c r="D2705" s="139" t="s">
        <v>1549</v>
      </c>
      <c r="E2705" s="140">
        <v>28</v>
      </c>
    </row>
    <row r="2706" spans="1:5" ht="20.100000000000001" customHeight="1" x14ac:dyDescent="0.2">
      <c r="A2706" s="138" t="s">
        <v>29161</v>
      </c>
      <c r="B2706" s="139" t="s">
        <v>29162</v>
      </c>
      <c r="C2706" s="138" t="s">
        <v>29163</v>
      </c>
      <c r="D2706" s="139" t="s">
        <v>1549</v>
      </c>
      <c r="E2706" s="140">
        <v>50.2</v>
      </c>
    </row>
    <row r="2707" spans="1:5" ht="20.100000000000001" customHeight="1" x14ac:dyDescent="0.2">
      <c r="A2707" s="138" t="s">
        <v>29164</v>
      </c>
      <c r="B2707" s="139" t="s">
        <v>29165</v>
      </c>
      <c r="C2707" s="138" t="s">
        <v>29166</v>
      </c>
      <c r="D2707" s="139" t="s">
        <v>1549</v>
      </c>
      <c r="E2707" s="140">
        <v>53.95</v>
      </c>
    </row>
    <row r="2708" spans="1:5" ht="20.100000000000001" customHeight="1" x14ac:dyDescent="0.2">
      <c r="A2708" s="138" t="s">
        <v>29167</v>
      </c>
      <c r="B2708" s="139" t="s">
        <v>29168</v>
      </c>
      <c r="C2708" s="138" t="s">
        <v>29169</v>
      </c>
      <c r="D2708" s="139" t="s">
        <v>1549</v>
      </c>
      <c r="E2708" s="140">
        <v>7.56</v>
      </c>
    </row>
    <row r="2709" spans="1:5" ht="20.100000000000001" customHeight="1" x14ac:dyDescent="0.2">
      <c r="A2709" s="138" t="s">
        <v>29170</v>
      </c>
      <c r="B2709" s="139" t="s">
        <v>29171</v>
      </c>
      <c r="C2709" s="138" t="s">
        <v>29172</v>
      </c>
      <c r="D2709" s="139" t="s">
        <v>1549</v>
      </c>
      <c r="E2709" s="140">
        <v>7.95</v>
      </c>
    </row>
    <row r="2710" spans="1:5" ht="20.100000000000001" customHeight="1" x14ac:dyDescent="0.2">
      <c r="A2710" s="138" t="s">
        <v>29173</v>
      </c>
      <c r="B2710" s="139" t="s">
        <v>29174</v>
      </c>
      <c r="C2710" s="138" t="s">
        <v>29175</v>
      </c>
      <c r="D2710" s="139" t="s">
        <v>1549</v>
      </c>
      <c r="E2710" s="140">
        <v>7.89</v>
      </c>
    </row>
    <row r="2711" spans="1:5" ht="20.100000000000001" customHeight="1" x14ac:dyDescent="0.2">
      <c r="A2711" s="138" t="s">
        <v>29176</v>
      </c>
      <c r="B2711" s="139" t="s">
        <v>29177</v>
      </c>
      <c r="C2711" s="138" t="s">
        <v>29178</v>
      </c>
      <c r="D2711" s="139" t="s">
        <v>1549</v>
      </c>
      <c r="E2711" s="140">
        <v>11.02</v>
      </c>
    </row>
    <row r="2712" spans="1:5" ht="20.100000000000001" customHeight="1" x14ac:dyDescent="0.2">
      <c r="A2712" s="138" t="s">
        <v>29179</v>
      </c>
      <c r="B2712" s="139" t="s">
        <v>29180</v>
      </c>
      <c r="C2712" s="138" t="s">
        <v>29181</v>
      </c>
      <c r="D2712" s="139" t="s">
        <v>1549</v>
      </c>
      <c r="E2712" s="140">
        <v>20.52</v>
      </c>
    </row>
    <row r="2713" spans="1:5" ht="20.100000000000001" customHeight="1" x14ac:dyDescent="0.2">
      <c r="A2713" s="138" t="s">
        <v>29182</v>
      </c>
      <c r="B2713" s="139" t="s">
        <v>29183</v>
      </c>
      <c r="C2713" s="138" t="s">
        <v>29184</v>
      </c>
      <c r="D2713" s="139" t="s">
        <v>1549</v>
      </c>
      <c r="E2713" s="140">
        <v>31.08</v>
      </c>
    </row>
    <row r="2714" spans="1:5" ht="20.100000000000001" customHeight="1" x14ac:dyDescent="0.2">
      <c r="A2714" s="138" t="s">
        <v>29185</v>
      </c>
      <c r="B2714" s="139" t="s">
        <v>29186</v>
      </c>
      <c r="C2714" s="138" t="s">
        <v>29187</v>
      </c>
      <c r="D2714" s="139" t="s">
        <v>1549</v>
      </c>
      <c r="E2714" s="140">
        <v>7.4</v>
      </c>
    </row>
    <row r="2715" spans="1:5" ht="20.100000000000001" customHeight="1" x14ac:dyDescent="0.2">
      <c r="A2715" s="138" t="s">
        <v>29188</v>
      </c>
      <c r="B2715" s="139" t="s">
        <v>29189</v>
      </c>
      <c r="C2715" s="138" t="s">
        <v>29190</v>
      </c>
      <c r="D2715" s="139" t="s">
        <v>1549</v>
      </c>
      <c r="E2715" s="140">
        <v>8.2799999999999994</v>
      </c>
    </row>
    <row r="2716" spans="1:5" ht="20.100000000000001" customHeight="1" x14ac:dyDescent="0.2">
      <c r="A2716" s="138" t="s">
        <v>29191</v>
      </c>
      <c r="B2716" s="139" t="s">
        <v>29192</v>
      </c>
      <c r="C2716" s="138" t="s">
        <v>29193</v>
      </c>
      <c r="D2716" s="139" t="s">
        <v>1549</v>
      </c>
      <c r="E2716" s="140">
        <v>8.4499999999999993</v>
      </c>
    </row>
    <row r="2717" spans="1:5" ht="20.100000000000001" customHeight="1" x14ac:dyDescent="0.2">
      <c r="A2717" s="138" t="s">
        <v>29194</v>
      </c>
      <c r="B2717" s="139" t="s">
        <v>29195</v>
      </c>
      <c r="C2717" s="138" t="s">
        <v>29196</v>
      </c>
      <c r="D2717" s="139" t="s">
        <v>1549</v>
      </c>
      <c r="E2717" s="140">
        <v>5.21</v>
      </c>
    </row>
    <row r="2718" spans="1:5" ht="20.100000000000001" customHeight="1" x14ac:dyDescent="0.2">
      <c r="A2718" s="138" t="s">
        <v>29197</v>
      </c>
      <c r="B2718" s="139" t="s">
        <v>29198</v>
      </c>
      <c r="C2718" s="138" t="s">
        <v>29199</v>
      </c>
      <c r="D2718" s="139" t="s">
        <v>1549</v>
      </c>
      <c r="E2718" s="140">
        <v>7.33</v>
      </c>
    </row>
    <row r="2719" spans="1:5" ht="20.100000000000001" customHeight="1" x14ac:dyDescent="0.2">
      <c r="A2719" s="138" t="s">
        <v>29200</v>
      </c>
      <c r="B2719" s="139" t="s">
        <v>29201</v>
      </c>
      <c r="C2719" s="138" t="s">
        <v>29202</v>
      </c>
      <c r="D2719" s="139" t="s">
        <v>1549</v>
      </c>
      <c r="E2719" s="140">
        <v>13.72</v>
      </c>
    </row>
    <row r="2720" spans="1:5" ht="20.100000000000001" customHeight="1" x14ac:dyDescent="0.2">
      <c r="A2720" s="138" t="s">
        <v>29203</v>
      </c>
      <c r="B2720" s="139" t="s">
        <v>29204</v>
      </c>
      <c r="C2720" s="138" t="s">
        <v>29205</v>
      </c>
      <c r="D2720" s="139" t="s">
        <v>1549</v>
      </c>
      <c r="E2720" s="140">
        <v>23.93</v>
      </c>
    </row>
    <row r="2721" spans="1:5" ht="20.100000000000001" customHeight="1" x14ac:dyDescent="0.2">
      <c r="A2721" s="138" t="s">
        <v>29206</v>
      </c>
      <c r="B2721" s="139" t="s">
        <v>29207</v>
      </c>
      <c r="C2721" s="138" t="s">
        <v>29208</v>
      </c>
      <c r="D2721" s="139" t="s">
        <v>1549</v>
      </c>
      <c r="E2721" s="140">
        <v>31.75</v>
      </c>
    </row>
    <row r="2722" spans="1:5" ht="20.100000000000001" customHeight="1" x14ac:dyDescent="0.2">
      <c r="A2722" s="138" t="s">
        <v>29209</v>
      </c>
      <c r="B2722" s="139" t="s">
        <v>29210</v>
      </c>
      <c r="C2722" s="138" t="s">
        <v>29211</v>
      </c>
      <c r="D2722" s="139" t="s">
        <v>1549</v>
      </c>
      <c r="E2722" s="140">
        <v>38.270000000000003</v>
      </c>
    </row>
    <row r="2723" spans="1:5" ht="20.100000000000001" customHeight="1" x14ac:dyDescent="0.2">
      <c r="A2723" s="138" t="s">
        <v>29212</v>
      </c>
      <c r="B2723" s="139" t="s">
        <v>29213</v>
      </c>
      <c r="C2723" s="138" t="s">
        <v>29214</v>
      </c>
      <c r="D2723" s="139" t="s">
        <v>1549</v>
      </c>
      <c r="E2723" s="140">
        <v>59.49</v>
      </c>
    </row>
    <row r="2724" spans="1:5" ht="20.100000000000001" customHeight="1" x14ac:dyDescent="0.2">
      <c r="A2724" s="138" t="s">
        <v>29215</v>
      </c>
      <c r="B2724" s="139" t="s">
        <v>29216</v>
      </c>
      <c r="C2724" s="138" t="s">
        <v>29217</v>
      </c>
      <c r="D2724" s="139" t="s">
        <v>1549</v>
      </c>
      <c r="E2724" s="140">
        <v>55.88</v>
      </c>
    </row>
    <row r="2725" spans="1:5" ht="20.100000000000001" customHeight="1" x14ac:dyDescent="0.2">
      <c r="A2725" s="138" t="s">
        <v>29218</v>
      </c>
      <c r="B2725" s="139" t="s">
        <v>29219</v>
      </c>
      <c r="C2725" s="138" t="s">
        <v>29220</v>
      </c>
      <c r="D2725" s="139" t="s">
        <v>1549</v>
      </c>
      <c r="E2725" s="140">
        <v>7.82</v>
      </c>
    </row>
    <row r="2726" spans="1:5" ht="20.100000000000001" customHeight="1" x14ac:dyDescent="0.2">
      <c r="A2726" s="138" t="s">
        <v>29221</v>
      </c>
      <c r="B2726" s="139" t="s">
        <v>29222</v>
      </c>
      <c r="C2726" s="138" t="s">
        <v>29223</v>
      </c>
      <c r="D2726" s="139" t="s">
        <v>1549</v>
      </c>
      <c r="E2726" s="140">
        <v>9.4700000000000006</v>
      </c>
    </row>
    <row r="2727" spans="1:5" ht="20.100000000000001" customHeight="1" x14ac:dyDescent="0.2">
      <c r="A2727" s="138" t="s">
        <v>29224</v>
      </c>
      <c r="B2727" s="139" t="s">
        <v>29225</v>
      </c>
      <c r="C2727" s="138" t="s">
        <v>29226</v>
      </c>
      <c r="D2727" s="139" t="s">
        <v>1549</v>
      </c>
      <c r="E2727" s="140">
        <v>15.07</v>
      </c>
    </row>
    <row r="2728" spans="1:5" ht="20.100000000000001" customHeight="1" x14ac:dyDescent="0.2">
      <c r="A2728" s="138" t="s">
        <v>29227</v>
      </c>
      <c r="B2728" s="139" t="s">
        <v>29228</v>
      </c>
      <c r="C2728" s="138" t="s">
        <v>29229</v>
      </c>
      <c r="D2728" s="139" t="s">
        <v>1549</v>
      </c>
      <c r="E2728" s="140">
        <v>19.61</v>
      </c>
    </row>
    <row r="2729" spans="1:5" ht="20.100000000000001" customHeight="1" x14ac:dyDescent="0.2">
      <c r="A2729" s="138" t="s">
        <v>29230</v>
      </c>
      <c r="B2729" s="139" t="s">
        <v>29231</v>
      </c>
      <c r="C2729" s="138" t="s">
        <v>29232</v>
      </c>
      <c r="D2729" s="139" t="s">
        <v>1549</v>
      </c>
      <c r="E2729" s="140">
        <v>44.72</v>
      </c>
    </row>
    <row r="2730" spans="1:5" ht="20.100000000000001" customHeight="1" x14ac:dyDescent="0.2">
      <c r="A2730" s="138" t="s">
        <v>29233</v>
      </c>
      <c r="B2730" s="139" t="s">
        <v>29234</v>
      </c>
      <c r="C2730" s="138" t="s">
        <v>29235</v>
      </c>
      <c r="D2730" s="139" t="s">
        <v>1549</v>
      </c>
      <c r="E2730" s="140">
        <v>12.44</v>
      </c>
    </row>
    <row r="2731" spans="1:5" ht="20.100000000000001" customHeight="1" x14ac:dyDescent="0.2">
      <c r="A2731" s="138" t="s">
        <v>29236</v>
      </c>
      <c r="B2731" s="139" t="s">
        <v>29237</v>
      </c>
      <c r="C2731" s="138" t="s">
        <v>29238</v>
      </c>
      <c r="D2731" s="139" t="s">
        <v>1549</v>
      </c>
      <c r="E2731" s="140">
        <v>17.41</v>
      </c>
    </row>
    <row r="2732" spans="1:5" ht="20.100000000000001" customHeight="1" x14ac:dyDescent="0.2">
      <c r="A2732" s="138" t="s">
        <v>29239</v>
      </c>
      <c r="B2732" s="139" t="s">
        <v>29240</v>
      </c>
      <c r="C2732" s="138" t="s">
        <v>29241</v>
      </c>
      <c r="D2732" s="139" t="s">
        <v>1549</v>
      </c>
      <c r="E2732" s="140">
        <v>22.09</v>
      </c>
    </row>
    <row r="2733" spans="1:5" ht="20.100000000000001" customHeight="1" x14ac:dyDescent="0.2">
      <c r="A2733" s="138" t="s">
        <v>29242</v>
      </c>
      <c r="B2733" s="139" t="s">
        <v>29243</v>
      </c>
      <c r="C2733" s="138" t="s">
        <v>29244</v>
      </c>
      <c r="D2733" s="139" t="s">
        <v>1549</v>
      </c>
      <c r="E2733" s="140">
        <v>58.31</v>
      </c>
    </row>
    <row r="2734" spans="1:5" ht="20.100000000000001" customHeight="1" x14ac:dyDescent="0.2">
      <c r="A2734" s="138" t="s">
        <v>29245</v>
      </c>
      <c r="B2734" s="139" t="s">
        <v>29246</v>
      </c>
      <c r="C2734" s="138" t="s">
        <v>29247</v>
      </c>
      <c r="D2734" s="139" t="s">
        <v>1549</v>
      </c>
      <c r="E2734" s="140">
        <v>7.82</v>
      </c>
    </row>
    <row r="2735" spans="1:5" ht="20.100000000000001" customHeight="1" x14ac:dyDescent="0.2">
      <c r="A2735" s="138" t="s">
        <v>29248</v>
      </c>
      <c r="B2735" s="139" t="s">
        <v>29249</v>
      </c>
      <c r="C2735" s="138" t="s">
        <v>29250</v>
      </c>
      <c r="D2735" s="139" t="s">
        <v>1549</v>
      </c>
      <c r="E2735" s="140">
        <v>17.91</v>
      </c>
    </row>
    <row r="2736" spans="1:5" ht="20.100000000000001" customHeight="1" x14ac:dyDescent="0.2">
      <c r="A2736" s="138" t="s">
        <v>29251</v>
      </c>
      <c r="B2736" s="139" t="s">
        <v>29252</v>
      </c>
      <c r="C2736" s="138" t="s">
        <v>29253</v>
      </c>
      <c r="D2736" s="139" t="s">
        <v>1549</v>
      </c>
      <c r="E2736" s="140">
        <v>21.64</v>
      </c>
    </row>
    <row r="2737" spans="1:5" ht="20.100000000000001" customHeight="1" x14ac:dyDescent="0.2">
      <c r="A2737" s="138" t="s">
        <v>29254</v>
      </c>
      <c r="B2737" s="139" t="s">
        <v>29255</v>
      </c>
      <c r="C2737" s="138" t="s">
        <v>29256</v>
      </c>
      <c r="D2737" s="139" t="s">
        <v>1549</v>
      </c>
      <c r="E2737" s="140">
        <v>29.92</v>
      </c>
    </row>
    <row r="2738" spans="1:5" ht="20.100000000000001" customHeight="1" x14ac:dyDescent="0.2">
      <c r="A2738" s="138" t="s">
        <v>29257</v>
      </c>
      <c r="B2738" s="139" t="s">
        <v>29258</v>
      </c>
      <c r="C2738" s="138" t="s">
        <v>29259</v>
      </c>
      <c r="D2738" s="139" t="s">
        <v>1549</v>
      </c>
      <c r="E2738" s="140">
        <v>14.94</v>
      </c>
    </row>
    <row r="2739" spans="1:5" ht="20.100000000000001" customHeight="1" x14ac:dyDescent="0.2">
      <c r="A2739" s="138" t="s">
        <v>29260</v>
      </c>
      <c r="B2739" s="139" t="s">
        <v>29261</v>
      </c>
      <c r="C2739" s="138" t="s">
        <v>29262</v>
      </c>
      <c r="D2739" s="139" t="s">
        <v>1549</v>
      </c>
      <c r="E2739" s="140">
        <v>19.3</v>
      </c>
    </row>
    <row r="2740" spans="1:5" ht="20.100000000000001" customHeight="1" x14ac:dyDescent="0.2">
      <c r="A2740" s="138" t="s">
        <v>29263</v>
      </c>
      <c r="B2740" s="139" t="s">
        <v>29264</v>
      </c>
      <c r="C2740" s="138" t="s">
        <v>29265</v>
      </c>
      <c r="D2740" s="139" t="s">
        <v>1549</v>
      </c>
      <c r="E2740" s="140">
        <v>27.44</v>
      </c>
    </row>
    <row r="2741" spans="1:5" ht="20.100000000000001" customHeight="1" x14ac:dyDescent="0.2">
      <c r="A2741" s="547" t="s">
        <v>29266</v>
      </c>
      <c r="B2741" s="548" t="s">
        <v>29267</v>
      </c>
      <c r="C2741" s="547" t="s">
        <v>29268</v>
      </c>
      <c r="D2741" s="548" t="s">
        <v>1549</v>
      </c>
      <c r="E2741" s="549">
        <v>6.4</v>
      </c>
    </row>
    <row r="2742" spans="1:5" ht="2.1" customHeight="1" x14ac:dyDescent="0.2">
      <c r="A2742" s="547"/>
      <c r="B2742" s="548"/>
      <c r="C2742" s="547"/>
      <c r="D2742" s="548"/>
      <c r="E2742" s="549"/>
    </row>
    <row r="2743" spans="1:5" ht="20.100000000000001" customHeight="1" x14ac:dyDescent="0.2">
      <c r="A2743" s="547" t="s">
        <v>29269</v>
      </c>
      <c r="B2743" s="548" t="s">
        <v>29270</v>
      </c>
      <c r="C2743" s="547" t="s">
        <v>29271</v>
      </c>
      <c r="D2743" s="548" t="s">
        <v>1549</v>
      </c>
      <c r="E2743" s="549">
        <v>12.63</v>
      </c>
    </row>
    <row r="2744" spans="1:5" ht="2.1" customHeight="1" x14ac:dyDescent="0.2">
      <c r="A2744" s="547"/>
      <c r="B2744" s="548"/>
      <c r="C2744" s="547"/>
      <c r="D2744" s="548"/>
      <c r="E2744" s="549"/>
    </row>
    <row r="2745" spans="1:5" ht="20.100000000000001" customHeight="1" x14ac:dyDescent="0.2">
      <c r="A2745" s="138" t="s">
        <v>29272</v>
      </c>
      <c r="B2745" s="139" t="s">
        <v>29273</v>
      </c>
      <c r="C2745" s="138" t="s">
        <v>29274</v>
      </c>
      <c r="D2745" s="139" t="s">
        <v>1549</v>
      </c>
      <c r="E2745" s="140">
        <v>41.36</v>
      </c>
    </row>
    <row r="2746" spans="1:5" ht="20.100000000000001" customHeight="1" x14ac:dyDescent="0.2">
      <c r="A2746" s="138" t="s">
        <v>29275</v>
      </c>
      <c r="B2746" s="139" t="s">
        <v>29276</v>
      </c>
      <c r="C2746" s="138" t="s">
        <v>29277</v>
      </c>
      <c r="D2746" s="139" t="s">
        <v>1549</v>
      </c>
      <c r="E2746" s="140">
        <v>8.7899999999999991</v>
      </c>
    </row>
    <row r="2747" spans="1:5" ht="20.100000000000001" customHeight="1" x14ac:dyDescent="0.2">
      <c r="A2747" s="138" t="s">
        <v>29278</v>
      </c>
      <c r="B2747" s="139" t="s">
        <v>29279</v>
      </c>
      <c r="C2747" s="138" t="s">
        <v>29280</v>
      </c>
      <c r="D2747" s="139" t="s">
        <v>1549</v>
      </c>
      <c r="E2747" s="140">
        <v>9.76</v>
      </c>
    </row>
    <row r="2748" spans="1:5" ht="20.100000000000001" customHeight="1" x14ac:dyDescent="0.2">
      <c r="A2748" s="138" t="s">
        <v>29281</v>
      </c>
      <c r="B2748" s="139" t="s">
        <v>29282</v>
      </c>
      <c r="C2748" s="138" t="s">
        <v>29283</v>
      </c>
      <c r="D2748" s="139" t="s">
        <v>1549</v>
      </c>
      <c r="E2748" s="140">
        <v>21.78</v>
      </c>
    </row>
    <row r="2749" spans="1:5" ht="20.100000000000001" customHeight="1" x14ac:dyDescent="0.2">
      <c r="A2749" s="138" t="s">
        <v>29284</v>
      </c>
      <c r="B2749" s="139" t="s">
        <v>29285</v>
      </c>
      <c r="C2749" s="138" t="s">
        <v>29286</v>
      </c>
      <c r="D2749" s="139" t="s">
        <v>1549</v>
      </c>
      <c r="E2749" s="140">
        <v>10.31</v>
      </c>
    </row>
    <row r="2750" spans="1:5" ht="20.100000000000001" customHeight="1" x14ac:dyDescent="0.2">
      <c r="A2750" s="547" t="s">
        <v>29287</v>
      </c>
      <c r="B2750" s="548" t="s">
        <v>29288</v>
      </c>
      <c r="C2750" s="547" t="s">
        <v>29289</v>
      </c>
      <c r="D2750" s="548" t="s">
        <v>1549</v>
      </c>
      <c r="E2750" s="549">
        <v>6.7</v>
      </c>
    </row>
    <row r="2751" spans="1:5" ht="2.1" customHeight="1" x14ac:dyDescent="0.2">
      <c r="A2751" s="547"/>
      <c r="B2751" s="548"/>
      <c r="C2751" s="547"/>
      <c r="D2751" s="548"/>
      <c r="E2751" s="549"/>
    </row>
    <row r="2752" spans="1:5" ht="20.100000000000001" customHeight="1" x14ac:dyDescent="0.2">
      <c r="A2752" s="138" t="s">
        <v>29290</v>
      </c>
      <c r="B2752" s="139" t="s">
        <v>29291</v>
      </c>
      <c r="C2752" s="138" t="s">
        <v>29292</v>
      </c>
      <c r="D2752" s="139" t="s">
        <v>1549</v>
      </c>
      <c r="E2752" s="140">
        <v>9.3699999999999992</v>
      </c>
    </row>
    <row r="2753" spans="1:5" ht="20.100000000000001" customHeight="1" x14ac:dyDescent="0.2">
      <c r="A2753" s="138" t="s">
        <v>29293</v>
      </c>
      <c r="B2753" s="139" t="s">
        <v>29294</v>
      </c>
      <c r="C2753" s="138" t="s">
        <v>29295</v>
      </c>
      <c r="D2753" s="139" t="s">
        <v>1549</v>
      </c>
      <c r="E2753" s="140">
        <v>7.85</v>
      </c>
    </row>
    <row r="2754" spans="1:5" ht="20.100000000000001" customHeight="1" x14ac:dyDescent="0.2">
      <c r="A2754" s="138" t="s">
        <v>29296</v>
      </c>
      <c r="B2754" s="139" t="s">
        <v>29297</v>
      </c>
      <c r="C2754" s="138" t="s">
        <v>29298</v>
      </c>
      <c r="D2754" s="139" t="s">
        <v>1549</v>
      </c>
      <c r="E2754" s="140">
        <v>5.86</v>
      </c>
    </row>
    <row r="2755" spans="1:5" ht="20.100000000000001" customHeight="1" x14ac:dyDescent="0.2">
      <c r="A2755" s="138" t="s">
        <v>29299</v>
      </c>
      <c r="B2755" s="139" t="s">
        <v>29300</v>
      </c>
      <c r="C2755" s="138" t="s">
        <v>29301</v>
      </c>
      <c r="D2755" s="139" t="s">
        <v>1770</v>
      </c>
      <c r="E2755" s="140">
        <v>5.78</v>
      </c>
    </row>
    <row r="2756" spans="1:5" ht="20.100000000000001" customHeight="1" x14ac:dyDescent="0.2">
      <c r="A2756" s="138" t="s">
        <v>29302</v>
      </c>
      <c r="B2756" s="139" t="s">
        <v>29303</v>
      </c>
      <c r="C2756" s="138" t="s">
        <v>29304</v>
      </c>
      <c r="D2756" s="139" t="s">
        <v>1770</v>
      </c>
      <c r="E2756" s="140">
        <v>9.92</v>
      </c>
    </row>
    <row r="2757" spans="1:5" ht="20.100000000000001" customHeight="1" x14ac:dyDescent="0.2">
      <c r="A2757" s="138" t="s">
        <v>29305</v>
      </c>
      <c r="B2757" s="139" t="s">
        <v>29306</v>
      </c>
      <c r="C2757" s="138" t="s">
        <v>29307</v>
      </c>
      <c r="D2757" s="139" t="s">
        <v>1770</v>
      </c>
      <c r="E2757" s="140">
        <v>14.3</v>
      </c>
    </row>
    <row r="2758" spans="1:5" ht="20.100000000000001" customHeight="1" x14ac:dyDescent="0.2">
      <c r="A2758" s="138" t="s">
        <v>29308</v>
      </c>
      <c r="B2758" s="139" t="s">
        <v>29309</v>
      </c>
      <c r="C2758" s="138" t="s">
        <v>29310</v>
      </c>
      <c r="D2758" s="139" t="s">
        <v>1770</v>
      </c>
      <c r="E2758" s="140">
        <v>25.46</v>
      </c>
    </row>
    <row r="2759" spans="1:5" ht="20.100000000000001" customHeight="1" x14ac:dyDescent="0.2">
      <c r="A2759" s="138" t="s">
        <v>29311</v>
      </c>
      <c r="B2759" s="139" t="s">
        <v>29312</v>
      </c>
      <c r="C2759" s="138" t="s">
        <v>29313</v>
      </c>
      <c r="D2759" s="139" t="s">
        <v>1549</v>
      </c>
      <c r="E2759" s="140">
        <v>15.2</v>
      </c>
    </row>
    <row r="2760" spans="1:5" ht="20.100000000000001" customHeight="1" x14ac:dyDescent="0.2">
      <c r="A2760" s="138" t="s">
        <v>29314</v>
      </c>
      <c r="B2760" s="139" t="s">
        <v>29315</v>
      </c>
      <c r="C2760" s="138" t="s">
        <v>29316</v>
      </c>
      <c r="D2760" s="139" t="s">
        <v>1549</v>
      </c>
      <c r="E2760" s="140">
        <v>24.47</v>
      </c>
    </row>
    <row r="2761" spans="1:5" ht="20.100000000000001" customHeight="1" x14ac:dyDescent="0.2">
      <c r="A2761" s="138" t="s">
        <v>29317</v>
      </c>
      <c r="B2761" s="139" t="s">
        <v>29318</v>
      </c>
      <c r="C2761" s="138" t="s">
        <v>29319</v>
      </c>
      <c r="D2761" s="139" t="s">
        <v>1549</v>
      </c>
      <c r="E2761" s="140">
        <v>49.64</v>
      </c>
    </row>
    <row r="2762" spans="1:5" ht="20.100000000000001" customHeight="1" x14ac:dyDescent="0.2">
      <c r="A2762" s="138" t="s">
        <v>29320</v>
      </c>
      <c r="B2762" s="139" t="s">
        <v>29321</v>
      </c>
      <c r="C2762" s="138" t="s">
        <v>29322</v>
      </c>
      <c r="D2762" s="139" t="s">
        <v>1549</v>
      </c>
      <c r="E2762" s="140">
        <v>12.86</v>
      </c>
    </row>
    <row r="2763" spans="1:5" ht="20.100000000000001" customHeight="1" x14ac:dyDescent="0.2">
      <c r="A2763" s="138" t="s">
        <v>29323</v>
      </c>
      <c r="B2763" s="139" t="s">
        <v>29324</v>
      </c>
      <c r="C2763" s="138" t="s">
        <v>29325</v>
      </c>
      <c r="D2763" s="139" t="s">
        <v>1549</v>
      </c>
      <c r="E2763" s="140">
        <v>18.63</v>
      </c>
    </row>
    <row r="2764" spans="1:5" ht="20.100000000000001" customHeight="1" x14ac:dyDescent="0.2">
      <c r="A2764" s="547" t="s">
        <v>29326</v>
      </c>
      <c r="B2764" s="548" t="s">
        <v>29327</v>
      </c>
      <c r="C2764" s="547" t="s">
        <v>29328</v>
      </c>
      <c r="D2764" s="548" t="s">
        <v>1549</v>
      </c>
      <c r="E2764" s="549">
        <v>54.02</v>
      </c>
    </row>
    <row r="2765" spans="1:5" ht="2.1" customHeight="1" x14ac:dyDescent="0.2">
      <c r="A2765" s="547"/>
      <c r="B2765" s="548"/>
      <c r="C2765" s="547"/>
      <c r="D2765" s="548"/>
      <c r="E2765" s="549"/>
    </row>
    <row r="2766" spans="1:5" ht="20.100000000000001" customHeight="1" x14ac:dyDescent="0.2">
      <c r="A2766" s="138" t="s">
        <v>29329</v>
      </c>
      <c r="B2766" s="139" t="s">
        <v>29330</v>
      </c>
      <c r="C2766" s="138" t="s">
        <v>29331</v>
      </c>
      <c r="D2766" s="139" t="s">
        <v>1549</v>
      </c>
      <c r="E2766" s="140">
        <v>29.51</v>
      </c>
    </row>
    <row r="2767" spans="1:5" ht="20.100000000000001" customHeight="1" x14ac:dyDescent="0.2">
      <c r="A2767" s="138" t="s">
        <v>29332</v>
      </c>
      <c r="B2767" s="139" t="s">
        <v>29333</v>
      </c>
      <c r="C2767" s="138" t="s">
        <v>29334</v>
      </c>
      <c r="D2767" s="139" t="s">
        <v>1549</v>
      </c>
      <c r="E2767" s="140">
        <v>22.09</v>
      </c>
    </row>
    <row r="2768" spans="1:5" ht="20.100000000000001" customHeight="1" x14ac:dyDescent="0.2">
      <c r="A2768" s="138" t="s">
        <v>29335</v>
      </c>
      <c r="B2768" s="139" t="s">
        <v>29336</v>
      </c>
      <c r="C2768" s="138" t="s">
        <v>29337</v>
      </c>
      <c r="D2768" s="139" t="s">
        <v>1549</v>
      </c>
      <c r="E2768" s="140">
        <v>18.05</v>
      </c>
    </row>
    <row r="2769" spans="1:5" ht="20.100000000000001" customHeight="1" x14ac:dyDescent="0.2">
      <c r="A2769" s="138" t="s">
        <v>29338</v>
      </c>
      <c r="B2769" s="139" t="s">
        <v>29339</v>
      </c>
      <c r="C2769" s="138" t="s">
        <v>29340</v>
      </c>
      <c r="D2769" s="139" t="s">
        <v>1549</v>
      </c>
      <c r="E2769" s="140">
        <v>50.73</v>
      </c>
    </row>
    <row r="2770" spans="1:5" ht="20.100000000000001" customHeight="1" x14ac:dyDescent="0.2">
      <c r="A2770" s="138" t="s">
        <v>29341</v>
      </c>
      <c r="B2770" s="139" t="s">
        <v>29342</v>
      </c>
      <c r="C2770" s="138" t="s">
        <v>29343</v>
      </c>
      <c r="D2770" s="139" t="s">
        <v>1549</v>
      </c>
      <c r="E2770" s="140">
        <v>37.229999999999997</v>
      </c>
    </row>
    <row r="2771" spans="1:5" ht="20.100000000000001" customHeight="1" x14ac:dyDescent="0.2">
      <c r="A2771" s="138" t="s">
        <v>29344</v>
      </c>
      <c r="B2771" s="139" t="s">
        <v>29345</v>
      </c>
      <c r="C2771" s="138" t="s">
        <v>29346</v>
      </c>
      <c r="D2771" s="139" t="s">
        <v>1549</v>
      </c>
      <c r="E2771" s="140">
        <v>41.54</v>
      </c>
    </row>
    <row r="2772" spans="1:5" ht="20.100000000000001" customHeight="1" x14ac:dyDescent="0.2">
      <c r="A2772" s="138" t="s">
        <v>29347</v>
      </c>
      <c r="B2772" s="139" t="s">
        <v>29348</v>
      </c>
      <c r="C2772" s="138" t="s">
        <v>29349</v>
      </c>
      <c r="D2772" s="139" t="s">
        <v>1549</v>
      </c>
      <c r="E2772" s="140">
        <v>55.7</v>
      </c>
    </row>
    <row r="2773" spans="1:5" ht="20.100000000000001" customHeight="1" x14ac:dyDescent="0.2">
      <c r="A2773" s="138" t="s">
        <v>29350</v>
      </c>
      <c r="B2773" s="139" t="s">
        <v>29351</v>
      </c>
      <c r="C2773" s="138" t="s">
        <v>29352</v>
      </c>
      <c r="D2773" s="139" t="s">
        <v>1549</v>
      </c>
      <c r="E2773" s="140">
        <v>71.78</v>
      </c>
    </row>
    <row r="2774" spans="1:5" ht="20.100000000000001" customHeight="1" x14ac:dyDescent="0.2">
      <c r="A2774" s="138" t="s">
        <v>29353</v>
      </c>
      <c r="B2774" s="139" t="s">
        <v>29354</v>
      </c>
      <c r="C2774" s="138" t="s">
        <v>29355</v>
      </c>
      <c r="D2774" s="139" t="s">
        <v>1549</v>
      </c>
      <c r="E2774" s="140">
        <v>187.55</v>
      </c>
    </row>
    <row r="2775" spans="1:5" ht="20.100000000000001" customHeight="1" x14ac:dyDescent="0.2">
      <c r="A2775" s="138" t="s">
        <v>29356</v>
      </c>
      <c r="B2775" s="139" t="s">
        <v>29357</v>
      </c>
      <c r="C2775" s="138" t="s">
        <v>29358</v>
      </c>
      <c r="D2775" s="139" t="s">
        <v>1549</v>
      </c>
      <c r="E2775" s="140">
        <v>44.3</v>
      </c>
    </row>
    <row r="2776" spans="1:5" ht="20.100000000000001" customHeight="1" x14ac:dyDescent="0.2">
      <c r="A2776" s="138" t="s">
        <v>29359</v>
      </c>
      <c r="B2776" s="139" t="s">
        <v>29360</v>
      </c>
      <c r="C2776" s="138" t="s">
        <v>29361</v>
      </c>
      <c r="D2776" s="139" t="s">
        <v>1549</v>
      </c>
      <c r="E2776" s="140">
        <v>52.24</v>
      </c>
    </row>
    <row r="2777" spans="1:5" ht="20.100000000000001" customHeight="1" x14ac:dyDescent="0.2">
      <c r="A2777" s="138" t="s">
        <v>29362</v>
      </c>
      <c r="B2777" s="139" t="s">
        <v>29363</v>
      </c>
      <c r="C2777" s="138" t="s">
        <v>29364</v>
      </c>
      <c r="D2777" s="139" t="s">
        <v>1549</v>
      </c>
      <c r="E2777" s="140">
        <v>46.65</v>
      </c>
    </row>
    <row r="2778" spans="1:5" ht="20.100000000000001" customHeight="1" x14ac:dyDescent="0.2">
      <c r="A2778" s="138" t="s">
        <v>29365</v>
      </c>
      <c r="B2778" s="139" t="s">
        <v>29366</v>
      </c>
      <c r="C2778" s="138" t="s">
        <v>29367</v>
      </c>
      <c r="D2778" s="139" t="s">
        <v>1549</v>
      </c>
      <c r="E2778" s="140">
        <v>54.72</v>
      </c>
    </row>
    <row r="2779" spans="1:5" ht="20.100000000000001" customHeight="1" x14ac:dyDescent="0.2">
      <c r="A2779" s="138" t="s">
        <v>29368</v>
      </c>
      <c r="B2779" s="139" t="s">
        <v>29369</v>
      </c>
      <c r="C2779" s="138" t="s">
        <v>29370</v>
      </c>
      <c r="D2779" s="139" t="s">
        <v>1549</v>
      </c>
      <c r="E2779" s="140">
        <v>29.95</v>
      </c>
    </row>
    <row r="2780" spans="1:5" ht="20.100000000000001" customHeight="1" x14ac:dyDescent="0.2">
      <c r="A2780" s="138" t="s">
        <v>29371</v>
      </c>
      <c r="B2780" s="139" t="s">
        <v>29372</v>
      </c>
      <c r="C2780" s="138" t="s">
        <v>29373</v>
      </c>
      <c r="D2780" s="139" t="s">
        <v>1549</v>
      </c>
      <c r="E2780" s="140">
        <v>36.49</v>
      </c>
    </row>
    <row r="2781" spans="1:5" ht="20.100000000000001" customHeight="1" x14ac:dyDescent="0.2">
      <c r="A2781" s="138" t="s">
        <v>29374</v>
      </c>
      <c r="B2781" s="139" t="s">
        <v>29375</v>
      </c>
      <c r="C2781" s="138" t="s">
        <v>29376</v>
      </c>
      <c r="D2781" s="139" t="s">
        <v>1549</v>
      </c>
      <c r="E2781" s="140">
        <v>38.020000000000003</v>
      </c>
    </row>
    <row r="2782" spans="1:5" ht="20.100000000000001" customHeight="1" x14ac:dyDescent="0.2">
      <c r="A2782" s="138" t="s">
        <v>29377</v>
      </c>
      <c r="B2782" s="139" t="s">
        <v>29378</v>
      </c>
      <c r="C2782" s="138" t="s">
        <v>29379</v>
      </c>
      <c r="D2782" s="139" t="s">
        <v>1549</v>
      </c>
      <c r="E2782" s="140">
        <v>99.72</v>
      </c>
    </row>
    <row r="2783" spans="1:5" ht="20.100000000000001" customHeight="1" x14ac:dyDescent="0.2">
      <c r="A2783" s="138" t="s">
        <v>29380</v>
      </c>
      <c r="B2783" s="139" t="s">
        <v>29381</v>
      </c>
      <c r="C2783" s="138" t="s">
        <v>29382</v>
      </c>
      <c r="D2783" s="139" t="s">
        <v>1549</v>
      </c>
      <c r="E2783" s="140">
        <v>22.69</v>
      </c>
    </row>
    <row r="2784" spans="1:5" ht="20.100000000000001" customHeight="1" x14ac:dyDescent="0.2">
      <c r="A2784" s="138" t="s">
        <v>29383</v>
      </c>
      <c r="B2784" s="139" t="s">
        <v>29384</v>
      </c>
      <c r="C2784" s="138" t="s">
        <v>29385</v>
      </c>
      <c r="D2784" s="139" t="s">
        <v>1549</v>
      </c>
      <c r="E2784" s="140">
        <v>34.71</v>
      </c>
    </row>
    <row r="2785" spans="1:5" ht="20.100000000000001" customHeight="1" x14ac:dyDescent="0.2">
      <c r="A2785" s="138" t="s">
        <v>29386</v>
      </c>
      <c r="B2785" s="139" t="s">
        <v>29387</v>
      </c>
      <c r="C2785" s="138" t="s">
        <v>29388</v>
      </c>
      <c r="D2785" s="139" t="s">
        <v>1549</v>
      </c>
      <c r="E2785" s="140">
        <v>41.38</v>
      </c>
    </row>
    <row r="2786" spans="1:5" ht="20.100000000000001" customHeight="1" x14ac:dyDescent="0.2">
      <c r="A2786" s="138" t="s">
        <v>29389</v>
      </c>
      <c r="B2786" s="139" t="s">
        <v>29390</v>
      </c>
      <c r="C2786" s="138" t="s">
        <v>29391</v>
      </c>
      <c r="D2786" s="139" t="s">
        <v>1549</v>
      </c>
      <c r="E2786" s="140">
        <v>88.39</v>
      </c>
    </row>
    <row r="2787" spans="1:5" ht="20.100000000000001" customHeight="1" x14ac:dyDescent="0.2">
      <c r="A2787" s="138" t="s">
        <v>29392</v>
      </c>
      <c r="B2787" s="139" t="s">
        <v>29393</v>
      </c>
      <c r="C2787" s="138" t="s">
        <v>29394</v>
      </c>
      <c r="D2787" s="139" t="s">
        <v>1549</v>
      </c>
      <c r="E2787" s="140">
        <v>15.94</v>
      </c>
    </row>
    <row r="2788" spans="1:5" ht="20.100000000000001" customHeight="1" x14ac:dyDescent="0.2">
      <c r="A2788" s="138" t="s">
        <v>29395</v>
      </c>
      <c r="B2788" s="139" t="s">
        <v>29396</v>
      </c>
      <c r="C2788" s="138" t="s">
        <v>29397</v>
      </c>
      <c r="D2788" s="139" t="s">
        <v>1549</v>
      </c>
      <c r="E2788" s="140">
        <v>19.559999999999999</v>
      </c>
    </row>
    <row r="2789" spans="1:5" ht="20.100000000000001" customHeight="1" x14ac:dyDescent="0.2">
      <c r="A2789" s="138" t="s">
        <v>29398</v>
      </c>
      <c r="B2789" s="139" t="s">
        <v>29399</v>
      </c>
      <c r="C2789" s="138" t="s">
        <v>29400</v>
      </c>
      <c r="D2789" s="139" t="s">
        <v>1549</v>
      </c>
      <c r="E2789" s="140">
        <v>31.16</v>
      </c>
    </row>
    <row r="2790" spans="1:5" ht="20.100000000000001" customHeight="1" x14ac:dyDescent="0.2">
      <c r="A2790" s="138" t="s">
        <v>29401</v>
      </c>
      <c r="B2790" s="139" t="s">
        <v>29402</v>
      </c>
      <c r="C2790" s="138" t="s">
        <v>29403</v>
      </c>
      <c r="D2790" s="139" t="s">
        <v>1549</v>
      </c>
      <c r="E2790" s="140">
        <v>38.94</v>
      </c>
    </row>
    <row r="2791" spans="1:5" ht="20.100000000000001" customHeight="1" x14ac:dyDescent="0.2">
      <c r="A2791" s="138" t="s">
        <v>29404</v>
      </c>
      <c r="B2791" s="139" t="s">
        <v>29405</v>
      </c>
      <c r="C2791" s="138" t="s">
        <v>29406</v>
      </c>
      <c r="D2791" s="139" t="s">
        <v>1549</v>
      </c>
      <c r="E2791" s="140">
        <v>68.010000000000005</v>
      </c>
    </row>
    <row r="2792" spans="1:5" ht="20.100000000000001" customHeight="1" x14ac:dyDescent="0.2">
      <c r="A2792" s="138" t="s">
        <v>29407</v>
      </c>
      <c r="B2792" s="139" t="s">
        <v>29408</v>
      </c>
      <c r="C2792" s="138" t="s">
        <v>29409</v>
      </c>
      <c r="D2792" s="139" t="s">
        <v>1549</v>
      </c>
      <c r="E2792" s="140">
        <v>33.78</v>
      </c>
    </row>
    <row r="2793" spans="1:5" ht="20.100000000000001" customHeight="1" x14ac:dyDescent="0.2">
      <c r="A2793" s="138" t="s">
        <v>29410</v>
      </c>
      <c r="B2793" s="139" t="s">
        <v>29411</v>
      </c>
      <c r="C2793" s="138" t="s">
        <v>29412</v>
      </c>
      <c r="D2793" s="139" t="s">
        <v>1549</v>
      </c>
      <c r="E2793" s="140">
        <v>40.46</v>
      </c>
    </row>
    <row r="2794" spans="1:5" ht="20.100000000000001" customHeight="1" x14ac:dyDescent="0.2">
      <c r="A2794" s="138" t="s">
        <v>29413</v>
      </c>
      <c r="B2794" s="139" t="s">
        <v>29414</v>
      </c>
      <c r="C2794" s="138" t="s">
        <v>29415</v>
      </c>
      <c r="D2794" s="139" t="s">
        <v>1549</v>
      </c>
      <c r="E2794" s="140">
        <v>64.37</v>
      </c>
    </row>
    <row r="2795" spans="1:5" ht="20.100000000000001" customHeight="1" x14ac:dyDescent="0.2">
      <c r="A2795" s="138" t="s">
        <v>29416</v>
      </c>
      <c r="B2795" s="139" t="s">
        <v>29417</v>
      </c>
      <c r="C2795" s="138" t="s">
        <v>29418</v>
      </c>
      <c r="D2795" s="139" t="s">
        <v>1549</v>
      </c>
      <c r="E2795" s="140">
        <v>114.55</v>
      </c>
    </row>
    <row r="2796" spans="1:5" ht="20.100000000000001" customHeight="1" x14ac:dyDescent="0.2">
      <c r="A2796" s="138" t="s">
        <v>29419</v>
      </c>
      <c r="B2796" s="139" t="s">
        <v>29420</v>
      </c>
      <c r="C2796" s="138" t="s">
        <v>29421</v>
      </c>
      <c r="D2796" s="139" t="s">
        <v>1549</v>
      </c>
      <c r="E2796" s="140">
        <v>12.25</v>
      </c>
    </row>
    <row r="2797" spans="1:5" ht="20.100000000000001" customHeight="1" x14ac:dyDescent="0.2">
      <c r="A2797" s="138" t="s">
        <v>29422</v>
      </c>
      <c r="B2797" s="139" t="s">
        <v>29423</v>
      </c>
      <c r="C2797" s="138" t="s">
        <v>29424</v>
      </c>
      <c r="D2797" s="139" t="s">
        <v>1549</v>
      </c>
      <c r="E2797" s="140">
        <v>13.03</v>
      </c>
    </row>
    <row r="2798" spans="1:5" ht="20.100000000000001" customHeight="1" x14ac:dyDescent="0.2">
      <c r="A2798" s="138" t="s">
        <v>29425</v>
      </c>
      <c r="B2798" s="139" t="s">
        <v>29426</v>
      </c>
      <c r="C2798" s="138" t="s">
        <v>29427</v>
      </c>
      <c r="D2798" s="139" t="s">
        <v>1549</v>
      </c>
      <c r="E2798" s="140">
        <v>19</v>
      </c>
    </row>
    <row r="2799" spans="1:5" ht="20.100000000000001" customHeight="1" x14ac:dyDescent="0.2">
      <c r="A2799" s="138" t="s">
        <v>29428</v>
      </c>
      <c r="B2799" s="139" t="s">
        <v>29429</v>
      </c>
      <c r="C2799" s="138" t="s">
        <v>29430</v>
      </c>
      <c r="D2799" s="139" t="s">
        <v>1549</v>
      </c>
      <c r="E2799" s="140">
        <v>35.58</v>
      </c>
    </row>
    <row r="2800" spans="1:5" ht="20.100000000000001" customHeight="1" x14ac:dyDescent="0.2">
      <c r="A2800" s="138" t="s">
        <v>29431</v>
      </c>
      <c r="B2800" s="139" t="s">
        <v>29432</v>
      </c>
      <c r="C2800" s="138" t="s">
        <v>29433</v>
      </c>
      <c r="D2800" s="139" t="s">
        <v>1549</v>
      </c>
      <c r="E2800" s="140">
        <v>33.22</v>
      </c>
    </row>
    <row r="2801" spans="1:5" ht="20.100000000000001" customHeight="1" x14ac:dyDescent="0.2">
      <c r="A2801" s="138" t="s">
        <v>29434</v>
      </c>
      <c r="B2801" s="139" t="s">
        <v>29435</v>
      </c>
      <c r="C2801" s="138" t="s">
        <v>29436</v>
      </c>
      <c r="D2801" s="139" t="s">
        <v>1549</v>
      </c>
      <c r="E2801" s="140">
        <v>59.23</v>
      </c>
    </row>
    <row r="2802" spans="1:5" ht="20.100000000000001" customHeight="1" x14ac:dyDescent="0.2">
      <c r="A2802" s="138" t="s">
        <v>29437</v>
      </c>
      <c r="B2802" s="139" t="s">
        <v>29438</v>
      </c>
      <c r="C2802" s="138" t="s">
        <v>29439</v>
      </c>
      <c r="D2802" s="139" t="s">
        <v>1549</v>
      </c>
      <c r="E2802" s="140">
        <v>72.819999999999993</v>
      </c>
    </row>
    <row r="2803" spans="1:5" ht="20.100000000000001" customHeight="1" x14ac:dyDescent="0.2">
      <c r="A2803" s="138" t="s">
        <v>29440</v>
      </c>
      <c r="B2803" s="139" t="s">
        <v>29441</v>
      </c>
      <c r="C2803" s="138" t="s">
        <v>29442</v>
      </c>
      <c r="D2803" s="139" t="s">
        <v>1549</v>
      </c>
      <c r="E2803" s="140">
        <v>88.28</v>
      </c>
    </row>
    <row r="2804" spans="1:5" ht="20.100000000000001" customHeight="1" x14ac:dyDescent="0.2">
      <c r="A2804" s="138" t="s">
        <v>29443</v>
      </c>
      <c r="B2804" s="139" t="s">
        <v>29444</v>
      </c>
      <c r="C2804" s="138" t="s">
        <v>29445</v>
      </c>
      <c r="D2804" s="139" t="s">
        <v>1549</v>
      </c>
      <c r="E2804" s="140">
        <v>168.51</v>
      </c>
    </row>
    <row r="2805" spans="1:5" ht="20.100000000000001" customHeight="1" x14ac:dyDescent="0.2">
      <c r="A2805" s="138" t="s">
        <v>29446</v>
      </c>
      <c r="B2805" s="139" t="s">
        <v>29447</v>
      </c>
      <c r="C2805" s="138" t="s">
        <v>29448</v>
      </c>
      <c r="D2805" s="139" t="s">
        <v>1549</v>
      </c>
      <c r="E2805" s="140">
        <v>269.7</v>
      </c>
    </row>
    <row r="2806" spans="1:5" ht="20.100000000000001" customHeight="1" x14ac:dyDescent="0.2">
      <c r="A2806" s="138" t="s">
        <v>29449</v>
      </c>
      <c r="B2806" s="139" t="s">
        <v>29450</v>
      </c>
      <c r="C2806" s="138" t="s">
        <v>29451</v>
      </c>
      <c r="D2806" s="139" t="s">
        <v>1549</v>
      </c>
      <c r="E2806" s="140">
        <v>256.11</v>
      </c>
    </row>
    <row r="2807" spans="1:5" ht="20.100000000000001" customHeight="1" x14ac:dyDescent="0.2">
      <c r="A2807" s="138" t="s">
        <v>29452</v>
      </c>
      <c r="B2807" s="139" t="s">
        <v>29453</v>
      </c>
      <c r="C2807" s="138" t="s">
        <v>29454</v>
      </c>
      <c r="D2807" s="139" t="s">
        <v>1549</v>
      </c>
      <c r="E2807" s="140">
        <v>167.99</v>
      </c>
    </row>
    <row r="2808" spans="1:5" ht="20.100000000000001" customHeight="1" x14ac:dyDescent="0.2">
      <c r="A2808" s="138" t="s">
        <v>29455</v>
      </c>
      <c r="B2808" s="139" t="s">
        <v>29456</v>
      </c>
      <c r="C2808" s="138" t="s">
        <v>29457</v>
      </c>
      <c r="D2808" s="139" t="s">
        <v>1549</v>
      </c>
      <c r="E2808" s="140">
        <v>147.61000000000001</v>
      </c>
    </row>
    <row r="2809" spans="1:5" ht="20.100000000000001" customHeight="1" x14ac:dyDescent="0.2">
      <c r="A2809" s="138" t="s">
        <v>29458</v>
      </c>
      <c r="B2809" s="139" t="s">
        <v>29459</v>
      </c>
      <c r="C2809" s="138" t="s">
        <v>29460</v>
      </c>
      <c r="D2809" s="139" t="s">
        <v>1549</v>
      </c>
      <c r="E2809" s="140">
        <v>16.18</v>
      </c>
    </row>
    <row r="2810" spans="1:5" ht="20.100000000000001" customHeight="1" x14ac:dyDescent="0.2">
      <c r="A2810" s="138" t="s">
        <v>29461</v>
      </c>
      <c r="B2810" s="139" t="s">
        <v>29462</v>
      </c>
      <c r="C2810" s="138" t="s">
        <v>29463</v>
      </c>
      <c r="D2810" s="139" t="s">
        <v>1549</v>
      </c>
      <c r="E2810" s="140">
        <v>17.36</v>
      </c>
    </row>
    <row r="2811" spans="1:5" ht="20.100000000000001" customHeight="1" x14ac:dyDescent="0.2">
      <c r="A2811" s="138" t="s">
        <v>29464</v>
      </c>
      <c r="B2811" s="139" t="s">
        <v>29465</v>
      </c>
      <c r="C2811" s="138" t="s">
        <v>29466</v>
      </c>
      <c r="D2811" s="139" t="s">
        <v>1549</v>
      </c>
      <c r="E2811" s="140">
        <v>9.07</v>
      </c>
    </row>
    <row r="2812" spans="1:5" ht="20.100000000000001" customHeight="1" x14ac:dyDescent="0.2">
      <c r="A2812" s="138" t="s">
        <v>29467</v>
      </c>
      <c r="B2812" s="139" t="s">
        <v>29468</v>
      </c>
      <c r="C2812" s="138" t="s">
        <v>29469</v>
      </c>
      <c r="D2812" s="139" t="s">
        <v>1549</v>
      </c>
      <c r="E2812" s="140">
        <v>9.4</v>
      </c>
    </row>
    <row r="2813" spans="1:5" ht="20.100000000000001" customHeight="1" x14ac:dyDescent="0.2">
      <c r="A2813" s="138" t="s">
        <v>29470</v>
      </c>
      <c r="B2813" s="139" t="s">
        <v>29471</v>
      </c>
      <c r="C2813" s="138" t="s">
        <v>29472</v>
      </c>
      <c r="D2813" s="139" t="s">
        <v>1549</v>
      </c>
      <c r="E2813" s="140">
        <v>11.9</v>
      </c>
    </row>
    <row r="2814" spans="1:5" ht="20.100000000000001" customHeight="1" x14ac:dyDescent="0.2">
      <c r="A2814" s="138" t="s">
        <v>29473</v>
      </c>
      <c r="B2814" s="139" t="s">
        <v>29474</v>
      </c>
      <c r="C2814" s="138" t="s">
        <v>29475</v>
      </c>
      <c r="D2814" s="139" t="s">
        <v>1549</v>
      </c>
      <c r="E2814" s="140">
        <v>20.6</v>
      </c>
    </row>
    <row r="2815" spans="1:5" ht="20.100000000000001" customHeight="1" x14ac:dyDescent="0.2">
      <c r="A2815" s="138" t="s">
        <v>29476</v>
      </c>
      <c r="B2815" s="139" t="s">
        <v>29477</v>
      </c>
      <c r="C2815" s="138" t="s">
        <v>29478</v>
      </c>
      <c r="D2815" s="139" t="s">
        <v>1549</v>
      </c>
      <c r="E2815" s="140">
        <v>21.84</v>
      </c>
    </row>
    <row r="2816" spans="1:5" ht="20.100000000000001" customHeight="1" x14ac:dyDescent="0.2">
      <c r="A2816" s="138" t="s">
        <v>29479</v>
      </c>
      <c r="B2816" s="139" t="s">
        <v>29480</v>
      </c>
      <c r="C2816" s="138" t="s">
        <v>29481</v>
      </c>
      <c r="D2816" s="139" t="s">
        <v>1549</v>
      </c>
      <c r="E2816" s="140">
        <v>38.340000000000003</v>
      </c>
    </row>
    <row r="2817" spans="1:5" ht="20.100000000000001" customHeight="1" x14ac:dyDescent="0.2">
      <c r="A2817" s="138" t="s">
        <v>29482</v>
      </c>
      <c r="B2817" s="139" t="s">
        <v>29483</v>
      </c>
      <c r="C2817" s="138" t="s">
        <v>29484</v>
      </c>
      <c r="D2817" s="139" t="s">
        <v>1549</v>
      </c>
      <c r="E2817" s="140">
        <v>69.459999999999994</v>
      </c>
    </row>
    <row r="2818" spans="1:5" ht="20.100000000000001" customHeight="1" x14ac:dyDescent="0.2">
      <c r="A2818" s="138" t="s">
        <v>29485</v>
      </c>
      <c r="B2818" s="139" t="s">
        <v>29486</v>
      </c>
      <c r="C2818" s="138" t="s">
        <v>29487</v>
      </c>
      <c r="D2818" s="139" t="s">
        <v>1549</v>
      </c>
      <c r="E2818" s="140">
        <v>101.01</v>
      </c>
    </row>
    <row r="2819" spans="1:5" ht="20.100000000000001" customHeight="1" x14ac:dyDescent="0.2">
      <c r="A2819" s="138" t="s">
        <v>29488</v>
      </c>
      <c r="B2819" s="139" t="s">
        <v>29489</v>
      </c>
      <c r="C2819" s="138" t="s">
        <v>29490</v>
      </c>
      <c r="D2819" s="139" t="s">
        <v>1549</v>
      </c>
      <c r="E2819" s="140">
        <v>162.30000000000001</v>
      </c>
    </row>
    <row r="2820" spans="1:5" ht="20.100000000000001" customHeight="1" x14ac:dyDescent="0.2">
      <c r="A2820" s="138" t="s">
        <v>29491</v>
      </c>
      <c r="B2820" s="139" t="s">
        <v>29492</v>
      </c>
      <c r="C2820" s="138" t="s">
        <v>29493</v>
      </c>
      <c r="D2820" s="139" t="s">
        <v>1549</v>
      </c>
      <c r="E2820" s="140">
        <v>11.12</v>
      </c>
    </row>
    <row r="2821" spans="1:5" ht="20.100000000000001" customHeight="1" x14ac:dyDescent="0.2">
      <c r="A2821" s="138" t="s">
        <v>29494</v>
      </c>
      <c r="B2821" s="139" t="s">
        <v>29495</v>
      </c>
      <c r="C2821" s="138" t="s">
        <v>29496</v>
      </c>
      <c r="D2821" s="139" t="s">
        <v>1549</v>
      </c>
      <c r="E2821" s="140">
        <v>12.7</v>
      </c>
    </row>
    <row r="2822" spans="1:5" ht="20.100000000000001" customHeight="1" x14ac:dyDescent="0.2">
      <c r="A2822" s="138" t="s">
        <v>29497</v>
      </c>
      <c r="B2822" s="139" t="s">
        <v>29498</v>
      </c>
      <c r="C2822" s="138" t="s">
        <v>29499</v>
      </c>
      <c r="D2822" s="139" t="s">
        <v>1549</v>
      </c>
      <c r="E2822" s="140">
        <v>17.82</v>
      </c>
    </row>
    <row r="2823" spans="1:5" ht="20.100000000000001" customHeight="1" x14ac:dyDescent="0.2">
      <c r="A2823" s="547" t="s">
        <v>29500</v>
      </c>
      <c r="B2823" s="548" t="s">
        <v>29501</v>
      </c>
      <c r="C2823" s="547" t="s">
        <v>29502</v>
      </c>
      <c r="D2823" s="548" t="s">
        <v>1549</v>
      </c>
      <c r="E2823" s="549">
        <v>15.13</v>
      </c>
    </row>
    <row r="2824" spans="1:5" ht="2.1" customHeight="1" x14ac:dyDescent="0.2">
      <c r="A2824" s="547"/>
      <c r="B2824" s="548"/>
      <c r="C2824" s="547"/>
      <c r="D2824" s="548"/>
      <c r="E2824" s="549"/>
    </row>
    <row r="2825" spans="1:5" ht="20.100000000000001" customHeight="1" x14ac:dyDescent="0.2">
      <c r="A2825" s="547" t="s">
        <v>29503</v>
      </c>
      <c r="B2825" s="548" t="s">
        <v>29504</v>
      </c>
      <c r="C2825" s="547" t="s">
        <v>29505</v>
      </c>
      <c r="D2825" s="548" t="s">
        <v>1549</v>
      </c>
      <c r="E2825" s="549">
        <v>17.64</v>
      </c>
    </row>
    <row r="2826" spans="1:5" ht="2.1" customHeight="1" x14ac:dyDescent="0.2">
      <c r="A2826" s="547"/>
      <c r="B2826" s="548"/>
      <c r="C2826" s="547"/>
      <c r="D2826" s="548"/>
      <c r="E2826" s="549"/>
    </row>
    <row r="2827" spans="1:5" ht="20.100000000000001" customHeight="1" x14ac:dyDescent="0.2">
      <c r="A2827" s="547" t="s">
        <v>29506</v>
      </c>
      <c r="B2827" s="548" t="s">
        <v>29507</v>
      </c>
      <c r="C2827" s="547" t="s">
        <v>29508</v>
      </c>
      <c r="D2827" s="548" t="s">
        <v>1549</v>
      </c>
      <c r="E2827" s="549">
        <v>33.61</v>
      </c>
    </row>
    <row r="2828" spans="1:5" ht="2.1" customHeight="1" x14ac:dyDescent="0.2">
      <c r="A2828" s="547"/>
      <c r="B2828" s="548"/>
      <c r="C2828" s="547"/>
      <c r="D2828" s="548"/>
      <c r="E2828" s="549"/>
    </row>
    <row r="2829" spans="1:5" ht="20.100000000000001" customHeight="1" x14ac:dyDescent="0.2">
      <c r="A2829" s="547" t="s">
        <v>29509</v>
      </c>
      <c r="B2829" s="548" t="s">
        <v>29510</v>
      </c>
      <c r="C2829" s="547" t="s">
        <v>29511</v>
      </c>
      <c r="D2829" s="548" t="s">
        <v>1549</v>
      </c>
      <c r="E2829" s="549">
        <v>33.31</v>
      </c>
    </row>
    <row r="2830" spans="1:5" ht="2.1" customHeight="1" x14ac:dyDescent="0.2">
      <c r="A2830" s="547"/>
      <c r="B2830" s="548"/>
      <c r="C2830" s="547"/>
      <c r="D2830" s="548"/>
      <c r="E2830" s="549"/>
    </row>
    <row r="2831" spans="1:5" ht="20.100000000000001" customHeight="1" x14ac:dyDescent="0.2">
      <c r="A2831" s="138" t="s">
        <v>29512</v>
      </c>
      <c r="B2831" s="139" t="s">
        <v>29513</v>
      </c>
      <c r="C2831" s="138" t="s">
        <v>29514</v>
      </c>
      <c r="D2831" s="139" t="s">
        <v>1549</v>
      </c>
      <c r="E2831" s="140">
        <v>33.76</v>
      </c>
    </row>
    <row r="2832" spans="1:5" ht="20.100000000000001" customHeight="1" x14ac:dyDescent="0.2">
      <c r="A2832" s="138" t="s">
        <v>29515</v>
      </c>
      <c r="B2832" s="139" t="s">
        <v>29516</v>
      </c>
      <c r="C2832" s="138" t="s">
        <v>29517</v>
      </c>
      <c r="D2832" s="139" t="s">
        <v>1549</v>
      </c>
      <c r="E2832" s="140">
        <v>22.36</v>
      </c>
    </row>
    <row r="2833" spans="1:5" ht="20.100000000000001" customHeight="1" x14ac:dyDescent="0.2">
      <c r="A2833" s="138" t="s">
        <v>29518</v>
      </c>
      <c r="B2833" s="139" t="s">
        <v>29519</v>
      </c>
      <c r="C2833" s="138" t="s">
        <v>29520</v>
      </c>
      <c r="D2833" s="139" t="s">
        <v>1549</v>
      </c>
      <c r="E2833" s="140">
        <v>15.56</v>
      </c>
    </row>
    <row r="2834" spans="1:5" ht="20.100000000000001" customHeight="1" x14ac:dyDescent="0.2">
      <c r="A2834" s="547" t="s">
        <v>29521</v>
      </c>
      <c r="B2834" s="548" t="s">
        <v>29522</v>
      </c>
      <c r="C2834" s="547" t="s">
        <v>29523</v>
      </c>
      <c r="D2834" s="548" t="s">
        <v>1549</v>
      </c>
      <c r="E2834" s="549">
        <v>11.2</v>
      </c>
    </row>
    <row r="2835" spans="1:5" ht="2.1" customHeight="1" x14ac:dyDescent="0.2">
      <c r="A2835" s="547"/>
      <c r="B2835" s="548"/>
      <c r="C2835" s="547"/>
      <c r="D2835" s="548"/>
      <c r="E2835" s="549"/>
    </row>
    <row r="2836" spans="1:5" ht="20.100000000000001" customHeight="1" x14ac:dyDescent="0.2">
      <c r="A2836" s="547" t="s">
        <v>29524</v>
      </c>
      <c r="B2836" s="548" t="s">
        <v>29525</v>
      </c>
      <c r="C2836" s="547" t="s">
        <v>29526</v>
      </c>
      <c r="D2836" s="548" t="s">
        <v>1549</v>
      </c>
      <c r="E2836" s="549">
        <v>13.8</v>
      </c>
    </row>
    <row r="2837" spans="1:5" ht="2.1" customHeight="1" x14ac:dyDescent="0.2">
      <c r="A2837" s="547"/>
      <c r="B2837" s="548"/>
      <c r="C2837" s="547"/>
      <c r="D2837" s="548"/>
      <c r="E2837" s="549"/>
    </row>
    <row r="2838" spans="1:5" ht="20.100000000000001" customHeight="1" x14ac:dyDescent="0.2">
      <c r="A2838" s="547" t="s">
        <v>29527</v>
      </c>
      <c r="B2838" s="548" t="s">
        <v>29528</v>
      </c>
      <c r="C2838" s="547" t="s">
        <v>29529</v>
      </c>
      <c r="D2838" s="548" t="s">
        <v>1549</v>
      </c>
      <c r="E2838" s="549">
        <v>21.87</v>
      </c>
    </row>
    <row r="2839" spans="1:5" ht="2.1" customHeight="1" x14ac:dyDescent="0.2">
      <c r="A2839" s="547"/>
      <c r="B2839" s="548"/>
      <c r="C2839" s="547"/>
      <c r="D2839" s="548"/>
      <c r="E2839" s="549"/>
    </row>
    <row r="2840" spans="1:5" ht="20.100000000000001" customHeight="1" x14ac:dyDescent="0.2">
      <c r="A2840" s="138" t="s">
        <v>29530</v>
      </c>
      <c r="B2840" s="139" t="s">
        <v>29531</v>
      </c>
      <c r="C2840" s="138" t="s">
        <v>29532</v>
      </c>
      <c r="D2840" s="139" t="s">
        <v>1549</v>
      </c>
      <c r="E2840" s="140">
        <v>22.79</v>
      </c>
    </row>
    <row r="2841" spans="1:5" ht="20.100000000000001" customHeight="1" x14ac:dyDescent="0.2">
      <c r="A2841" s="138" t="s">
        <v>29533</v>
      </c>
      <c r="B2841" s="139" t="s">
        <v>29534</v>
      </c>
      <c r="C2841" s="138" t="s">
        <v>29535</v>
      </c>
      <c r="D2841" s="139" t="s">
        <v>1549</v>
      </c>
      <c r="E2841" s="140">
        <v>21.41</v>
      </c>
    </row>
    <row r="2842" spans="1:5" ht="20.100000000000001" customHeight="1" x14ac:dyDescent="0.2">
      <c r="A2842" s="138" t="s">
        <v>29536</v>
      </c>
      <c r="B2842" s="139" t="s">
        <v>29537</v>
      </c>
      <c r="C2842" s="138" t="s">
        <v>29538</v>
      </c>
      <c r="D2842" s="139" t="s">
        <v>1549</v>
      </c>
      <c r="E2842" s="140">
        <v>26.06</v>
      </c>
    </row>
    <row r="2843" spans="1:5" ht="20.100000000000001" customHeight="1" x14ac:dyDescent="0.2">
      <c r="A2843" s="547" t="s">
        <v>29539</v>
      </c>
      <c r="B2843" s="548" t="s">
        <v>29540</v>
      </c>
      <c r="C2843" s="547" t="s">
        <v>29541</v>
      </c>
      <c r="D2843" s="548" t="s">
        <v>1549</v>
      </c>
      <c r="E2843" s="549">
        <v>28.84</v>
      </c>
    </row>
    <row r="2844" spans="1:5" ht="2.1" customHeight="1" x14ac:dyDescent="0.2">
      <c r="A2844" s="547"/>
      <c r="B2844" s="548"/>
      <c r="C2844" s="547"/>
      <c r="D2844" s="548"/>
      <c r="E2844" s="549"/>
    </row>
    <row r="2845" spans="1:5" ht="20.100000000000001" customHeight="1" x14ac:dyDescent="0.2">
      <c r="A2845" s="138" t="s">
        <v>29542</v>
      </c>
      <c r="B2845" s="139" t="s">
        <v>29543</v>
      </c>
      <c r="C2845" s="138" t="s">
        <v>29544</v>
      </c>
      <c r="D2845" s="139" t="s">
        <v>1549</v>
      </c>
      <c r="E2845" s="140">
        <v>62.92</v>
      </c>
    </row>
    <row r="2846" spans="1:5" ht="20.100000000000001" customHeight="1" x14ac:dyDescent="0.2">
      <c r="A2846" s="547" t="s">
        <v>29545</v>
      </c>
      <c r="B2846" s="548" t="s">
        <v>29546</v>
      </c>
      <c r="C2846" s="547" t="s">
        <v>29547</v>
      </c>
      <c r="D2846" s="548" t="s">
        <v>1549</v>
      </c>
      <c r="E2846" s="549">
        <v>73.37</v>
      </c>
    </row>
    <row r="2847" spans="1:5" ht="2.1" customHeight="1" x14ac:dyDescent="0.2">
      <c r="A2847" s="547"/>
      <c r="B2847" s="548"/>
      <c r="C2847" s="547"/>
      <c r="D2847" s="548"/>
      <c r="E2847" s="549"/>
    </row>
    <row r="2848" spans="1:5" ht="20.100000000000001" customHeight="1" x14ac:dyDescent="0.2">
      <c r="A2848" s="138" t="s">
        <v>29548</v>
      </c>
      <c r="B2848" s="139" t="s">
        <v>29549</v>
      </c>
      <c r="C2848" s="138" t="s">
        <v>29550</v>
      </c>
      <c r="D2848" s="139" t="s">
        <v>1549</v>
      </c>
      <c r="E2848" s="140">
        <v>85.89</v>
      </c>
    </row>
    <row r="2849" spans="1:5" ht="20.100000000000001" customHeight="1" x14ac:dyDescent="0.2">
      <c r="A2849" s="547" t="s">
        <v>29551</v>
      </c>
      <c r="B2849" s="548" t="s">
        <v>29552</v>
      </c>
      <c r="C2849" s="547" t="s">
        <v>29553</v>
      </c>
      <c r="D2849" s="548" t="s">
        <v>1549</v>
      </c>
      <c r="E2849" s="549">
        <v>75.34</v>
      </c>
    </row>
    <row r="2850" spans="1:5" ht="2.1" customHeight="1" x14ac:dyDescent="0.2">
      <c r="A2850" s="547"/>
      <c r="B2850" s="548"/>
      <c r="C2850" s="547"/>
      <c r="D2850" s="548"/>
      <c r="E2850" s="549"/>
    </row>
    <row r="2851" spans="1:5" ht="20.100000000000001" customHeight="1" x14ac:dyDescent="0.2">
      <c r="A2851" s="138" t="s">
        <v>29554</v>
      </c>
      <c r="B2851" s="139" t="s">
        <v>29555</v>
      </c>
      <c r="C2851" s="138" t="s">
        <v>29556</v>
      </c>
      <c r="D2851" s="139" t="s">
        <v>1549</v>
      </c>
      <c r="E2851" s="140">
        <v>152.28</v>
      </c>
    </row>
    <row r="2852" spans="1:5" ht="20.100000000000001" customHeight="1" x14ac:dyDescent="0.2">
      <c r="A2852" s="138" t="s">
        <v>29557</v>
      </c>
      <c r="B2852" s="139" t="s">
        <v>29558</v>
      </c>
      <c r="C2852" s="138" t="s">
        <v>29559</v>
      </c>
      <c r="D2852" s="139" t="s">
        <v>1549</v>
      </c>
      <c r="E2852" s="140">
        <v>157.5</v>
      </c>
    </row>
    <row r="2853" spans="1:5" ht="20.100000000000001" customHeight="1" x14ac:dyDescent="0.2">
      <c r="A2853" s="138" t="s">
        <v>29560</v>
      </c>
      <c r="B2853" s="139" t="s">
        <v>29561</v>
      </c>
      <c r="C2853" s="138" t="s">
        <v>29562</v>
      </c>
      <c r="D2853" s="139" t="s">
        <v>1549</v>
      </c>
      <c r="E2853" s="140">
        <v>174.67</v>
      </c>
    </row>
    <row r="2854" spans="1:5" ht="20.100000000000001" customHeight="1" x14ac:dyDescent="0.2">
      <c r="A2854" s="138" t="s">
        <v>29563</v>
      </c>
      <c r="B2854" s="139" t="s">
        <v>29564</v>
      </c>
      <c r="C2854" s="138" t="s">
        <v>29565</v>
      </c>
      <c r="D2854" s="139" t="s">
        <v>1549</v>
      </c>
      <c r="E2854" s="140">
        <v>12.63</v>
      </c>
    </row>
    <row r="2855" spans="1:5" ht="20.100000000000001" customHeight="1" x14ac:dyDescent="0.2">
      <c r="A2855" s="138" t="s">
        <v>29566</v>
      </c>
      <c r="B2855" s="139" t="s">
        <v>29567</v>
      </c>
      <c r="C2855" s="138" t="s">
        <v>29568</v>
      </c>
      <c r="D2855" s="139" t="s">
        <v>1549</v>
      </c>
      <c r="E2855" s="140">
        <v>17.79</v>
      </c>
    </row>
    <row r="2856" spans="1:5" ht="20.100000000000001" customHeight="1" x14ac:dyDescent="0.2">
      <c r="A2856" s="138" t="s">
        <v>29569</v>
      </c>
      <c r="B2856" s="139" t="s">
        <v>29570</v>
      </c>
      <c r="C2856" s="138" t="s">
        <v>29571</v>
      </c>
      <c r="D2856" s="139" t="s">
        <v>1549</v>
      </c>
      <c r="E2856" s="140">
        <v>12.09</v>
      </c>
    </row>
    <row r="2857" spans="1:5" ht="20.100000000000001" customHeight="1" x14ac:dyDescent="0.2">
      <c r="A2857" s="138" t="s">
        <v>29572</v>
      </c>
      <c r="B2857" s="139" t="s">
        <v>29573</v>
      </c>
      <c r="C2857" s="138" t="s">
        <v>29574</v>
      </c>
      <c r="D2857" s="139" t="s">
        <v>1549</v>
      </c>
      <c r="E2857" s="140">
        <v>15.76</v>
      </c>
    </row>
    <row r="2858" spans="1:5" ht="20.100000000000001" customHeight="1" x14ac:dyDescent="0.2">
      <c r="A2858" s="547" t="s">
        <v>29575</v>
      </c>
      <c r="B2858" s="548" t="s">
        <v>29576</v>
      </c>
      <c r="C2858" s="547" t="s">
        <v>29577</v>
      </c>
      <c r="D2858" s="548" t="s">
        <v>1549</v>
      </c>
      <c r="E2858" s="549">
        <v>20.329999999999998</v>
      </c>
    </row>
    <row r="2859" spans="1:5" ht="2.1" customHeight="1" x14ac:dyDescent="0.2">
      <c r="A2859" s="547"/>
      <c r="B2859" s="548"/>
      <c r="C2859" s="547"/>
      <c r="D2859" s="548"/>
      <c r="E2859" s="549"/>
    </row>
    <row r="2860" spans="1:5" ht="20.100000000000001" customHeight="1" x14ac:dyDescent="0.2">
      <c r="A2860" s="138" t="s">
        <v>29578</v>
      </c>
      <c r="B2860" s="139" t="s">
        <v>29579</v>
      </c>
      <c r="C2860" s="138" t="s">
        <v>29580</v>
      </c>
      <c r="D2860" s="139" t="s">
        <v>1770</v>
      </c>
      <c r="E2860" s="140">
        <v>14.39</v>
      </c>
    </row>
    <row r="2861" spans="1:5" ht="20.100000000000001" customHeight="1" x14ac:dyDescent="0.2">
      <c r="A2861" s="138" t="s">
        <v>29581</v>
      </c>
      <c r="B2861" s="139" t="s">
        <v>29582</v>
      </c>
      <c r="C2861" s="138" t="s">
        <v>29583</v>
      </c>
      <c r="D2861" s="139" t="s">
        <v>1770</v>
      </c>
      <c r="E2861" s="140">
        <v>19.89</v>
      </c>
    </row>
    <row r="2862" spans="1:5" ht="20.100000000000001" customHeight="1" x14ac:dyDescent="0.2">
      <c r="A2862" s="138" t="s">
        <v>29584</v>
      </c>
      <c r="B2862" s="139" t="s">
        <v>29585</v>
      </c>
      <c r="C2862" s="138" t="s">
        <v>29586</v>
      </c>
      <c r="D2862" s="139" t="s">
        <v>1770</v>
      </c>
      <c r="E2862" s="140">
        <v>31.33</v>
      </c>
    </row>
    <row r="2863" spans="1:5" ht="20.100000000000001" customHeight="1" x14ac:dyDescent="0.2">
      <c r="A2863" s="138" t="s">
        <v>29587</v>
      </c>
      <c r="B2863" s="139" t="s">
        <v>29588</v>
      </c>
      <c r="C2863" s="138" t="s">
        <v>29589</v>
      </c>
      <c r="D2863" s="139" t="s">
        <v>1770</v>
      </c>
      <c r="E2863" s="140">
        <v>35.15</v>
      </c>
    </row>
    <row r="2864" spans="1:5" ht="20.100000000000001" customHeight="1" x14ac:dyDescent="0.2">
      <c r="A2864" s="138" t="s">
        <v>29590</v>
      </c>
      <c r="B2864" s="139" t="s">
        <v>29591</v>
      </c>
      <c r="C2864" s="138" t="s">
        <v>29592</v>
      </c>
      <c r="D2864" s="139" t="s">
        <v>1770</v>
      </c>
      <c r="E2864" s="140">
        <v>20</v>
      </c>
    </row>
    <row r="2865" spans="1:5" ht="20.100000000000001" customHeight="1" x14ac:dyDescent="0.2">
      <c r="A2865" s="138" t="s">
        <v>29593</v>
      </c>
      <c r="B2865" s="139" t="s">
        <v>29594</v>
      </c>
      <c r="C2865" s="138" t="s">
        <v>29595</v>
      </c>
      <c r="D2865" s="139" t="s">
        <v>1770</v>
      </c>
      <c r="E2865" s="140">
        <v>30.94</v>
      </c>
    </row>
    <row r="2866" spans="1:5" ht="20.100000000000001" customHeight="1" x14ac:dyDescent="0.2">
      <c r="A2866" s="138" t="s">
        <v>29596</v>
      </c>
      <c r="B2866" s="139" t="s">
        <v>29597</v>
      </c>
      <c r="C2866" s="138" t="s">
        <v>29598</v>
      </c>
      <c r="D2866" s="139" t="s">
        <v>1770</v>
      </c>
      <c r="E2866" s="140">
        <v>34.25</v>
      </c>
    </row>
    <row r="2867" spans="1:5" ht="20.100000000000001" customHeight="1" x14ac:dyDescent="0.2">
      <c r="A2867" s="138" t="s">
        <v>29599</v>
      </c>
      <c r="B2867" s="139" t="s">
        <v>29600</v>
      </c>
      <c r="C2867" s="138" t="s">
        <v>29601</v>
      </c>
      <c r="D2867" s="139" t="s">
        <v>1770</v>
      </c>
      <c r="E2867" s="140">
        <v>52.82</v>
      </c>
    </row>
    <row r="2868" spans="1:5" ht="20.100000000000001" customHeight="1" x14ac:dyDescent="0.2">
      <c r="A2868" s="138" t="s">
        <v>29602</v>
      </c>
      <c r="B2868" s="139" t="s">
        <v>29603</v>
      </c>
      <c r="C2868" s="138" t="s">
        <v>29604</v>
      </c>
      <c r="D2868" s="139" t="s">
        <v>1770</v>
      </c>
      <c r="E2868" s="140">
        <v>94.93</v>
      </c>
    </row>
    <row r="2869" spans="1:5" ht="20.100000000000001" customHeight="1" x14ac:dyDescent="0.2">
      <c r="A2869" s="138" t="s">
        <v>29605</v>
      </c>
      <c r="B2869" s="139" t="s">
        <v>29606</v>
      </c>
      <c r="C2869" s="138" t="s">
        <v>29607</v>
      </c>
      <c r="D2869" s="139" t="s">
        <v>1770</v>
      </c>
      <c r="E2869" s="140">
        <v>107.48</v>
      </c>
    </row>
    <row r="2870" spans="1:5" ht="20.100000000000001" customHeight="1" x14ac:dyDescent="0.2">
      <c r="A2870" s="138" t="s">
        <v>29608</v>
      </c>
      <c r="B2870" s="139" t="s">
        <v>29609</v>
      </c>
      <c r="C2870" s="138" t="s">
        <v>29610</v>
      </c>
      <c r="D2870" s="139" t="s">
        <v>1770</v>
      </c>
      <c r="E2870" s="140">
        <v>147.97999999999999</v>
      </c>
    </row>
    <row r="2871" spans="1:5" ht="20.100000000000001" customHeight="1" x14ac:dyDescent="0.2">
      <c r="A2871" s="138" t="s">
        <v>29611</v>
      </c>
      <c r="B2871" s="139" t="s">
        <v>29612</v>
      </c>
      <c r="C2871" s="138" t="s">
        <v>29613</v>
      </c>
      <c r="D2871" s="139" t="s">
        <v>1770</v>
      </c>
      <c r="E2871" s="140">
        <v>91.99</v>
      </c>
    </row>
    <row r="2872" spans="1:5" ht="20.100000000000001" customHeight="1" x14ac:dyDescent="0.2">
      <c r="A2872" s="138" t="s">
        <v>29614</v>
      </c>
      <c r="B2872" s="139" t="s">
        <v>29615</v>
      </c>
      <c r="C2872" s="138" t="s">
        <v>29616</v>
      </c>
      <c r="D2872" s="139" t="s">
        <v>1770</v>
      </c>
      <c r="E2872" s="140">
        <v>92.32</v>
      </c>
    </row>
    <row r="2873" spans="1:5" ht="20.100000000000001" customHeight="1" x14ac:dyDescent="0.2">
      <c r="A2873" s="138" t="s">
        <v>29617</v>
      </c>
      <c r="B2873" s="139" t="s">
        <v>29618</v>
      </c>
      <c r="C2873" s="138" t="s">
        <v>29619</v>
      </c>
      <c r="D2873" s="139" t="s">
        <v>1770</v>
      </c>
      <c r="E2873" s="140">
        <v>10.39</v>
      </c>
    </row>
    <row r="2874" spans="1:5" ht="20.100000000000001" customHeight="1" x14ac:dyDescent="0.2">
      <c r="A2874" s="138" t="s">
        <v>29620</v>
      </c>
      <c r="B2874" s="139" t="s">
        <v>29621</v>
      </c>
      <c r="C2874" s="138" t="s">
        <v>29622</v>
      </c>
      <c r="D2874" s="139" t="s">
        <v>1770</v>
      </c>
      <c r="E2874" s="140">
        <v>14.46</v>
      </c>
    </row>
    <row r="2875" spans="1:5" ht="20.100000000000001" customHeight="1" x14ac:dyDescent="0.2">
      <c r="A2875" s="138" t="s">
        <v>29623</v>
      </c>
      <c r="B2875" s="139" t="s">
        <v>29624</v>
      </c>
      <c r="C2875" s="138" t="s">
        <v>29625</v>
      </c>
      <c r="D2875" s="139" t="s">
        <v>1770</v>
      </c>
      <c r="E2875" s="140">
        <v>22.55</v>
      </c>
    </row>
    <row r="2876" spans="1:5" ht="20.100000000000001" customHeight="1" x14ac:dyDescent="0.2">
      <c r="A2876" s="138" t="s">
        <v>29626</v>
      </c>
      <c r="B2876" s="139" t="s">
        <v>29627</v>
      </c>
      <c r="C2876" s="138" t="s">
        <v>29628</v>
      </c>
      <c r="D2876" s="139" t="s">
        <v>1770</v>
      </c>
      <c r="E2876" s="140">
        <v>31.5</v>
      </c>
    </row>
    <row r="2877" spans="1:5" ht="20.100000000000001" customHeight="1" x14ac:dyDescent="0.2">
      <c r="A2877" s="138" t="s">
        <v>29629</v>
      </c>
      <c r="B2877" s="139" t="s">
        <v>29630</v>
      </c>
      <c r="C2877" s="138" t="s">
        <v>29631</v>
      </c>
      <c r="D2877" s="139" t="s">
        <v>1770</v>
      </c>
      <c r="E2877" s="140">
        <v>38.83</v>
      </c>
    </row>
    <row r="2878" spans="1:5" ht="20.100000000000001" customHeight="1" x14ac:dyDescent="0.2">
      <c r="A2878" s="138" t="s">
        <v>29632</v>
      </c>
      <c r="B2878" s="139" t="s">
        <v>29633</v>
      </c>
      <c r="C2878" s="138" t="s">
        <v>29634</v>
      </c>
      <c r="D2878" s="139" t="s">
        <v>1770</v>
      </c>
      <c r="E2878" s="140">
        <v>52.87</v>
      </c>
    </row>
    <row r="2879" spans="1:5" ht="20.100000000000001" customHeight="1" x14ac:dyDescent="0.2">
      <c r="A2879" s="138" t="s">
        <v>29635</v>
      </c>
      <c r="B2879" s="139" t="s">
        <v>29636</v>
      </c>
      <c r="C2879" s="138" t="s">
        <v>29637</v>
      </c>
      <c r="D2879" s="139" t="s">
        <v>1770</v>
      </c>
      <c r="E2879" s="140">
        <v>79.349999999999994</v>
      </c>
    </row>
    <row r="2880" spans="1:5" ht="20.100000000000001" customHeight="1" x14ac:dyDescent="0.2">
      <c r="A2880" s="138" t="s">
        <v>29638</v>
      </c>
      <c r="B2880" s="139" t="s">
        <v>29639</v>
      </c>
      <c r="C2880" s="138" t="s">
        <v>29640</v>
      </c>
      <c r="D2880" s="139" t="s">
        <v>1770</v>
      </c>
      <c r="E2880" s="140">
        <v>100.34</v>
      </c>
    </row>
    <row r="2881" spans="1:5" ht="20.100000000000001" customHeight="1" x14ac:dyDescent="0.2">
      <c r="A2881" s="138" t="s">
        <v>29641</v>
      </c>
      <c r="B2881" s="139" t="s">
        <v>29642</v>
      </c>
      <c r="C2881" s="138" t="s">
        <v>29643</v>
      </c>
      <c r="D2881" s="139" t="s">
        <v>1770</v>
      </c>
      <c r="E2881" s="140">
        <v>118.46</v>
      </c>
    </row>
    <row r="2882" spans="1:5" ht="20.100000000000001" customHeight="1" x14ac:dyDescent="0.2">
      <c r="A2882" s="547" t="s">
        <v>29644</v>
      </c>
      <c r="B2882" s="548" t="s">
        <v>29645</v>
      </c>
      <c r="C2882" s="547" t="s">
        <v>29646</v>
      </c>
      <c r="D2882" s="548" t="s">
        <v>1770</v>
      </c>
      <c r="E2882" s="549">
        <v>45.49</v>
      </c>
    </row>
    <row r="2883" spans="1:5" ht="11.1" customHeight="1" x14ac:dyDescent="0.2">
      <c r="A2883" s="547"/>
      <c r="B2883" s="548"/>
      <c r="C2883" s="547"/>
      <c r="D2883" s="548"/>
      <c r="E2883" s="549"/>
    </row>
    <row r="2884" spans="1:5" ht="20.100000000000001" customHeight="1" x14ac:dyDescent="0.2">
      <c r="A2884" s="547" t="s">
        <v>29647</v>
      </c>
      <c r="B2884" s="548" t="s">
        <v>29648</v>
      </c>
      <c r="C2884" s="547" t="s">
        <v>29649</v>
      </c>
      <c r="D2884" s="548" t="s">
        <v>1770</v>
      </c>
      <c r="E2884" s="549">
        <v>63.38</v>
      </c>
    </row>
    <row r="2885" spans="1:5" ht="2.1" customHeight="1" x14ac:dyDescent="0.2">
      <c r="A2885" s="547"/>
      <c r="B2885" s="548"/>
      <c r="C2885" s="547"/>
      <c r="D2885" s="548"/>
      <c r="E2885" s="549"/>
    </row>
    <row r="2886" spans="1:5" ht="20.100000000000001" customHeight="1" x14ac:dyDescent="0.2">
      <c r="A2886" s="138" t="s">
        <v>29650</v>
      </c>
      <c r="B2886" s="139" t="s">
        <v>29651</v>
      </c>
      <c r="C2886" s="138" t="s">
        <v>29652</v>
      </c>
      <c r="D2886" s="139" t="s">
        <v>1770</v>
      </c>
      <c r="E2886" s="140">
        <v>5.92</v>
      </c>
    </row>
    <row r="2887" spans="1:5" ht="20.100000000000001" customHeight="1" x14ac:dyDescent="0.2">
      <c r="A2887" s="138" t="s">
        <v>29653</v>
      </c>
      <c r="B2887" s="139" t="s">
        <v>29654</v>
      </c>
      <c r="C2887" s="138" t="s">
        <v>29655</v>
      </c>
      <c r="D2887" s="139" t="s">
        <v>1770</v>
      </c>
      <c r="E2887" s="140">
        <v>8.01</v>
      </c>
    </row>
    <row r="2888" spans="1:5" ht="20.100000000000001" customHeight="1" x14ac:dyDescent="0.2">
      <c r="A2888" s="138" t="s">
        <v>29656</v>
      </c>
      <c r="B2888" s="139" t="s">
        <v>29657</v>
      </c>
      <c r="C2888" s="138" t="s">
        <v>29658</v>
      </c>
      <c r="D2888" s="139" t="s">
        <v>1770</v>
      </c>
      <c r="E2888" s="140">
        <v>12.2</v>
      </c>
    </row>
    <row r="2889" spans="1:5" ht="20.100000000000001" customHeight="1" x14ac:dyDescent="0.2">
      <c r="A2889" s="138" t="s">
        <v>29659</v>
      </c>
      <c r="B2889" s="139" t="s">
        <v>29660</v>
      </c>
      <c r="C2889" s="138" t="s">
        <v>29661</v>
      </c>
      <c r="D2889" s="139" t="s">
        <v>1770</v>
      </c>
      <c r="E2889" s="140">
        <v>18.190000000000001</v>
      </c>
    </row>
    <row r="2890" spans="1:5" ht="20.100000000000001" customHeight="1" x14ac:dyDescent="0.2">
      <c r="A2890" s="138" t="s">
        <v>29662</v>
      </c>
      <c r="B2890" s="139" t="s">
        <v>29663</v>
      </c>
      <c r="C2890" s="138" t="s">
        <v>29664</v>
      </c>
      <c r="D2890" s="139" t="s">
        <v>1770</v>
      </c>
      <c r="E2890" s="140">
        <v>21.3</v>
      </c>
    </row>
    <row r="2891" spans="1:5" ht="20.100000000000001" customHeight="1" x14ac:dyDescent="0.2">
      <c r="A2891" s="138" t="s">
        <v>29665</v>
      </c>
      <c r="B2891" s="139" t="s">
        <v>29666</v>
      </c>
      <c r="C2891" s="138" t="s">
        <v>29667</v>
      </c>
      <c r="D2891" s="139" t="s">
        <v>1770</v>
      </c>
      <c r="E2891" s="140">
        <v>31.58</v>
      </c>
    </row>
    <row r="2892" spans="1:5" ht="20.100000000000001" customHeight="1" x14ac:dyDescent="0.2">
      <c r="A2892" s="138" t="s">
        <v>29668</v>
      </c>
      <c r="B2892" s="139" t="s">
        <v>29669</v>
      </c>
      <c r="C2892" s="138" t="s">
        <v>29670</v>
      </c>
      <c r="D2892" s="139" t="s">
        <v>1770</v>
      </c>
      <c r="E2892" s="140">
        <v>49.04</v>
      </c>
    </row>
    <row r="2893" spans="1:5" ht="20.100000000000001" customHeight="1" x14ac:dyDescent="0.2">
      <c r="A2893" s="138" t="s">
        <v>29671</v>
      </c>
      <c r="B2893" s="139" t="s">
        <v>29672</v>
      </c>
      <c r="C2893" s="138" t="s">
        <v>29673</v>
      </c>
      <c r="D2893" s="139" t="s">
        <v>1770</v>
      </c>
      <c r="E2893" s="140">
        <v>59.94</v>
      </c>
    </row>
    <row r="2894" spans="1:5" ht="20.100000000000001" customHeight="1" x14ac:dyDescent="0.2">
      <c r="A2894" s="138" t="s">
        <v>29674</v>
      </c>
      <c r="B2894" s="139" t="s">
        <v>29675</v>
      </c>
      <c r="C2894" s="138" t="s">
        <v>29676</v>
      </c>
      <c r="D2894" s="139" t="s">
        <v>1770</v>
      </c>
      <c r="E2894" s="140">
        <v>85.83</v>
      </c>
    </row>
    <row r="2895" spans="1:5" ht="20.100000000000001" customHeight="1" x14ac:dyDescent="0.2">
      <c r="A2895" s="138" t="s">
        <v>29677</v>
      </c>
      <c r="B2895" s="139" t="s">
        <v>29678</v>
      </c>
      <c r="C2895" s="138" t="s">
        <v>29679</v>
      </c>
      <c r="D2895" s="139" t="s">
        <v>1770</v>
      </c>
      <c r="E2895" s="140">
        <v>17.95</v>
      </c>
    </row>
    <row r="2896" spans="1:5" ht="20.100000000000001" customHeight="1" x14ac:dyDescent="0.2">
      <c r="A2896" s="138" t="s">
        <v>29680</v>
      </c>
      <c r="B2896" s="139" t="s">
        <v>29681</v>
      </c>
      <c r="C2896" s="138" t="s">
        <v>29682</v>
      </c>
      <c r="D2896" s="139" t="s">
        <v>1770</v>
      </c>
      <c r="E2896" s="140">
        <v>21.37</v>
      </c>
    </row>
    <row r="2897" spans="1:5" ht="20.100000000000001" customHeight="1" x14ac:dyDescent="0.2">
      <c r="A2897" s="138" t="s">
        <v>29683</v>
      </c>
      <c r="B2897" s="139" t="s">
        <v>29684</v>
      </c>
      <c r="C2897" s="138" t="s">
        <v>29685</v>
      </c>
      <c r="D2897" s="139" t="s">
        <v>1770</v>
      </c>
      <c r="E2897" s="140">
        <v>28.74</v>
      </c>
    </row>
    <row r="2898" spans="1:5" ht="20.100000000000001" customHeight="1" x14ac:dyDescent="0.2">
      <c r="A2898" s="138" t="s">
        <v>29686</v>
      </c>
      <c r="B2898" s="139" t="s">
        <v>29687</v>
      </c>
      <c r="C2898" s="138" t="s">
        <v>29688</v>
      </c>
      <c r="D2898" s="139" t="s">
        <v>1770</v>
      </c>
      <c r="E2898" s="140">
        <v>35.4</v>
      </c>
    </row>
    <row r="2899" spans="1:5" ht="20.100000000000001" customHeight="1" x14ac:dyDescent="0.2">
      <c r="A2899" s="138" t="s">
        <v>29689</v>
      </c>
      <c r="B2899" s="139" t="s">
        <v>29690</v>
      </c>
      <c r="C2899" s="138" t="s">
        <v>29691</v>
      </c>
      <c r="D2899" s="139" t="s">
        <v>1770</v>
      </c>
      <c r="E2899" s="140">
        <v>40.58</v>
      </c>
    </row>
    <row r="2900" spans="1:5" ht="20.100000000000001" customHeight="1" x14ac:dyDescent="0.2">
      <c r="A2900" s="138" t="s">
        <v>29692</v>
      </c>
      <c r="B2900" s="139" t="s">
        <v>29693</v>
      </c>
      <c r="C2900" s="138" t="s">
        <v>29694</v>
      </c>
      <c r="D2900" s="139" t="s">
        <v>1770</v>
      </c>
      <c r="E2900" s="140">
        <v>55.52</v>
      </c>
    </row>
    <row r="2901" spans="1:5" ht="20.100000000000001" customHeight="1" x14ac:dyDescent="0.2">
      <c r="A2901" s="138" t="s">
        <v>29695</v>
      </c>
      <c r="B2901" s="139" t="s">
        <v>29696</v>
      </c>
      <c r="C2901" s="138" t="s">
        <v>29697</v>
      </c>
      <c r="D2901" s="139" t="s">
        <v>1770</v>
      </c>
      <c r="E2901" s="140">
        <v>81.69</v>
      </c>
    </row>
    <row r="2902" spans="1:5" ht="20.100000000000001" customHeight="1" x14ac:dyDescent="0.2">
      <c r="A2902" s="138" t="s">
        <v>29698</v>
      </c>
      <c r="B2902" s="139" t="s">
        <v>29699</v>
      </c>
      <c r="C2902" s="138" t="s">
        <v>29700</v>
      </c>
      <c r="D2902" s="139" t="s">
        <v>1770</v>
      </c>
      <c r="E2902" s="140">
        <v>92.96</v>
      </c>
    </row>
    <row r="2903" spans="1:5" ht="20.100000000000001" customHeight="1" x14ac:dyDescent="0.2">
      <c r="A2903" s="138" t="s">
        <v>29701</v>
      </c>
      <c r="B2903" s="139" t="s">
        <v>29702</v>
      </c>
      <c r="C2903" s="138" t="s">
        <v>29703</v>
      </c>
      <c r="D2903" s="139" t="s">
        <v>1770</v>
      </c>
      <c r="E2903" s="140">
        <v>128.28</v>
      </c>
    </row>
    <row r="2904" spans="1:5" ht="20.100000000000001" customHeight="1" x14ac:dyDescent="0.2">
      <c r="A2904" s="138" t="s">
        <v>29704</v>
      </c>
      <c r="B2904" s="139" t="s">
        <v>29705</v>
      </c>
      <c r="C2904" s="138" t="s">
        <v>29706</v>
      </c>
      <c r="D2904" s="139" t="s">
        <v>1549</v>
      </c>
      <c r="E2904" s="140">
        <v>9.98</v>
      </c>
    </row>
    <row r="2905" spans="1:5" ht="20.100000000000001" customHeight="1" x14ac:dyDescent="0.2">
      <c r="A2905" s="138" t="s">
        <v>29707</v>
      </c>
      <c r="B2905" s="139" t="s">
        <v>29708</v>
      </c>
      <c r="C2905" s="138" t="s">
        <v>29709</v>
      </c>
      <c r="D2905" s="139" t="s">
        <v>1549</v>
      </c>
      <c r="E2905" s="140">
        <v>14.13</v>
      </c>
    </row>
    <row r="2906" spans="1:5" ht="20.100000000000001" customHeight="1" x14ac:dyDescent="0.2">
      <c r="A2906" s="138" t="s">
        <v>29710</v>
      </c>
      <c r="B2906" s="139" t="s">
        <v>29711</v>
      </c>
      <c r="C2906" s="138" t="s">
        <v>29712</v>
      </c>
      <c r="D2906" s="139" t="s">
        <v>1549</v>
      </c>
      <c r="E2906" s="140">
        <v>21.83</v>
      </c>
    </row>
    <row r="2907" spans="1:5" ht="20.100000000000001" customHeight="1" x14ac:dyDescent="0.2">
      <c r="A2907" s="138" t="s">
        <v>29713</v>
      </c>
      <c r="B2907" s="139" t="s">
        <v>29714</v>
      </c>
      <c r="C2907" s="138" t="s">
        <v>29715</v>
      </c>
      <c r="D2907" s="139" t="s">
        <v>1549</v>
      </c>
      <c r="E2907" s="140">
        <v>35.299999999999997</v>
      </c>
    </row>
    <row r="2908" spans="1:5" ht="20.100000000000001" customHeight="1" x14ac:dyDescent="0.2">
      <c r="A2908" s="138" t="s">
        <v>29716</v>
      </c>
      <c r="B2908" s="139" t="s">
        <v>29717</v>
      </c>
      <c r="C2908" s="138" t="s">
        <v>29718</v>
      </c>
      <c r="D2908" s="139" t="s">
        <v>1549</v>
      </c>
      <c r="E2908" s="140">
        <v>38.47</v>
      </c>
    </row>
    <row r="2909" spans="1:5" ht="20.100000000000001" customHeight="1" x14ac:dyDescent="0.2">
      <c r="A2909" s="138" t="s">
        <v>29719</v>
      </c>
      <c r="B2909" s="139" t="s">
        <v>29720</v>
      </c>
      <c r="C2909" s="138" t="s">
        <v>29721</v>
      </c>
      <c r="D2909" s="139" t="s">
        <v>1549</v>
      </c>
      <c r="E2909" s="140">
        <v>76.989999999999995</v>
      </c>
    </row>
    <row r="2910" spans="1:5" ht="20.100000000000001" customHeight="1" x14ac:dyDescent="0.2">
      <c r="A2910" s="138" t="s">
        <v>29722</v>
      </c>
      <c r="B2910" s="139" t="s">
        <v>29723</v>
      </c>
      <c r="C2910" s="138" t="s">
        <v>29724</v>
      </c>
      <c r="D2910" s="139" t="s">
        <v>1549</v>
      </c>
      <c r="E2910" s="140">
        <v>190.14</v>
      </c>
    </row>
    <row r="2911" spans="1:5" ht="20.100000000000001" customHeight="1" x14ac:dyDescent="0.2">
      <c r="A2911" s="138" t="s">
        <v>29725</v>
      </c>
      <c r="B2911" s="139" t="s">
        <v>29726</v>
      </c>
      <c r="C2911" s="138" t="s">
        <v>29727</v>
      </c>
      <c r="D2911" s="139" t="s">
        <v>1549</v>
      </c>
      <c r="E2911" s="140">
        <v>152.16999999999999</v>
      </c>
    </row>
    <row r="2912" spans="1:5" ht="20.100000000000001" customHeight="1" x14ac:dyDescent="0.2">
      <c r="A2912" s="138" t="s">
        <v>29728</v>
      </c>
      <c r="B2912" s="139" t="s">
        <v>29729</v>
      </c>
      <c r="C2912" s="138" t="s">
        <v>29730</v>
      </c>
      <c r="D2912" s="139" t="s">
        <v>1549</v>
      </c>
      <c r="E2912" s="140">
        <v>364.71</v>
      </c>
    </row>
    <row r="2913" spans="1:5" ht="20.100000000000001" customHeight="1" x14ac:dyDescent="0.2">
      <c r="A2913" s="138" t="s">
        <v>29731</v>
      </c>
      <c r="B2913" s="139" t="s">
        <v>29732</v>
      </c>
      <c r="C2913" s="138" t="s">
        <v>29733</v>
      </c>
      <c r="D2913" s="139" t="s">
        <v>1549</v>
      </c>
      <c r="E2913" s="140">
        <v>10.17</v>
      </c>
    </row>
    <row r="2914" spans="1:5" ht="20.100000000000001" customHeight="1" x14ac:dyDescent="0.2">
      <c r="A2914" s="138" t="s">
        <v>29734</v>
      </c>
      <c r="B2914" s="139" t="s">
        <v>29735</v>
      </c>
      <c r="C2914" s="138" t="s">
        <v>29736</v>
      </c>
      <c r="D2914" s="139" t="s">
        <v>1549</v>
      </c>
      <c r="E2914" s="140">
        <v>11.56</v>
      </c>
    </row>
    <row r="2915" spans="1:5" ht="20.100000000000001" customHeight="1" x14ac:dyDescent="0.2">
      <c r="A2915" s="138" t="s">
        <v>29737</v>
      </c>
      <c r="B2915" s="139" t="s">
        <v>29738</v>
      </c>
      <c r="C2915" s="138" t="s">
        <v>29739</v>
      </c>
      <c r="D2915" s="139" t="s">
        <v>1549</v>
      </c>
      <c r="E2915" s="140">
        <v>16.38</v>
      </c>
    </row>
    <row r="2916" spans="1:5" ht="20.100000000000001" customHeight="1" x14ac:dyDescent="0.2">
      <c r="A2916" s="138" t="s">
        <v>29740</v>
      </c>
      <c r="B2916" s="139" t="s">
        <v>29741</v>
      </c>
      <c r="C2916" s="138" t="s">
        <v>29742</v>
      </c>
      <c r="D2916" s="139" t="s">
        <v>1549</v>
      </c>
      <c r="E2916" s="140">
        <v>29.89</v>
      </c>
    </row>
    <row r="2917" spans="1:5" ht="20.100000000000001" customHeight="1" x14ac:dyDescent="0.2">
      <c r="A2917" s="138" t="s">
        <v>29743</v>
      </c>
      <c r="B2917" s="139" t="s">
        <v>29744</v>
      </c>
      <c r="C2917" s="138" t="s">
        <v>29745</v>
      </c>
      <c r="D2917" s="139" t="s">
        <v>1549</v>
      </c>
      <c r="E2917" s="140">
        <v>32.380000000000003</v>
      </c>
    </row>
    <row r="2918" spans="1:5" ht="20.100000000000001" customHeight="1" x14ac:dyDescent="0.2">
      <c r="A2918" s="138" t="s">
        <v>29746</v>
      </c>
      <c r="B2918" s="139" t="s">
        <v>29747</v>
      </c>
      <c r="C2918" s="138" t="s">
        <v>29748</v>
      </c>
      <c r="D2918" s="139" t="s">
        <v>1549</v>
      </c>
      <c r="E2918" s="140">
        <v>70.61</v>
      </c>
    </row>
    <row r="2919" spans="1:5" ht="20.100000000000001" customHeight="1" x14ac:dyDescent="0.2">
      <c r="A2919" s="138" t="s">
        <v>29749</v>
      </c>
      <c r="B2919" s="139" t="s">
        <v>29750</v>
      </c>
      <c r="C2919" s="138" t="s">
        <v>29751</v>
      </c>
      <c r="D2919" s="139" t="s">
        <v>1549</v>
      </c>
      <c r="E2919" s="140">
        <v>137.83000000000001</v>
      </c>
    </row>
    <row r="2920" spans="1:5" ht="20.100000000000001" customHeight="1" x14ac:dyDescent="0.2">
      <c r="A2920" s="138" t="s">
        <v>29752</v>
      </c>
      <c r="B2920" s="139" t="s">
        <v>29753</v>
      </c>
      <c r="C2920" s="138" t="s">
        <v>29754</v>
      </c>
      <c r="D2920" s="139" t="s">
        <v>1549</v>
      </c>
      <c r="E2920" s="140">
        <v>206.03</v>
      </c>
    </row>
    <row r="2921" spans="1:5" ht="20.100000000000001" customHeight="1" x14ac:dyDescent="0.2">
      <c r="A2921" s="138" t="s">
        <v>29755</v>
      </c>
      <c r="B2921" s="139" t="s">
        <v>29756</v>
      </c>
      <c r="C2921" s="138" t="s">
        <v>29757</v>
      </c>
      <c r="D2921" s="139" t="s">
        <v>1549</v>
      </c>
      <c r="E2921" s="140">
        <v>372.39</v>
      </c>
    </row>
    <row r="2922" spans="1:5" ht="20.100000000000001" customHeight="1" x14ac:dyDescent="0.2">
      <c r="A2922" s="136" t="s">
        <v>1656</v>
      </c>
      <c r="B2922" s="552" t="s">
        <v>29758</v>
      </c>
      <c r="C2922" s="552"/>
      <c r="D2922" s="552"/>
      <c r="E2922" s="137">
        <v>262.2</v>
      </c>
    </row>
    <row r="2923" spans="1:5" ht="20.100000000000001" customHeight="1" x14ac:dyDescent="0.2">
      <c r="A2923" s="138" t="s">
        <v>1657</v>
      </c>
      <c r="B2923" s="139" t="s">
        <v>29759</v>
      </c>
      <c r="C2923" s="138" t="s">
        <v>29760</v>
      </c>
      <c r="D2923" s="139" t="s">
        <v>1770</v>
      </c>
      <c r="E2923" s="140">
        <v>14.26</v>
      </c>
    </row>
    <row r="2924" spans="1:5" ht="20.100000000000001" customHeight="1" x14ac:dyDescent="0.2">
      <c r="A2924" s="138" t="s">
        <v>1658</v>
      </c>
      <c r="B2924" s="139" t="s">
        <v>29761</v>
      </c>
      <c r="C2924" s="138" t="s">
        <v>29762</v>
      </c>
      <c r="D2924" s="139" t="s">
        <v>1770</v>
      </c>
      <c r="E2924" s="140">
        <v>14.93</v>
      </c>
    </row>
    <row r="2925" spans="1:5" ht="20.100000000000001" customHeight="1" x14ac:dyDescent="0.2">
      <c r="A2925" s="138" t="s">
        <v>29763</v>
      </c>
      <c r="B2925" s="139" t="s">
        <v>29764</v>
      </c>
      <c r="C2925" s="138" t="s">
        <v>29765</v>
      </c>
      <c r="D2925" s="139" t="s">
        <v>1770</v>
      </c>
      <c r="E2925" s="140">
        <v>16.91</v>
      </c>
    </row>
    <row r="2926" spans="1:5" ht="20.100000000000001" customHeight="1" x14ac:dyDescent="0.2">
      <c r="A2926" s="138" t="s">
        <v>29766</v>
      </c>
      <c r="B2926" s="139" t="s">
        <v>29767</v>
      </c>
      <c r="C2926" s="138" t="s">
        <v>29768</v>
      </c>
      <c r="D2926" s="139" t="s">
        <v>1770</v>
      </c>
      <c r="E2926" s="140">
        <v>17.8</v>
      </c>
    </row>
    <row r="2927" spans="1:5" ht="20.100000000000001" customHeight="1" x14ac:dyDescent="0.2">
      <c r="A2927" s="138" t="s">
        <v>29769</v>
      </c>
      <c r="B2927" s="139" t="s">
        <v>29770</v>
      </c>
      <c r="C2927" s="138" t="s">
        <v>29771</v>
      </c>
      <c r="D2927" s="139" t="s">
        <v>1770</v>
      </c>
      <c r="E2927" s="140">
        <v>18.72</v>
      </c>
    </row>
    <row r="2928" spans="1:5" ht="20.100000000000001" customHeight="1" x14ac:dyDescent="0.2">
      <c r="A2928" s="138" t="s">
        <v>29772</v>
      </c>
      <c r="B2928" s="139" t="s">
        <v>29773</v>
      </c>
      <c r="C2928" s="138" t="s">
        <v>29774</v>
      </c>
      <c r="D2928" s="139" t="s">
        <v>1770</v>
      </c>
      <c r="E2928" s="140">
        <v>20.62</v>
      </c>
    </row>
    <row r="2929" spans="1:5" ht="20.100000000000001" customHeight="1" x14ac:dyDescent="0.2">
      <c r="A2929" s="138" t="s">
        <v>29775</v>
      </c>
      <c r="B2929" s="139" t="s">
        <v>29776</v>
      </c>
      <c r="C2929" s="138" t="s">
        <v>29777</v>
      </c>
      <c r="D2929" s="139" t="s">
        <v>1770</v>
      </c>
      <c r="E2929" s="140">
        <v>23.21</v>
      </c>
    </row>
    <row r="2930" spans="1:5" ht="20.100000000000001" customHeight="1" x14ac:dyDescent="0.2">
      <c r="A2930" s="138" t="s">
        <v>29778</v>
      </c>
      <c r="B2930" s="139" t="s">
        <v>29779</v>
      </c>
      <c r="C2930" s="138" t="s">
        <v>29780</v>
      </c>
      <c r="D2930" s="139" t="s">
        <v>1770</v>
      </c>
      <c r="E2930" s="140">
        <v>27.77</v>
      </c>
    </row>
    <row r="2931" spans="1:5" ht="20.100000000000001" customHeight="1" x14ac:dyDescent="0.2">
      <c r="A2931" s="138" t="s">
        <v>29781</v>
      </c>
      <c r="B2931" s="139" t="s">
        <v>29782</v>
      </c>
      <c r="C2931" s="138" t="s">
        <v>29783</v>
      </c>
      <c r="D2931" s="139" t="s">
        <v>1770</v>
      </c>
      <c r="E2931" s="140">
        <v>31.19</v>
      </c>
    </row>
    <row r="2932" spans="1:5" ht="20.100000000000001" customHeight="1" x14ac:dyDescent="0.2">
      <c r="A2932" s="138" t="s">
        <v>29784</v>
      </c>
      <c r="B2932" s="139" t="s">
        <v>29785</v>
      </c>
      <c r="C2932" s="138" t="s">
        <v>29786</v>
      </c>
      <c r="D2932" s="139" t="s">
        <v>1770</v>
      </c>
      <c r="E2932" s="140">
        <v>35.200000000000003</v>
      </c>
    </row>
    <row r="2933" spans="1:5" ht="20.100000000000001" customHeight="1" x14ac:dyDescent="0.2">
      <c r="A2933" s="138" t="s">
        <v>29787</v>
      </c>
      <c r="B2933" s="139" t="s">
        <v>29788</v>
      </c>
      <c r="C2933" s="138" t="s">
        <v>29789</v>
      </c>
      <c r="D2933" s="139" t="s">
        <v>1770</v>
      </c>
      <c r="E2933" s="140">
        <v>41.59</v>
      </c>
    </row>
    <row r="2934" spans="1:5" ht="20.100000000000001" customHeight="1" x14ac:dyDescent="0.2">
      <c r="A2934" s="136" t="s">
        <v>1659</v>
      </c>
      <c r="B2934" s="552" t="s">
        <v>29790</v>
      </c>
      <c r="C2934" s="552"/>
      <c r="D2934" s="552"/>
      <c r="E2934" s="137">
        <v>299.39</v>
      </c>
    </row>
    <row r="2935" spans="1:5" ht="20.100000000000001" customHeight="1" x14ac:dyDescent="0.2">
      <c r="A2935" s="138" t="s">
        <v>1660</v>
      </c>
      <c r="B2935" s="139" t="s">
        <v>29791</v>
      </c>
      <c r="C2935" s="138" t="s">
        <v>29792</v>
      </c>
      <c r="D2935" s="139" t="s">
        <v>1770</v>
      </c>
      <c r="E2935" s="140">
        <v>6.23</v>
      </c>
    </row>
    <row r="2936" spans="1:5" ht="20.100000000000001" customHeight="1" x14ac:dyDescent="0.2">
      <c r="A2936" s="138" t="s">
        <v>1661</v>
      </c>
      <c r="B2936" s="139" t="s">
        <v>29793</v>
      </c>
      <c r="C2936" s="138" t="s">
        <v>29794</v>
      </c>
      <c r="D2936" s="139" t="s">
        <v>1770</v>
      </c>
      <c r="E2936" s="140">
        <v>8.02</v>
      </c>
    </row>
    <row r="2937" spans="1:5" ht="20.100000000000001" customHeight="1" x14ac:dyDescent="0.2">
      <c r="A2937" s="138" t="s">
        <v>29795</v>
      </c>
      <c r="B2937" s="139" t="s">
        <v>29796</v>
      </c>
      <c r="C2937" s="138" t="s">
        <v>29797</v>
      </c>
      <c r="D2937" s="139" t="s">
        <v>1770</v>
      </c>
      <c r="E2937" s="140">
        <v>9.69</v>
      </c>
    </row>
    <row r="2938" spans="1:5" ht="20.100000000000001" customHeight="1" x14ac:dyDescent="0.2">
      <c r="A2938" s="138" t="s">
        <v>29798</v>
      </c>
      <c r="B2938" s="139" t="s">
        <v>29799</v>
      </c>
      <c r="C2938" s="138" t="s">
        <v>29800</v>
      </c>
      <c r="D2938" s="139" t="s">
        <v>1770</v>
      </c>
      <c r="E2938" s="140">
        <v>12.95</v>
      </c>
    </row>
    <row r="2939" spans="1:5" ht="20.100000000000001" customHeight="1" x14ac:dyDescent="0.2">
      <c r="A2939" s="138" t="s">
        <v>29801</v>
      </c>
      <c r="B2939" s="139" t="s">
        <v>29802</v>
      </c>
      <c r="C2939" s="138" t="s">
        <v>29803</v>
      </c>
      <c r="D2939" s="139" t="s">
        <v>1770</v>
      </c>
      <c r="E2939" s="140">
        <v>16.04</v>
      </c>
    </row>
    <row r="2940" spans="1:5" ht="20.100000000000001" customHeight="1" x14ac:dyDescent="0.2">
      <c r="A2940" s="138" t="s">
        <v>29804</v>
      </c>
      <c r="B2940" s="139" t="s">
        <v>29805</v>
      </c>
      <c r="C2940" s="138" t="s">
        <v>29806</v>
      </c>
      <c r="D2940" s="139" t="s">
        <v>1770</v>
      </c>
      <c r="E2940" s="140">
        <v>17.48</v>
      </c>
    </row>
    <row r="2941" spans="1:5" ht="20.100000000000001" customHeight="1" x14ac:dyDescent="0.2">
      <c r="A2941" s="138" t="s">
        <v>29807</v>
      </c>
      <c r="B2941" s="139" t="s">
        <v>29808</v>
      </c>
      <c r="C2941" s="138" t="s">
        <v>29809</v>
      </c>
      <c r="D2941" s="139" t="s">
        <v>1770</v>
      </c>
      <c r="E2941" s="140">
        <v>19.739999999999998</v>
      </c>
    </row>
    <row r="2942" spans="1:5" ht="20.100000000000001" customHeight="1" x14ac:dyDescent="0.2">
      <c r="A2942" s="138" t="s">
        <v>29810</v>
      </c>
      <c r="B2942" s="139" t="s">
        <v>29811</v>
      </c>
      <c r="C2942" s="138" t="s">
        <v>29812</v>
      </c>
      <c r="D2942" s="139" t="s">
        <v>1770</v>
      </c>
      <c r="E2942" s="140">
        <v>23.39</v>
      </c>
    </row>
    <row r="2943" spans="1:5" ht="20.100000000000001" customHeight="1" x14ac:dyDescent="0.2">
      <c r="A2943" s="138" t="s">
        <v>29813</v>
      </c>
      <c r="B2943" s="139" t="s">
        <v>29814</v>
      </c>
      <c r="C2943" s="138" t="s">
        <v>29815</v>
      </c>
      <c r="D2943" s="139" t="s">
        <v>1770</v>
      </c>
      <c r="E2943" s="140">
        <v>31.73</v>
      </c>
    </row>
    <row r="2944" spans="1:5" ht="20.100000000000001" customHeight="1" x14ac:dyDescent="0.2">
      <c r="A2944" s="138" t="s">
        <v>29816</v>
      </c>
      <c r="B2944" s="139" t="s">
        <v>29817</v>
      </c>
      <c r="C2944" s="138" t="s">
        <v>29818</v>
      </c>
      <c r="D2944" s="139" t="s">
        <v>1770</v>
      </c>
      <c r="E2944" s="140">
        <v>40.17</v>
      </c>
    </row>
    <row r="2945" spans="1:5" ht="20.100000000000001" customHeight="1" x14ac:dyDescent="0.2">
      <c r="A2945" s="138" t="s">
        <v>29819</v>
      </c>
      <c r="B2945" s="139" t="s">
        <v>29820</v>
      </c>
      <c r="C2945" s="138" t="s">
        <v>29821</v>
      </c>
      <c r="D2945" s="139" t="s">
        <v>1770</v>
      </c>
      <c r="E2945" s="140">
        <v>51.15</v>
      </c>
    </row>
    <row r="2946" spans="1:5" ht="20.100000000000001" customHeight="1" x14ac:dyDescent="0.2">
      <c r="A2946" s="138" t="s">
        <v>29822</v>
      </c>
      <c r="B2946" s="139" t="s">
        <v>29823</v>
      </c>
      <c r="C2946" s="138" t="s">
        <v>29824</v>
      </c>
      <c r="D2946" s="139" t="s">
        <v>1770</v>
      </c>
      <c r="E2946" s="140">
        <v>62.8</v>
      </c>
    </row>
    <row r="2947" spans="1:5" ht="20.100000000000001" customHeight="1" x14ac:dyDescent="0.2">
      <c r="A2947" s="136" t="s">
        <v>1662</v>
      </c>
      <c r="B2947" s="552" t="s">
        <v>29825</v>
      </c>
      <c r="C2947" s="552"/>
      <c r="D2947" s="552"/>
      <c r="E2947" s="137">
        <v>2578.61</v>
      </c>
    </row>
    <row r="2948" spans="1:5" ht="20.100000000000001" customHeight="1" x14ac:dyDescent="0.2">
      <c r="A2948" s="138" t="s">
        <v>1663</v>
      </c>
      <c r="B2948" s="139" t="s">
        <v>29826</v>
      </c>
      <c r="C2948" s="138" t="s">
        <v>29827</v>
      </c>
      <c r="D2948" s="139" t="s">
        <v>1770</v>
      </c>
      <c r="E2948" s="140">
        <v>20.39</v>
      </c>
    </row>
    <row r="2949" spans="1:5" ht="20.100000000000001" customHeight="1" x14ac:dyDescent="0.2">
      <c r="A2949" s="138" t="s">
        <v>1664</v>
      </c>
      <c r="B2949" s="139" t="s">
        <v>29828</v>
      </c>
      <c r="C2949" s="138" t="s">
        <v>29829</v>
      </c>
      <c r="D2949" s="139" t="s">
        <v>1770</v>
      </c>
      <c r="E2949" s="140">
        <v>27.15</v>
      </c>
    </row>
    <row r="2950" spans="1:5" ht="20.100000000000001" customHeight="1" x14ac:dyDescent="0.2">
      <c r="A2950" s="138" t="s">
        <v>29830</v>
      </c>
      <c r="B2950" s="139" t="s">
        <v>29831</v>
      </c>
      <c r="C2950" s="138" t="s">
        <v>29832</v>
      </c>
      <c r="D2950" s="139" t="s">
        <v>1770</v>
      </c>
      <c r="E2950" s="140">
        <v>34.26</v>
      </c>
    </row>
    <row r="2951" spans="1:5" ht="20.100000000000001" customHeight="1" x14ac:dyDescent="0.2">
      <c r="A2951" s="138" t="s">
        <v>29833</v>
      </c>
      <c r="B2951" s="139" t="s">
        <v>29834</v>
      </c>
      <c r="C2951" s="138" t="s">
        <v>29835</v>
      </c>
      <c r="D2951" s="139" t="s">
        <v>1770</v>
      </c>
      <c r="E2951" s="140">
        <v>53.47</v>
      </c>
    </row>
    <row r="2952" spans="1:5" ht="20.100000000000001" customHeight="1" x14ac:dyDescent="0.2">
      <c r="A2952" s="138" t="s">
        <v>29836</v>
      </c>
      <c r="B2952" s="139" t="s">
        <v>29837</v>
      </c>
      <c r="C2952" s="138" t="s">
        <v>29838</v>
      </c>
      <c r="D2952" s="139" t="s">
        <v>1770</v>
      </c>
      <c r="E2952" s="140">
        <v>73.28</v>
      </c>
    </row>
    <row r="2953" spans="1:5" ht="20.100000000000001" customHeight="1" x14ac:dyDescent="0.2">
      <c r="A2953" s="138" t="s">
        <v>29839</v>
      </c>
      <c r="B2953" s="139" t="s">
        <v>29840</v>
      </c>
      <c r="C2953" s="138" t="s">
        <v>29841</v>
      </c>
      <c r="D2953" s="139" t="s">
        <v>1770</v>
      </c>
      <c r="E2953" s="140">
        <v>91.94</v>
      </c>
    </row>
    <row r="2954" spans="1:5" ht="20.100000000000001" customHeight="1" x14ac:dyDescent="0.2">
      <c r="A2954" s="138" t="s">
        <v>29842</v>
      </c>
      <c r="B2954" s="139" t="s">
        <v>29843</v>
      </c>
      <c r="C2954" s="138" t="s">
        <v>29844</v>
      </c>
      <c r="D2954" s="139" t="s">
        <v>1770</v>
      </c>
      <c r="E2954" s="140">
        <v>114.68</v>
      </c>
    </row>
    <row r="2955" spans="1:5" ht="20.100000000000001" customHeight="1" x14ac:dyDescent="0.2">
      <c r="A2955" s="138" t="s">
        <v>29845</v>
      </c>
      <c r="B2955" s="139" t="s">
        <v>29846</v>
      </c>
      <c r="C2955" s="138" t="s">
        <v>29847</v>
      </c>
      <c r="D2955" s="139" t="s">
        <v>1770</v>
      </c>
      <c r="E2955" s="140">
        <v>135.07</v>
      </c>
    </row>
    <row r="2956" spans="1:5" ht="20.100000000000001" customHeight="1" x14ac:dyDescent="0.2">
      <c r="A2956" s="138" t="s">
        <v>29848</v>
      </c>
      <c r="B2956" s="139" t="s">
        <v>29849</v>
      </c>
      <c r="C2956" s="138" t="s">
        <v>29850</v>
      </c>
      <c r="D2956" s="139" t="s">
        <v>1770</v>
      </c>
      <c r="E2956" s="140">
        <v>166.3</v>
      </c>
    </row>
    <row r="2957" spans="1:5" ht="20.100000000000001" customHeight="1" x14ac:dyDescent="0.2">
      <c r="A2957" s="138" t="s">
        <v>29851</v>
      </c>
      <c r="B2957" s="139" t="s">
        <v>29852</v>
      </c>
      <c r="C2957" s="138" t="s">
        <v>29853</v>
      </c>
      <c r="D2957" s="139" t="s">
        <v>1770</v>
      </c>
      <c r="E2957" s="140">
        <v>210.47</v>
      </c>
    </row>
    <row r="2958" spans="1:5" ht="20.100000000000001" customHeight="1" x14ac:dyDescent="0.2">
      <c r="A2958" s="138" t="s">
        <v>29854</v>
      </c>
      <c r="B2958" s="139" t="s">
        <v>29855</v>
      </c>
      <c r="C2958" s="138" t="s">
        <v>29856</v>
      </c>
      <c r="D2958" s="139" t="s">
        <v>1770</v>
      </c>
      <c r="E2958" s="140">
        <v>279.37</v>
      </c>
    </row>
    <row r="2959" spans="1:5" ht="20.100000000000001" customHeight="1" x14ac:dyDescent="0.2">
      <c r="A2959" s="138" t="s">
        <v>29857</v>
      </c>
      <c r="B2959" s="139" t="s">
        <v>29858</v>
      </c>
      <c r="C2959" s="138" t="s">
        <v>29859</v>
      </c>
      <c r="D2959" s="139" t="s">
        <v>1770</v>
      </c>
      <c r="E2959" s="140">
        <v>353.07</v>
      </c>
    </row>
    <row r="2960" spans="1:5" ht="20.100000000000001" customHeight="1" x14ac:dyDescent="0.2">
      <c r="A2960" s="138" t="s">
        <v>29860</v>
      </c>
      <c r="B2960" s="139" t="s">
        <v>29861</v>
      </c>
      <c r="C2960" s="138" t="s">
        <v>29862</v>
      </c>
      <c r="D2960" s="139" t="s">
        <v>1770</v>
      </c>
      <c r="E2960" s="140">
        <v>449</v>
      </c>
    </row>
    <row r="2961" spans="1:5" ht="20.100000000000001" customHeight="1" x14ac:dyDescent="0.2">
      <c r="A2961" s="138" t="s">
        <v>29863</v>
      </c>
      <c r="B2961" s="139" t="s">
        <v>29864</v>
      </c>
      <c r="C2961" s="138" t="s">
        <v>29865</v>
      </c>
      <c r="D2961" s="139" t="s">
        <v>1770</v>
      </c>
      <c r="E2961" s="140">
        <v>570.16</v>
      </c>
    </row>
    <row r="2962" spans="1:5" ht="20.100000000000001" customHeight="1" x14ac:dyDescent="0.2">
      <c r="A2962" s="136" t="s">
        <v>1665</v>
      </c>
      <c r="B2962" s="552" t="s">
        <v>29866</v>
      </c>
      <c r="C2962" s="552"/>
      <c r="D2962" s="552"/>
      <c r="E2962" s="137">
        <v>6434.98</v>
      </c>
    </row>
    <row r="2963" spans="1:5" ht="20.100000000000001" customHeight="1" x14ac:dyDescent="0.2">
      <c r="A2963" s="138" t="s">
        <v>1666</v>
      </c>
      <c r="B2963" s="139" t="s">
        <v>29867</v>
      </c>
      <c r="C2963" s="138" t="s">
        <v>29868</v>
      </c>
      <c r="D2963" s="139" t="s">
        <v>1549</v>
      </c>
      <c r="E2963" s="140">
        <v>11.2</v>
      </c>
    </row>
    <row r="2964" spans="1:5" ht="20.100000000000001" customHeight="1" x14ac:dyDescent="0.2">
      <c r="A2964" s="138" t="s">
        <v>1667</v>
      </c>
      <c r="B2964" s="139" t="s">
        <v>29869</v>
      </c>
      <c r="C2964" s="138" t="s">
        <v>29870</v>
      </c>
      <c r="D2964" s="139" t="s">
        <v>1549</v>
      </c>
      <c r="E2964" s="140">
        <v>15.85</v>
      </c>
    </row>
    <row r="2965" spans="1:5" ht="20.100000000000001" customHeight="1" x14ac:dyDescent="0.2">
      <c r="A2965" s="138" t="s">
        <v>29871</v>
      </c>
      <c r="B2965" s="139" t="s">
        <v>29872</v>
      </c>
      <c r="C2965" s="138" t="s">
        <v>29873</v>
      </c>
      <c r="D2965" s="139" t="s">
        <v>1549</v>
      </c>
      <c r="E2965" s="140">
        <v>21.79</v>
      </c>
    </row>
    <row r="2966" spans="1:5" ht="20.100000000000001" customHeight="1" x14ac:dyDescent="0.2">
      <c r="A2966" s="138" t="s">
        <v>29874</v>
      </c>
      <c r="B2966" s="139" t="s">
        <v>29875</v>
      </c>
      <c r="C2966" s="138" t="s">
        <v>29876</v>
      </c>
      <c r="D2966" s="139" t="s">
        <v>1549</v>
      </c>
      <c r="E2966" s="140">
        <v>40</v>
      </c>
    </row>
    <row r="2967" spans="1:5" ht="20.100000000000001" customHeight="1" x14ac:dyDescent="0.2">
      <c r="A2967" s="138" t="s">
        <v>29877</v>
      </c>
      <c r="B2967" s="139" t="s">
        <v>29878</v>
      </c>
      <c r="C2967" s="138" t="s">
        <v>29879</v>
      </c>
      <c r="D2967" s="139" t="s">
        <v>1549</v>
      </c>
      <c r="E2967" s="140">
        <v>55.2</v>
      </c>
    </row>
    <row r="2968" spans="1:5" ht="20.100000000000001" customHeight="1" x14ac:dyDescent="0.2">
      <c r="A2968" s="138" t="s">
        <v>29880</v>
      </c>
      <c r="B2968" s="139" t="s">
        <v>29881</v>
      </c>
      <c r="C2968" s="138" t="s">
        <v>29882</v>
      </c>
      <c r="D2968" s="139" t="s">
        <v>1549</v>
      </c>
      <c r="E2968" s="140">
        <v>80.400000000000006</v>
      </c>
    </row>
    <row r="2969" spans="1:5" ht="20.100000000000001" customHeight="1" x14ac:dyDescent="0.2">
      <c r="A2969" s="138" t="s">
        <v>29883</v>
      </c>
      <c r="B2969" s="139" t="s">
        <v>29884</v>
      </c>
      <c r="C2969" s="138" t="s">
        <v>29885</v>
      </c>
      <c r="D2969" s="139" t="s">
        <v>1549</v>
      </c>
      <c r="E2969" s="140">
        <v>249.91</v>
      </c>
    </row>
    <row r="2970" spans="1:5" ht="20.100000000000001" customHeight="1" x14ac:dyDescent="0.2">
      <c r="A2970" s="138" t="s">
        <v>29886</v>
      </c>
      <c r="B2970" s="139" t="s">
        <v>29887</v>
      </c>
      <c r="C2970" s="138" t="s">
        <v>29888</v>
      </c>
      <c r="D2970" s="139" t="s">
        <v>1549</v>
      </c>
      <c r="E2970" s="140">
        <v>239.2</v>
      </c>
    </row>
    <row r="2971" spans="1:5" ht="20.100000000000001" customHeight="1" x14ac:dyDescent="0.2">
      <c r="A2971" s="138" t="s">
        <v>29889</v>
      </c>
      <c r="B2971" s="139" t="s">
        <v>29890</v>
      </c>
      <c r="C2971" s="138" t="s">
        <v>29891</v>
      </c>
      <c r="D2971" s="139" t="s">
        <v>1549</v>
      </c>
      <c r="E2971" s="140">
        <v>575.07000000000005</v>
      </c>
    </row>
    <row r="2972" spans="1:5" ht="20.100000000000001" customHeight="1" x14ac:dyDescent="0.2">
      <c r="A2972" s="138" t="s">
        <v>29892</v>
      </c>
      <c r="B2972" s="139" t="s">
        <v>29893</v>
      </c>
      <c r="C2972" s="138" t="s">
        <v>29894</v>
      </c>
      <c r="D2972" s="139" t="s">
        <v>1549</v>
      </c>
      <c r="E2972" s="140">
        <v>17.53</v>
      </c>
    </row>
    <row r="2973" spans="1:5" ht="20.100000000000001" customHeight="1" x14ac:dyDescent="0.2">
      <c r="A2973" s="138" t="s">
        <v>29895</v>
      </c>
      <c r="B2973" s="139" t="s">
        <v>29896</v>
      </c>
      <c r="C2973" s="138" t="s">
        <v>29897</v>
      </c>
      <c r="D2973" s="139" t="s">
        <v>1549</v>
      </c>
      <c r="E2973" s="140">
        <v>22.08</v>
      </c>
    </row>
    <row r="2974" spans="1:5" ht="20.100000000000001" customHeight="1" x14ac:dyDescent="0.2">
      <c r="A2974" s="138" t="s">
        <v>29898</v>
      </c>
      <c r="B2974" s="139" t="s">
        <v>29899</v>
      </c>
      <c r="C2974" s="138" t="s">
        <v>29900</v>
      </c>
      <c r="D2974" s="139" t="s">
        <v>1549</v>
      </c>
      <c r="E2974" s="140">
        <v>27.27</v>
      </c>
    </row>
    <row r="2975" spans="1:5" ht="20.100000000000001" customHeight="1" x14ac:dyDescent="0.2">
      <c r="A2975" s="138" t="s">
        <v>29901</v>
      </c>
      <c r="B2975" s="139" t="s">
        <v>29902</v>
      </c>
      <c r="C2975" s="138" t="s">
        <v>29903</v>
      </c>
      <c r="D2975" s="139" t="s">
        <v>1549</v>
      </c>
      <c r="E2975" s="140">
        <v>42.21</v>
      </c>
    </row>
    <row r="2976" spans="1:5" ht="20.100000000000001" customHeight="1" x14ac:dyDescent="0.2">
      <c r="A2976" s="138" t="s">
        <v>29904</v>
      </c>
      <c r="B2976" s="139" t="s">
        <v>29905</v>
      </c>
      <c r="C2976" s="138" t="s">
        <v>29906</v>
      </c>
      <c r="D2976" s="139" t="s">
        <v>1549</v>
      </c>
      <c r="E2976" s="140">
        <v>57.26</v>
      </c>
    </row>
    <row r="2977" spans="1:5" ht="20.100000000000001" customHeight="1" x14ac:dyDescent="0.2">
      <c r="A2977" s="138" t="s">
        <v>29907</v>
      </c>
      <c r="B2977" s="139" t="s">
        <v>29908</v>
      </c>
      <c r="C2977" s="138" t="s">
        <v>29909</v>
      </c>
      <c r="D2977" s="139" t="s">
        <v>1549</v>
      </c>
      <c r="E2977" s="140">
        <v>82.69</v>
      </c>
    </row>
    <row r="2978" spans="1:5" ht="20.100000000000001" customHeight="1" x14ac:dyDescent="0.2">
      <c r="A2978" s="138" t="s">
        <v>29910</v>
      </c>
      <c r="B2978" s="139" t="s">
        <v>29911</v>
      </c>
      <c r="C2978" s="138" t="s">
        <v>29912</v>
      </c>
      <c r="D2978" s="139" t="s">
        <v>1549</v>
      </c>
      <c r="E2978" s="140">
        <v>305.64</v>
      </c>
    </row>
    <row r="2979" spans="1:5" ht="20.100000000000001" customHeight="1" x14ac:dyDescent="0.2">
      <c r="A2979" s="138" t="s">
        <v>29913</v>
      </c>
      <c r="B2979" s="139" t="s">
        <v>29914</v>
      </c>
      <c r="C2979" s="138" t="s">
        <v>29915</v>
      </c>
      <c r="D2979" s="139" t="s">
        <v>1549</v>
      </c>
      <c r="E2979" s="140">
        <v>364.83</v>
      </c>
    </row>
    <row r="2980" spans="1:5" ht="20.100000000000001" customHeight="1" x14ac:dyDescent="0.2">
      <c r="A2980" s="138" t="s">
        <v>29916</v>
      </c>
      <c r="B2980" s="139" t="s">
        <v>29917</v>
      </c>
      <c r="C2980" s="138" t="s">
        <v>29918</v>
      </c>
      <c r="D2980" s="139" t="s">
        <v>1549</v>
      </c>
      <c r="E2980" s="140">
        <v>734.08</v>
      </c>
    </row>
    <row r="2981" spans="1:5" ht="20.100000000000001" customHeight="1" x14ac:dyDescent="0.2">
      <c r="A2981" s="138" t="s">
        <v>29919</v>
      </c>
      <c r="B2981" s="139" t="s">
        <v>29920</v>
      </c>
      <c r="C2981" s="138" t="s">
        <v>29921</v>
      </c>
      <c r="D2981" s="139" t="s">
        <v>1770</v>
      </c>
      <c r="E2981" s="140">
        <v>25.96</v>
      </c>
    </row>
    <row r="2982" spans="1:5" ht="20.100000000000001" customHeight="1" x14ac:dyDescent="0.2">
      <c r="A2982" s="138" t="s">
        <v>29922</v>
      </c>
      <c r="B2982" s="139" t="s">
        <v>29923</v>
      </c>
      <c r="C2982" s="138" t="s">
        <v>29924</v>
      </c>
      <c r="D2982" s="139" t="s">
        <v>1770</v>
      </c>
      <c r="E2982" s="140">
        <v>43.33</v>
      </c>
    </row>
    <row r="2983" spans="1:5" ht="20.100000000000001" customHeight="1" x14ac:dyDescent="0.2">
      <c r="A2983" s="138" t="s">
        <v>29925</v>
      </c>
      <c r="B2983" s="139" t="s">
        <v>29926</v>
      </c>
      <c r="C2983" s="138" t="s">
        <v>29927</v>
      </c>
      <c r="D2983" s="139" t="s">
        <v>1770</v>
      </c>
      <c r="E2983" s="140">
        <v>53.44</v>
      </c>
    </row>
    <row r="2984" spans="1:5" ht="20.100000000000001" customHeight="1" x14ac:dyDescent="0.2">
      <c r="A2984" s="138" t="s">
        <v>29928</v>
      </c>
      <c r="B2984" s="139" t="s">
        <v>29929</v>
      </c>
      <c r="C2984" s="138" t="s">
        <v>29930</v>
      </c>
      <c r="D2984" s="139" t="s">
        <v>1770</v>
      </c>
      <c r="E2984" s="140">
        <v>77.89</v>
      </c>
    </row>
    <row r="2985" spans="1:5" ht="20.100000000000001" customHeight="1" x14ac:dyDescent="0.2">
      <c r="A2985" s="138" t="s">
        <v>29931</v>
      </c>
      <c r="B2985" s="139" t="s">
        <v>29932</v>
      </c>
      <c r="C2985" s="138" t="s">
        <v>29933</v>
      </c>
      <c r="D2985" s="139" t="s">
        <v>1770</v>
      </c>
      <c r="E2985" s="140">
        <v>102.16</v>
      </c>
    </row>
    <row r="2986" spans="1:5" ht="20.100000000000001" customHeight="1" x14ac:dyDescent="0.2">
      <c r="A2986" s="138" t="s">
        <v>29934</v>
      </c>
      <c r="B2986" s="139" t="s">
        <v>29935</v>
      </c>
      <c r="C2986" s="138" t="s">
        <v>29936</v>
      </c>
      <c r="D2986" s="139" t="s">
        <v>1770</v>
      </c>
      <c r="E2986" s="140">
        <v>148.38</v>
      </c>
    </row>
    <row r="2987" spans="1:5" ht="20.100000000000001" customHeight="1" x14ac:dyDescent="0.2">
      <c r="A2987" s="138" t="s">
        <v>29937</v>
      </c>
      <c r="B2987" s="139" t="s">
        <v>29938</v>
      </c>
      <c r="C2987" s="138" t="s">
        <v>29939</v>
      </c>
      <c r="D2987" s="139" t="s">
        <v>1770</v>
      </c>
      <c r="E2987" s="140">
        <v>206.26</v>
      </c>
    </row>
    <row r="2988" spans="1:5" ht="20.100000000000001" customHeight="1" x14ac:dyDescent="0.2">
      <c r="A2988" s="138" t="s">
        <v>29940</v>
      </c>
      <c r="B2988" s="139" t="s">
        <v>29941</v>
      </c>
      <c r="C2988" s="138" t="s">
        <v>29942</v>
      </c>
      <c r="D2988" s="139" t="s">
        <v>1770</v>
      </c>
      <c r="E2988" s="140">
        <v>296.49</v>
      </c>
    </row>
    <row r="2989" spans="1:5" ht="20.100000000000001" customHeight="1" x14ac:dyDescent="0.2">
      <c r="A2989" s="138" t="s">
        <v>29943</v>
      </c>
      <c r="B2989" s="139" t="s">
        <v>29944</v>
      </c>
      <c r="C2989" s="138" t="s">
        <v>29945</v>
      </c>
      <c r="D2989" s="139" t="s">
        <v>1770</v>
      </c>
      <c r="E2989" s="140">
        <v>431.82</v>
      </c>
    </row>
    <row r="2990" spans="1:5" ht="20.100000000000001" customHeight="1" x14ac:dyDescent="0.2">
      <c r="A2990" s="138" t="s">
        <v>29946</v>
      </c>
      <c r="B2990" s="139" t="s">
        <v>29947</v>
      </c>
      <c r="C2990" s="138" t="s">
        <v>29948</v>
      </c>
      <c r="D2990" s="139" t="s">
        <v>1770</v>
      </c>
      <c r="E2990" s="140">
        <v>52.71</v>
      </c>
    </row>
    <row r="2991" spans="1:5" ht="20.100000000000001" customHeight="1" x14ac:dyDescent="0.2">
      <c r="A2991" s="138" t="s">
        <v>29949</v>
      </c>
      <c r="B2991" s="139" t="s">
        <v>29950</v>
      </c>
      <c r="C2991" s="138" t="s">
        <v>29951</v>
      </c>
      <c r="D2991" s="139" t="s">
        <v>1770</v>
      </c>
      <c r="E2991" s="140">
        <v>78.400000000000006</v>
      </c>
    </row>
    <row r="2992" spans="1:5" ht="20.100000000000001" customHeight="1" x14ac:dyDescent="0.2">
      <c r="A2992" s="138" t="s">
        <v>29952</v>
      </c>
      <c r="B2992" s="139" t="s">
        <v>29953</v>
      </c>
      <c r="C2992" s="138" t="s">
        <v>29954</v>
      </c>
      <c r="D2992" s="139" t="s">
        <v>1770</v>
      </c>
      <c r="E2992" s="140">
        <v>94.49</v>
      </c>
    </row>
    <row r="2993" spans="1:5" ht="20.100000000000001" customHeight="1" x14ac:dyDescent="0.2">
      <c r="A2993" s="138" t="s">
        <v>29955</v>
      </c>
      <c r="B2993" s="139" t="s">
        <v>29956</v>
      </c>
      <c r="C2993" s="138" t="s">
        <v>29957</v>
      </c>
      <c r="D2993" s="139" t="s">
        <v>1770</v>
      </c>
      <c r="E2993" s="140">
        <v>131.19</v>
      </c>
    </row>
    <row r="2994" spans="1:5" ht="20.100000000000001" customHeight="1" x14ac:dyDescent="0.2">
      <c r="A2994" s="138" t="s">
        <v>29958</v>
      </c>
      <c r="B2994" s="139" t="s">
        <v>29959</v>
      </c>
      <c r="C2994" s="138" t="s">
        <v>29960</v>
      </c>
      <c r="D2994" s="139" t="s">
        <v>1770</v>
      </c>
      <c r="E2994" s="140">
        <v>160.94</v>
      </c>
    </row>
    <row r="2995" spans="1:5" ht="20.100000000000001" customHeight="1" x14ac:dyDescent="0.2">
      <c r="A2995" s="138" t="s">
        <v>29961</v>
      </c>
      <c r="B2995" s="139" t="s">
        <v>29962</v>
      </c>
      <c r="C2995" s="138" t="s">
        <v>29963</v>
      </c>
      <c r="D2995" s="139" t="s">
        <v>1770</v>
      </c>
      <c r="E2995" s="140">
        <v>231.29</v>
      </c>
    </row>
    <row r="2996" spans="1:5" ht="20.100000000000001" customHeight="1" x14ac:dyDescent="0.2">
      <c r="A2996" s="138" t="s">
        <v>29964</v>
      </c>
      <c r="B2996" s="139" t="s">
        <v>29965</v>
      </c>
      <c r="C2996" s="138" t="s">
        <v>29966</v>
      </c>
      <c r="D2996" s="139" t="s">
        <v>1770</v>
      </c>
      <c r="E2996" s="140">
        <v>318.93</v>
      </c>
    </row>
    <row r="2997" spans="1:5" ht="20.100000000000001" customHeight="1" x14ac:dyDescent="0.2">
      <c r="A2997" s="138" t="s">
        <v>29967</v>
      </c>
      <c r="B2997" s="139" t="s">
        <v>29968</v>
      </c>
      <c r="C2997" s="138" t="s">
        <v>29969</v>
      </c>
      <c r="D2997" s="139" t="s">
        <v>1770</v>
      </c>
      <c r="E2997" s="140">
        <v>425.02</v>
      </c>
    </row>
    <row r="2998" spans="1:5" ht="20.100000000000001" customHeight="1" x14ac:dyDescent="0.2">
      <c r="A2998" s="138" t="s">
        <v>29970</v>
      </c>
      <c r="B2998" s="139" t="s">
        <v>29971</v>
      </c>
      <c r="C2998" s="138" t="s">
        <v>29972</v>
      </c>
      <c r="D2998" s="139" t="s">
        <v>1770</v>
      </c>
      <c r="E2998" s="140">
        <v>614.07000000000005</v>
      </c>
    </row>
    <row r="2999" spans="1:5" ht="20.100000000000001" customHeight="1" x14ac:dyDescent="0.2">
      <c r="A2999" s="136" t="s">
        <v>1668</v>
      </c>
      <c r="B2999" s="552" t="s">
        <v>29973</v>
      </c>
      <c r="C2999" s="552"/>
      <c r="D2999" s="552"/>
      <c r="E2999" s="137">
        <v>12384.01</v>
      </c>
    </row>
    <row r="3000" spans="1:5" ht="20.100000000000001" customHeight="1" x14ac:dyDescent="0.2">
      <c r="A3000" s="138" t="s">
        <v>1669</v>
      </c>
      <c r="B3000" s="139" t="s">
        <v>29974</v>
      </c>
      <c r="C3000" s="138" t="s">
        <v>29975</v>
      </c>
      <c r="D3000" s="139" t="s">
        <v>1549</v>
      </c>
      <c r="E3000" s="140">
        <v>35.57</v>
      </c>
    </row>
    <row r="3001" spans="1:5" ht="20.100000000000001" customHeight="1" x14ac:dyDescent="0.2">
      <c r="A3001" s="138" t="s">
        <v>1670</v>
      </c>
      <c r="B3001" s="139" t="s">
        <v>29976</v>
      </c>
      <c r="C3001" s="138" t="s">
        <v>29977</v>
      </c>
      <c r="D3001" s="139" t="s">
        <v>1549</v>
      </c>
      <c r="E3001" s="140">
        <v>29.69</v>
      </c>
    </row>
    <row r="3002" spans="1:5" ht="20.100000000000001" customHeight="1" x14ac:dyDescent="0.2">
      <c r="A3002" s="138" t="s">
        <v>29978</v>
      </c>
      <c r="B3002" s="139" t="s">
        <v>29979</v>
      </c>
      <c r="C3002" s="138" t="s">
        <v>29980</v>
      </c>
      <c r="D3002" s="139" t="s">
        <v>1549</v>
      </c>
      <c r="E3002" s="140">
        <v>44.33</v>
      </c>
    </row>
    <row r="3003" spans="1:5" ht="20.100000000000001" customHeight="1" x14ac:dyDescent="0.2">
      <c r="A3003" s="138" t="s">
        <v>29981</v>
      </c>
      <c r="B3003" s="139" t="s">
        <v>29982</v>
      </c>
      <c r="C3003" s="138" t="s">
        <v>29983</v>
      </c>
      <c r="D3003" s="139" t="s">
        <v>1549</v>
      </c>
      <c r="E3003" s="140">
        <v>45.63</v>
      </c>
    </row>
    <row r="3004" spans="1:5" ht="20.100000000000001" customHeight="1" x14ac:dyDescent="0.2">
      <c r="A3004" s="138" t="s">
        <v>29984</v>
      </c>
      <c r="B3004" s="139" t="s">
        <v>29985</v>
      </c>
      <c r="C3004" s="138" t="s">
        <v>29986</v>
      </c>
      <c r="D3004" s="139" t="s">
        <v>1549</v>
      </c>
      <c r="E3004" s="140">
        <v>59.04</v>
      </c>
    </row>
    <row r="3005" spans="1:5" ht="20.100000000000001" customHeight="1" x14ac:dyDescent="0.2">
      <c r="A3005" s="138" t="s">
        <v>29987</v>
      </c>
      <c r="B3005" s="139" t="s">
        <v>29988</v>
      </c>
      <c r="C3005" s="138" t="s">
        <v>29989</v>
      </c>
      <c r="D3005" s="139" t="s">
        <v>1549</v>
      </c>
      <c r="E3005" s="140">
        <v>85.13</v>
      </c>
    </row>
    <row r="3006" spans="1:5" ht="20.100000000000001" customHeight="1" x14ac:dyDescent="0.2">
      <c r="A3006" s="138" t="s">
        <v>29990</v>
      </c>
      <c r="B3006" s="139" t="s">
        <v>29991</v>
      </c>
      <c r="C3006" s="138" t="s">
        <v>29992</v>
      </c>
      <c r="D3006" s="139" t="s">
        <v>1549</v>
      </c>
      <c r="E3006" s="140">
        <v>98.24</v>
      </c>
    </row>
    <row r="3007" spans="1:5" ht="20.100000000000001" customHeight="1" x14ac:dyDescent="0.2">
      <c r="A3007" s="138" t="s">
        <v>29993</v>
      </c>
      <c r="B3007" s="139" t="s">
        <v>29994</v>
      </c>
      <c r="C3007" s="138" t="s">
        <v>29995</v>
      </c>
      <c r="D3007" s="139" t="s">
        <v>1549</v>
      </c>
      <c r="E3007" s="140">
        <v>122.94</v>
      </c>
    </row>
    <row r="3008" spans="1:5" ht="20.100000000000001" customHeight="1" x14ac:dyDescent="0.2">
      <c r="A3008" s="138" t="s">
        <v>29996</v>
      </c>
      <c r="B3008" s="139" t="s">
        <v>29997</v>
      </c>
      <c r="C3008" s="138" t="s">
        <v>29998</v>
      </c>
      <c r="D3008" s="139" t="s">
        <v>1549</v>
      </c>
      <c r="E3008" s="140">
        <v>229.1</v>
      </c>
    </row>
    <row r="3009" spans="1:5" ht="20.100000000000001" customHeight="1" x14ac:dyDescent="0.2">
      <c r="A3009" s="138" t="s">
        <v>29999</v>
      </c>
      <c r="B3009" s="139" t="s">
        <v>30000</v>
      </c>
      <c r="C3009" s="138" t="s">
        <v>30001</v>
      </c>
      <c r="D3009" s="139" t="s">
        <v>1549</v>
      </c>
      <c r="E3009" s="140">
        <v>267.29000000000002</v>
      </c>
    </row>
    <row r="3010" spans="1:5" ht="20.100000000000001" customHeight="1" x14ac:dyDescent="0.2">
      <c r="A3010" s="138" t="s">
        <v>30002</v>
      </c>
      <c r="B3010" s="139" t="s">
        <v>30003</v>
      </c>
      <c r="C3010" s="138" t="s">
        <v>30004</v>
      </c>
      <c r="D3010" s="139" t="s">
        <v>1549</v>
      </c>
      <c r="E3010" s="140">
        <v>518.35</v>
      </c>
    </row>
    <row r="3011" spans="1:5" ht="20.100000000000001" customHeight="1" x14ac:dyDescent="0.2">
      <c r="A3011" s="138" t="s">
        <v>30005</v>
      </c>
      <c r="B3011" s="139" t="s">
        <v>30006</v>
      </c>
      <c r="C3011" s="138" t="s">
        <v>30007</v>
      </c>
      <c r="D3011" s="139" t="s">
        <v>1549</v>
      </c>
      <c r="E3011" s="140">
        <v>75.209999999999994</v>
      </c>
    </row>
    <row r="3012" spans="1:5" ht="20.100000000000001" customHeight="1" x14ac:dyDescent="0.2">
      <c r="A3012" s="138" t="s">
        <v>30008</v>
      </c>
      <c r="B3012" s="139" t="s">
        <v>30009</v>
      </c>
      <c r="C3012" s="138" t="s">
        <v>30010</v>
      </c>
      <c r="D3012" s="139" t="s">
        <v>1549</v>
      </c>
      <c r="E3012" s="140">
        <v>81.7</v>
      </c>
    </row>
    <row r="3013" spans="1:5" ht="20.100000000000001" customHeight="1" x14ac:dyDescent="0.2">
      <c r="A3013" s="138" t="s">
        <v>30011</v>
      </c>
      <c r="B3013" s="139" t="s">
        <v>30012</v>
      </c>
      <c r="C3013" s="138" t="s">
        <v>30013</v>
      </c>
      <c r="D3013" s="139" t="s">
        <v>1549</v>
      </c>
      <c r="E3013" s="140">
        <v>94.37</v>
      </c>
    </row>
    <row r="3014" spans="1:5" ht="20.100000000000001" customHeight="1" x14ac:dyDescent="0.2">
      <c r="A3014" s="138" t="s">
        <v>30014</v>
      </c>
      <c r="B3014" s="139" t="s">
        <v>30015</v>
      </c>
      <c r="C3014" s="138" t="s">
        <v>30016</v>
      </c>
      <c r="D3014" s="139" t="s">
        <v>1549</v>
      </c>
      <c r="E3014" s="140">
        <v>135.36000000000001</v>
      </c>
    </row>
    <row r="3015" spans="1:5" ht="20.100000000000001" customHeight="1" x14ac:dyDescent="0.2">
      <c r="A3015" s="138" t="s">
        <v>30017</v>
      </c>
      <c r="B3015" s="139" t="s">
        <v>30018</v>
      </c>
      <c r="C3015" s="138" t="s">
        <v>30019</v>
      </c>
      <c r="D3015" s="139" t="s">
        <v>1549</v>
      </c>
      <c r="E3015" s="140">
        <v>139.87</v>
      </c>
    </row>
    <row r="3016" spans="1:5" ht="20.100000000000001" customHeight="1" x14ac:dyDescent="0.2">
      <c r="A3016" s="138" t="s">
        <v>30020</v>
      </c>
      <c r="B3016" s="139" t="s">
        <v>30021</v>
      </c>
      <c r="C3016" s="138" t="s">
        <v>30022</v>
      </c>
      <c r="D3016" s="139" t="s">
        <v>1549</v>
      </c>
      <c r="E3016" s="140">
        <v>76.66</v>
      </c>
    </row>
    <row r="3017" spans="1:5" ht="20.100000000000001" customHeight="1" x14ac:dyDescent="0.2">
      <c r="A3017" s="138" t="s">
        <v>30023</v>
      </c>
      <c r="B3017" s="139" t="s">
        <v>30024</v>
      </c>
      <c r="C3017" s="138" t="s">
        <v>30025</v>
      </c>
      <c r="D3017" s="139" t="s">
        <v>1549</v>
      </c>
      <c r="E3017" s="140">
        <v>78.5</v>
      </c>
    </row>
    <row r="3018" spans="1:5" ht="20.100000000000001" customHeight="1" x14ac:dyDescent="0.2">
      <c r="A3018" s="138" t="s">
        <v>30026</v>
      </c>
      <c r="B3018" s="139" t="s">
        <v>30027</v>
      </c>
      <c r="C3018" s="138" t="s">
        <v>30028</v>
      </c>
      <c r="D3018" s="139" t="s">
        <v>1549</v>
      </c>
      <c r="E3018" s="140">
        <v>89.91</v>
      </c>
    </row>
    <row r="3019" spans="1:5" ht="20.100000000000001" customHeight="1" x14ac:dyDescent="0.2">
      <c r="A3019" s="138" t="s">
        <v>30029</v>
      </c>
      <c r="B3019" s="139" t="s">
        <v>30030</v>
      </c>
      <c r="C3019" s="138" t="s">
        <v>30031</v>
      </c>
      <c r="D3019" s="139" t="s">
        <v>1549</v>
      </c>
      <c r="E3019" s="140">
        <v>41.06</v>
      </c>
    </row>
    <row r="3020" spans="1:5" ht="20.100000000000001" customHeight="1" x14ac:dyDescent="0.2">
      <c r="A3020" s="138" t="s">
        <v>30032</v>
      </c>
      <c r="B3020" s="139" t="s">
        <v>30033</v>
      </c>
      <c r="C3020" s="138" t="s">
        <v>30034</v>
      </c>
      <c r="D3020" s="139" t="s">
        <v>1549</v>
      </c>
      <c r="E3020" s="140">
        <v>686.57</v>
      </c>
    </row>
    <row r="3021" spans="1:5" ht="20.100000000000001" customHeight="1" x14ac:dyDescent="0.2">
      <c r="A3021" s="138" t="s">
        <v>30035</v>
      </c>
      <c r="B3021" s="139" t="s">
        <v>30036</v>
      </c>
      <c r="C3021" s="138" t="s">
        <v>30037</v>
      </c>
      <c r="D3021" s="139" t="s">
        <v>1549</v>
      </c>
      <c r="E3021" s="140">
        <v>50.51</v>
      </c>
    </row>
    <row r="3022" spans="1:5" ht="20.100000000000001" customHeight="1" x14ac:dyDescent="0.2">
      <c r="A3022" s="138" t="s">
        <v>30038</v>
      </c>
      <c r="B3022" s="139" t="s">
        <v>30039</v>
      </c>
      <c r="C3022" s="138" t="s">
        <v>30040</v>
      </c>
      <c r="D3022" s="139" t="s">
        <v>1549</v>
      </c>
      <c r="E3022" s="140">
        <v>63.74</v>
      </c>
    </row>
    <row r="3023" spans="1:5" ht="20.100000000000001" customHeight="1" x14ac:dyDescent="0.2">
      <c r="A3023" s="138" t="s">
        <v>30041</v>
      </c>
      <c r="B3023" s="139" t="s">
        <v>30042</v>
      </c>
      <c r="C3023" s="138" t="s">
        <v>30043</v>
      </c>
      <c r="D3023" s="139" t="s">
        <v>1549</v>
      </c>
      <c r="E3023" s="140">
        <v>88.77</v>
      </c>
    </row>
    <row r="3024" spans="1:5" ht="20.100000000000001" customHeight="1" x14ac:dyDescent="0.2">
      <c r="A3024" s="138" t="s">
        <v>30044</v>
      </c>
      <c r="B3024" s="139" t="s">
        <v>30045</v>
      </c>
      <c r="C3024" s="138" t="s">
        <v>30046</v>
      </c>
      <c r="D3024" s="139" t="s">
        <v>1549</v>
      </c>
      <c r="E3024" s="140">
        <v>104.36</v>
      </c>
    </row>
    <row r="3025" spans="1:5" ht="20.100000000000001" customHeight="1" x14ac:dyDescent="0.2">
      <c r="A3025" s="138" t="s">
        <v>30047</v>
      </c>
      <c r="B3025" s="139" t="s">
        <v>30048</v>
      </c>
      <c r="C3025" s="138" t="s">
        <v>30049</v>
      </c>
      <c r="D3025" s="139" t="s">
        <v>1549</v>
      </c>
      <c r="E3025" s="140">
        <v>133.79</v>
      </c>
    </row>
    <row r="3026" spans="1:5" ht="20.100000000000001" customHeight="1" x14ac:dyDescent="0.2">
      <c r="A3026" s="138" t="s">
        <v>30050</v>
      </c>
      <c r="B3026" s="139" t="s">
        <v>30051</v>
      </c>
      <c r="C3026" s="138" t="s">
        <v>30052</v>
      </c>
      <c r="D3026" s="139" t="s">
        <v>1549</v>
      </c>
      <c r="E3026" s="140">
        <v>193.15</v>
      </c>
    </row>
    <row r="3027" spans="1:5" ht="20.100000000000001" customHeight="1" x14ac:dyDescent="0.2">
      <c r="A3027" s="138" t="s">
        <v>30053</v>
      </c>
      <c r="B3027" s="139" t="s">
        <v>30054</v>
      </c>
      <c r="C3027" s="138" t="s">
        <v>30055</v>
      </c>
      <c r="D3027" s="139" t="s">
        <v>1549</v>
      </c>
      <c r="E3027" s="140">
        <v>60.38</v>
      </c>
    </row>
    <row r="3028" spans="1:5" ht="20.100000000000001" customHeight="1" x14ac:dyDescent="0.2">
      <c r="A3028" s="138" t="s">
        <v>30056</v>
      </c>
      <c r="B3028" s="139" t="s">
        <v>30057</v>
      </c>
      <c r="C3028" s="138" t="s">
        <v>30058</v>
      </c>
      <c r="D3028" s="139" t="s">
        <v>1549</v>
      </c>
      <c r="E3028" s="140">
        <v>73.69</v>
      </c>
    </row>
    <row r="3029" spans="1:5" ht="20.100000000000001" customHeight="1" x14ac:dyDescent="0.2">
      <c r="A3029" s="138" t="s">
        <v>30059</v>
      </c>
      <c r="B3029" s="139" t="s">
        <v>30060</v>
      </c>
      <c r="C3029" s="138" t="s">
        <v>30061</v>
      </c>
      <c r="D3029" s="139" t="s">
        <v>1549</v>
      </c>
      <c r="E3029" s="140">
        <v>229.13</v>
      </c>
    </row>
    <row r="3030" spans="1:5" ht="20.100000000000001" customHeight="1" x14ac:dyDescent="0.2">
      <c r="A3030" s="138" t="s">
        <v>30062</v>
      </c>
      <c r="B3030" s="139" t="s">
        <v>30063</v>
      </c>
      <c r="C3030" s="138" t="s">
        <v>30064</v>
      </c>
      <c r="D3030" s="139" t="s">
        <v>1549</v>
      </c>
      <c r="E3030" s="140">
        <v>329.73</v>
      </c>
    </row>
    <row r="3031" spans="1:5" ht="20.100000000000001" customHeight="1" x14ac:dyDescent="0.2">
      <c r="A3031" s="547" t="s">
        <v>30065</v>
      </c>
      <c r="B3031" s="548" t="s">
        <v>30066</v>
      </c>
      <c r="C3031" s="547" t="s">
        <v>30067</v>
      </c>
      <c r="D3031" s="548" t="s">
        <v>1549</v>
      </c>
      <c r="E3031" s="549">
        <v>165.15</v>
      </c>
    </row>
    <row r="3032" spans="1:5" ht="2.1" customHeight="1" x14ac:dyDescent="0.2">
      <c r="A3032" s="547"/>
      <c r="B3032" s="548"/>
      <c r="C3032" s="547"/>
      <c r="D3032" s="548"/>
      <c r="E3032" s="549"/>
    </row>
    <row r="3033" spans="1:5" ht="20.100000000000001" customHeight="1" x14ac:dyDescent="0.2">
      <c r="A3033" s="138" t="s">
        <v>30068</v>
      </c>
      <c r="B3033" s="139" t="s">
        <v>30069</v>
      </c>
      <c r="C3033" s="138" t="s">
        <v>30070</v>
      </c>
      <c r="D3033" s="139" t="s">
        <v>1549</v>
      </c>
      <c r="E3033" s="140">
        <v>604.24</v>
      </c>
    </row>
    <row r="3034" spans="1:5" ht="20.100000000000001" customHeight="1" x14ac:dyDescent="0.2">
      <c r="A3034" s="138" t="s">
        <v>30071</v>
      </c>
      <c r="B3034" s="139" t="s">
        <v>30072</v>
      </c>
      <c r="C3034" s="138" t="s">
        <v>30073</v>
      </c>
      <c r="D3034" s="139" t="s">
        <v>1549</v>
      </c>
      <c r="E3034" s="140">
        <v>56.73</v>
      </c>
    </row>
    <row r="3035" spans="1:5" ht="20.100000000000001" customHeight="1" x14ac:dyDescent="0.2">
      <c r="A3035" s="138" t="s">
        <v>30074</v>
      </c>
      <c r="B3035" s="139" t="s">
        <v>30075</v>
      </c>
      <c r="C3035" s="138" t="s">
        <v>30076</v>
      </c>
      <c r="D3035" s="139" t="s">
        <v>1549</v>
      </c>
      <c r="E3035" s="140">
        <v>61.61</v>
      </c>
    </row>
    <row r="3036" spans="1:5" ht="20.100000000000001" customHeight="1" x14ac:dyDescent="0.2">
      <c r="A3036" s="138" t="s">
        <v>30077</v>
      </c>
      <c r="B3036" s="139" t="s">
        <v>30078</v>
      </c>
      <c r="C3036" s="138" t="s">
        <v>30079</v>
      </c>
      <c r="D3036" s="139" t="s">
        <v>1549</v>
      </c>
      <c r="E3036" s="140">
        <v>65.81</v>
      </c>
    </row>
    <row r="3037" spans="1:5" ht="20.100000000000001" customHeight="1" x14ac:dyDescent="0.2">
      <c r="A3037" s="138" t="s">
        <v>30080</v>
      </c>
      <c r="B3037" s="139" t="s">
        <v>30081</v>
      </c>
      <c r="C3037" s="138" t="s">
        <v>30082</v>
      </c>
      <c r="D3037" s="139" t="s">
        <v>1549</v>
      </c>
      <c r="E3037" s="140">
        <v>104.06</v>
      </c>
    </row>
    <row r="3038" spans="1:5" ht="20.100000000000001" customHeight="1" x14ac:dyDescent="0.2">
      <c r="A3038" s="138" t="s">
        <v>30083</v>
      </c>
      <c r="B3038" s="139" t="s">
        <v>30084</v>
      </c>
      <c r="C3038" s="138" t="s">
        <v>30085</v>
      </c>
      <c r="D3038" s="139" t="s">
        <v>1549</v>
      </c>
      <c r="E3038" s="140">
        <v>108.76</v>
      </c>
    </row>
    <row r="3039" spans="1:5" ht="20.100000000000001" customHeight="1" x14ac:dyDescent="0.2">
      <c r="A3039" s="138" t="s">
        <v>30086</v>
      </c>
      <c r="B3039" s="139" t="s">
        <v>30087</v>
      </c>
      <c r="C3039" s="138" t="s">
        <v>30088</v>
      </c>
      <c r="D3039" s="139" t="s">
        <v>1549</v>
      </c>
      <c r="E3039" s="140">
        <v>146.49</v>
      </c>
    </row>
    <row r="3040" spans="1:5" ht="20.100000000000001" customHeight="1" x14ac:dyDescent="0.2">
      <c r="A3040" s="138" t="s">
        <v>30089</v>
      </c>
      <c r="B3040" s="139" t="s">
        <v>30090</v>
      </c>
      <c r="C3040" s="138" t="s">
        <v>30091</v>
      </c>
      <c r="D3040" s="139" t="s">
        <v>1549</v>
      </c>
      <c r="E3040" s="140">
        <v>246.19</v>
      </c>
    </row>
    <row r="3041" spans="1:5" ht="20.100000000000001" customHeight="1" x14ac:dyDescent="0.2">
      <c r="A3041" s="138" t="s">
        <v>30092</v>
      </c>
      <c r="B3041" s="139" t="s">
        <v>30093</v>
      </c>
      <c r="C3041" s="138" t="s">
        <v>30094</v>
      </c>
      <c r="D3041" s="139" t="s">
        <v>1549</v>
      </c>
      <c r="E3041" s="140">
        <v>319.68</v>
      </c>
    </row>
    <row r="3042" spans="1:5" ht="20.100000000000001" customHeight="1" x14ac:dyDescent="0.2">
      <c r="A3042" s="138" t="s">
        <v>30095</v>
      </c>
      <c r="B3042" s="139" t="s">
        <v>30096</v>
      </c>
      <c r="C3042" s="138" t="s">
        <v>30097</v>
      </c>
      <c r="D3042" s="139" t="s">
        <v>1549</v>
      </c>
      <c r="E3042" s="140">
        <v>539.71</v>
      </c>
    </row>
    <row r="3043" spans="1:5" ht="20.100000000000001" customHeight="1" x14ac:dyDescent="0.2">
      <c r="A3043" s="138" t="s">
        <v>30098</v>
      </c>
      <c r="B3043" s="139" t="s">
        <v>30099</v>
      </c>
      <c r="C3043" s="138" t="s">
        <v>30100</v>
      </c>
      <c r="D3043" s="139" t="s">
        <v>1549</v>
      </c>
      <c r="E3043" s="140">
        <v>275.08999999999997</v>
      </c>
    </row>
    <row r="3044" spans="1:5" ht="20.100000000000001" customHeight="1" x14ac:dyDescent="0.2">
      <c r="A3044" s="138" t="s">
        <v>30101</v>
      </c>
      <c r="B3044" s="139" t="s">
        <v>30102</v>
      </c>
      <c r="C3044" s="138" t="s">
        <v>30103</v>
      </c>
      <c r="D3044" s="139" t="s">
        <v>1549</v>
      </c>
      <c r="E3044" s="140">
        <v>73.95</v>
      </c>
    </row>
    <row r="3045" spans="1:5" ht="20.100000000000001" customHeight="1" x14ac:dyDescent="0.2">
      <c r="A3045" s="138" t="s">
        <v>30104</v>
      </c>
      <c r="B3045" s="139" t="s">
        <v>30105</v>
      </c>
      <c r="C3045" s="138" t="s">
        <v>30106</v>
      </c>
      <c r="D3045" s="139" t="s">
        <v>1549</v>
      </c>
      <c r="E3045" s="140">
        <v>84.95</v>
      </c>
    </row>
    <row r="3046" spans="1:5" ht="20.100000000000001" customHeight="1" x14ac:dyDescent="0.2">
      <c r="A3046" s="138" t="s">
        <v>30107</v>
      </c>
      <c r="B3046" s="139" t="s">
        <v>30108</v>
      </c>
      <c r="C3046" s="138" t="s">
        <v>30109</v>
      </c>
      <c r="D3046" s="139" t="s">
        <v>1549</v>
      </c>
      <c r="E3046" s="140">
        <v>107.43</v>
      </c>
    </row>
    <row r="3047" spans="1:5" ht="20.100000000000001" customHeight="1" x14ac:dyDescent="0.2">
      <c r="A3047" s="138" t="s">
        <v>30110</v>
      </c>
      <c r="B3047" s="139" t="s">
        <v>30111</v>
      </c>
      <c r="C3047" s="138" t="s">
        <v>30112</v>
      </c>
      <c r="D3047" s="139" t="s">
        <v>1549</v>
      </c>
      <c r="E3047" s="140">
        <v>162.46</v>
      </c>
    </row>
    <row r="3048" spans="1:5" ht="20.100000000000001" customHeight="1" x14ac:dyDescent="0.2">
      <c r="A3048" s="138" t="s">
        <v>30113</v>
      </c>
      <c r="B3048" s="139" t="s">
        <v>30114</v>
      </c>
      <c r="C3048" s="138" t="s">
        <v>30115</v>
      </c>
      <c r="D3048" s="139" t="s">
        <v>1549</v>
      </c>
      <c r="E3048" s="140">
        <v>177.48</v>
      </c>
    </row>
    <row r="3049" spans="1:5" ht="20.100000000000001" customHeight="1" x14ac:dyDescent="0.2">
      <c r="A3049" s="138" t="s">
        <v>30116</v>
      </c>
      <c r="B3049" s="139" t="s">
        <v>30117</v>
      </c>
      <c r="C3049" s="138" t="s">
        <v>30118</v>
      </c>
      <c r="D3049" s="139" t="s">
        <v>1549</v>
      </c>
      <c r="E3049" s="140">
        <v>234.46</v>
      </c>
    </row>
    <row r="3050" spans="1:5" ht="20.100000000000001" customHeight="1" x14ac:dyDescent="0.2">
      <c r="A3050" s="138" t="s">
        <v>30119</v>
      </c>
      <c r="B3050" s="139" t="s">
        <v>30120</v>
      </c>
      <c r="C3050" s="138" t="s">
        <v>30121</v>
      </c>
      <c r="D3050" s="139" t="s">
        <v>1549</v>
      </c>
      <c r="E3050" s="140">
        <v>332.46</v>
      </c>
    </row>
    <row r="3051" spans="1:5" ht="20.100000000000001" customHeight="1" x14ac:dyDescent="0.2">
      <c r="A3051" s="138" t="s">
        <v>30122</v>
      </c>
      <c r="B3051" s="139" t="s">
        <v>30123</v>
      </c>
      <c r="C3051" s="138" t="s">
        <v>30124</v>
      </c>
      <c r="D3051" s="139" t="s">
        <v>1549</v>
      </c>
      <c r="E3051" s="140">
        <v>440.88</v>
      </c>
    </row>
    <row r="3052" spans="1:5" ht="20.100000000000001" customHeight="1" x14ac:dyDescent="0.2">
      <c r="A3052" s="138" t="s">
        <v>30125</v>
      </c>
      <c r="B3052" s="139" t="s">
        <v>30126</v>
      </c>
      <c r="C3052" s="138" t="s">
        <v>30127</v>
      </c>
      <c r="D3052" s="139" t="s">
        <v>1549</v>
      </c>
      <c r="E3052" s="140">
        <v>671.03</v>
      </c>
    </row>
    <row r="3053" spans="1:5" ht="20.100000000000001" customHeight="1" x14ac:dyDescent="0.2">
      <c r="A3053" s="138" t="s">
        <v>30128</v>
      </c>
      <c r="B3053" s="139" t="s">
        <v>30129</v>
      </c>
      <c r="C3053" s="138" t="s">
        <v>30130</v>
      </c>
      <c r="D3053" s="139" t="s">
        <v>1549</v>
      </c>
      <c r="E3053" s="140">
        <v>73.95</v>
      </c>
    </row>
    <row r="3054" spans="1:5" ht="20.100000000000001" customHeight="1" x14ac:dyDescent="0.2">
      <c r="A3054" s="138" t="s">
        <v>30131</v>
      </c>
      <c r="B3054" s="139" t="s">
        <v>30132</v>
      </c>
      <c r="C3054" s="138" t="s">
        <v>30133</v>
      </c>
      <c r="D3054" s="139" t="s">
        <v>1549</v>
      </c>
      <c r="E3054" s="140">
        <v>84.95</v>
      </c>
    </row>
    <row r="3055" spans="1:5" ht="20.100000000000001" customHeight="1" x14ac:dyDescent="0.2">
      <c r="A3055" s="138" t="s">
        <v>30134</v>
      </c>
      <c r="B3055" s="139" t="s">
        <v>30135</v>
      </c>
      <c r="C3055" s="138" t="s">
        <v>30136</v>
      </c>
      <c r="D3055" s="139" t="s">
        <v>1549</v>
      </c>
      <c r="E3055" s="140">
        <v>107.43</v>
      </c>
    </row>
    <row r="3056" spans="1:5" ht="20.100000000000001" customHeight="1" x14ac:dyDescent="0.2">
      <c r="A3056" s="138" t="s">
        <v>30137</v>
      </c>
      <c r="B3056" s="139" t="s">
        <v>30138</v>
      </c>
      <c r="C3056" s="138" t="s">
        <v>30139</v>
      </c>
      <c r="D3056" s="139" t="s">
        <v>1549</v>
      </c>
      <c r="E3056" s="140">
        <v>162.46</v>
      </c>
    </row>
    <row r="3057" spans="1:5" ht="20.100000000000001" customHeight="1" x14ac:dyDescent="0.2">
      <c r="A3057" s="138" t="s">
        <v>30140</v>
      </c>
      <c r="B3057" s="139" t="s">
        <v>30141</v>
      </c>
      <c r="C3057" s="138" t="s">
        <v>30142</v>
      </c>
      <c r="D3057" s="139" t="s">
        <v>1549</v>
      </c>
      <c r="E3057" s="140">
        <v>177.48</v>
      </c>
    </row>
    <row r="3058" spans="1:5" ht="20.100000000000001" customHeight="1" x14ac:dyDescent="0.2">
      <c r="A3058" s="138" t="s">
        <v>30143</v>
      </c>
      <c r="B3058" s="139" t="s">
        <v>30144</v>
      </c>
      <c r="C3058" s="138" t="s">
        <v>30145</v>
      </c>
      <c r="D3058" s="139" t="s">
        <v>1549</v>
      </c>
      <c r="E3058" s="140">
        <v>234.46</v>
      </c>
    </row>
    <row r="3059" spans="1:5" ht="20.100000000000001" customHeight="1" x14ac:dyDescent="0.2">
      <c r="A3059" s="138" t="s">
        <v>30146</v>
      </c>
      <c r="B3059" s="139" t="s">
        <v>30147</v>
      </c>
      <c r="C3059" s="138" t="s">
        <v>30148</v>
      </c>
      <c r="D3059" s="139" t="s">
        <v>1549</v>
      </c>
      <c r="E3059" s="140">
        <v>332.46</v>
      </c>
    </row>
    <row r="3060" spans="1:5" ht="20.100000000000001" customHeight="1" x14ac:dyDescent="0.2">
      <c r="A3060" s="138" t="s">
        <v>30149</v>
      </c>
      <c r="B3060" s="139" t="s">
        <v>30150</v>
      </c>
      <c r="C3060" s="138" t="s">
        <v>30151</v>
      </c>
      <c r="D3060" s="139" t="s">
        <v>1549</v>
      </c>
      <c r="E3060" s="140">
        <v>440.88</v>
      </c>
    </row>
    <row r="3061" spans="1:5" ht="20.100000000000001" customHeight="1" x14ac:dyDescent="0.2">
      <c r="A3061" s="138" t="s">
        <v>30152</v>
      </c>
      <c r="B3061" s="139" t="s">
        <v>30153</v>
      </c>
      <c r="C3061" s="138" t="s">
        <v>30154</v>
      </c>
      <c r="D3061" s="139" t="s">
        <v>1549</v>
      </c>
      <c r="E3061" s="140">
        <v>671.03</v>
      </c>
    </row>
    <row r="3062" spans="1:5" ht="20.100000000000001" customHeight="1" x14ac:dyDescent="0.2">
      <c r="A3062" s="138" t="s">
        <v>30155</v>
      </c>
      <c r="B3062" s="139" t="s">
        <v>30156</v>
      </c>
      <c r="C3062" s="138" t="s">
        <v>30157</v>
      </c>
      <c r="D3062" s="139" t="s">
        <v>1549</v>
      </c>
      <c r="E3062" s="140">
        <v>224.24</v>
      </c>
    </row>
    <row r="3063" spans="1:5" ht="20.100000000000001" customHeight="1" x14ac:dyDescent="0.2">
      <c r="A3063" s="138" t="s">
        <v>30158</v>
      </c>
      <c r="B3063" s="139" t="s">
        <v>30159</v>
      </c>
      <c r="C3063" s="138" t="s">
        <v>30160</v>
      </c>
      <c r="D3063" s="139" t="s">
        <v>1549</v>
      </c>
      <c r="E3063" s="140">
        <v>260.10000000000002</v>
      </c>
    </row>
    <row r="3064" spans="1:5" ht="20.100000000000001" customHeight="1" x14ac:dyDescent="0.2">
      <c r="A3064" s="138" t="s">
        <v>30161</v>
      </c>
      <c r="B3064" s="139" t="s">
        <v>30162</v>
      </c>
      <c r="C3064" s="138" t="s">
        <v>30163</v>
      </c>
      <c r="D3064" s="139" t="s">
        <v>1549</v>
      </c>
      <c r="E3064" s="140">
        <v>274.18</v>
      </c>
    </row>
    <row r="3065" spans="1:5" ht="20.100000000000001" customHeight="1" x14ac:dyDescent="0.2">
      <c r="A3065" s="136" t="s">
        <v>1671</v>
      </c>
      <c r="B3065" s="552" t="s">
        <v>30164</v>
      </c>
      <c r="C3065" s="552"/>
      <c r="D3065" s="552"/>
      <c r="E3065" s="137">
        <v>37729.86</v>
      </c>
    </row>
    <row r="3066" spans="1:5" ht="20.100000000000001" customHeight="1" x14ac:dyDescent="0.2">
      <c r="A3066" s="138" t="s">
        <v>1672</v>
      </c>
      <c r="B3066" s="139" t="s">
        <v>30165</v>
      </c>
      <c r="C3066" s="138" t="s">
        <v>30166</v>
      </c>
      <c r="D3066" s="139" t="s">
        <v>1549</v>
      </c>
      <c r="E3066" s="140">
        <v>368.12</v>
      </c>
    </row>
    <row r="3067" spans="1:5" ht="20.100000000000001" customHeight="1" x14ac:dyDescent="0.2">
      <c r="A3067" s="138" t="s">
        <v>1673</v>
      </c>
      <c r="B3067" s="139" t="s">
        <v>30167</v>
      </c>
      <c r="C3067" s="138" t="s">
        <v>30168</v>
      </c>
      <c r="D3067" s="139" t="s">
        <v>1549</v>
      </c>
      <c r="E3067" s="140">
        <v>295.63</v>
      </c>
    </row>
    <row r="3068" spans="1:5" ht="20.100000000000001" customHeight="1" x14ac:dyDescent="0.2">
      <c r="A3068" s="138" t="s">
        <v>30169</v>
      </c>
      <c r="B3068" s="139" t="s">
        <v>30170</v>
      </c>
      <c r="C3068" s="138" t="s">
        <v>30171</v>
      </c>
      <c r="D3068" s="139" t="s">
        <v>1549</v>
      </c>
      <c r="E3068" s="140">
        <v>144.51</v>
      </c>
    </row>
    <row r="3069" spans="1:5" ht="20.100000000000001" customHeight="1" x14ac:dyDescent="0.2">
      <c r="A3069" s="138" t="s">
        <v>30172</v>
      </c>
      <c r="B3069" s="139" t="s">
        <v>30173</v>
      </c>
      <c r="C3069" s="138" t="s">
        <v>30174</v>
      </c>
      <c r="D3069" s="139" t="s">
        <v>1549</v>
      </c>
      <c r="E3069" s="140">
        <v>749.95</v>
      </c>
    </row>
    <row r="3070" spans="1:5" ht="20.100000000000001" customHeight="1" x14ac:dyDescent="0.2">
      <c r="A3070" s="138" t="s">
        <v>30175</v>
      </c>
      <c r="B3070" s="139" t="s">
        <v>30176</v>
      </c>
      <c r="C3070" s="138" t="s">
        <v>30177</v>
      </c>
      <c r="D3070" s="139" t="s">
        <v>1549</v>
      </c>
      <c r="E3070" s="140">
        <v>532.9</v>
      </c>
    </row>
    <row r="3071" spans="1:5" ht="20.100000000000001" customHeight="1" x14ac:dyDescent="0.2">
      <c r="A3071" s="138" t="s">
        <v>30178</v>
      </c>
      <c r="B3071" s="139" t="s">
        <v>30179</v>
      </c>
      <c r="C3071" s="138" t="s">
        <v>30180</v>
      </c>
      <c r="D3071" s="139" t="s">
        <v>1549</v>
      </c>
      <c r="E3071" s="140">
        <v>475.89</v>
      </c>
    </row>
    <row r="3072" spans="1:5" ht="20.100000000000001" customHeight="1" x14ac:dyDescent="0.2">
      <c r="A3072" s="138" t="s">
        <v>30181</v>
      </c>
      <c r="B3072" s="139" t="s">
        <v>30182</v>
      </c>
      <c r="C3072" s="138" t="s">
        <v>30183</v>
      </c>
      <c r="D3072" s="139" t="s">
        <v>1549</v>
      </c>
      <c r="E3072" s="140">
        <v>333.33</v>
      </c>
    </row>
    <row r="3073" spans="1:5" ht="20.100000000000001" customHeight="1" x14ac:dyDescent="0.2">
      <c r="A3073" s="138" t="s">
        <v>30184</v>
      </c>
      <c r="B3073" s="139" t="s">
        <v>30185</v>
      </c>
      <c r="C3073" s="138" t="s">
        <v>30186</v>
      </c>
      <c r="D3073" s="139" t="s">
        <v>1549</v>
      </c>
      <c r="E3073" s="140">
        <v>778.25</v>
      </c>
    </row>
    <row r="3074" spans="1:5" ht="20.100000000000001" customHeight="1" x14ac:dyDescent="0.2">
      <c r="A3074" s="138" t="s">
        <v>30187</v>
      </c>
      <c r="B3074" s="139" t="s">
        <v>30188</v>
      </c>
      <c r="C3074" s="138" t="s">
        <v>30189</v>
      </c>
      <c r="D3074" s="139" t="s">
        <v>1549</v>
      </c>
      <c r="E3074" s="140">
        <v>742.65</v>
      </c>
    </row>
    <row r="3075" spans="1:5" ht="20.100000000000001" customHeight="1" x14ac:dyDescent="0.2">
      <c r="A3075" s="138" t="s">
        <v>30190</v>
      </c>
      <c r="B3075" s="139" t="s">
        <v>30191</v>
      </c>
      <c r="C3075" s="138" t="s">
        <v>30192</v>
      </c>
      <c r="D3075" s="139" t="s">
        <v>1549</v>
      </c>
      <c r="E3075" s="140">
        <v>976.71</v>
      </c>
    </row>
    <row r="3076" spans="1:5" ht="20.100000000000001" customHeight="1" x14ac:dyDescent="0.2">
      <c r="A3076" s="138" t="s">
        <v>30193</v>
      </c>
      <c r="B3076" s="139" t="s">
        <v>30194</v>
      </c>
      <c r="C3076" s="138" t="s">
        <v>30195</v>
      </c>
      <c r="D3076" s="139" t="s">
        <v>2759</v>
      </c>
      <c r="E3076" s="140">
        <v>487.11</v>
      </c>
    </row>
    <row r="3077" spans="1:5" ht="20.100000000000001" customHeight="1" x14ac:dyDescent="0.2">
      <c r="A3077" s="138" t="s">
        <v>30196</v>
      </c>
      <c r="B3077" s="139" t="s">
        <v>30197</v>
      </c>
      <c r="C3077" s="138" t="s">
        <v>30198</v>
      </c>
      <c r="D3077" s="139" t="s">
        <v>2759</v>
      </c>
      <c r="E3077" s="140">
        <v>332.99</v>
      </c>
    </row>
    <row r="3078" spans="1:5" ht="20.100000000000001" customHeight="1" x14ac:dyDescent="0.2">
      <c r="A3078" s="138" t="s">
        <v>30199</v>
      </c>
      <c r="B3078" s="139" t="s">
        <v>30200</v>
      </c>
      <c r="C3078" s="138" t="s">
        <v>30201</v>
      </c>
      <c r="D3078" s="139" t="s">
        <v>2759</v>
      </c>
      <c r="E3078" s="140">
        <v>401.28</v>
      </c>
    </row>
    <row r="3079" spans="1:5" ht="20.100000000000001" customHeight="1" x14ac:dyDescent="0.2">
      <c r="A3079" s="138" t="s">
        <v>30202</v>
      </c>
      <c r="B3079" s="139" t="s">
        <v>30203</v>
      </c>
      <c r="C3079" s="138" t="s">
        <v>30204</v>
      </c>
      <c r="D3079" s="139" t="s">
        <v>2759</v>
      </c>
      <c r="E3079" s="140">
        <v>916.5</v>
      </c>
    </row>
    <row r="3080" spans="1:5" ht="20.100000000000001" customHeight="1" x14ac:dyDescent="0.2">
      <c r="A3080" s="138" t="s">
        <v>30205</v>
      </c>
      <c r="B3080" s="139" t="s">
        <v>30206</v>
      </c>
      <c r="C3080" s="138" t="s">
        <v>30207</v>
      </c>
      <c r="D3080" s="139" t="s">
        <v>1770</v>
      </c>
      <c r="E3080" s="140">
        <v>327.62</v>
      </c>
    </row>
    <row r="3081" spans="1:5" ht="20.100000000000001" customHeight="1" x14ac:dyDescent="0.2">
      <c r="A3081" s="138" t="s">
        <v>30208</v>
      </c>
      <c r="B3081" s="139" t="s">
        <v>30209</v>
      </c>
      <c r="C3081" s="138" t="s">
        <v>30210</v>
      </c>
      <c r="D3081" s="139" t="s">
        <v>26257</v>
      </c>
      <c r="E3081" s="140">
        <v>870.17</v>
      </c>
    </row>
    <row r="3082" spans="1:5" ht="20.100000000000001" customHeight="1" x14ac:dyDescent="0.2">
      <c r="A3082" s="547" t="s">
        <v>30211</v>
      </c>
      <c r="B3082" s="548" t="s">
        <v>30212</v>
      </c>
      <c r="C3082" s="547" t="s">
        <v>30213</v>
      </c>
      <c r="D3082" s="548" t="s">
        <v>26257</v>
      </c>
      <c r="E3082" s="549">
        <v>908.07</v>
      </c>
    </row>
    <row r="3083" spans="1:5" ht="2.1" customHeight="1" x14ac:dyDescent="0.2">
      <c r="A3083" s="547"/>
      <c r="B3083" s="548"/>
      <c r="C3083" s="547"/>
      <c r="D3083" s="548"/>
      <c r="E3083" s="549"/>
    </row>
    <row r="3084" spans="1:5" ht="20.100000000000001" customHeight="1" x14ac:dyDescent="0.2">
      <c r="A3084" s="547" t="s">
        <v>30214</v>
      </c>
      <c r="B3084" s="548" t="s">
        <v>30215</v>
      </c>
      <c r="C3084" s="547" t="s">
        <v>30216</v>
      </c>
      <c r="D3084" s="548" t="s">
        <v>1549</v>
      </c>
      <c r="E3084" s="549">
        <v>1935.75</v>
      </c>
    </row>
    <row r="3085" spans="1:5" ht="2.1" customHeight="1" x14ac:dyDescent="0.2">
      <c r="A3085" s="547"/>
      <c r="B3085" s="548"/>
      <c r="C3085" s="547"/>
      <c r="D3085" s="548"/>
      <c r="E3085" s="549"/>
    </row>
    <row r="3086" spans="1:5" ht="20.100000000000001" customHeight="1" x14ac:dyDescent="0.2">
      <c r="A3086" s="138" t="s">
        <v>30217</v>
      </c>
      <c r="B3086" s="139" t="s">
        <v>30218</v>
      </c>
      <c r="C3086" s="138" t="s">
        <v>30219</v>
      </c>
      <c r="D3086" s="139" t="s">
        <v>1549</v>
      </c>
      <c r="E3086" s="140">
        <v>1922.38</v>
      </c>
    </row>
    <row r="3087" spans="1:5" ht="20.100000000000001" customHeight="1" x14ac:dyDescent="0.2">
      <c r="A3087" s="138" t="s">
        <v>30220</v>
      </c>
      <c r="B3087" s="139" t="s">
        <v>30221</v>
      </c>
      <c r="C3087" s="138" t="s">
        <v>30222</v>
      </c>
      <c r="D3087" s="139" t="s">
        <v>1549</v>
      </c>
      <c r="E3087" s="140">
        <v>51.22</v>
      </c>
    </row>
    <row r="3088" spans="1:5" ht="20.100000000000001" customHeight="1" x14ac:dyDescent="0.2">
      <c r="A3088" s="138" t="s">
        <v>30223</v>
      </c>
      <c r="B3088" s="139" t="s">
        <v>30224</v>
      </c>
      <c r="C3088" s="138" t="s">
        <v>30225</v>
      </c>
      <c r="D3088" s="139" t="s">
        <v>1549</v>
      </c>
      <c r="E3088" s="140">
        <v>56.64</v>
      </c>
    </row>
    <row r="3089" spans="1:5" ht="20.100000000000001" customHeight="1" x14ac:dyDescent="0.2">
      <c r="A3089" s="138" t="s">
        <v>30226</v>
      </c>
      <c r="B3089" s="139" t="s">
        <v>30227</v>
      </c>
      <c r="C3089" s="138" t="s">
        <v>30228</v>
      </c>
      <c r="D3089" s="139" t="s">
        <v>1549</v>
      </c>
      <c r="E3089" s="140">
        <v>320.41000000000003</v>
      </c>
    </row>
    <row r="3090" spans="1:5" ht="20.100000000000001" customHeight="1" x14ac:dyDescent="0.2">
      <c r="A3090" s="138" t="s">
        <v>30229</v>
      </c>
      <c r="B3090" s="139" t="s">
        <v>30230</v>
      </c>
      <c r="C3090" s="138" t="s">
        <v>30231</v>
      </c>
      <c r="D3090" s="139" t="s">
        <v>1549</v>
      </c>
      <c r="E3090" s="140">
        <v>161.34</v>
      </c>
    </row>
    <row r="3091" spans="1:5" ht="20.100000000000001" customHeight="1" x14ac:dyDescent="0.2">
      <c r="A3091" s="138" t="s">
        <v>30232</v>
      </c>
      <c r="B3091" s="139" t="s">
        <v>30233</v>
      </c>
      <c r="C3091" s="138" t="s">
        <v>30234</v>
      </c>
      <c r="D3091" s="139" t="s">
        <v>1549</v>
      </c>
      <c r="E3091" s="140">
        <v>104.13</v>
      </c>
    </row>
    <row r="3092" spans="1:5" ht="20.100000000000001" customHeight="1" x14ac:dyDescent="0.2">
      <c r="A3092" s="138" t="s">
        <v>30235</v>
      </c>
      <c r="B3092" s="139" t="s">
        <v>30236</v>
      </c>
      <c r="C3092" s="138" t="s">
        <v>30237</v>
      </c>
      <c r="D3092" s="139" t="s">
        <v>1549</v>
      </c>
      <c r="E3092" s="140">
        <v>10.93</v>
      </c>
    </row>
    <row r="3093" spans="1:5" ht="20.100000000000001" customHeight="1" x14ac:dyDescent="0.2">
      <c r="A3093" s="547" t="s">
        <v>30238</v>
      </c>
      <c r="B3093" s="548" t="s">
        <v>30239</v>
      </c>
      <c r="C3093" s="547" t="s">
        <v>30240</v>
      </c>
      <c r="D3093" s="548" t="s">
        <v>1549</v>
      </c>
      <c r="E3093" s="549">
        <v>907.33</v>
      </c>
    </row>
    <row r="3094" spans="1:5" ht="2.1" customHeight="1" x14ac:dyDescent="0.2">
      <c r="A3094" s="547"/>
      <c r="B3094" s="548"/>
      <c r="C3094" s="547"/>
      <c r="D3094" s="548"/>
      <c r="E3094" s="549"/>
    </row>
    <row r="3095" spans="1:5" ht="20.100000000000001" customHeight="1" x14ac:dyDescent="0.2">
      <c r="A3095" s="138" t="s">
        <v>30241</v>
      </c>
      <c r="B3095" s="139" t="s">
        <v>30242</v>
      </c>
      <c r="C3095" s="138" t="s">
        <v>30243</v>
      </c>
      <c r="D3095" s="139" t="s">
        <v>1549</v>
      </c>
      <c r="E3095" s="140">
        <v>333.98</v>
      </c>
    </row>
    <row r="3096" spans="1:5" ht="20.100000000000001" customHeight="1" x14ac:dyDescent="0.2">
      <c r="A3096" s="547" t="s">
        <v>30244</v>
      </c>
      <c r="B3096" s="548" t="s">
        <v>30245</v>
      </c>
      <c r="C3096" s="547" t="s">
        <v>30246</v>
      </c>
      <c r="D3096" s="548" t="s">
        <v>1549</v>
      </c>
      <c r="E3096" s="549">
        <v>388.68</v>
      </c>
    </row>
    <row r="3097" spans="1:5" ht="2.1" customHeight="1" x14ac:dyDescent="0.2">
      <c r="A3097" s="547"/>
      <c r="B3097" s="548"/>
      <c r="C3097" s="547"/>
      <c r="D3097" s="548"/>
      <c r="E3097" s="549"/>
    </row>
    <row r="3098" spans="1:5" ht="20.100000000000001" customHeight="1" x14ac:dyDescent="0.2">
      <c r="A3098" s="138" t="s">
        <v>30247</v>
      </c>
      <c r="B3098" s="139" t="s">
        <v>30248</v>
      </c>
      <c r="C3098" s="138" t="s">
        <v>30249</v>
      </c>
      <c r="D3098" s="139" t="s">
        <v>1549</v>
      </c>
      <c r="E3098" s="140">
        <v>395</v>
      </c>
    </row>
    <row r="3099" spans="1:5" ht="20.100000000000001" customHeight="1" x14ac:dyDescent="0.2">
      <c r="A3099" s="138" t="s">
        <v>30250</v>
      </c>
      <c r="B3099" s="139" t="s">
        <v>30251</v>
      </c>
      <c r="C3099" s="138" t="s">
        <v>30252</v>
      </c>
      <c r="D3099" s="139" t="s">
        <v>1549</v>
      </c>
      <c r="E3099" s="140">
        <v>317.67</v>
      </c>
    </row>
    <row r="3100" spans="1:5" ht="20.100000000000001" customHeight="1" x14ac:dyDescent="0.2">
      <c r="A3100" s="138" t="s">
        <v>30253</v>
      </c>
      <c r="B3100" s="139" t="s">
        <v>30254</v>
      </c>
      <c r="C3100" s="138" t="s">
        <v>30255</v>
      </c>
      <c r="D3100" s="139" t="s">
        <v>1549</v>
      </c>
      <c r="E3100" s="140">
        <v>71.69</v>
      </c>
    </row>
    <row r="3101" spans="1:5" ht="20.100000000000001" customHeight="1" x14ac:dyDescent="0.2">
      <c r="A3101" s="138" t="s">
        <v>30256</v>
      </c>
      <c r="B3101" s="139" t="s">
        <v>30257</v>
      </c>
      <c r="C3101" s="138" t="s">
        <v>30258</v>
      </c>
      <c r="D3101" s="139" t="s">
        <v>1549</v>
      </c>
      <c r="E3101" s="140">
        <v>21.4</v>
      </c>
    </row>
    <row r="3102" spans="1:5" ht="20.100000000000001" customHeight="1" x14ac:dyDescent="0.2">
      <c r="A3102" s="138" t="s">
        <v>30259</v>
      </c>
      <c r="B3102" s="139" t="s">
        <v>30260</v>
      </c>
      <c r="C3102" s="138" t="s">
        <v>30261</v>
      </c>
      <c r="D3102" s="139" t="s">
        <v>1549</v>
      </c>
      <c r="E3102" s="140">
        <v>9.14</v>
      </c>
    </row>
    <row r="3103" spans="1:5" ht="20.100000000000001" customHeight="1" x14ac:dyDescent="0.2">
      <c r="A3103" s="547" t="s">
        <v>30262</v>
      </c>
      <c r="B3103" s="548" t="s">
        <v>30263</v>
      </c>
      <c r="C3103" s="547" t="s">
        <v>30264</v>
      </c>
      <c r="D3103" s="548" t="s">
        <v>2759</v>
      </c>
      <c r="E3103" s="549">
        <v>455.93</v>
      </c>
    </row>
    <row r="3104" spans="1:5" ht="2.1" customHeight="1" x14ac:dyDescent="0.2">
      <c r="A3104" s="547"/>
      <c r="B3104" s="548"/>
      <c r="C3104" s="547"/>
      <c r="D3104" s="548"/>
      <c r="E3104" s="549"/>
    </row>
    <row r="3105" spans="1:5" ht="20.100000000000001" customHeight="1" x14ac:dyDescent="0.2">
      <c r="A3105" s="138" t="s">
        <v>30265</v>
      </c>
      <c r="B3105" s="139" t="s">
        <v>30266</v>
      </c>
      <c r="C3105" s="138" t="s">
        <v>30267</v>
      </c>
      <c r="D3105" s="139" t="s">
        <v>1549</v>
      </c>
      <c r="E3105" s="140">
        <v>91.34</v>
      </c>
    </row>
    <row r="3106" spans="1:5" ht="20.100000000000001" customHeight="1" x14ac:dyDescent="0.2">
      <c r="A3106" s="547" t="s">
        <v>30268</v>
      </c>
      <c r="B3106" s="548" t="s">
        <v>30269</v>
      </c>
      <c r="C3106" s="547" t="s">
        <v>30270</v>
      </c>
      <c r="D3106" s="548" t="s">
        <v>1549</v>
      </c>
      <c r="E3106" s="549">
        <v>1260.99</v>
      </c>
    </row>
    <row r="3107" spans="1:5" ht="2.1" customHeight="1" x14ac:dyDescent="0.2">
      <c r="A3107" s="547"/>
      <c r="B3107" s="548"/>
      <c r="C3107" s="547"/>
      <c r="D3107" s="548"/>
      <c r="E3107" s="549"/>
    </row>
    <row r="3108" spans="1:5" ht="20.100000000000001" customHeight="1" x14ac:dyDescent="0.2">
      <c r="A3108" s="138" t="s">
        <v>30271</v>
      </c>
      <c r="B3108" s="139" t="s">
        <v>30272</v>
      </c>
      <c r="C3108" s="138" t="s">
        <v>30273</v>
      </c>
      <c r="D3108" s="139" t="s">
        <v>1549</v>
      </c>
      <c r="E3108" s="140">
        <v>372.73</v>
      </c>
    </row>
    <row r="3109" spans="1:5" ht="20.100000000000001" customHeight="1" x14ac:dyDescent="0.2">
      <c r="A3109" s="138" t="s">
        <v>30274</v>
      </c>
      <c r="B3109" s="139" t="s">
        <v>30275</v>
      </c>
      <c r="C3109" s="138" t="s">
        <v>30276</v>
      </c>
      <c r="D3109" s="139" t="s">
        <v>1549</v>
      </c>
      <c r="E3109" s="140">
        <v>613.28</v>
      </c>
    </row>
    <row r="3110" spans="1:5" ht="20.100000000000001" customHeight="1" x14ac:dyDescent="0.2">
      <c r="A3110" s="138" t="s">
        <v>30277</v>
      </c>
      <c r="B3110" s="139" t="s">
        <v>30278</v>
      </c>
      <c r="C3110" s="138" t="s">
        <v>30279</v>
      </c>
      <c r="D3110" s="139" t="s">
        <v>1549</v>
      </c>
      <c r="E3110" s="140">
        <v>464.89</v>
      </c>
    </row>
    <row r="3111" spans="1:5" ht="20.100000000000001" customHeight="1" x14ac:dyDescent="0.2">
      <c r="A3111" s="547" t="s">
        <v>30280</v>
      </c>
      <c r="B3111" s="548" t="s">
        <v>30281</v>
      </c>
      <c r="C3111" s="547" t="s">
        <v>30282</v>
      </c>
      <c r="D3111" s="548" t="s">
        <v>1549</v>
      </c>
      <c r="E3111" s="549">
        <v>277.63</v>
      </c>
    </row>
    <row r="3112" spans="1:5" ht="2.1" customHeight="1" x14ac:dyDescent="0.2">
      <c r="A3112" s="547"/>
      <c r="B3112" s="548"/>
      <c r="C3112" s="547"/>
      <c r="D3112" s="548"/>
      <c r="E3112" s="549"/>
    </row>
    <row r="3113" spans="1:5" ht="20.100000000000001" customHeight="1" x14ac:dyDescent="0.2">
      <c r="A3113" s="547" t="s">
        <v>30283</v>
      </c>
      <c r="B3113" s="548" t="s">
        <v>30284</v>
      </c>
      <c r="C3113" s="547" t="s">
        <v>30285</v>
      </c>
      <c r="D3113" s="548" t="s">
        <v>1549</v>
      </c>
      <c r="E3113" s="549">
        <v>242.97</v>
      </c>
    </row>
    <row r="3114" spans="1:5" ht="2.1" customHeight="1" x14ac:dyDescent="0.2">
      <c r="A3114" s="547"/>
      <c r="B3114" s="548"/>
      <c r="C3114" s="547"/>
      <c r="D3114" s="548"/>
      <c r="E3114" s="549"/>
    </row>
    <row r="3115" spans="1:5" ht="20.100000000000001" customHeight="1" x14ac:dyDescent="0.2">
      <c r="A3115" s="138" t="s">
        <v>30286</v>
      </c>
      <c r="B3115" s="139" t="s">
        <v>30287</v>
      </c>
      <c r="C3115" s="138" t="s">
        <v>30288</v>
      </c>
      <c r="D3115" s="139" t="s">
        <v>1770</v>
      </c>
      <c r="E3115" s="140">
        <v>789.32</v>
      </c>
    </row>
    <row r="3116" spans="1:5" ht="20.100000000000001" customHeight="1" x14ac:dyDescent="0.2">
      <c r="A3116" s="138" t="s">
        <v>30289</v>
      </c>
      <c r="B3116" s="139" t="s">
        <v>30290</v>
      </c>
      <c r="C3116" s="138" t="s">
        <v>30291</v>
      </c>
      <c r="D3116" s="139" t="s">
        <v>1549</v>
      </c>
      <c r="E3116" s="140">
        <v>513.72</v>
      </c>
    </row>
    <row r="3117" spans="1:5" ht="20.100000000000001" customHeight="1" x14ac:dyDescent="0.2">
      <c r="A3117" s="138" t="s">
        <v>30292</v>
      </c>
      <c r="B3117" s="139" t="s">
        <v>30293</v>
      </c>
      <c r="C3117" s="138" t="s">
        <v>30294</v>
      </c>
      <c r="D3117" s="139" t="s">
        <v>1549</v>
      </c>
      <c r="E3117" s="140">
        <v>245.41</v>
      </c>
    </row>
    <row r="3118" spans="1:5" ht="20.100000000000001" customHeight="1" x14ac:dyDescent="0.2">
      <c r="A3118" s="138" t="s">
        <v>30295</v>
      </c>
      <c r="B3118" s="139" t="s">
        <v>30296</v>
      </c>
      <c r="C3118" s="138" t="s">
        <v>30297</v>
      </c>
      <c r="D3118" s="139" t="s">
        <v>1549</v>
      </c>
      <c r="E3118" s="140">
        <v>112.9</v>
      </c>
    </row>
    <row r="3119" spans="1:5" ht="20.100000000000001" customHeight="1" x14ac:dyDescent="0.2">
      <c r="A3119" s="547" t="s">
        <v>30298</v>
      </c>
      <c r="B3119" s="548" t="s">
        <v>30299</v>
      </c>
      <c r="C3119" s="547" t="s">
        <v>30300</v>
      </c>
      <c r="D3119" s="548" t="s">
        <v>1549</v>
      </c>
      <c r="E3119" s="549">
        <v>191.74</v>
      </c>
    </row>
    <row r="3120" spans="1:5" ht="2.1" customHeight="1" x14ac:dyDescent="0.2">
      <c r="A3120" s="547"/>
      <c r="B3120" s="548"/>
      <c r="C3120" s="547"/>
      <c r="D3120" s="548"/>
      <c r="E3120" s="549"/>
    </row>
    <row r="3121" spans="1:5" ht="20.100000000000001" customHeight="1" x14ac:dyDescent="0.2">
      <c r="A3121" s="138" t="s">
        <v>30301</v>
      </c>
      <c r="B3121" s="139" t="s">
        <v>30302</v>
      </c>
      <c r="C3121" s="138" t="s">
        <v>30303</v>
      </c>
      <c r="D3121" s="139" t="s">
        <v>1549</v>
      </c>
      <c r="E3121" s="140">
        <v>114.71</v>
      </c>
    </row>
    <row r="3122" spans="1:5" ht="20.100000000000001" customHeight="1" x14ac:dyDescent="0.2">
      <c r="A3122" s="138" t="s">
        <v>30304</v>
      </c>
      <c r="B3122" s="139" t="s">
        <v>30305</v>
      </c>
      <c r="C3122" s="138" t="s">
        <v>30306</v>
      </c>
      <c r="D3122" s="139" t="s">
        <v>1549</v>
      </c>
      <c r="E3122" s="140">
        <v>150.91</v>
      </c>
    </row>
    <row r="3123" spans="1:5" ht="20.100000000000001" customHeight="1" x14ac:dyDescent="0.2">
      <c r="A3123" s="138" t="s">
        <v>30307</v>
      </c>
      <c r="B3123" s="139" t="s">
        <v>30308</v>
      </c>
      <c r="C3123" s="138" t="s">
        <v>30309</v>
      </c>
      <c r="D3123" s="139" t="s">
        <v>1770</v>
      </c>
      <c r="E3123" s="140">
        <v>229.12</v>
      </c>
    </row>
    <row r="3124" spans="1:5" ht="20.100000000000001" customHeight="1" x14ac:dyDescent="0.2">
      <c r="A3124" s="138" t="s">
        <v>30310</v>
      </c>
      <c r="B3124" s="139" t="s">
        <v>30311</v>
      </c>
      <c r="C3124" s="138" t="s">
        <v>30312</v>
      </c>
      <c r="D3124" s="139" t="s">
        <v>1549</v>
      </c>
      <c r="E3124" s="140">
        <v>595.09</v>
      </c>
    </row>
    <row r="3125" spans="1:5" ht="20.100000000000001" customHeight="1" x14ac:dyDescent="0.2">
      <c r="A3125" s="138" t="s">
        <v>30313</v>
      </c>
      <c r="B3125" s="139" t="s">
        <v>30314</v>
      </c>
      <c r="C3125" s="138" t="s">
        <v>30315</v>
      </c>
      <c r="D3125" s="139" t="s">
        <v>1549</v>
      </c>
      <c r="E3125" s="140">
        <v>761.63</v>
      </c>
    </row>
    <row r="3126" spans="1:5" ht="20.100000000000001" customHeight="1" x14ac:dyDescent="0.2">
      <c r="A3126" s="138" t="s">
        <v>30316</v>
      </c>
      <c r="B3126" s="139" t="s">
        <v>30317</v>
      </c>
      <c r="C3126" s="138" t="s">
        <v>30318</v>
      </c>
      <c r="D3126" s="139" t="s">
        <v>1549</v>
      </c>
      <c r="E3126" s="140">
        <v>953.87</v>
      </c>
    </row>
    <row r="3127" spans="1:5" ht="20.100000000000001" customHeight="1" x14ac:dyDescent="0.2">
      <c r="A3127" s="138" t="s">
        <v>30319</v>
      </c>
      <c r="B3127" s="139" t="s">
        <v>30320</v>
      </c>
      <c r="C3127" s="138" t="s">
        <v>30321</v>
      </c>
      <c r="D3127" s="139" t="s">
        <v>1549</v>
      </c>
      <c r="E3127" s="140">
        <v>1560.1</v>
      </c>
    </row>
    <row r="3128" spans="1:5" ht="20.100000000000001" customHeight="1" x14ac:dyDescent="0.2">
      <c r="A3128" s="138" t="s">
        <v>30322</v>
      </c>
      <c r="B3128" s="139" t="s">
        <v>30323</v>
      </c>
      <c r="C3128" s="138" t="s">
        <v>30324</v>
      </c>
      <c r="D3128" s="139" t="s">
        <v>1549</v>
      </c>
      <c r="E3128" s="140">
        <v>1312.29</v>
      </c>
    </row>
    <row r="3129" spans="1:5" ht="20.100000000000001" customHeight="1" x14ac:dyDescent="0.2">
      <c r="A3129" s="138" t="s">
        <v>30325</v>
      </c>
      <c r="B3129" s="139" t="s">
        <v>30326</v>
      </c>
      <c r="C3129" s="138" t="s">
        <v>30327</v>
      </c>
      <c r="D3129" s="139" t="s">
        <v>1549</v>
      </c>
      <c r="E3129" s="140">
        <v>2557.4699999999998</v>
      </c>
    </row>
    <row r="3130" spans="1:5" ht="20.100000000000001" customHeight="1" x14ac:dyDescent="0.2">
      <c r="A3130" s="138" t="s">
        <v>30328</v>
      </c>
      <c r="B3130" s="139" t="s">
        <v>30329</v>
      </c>
      <c r="C3130" s="138" t="s">
        <v>30330</v>
      </c>
      <c r="D3130" s="139" t="s">
        <v>1549</v>
      </c>
      <c r="E3130" s="140">
        <v>128.74</v>
      </c>
    </row>
    <row r="3131" spans="1:5" ht="20.100000000000001" customHeight="1" x14ac:dyDescent="0.2">
      <c r="A3131" s="138" t="s">
        <v>30331</v>
      </c>
      <c r="B3131" s="139" t="s">
        <v>30332</v>
      </c>
      <c r="C3131" s="138" t="s">
        <v>30333</v>
      </c>
      <c r="D3131" s="139" t="s">
        <v>1549</v>
      </c>
      <c r="E3131" s="140">
        <v>200.21</v>
      </c>
    </row>
    <row r="3132" spans="1:5" ht="20.100000000000001" customHeight="1" x14ac:dyDescent="0.2">
      <c r="A3132" s="138" t="s">
        <v>30334</v>
      </c>
      <c r="B3132" s="139" t="s">
        <v>30335</v>
      </c>
      <c r="C3132" s="138" t="s">
        <v>30336</v>
      </c>
      <c r="D3132" s="139" t="s">
        <v>1549</v>
      </c>
      <c r="E3132" s="140">
        <v>68.8</v>
      </c>
    </row>
    <row r="3133" spans="1:5" ht="20.100000000000001" customHeight="1" x14ac:dyDescent="0.2">
      <c r="A3133" s="138" t="s">
        <v>30337</v>
      </c>
      <c r="B3133" s="139" t="s">
        <v>30338</v>
      </c>
      <c r="C3133" s="138" t="s">
        <v>30339</v>
      </c>
      <c r="D3133" s="139" t="s">
        <v>1549</v>
      </c>
      <c r="E3133" s="140">
        <v>32.1</v>
      </c>
    </row>
    <row r="3134" spans="1:5" ht="20.100000000000001" customHeight="1" x14ac:dyDescent="0.2">
      <c r="A3134" s="138" t="s">
        <v>30340</v>
      </c>
      <c r="B3134" s="139" t="s">
        <v>30341</v>
      </c>
      <c r="C3134" s="138" t="s">
        <v>30342</v>
      </c>
      <c r="D3134" s="139" t="s">
        <v>1549</v>
      </c>
      <c r="E3134" s="140">
        <v>53.94</v>
      </c>
    </row>
    <row r="3135" spans="1:5" ht="20.100000000000001" customHeight="1" x14ac:dyDescent="0.2">
      <c r="A3135" s="138" t="s">
        <v>30343</v>
      </c>
      <c r="B3135" s="139" t="s">
        <v>30344</v>
      </c>
      <c r="C3135" s="138" t="s">
        <v>30345</v>
      </c>
      <c r="D3135" s="139" t="s">
        <v>1549</v>
      </c>
      <c r="E3135" s="140">
        <v>43.45</v>
      </c>
    </row>
    <row r="3136" spans="1:5" ht="20.100000000000001" customHeight="1" x14ac:dyDescent="0.2">
      <c r="A3136" s="138" t="s">
        <v>30346</v>
      </c>
      <c r="B3136" s="139" t="s">
        <v>30347</v>
      </c>
      <c r="C3136" s="138" t="s">
        <v>30348</v>
      </c>
      <c r="D3136" s="139" t="s">
        <v>1549</v>
      </c>
      <c r="E3136" s="140">
        <v>81.540000000000006</v>
      </c>
    </row>
    <row r="3137" spans="1:5" ht="20.100000000000001" customHeight="1" x14ac:dyDescent="0.2">
      <c r="A3137" s="138" t="s">
        <v>30349</v>
      </c>
      <c r="B3137" s="139" t="s">
        <v>30350</v>
      </c>
      <c r="C3137" s="138" t="s">
        <v>30351</v>
      </c>
      <c r="D3137" s="139" t="s">
        <v>1549</v>
      </c>
      <c r="E3137" s="140">
        <v>45.99</v>
      </c>
    </row>
    <row r="3138" spans="1:5" ht="20.100000000000001" customHeight="1" x14ac:dyDescent="0.2">
      <c r="A3138" s="138" t="s">
        <v>30352</v>
      </c>
      <c r="B3138" s="139" t="s">
        <v>30353</v>
      </c>
      <c r="C3138" s="138" t="s">
        <v>30354</v>
      </c>
      <c r="D3138" s="139" t="s">
        <v>1549</v>
      </c>
      <c r="E3138" s="140">
        <v>63.67</v>
      </c>
    </row>
    <row r="3139" spans="1:5" ht="20.100000000000001" customHeight="1" x14ac:dyDescent="0.2">
      <c r="A3139" s="138" t="s">
        <v>30355</v>
      </c>
      <c r="B3139" s="139" t="s">
        <v>30356</v>
      </c>
      <c r="C3139" s="138" t="s">
        <v>30357</v>
      </c>
      <c r="D3139" s="139" t="s">
        <v>1549</v>
      </c>
      <c r="E3139" s="140">
        <v>67.09</v>
      </c>
    </row>
    <row r="3140" spans="1:5" ht="20.100000000000001" customHeight="1" x14ac:dyDescent="0.2">
      <c r="A3140" s="138" t="s">
        <v>30358</v>
      </c>
      <c r="B3140" s="139" t="s">
        <v>30359</v>
      </c>
      <c r="C3140" s="138" t="s">
        <v>30360</v>
      </c>
      <c r="D3140" s="139" t="s">
        <v>1549</v>
      </c>
      <c r="E3140" s="140">
        <v>37.28</v>
      </c>
    </row>
    <row r="3141" spans="1:5" ht="20.100000000000001" customHeight="1" x14ac:dyDescent="0.2">
      <c r="A3141" s="138" t="s">
        <v>30361</v>
      </c>
      <c r="B3141" s="139" t="s">
        <v>30362</v>
      </c>
      <c r="C3141" s="138" t="s">
        <v>30363</v>
      </c>
      <c r="D3141" s="139" t="s">
        <v>1549</v>
      </c>
      <c r="E3141" s="140">
        <v>162.47999999999999</v>
      </c>
    </row>
    <row r="3142" spans="1:5" ht="20.100000000000001" customHeight="1" x14ac:dyDescent="0.2">
      <c r="A3142" s="138" t="s">
        <v>30364</v>
      </c>
      <c r="B3142" s="139" t="s">
        <v>30365</v>
      </c>
      <c r="C3142" s="138" t="s">
        <v>30366</v>
      </c>
      <c r="D3142" s="139" t="s">
        <v>1549</v>
      </c>
      <c r="E3142" s="140">
        <v>170.1</v>
      </c>
    </row>
    <row r="3143" spans="1:5" ht="20.100000000000001" customHeight="1" x14ac:dyDescent="0.2">
      <c r="A3143" s="138" t="s">
        <v>30367</v>
      </c>
      <c r="B3143" s="139" t="s">
        <v>30368</v>
      </c>
      <c r="C3143" s="138" t="s">
        <v>30369</v>
      </c>
      <c r="D3143" s="139" t="s">
        <v>1549</v>
      </c>
      <c r="E3143" s="140">
        <v>25.87</v>
      </c>
    </row>
    <row r="3144" spans="1:5" ht="20.100000000000001" customHeight="1" x14ac:dyDescent="0.2">
      <c r="A3144" s="138" t="s">
        <v>30370</v>
      </c>
      <c r="B3144" s="139" t="s">
        <v>30371</v>
      </c>
      <c r="C3144" s="138" t="s">
        <v>30372</v>
      </c>
      <c r="D3144" s="139" t="s">
        <v>1549</v>
      </c>
      <c r="E3144" s="140">
        <v>81.17</v>
      </c>
    </row>
    <row r="3145" spans="1:5" ht="20.100000000000001" customHeight="1" x14ac:dyDescent="0.2">
      <c r="A3145" s="138" t="s">
        <v>30373</v>
      </c>
      <c r="B3145" s="139" t="s">
        <v>30374</v>
      </c>
      <c r="C3145" s="138" t="s">
        <v>30375</v>
      </c>
      <c r="D3145" s="139" t="s">
        <v>2759</v>
      </c>
      <c r="E3145" s="140">
        <v>872.5</v>
      </c>
    </row>
    <row r="3146" spans="1:5" ht="20.100000000000001" customHeight="1" x14ac:dyDescent="0.2">
      <c r="A3146" s="138" t="s">
        <v>30376</v>
      </c>
      <c r="B3146" s="139" t="s">
        <v>30377</v>
      </c>
      <c r="C3146" s="138" t="s">
        <v>30378</v>
      </c>
      <c r="D3146" s="139" t="s">
        <v>1549</v>
      </c>
      <c r="E3146" s="140">
        <v>614.11</v>
      </c>
    </row>
    <row r="3147" spans="1:5" ht="20.100000000000001" customHeight="1" x14ac:dyDescent="0.2">
      <c r="A3147" s="547" t="s">
        <v>30379</v>
      </c>
      <c r="B3147" s="548" t="s">
        <v>30380</v>
      </c>
      <c r="C3147" s="547" t="s">
        <v>30381</v>
      </c>
      <c r="D3147" s="548" t="s">
        <v>1549</v>
      </c>
      <c r="E3147" s="549">
        <v>184.92</v>
      </c>
    </row>
    <row r="3148" spans="1:5" ht="2.1" customHeight="1" x14ac:dyDescent="0.2">
      <c r="A3148" s="547"/>
      <c r="B3148" s="548"/>
      <c r="C3148" s="547"/>
      <c r="D3148" s="548"/>
      <c r="E3148" s="549"/>
    </row>
    <row r="3149" spans="1:5" ht="20.100000000000001" customHeight="1" x14ac:dyDescent="0.2">
      <c r="A3149" s="547" t="s">
        <v>30382</v>
      </c>
      <c r="B3149" s="548" t="s">
        <v>30383</v>
      </c>
      <c r="C3149" s="547" t="s">
        <v>30384</v>
      </c>
      <c r="D3149" s="548" t="s">
        <v>1549</v>
      </c>
      <c r="E3149" s="549">
        <v>163.55000000000001</v>
      </c>
    </row>
    <row r="3150" spans="1:5" ht="2.1" customHeight="1" x14ac:dyDescent="0.2">
      <c r="A3150" s="547"/>
      <c r="B3150" s="548"/>
      <c r="C3150" s="547"/>
      <c r="D3150" s="548"/>
      <c r="E3150" s="549"/>
    </row>
    <row r="3151" spans="1:5" ht="20.100000000000001" customHeight="1" x14ac:dyDescent="0.2">
      <c r="A3151" s="138" t="s">
        <v>30385</v>
      </c>
      <c r="B3151" s="139" t="s">
        <v>30386</v>
      </c>
      <c r="C3151" s="138" t="s">
        <v>30387</v>
      </c>
      <c r="D3151" s="139" t="s">
        <v>1549</v>
      </c>
      <c r="E3151" s="140">
        <v>641.64</v>
      </c>
    </row>
    <row r="3152" spans="1:5" ht="20.100000000000001" customHeight="1" x14ac:dyDescent="0.2">
      <c r="A3152" s="547" t="s">
        <v>30388</v>
      </c>
      <c r="B3152" s="548" t="s">
        <v>30389</v>
      </c>
      <c r="C3152" s="547" t="s">
        <v>30390</v>
      </c>
      <c r="D3152" s="548" t="s">
        <v>1549</v>
      </c>
      <c r="E3152" s="549">
        <v>1285.49</v>
      </c>
    </row>
    <row r="3153" spans="1:5" ht="2.1" customHeight="1" x14ac:dyDescent="0.2">
      <c r="A3153" s="547"/>
      <c r="B3153" s="548"/>
      <c r="C3153" s="547"/>
      <c r="D3153" s="548"/>
      <c r="E3153" s="549"/>
    </row>
    <row r="3154" spans="1:5" ht="20.100000000000001" customHeight="1" x14ac:dyDescent="0.2">
      <c r="A3154" s="138" t="s">
        <v>30391</v>
      </c>
      <c r="B3154" s="139" t="s">
        <v>30392</v>
      </c>
      <c r="C3154" s="138" t="s">
        <v>30393</v>
      </c>
      <c r="D3154" s="139" t="s">
        <v>1549</v>
      </c>
      <c r="E3154" s="140">
        <v>222.1</v>
      </c>
    </row>
    <row r="3155" spans="1:5" ht="20.100000000000001" customHeight="1" x14ac:dyDescent="0.2">
      <c r="A3155" s="138" t="s">
        <v>30394</v>
      </c>
      <c r="B3155" s="139" t="s">
        <v>30395</v>
      </c>
      <c r="C3155" s="138" t="s">
        <v>30396</v>
      </c>
      <c r="D3155" s="139" t="s">
        <v>1549</v>
      </c>
      <c r="E3155" s="140">
        <v>380.86</v>
      </c>
    </row>
    <row r="3156" spans="1:5" ht="20.100000000000001" customHeight="1" x14ac:dyDescent="0.2">
      <c r="A3156" s="138" t="s">
        <v>30397</v>
      </c>
      <c r="B3156" s="139" t="s">
        <v>30398</v>
      </c>
      <c r="C3156" s="138" t="s">
        <v>30399</v>
      </c>
      <c r="D3156" s="139" t="s">
        <v>1549</v>
      </c>
      <c r="E3156" s="140">
        <v>168.5</v>
      </c>
    </row>
    <row r="3157" spans="1:5" ht="20.100000000000001" customHeight="1" x14ac:dyDescent="0.2">
      <c r="A3157" s="138" t="s">
        <v>30400</v>
      </c>
      <c r="B3157" s="139" t="s">
        <v>30401</v>
      </c>
      <c r="C3157" s="138" t="s">
        <v>30402</v>
      </c>
      <c r="D3157" s="139" t="s">
        <v>1549</v>
      </c>
      <c r="E3157" s="140">
        <v>609.89</v>
      </c>
    </row>
    <row r="3158" spans="1:5" ht="20.100000000000001" customHeight="1" x14ac:dyDescent="0.2">
      <c r="A3158" s="547" t="s">
        <v>30403</v>
      </c>
      <c r="B3158" s="548" t="s">
        <v>30404</v>
      </c>
      <c r="C3158" s="547" t="s">
        <v>30405</v>
      </c>
      <c r="D3158" s="548" t="s">
        <v>1549</v>
      </c>
      <c r="E3158" s="549">
        <v>103.36</v>
      </c>
    </row>
    <row r="3159" spans="1:5" ht="2.1" customHeight="1" x14ac:dyDescent="0.2">
      <c r="A3159" s="547"/>
      <c r="B3159" s="548"/>
      <c r="C3159" s="547"/>
      <c r="D3159" s="548"/>
      <c r="E3159" s="549"/>
    </row>
    <row r="3160" spans="1:5" ht="20.100000000000001" customHeight="1" x14ac:dyDescent="0.2">
      <c r="A3160" s="138" t="s">
        <v>30406</v>
      </c>
      <c r="B3160" s="139" t="s">
        <v>30407</v>
      </c>
      <c r="C3160" s="138" t="s">
        <v>30408</v>
      </c>
      <c r="D3160" s="139" t="s">
        <v>1549</v>
      </c>
      <c r="E3160" s="140">
        <v>113.48</v>
      </c>
    </row>
    <row r="3161" spans="1:5" ht="20.100000000000001" customHeight="1" x14ac:dyDescent="0.2">
      <c r="A3161" s="138" t="s">
        <v>30409</v>
      </c>
      <c r="B3161" s="139" t="s">
        <v>30410</v>
      </c>
      <c r="C3161" s="138" t="s">
        <v>30411</v>
      </c>
      <c r="D3161" s="139" t="s">
        <v>1549</v>
      </c>
      <c r="E3161" s="140">
        <v>59.8</v>
      </c>
    </row>
    <row r="3162" spans="1:5" ht="20.100000000000001" customHeight="1" x14ac:dyDescent="0.2">
      <c r="A3162" s="138" t="s">
        <v>30412</v>
      </c>
      <c r="B3162" s="139" t="s">
        <v>30413</v>
      </c>
      <c r="C3162" s="138" t="s">
        <v>30414</v>
      </c>
      <c r="D3162" s="139" t="s">
        <v>1549</v>
      </c>
      <c r="E3162" s="140">
        <v>29.38</v>
      </c>
    </row>
    <row r="3163" spans="1:5" ht="20.100000000000001" customHeight="1" x14ac:dyDescent="0.2">
      <c r="A3163" s="138" t="s">
        <v>30415</v>
      </c>
      <c r="B3163" s="139" t="s">
        <v>30416</v>
      </c>
      <c r="C3163" s="138" t="s">
        <v>30417</v>
      </c>
      <c r="D3163" s="139" t="s">
        <v>1549</v>
      </c>
      <c r="E3163" s="140">
        <v>196.23</v>
      </c>
    </row>
    <row r="3164" spans="1:5" ht="20.100000000000001" customHeight="1" x14ac:dyDescent="0.2">
      <c r="A3164" s="138" t="s">
        <v>30418</v>
      </c>
      <c r="B3164" s="139" t="s">
        <v>30419</v>
      </c>
      <c r="C3164" s="138" t="s">
        <v>30420</v>
      </c>
      <c r="D3164" s="139" t="s">
        <v>1549</v>
      </c>
      <c r="E3164" s="140">
        <v>235.53</v>
      </c>
    </row>
    <row r="3165" spans="1:5" ht="20.100000000000001" customHeight="1" x14ac:dyDescent="0.2">
      <c r="A3165" s="138" t="s">
        <v>30421</v>
      </c>
      <c r="B3165" s="139" t="s">
        <v>30422</v>
      </c>
      <c r="C3165" s="138" t="s">
        <v>30423</v>
      </c>
      <c r="D3165" s="139" t="s">
        <v>1549</v>
      </c>
      <c r="E3165" s="140">
        <v>68.680000000000007</v>
      </c>
    </row>
    <row r="3166" spans="1:5" ht="20.100000000000001" customHeight="1" x14ac:dyDescent="0.2">
      <c r="A3166" s="136" t="s">
        <v>1674</v>
      </c>
      <c r="B3166" s="552" t="s">
        <v>30424</v>
      </c>
      <c r="C3166" s="552"/>
      <c r="D3166" s="552"/>
      <c r="E3166" s="137">
        <v>102587.56</v>
      </c>
    </row>
    <row r="3167" spans="1:5" ht="20.100000000000001" customHeight="1" x14ac:dyDescent="0.2">
      <c r="A3167" s="138" t="s">
        <v>1675</v>
      </c>
      <c r="B3167" s="139" t="s">
        <v>30425</v>
      </c>
      <c r="C3167" s="138" t="s">
        <v>30426</v>
      </c>
      <c r="D3167" s="139" t="s">
        <v>1549</v>
      </c>
      <c r="E3167" s="140">
        <v>2114.16</v>
      </c>
    </row>
    <row r="3168" spans="1:5" ht="20.100000000000001" customHeight="1" x14ac:dyDescent="0.2">
      <c r="A3168" s="138" t="s">
        <v>30427</v>
      </c>
      <c r="B3168" s="139" t="s">
        <v>30428</v>
      </c>
      <c r="C3168" s="138" t="s">
        <v>30429</v>
      </c>
      <c r="D3168" s="139" t="s">
        <v>1549</v>
      </c>
      <c r="E3168" s="140">
        <v>64.849999999999994</v>
      </c>
    </row>
    <row r="3169" spans="1:5" ht="20.100000000000001" customHeight="1" x14ac:dyDescent="0.2">
      <c r="A3169" s="138" t="s">
        <v>30430</v>
      </c>
      <c r="B3169" s="139" t="s">
        <v>30431</v>
      </c>
      <c r="C3169" s="138" t="s">
        <v>30432</v>
      </c>
      <c r="D3169" s="139" t="s">
        <v>1549</v>
      </c>
      <c r="E3169" s="140">
        <v>3013.4</v>
      </c>
    </row>
    <row r="3170" spans="1:5" ht="20.100000000000001" customHeight="1" x14ac:dyDescent="0.2">
      <c r="A3170" s="138" t="s">
        <v>30433</v>
      </c>
      <c r="B3170" s="139" t="s">
        <v>30434</v>
      </c>
      <c r="C3170" s="138" t="s">
        <v>30435</v>
      </c>
      <c r="D3170" s="139" t="s">
        <v>1549</v>
      </c>
      <c r="E3170" s="140">
        <v>78</v>
      </c>
    </row>
    <row r="3171" spans="1:5" ht="20.100000000000001" customHeight="1" x14ac:dyDescent="0.2">
      <c r="A3171" s="138" t="s">
        <v>30436</v>
      </c>
      <c r="B3171" s="139" t="s">
        <v>30437</v>
      </c>
      <c r="C3171" s="138" t="s">
        <v>30438</v>
      </c>
      <c r="D3171" s="139" t="s">
        <v>1549</v>
      </c>
      <c r="E3171" s="140">
        <v>136.80000000000001</v>
      </c>
    </row>
    <row r="3172" spans="1:5" ht="20.100000000000001" customHeight="1" x14ac:dyDescent="0.2">
      <c r="A3172" s="138" t="s">
        <v>30439</v>
      </c>
      <c r="B3172" s="139" t="s">
        <v>30440</v>
      </c>
      <c r="C3172" s="138" t="s">
        <v>30441</v>
      </c>
      <c r="D3172" s="139" t="s">
        <v>1549</v>
      </c>
      <c r="E3172" s="140">
        <v>265.22000000000003</v>
      </c>
    </row>
    <row r="3173" spans="1:5" ht="20.100000000000001" customHeight="1" x14ac:dyDescent="0.2">
      <c r="A3173" s="138" t="s">
        <v>30442</v>
      </c>
      <c r="B3173" s="139" t="s">
        <v>30443</v>
      </c>
      <c r="C3173" s="138" t="s">
        <v>30444</v>
      </c>
      <c r="D3173" s="139" t="s">
        <v>1549</v>
      </c>
      <c r="E3173" s="140">
        <v>689.64</v>
      </c>
    </row>
    <row r="3174" spans="1:5" ht="20.100000000000001" customHeight="1" x14ac:dyDescent="0.2">
      <c r="A3174" s="138" t="s">
        <v>30445</v>
      </c>
      <c r="B3174" s="139" t="s">
        <v>30446</v>
      </c>
      <c r="C3174" s="138" t="s">
        <v>30447</v>
      </c>
      <c r="D3174" s="139" t="s">
        <v>1549</v>
      </c>
      <c r="E3174" s="140">
        <v>613.09</v>
      </c>
    </row>
    <row r="3175" spans="1:5" ht="20.100000000000001" customHeight="1" x14ac:dyDescent="0.2">
      <c r="A3175" s="138" t="s">
        <v>30448</v>
      </c>
      <c r="B3175" s="139" t="s">
        <v>30449</v>
      </c>
      <c r="C3175" s="138" t="s">
        <v>30450</v>
      </c>
      <c r="D3175" s="139" t="s">
        <v>1549</v>
      </c>
      <c r="E3175" s="140">
        <v>625.99</v>
      </c>
    </row>
    <row r="3176" spans="1:5" ht="20.100000000000001" customHeight="1" x14ac:dyDescent="0.2">
      <c r="A3176" s="138" t="s">
        <v>30451</v>
      </c>
      <c r="B3176" s="139" t="s">
        <v>30452</v>
      </c>
      <c r="C3176" s="138" t="s">
        <v>30453</v>
      </c>
      <c r="D3176" s="139" t="s">
        <v>1549</v>
      </c>
      <c r="E3176" s="140">
        <v>956.58</v>
      </c>
    </row>
    <row r="3177" spans="1:5" ht="20.100000000000001" customHeight="1" x14ac:dyDescent="0.2">
      <c r="A3177" s="138" t="s">
        <v>30454</v>
      </c>
      <c r="B3177" s="139" t="s">
        <v>30455</v>
      </c>
      <c r="C3177" s="138" t="s">
        <v>30456</v>
      </c>
      <c r="D3177" s="139" t="s">
        <v>1549</v>
      </c>
      <c r="E3177" s="140">
        <v>1175.83</v>
      </c>
    </row>
    <row r="3178" spans="1:5" ht="20.100000000000001" customHeight="1" x14ac:dyDescent="0.2">
      <c r="A3178" s="138" t="s">
        <v>30457</v>
      </c>
      <c r="B3178" s="139" t="s">
        <v>30458</v>
      </c>
      <c r="C3178" s="138" t="s">
        <v>30459</v>
      </c>
      <c r="D3178" s="139" t="s">
        <v>1549</v>
      </c>
      <c r="E3178" s="140">
        <v>1459.56</v>
      </c>
    </row>
    <row r="3179" spans="1:5" ht="20.100000000000001" customHeight="1" x14ac:dyDescent="0.2">
      <c r="A3179" s="138" t="s">
        <v>30460</v>
      </c>
      <c r="B3179" s="139" t="s">
        <v>30461</v>
      </c>
      <c r="C3179" s="138" t="s">
        <v>30462</v>
      </c>
      <c r="D3179" s="139" t="s">
        <v>1549</v>
      </c>
      <c r="E3179" s="140">
        <v>1588.28</v>
      </c>
    </row>
    <row r="3180" spans="1:5" ht="20.100000000000001" customHeight="1" x14ac:dyDescent="0.2">
      <c r="A3180" s="138" t="s">
        <v>30463</v>
      </c>
      <c r="B3180" s="139" t="s">
        <v>30464</v>
      </c>
      <c r="C3180" s="138" t="s">
        <v>30465</v>
      </c>
      <c r="D3180" s="139" t="s">
        <v>1549</v>
      </c>
      <c r="E3180" s="140">
        <v>2121.2800000000002</v>
      </c>
    </row>
    <row r="3181" spans="1:5" ht="20.100000000000001" customHeight="1" x14ac:dyDescent="0.2">
      <c r="A3181" s="138" t="s">
        <v>30466</v>
      </c>
      <c r="B3181" s="139" t="s">
        <v>30467</v>
      </c>
      <c r="C3181" s="138" t="s">
        <v>30468</v>
      </c>
      <c r="D3181" s="139" t="s">
        <v>1549</v>
      </c>
      <c r="E3181" s="140">
        <v>2841.62</v>
      </c>
    </row>
    <row r="3182" spans="1:5" ht="20.100000000000001" customHeight="1" x14ac:dyDescent="0.2">
      <c r="A3182" s="138" t="s">
        <v>30469</v>
      </c>
      <c r="B3182" s="139" t="s">
        <v>30470</v>
      </c>
      <c r="C3182" s="138" t="s">
        <v>30471</v>
      </c>
      <c r="D3182" s="139" t="s">
        <v>1549</v>
      </c>
      <c r="E3182" s="140">
        <v>3148.11</v>
      </c>
    </row>
    <row r="3183" spans="1:5" ht="20.100000000000001" customHeight="1" x14ac:dyDescent="0.2">
      <c r="A3183" s="138" t="s">
        <v>30472</v>
      </c>
      <c r="B3183" s="139" t="s">
        <v>30473</v>
      </c>
      <c r="C3183" s="138" t="s">
        <v>30474</v>
      </c>
      <c r="D3183" s="139" t="s">
        <v>1549</v>
      </c>
      <c r="E3183" s="140">
        <v>4781.8100000000004</v>
      </c>
    </row>
    <row r="3184" spans="1:5" ht="20.100000000000001" customHeight="1" x14ac:dyDescent="0.2">
      <c r="A3184" s="138" t="s">
        <v>30475</v>
      </c>
      <c r="B3184" s="139" t="s">
        <v>30476</v>
      </c>
      <c r="C3184" s="138" t="s">
        <v>30477</v>
      </c>
      <c r="D3184" s="139" t="s">
        <v>1549</v>
      </c>
      <c r="E3184" s="140">
        <v>5719.74</v>
      </c>
    </row>
    <row r="3185" spans="1:5" ht="20.100000000000001" customHeight="1" x14ac:dyDescent="0.2">
      <c r="A3185" s="138" t="s">
        <v>30478</v>
      </c>
      <c r="B3185" s="139" t="s">
        <v>30479</v>
      </c>
      <c r="C3185" s="138" t="s">
        <v>30480</v>
      </c>
      <c r="D3185" s="139" t="s">
        <v>1549</v>
      </c>
      <c r="E3185" s="140">
        <v>1203.45</v>
      </c>
    </row>
    <row r="3186" spans="1:5" ht="20.100000000000001" customHeight="1" x14ac:dyDescent="0.2">
      <c r="A3186" s="138" t="s">
        <v>30481</v>
      </c>
      <c r="B3186" s="139" t="s">
        <v>30482</v>
      </c>
      <c r="C3186" s="138" t="s">
        <v>30483</v>
      </c>
      <c r="D3186" s="139" t="s">
        <v>1549</v>
      </c>
      <c r="E3186" s="140">
        <v>1233.8800000000001</v>
      </c>
    </row>
    <row r="3187" spans="1:5" ht="20.100000000000001" customHeight="1" x14ac:dyDescent="0.2">
      <c r="A3187" s="138" t="s">
        <v>30484</v>
      </c>
      <c r="B3187" s="139" t="s">
        <v>30485</v>
      </c>
      <c r="C3187" s="138" t="s">
        <v>30486</v>
      </c>
      <c r="D3187" s="139" t="s">
        <v>1549</v>
      </c>
      <c r="E3187" s="140">
        <v>1451.89</v>
      </c>
    </row>
    <row r="3188" spans="1:5" ht="20.100000000000001" customHeight="1" x14ac:dyDescent="0.2">
      <c r="A3188" s="138" t="s">
        <v>30487</v>
      </c>
      <c r="B3188" s="139" t="s">
        <v>30488</v>
      </c>
      <c r="C3188" s="138" t="s">
        <v>30489</v>
      </c>
      <c r="D3188" s="139" t="s">
        <v>1549</v>
      </c>
      <c r="E3188" s="140">
        <v>1649.94</v>
      </c>
    </row>
    <row r="3189" spans="1:5" ht="20.100000000000001" customHeight="1" x14ac:dyDescent="0.2">
      <c r="A3189" s="138" t="s">
        <v>30490</v>
      </c>
      <c r="B3189" s="139" t="s">
        <v>30491</v>
      </c>
      <c r="C3189" s="138" t="s">
        <v>30492</v>
      </c>
      <c r="D3189" s="139" t="s">
        <v>1549</v>
      </c>
      <c r="E3189" s="140">
        <v>1951.88</v>
      </c>
    </row>
    <row r="3190" spans="1:5" ht="20.100000000000001" customHeight="1" x14ac:dyDescent="0.2">
      <c r="A3190" s="138" t="s">
        <v>30493</v>
      </c>
      <c r="B3190" s="139" t="s">
        <v>30494</v>
      </c>
      <c r="C3190" s="138" t="s">
        <v>30495</v>
      </c>
      <c r="D3190" s="139" t="s">
        <v>1549</v>
      </c>
      <c r="E3190" s="140">
        <v>2083.14</v>
      </c>
    </row>
    <row r="3191" spans="1:5" ht="20.100000000000001" customHeight="1" x14ac:dyDescent="0.2">
      <c r="A3191" s="138" t="s">
        <v>30496</v>
      </c>
      <c r="B3191" s="139" t="s">
        <v>30497</v>
      </c>
      <c r="C3191" s="138" t="s">
        <v>30498</v>
      </c>
      <c r="D3191" s="139" t="s">
        <v>1549</v>
      </c>
      <c r="E3191" s="140">
        <v>2139.06</v>
      </c>
    </row>
    <row r="3192" spans="1:5" ht="20.100000000000001" customHeight="1" x14ac:dyDescent="0.2">
      <c r="A3192" s="138" t="s">
        <v>30499</v>
      </c>
      <c r="B3192" s="139" t="s">
        <v>30500</v>
      </c>
      <c r="C3192" s="138" t="s">
        <v>30501</v>
      </c>
      <c r="D3192" s="139" t="s">
        <v>1549</v>
      </c>
      <c r="E3192" s="140">
        <v>2231.4699999999998</v>
      </c>
    </row>
    <row r="3193" spans="1:5" ht="20.100000000000001" customHeight="1" x14ac:dyDescent="0.2">
      <c r="A3193" s="138" t="s">
        <v>30502</v>
      </c>
      <c r="B3193" s="139" t="s">
        <v>30503</v>
      </c>
      <c r="C3193" s="138" t="s">
        <v>30504</v>
      </c>
      <c r="D3193" s="139" t="s">
        <v>1549</v>
      </c>
      <c r="E3193" s="140">
        <v>3276.49</v>
      </c>
    </row>
    <row r="3194" spans="1:5" ht="20.100000000000001" customHeight="1" x14ac:dyDescent="0.2">
      <c r="A3194" s="138" t="s">
        <v>30505</v>
      </c>
      <c r="B3194" s="139" t="s">
        <v>30506</v>
      </c>
      <c r="C3194" s="138" t="s">
        <v>30507</v>
      </c>
      <c r="D3194" s="139" t="s">
        <v>1549</v>
      </c>
      <c r="E3194" s="140">
        <v>1067.06</v>
      </c>
    </row>
    <row r="3195" spans="1:5" ht="20.100000000000001" customHeight="1" x14ac:dyDescent="0.2">
      <c r="A3195" s="138" t="s">
        <v>30508</v>
      </c>
      <c r="B3195" s="139" t="s">
        <v>30509</v>
      </c>
      <c r="C3195" s="138" t="s">
        <v>30510</v>
      </c>
      <c r="D3195" s="139" t="s">
        <v>1549</v>
      </c>
      <c r="E3195" s="140">
        <v>7715.37</v>
      </c>
    </row>
    <row r="3196" spans="1:5" ht="20.100000000000001" customHeight="1" x14ac:dyDescent="0.2">
      <c r="A3196" s="138" t="s">
        <v>30511</v>
      </c>
      <c r="B3196" s="139" t="s">
        <v>30512</v>
      </c>
      <c r="C3196" s="138" t="s">
        <v>30513</v>
      </c>
      <c r="D3196" s="139" t="s">
        <v>1549</v>
      </c>
      <c r="E3196" s="140">
        <v>15378.1</v>
      </c>
    </row>
    <row r="3197" spans="1:5" ht="20.100000000000001" customHeight="1" x14ac:dyDescent="0.2">
      <c r="A3197" s="138" t="s">
        <v>30514</v>
      </c>
      <c r="B3197" s="139" t="s">
        <v>30515</v>
      </c>
      <c r="C3197" s="138" t="s">
        <v>30516</v>
      </c>
      <c r="D3197" s="139" t="s">
        <v>1549</v>
      </c>
      <c r="E3197" s="140">
        <v>23070.78</v>
      </c>
    </row>
    <row r="3198" spans="1:5" ht="20.100000000000001" customHeight="1" x14ac:dyDescent="0.2">
      <c r="A3198" s="138" t="s">
        <v>30517</v>
      </c>
      <c r="B3198" s="139" t="s">
        <v>30518</v>
      </c>
      <c r="C3198" s="138" t="s">
        <v>30519</v>
      </c>
      <c r="D3198" s="139" t="s">
        <v>1549</v>
      </c>
      <c r="E3198" s="140">
        <v>368.19</v>
      </c>
    </row>
    <row r="3199" spans="1:5" ht="20.100000000000001" customHeight="1" x14ac:dyDescent="0.2">
      <c r="A3199" s="138" t="s">
        <v>30520</v>
      </c>
      <c r="B3199" s="139" t="s">
        <v>30521</v>
      </c>
      <c r="C3199" s="138" t="s">
        <v>30522</v>
      </c>
      <c r="D3199" s="139" t="s">
        <v>1549</v>
      </c>
      <c r="E3199" s="140">
        <v>94.43</v>
      </c>
    </row>
    <row r="3200" spans="1:5" ht="20.100000000000001" customHeight="1" x14ac:dyDescent="0.2">
      <c r="A3200" s="138" t="s">
        <v>30523</v>
      </c>
      <c r="B3200" s="139" t="s">
        <v>30524</v>
      </c>
      <c r="C3200" s="138" t="s">
        <v>30525</v>
      </c>
      <c r="D3200" s="139" t="s">
        <v>1549</v>
      </c>
      <c r="E3200" s="140">
        <v>2635</v>
      </c>
    </row>
    <row r="3201" spans="1:5" ht="20.100000000000001" customHeight="1" x14ac:dyDescent="0.2">
      <c r="A3201" s="138" t="s">
        <v>30526</v>
      </c>
      <c r="B3201" s="139" t="s">
        <v>30527</v>
      </c>
      <c r="C3201" s="138" t="s">
        <v>30528</v>
      </c>
      <c r="D3201" s="139" t="s">
        <v>1549</v>
      </c>
      <c r="E3201" s="140">
        <v>227.17</v>
      </c>
    </row>
    <row r="3202" spans="1:5" ht="20.100000000000001" customHeight="1" x14ac:dyDescent="0.2">
      <c r="A3202" s="138" t="s">
        <v>30529</v>
      </c>
      <c r="B3202" s="139" t="s">
        <v>30530</v>
      </c>
      <c r="C3202" s="138" t="s">
        <v>30531</v>
      </c>
      <c r="D3202" s="139" t="s">
        <v>1549</v>
      </c>
      <c r="E3202" s="140">
        <v>659.64</v>
      </c>
    </row>
    <row r="3203" spans="1:5" ht="20.100000000000001" customHeight="1" x14ac:dyDescent="0.2">
      <c r="A3203" s="138" t="s">
        <v>30532</v>
      </c>
      <c r="B3203" s="139" t="s">
        <v>30533</v>
      </c>
      <c r="C3203" s="138" t="s">
        <v>30534</v>
      </c>
      <c r="D3203" s="139" t="s">
        <v>1549</v>
      </c>
      <c r="E3203" s="140">
        <v>207.94</v>
      </c>
    </row>
    <row r="3204" spans="1:5" ht="20.100000000000001" customHeight="1" x14ac:dyDescent="0.2">
      <c r="A3204" s="138" t="s">
        <v>30535</v>
      </c>
      <c r="B3204" s="139" t="s">
        <v>30536</v>
      </c>
      <c r="C3204" s="138" t="s">
        <v>30537</v>
      </c>
      <c r="D3204" s="139" t="s">
        <v>1549</v>
      </c>
      <c r="E3204" s="140">
        <v>718.6</v>
      </c>
    </row>
    <row r="3205" spans="1:5" ht="20.100000000000001" customHeight="1" x14ac:dyDescent="0.2">
      <c r="A3205" s="138" t="s">
        <v>30538</v>
      </c>
      <c r="B3205" s="139" t="s">
        <v>30539</v>
      </c>
      <c r="C3205" s="138" t="s">
        <v>30540</v>
      </c>
      <c r="D3205" s="139" t="s">
        <v>1549</v>
      </c>
      <c r="E3205" s="140">
        <v>989.33</v>
      </c>
    </row>
    <row r="3206" spans="1:5" ht="20.100000000000001" customHeight="1" x14ac:dyDescent="0.2">
      <c r="A3206" s="138" t="s">
        <v>30541</v>
      </c>
      <c r="B3206" s="139" t="s">
        <v>30542</v>
      </c>
      <c r="C3206" s="138" t="s">
        <v>30543</v>
      </c>
      <c r="D3206" s="139" t="s">
        <v>1549</v>
      </c>
      <c r="E3206" s="140">
        <v>208.57</v>
      </c>
    </row>
    <row r="3207" spans="1:5" ht="20.100000000000001" customHeight="1" x14ac:dyDescent="0.2">
      <c r="A3207" s="138" t="s">
        <v>30544</v>
      </c>
      <c r="B3207" s="139" t="s">
        <v>30545</v>
      </c>
      <c r="C3207" s="138" t="s">
        <v>30546</v>
      </c>
      <c r="D3207" s="139" t="s">
        <v>1549</v>
      </c>
      <c r="E3207" s="140">
        <v>63.46</v>
      </c>
    </row>
    <row r="3208" spans="1:5" ht="20.100000000000001" customHeight="1" x14ac:dyDescent="0.2">
      <c r="A3208" s="138" t="s">
        <v>30547</v>
      </c>
      <c r="B3208" s="139" t="s">
        <v>30548</v>
      </c>
      <c r="C3208" s="138" t="s">
        <v>30549</v>
      </c>
      <c r="D3208" s="139" t="s">
        <v>1549</v>
      </c>
      <c r="E3208" s="140">
        <v>65.81</v>
      </c>
    </row>
    <row r="3209" spans="1:5" ht="20.100000000000001" customHeight="1" x14ac:dyDescent="0.2">
      <c r="A3209" s="138" t="s">
        <v>30550</v>
      </c>
      <c r="B3209" s="139" t="s">
        <v>30551</v>
      </c>
      <c r="C3209" s="138" t="s">
        <v>30552</v>
      </c>
      <c r="D3209" s="139" t="s">
        <v>1549</v>
      </c>
      <c r="E3209" s="140">
        <v>37.700000000000003</v>
      </c>
    </row>
    <row r="3210" spans="1:5" ht="20.100000000000001" customHeight="1" x14ac:dyDescent="0.2">
      <c r="A3210" s="138" t="s">
        <v>30553</v>
      </c>
      <c r="B3210" s="139" t="s">
        <v>30554</v>
      </c>
      <c r="C3210" s="138" t="s">
        <v>30555</v>
      </c>
      <c r="D3210" s="139" t="s">
        <v>1549</v>
      </c>
      <c r="E3210" s="140">
        <v>48.54</v>
      </c>
    </row>
    <row r="3211" spans="1:5" ht="20.100000000000001" customHeight="1" x14ac:dyDescent="0.2">
      <c r="A3211" s="138" t="s">
        <v>30556</v>
      </c>
      <c r="B3211" s="139" t="s">
        <v>30557</v>
      </c>
      <c r="C3211" s="138" t="s">
        <v>30558</v>
      </c>
      <c r="D3211" s="139" t="s">
        <v>1549</v>
      </c>
      <c r="E3211" s="140">
        <v>71.48</v>
      </c>
    </row>
    <row r="3212" spans="1:5" ht="20.100000000000001" customHeight="1" x14ac:dyDescent="0.2">
      <c r="A3212" s="138" t="s">
        <v>30559</v>
      </c>
      <c r="B3212" s="139" t="s">
        <v>30560</v>
      </c>
      <c r="C3212" s="138" t="s">
        <v>30561</v>
      </c>
      <c r="D3212" s="139" t="s">
        <v>1549</v>
      </c>
      <c r="E3212" s="140">
        <v>70.11</v>
      </c>
    </row>
    <row r="3213" spans="1:5" ht="20.100000000000001" customHeight="1" x14ac:dyDescent="0.2">
      <c r="A3213" s="138" t="s">
        <v>30562</v>
      </c>
      <c r="B3213" s="139" t="s">
        <v>30563</v>
      </c>
      <c r="C3213" s="138" t="s">
        <v>30564</v>
      </c>
      <c r="D3213" s="139" t="s">
        <v>1549</v>
      </c>
      <c r="E3213" s="140">
        <v>113.49</v>
      </c>
    </row>
    <row r="3214" spans="1:5" ht="20.100000000000001" customHeight="1" x14ac:dyDescent="0.2">
      <c r="A3214" s="138" t="s">
        <v>30565</v>
      </c>
      <c r="B3214" s="139" t="s">
        <v>30566</v>
      </c>
      <c r="C3214" s="138" t="s">
        <v>30567</v>
      </c>
      <c r="D3214" s="139" t="s">
        <v>1549</v>
      </c>
      <c r="E3214" s="140">
        <v>161.63</v>
      </c>
    </row>
    <row r="3215" spans="1:5" ht="20.100000000000001" customHeight="1" x14ac:dyDescent="0.2">
      <c r="A3215" s="136" t="s">
        <v>1676</v>
      </c>
      <c r="B3215" s="552" t="s">
        <v>30568</v>
      </c>
      <c r="C3215" s="552"/>
      <c r="D3215" s="552"/>
      <c r="E3215" s="137">
        <v>131085.5</v>
      </c>
    </row>
    <row r="3216" spans="1:5" ht="20.100000000000001" customHeight="1" x14ac:dyDescent="0.2">
      <c r="A3216" s="138" t="s">
        <v>1677</v>
      </c>
      <c r="B3216" s="139" t="s">
        <v>30569</v>
      </c>
      <c r="C3216" s="138" t="s">
        <v>30570</v>
      </c>
      <c r="D3216" s="139" t="s">
        <v>1770</v>
      </c>
      <c r="E3216" s="140">
        <v>197.88</v>
      </c>
    </row>
    <row r="3217" spans="1:5" ht="20.100000000000001" customHeight="1" x14ac:dyDescent="0.2">
      <c r="A3217" s="138" t="s">
        <v>30571</v>
      </c>
      <c r="B3217" s="139" t="s">
        <v>30572</v>
      </c>
      <c r="C3217" s="138" t="s">
        <v>30573</v>
      </c>
      <c r="D3217" s="139" t="s">
        <v>1770</v>
      </c>
      <c r="E3217" s="140">
        <v>306.27</v>
      </c>
    </row>
    <row r="3218" spans="1:5" ht="20.100000000000001" customHeight="1" x14ac:dyDescent="0.2">
      <c r="A3218" s="138" t="s">
        <v>30574</v>
      </c>
      <c r="B3218" s="139" t="s">
        <v>30575</v>
      </c>
      <c r="C3218" s="138" t="s">
        <v>30576</v>
      </c>
      <c r="D3218" s="139" t="s">
        <v>1770</v>
      </c>
      <c r="E3218" s="140">
        <v>433.33</v>
      </c>
    </row>
    <row r="3219" spans="1:5" ht="20.100000000000001" customHeight="1" x14ac:dyDescent="0.2">
      <c r="A3219" s="138" t="s">
        <v>30577</v>
      </c>
      <c r="B3219" s="139" t="s">
        <v>30578</v>
      </c>
      <c r="C3219" s="138" t="s">
        <v>30579</v>
      </c>
      <c r="D3219" s="139" t="s">
        <v>1770</v>
      </c>
      <c r="E3219" s="140">
        <v>229.23</v>
      </c>
    </row>
    <row r="3220" spans="1:5" ht="20.100000000000001" customHeight="1" x14ac:dyDescent="0.2">
      <c r="A3220" s="138" t="s">
        <v>30580</v>
      </c>
      <c r="B3220" s="139" t="s">
        <v>30581</v>
      </c>
      <c r="C3220" s="138" t="s">
        <v>30582</v>
      </c>
      <c r="D3220" s="139" t="s">
        <v>1549</v>
      </c>
      <c r="E3220" s="140">
        <v>295.5</v>
      </c>
    </row>
    <row r="3221" spans="1:5" ht="20.100000000000001" customHeight="1" x14ac:dyDescent="0.2">
      <c r="A3221" s="138" t="s">
        <v>30583</v>
      </c>
      <c r="B3221" s="139" t="s">
        <v>30584</v>
      </c>
      <c r="C3221" s="138" t="s">
        <v>30585</v>
      </c>
      <c r="D3221" s="139" t="s">
        <v>1549</v>
      </c>
      <c r="E3221" s="140">
        <v>440.25</v>
      </c>
    </row>
    <row r="3222" spans="1:5" ht="20.100000000000001" customHeight="1" x14ac:dyDescent="0.2">
      <c r="A3222" s="138" t="s">
        <v>30586</v>
      </c>
      <c r="B3222" s="139" t="s">
        <v>30587</v>
      </c>
      <c r="C3222" s="138" t="s">
        <v>30588</v>
      </c>
      <c r="D3222" s="139" t="s">
        <v>1549</v>
      </c>
      <c r="E3222" s="140">
        <v>226.99</v>
      </c>
    </row>
    <row r="3223" spans="1:5" ht="20.100000000000001" customHeight="1" x14ac:dyDescent="0.2">
      <c r="A3223" s="138" t="s">
        <v>30589</v>
      </c>
      <c r="B3223" s="139" t="s">
        <v>30590</v>
      </c>
      <c r="C3223" s="138" t="s">
        <v>30591</v>
      </c>
      <c r="D3223" s="139" t="s">
        <v>1549</v>
      </c>
      <c r="E3223" s="140">
        <v>325.33999999999997</v>
      </c>
    </row>
    <row r="3224" spans="1:5" ht="20.100000000000001" customHeight="1" x14ac:dyDescent="0.2">
      <c r="A3224" s="138" t="s">
        <v>30592</v>
      </c>
      <c r="B3224" s="139" t="s">
        <v>30593</v>
      </c>
      <c r="C3224" s="138" t="s">
        <v>30594</v>
      </c>
      <c r="D3224" s="139" t="s">
        <v>1549</v>
      </c>
      <c r="E3224" s="140">
        <v>78.989999999999995</v>
      </c>
    </row>
    <row r="3225" spans="1:5" ht="20.100000000000001" customHeight="1" x14ac:dyDescent="0.2">
      <c r="A3225" s="138" t="s">
        <v>30595</v>
      </c>
      <c r="B3225" s="139" t="s">
        <v>30596</v>
      </c>
      <c r="C3225" s="138" t="s">
        <v>30597</v>
      </c>
      <c r="D3225" s="139" t="s">
        <v>1549</v>
      </c>
      <c r="E3225" s="140">
        <v>325.32</v>
      </c>
    </row>
    <row r="3226" spans="1:5" ht="20.100000000000001" customHeight="1" x14ac:dyDescent="0.2">
      <c r="A3226" s="138" t="s">
        <v>30598</v>
      </c>
      <c r="B3226" s="139" t="s">
        <v>30599</v>
      </c>
      <c r="C3226" s="138" t="s">
        <v>30600</v>
      </c>
      <c r="D3226" s="139" t="s">
        <v>2759</v>
      </c>
      <c r="E3226" s="140">
        <v>165.76</v>
      </c>
    </row>
    <row r="3227" spans="1:5" ht="20.100000000000001" customHeight="1" x14ac:dyDescent="0.2">
      <c r="A3227" s="547" t="s">
        <v>30601</v>
      </c>
      <c r="B3227" s="548" t="s">
        <v>30602</v>
      </c>
      <c r="C3227" s="547" t="s">
        <v>30603</v>
      </c>
      <c r="D3227" s="548" t="s">
        <v>1549</v>
      </c>
      <c r="E3227" s="549">
        <v>292.31</v>
      </c>
    </row>
    <row r="3228" spans="1:5" ht="2.1" customHeight="1" x14ac:dyDescent="0.2">
      <c r="A3228" s="547"/>
      <c r="B3228" s="548"/>
      <c r="C3228" s="547"/>
      <c r="D3228" s="548"/>
      <c r="E3228" s="549"/>
    </row>
    <row r="3229" spans="1:5" ht="20.100000000000001" customHeight="1" x14ac:dyDescent="0.2">
      <c r="A3229" s="547" t="s">
        <v>30604</v>
      </c>
      <c r="B3229" s="548" t="s">
        <v>30605</v>
      </c>
      <c r="C3229" s="547" t="s">
        <v>30606</v>
      </c>
      <c r="D3229" s="548" t="s">
        <v>1549</v>
      </c>
      <c r="E3229" s="549">
        <v>454.22</v>
      </c>
    </row>
    <row r="3230" spans="1:5" ht="2.1" customHeight="1" x14ac:dyDescent="0.2">
      <c r="A3230" s="547"/>
      <c r="B3230" s="548"/>
      <c r="C3230" s="547"/>
      <c r="D3230" s="548"/>
      <c r="E3230" s="549"/>
    </row>
    <row r="3231" spans="1:5" ht="20.100000000000001" customHeight="1" x14ac:dyDescent="0.2">
      <c r="A3231" s="547" t="s">
        <v>30607</v>
      </c>
      <c r="B3231" s="548" t="s">
        <v>30608</v>
      </c>
      <c r="C3231" s="547" t="s">
        <v>30609</v>
      </c>
      <c r="D3231" s="548" t="s">
        <v>1549</v>
      </c>
      <c r="E3231" s="549">
        <v>633.38</v>
      </c>
    </row>
    <row r="3232" spans="1:5" ht="2.1" customHeight="1" x14ac:dyDescent="0.2">
      <c r="A3232" s="547"/>
      <c r="B3232" s="548"/>
      <c r="C3232" s="547"/>
      <c r="D3232" s="548"/>
      <c r="E3232" s="549"/>
    </row>
    <row r="3233" spans="1:5" ht="20.100000000000001" customHeight="1" x14ac:dyDescent="0.2">
      <c r="A3233" s="138" t="s">
        <v>30610</v>
      </c>
      <c r="B3233" s="139" t="s">
        <v>30611</v>
      </c>
      <c r="C3233" s="138" t="s">
        <v>30612</v>
      </c>
      <c r="D3233" s="139" t="s">
        <v>2759</v>
      </c>
      <c r="E3233" s="140">
        <v>263.25</v>
      </c>
    </row>
    <row r="3234" spans="1:5" ht="20.100000000000001" customHeight="1" x14ac:dyDescent="0.2">
      <c r="A3234" s="547" t="s">
        <v>30613</v>
      </c>
      <c r="B3234" s="548" t="s">
        <v>30614</v>
      </c>
      <c r="C3234" s="547" t="s">
        <v>30615</v>
      </c>
      <c r="D3234" s="548" t="s">
        <v>1549</v>
      </c>
      <c r="E3234" s="549">
        <v>503.66</v>
      </c>
    </row>
    <row r="3235" spans="1:5" ht="2.1" customHeight="1" x14ac:dyDescent="0.2">
      <c r="A3235" s="547"/>
      <c r="B3235" s="548"/>
      <c r="C3235" s="547"/>
      <c r="D3235" s="548"/>
      <c r="E3235" s="549"/>
    </row>
    <row r="3236" spans="1:5" ht="20.100000000000001" customHeight="1" x14ac:dyDescent="0.2">
      <c r="A3236" s="547" t="s">
        <v>30616</v>
      </c>
      <c r="B3236" s="548" t="s">
        <v>30617</v>
      </c>
      <c r="C3236" s="547" t="s">
        <v>30618</v>
      </c>
      <c r="D3236" s="548" t="s">
        <v>1549</v>
      </c>
      <c r="E3236" s="549">
        <v>721.3</v>
      </c>
    </row>
    <row r="3237" spans="1:5" ht="2.1" customHeight="1" x14ac:dyDescent="0.2">
      <c r="A3237" s="547"/>
      <c r="B3237" s="548"/>
      <c r="C3237" s="547"/>
      <c r="D3237" s="548"/>
      <c r="E3237" s="549"/>
    </row>
    <row r="3238" spans="1:5" ht="20.100000000000001" customHeight="1" x14ac:dyDescent="0.2">
      <c r="A3238" s="547" t="s">
        <v>30619</v>
      </c>
      <c r="B3238" s="548" t="s">
        <v>30620</v>
      </c>
      <c r="C3238" s="547" t="s">
        <v>30621</v>
      </c>
      <c r="D3238" s="548" t="s">
        <v>1549</v>
      </c>
      <c r="E3238" s="549">
        <v>942.29</v>
      </c>
    </row>
    <row r="3239" spans="1:5" ht="2.1" customHeight="1" x14ac:dyDescent="0.2">
      <c r="A3239" s="547"/>
      <c r="B3239" s="548"/>
      <c r="C3239" s="547"/>
      <c r="D3239" s="548"/>
      <c r="E3239" s="549"/>
    </row>
    <row r="3240" spans="1:5" ht="20.100000000000001" customHeight="1" x14ac:dyDescent="0.2">
      <c r="A3240" s="138" t="s">
        <v>30622</v>
      </c>
      <c r="B3240" s="139" t="s">
        <v>30623</v>
      </c>
      <c r="C3240" s="138" t="s">
        <v>30624</v>
      </c>
      <c r="D3240" s="139" t="s">
        <v>2759</v>
      </c>
      <c r="E3240" s="140">
        <v>213.27</v>
      </c>
    </row>
    <row r="3241" spans="1:5" ht="20.100000000000001" customHeight="1" x14ac:dyDescent="0.2">
      <c r="A3241" s="138" t="s">
        <v>30625</v>
      </c>
      <c r="B3241" s="139" t="s">
        <v>30626</v>
      </c>
      <c r="C3241" s="138" t="s">
        <v>30627</v>
      </c>
      <c r="D3241" s="139" t="s">
        <v>5927</v>
      </c>
      <c r="E3241" s="140">
        <v>556.29999999999995</v>
      </c>
    </row>
    <row r="3242" spans="1:5" ht="20.100000000000001" customHeight="1" x14ac:dyDescent="0.2">
      <c r="A3242" s="138" t="s">
        <v>30628</v>
      </c>
      <c r="B3242" s="139" t="s">
        <v>30629</v>
      </c>
      <c r="C3242" s="138" t="s">
        <v>30630</v>
      </c>
      <c r="D3242" s="139" t="s">
        <v>1549</v>
      </c>
      <c r="E3242" s="140">
        <v>180.04</v>
      </c>
    </row>
    <row r="3243" spans="1:5" ht="20.100000000000001" customHeight="1" x14ac:dyDescent="0.2">
      <c r="A3243" s="138" t="s">
        <v>30631</v>
      </c>
      <c r="B3243" s="139" t="s">
        <v>30632</v>
      </c>
      <c r="C3243" s="138" t="s">
        <v>30633</v>
      </c>
      <c r="D3243" s="139" t="s">
        <v>1549</v>
      </c>
      <c r="E3243" s="140">
        <v>615.49</v>
      </c>
    </row>
    <row r="3244" spans="1:5" ht="20.100000000000001" customHeight="1" x14ac:dyDescent="0.2">
      <c r="A3244" s="138" t="s">
        <v>30634</v>
      </c>
      <c r="B3244" s="139" t="s">
        <v>30635</v>
      </c>
      <c r="C3244" s="138" t="s">
        <v>30636</v>
      </c>
      <c r="D3244" s="139" t="s">
        <v>1549</v>
      </c>
      <c r="E3244" s="140">
        <v>194.78</v>
      </c>
    </row>
    <row r="3245" spans="1:5" ht="20.100000000000001" customHeight="1" x14ac:dyDescent="0.2">
      <c r="A3245" s="138" t="s">
        <v>30637</v>
      </c>
      <c r="B3245" s="139" t="s">
        <v>30638</v>
      </c>
      <c r="C3245" s="138" t="s">
        <v>30639</v>
      </c>
      <c r="D3245" s="139" t="s">
        <v>1549</v>
      </c>
      <c r="E3245" s="140">
        <v>5824.83</v>
      </c>
    </row>
    <row r="3246" spans="1:5" ht="20.100000000000001" customHeight="1" x14ac:dyDescent="0.2">
      <c r="A3246" s="138" t="s">
        <v>30640</v>
      </c>
      <c r="B3246" s="139" t="s">
        <v>30641</v>
      </c>
      <c r="C3246" s="138" t="s">
        <v>30642</v>
      </c>
      <c r="D3246" s="139" t="s">
        <v>1549</v>
      </c>
      <c r="E3246" s="140">
        <v>1926.91</v>
      </c>
    </row>
    <row r="3247" spans="1:5" ht="20.100000000000001" customHeight="1" x14ac:dyDescent="0.2">
      <c r="A3247" s="138" t="s">
        <v>30643</v>
      </c>
      <c r="B3247" s="139" t="s">
        <v>30644</v>
      </c>
      <c r="C3247" s="138" t="s">
        <v>30645</v>
      </c>
      <c r="D3247" s="139" t="s">
        <v>1549</v>
      </c>
      <c r="E3247" s="140">
        <v>2568.91</v>
      </c>
    </row>
    <row r="3248" spans="1:5" ht="20.100000000000001" customHeight="1" x14ac:dyDescent="0.2">
      <c r="A3248" s="547" t="s">
        <v>30646</v>
      </c>
      <c r="B3248" s="548" t="s">
        <v>30647</v>
      </c>
      <c r="C3248" s="547" t="s">
        <v>30648</v>
      </c>
      <c r="D3248" s="548" t="s">
        <v>1549</v>
      </c>
      <c r="E3248" s="549">
        <v>6030.55</v>
      </c>
    </row>
    <row r="3249" spans="1:5" ht="2.1" customHeight="1" x14ac:dyDescent="0.2">
      <c r="A3249" s="547"/>
      <c r="B3249" s="548"/>
      <c r="C3249" s="547"/>
      <c r="D3249" s="548"/>
      <c r="E3249" s="549"/>
    </row>
    <row r="3250" spans="1:5" ht="20.100000000000001" customHeight="1" x14ac:dyDescent="0.2">
      <c r="A3250" s="138" t="s">
        <v>30649</v>
      </c>
      <c r="B3250" s="139" t="s">
        <v>30650</v>
      </c>
      <c r="C3250" s="138" t="s">
        <v>30651</v>
      </c>
      <c r="D3250" s="139" t="s">
        <v>1549</v>
      </c>
      <c r="E3250" s="140">
        <v>1594.93</v>
      </c>
    </row>
    <row r="3251" spans="1:5" ht="20.100000000000001" customHeight="1" x14ac:dyDescent="0.2">
      <c r="A3251" s="138" t="s">
        <v>30652</v>
      </c>
      <c r="B3251" s="139" t="s">
        <v>30653</v>
      </c>
      <c r="C3251" s="138" t="s">
        <v>30654</v>
      </c>
      <c r="D3251" s="139" t="s">
        <v>1549</v>
      </c>
      <c r="E3251" s="140">
        <v>1035.9100000000001</v>
      </c>
    </row>
    <row r="3252" spans="1:5" ht="20.100000000000001" customHeight="1" x14ac:dyDescent="0.2">
      <c r="A3252" s="138" t="s">
        <v>30655</v>
      </c>
      <c r="B3252" s="139" t="s">
        <v>30656</v>
      </c>
      <c r="C3252" s="138" t="s">
        <v>30657</v>
      </c>
      <c r="D3252" s="139" t="s">
        <v>1549</v>
      </c>
      <c r="E3252" s="140">
        <v>859.44</v>
      </c>
    </row>
    <row r="3253" spans="1:5" ht="20.100000000000001" customHeight="1" x14ac:dyDescent="0.2">
      <c r="A3253" s="138" t="s">
        <v>30658</v>
      </c>
      <c r="B3253" s="139" t="s">
        <v>30659</v>
      </c>
      <c r="C3253" s="138" t="s">
        <v>30660</v>
      </c>
      <c r="D3253" s="139" t="s">
        <v>1549</v>
      </c>
      <c r="E3253" s="140">
        <v>1265.3499999999999</v>
      </c>
    </row>
    <row r="3254" spans="1:5" ht="20.100000000000001" customHeight="1" x14ac:dyDescent="0.2">
      <c r="A3254" s="138" t="s">
        <v>30661</v>
      </c>
      <c r="B3254" s="139" t="s">
        <v>30662</v>
      </c>
      <c r="C3254" s="138" t="s">
        <v>30663</v>
      </c>
      <c r="D3254" s="139" t="s">
        <v>1549</v>
      </c>
      <c r="E3254" s="140">
        <v>1320.87</v>
      </c>
    </row>
    <row r="3255" spans="1:5" ht="20.100000000000001" customHeight="1" x14ac:dyDescent="0.2">
      <c r="A3255" s="138" t="s">
        <v>30664</v>
      </c>
      <c r="B3255" s="139" t="s">
        <v>30665</v>
      </c>
      <c r="C3255" s="138" t="s">
        <v>30666</v>
      </c>
      <c r="D3255" s="139" t="s">
        <v>1549</v>
      </c>
      <c r="E3255" s="140">
        <v>178.3</v>
      </c>
    </row>
    <row r="3256" spans="1:5" ht="20.100000000000001" customHeight="1" x14ac:dyDescent="0.2">
      <c r="A3256" s="138" t="s">
        <v>30667</v>
      </c>
      <c r="B3256" s="139" t="s">
        <v>30668</v>
      </c>
      <c r="C3256" s="138" t="s">
        <v>30669</v>
      </c>
      <c r="D3256" s="139" t="s">
        <v>1549</v>
      </c>
      <c r="E3256" s="140">
        <v>404.4</v>
      </c>
    </row>
    <row r="3257" spans="1:5" ht="20.100000000000001" customHeight="1" x14ac:dyDescent="0.2">
      <c r="A3257" s="138" t="s">
        <v>30670</v>
      </c>
      <c r="B3257" s="139" t="s">
        <v>30671</v>
      </c>
      <c r="C3257" s="138" t="s">
        <v>30672</v>
      </c>
      <c r="D3257" s="139" t="s">
        <v>1549</v>
      </c>
      <c r="E3257" s="140">
        <v>284.32</v>
      </c>
    </row>
    <row r="3258" spans="1:5" ht="20.100000000000001" customHeight="1" x14ac:dyDescent="0.2">
      <c r="A3258" s="138" t="s">
        <v>30673</v>
      </c>
      <c r="B3258" s="139" t="s">
        <v>30674</v>
      </c>
      <c r="C3258" s="138" t="s">
        <v>30675</v>
      </c>
      <c r="D3258" s="139" t="s">
        <v>1549</v>
      </c>
      <c r="E3258" s="140">
        <v>679.38</v>
      </c>
    </row>
    <row r="3259" spans="1:5" ht="20.100000000000001" customHeight="1" x14ac:dyDescent="0.2">
      <c r="A3259" s="138" t="s">
        <v>30676</v>
      </c>
      <c r="B3259" s="139" t="s">
        <v>30677</v>
      </c>
      <c r="C3259" s="138" t="s">
        <v>30678</v>
      </c>
      <c r="D3259" s="139" t="s">
        <v>1549</v>
      </c>
      <c r="E3259" s="140">
        <v>362.76</v>
      </c>
    </row>
    <row r="3260" spans="1:5" ht="20.100000000000001" customHeight="1" x14ac:dyDescent="0.2">
      <c r="A3260" s="547" t="s">
        <v>30679</v>
      </c>
      <c r="B3260" s="548" t="s">
        <v>30680</v>
      </c>
      <c r="C3260" s="547" t="s">
        <v>30681</v>
      </c>
      <c r="D3260" s="548" t="s">
        <v>1549</v>
      </c>
      <c r="E3260" s="549">
        <v>1047.21</v>
      </c>
    </row>
    <row r="3261" spans="1:5" ht="2.1" customHeight="1" x14ac:dyDescent="0.2">
      <c r="A3261" s="547"/>
      <c r="B3261" s="548"/>
      <c r="C3261" s="547"/>
      <c r="D3261" s="548"/>
      <c r="E3261" s="549"/>
    </row>
    <row r="3262" spans="1:5" ht="20.100000000000001" customHeight="1" x14ac:dyDescent="0.2">
      <c r="A3262" s="547" t="s">
        <v>30682</v>
      </c>
      <c r="B3262" s="548" t="s">
        <v>30683</v>
      </c>
      <c r="C3262" s="547" t="s">
        <v>30684</v>
      </c>
      <c r="D3262" s="548" t="s">
        <v>1549</v>
      </c>
      <c r="E3262" s="549">
        <v>3328.59</v>
      </c>
    </row>
    <row r="3263" spans="1:5" ht="2.1" customHeight="1" x14ac:dyDescent="0.2">
      <c r="A3263" s="547"/>
      <c r="B3263" s="548"/>
      <c r="C3263" s="547"/>
      <c r="D3263" s="548"/>
      <c r="E3263" s="549"/>
    </row>
    <row r="3264" spans="1:5" ht="20.100000000000001" customHeight="1" x14ac:dyDescent="0.2">
      <c r="A3264" s="547" t="s">
        <v>30685</v>
      </c>
      <c r="B3264" s="548" t="s">
        <v>30686</v>
      </c>
      <c r="C3264" s="547" t="s">
        <v>30687</v>
      </c>
      <c r="D3264" s="548" t="s">
        <v>1549</v>
      </c>
      <c r="E3264" s="549">
        <v>5045.55</v>
      </c>
    </row>
    <row r="3265" spans="1:5" ht="2.1" customHeight="1" x14ac:dyDescent="0.2">
      <c r="A3265" s="547"/>
      <c r="B3265" s="548"/>
      <c r="C3265" s="547"/>
      <c r="D3265" s="548"/>
      <c r="E3265" s="549"/>
    </row>
    <row r="3266" spans="1:5" ht="20.100000000000001" customHeight="1" x14ac:dyDescent="0.2">
      <c r="A3266" s="547" t="s">
        <v>30688</v>
      </c>
      <c r="B3266" s="548" t="s">
        <v>30689</v>
      </c>
      <c r="C3266" s="547" t="s">
        <v>30690</v>
      </c>
      <c r="D3266" s="548" t="s">
        <v>1549</v>
      </c>
      <c r="E3266" s="549">
        <v>6297.41</v>
      </c>
    </row>
    <row r="3267" spans="1:5" ht="2.1" customHeight="1" x14ac:dyDescent="0.2">
      <c r="A3267" s="547"/>
      <c r="B3267" s="548"/>
      <c r="C3267" s="547"/>
      <c r="D3267" s="548"/>
      <c r="E3267" s="549"/>
    </row>
    <row r="3268" spans="1:5" ht="20.100000000000001" customHeight="1" x14ac:dyDescent="0.2">
      <c r="A3268" s="547" t="s">
        <v>30691</v>
      </c>
      <c r="B3268" s="548" t="s">
        <v>30692</v>
      </c>
      <c r="C3268" s="547" t="s">
        <v>30693</v>
      </c>
      <c r="D3268" s="548" t="s">
        <v>1549</v>
      </c>
      <c r="E3268" s="549">
        <v>691.54</v>
      </c>
    </row>
    <row r="3269" spans="1:5" ht="2.1" customHeight="1" x14ac:dyDescent="0.2">
      <c r="A3269" s="547"/>
      <c r="B3269" s="548"/>
      <c r="C3269" s="547"/>
      <c r="D3269" s="548"/>
      <c r="E3269" s="549"/>
    </row>
    <row r="3270" spans="1:5" ht="20.100000000000001" customHeight="1" x14ac:dyDescent="0.2">
      <c r="A3270" s="547" t="s">
        <v>30694</v>
      </c>
      <c r="B3270" s="548" t="s">
        <v>30695</v>
      </c>
      <c r="C3270" s="547" t="s">
        <v>30696</v>
      </c>
      <c r="D3270" s="548" t="s">
        <v>1549</v>
      </c>
      <c r="E3270" s="549">
        <v>2972.92</v>
      </c>
    </row>
    <row r="3271" spans="1:5" ht="2.1" customHeight="1" x14ac:dyDescent="0.2">
      <c r="A3271" s="547"/>
      <c r="B3271" s="548"/>
      <c r="C3271" s="547"/>
      <c r="D3271" s="548"/>
      <c r="E3271" s="549"/>
    </row>
    <row r="3272" spans="1:5" ht="20.100000000000001" customHeight="1" x14ac:dyDescent="0.2">
      <c r="A3272" s="547" t="s">
        <v>30697</v>
      </c>
      <c r="B3272" s="548" t="s">
        <v>30698</v>
      </c>
      <c r="C3272" s="547" t="s">
        <v>30699</v>
      </c>
      <c r="D3272" s="548" t="s">
        <v>1549</v>
      </c>
      <c r="E3272" s="549">
        <v>4458.01</v>
      </c>
    </row>
    <row r="3273" spans="1:5" ht="2.1" customHeight="1" x14ac:dyDescent="0.2">
      <c r="A3273" s="547"/>
      <c r="B3273" s="548"/>
      <c r="C3273" s="547"/>
      <c r="D3273" s="548"/>
      <c r="E3273" s="549"/>
    </row>
    <row r="3274" spans="1:5" ht="20.100000000000001" customHeight="1" x14ac:dyDescent="0.2">
      <c r="A3274" s="547" t="s">
        <v>30700</v>
      </c>
      <c r="B3274" s="548" t="s">
        <v>30701</v>
      </c>
      <c r="C3274" s="547" t="s">
        <v>30702</v>
      </c>
      <c r="D3274" s="548" t="s">
        <v>1549</v>
      </c>
      <c r="E3274" s="549">
        <v>5697.62</v>
      </c>
    </row>
    <row r="3275" spans="1:5" ht="2.1" customHeight="1" x14ac:dyDescent="0.2">
      <c r="A3275" s="547"/>
      <c r="B3275" s="548"/>
      <c r="C3275" s="547"/>
      <c r="D3275" s="548"/>
      <c r="E3275" s="549"/>
    </row>
    <row r="3276" spans="1:5" ht="20.100000000000001" customHeight="1" x14ac:dyDescent="0.2">
      <c r="A3276" s="547" t="s">
        <v>30703</v>
      </c>
      <c r="B3276" s="548" t="s">
        <v>30704</v>
      </c>
      <c r="C3276" s="547" t="s">
        <v>30705</v>
      </c>
      <c r="D3276" s="548" t="s">
        <v>1549</v>
      </c>
      <c r="E3276" s="549">
        <v>33.56</v>
      </c>
    </row>
    <row r="3277" spans="1:5" ht="2.1" customHeight="1" x14ac:dyDescent="0.2">
      <c r="A3277" s="547"/>
      <c r="B3277" s="548"/>
      <c r="C3277" s="547"/>
      <c r="D3277" s="548"/>
      <c r="E3277" s="549"/>
    </row>
    <row r="3278" spans="1:5" ht="20.100000000000001" customHeight="1" x14ac:dyDescent="0.2">
      <c r="A3278" s="547" t="s">
        <v>30706</v>
      </c>
      <c r="B3278" s="548" t="s">
        <v>30707</v>
      </c>
      <c r="C3278" s="547" t="s">
        <v>30708</v>
      </c>
      <c r="D3278" s="548" t="s">
        <v>1549</v>
      </c>
      <c r="E3278" s="549">
        <v>39.19</v>
      </c>
    </row>
    <row r="3279" spans="1:5" ht="2.1" customHeight="1" x14ac:dyDescent="0.2">
      <c r="A3279" s="547"/>
      <c r="B3279" s="548"/>
      <c r="C3279" s="547"/>
      <c r="D3279" s="548"/>
      <c r="E3279" s="549"/>
    </row>
    <row r="3280" spans="1:5" ht="20.100000000000001" customHeight="1" x14ac:dyDescent="0.2">
      <c r="A3280" s="547" t="s">
        <v>30709</v>
      </c>
      <c r="B3280" s="548" t="s">
        <v>30710</v>
      </c>
      <c r="C3280" s="547" t="s">
        <v>30711</v>
      </c>
      <c r="D3280" s="548" t="s">
        <v>1549</v>
      </c>
      <c r="E3280" s="549">
        <v>48.24</v>
      </c>
    </row>
    <row r="3281" spans="1:5" ht="2.1" customHeight="1" x14ac:dyDescent="0.2">
      <c r="A3281" s="547"/>
      <c r="B3281" s="548"/>
      <c r="C3281" s="547"/>
      <c r="D3281" s="548"/>
      <c r="E3281" s="549"/>
    </row>
    <row r="3282" spans="1:5" ht="20.100000000000001" customHeight="1" x14ac:dyDescent="0.2">
      <c r="A3282" s="547" t="s">
        <v>30712</v>
      </c>
      <c r="B3282" s="548" t="s">
        <v>30713</v>
      </c>
      <c r="C3282" s="547" t="s">
        <v>30714</v>
      </c>
      <c r="D3282" s="548" t="s">
        <v>1549</v>
      </c>
      <c r="E3282" s="549">
        <v>50.68</v>
      </c>
    </row>
    <row r="3283" spans="1:5" ht="11.1" customHeight="1" x14ac:dyDescent="0.2">
      <c r="A3283" s="547"/>
      <c r="B3283" s="548"/>
      <c r="C3283" s="547"/>
      <c r="D3283" s="548"/>
      <c r="E3283" s="549"/>
    </row>
    <row r="3284" spans="1:5" ht="20.100000000000001" customHeight="1" x14ac:dyDescent="0.2">
      <c r="A3284" s="547" t="s">
        <v>30715</v>
      </c>
      <c r="B3284" s="548" t="s">
        <v>30716</v>
      </c>
      <c r="C3284" s="547" t="s">
        <v>30717</v>
      </c>
      <c r="D3284" s="548" t="s">
        <v>1549</v>
      </c>
      <c r="E3284" s="549">
        <v>53.37</v>
      </c>
    </row>
    <row r="3285" spans="1:5" ht="2.1" customHeight="1" x14ac:dyDescent="0.2">
      <c r="A3285" s="547"/>
      <c r="B3285" s="548"/>
      <c r="C3285" s="547"/>
      <c r="D3285" s="548"/>
      <c r="E3285" s="549"/>
    </row>
    <row r="3286" spans="1:5" ht="20.100000000000001" customHeight="1" x14ac:dyDescent="0.2">
      <c r="A3286" s="547" t="s">
        <v>30718</v>
      </c>
      <c r="B3286" s="548" t="s">
        <v>30719</v>
      </c>
      <c r="C3286" s="547" t="s">
        <v>30720</v>
      </c>
      <c r="D3286" s="548" t="s">
        <v>1549</v>
      </c>
      <c r="E3286" s="549">
        <v>62.52</v>
      </c>
    </row>
    <row r="3287" spans="1:5" ht="2.1" customHeight="1" x14ac:dyDescent="0.2">
      <c r="A3287" s="547"/>
      <c r="B3287" s="548"/>
      <c r="C3287" s="547"/>
      <c r="D3287" s="548"/>
      <c r="E3287" s="549"/>
    </row>
    <row r="3288" spans="1:5" ht="20.100000000000001" customHeight="1" x14ac:dyDescent="0.2">
      <c r="A3288" s="547" t="s">
        <v>30721</v>
      </c>
      <c r="B3288" s="548" t="s">
        <v>30722</v>
      </c>
      <c r="C3288" s="547" t="s">
        <v>30723</v>
      </c>
      <c r="D3288" s="548" t="s">
        <v>1549</v>
      </c>
      <c r="E3288" s="549">
        <v>61.24</v>
      </c>
    </row>
    <row r="3289" spans="1:5" ht="2.1" customHeight="1" x14ac:dyDescent="0.2">
      <c r="A3289" s="547"/>
      <c r="B3289" s="548"/>
      <c r="C3289" s="547"/>
      <c r="D3289" s="548"/>
      <c r="E3289" s="549"/>
    </row>
    <row r="3290" spans="1:5" ht="20.100000000000001" customHeight="1" x14ac:dyDescent="0.2">
      <c r="A3290" s="547" t="s">
        <v>30724</v>
      </c>
      <c r="B3290" s="548" t="s">
        <v>30725</v>
      </c>
      <c r="C3290" s="547" t="s">
        <v>30726</v>
      </c>
      <c r="D3290" s="548" t="s">
        <v>1549</v>
      </c>
      <c r="E3290" s="549">
        <v>75.150000000000006</v>
      </c>
    </row>
    <row r="3291" spans="1:5" ht="2.1" customHeight="1" x14ac:dyDescent="0.2">
      <c r="A3291" s="547"/>
      <c r="B3291" s="548"/>
      <c r="C3291" s="547"/>
      <c r="D3291" s="548"/>
      <c r="E3291" s="549"/>
    </row>
    <row r="3292" spans="1:5" ht="20.100000000000001" customHeight="1" x14ac:dyDescent="0.2">
      <c r="A3292" s="547" t="s">
        <v>30727</v>
      </c>
      <c r="B3292" s="548" t="s">
        <v>30728</v>
      </c>
      <c r="C3292" s="547" t="s">
        <v>30729</v>
      </c>
      <c r="D3292" s="548" t="s">
        <v>1549</v>
      </c>
      <c r="E3292" s="549">
        <v>91.53</v>
      </c>
    </row>
    <row r="3293" spans="1:5" ht="2.1" customHeight="1" x14ac:dyDescent="0.2">
      <c r="A3293" s="547"/>
      <c r="B3293" s="548"/>
      <c r="C3293" s="547"/>
      <c r="D3293" s="548"/>
      <c r="E3293" s="549"/>
    </row>
    <row r="3294" spans="1:5" ht="20.100000000000001" customHeight="1" x14ac:dyDescent="0.2">
      <c r="A3294" s="138" t="s">
        <v>30730</v>
      </c>
      <c r="B3294" s="139" t="s">
        <v>30731</v>
      </c>
      <c r="C3294" s="138" t="s">
        <v>30732</v>
      </c>
      <c r="D3294" s="139" t="s">
        <v>1549</v>
      </c>
      <c r="E3294" s="140">
        <v>688.76</v>
      </c>
    </row>
    <row r="3295" spans="1:5" ht="20.100000000000001" customHeight="1" x14ac:dyDescent="0.2">
      <c r="A3295" s="138" t="s">
        <v>30733</v>
      </c>
      <c r="B3295" s="139" t="s">
        <v>30734</v>
      </c>
      <c r="C3295" s="138" t="s">
        <v>30735</v>
      </c>
      <c r="D3295" s="139" t="s">
        <v>1549</v>
      </c>
      <c r="E3295" s="140">
        <v>79.36</v>
      </c>
    </row>
    <row r="3296" spans="1:5" ht="20.100000000000001" customHeight="1" x14ac:dyDescent="0.2">
      <c r="A3296" s="138" t="s">
        <v>30736</v>
      </c>
      <c r="B3296" s="139" t="s">
        <v>30737</v>
      </c>
      <c r="C3296" s="138" t="s">
        <v>30738</v>
      </c>
      <c r="D3296" s="139" t="s">
        <v>1549</v>
      </c>
      <c r="E3296" s="140">
        <v>318.5</v>
      </c>
    </row>
    <row r="3297" spans="1:5" ht="20.100000000000001" customHeight="1" x14ac:dyDescent="0.2">
      <c r="A3297" s="138" t="s">
        <v>30739</v>
      </c>
      <c r="B3297" s="139" t="s">
        <v>30740</v>
      </c>
      <c r="C3297" s="138" t="s">
        <v>30741</v>
      </c>
      <c r="D3297" s="139" t="s">
        <v>1549</v>
      </c>
      <c r="E3297" s="140">
        <v>507.43</v>
      </c>
    </row>
    <row r="3298" spans="1:5" ht="20.100000000000001" customHeight="1" x14ac:dyDescent="0.2">
      <c r="A3298" s="138" t="s">
        <v>30742</v>
      </c>
      <c r="B3298" s="139" t="s">
        <v>30743</v>
      </c>
      <c r="C3298" s="138" t="s">
        <v>30744</v>
      </c>
      <c r="D3298" s="139" t="s">
        <v>1549</v>
      </c>
      <c r="E3298" s="140">
        <v>69.67</v>
      </c>
    </row>
    <row r="3299" spans="1:5" ht="20.100000000000001" customHeight="1" x14ac:dyDescent="0.2">
      <c r="A3299" s="138" t="s">
        <v>30745</v>
      </c>
      <c r="B3299" s="139" t="s">
        <v>30746</v>
      </c>
      <c r="C3299" s="138" t="s">
        <v>30747</v>
      </c>
      <c r="D3299" s="139" t="s">
        <v>1549</v>
      </c>
      <c r="E3299" s="140">
        <v>496.85</v>
      </c>
    </row>
    <row r="3300" spans="1:5" ht="20.100000000000001" customHeight="1" x14ac:dyDescent="0.2">
      <c r="A3300" s="138" t="s">
        <v>30748</v>
      </c>
      <c r="B3300" s="139" t="s">
        <v>30749</v>
      </c>
      <c r="C3300" s="138" t="s">
        <v>30750</v>
      </c>
      <c r="D3300" s="139" t="s">
        <v>1549</v>
      </c>
      <c r="E3300" s="140">
        <v>1194.3499999999999</v>
      </c>
    </row>
    <row r="3301" spans="1:5" ht="20.100000000000001" customHeight="1" x14ac:dyDescent="0.2">
      <c r="A3301" s="138" t="s">
        <v>30751</v>
      </c>
      <c r="B3301" s="139" t="s">
        <v>30752</v>
      </c>
      <c r="C3301" s="138" t="s">
        <v>30753</v>
      </c>
      <c r="D3301" s="139" t="s">
        <v>1549</v>
      </c>
      <c r="E3301" s="140">
        <v>1500.65</v>
      </c>
    </row>
    <row r="3302" spans="1:5" ht="20.100000000000001" customHeight="1" x14ac:dyDescent="0.2">
      <c r="A3302" s="547" t="s">
        <v>30754</v>
      </c>
      <c r="B3302" s="548" t="s">
        <v>30755</v>
      </c>
      <c r="C3302" s="547" t="s">
        <v>30756</v>
      </c>
      <c r="D3302" s="548" t="s">
        <v>1549</v>
      </c>
      <c r="E3302" s="549">
        <v>1980.1</v>
      </c>
    </row>
    <row r="3303" spans="1:5" ht="2.1" customHeight="1" x14ac:dyDescent="0.2">
      <c r="A3303" s="547"/>
      <c r="B3303" s="548"/>
      <c r="C3303" s="547"/>
      <c r="D3303" s="548"/>
      <c r="E3303" s="549"/>
    </row>
    <row r="3304" spans="1:5" ht="20.100000000000001" customHeight="1" x14ac:dyDescent="0.2">
      <c r="A3304" s="547" t="s">
        <v>30757</v>
      </c>
      <c r="B3304" s="548" t="s">
        <v>30758</v>
      </c>
      <c r="C3304" s="547" t="s">
        <v>30759</v>
      </c>
      <c r="D3304" s="548" t="s">
        <v>1549</v>
      </c>
      <c r="E3304" s="549">
        <v>2505.92</v>
      </c>
    </row>
    <row r="3305" spans="1:5" ht="2.1" customHeight="1" x14ac:dyDescent="0.2">
      <c r="A3305" s="547"/>
      <c r="B3305" s="548"/>
      <c r="C3305" s="547"/>
      <c r="D3305" s="548"/>
      <c r="E3305" s="549"/>
    </row>
    <row r="3306" spans="1:5" ht="20.100000000000001" customHeight="1" x14ac:dyDescent="0.2">
      <c r="A3306" s="547" t="s">
        <v>30760</v>
      </c>
      <c r="B3306" s="548" t="s">
        <v>30761</v>
      </c>
      <c r="C3306" s="547" t="s">
        <v>30762</v>
      </c>
      <c r="D3306" s="548" t="s">
        <v>1549</v>
      </c>
      <c r="E3306" s="549">
        <v>3040.17</v>
      </c>
    </row>
    <row r="3307" spans="1:5" ht="2.1" customHeight="1" x14ac:dyDescent="0.2">
      <c r="A3307" s="547"/>
      <c r="B3307" s="548"/>
      <c r="C3307" s="547"/>
      <c r="D3307" s="548"/>
      <c r="E3307" s="549"/>
    </row>
    <row r="3308" spans="1:5" ht="20.100000000000001" customHeight="1" x14ac:dyDescent="0.2">
      <c r="A3308" s="547" t="s">
        <v>30763</v>
      </c>
      <c r="B3308" s="548" t="s">
        <v>30764</v>
      </c>
      <c r="C3308" s="547" t="s">
        <v>30765</v>
      </c>
      <c r="D3308" s="548" t="s">
        <v>1549</v>
      </c>
      <c r="E3308" s="549">
        <v>29216.25</v>
      </c>
    </row>
    <row r="3309" spans="1:5" ht="11.1" customHeight="1" x14ac:dyDescent="0.2">
      <c r="A3309" s="547"/>
      <c r="B3309" s="548"/>
      <c r="C3309" s="547"/>
      <c r="D3309" s="548"/>
      <c r="E3309" s="549"/>
    </row>
    <row r="3310" spans="1:5" ht="20.100000000000001" customHeight="1" x14ac:dyDescent="0.2">
      <c r="A3310" s="547" t="s">
        <v>30766</v>
      </c>
      <c r="B3310" s="548" t="s">
        <v>30767</v>
      </c>
      <c r="C3310" s="547" t="s">
        <v>30768</v>
      </c>
      <c r="D3310" s="548" t="s">
        <v>1549</v>
      </c>
      <c r="E3310" s="549">
        <v>23842.65</v>
      </c>
    </row>
    <row r="3311" spans="1:5" ht="2.1" customHeight="1" x14ac:dyDescent="0.2">
      <c r="A3311" s="547"/>
      <c r="B3311" s="548"/>
      <c r="C3311" s="547"/>
      <c r="D3311" s="548"/>
      <c r="E3311" s="549"/>
    </row>
    <row r="3312" spans="1:5" ht="20.100000000000001" customHeight="1" x14ac:dyDescent="0.2">
      <c r="A3312" s="138" t="s">
        <v>30769</v>
      </c>
      <c r="B3312" s="139" t="s">
        <v>30770</v>
      </c>
      <c r="C3312" s="138" t="s">
        <v>30771</v>
      </c>
      <c r="D3312" s="139" t="s">
        <v>1549</v>
      </c>
      <c r="E3312" s="140">
        <v>599.24</v>
      </c>
    </row>
    <row r="3313" spans="1:5" ht="20.100000000000001" customHeight="1" x14ac:dyDescent="0.2">
      <c r="A3313" s="138" t="s">
        <v>30772</v>
      </c>
      <c r="B3313" s="139" t="s">
        <v>30773</v>
      </c>
      <c r="C3313" s="138" t="s">
        <v>30774</v>
      </c>
      <c r="D3313" s="139" t="s">
        <v>1549</v>
      </c>
      <c r="E3313" s="140">
        <v>910.38</v>
      </c>
    </row>
    <row r="3314" spans="1:5" ht="20.100000000000001" customHeight="1" x14ac:dyDescent="0.2">
      <c r="A3314" s="138" t="s">
        <v>30775</v>
      </c>
      <c r="B3314" s="139" t="s">
        <v>30776</v>
      </c>
      <c r="C3314" s="138" t="s">
        <v>30777</v>
      </c>
      <c r="D3314" s="139" t="s">
        <v>2759</v>
      </c>
      <c r="E3314" s="140">
        <v>73.56</v>
      </c>
    </row>
    <row r="3315" spans="1:5" ht="20.100000000000001" customHeight="1" x14ac:dyDescent="0.2">
      <c r="A3315" s="138" t="s">
        <v>30778</v>
      </c>
      <c r="B3315" s="139" t="s">
        <v>30779</v>
      </c>
      <c r="C3315" s="138" t="s">
        <v>30780</v>
      </c>
      <c r="D3315" s="139" t="s">
        <v>2759</v>
      </c>
      <c r="E3315" s="140">
        <v>117.69</v>
      </c>
    </row>
    <row r="3316" spans="1:5" ht="20.100000000000001" customHeight="1" x14ac:dyDescent="0.2">
      <c r="A3316" s="138" t="s">
        <v>30781</v>
      </c>
      <c r="B3316" s="139" t="s">
        <v>30782</v>
      </c>
      <c r="C3316" s="138" t="s">
        <v>30783</v>
      </c>
      <c r="D3316" s="139" t="s">
        <v>2759</v>
      </c>
      <c r="E3316" s="140">
        <v>220.68</v>
      </c>
    </row>
    <row r="3317" spans="1:5" ht="20.100000000000001" customHeight="1" x14ac:dyDescent="0.2">
      <c r="A3317" s="138" t="s">
        <v>30784</v>
      </c>
      <c r="B3317" s="139" t="s">
        <v>30785</v>
      </c>
      <c r="C3317" s="138" t="s">
        <v>30786</v>
      </c>
      <c r="D3317" s="139" t="s">
        <v>1549</v>
      </c>
      <c r="E3317" s="140">
        <v>108.13</v>
      </c>
    </row>
    <row r="3318" spans="1:5" ht="20.100000000000001" customHeight="1" x14ac:dyDescent="0.2">
      <c r="A3318" s="138" t="s">
        <v>30787</v>
      </c>
      <c r="B3318" s="139" t="s">
        <v>30788</v>
      </c>
      <c r="C3318" s="138" t="s">
        <v>30789</v>
      </c>
      <c r="D3318" s="139" t="s">
        <v>1549</v>
      </c>
      <c r="E3318" s="140">
        <v>141.22999999999999</v>
      </c>
    </row>
    <row r="3319" spans="1:5" ht="20.100000000000001" customHeight="1" x14ac:dyDescent="0.2">
      <c r="A3319" s="138" t="s">
        <v>30790</v>
      </c>
      <c r="B3319" s="139" t="s">
        <v>30791</v>
      </c>
      <c r="C3319" s="138" t="s">
        <v>30792</v>
      </c>
      <c r="D3319" s="139" t="s">
        <v>1549</v>
      </c>
      <c r="E3319" s="140">
        <v>178.74</v>
      </c>
    </row>
    <row r="3320" spans="1:5" ht="20.100000000000001" customHeight="1" x14ac:dyDescent="0.2">
      <c r="A3320" s="138" t="s">
        <v>30793</v>
      </c>
      <c r="B3320" s="139" t="s">
        <v>30794</v>
      </c>
      <c r="C3320" s="138" t="s">
        <v>30795</v>
      </c>
      <c r="D3320" s="139" t="s">
        <v>1549</v>
      </c>
      <c r="E3320" s="140">
        <v>220.68</v>
      </c>
    </row>
    <row r="3321" spans="1:5" ht="20.100000000000001" customHeight="1" x14ac:dyDescent="0.2">
      <c r="A3321" s="138" t="s">
        <v>30796</v>
      </c>
      <c r="B3321" s="139" t="s">
        <v>30797</v>
      </c>
      <c r="C3321" s="138" t="s">
        <v>30798</v>
      </c>
      <c r="D3321" s="139" t="s">
        <v>1549</v>
      </c>
      <c r="E3321" s="140">
        <v>88.17</v>
      </c>
    </row>
    <row r="3322" spans="1:5" ht="20.100000000000001" customHeight="1" x14ac:dyDescent="0.2">
      <c r="A3322" s="136" t="s">
        <v>1678</v>
      </c>
      <c r="B3322" s="552" t="s">
        <v>30799</v>
      </c>
      <c r="C3322" s="552"/>
      <c r="D3322" s="552"/>
      <c r="E3322" s="137">
        <v>44374.53</v>
      </c>
    </row>
    <row r="3323" spans="1:5" ht="20.100000000000001" customHeight="1" x14ac:dyDescent="0.2">
      <c r="A3323" s="547" t="s">
        <v>1679</v>
      </c>
      <c r="B3323" s="548" t="s">
        <v>30800</v>
      </c>
      <c r="C3323" s="547" t="s">
        <v>30801</v>
      </c>
      <c r="D3323" s="548" t="s">
        <v>1549</v>
      </c>
      <c r="E3323" s="549">
        <v>1927.81</v>
      </c>
    </row>
    <row r="3324" spans="1:5" ht="2.1" customHeight="1" x14ac:dyDescent="0.2">
      <c r="A3324" s="547"/>
      <c r="B3324" s="548"/>
      <c r="C3324" s="547"/>
      <c r="D3324" s="548"/>
      <c r="E3324" s="549"/>
    </row>
    <row r="3325" spans="1:5" ht="20.100000000000001" customHeight="1" x14ac:dyDescent="0.2">
      <c r="A3325" s="547" t="s">
        <v>30802</v>
      </c>
      <c r="B3325" s="548" t="s">
        <v>30803</v>
      </c>
      <c r="C3325" s="547" t="s">
        <v>30804</v>
      </c>
      <c r="D3325" s="548" t="s">
        <v>1549</v>
      </c>
      <c r="E3325" s="549">
        <v>2551.0100000000002</v>
      </c>
    </row>
    <row r="3326" spans="1:5" ht="2.1" customHeight="1" x14ac:dyDescent="0.2">
      <c r="A3326" s="547"/>
      <c r="B3326" s="548"/>
      <c r="C3326" s="547"/>
      <c r="D3326" s="548"/>
      <c r="E3326" s="549"/>
    </row>
    <row r="3327" spans="1:5" ht="20.100000000000001" customHeight="1" x14ac:dyDescent="0.2">
      <c r="A3327" s="547" t="s">
        <v>30805</v>
      </c>
      <c r="B3327" s="548" t="s">
        <v>30806</v>
      </c>
      <c r="C3327" s="547" t="s">
        <v>30807</v>
      </c>
      <c r="D3327" s="548" t="s">
        <v>1549</v>
      </c>
      <c r="E3327" s="549">
        <v>4313.04</v>
      </c>
    </row>
    <row r="3328" spans="1:5" ht="2.1" customHeight="1" x14ac:dyDescent="0.2">
      <c r="A3328" s="547"/>
      <c r="B3328" s="548"/>
      <c r="C3328" s="547"/>
      <c r="D3328" s="548"/>
      <c r="E3328" s="549"/>
    </row>
    <row r="3329" spans="1:5" ht="20.100000000000001" customHeight="1" x14ac:dyDescent="0.2">
      <c r="A3329" s="547" t="s">
        <v>30808</v>
      </c>
      <c r="B3329" s="548" t="s">
        <v>30809</v>
      </c>
      <c r="C3329" s="547" t="s">
        <v>30810</v>
      </c>
      <c r="D3329" s="548" t="s">
        <v>1549</v>
      </c>
      <c r="E3329" s="549">
        <v>9475.08</v>
      </c>
    </row>
    <row r="3330" spans="1:5" ht="2.1" customHeight="1" x14ac:dyDescent="0.2">
      <c r="A3330" s="547"/>
      <c r="B3330" s="548"/>
      <c r="C3330" s="547"/>
      <c r="D3330" s="548"/>
      <c r="E3330" s="549"/>
    </row>
    <row r="3331" spans="1:5" ht="20.100000000000001" customHeight="1" x14ac:dyDescent="0.2">
      <c r="A3331" s="547" t="s">
        <v>30811</v>
      </c>
      <c r="B3331" s="548" t="s">
        <v>30812</v>
      </c>
      <c r="C3331" s="547" t="s">
        <v>30813</v>
      </c>
      <c r="D3331" s="548" t="s">
        <v>1549</v>
      </c>
      <c r="E3331" s="549">
        <v>1927.81</v>
      </c>
    </row>
    <row r="3332" spans="1:5" ht="2.1" customHeight="1" x14ac:dyDescent="0.2">
      <c r="A3332" s="547"/>
      <c r="B3332" s="548"/>
      <c r="C3332" s="547"/>
      <c r="D3332" s="548"/>
      <c r="E3332" s="549"/>
    </row>
    <row r="3333" spans="1:5" ht="20.100000000000001" customHeight="1" x14ac:dyDescent="0.2">
      <c r="A3333" s="547" t="s">
        <v>30814</v>
      </c>
      <c r="B3333" s="548" t="s">
        <v>30815</v>
      </c>
      <c r="C3333" s="547" t="s">
        <v>30816</v>
      </c>
      <c r="D3333" s="548" t="s">
        <v>1549</v>
      </c>
      <c r="E3333" s="549">
        <v>2551.0100000000002</v>
      </c>
    </row>
    <row r="3334" spans="1:5" ht="2.1" customHeight="1" x14ac:dyDescent="0.2">
      <c r="A3334" s="547"/>
      <c r="B3334" s="548"/>
      <c r="C3334" s="547"/>
      <c r="D3334" s="548"/>
      <c r="E3334" s="549"/>
    </row>
    <row r="3335" spans="1:5" ht="20.100000000000001" customHeight="1" x14ac:dyDescent="0.2">
      <c r="A3335" s="547" t="s">
        <v>30817</v>
      </c>
      <c r="B3335" s="548" t="s">
        <v>30818</v>
      </c>
      <c r="C3335" s="547" t="s">
        <v>30819</v>
      </c>
      <c r="D3335" s="548" t="s">
        <v>1549</v>
      </c>
      <c r="E3335" s="549">
        <v>4313.04</v>
      </c>
    </row>
    <row r="3336" spans="1:5" ht="2.1" customHeight="1" x14ac:dyDescent="0.2">
      <c r="A3336" s="547"/>
      <c r="B3336" s="548"/>
      <c r="C3336" s="547"/>
      <c r="D3336" s="548"/>
      <c r="E3336" s="549"/>
    </row>
    <row r="3337" spans="1:5" ht="20.100000000000001" customHeight="1" x14ac:dyDescent="0.2">
      <c r="A3337" s="547" t="s">
        <v>30820</v>
      </c>
      <c r="B3337" s="548" t="s">
        <v>30821</v>
      </c>
      <c r="C3337" s="547" t="s">
        <v>30822</v>
      </c>
      <c r="D3337" s="548" t="s">
        <v>1549</v>
      </c>
      <c r="E3337" s="549">
        <v>9475.08</v>
      </c>
    </row>
    <row r="3338" spans="1:5" ht="2.1" customHeight="1" x14ac:dyDescent="0.2">
      <c r="A3338" s="547"/>
      <c r="B3338" s="548"/>
      <c r="C3338" s="547"/>
      <c r="D3338" s="548"/>
      <c r="E3338" s="549"/>
    </row>
    <row r="3339" spans="1:5" ht="20.100000000000001" customHeight="1" x14ac:dyDescent="0.2">
      <c r="A3339" s="138" t="s">
        <v>30823</v>
      </c>
      <c r="B3339" s="139" t="s">
        <v>30824</v>
      </c>
      <c r="C3339" s="138" t="s">
        <v>30825</v>
      </c>
      <c r="D3339" s="139" t="s">
        <v>2759</v>
      </c>
      <c r="E3339" s="140">
        <v>425.61</v>
      </c>
    </row>
    <row r="3340" spans="1:5" ht="20.100000000000001" customHeight="1" x14ac:dyDescent="0.2">
      <c r="A3340" s="138" t="s">
        <v>30826</v>
      </c>
      <c r="B3340" s="139" t="s">
        <v>30827</v>
      </c>
      <c r="C3340" s="138" t="s">
        <v>30828</v>
      </c>
      <c r="D3340" s="139" t="s">
        <v>2759</v>
      </c>
      <c r="E3340" s="140">
        <v>168.46</v>
      </c>
    </row>
    <row r="3341" spans="1:5" ht="20.100000000000001" customHeight="1" x14ac:dyDescent="0.2">
      <c r="A3341" s="138" t="s">
        <v>30829</v>
      </c>
      <c r="B3341" s="139" t="s">
        <v>30830</v>
      </c>
      <c r="C3341" s="138" t="s">
        <v>30831</v>
      </c>
      <c r="D3341" s="139" t="s">
        <v>1549</v>
      </c>
      <c r="E3341" s="140">
        <v>405.15</v>
      </c>
    </row>
    <row r="3342" spans="1:5" ht="20.100000000000001" customHeight="1" x14ac:dyDescent="0.2">
      <c r="A3342" s="138" t="s">
        <v>30832</v>
      </c>
      <c r="B3342" s="139" t="s">
        <v>30833</v>
      </c>
      <c r="C3342" s="138" t="s">
        <v>30834</v>
      </c>
      <c r="D3342" s="139" t="s">
        <v>1549</v>
      </c>
      <c r="E3342" s="140">
        <v>585.86</v>
      </c>
    </row>
    <row r="3343" spans="1:5" ht="20.100000000000001" customHeight="1" x14ac:dyDescent="0.2">
      <c r="A3343" s="138" t="s">
        <v>30835</v>
      </c>
      <c r="B3343" s="139" t="s">
        <v>30836</v>
      </c>
      <c r="C3343" s="138" t="s">
        <v>30837</v>
      </c>
      <c r="D3343" s="139" t="s">
        <v>1549</v>
      </c>
      <c r="E3343" s="140">
        <v>1222.04</v>
      </c>
    </row>
    <row r="3344" spans="1:5" ht="20.100000000000001" customHeight="1" x14ac:dyDescent="0.2">
      <c r="A3344" s="138" t="s">
        <v>30838</v>
      </c>
      <c r="B3344" s="139" t="s">
        <v>30839</v>
      </c>
      <c r="C3344" s="138" t="s">
        <v>30840</v>
      </c>
      <c r="D3344" s="139" t="s">
        <v>1549</v>
      </c>
      <c r="E3344" s="140">
        <v>1411.82</v>
      </c>
    </row>
    <row r="3345" spans="1:5" ht="20.100000000000001" customHeight="1" x14ac:dyDescent="0.2">
      <c r="A3345" s="138" t="s">
        <v>30841</v>
      </c>
      <c r="B3345" s="139" t="s">
        <v>30842</v>
      </c>
      <c r="C3345" s="138" t="s">
        <v>30843</v>
      </c>
      <c r="D3345" s="139" t="s">
        <v>1549</v>
      </c>
      <c r="E3345" s="140">
        <v>299.81</v>
      </c>
    </row>
    <row r="3346" spans="1:5" ht="20.100000000000001" customHeight="1" x14ac:dyDescent="0.2">
      <c r="A3346" s="547" t="s">
        <v>30844</v>
      </c>
      <c r="B3346" s="548" t="s">
        <v>30845</v>
      </c>
      <c r="C3346" s="547" t="s">
        <v>30846</v>
      </c>
      <c r="D3346" s="548" t="s">
        <v>2759</v>
      </c>
      <c r="E3346" s="549">
        <v>1324.77</v>
      </c>
    </row>
    <row r="3347" spans="1:5" ht="2.1" customHeight="1" x14ac:dyDescent="0.2">
      <c r="A3347" s="547"/>
      <c r="B3347" s="548"/>
      <c r="C3347" s="547"/>
      <c r="D3347" s="548"/>
      <c r="E3347" s="549"/>
    </row>
    <row r="3348" spans="1:5" ht="20.100000000000001" customHeight="1" x14ac:dyDescent="0.2">
      <c r="A3348" s="138" t="s">
        <v>30847</v>
      </c>
      <c r="B3348" s="139" t="s">
        <v>30848</v>
      </c>
      <c r="C3348" s="138" t="s">
        <v>30849</v>
      </c>
      <c r="D3348" s="139" t="s">
        <v>2759</v>
      </c>
      <c r="E3348" s="140">
        <v>1489.97</v>
      </c>
    </row>
    <row r="3349" spans="1:5" ht="20.100000000000001" customHeight="1" x14ac:dyDescent="0.2">
      <c r="A3349" s="138" t="s">
        <v>30850</v>
      </c>
      <c r="B3349" s="139" t="s">
        <v>30851</v>
      </c>
      <c r="C3349" s="138" t="s">
        <v>30852</v>
      </c>
      <c r="D3349" s="139" t="s">
        <v>2759</v>
      </c>
      <c r="E3349" s="140">
        <v>99.86</v>
      </c>
    </row>
    <row r="3350" spans="1:5" ht="20.100000000000001" customHeight="1" x14ac:dyDescent="0.2">
      <c r="A3350" s="138" t="s">
        <v>30853</v>
      </c>
      <c r="B3350" s="139" t="s">
        <v>30854</v>
      </c>
      <c r="C3350" s="138" t="s">
        <v>30855</v>
      </c>
      <c r="D3350" s="139" t="s">
        <v>1549</v>
      </c>
      <c r="E3350" s="140">
        <v>143.30000000000001</v>
      </c>
    </row>
    <row r="3351" spans="1:5" ht="20.100000000000001" customHeight="1" x14ac:dyDescent="0.2">
      <c r="A3351" s="138" t="s">
        <v>30856</v>
      </c>
      <c r="B3351" s="139" t="s">
        <v>30857</v>
      </c>
      <c r="C3351" s="138" t="s">
        <v>30858</v>
      </c>
      <c r="D3351" s="139" t="s">
        <v>2759</v>
      </c>
      <c r="E3351" s="140">
        <v>264</v>
      </c>
    </row>
    <row r="3352" spans="1:5" ht="20.100000000000001" customHeight="1" x14ac:dyDescent="0.2">
      <c r="A3352" s="136" t="s">
        <v>30859</v>
      </c>
      <c r="B3352" s="552" t="s">
        <v>30860</v>
      </c>
      <c r="C3352" s="552"/>
      <c r="D3352" s="552"/>
      <c r="E3352" s="137">
        <v>2264.0100000000002</v>
      </c>
    </row>
    <row r="3353" spans="1:5" ht="20.100000000000001" customHeight="1" x14ac:dyDescent="0.2">
      <c r="A3353" s="138" t="s">
        <v>30861</v>
      </c>
      <c r="B3353" s="139" t="s">
        <v>30862</v>
      </c>
      <c r="C3353" s="138" t="s">
        <v>30863</v>
      </c>
      <c r="D3353" s="139" t="s">
        <v>1549</v>
      </c>
      <c r="E3353" s="140">
        <v>262.61</v>
      </c>
    </row>
    <row r="3354" spans="1:5" ht="20.100000000000001" customHeight="1" x14ac:dyDescent="0.2">
      <c r="A3354" s="138" t="s">
        <v>30864</v>
      </c>
      <c r="B3354" s="139" t="s">
        <v>30865</v>
      </c>
      <c r="C3354" s="138" t="s">
        <v>30866</v>
      </c>
      <c r="D3354" s="139" t="s">
        <v>1549</v>
      </c>
      <c r="E3354" s="140">
        <v>171.27</v>
      </c>
    </row>
    <row r="3355" spans="1:5" ht="20.100000000000001" customHeight="1" x14ac:dyDescent="0.2">
      <c r="A3355" s="138" t="s">
        <v>30867</v>
      </c>
      <c r="B3355" s="139" t="s">
        <v>30868</v>
      </c>
      <c r="C3355" s="138" t="s">
        <v>30869</v>
      </c>
      <c r="D3355" s="139" t="s">
        <v>1549</v>
      </c>
      <c r="E3355" s="140">
        <v>554.59</v>
      </c>
    </row>
    <row r="3356" spans="1:5" ht="20.100000000000001" customHeight="1" x14ac:dyDescent="0.2">
      <c r="A3356" s="547" t="s">
        <v>30870</v>
      </c>
      <c r="B3356" s="548" t="s">
        <v>30871</v>
      </c>
      <c r="C3356" s="547" t="s">
        <v>30872</v>
      </c>
      <c r="D3356" s="548" t="s">
        <v>1549</v>
      </c>
      <c r="E3356" s="549">
        <v>54.47</v>
      </c>
    </row>
    <row r="3357" spans="1:5" ht="2.1" customHeight="1" x14ac:dyDescent="0.2">
      <c r="A3357" s="547"/>
      <c r="B3357" s="548"/>
      <c r="C3357" s="547"/>
      <c r="D3357" s="548"/>
      <c r="E3357" s="549"/>
    </row>
    <row r="3358" spans="1:5" ht="20.100000000000001" customHeight="1" x14ac:dyDescent="0.2">
      <c r="A3358" s="547" t="s">
        <v>30873</v>
      </c>
      <c r="B3358" s="548" t="s">
        <v>30874</v>
      </c>
      <c r="C3358" s="547" t="s">
        <v>30875</v>
      </c>
      <c r="D3358" s="548" t="s">
        <v>1549</v>
      </c>
      <c r="E3358" s="549">
        <v>18.829999999999998</v>
      </c>
    </row>
    <row r="3359" spans="1:5" ht="2.1" customHeight="1" x14ac:dyDescent="0.2">
      <c r="A3359" s="547"/>
      <c r="B3359" s="548"/>
      <c r="C3359" s="547"/>
      <c r="D3359" s="548"/>
      <c r="E3359" s="549"/>
    </row>
    <row r="3360" spans="1:5" ht="20.100000000000001" customHeight="1" x14ac:dyDescent="0.2">
      <c r="A3360" s="138" t="s">
        <v>30876</v>
      </c>
      <c r="B3360" s="139" t="s">
        <v>30877</v>
      </c>
      <c r="C3360" s="138" t="s">
        <v>30878</v>
      </c>
      <c r="D3360" s="139" t="s">
        <v>1549</v>
      </c>
      <c r="E3360" s="140">
        <v>50.07</v>
      </c>
    </row>
    <row r="3361" spans="1:5" ht="20.100000000000001" customHeight="1" x14ac:dyDescent="0.2">
      <c r="A3361" s="547" t="s">
        <v>30879</v>
      </c>
      <c r="B3361" s="548" t="s">
        <v>30880</v>
      </c>
      <c r="C3361" s="547" t="s">
        <v>30881</v>
      </c>
      <c r="D3361" s="548" t="s">
        <v>1549</v>
      </c>
      <c r="E3361" s="549">
        <v>470.09</v>
      </c>
    </row>
    <row r="3362" spans="1:5" ht="2.1" customHeight="1" x14ac:dyDescent="0.2">
      <c r="A3362" s="547"/>
      <c r="B3362" s="548"/>
      <c r="C3362" s="547"/>
      <c r="D3362" s="548"/>
      <c r="E3362" s="549"/>
    </row>
    <row r="3363" spans="1:5" ht="20.100000000000001" customHeight="1" x14ac:dyDescent="0.2">
      <c r="A3363" s="138" t="s">
        <v>30882</v>
      </c>
      <c r="B3363" s="139" t="s">
        <v>30883</v>
      </c>
      <c r="C3363" s="138" t="s">
        <v>30884</v>
      </c>
      <c r="D3363" s="139" t="s">
        <v>1770</v>
      </c>
      <c r="E3363" s="140">
        <v>32.14</v>
      </c>
    </row>
    <row r="3364" spans="1:5" ht="20.100000000000001" customHeight="1" x14ac:dyDescent="0.2">
      <c r="A3364" s="138" t="s">
        <v>30885</v>
      </c>
      <c r="B3364" s="139" t="s">
        <v>30886</v>
      </c>
      <c r="C3364" s="138" t="s">
        <v>30887</v>
      </c>
      <c r="D3364" s="139" t="s">
        <v>1770</v>
      </c>
      <c r="E3364" s="140">
        <v>45.8</v>
      </c>
    </row>
    <row r="3365" spans="1:5" ht="20.100000000000001" customHeight="1" x14ac:dyDescent="0.2">
      <c r="A3365" s="138" t="s">
        <v>30888</v>
      </c>
      <c r="B3365" s="139" t="s">
        <v>30889</v>
      </c>
      <c r="C3365" s="138" t="s">
        <v>30890</v>
      </c>
      <c r="D3365" s="139" t="s">
        <v>1770</v>
      </c>
      <c r="E3365" s="140">
        <v>48.06</v>
      </c>
    </row>
    <row r="3366" spans="1:5" ht="20.100000000000001" customHeight="1" x14ac:dyDescent="0.2">
      <c r="A3366" s="138" t="s">
        <v>30891</v>
      </c>
      <c r="B3366" s="139" t="s">
        <v>30892</v>
      </c>
      <c r="C3366" s="138" t="s">
        <v>30893</v>
      </c>
      <c r="D3366" s="139" t="s">
        <v>1770</v>
      </c>
      <c r="E3366" s="140">
        <v>22.75</v>
      </c>
    </row>
    <row r="3367" spans="1:5" ht="20.100000000000001" customHeight="1" x14ac:dyDescent="0.2">
      <c r="A3367" s="138" t="s">
        <v>30894</v>
      </c>
      <c r="B3367" s="139" t="s">
        <v>30895</v>
      </c>
      <c r="C3367" s="138" t="s">
        <v>30896</v>
      </c>
      <c r="D3367" s="139" t="s">
        <v>1770</v>
      </c>
      <c r="E3367" s="140">
        <v>23.88</v>
      </c>
    </row>
    <row r="3368" spans="1:5" ht="20.100000000000001" customHeight="1" x14ac:dyDescent="0.2">
      <c r="A3368" s="138" t="s">
        <v>30897</v>
      </c>
      <c r="B3368" s="139" t="s">
        <v>30898</v>
      </c>
      <c r="C3368" s="138" t="s">
        <v>30899</v>
      </c>
      <c r="D3368" s="139" t="s">
        <v>1770</v>
      </c>
      <c r="E3368" s="140">
        <v>14.16</v>
      </c>
    </row>
    <row r="3369" spans="1:5" ht="20.100000000000001" customHeight="1" x14ac:dyDescent="0.2">
      <c r="A3369" s="138" t="s">
        <v>30900</v>
      </c>
      <c r="B3369" s="139" t="s">
        <v>30901</v>
      </c>
      <c r="C3369" s="138" t="s">
        <v>30902</v>
      </c>
      <c r="D3369" s="139" t="s">
        <v>1770</v>
      </c>
      <c r="E3369" s="140">
        <v>91.68</v>
      </c>
    </row>
    <row r="3370" spans="1:5" ht="20.100000000000001" customHeight="1" x14ac:dyDescent="0.2">
      <c r="A3370" s="547" t="s">
        <v>30903</v>
      </c>
      <c r="B3370" s="548" t="s">
        <v>30904</v>
      </c>
      <c r="C3370" s="547" t="s">
        <v>30905</v>
      </c>
      <c r="D3370" s="548" t="s">
        <v>1770</v>
      </c>
      <c r="E3370" s="549">
        <v>92.22</v>
      </c>
    </row>
    <row r="3371" spans="1:5" ht="2.1" customHeight="1" x14ac:dyDescent="0.2">
      <c r="A3371" s="547"/>
      <c r="B3371" s="548"/>
      <c r="C3371" s="547"/>
      <c r="D3371" s="548"/>
      <c r="E3371" s="549"/>
    </row>
    <row r="3372" spans="1:5" ht="20.100000000000001" customHeight="1" x14ac:dyDescent="0.2">
      <c r="A3372" s="138" t="s">
        <v>30906</v>
      </c>
      <c r="B3372" s="139" t="s">
        <v>30907</v>
      </c>
      <c r="C3372" s="138" t="s">
        <v>30908</v>
      </c>
      <c r="D3372" s="139" t="s">
        <v>1770</v>
      </c>
      <c r="E3372" s="140">
        <v>74.489999999999995</v>
      </c>
    </row>
    <row r="3373" spans="1:5" ht="20.100000000000001" customHeight="1" x14ac:dyDescent="0.2">
      <c r="A3373" s="138" t="s">
        <v>30909</v>
      </c>
      <c r="B3373" s="139" t="s">
        <v>30910</v>
      </c>
      <c r="C3373" s="138" t="s">
        <v>30911</v>
      </c>
      <c r="D3373" s="139" t="s">
        <v>1770</v>
      </c>
      <c r="E3373" s="140">
        <v>97.12</v>
      </c>
    </row>
    <row r="3374" spans="1:5" ht="20.100000000000001" customHeight="1" x14ac:dyDescent="0.2">
      <c r="A3374" s="138" t="s">
        <v>30912</v>
      </c>
      <c r="B3374" s="139" t="s">
        <v>30913</v>
      </c>
      <c r="C3374" s="138" t="s">
        <v>30914</v>
      </c>
      <c r="D3374" s="139" t="s">
        <v>1770</v>
      </c>
      <c r="E3374" s="140">
        <v>71.430000000000007</v>
      </c>
    </row>
    <row r="3375" spans="1:5" ht="20.100000000000001" customHeight="1" x14ac:dyDescent="0.2">
      <c r="A3375" s="138" t="s">
        <v>30915</v>
      </c>
      <c r="B3375" s="139" t="s">
        <v>30916</v>
      </c>
      <c r="C3375" s="138" t="s">
        <v>30917</v>
      </c>
      <c r="D3375" s="139" t="s">
        <v>1770</v>
      </c>
      <c r="E3375" s="140">
        <v>68.349999999999994</v>
      </c>
    </row>
    <row r="3376" spans="1:5" ht="20.100000000000001" customHeight="1" x14ac:dyDescent="0.2">
      <c r="A3376" s="136" t="s">
        <v>30918</v>
      </c>
      <c r="B3376" s="552" t="s">
        <v>25660</v>
      </c>
      <c r="C3376" s="552"/>
      <c r="D3376" s="552"/>
      <c r="E3376" s="137">
        <v>572697.99</v>
      </c>
    </row>
    <row r="3377" spans="1:5" ht="20.100000000000001" customHeight="1" x14ac:dyDescent="0.2">
      <c r="A3377" s="138" t="s">
        <v>30919</v>
      </c>
      <c r="B3377" s="139" t="s">
        <v>30920</v>
      </c>
      <c r="C3377" s="138" t="s">
        <v>30921</v>
      </c>
      <c r="D3377" s="139" t="s">
        <v>1549</v>
      </c>
      <c r="E3377" s="140">
        <v>746.73</v>
      </c>
    </row>
    <row r="3378" spans="1:5" ht="20.100000000000001" customHeight="1" x14ac:dyDescent="0.2">
      <c r="A3378" s="138" t="s">
        <v>30922</v>
      </c>
      <c r="B3378" s="139" t="s">
        <v>30923</v>
      </c>
      <c r="C3378" s="138" t="s">
        <v>30924</v>
      </c>
      <c r="D3378" s="139" t="s">
        <v>1549</v>
      </c>
      <c r="E3378" s="140">
        <v>1213.7</v>
      </c>
    </row>
    <row r="3379" spans="1:5" ht="20.100000000000001" customHeight="1" x14ac:dyDescent="0.2">
      <c r="A3379" s="138" t="s">
        <v>30925</v>
      </c>
      <c r="B3379" s="139" t="s">
        <v>30926</v>
      </c>
      <c r="C3379" s="138" t="s">
        <v>30927</v>
      </c>
      <c r="D3379" s="139" t="s">
        <v>1549</v>
      </c>
      <c r="E3379" s="140">
        <v>3052.58</v>
      </c>
    </row>
    <row r="3380" spans="1:5" ht="20.100000000000001" customHeight="1" x14ac:dyDescent="0.2">
      <c r="A3380" s="138" t="s">
        <v>30928</v>
      </c>
      <c r="B3380" s="139" t="s">
        <v>30929</v>
      </c>
      <c r="C3380" s="138" t="s">
        <v>30930</v>
      </c>
      <c r="D3380" s="139" t="s">
        <v>1770</v>
      </c>
      <c r="E3380" s="140">
        <v>28.13</v>
      </c>
    </row>
    <row r="3381" spans="1:5" ht="20.100000000000001" customHeight="1" x14ac:dyDescent="0.2">
      <c r="A3381" s="138" t="s">
        <v>30931</v>
      </c>
      <c r="B3381" s="139" t="s">
        <v>30932</v>
      </c>
      <c r="C3381" s="138" t="s">
        <v>30933</v>
      </c>
      <c r="D3381" s="139" t="s">
        <v>1770</v>
      </c>
      <c r="E3381" s="140">
        <v>16.8</v>
      </c>
    </row>
    <row r="3382" spans="1:5" ht="20.100000000000001" customHeight="1" x14ac:dyDescent="0.2">
      <c r="A3382" s="138" t="s">
        <v>30934</v>
      </c>
      <c r="B3382" s="139" t="s">
        <v>30935</v>
      </c>
      <c r="C3382" s="138" t="s">
        <v>30936</v>
      </c>
      <c r="D3382" s="139" t="s">
        <v>5927</v>
      </c>
      <c r="E3382" s="140">
        <v>723.91</v>
      </c>
    </row>
    <row r="3383" spans="1:5" ht="20.100000000000001" customHeight="1" x14ac:dyDescent="0.2">
      <c r="A3383" s="547" t="s">
        <v>30937</v>
      </c>
      <c r="B3383" s="548" t="s">
        <v>30938</v>
      </c>
      <c r="C3383" s="547" t="s">
        <v>30939</v>
      </c>
      <c r="D3383" s="548" t="s">
        <v>1549</v>
      </c>
      <c r="E3383" s="549">
        <v>164246.24</v>
      </c>
    </row>
    <row r="3384" spans="1:5" ht="11.1" customHeight="1" x14ac:dyDescent="0.2">
      <c r="A3384" s="547"/>
      <c r="B3384" s="548"/>
      <c r="C3384" s="547"/>
      <c r="D3384" s="548"/>
      <c r="E3384" s="549"/>
    </row>
    <row r="3385" spans="1:5" ht="20.100000000000001" customHeight="1" x14ac:dyDescent="0.2">
      <c r="A3385" s="547" t="s">
        <v>30940</v>
      </c>
      <c r="B3385" s="548" t="s">
        <v>30941</v>
      </c>
      <c r="C3385" s="547" t="s">
        <v>30942</v>
      </c>
      <c r="D3385" s="548" t="s">
        <v>1549</v>
      </c>
      <c r="E3385" s="549">
        <v>182985.75</v>
      </c>
    </row>
    <row r="3386" spans="1:5" ht="11.1" customHeight="1" x14ac:dyDescent="0.2">
      <c r="A3386" s="547"/>
      <c r="B3386" s="548"/>
      <c r="C3386" s="547"/>
      <c r="D3386" s="548"/>
      <c r="E3386" s="549"/>
    </row>
    <row r="3387" spans="1:5" ht="20.100000000000001" customHeight="1" x14ac:dyDescent="0.2">
      <c r="A3387" s="547" t="s">
        <v>30943</v>
      </c>
      <c r="B3387" s="548" t="s">
        <v>30944</v>
      </c>
      <c r="C3387" s="547" t="s">
        <v>30945</v>
      </c>
      <c r="D3387" s="548" t="s">
        <v>1549</v>
      </c>
      <c r="E3387" s="549">
        <v>207236.87</v>
      </c>
    </row>
    <row r="3388" spans="1:5" ht="11.1" customHeight="1" x14ac:dyDescent="0.2">
      <c r="A3388" s="547"/>
      <c r="B3388" s="548"/>
      <c r="C3388" s="547"/>
      <c r="D3388" s="548"/>
      <c r="E3388" s="549"/>
    </row>
    <row r="3389" spans="1:5" ht="20.100000000000001" customHeight="1" x14ac:dyDescent="0.2">
      <c r="A3389" s="138" t="s">
        <v>30946</v>
      </c>
      <c r="B3389" s="139" t="s">
        <v>30947</v>
      </c>
      <c r="C3389" s="138" t="s">
        <v>30948</v>
      </c>
      <c r="D3389" s="139" t="s">
        <v>1549</v>
      </c>
      <c r="E3389" s="140">
        <v>4368.38</v>
      </c>
    </row>
    <row r="3390" spans="1:5" ht="20.100000000000001" customHeight="1" x14ac:dyDescent="0.2">
      <c r="A3390" s="138" t="s">
        <v>30949</v>
      </c>
      <c r="B3390" s="139" t="s">
        <v>30950</v>
      </c>
      <c r="C3390" s="138" t="s">
        <v>30951</v>
      </c>
      <c r="D3390" s="139" t="s">
        <v>1549</v>
      </c>
      <c r="E3390" s="140">
        <v>2689.38</v>
      </c>
    </row>
    <row r="3391" spans="1:5" ht="20.100000000000001" customHeight="1" x14ac:dyDescent="0.2">
      <c r="A3391" s="138" t="s">
        <v>30952</v>
      </c>
      <c r="B3391" s="139" t="s">
        <v>30953</v>
      </c>
      <c r="C3391" s="138" t="s">
        <v>30954</v>
      </c>
      <c r="D3391" s="139" t="s">
        <v>2759</v>
      </c>
      <c r="E3391" s="140">
        <v>167.99</v>
      </c>
    </row>
    <row r="3392" spans="1:5" ht="20.100000000000001" customHeight="1" x14ac:dyDescent="0.2">
      <c r="A3392" s="138" t="s">
        <v>30955</v>
      </c>
      <c r="B3392" s="139" t="s">
        <v>30956</v>
      </c>
      <c r="C3392" s="138" t="s">
        <v>30957</v>
      </c>
      <c r="D3392" s="139" t="s">
        <v>1549</v>
      </c>
      <c r="E3392" s="140">
        <v>124.64</v>
      </c>
    </row>
    <row r="3393" spans="1:5" ht="20.100000000000001" customHeight="1" x14ac:dyDescent="0.2">
      <c r="A3393" s="138" t="s">
        <v>30958</v>
      </c>
      <c r="B3393" s="139" t="s">
        <v>30959</v>
      </c>
      <c r="C3393" s="138" t="s">
        <v>30960</v>
      </c>
      <c r="D3393" s="139" t="s">
        <v>1549</v>
      </c>
      <c r="E3393" s="140">
        <v>205.23</v>
      </c>
    </row>
    <row r="3394" spans="1:5" ht="20.100000000000001" customHeight="1" x14ac:dyDescent="0.2">
      <c r="A3394" s="138" t="s">
        <v>30961</v>
      </c>
      <c r="B3394" s="139" t="s">
        <v>30962</v>
      </c>
      <c r="C3394" s="138" t="s">
        <v>30963</v>
      </c>
      <c r="D3394" s="139" t="s">
        <v>1549</v>
      </c>
      <c r="E3394" s="140">
        <v>252.08</v>
      </c>
    </row>
    <row r="3395" spans="1:5" ht="20.100000000000001" customHeight="1" x14ac:dyDescent="0.2">
      <c r="A3395" s="138" t="s">
        <v>30964</v>
      </c>
      <c r="B3395" s="139" t="s">
        <v>30965</v>
      </c>
      <c r="C3395" s="138" t="s">
        <v>30966</v>
      </c>
      <c r="D3395" s="139" t="s">
        <v>1549</v>
      </c>
      <c r="E3395" s="140">
        <v>300.79000000000002</v>
      </c>
    </row>
    <row r="3396" spans="1:5" ht="20.100000000000001" customHeight="1" x14ac:dyDescent="0.2">
      <c r="A3396" s="138" t="s">
        <v>30967</v>
      </c>
      <c r="B3396" s="139" t="s">
        <v>30968</v>
      </c>
      <c r="C3396" s="138" t="s">
        <v>30969</v>
      </c>
      <c r="D3396" s="139" t="s">
        <v>1549</v>
      </c>
      <c r="E3396" s="140">
        <v>516.17999999999995</v>
      </c>
    </row>
    <row r="3397" spans="1:5" ht="20.100000000000001" customHeight="1" x14ac:dyDescent="0.2">
      <c r="A3397" s="138" t="s">
        <v>30970</v>
      </c>
      <c r="B3397" s="139" t="s">
        <v>30971</v>
      </c>
      <c r="C3397" s="138" t="s">
        <v>30972</v>
      </c>
      <c r="D3397" s="139" t="s">
        <v>1549</v>
      </c>
      <c r="E3397" s="140">
        <v>617.79999999999995</v>
      </c>
    </row>
    <row r="3398" spans="1:5" ht="20.100000000000001" customHeight="1" x14ac:dyDescent="0.2">
      <c r="A3398" s="138" t="s">
        <v>30973</v>
      </c>
      <c r="B3398" s="139" t="s">
        <v>30974</v>
      </c>
      <c r="C3398" s="138" t="s">
        <v>30975</v>
      </c>
      <c r="D3398" s="139" t="s">
        <v>30976</v>
      </c>
      <c r="E3398" s="140">
        <v>231.04</v>
      </c>
    </row>
    <row r="3399" spans="1:5" ht="20.100000000000001" customHeight="1" x14ac:dyDescent="0.2">
      <c r="A3399" s="138" t="s">
        <v>30977</v>
      </c>
      <c r="B3399" s="139" t="s">
        <v>30978</v>
      </c>
      <c r="C3399" s="138" t="s">
        <v>30979</v>
      </c>
      <c r="D3399" s="139" t="s">
        <v>30976</v>
      </c>
      <c r="E3399" s="140">
        <v>209.97</v>
      </c>
    </row>
    <row r="3400" spans="1:5" ht="20.100000000000001" customHeight="1" x14ac:dyDescent="0.2">
      <c r="A3400" s="547" t="s">
        <v>30980</v>
      </c>
      <c r="B3400" s="548" t="s">
        <v>30981</v>
      </c>
      <c r="C3400" s="547" t="s">
        <v>30982</v>
      </c>
      <c r="D3400" s="548" t="s">
        <v>30976</v>
      </c>
      <c r="E3400" s="549">
        <v>224.12</v>
      </c>
    </row>
    <row r="3401" spans="1:5" ht="2.1" customHeight="1" x14ac:dyDescent="0.2">
      <c r="A3401" s="547"/>
      <c r="B3401" s="548"/>
      <c r="C3401" s="547"/>
      <c r="D3401" s="548"/>
      <c r="E3401" s="549"/>
    </row>
    <row r="3402" spans="1:5" ht="20.100000000000001" customHeight="1" x14ac:dyDescent="0.2">
      <c r="A3402" s="547" t="s">
        <v>30983</v>
      </c>
      <c r="B3402" s="548" t="s">
        <v>30984</v>
      </c>
      <c r="C3402" s="547" t="s">
        <v>30985</v>
      </c>
      <c r="D3402" s="548" t="s">
        <v>30976</v>
      </c>
      <c r="E3402" s="549">
        <v>228.48</v>
      </c>
    </row>
    <row r="3403" spans="1:5" ht="2.1" customHeight="1" x14ac:dyDescent="0.2">
      <c r="A3403" s="547"/>
      <c r="B3403" s="548"/>
      <c r="C3403" s="547"/>
      <c r="D3403" s="548"/>
      <c r="E3403" s="549"/>
    </row>
    <row r="3404" spans="1:5" ht="20.100000000000001" customHeight="1" x14ac:dyDescent="0.2">
      <c r="A3404" s="138" t="s">
        <v>30986</v>
      </c>
      <c r="B3404" s="139" t="s">
        <v>30987</v>
      </c>
      <c r="C3404" s="138" t="s">
        <v>30988</v>
      </c>
      <c r="D3404" s="139" t="s">
        <v>1549</v>
      </c>
      <c r="E3404" s="140">
        <v>2311.1999999999998</v>
      </c>
    </row>
    <row r="3405" spans="1:5" ht="20.100000000000001" customHeight="1" x14ac:dyDescent="0.2">
      <c r="A3405" s="136" t="s">
        <v>30989</v>
      </c>
      <c r="B3405" s="552" t="s">
        <v>30990</v>
      </c>
      <c r="C3405" s="552"/>
      <c r="D3405" s="552"/>
      <c r="E3405" s="137">
        <v>57882.53</v>
      </c>
    </row>
    <row r="3406" spans="1:5" ht="20.100000000000001" customHeight="1" x14ac:dyDescent="0.2">
      <c r="A3406" s="547" t="s">
        <v>30991</v>
      </c>
      <c r="B3406" s="548" t="s">
        <v>30992</v>
      </c>
      <c r="C3406" s="547" t="s">
        <v>30993</v>
      </c>
      <c r="D3406" s="548" t="s">
        <v>1549</v>
      </c>
      <c r="E3406" s="549">
        <v>6641.04</v>
      </c>
    </row>
    <row r="3407" spans="1:5" ht="2.1" customHeight="1" x14ac:dyDescent="0.2">
      <c r="A3407" s="547"/>
      <c r="B3407" s="548"/>
      <c r="C3407" s="547"/>
      <c r="D3407" s="548"/>
      <c r="E3407" s="549"/>
    </row>
    <row r="3408" spans="1:5" ht="20.100000000000001" customHeight="1" x14ac:dyDescent="0.2">
      <c r="A3408" s="547" t="s">
        <v>30994</v>
      </c>
      <c r="B3408" s="548" t="s">
        <v>30995</v>
      </c>
      <c r="C3408" s="547" t="s">
        <v>30996</v>
      </c>
      <c r="D3408" s="548" t="s">
        <v>1549</v>
      </c>
      <c r="E3408" s="549">
        <v>7113.04</v>
      </c>
    </row>
    <row r="3409" spans="1:5" ht="2.1" customHeight="1" x14ac:dyDescent="0.2">
      <c r="A3409" s="547"/>
      <c r="B3409" s="548"/>
      <c r="C3409" s="547"/>
      <c r="D3409" s="548"/>
      <c r="E3409" s="549"/>
    </row>
    <row r="3410" spans="1:5" ht="20.100000000000001" customHeight="1" x14ac:dyDescent="0.2">
      <c r="A3410" s="547" t="s">
        <v>30997</v>
      </c>
      <c r="B3410" s="548" t="s">
        <v>30998</v>
      </c>
      <c r="C3410" s="547" t="s">
        <v>30999</v>
      </c>
      <c r="D3410" s="548" t="s">
        <v>1549</v>
      </c>
      <c r="E3410" s="549">
        <v>7502.04</v>
      </c>
    </row>
    <row r="3411" spans="1:5" ht="2.1" customHeight="1" x14ac:dyDescent="0.2">
      <c r="A3411" s="547"/>
      <c r="B3411" s="548"/>
      <c r="C3411" s="547"/>
      <c r="D3411" s="548"/>
      <c r="E3411" s="549"/>
    </row>
    <row r="3412" spans="1:5" ht="20.100000000000001" customHeight="1" x14ac:dyDescent="0.2">
      <c r="A3412" s="138" t="s">
        <v>31000</v>
      </c>
      <c r="B3412" s="139" t="s">
        <v>31001</v>
      </c>
      <c r="C3412" s="138" t="s">
        <v>31002</v>
      </c>
      <c r="D3412" s="139" t="s">
        <v>1549</v>
      </c>
      <c r="E3412" s="140">
        <v>630.29999999999995</v>
      </c>
    </row>
    <row r="3413" spans="1:5" ht="20.100000000000001" customHeight="1" x14ac:dyDescent="0.2">
      <c r="A3413" s="138" t="s">
        <v>31003</v>
      </c>
      <c r="B3413" s="139" t="s">
        <v>31004</v>
      </c>
      <c r="C3413" s="138" t="s">
        <v>31005</v>
      </c>
      <c r="D3413" s="139" t="s">
        <v>1549</v>
      </c>
      <c r="E3413" s="140">
        <v>1891.69</v>
      </c>
    </row>
    <row r="3414" spans="1:5" ht="20.100000000000001" customHeight="1" x14ac:dyDescent="0.2">
      <c r="A3414" s="138" t="s">
        <v>31006</v>
      </c>
      <c r="B3414" s="139" t="s">
        <v>31007</v>
      </c>
      <c r="C3414" s="138" t="s">
        <v>31008</v>
      </c>
      <c r="D3414" s="139" t="s">
        <v>1549</v>
      </c>
      <c r="E3414" s="140">
        <v>3892.4</v>
      </c>
    </row>
    <row r="3415" spans="1:5" ht="20.100000000000001" customHeight="1" x14ac:dyDescent="0.2">
      <c r="A3415" s="138" t="s">
        <v>31009</v>
      </c>
      <c r="B3415" s="139" t="s">
        <v>31010</v>
      </c>
      <c r="C3415" s="138" t="s">
        <v>31011</v>
      </c>
      <c r="D3415" s="139" t="s">
        <v>1549</v>
      </c>
      <c r="E3415" s="140">
        <v>4348.0600000000004</v>
      </c>
    </row>
    <row r="3416" spans="1:5" ht="20.100000000000001" customHeight="1" x14ac:dyDescent="0.2">
      <c r="A3416" s="138" t="s">
        <v>31012</v>
      </c>
      <c r="B3416" s="139" t="s">
        <v>31013</v>
      </c>
      <c r="C3416" s="138" t="s">
        <v>31014</v>
      </c>
      <c r="D3416" s="139" t="s">
        <v>1549</v>
      </c>
      <c r="E3416" s="140">
        <v>7059.86</v>
      </c>
    </row>
    <row r="3417" spans="1:5" ht="20.100000000000001" customHeight="1" x14ac:dyDescent="0.2">
      <c r="A3417" s="547" t="s">
        <v>31015</v>
      </c>
      <c r="B3417" s="548" t="s">
        <v>31016</v>
      </c>
      <c r="C3417" s="547" t="s">
        <v>31017</v>
      </c>
      <c r="D3417" s="548" t="s">
        <v>1549</v>
      </c>
      <c r="E3417" s="549">
        <v>8318.89</v>
      </c>
    </row>
    <row r="3418" spans="1:5" ht="2.1" customHeight="1" x14ac:dyDescent="0.2">
      <c r="A3418" s="547"/>
      <c r="B3418" s="548"/>
      <c r="C3418" s="547"/>
      <c r="D3418" s="548"/>
      <c r="E3418" s="549"/>
    </row>
    <row r="3419" spans="1:5" ht="20.100000000000001" customHeight="1" x14ac:dyDescent="0.2">
      <c r="A3419" s="547" t="s">
        <v>31018</v>
      </c>
      <c r="B3419" s="548" t="s">
        <v>31019</v>
      </c>
      <c r="C3419" s="547" t="s">
        <v>31020</v>
      </c>
      <c r="D3419" s="548" t="s">
        <v>1549</v>
      </c>
      <c r="E3419" s="549">
        <v>10485.209999999999</v>
      </c>
    </row>
    <row r="3420" spans="1:5" ht="2.1" customHeight="1" x14ac:dyDescent="0.2">
      <c r="A3420" s="547"/>
      <c r="B3420" s="548"/>
      <c r="C3420" s="547"/>
      <c r="D3420" s="548"/>
      <c r="E3420" s="549"/>
    </row>
    <row r="3421" spans="1:5" ht="20.100000000000001" customHeight="1" x14ac:dyDescent="0.2">
      <c r="A3421" s="136" t="s">
        <v>31021</v>
      </c>
      <c r="B3421" s="552" t="s">
        <v>31022</v>
      </c>
      <c r="C3421" s="552"/>
      <c r="D3421" s="552"/>
      <c r="E3421" s="137">
        <v>263570.36</v>
      </c>
    </row>
    <row r="3422" spans="1:5" ht="20.100000000000001" customHeight="1" x14ac:dyDescent="0.2">
      <c r="A3422" s="138" t="s">
        <v>31023</v>
      </c>
      <c r="B3422" s="139" t="s">
        <v>31024</v>
      </c>
      <c r="C3422" s="138" t="s">
        <v>31025</v>
      </c>
      <c r="D3422" s="139" t="s">
        <v>1549</v>
      </c>
      <c r="E3422" s="140">
        <v>19.29</v>
      </c>
    </row>
    <row r="3423" spans="1:5" ht="20.100000000000001" customHeight="1" x14ac:dyDescent="0.2">
      <c r="A3423" s="138" t="s">
        <v>31026</v>
      </c>
      <c r="B3423" s="139" t="s">
        <v>31027</v>
      </c>
      <c r="C3423" s="138" t="s">
        <v>31028</v>
      </c>
      <c r="D3423" s="139" t="s">
        <v>20799</v>
      </c>
      <c r="E3423" s="140">
        <v>45.29</v>
      </c>
    </row>
    <row r="3424" spans="1:5" ht="20.100000000000001" customHeight="1" x14ac:dyDescent="0.2">
      <c r="A3424" s="547" t="s">
        <v>31029</v>
      </c>
      <c r="B3424" s="548" t="s">
        <v>31030</v>
      </c>
      <c r="C3424" s="547" t="s">
        <v>31031</v>
      </c>
      <c r="D3424" s="548" t="s">
        <v>1549</v>
      </c>
      <c r="E3424" s="549">
        <v>956.36</v>
      </c>
    </row>
    <row r="3425" spans="1:5" ht="2.1" customHeight="1" x14ac:dyDescent="0.2">
      <c r="A3425" s="547"/>
      <c r="B3425" s="548"/>
      <c r="C3425" s="547"/>
      <c r="D3425" s="548"/>
      <c r="E3425" s="549"/>
    </row>
    <row r="3426" spans="1:5" ht="20.100000000000001" customHeight="1" x14ac:dyDescent="0.2">
      <c r="A3426" s="547" t="s">
        <v>31032</v>
      </c>
      <c r="B3426" s="548" t="s">
        <v>31033</v>
      </c>
      <c r="C3426" s="547" t="s">
        <v>31034</v>
      </c>
      <c r="D3426" s="548" t="s">
        <v>1549</v>
      </c>
      <c r="E3426" s="549">
        <v>1059.83</v>
      </c>
    </row>
    <row r="3427" spans="1:5" ht="2.1" customHeight="1" x14ac:dyDescent="0.2">
      <c r="A3427" s="547"/>
      <c r="B3427" s="548"/>
      <c r="C3427" s="547"/>
      <c r="D3427" s="548"/>
      <c r="E3427" s="549"/>
    </row>
    <row r="3428" spans="1:5" ht="20.100000000000001" customHeight="1" x14ac:dyDescent="0.2">
      <c r="A3428" s="547" t="s">
        <v>31035</v>
      </c>
      <c r="B3428" s="548" t="s">
        <v>31036</v>
      </c>
      <c r="C3428" s="547" t="s">
        <v>31037</v>
      </c>
      <c r="D3428" s="548" t="s">
        <v>5927</v>
      </c>
      <c r="E3428" s="549">
        <v>100.78</v>
      </c>
    </row>
    <row r="3429" spans="1:5" ht="2.1" customHeight="1" x14ac:dyDescent="0.2">
      <c r="A3429" s="547"/>
      <c r="B3429" s="548"/>
      <c r="C3429" s="547"/>
      <c r="D3429" s="548"/>
      <c r="E3429" s="549"/>
    </row>
    <row r="3430" spans="1:5" ht="20.100000000000001" customHeight="1" x14ac:dyDescent="0.2">
      <c r="A3430" s="547" t="s">
        <v>31038</v>
      </c>
      <c r="B3430" s="548" t="s">
        <v>31039</v>
      </c>
      <c r="C3430" s="547" t="s">
        <v>31040</v>
      </c>
      <c r="D3430" s="548" t="s">
        <v>1549</v>
      </c>
      <c r="E3430" s="549">
        <v>11.51</v>
      </c>
    </row>
    <row r="3431" spans="1:5" ht="2.1" customHeight="1" x14ac:dyDescent="0.2">
      <c r="A3431" s="547"/>
      <c r="B3431" s="548"/>
      <c r="C3431" s="547"/>
      <c r="D3431" s="548"/>
      <c r="E3431" s="549"/>
    </row>
    <row r="3432" spans="1:5" ht="20.100000000000001" customHeight="1" x14ac:dyDescent="0.2">
      <c r="A3432" s="547" t="s">
        <v>31041</v>
      </c>
      <c r="B3432" s="548" t="s">
        <v>31042</v>
      </c>
      <c r="C3432" s="547" t="s">
        <v>31043</v>
      </c>
      <c r="D3432" s="548" t="s">
        <v>1549</v>
      </c>
      <c r="E3432" s="549">
        <v>15.77</v>
      </c>
    </row>
    <row r="3433" spans="1:5" ht="2.1" customHeight="1" x14ac:dyDescent="0.2">
      <c r="A3433" s="547"/>
      <c r="B3433" s="548"/>
      <c r="C3433" s="547"/>
      <c r="D3433" s="548"/>
      <c r="E3433" s="549"/>
    </row>
    <row r="3434" spans="1:5" ht="20.100000000000001" customHeight="1" x14ac:dyDescent="0.2">
      <c r="A3434" s="547" t="s">
        <v>31044</v>
      </c>
      <c r="B3434" s="548" t="s">
        <v>31045</v>
      </c>
      <c r="C3434" s="547" t="s">
        <v>31046</v>
      </c>
      <c r="D3434" s="548" t="s">
        <v>1549</v>
      </c>
      <c r="E3434" s="549">
        <v>2646.4</v>
      </c>
    </row>
    <row r="3435" spans="1:5" ht="2.1" customHeight="1" x14ac:dyDescent="0.2">
      <c r="A3435" s="547"/>
      <c r="B3435" s="548"/>
      <c r="C3435" s="547"/>
      <c r="D3435" s="548"/>
      <c r="E3435" s="549"/>
    </row>
    <row r="3436" spans="1:5" ht="20.100000000000001" customHeight="1" x14ac:dyDescent="0.2">
      <c r="A3436" s="547" t="s">
        <v>31047</v>
      </c>
      <c r="B3436" s="548" t="s">
        <v>31048</v>
      </c>
      <c r="C3436" s="547" t="s">
        <v>31049</v>
      </c>
      <c r="D3436" s="548" t="s">
        <v>5927</v>
      </c>
      <c r="E3436" s="549">
        <v>9</v>
      </c>
    </row>
    <row r="3437" spans="1:5" ht="2.1" customHeight="1" x14ac:dyDescent="0.2">
      <c r="A3437" s="547"/>
      <c r="B3437" s="548"/>
      <c r="C3437" s="547"/>
      <c r="D3437" s="548"/>
      <c r="E3437" s="549"/>
    </row>
    <row r="3438" spans="1:5" ht="20.100000000000001" customHeight="1" x14ac:dyDescent="0.2">
      <c r="A3438" s="547" t="s">
        <v>31050</v>
      </c>
      <c r="B3438" s="548" t="s">
        <v>31051</v>
      </c>
      <c r="C3438" s="547" t="s">
        <v>31052</v>
      </c>
      <c r="D3438" s="548" t="s">
        <v>5927</v>
      </c>
      <c r="E3438" s="549">
        <v>15.86</v>
      </c>
    </row>
    <row r="3439" spans="1:5" ht="2.1" customHeight="1" x14ac:dyDescent="0.2">
      <c r="A3439" s="547"/>
      <c r="B3439" s="548"/>
      <c r="C3439" s="547"/>
      <c r="D3439" s="548"/>
      <c r="E3439" s="549"/>
    </row>
    <row r="3440" spans="1:5" ht="20.100000000000001" customHeight="1" x14ac:dyDescent="0.2">
      <c r="A3440" s="547" t="s">
        <v>31053</v>
      </c>
      <c r="B3440" s="548" t="s">
        <v>31054</v>
      </c>
      <c r="C3440" s="547" t="s">
        <v>31055</v>
      </c>
      <c r="D3440" s="548" t="s">
        <v>2759</v>
      </c>
      <c r="E3440" s="549">
        <v>50.62</v>
      </c>
    </row>
    <row r="3441" spans="1:5" ht="2.1" customHeight="1" x14ac:dyDescent="0.2">
      <c r="A3441" s="547"/>
      <c r="B3441" s="548"/>
      <c r="C3441" s="547"/>
      <c r="D3441" s="548"/>
      <c r="E3441" s="549"/>
    </row>
    <row r="3442" spans="1:5" ht="20.100000000000001" customHeight="1" x14ac:dyDescent="0.2">
      <c r="A3442" s="547" t="s">
        <v>31056</v>
      </c>
      <c r="B3442" s="548" t="s">
        <v>31057</v>
      </c>
      <c r="C3442" s="547" t="s">
        <v>31058</v>
      </c>
      <c r="D3442" s="548" t="s">
        <v>2759</v>
      </c>
      <c r="E3442" s="549">
        <v>138.79</v>
      </c>
    </row>
    <row r="3443" spans="1:5" ht="2.1" customHeight="1" x14ac:dyDescent="0.2">
      <c r="A3443" s="547"/>
      <c r="B3443" s="548"/>
      <c r="C3443" s="547"/>
      <c r="D3443" s="548"/>
      <c r="E3443" s="549"/>
    </row>
    <row r="3444" spans="1:5" ht="20.100000000000001" customHeight="1" x14ac:dyDescent="0.2">
      <c r="A3444" s="547" t="s">
        <v>31059</v>
      </c>
      <c r="B3444" s="548" t="s">
        <v>31060</v>
      </c>
      <c r="C3444" s="547" t="s">
        <v>31061</v>
      </c>
      <c r="D3444" s="548" t="s">
        <v>2759</v>
      </c>
      <c r="E3444" s="549">
        <v>150.91999999999999</v>
      </c>
    </row>
    <row r="3445" spans="1:5" ht="2.1" customHeight="1" x14ac:dyDescent="0.2">
      <c r="A3445" s="547"/>
      <c r="B3445" s="548"/>
      <c r="C3445" s="547"/>
      <c r="D3445" s="548"/>
      <c r="E3445" s="549"/>
    </row>
    <row r="3446" spans="1:5" ht="20.100000000000001" customHeight="1" x14ac:dyDescent="0.2">
      <c r="A3446" s="547" t="s">
        <v>31062</v>
      </c>
      <c r="B3446" s="548" t="s">
        <v>31063</v>
      </c>
      <c r="C3446" s="547" t="s">
        <v>31064</v>
      </c>
      <c r="D3446" s="548" t="s">
        <v>2759</v>
      </c>
      <c r="E3446" s="549">
        <v>514.30999999999995</v>
      </c>
    </row>
    <row r="3447" spans="1:5" ht="2.1" customHeight="1" x14ac:dyDescent="0.2">
      <c r="A3447" s="547"/>
      <c r="B3447" s="548"/>
      <c r="C3447" s="547"/>
      <c r="D3447" s="548"/>
      <c r="E3447" s="549"/>
    </row>
    <row r="3448" spans="1:5" ht="20.100000000000001" customHeight="1" x14ac:dyDescent="0.2">
      <c r="A3448" s="547" t="s">
        <v>31065</v>
      </c>
      <c r="B3448" s="548" t="s">
        <v>31066</v>
      </c>
      <c r="C3448" s="547" t="s">
        <v>31067</v>
      </c>
      <c r="D3448" s="548" t="s">
        <v>2759</v>
      </c>
      <c r="E3448" s="549">
        <v>768.13</v>
      </c>
    </row>
    <row r="3449" spans="1:5" ht="11.1" customHeight="1" x14ac:dyDescent="0.2">
      <c r="A3449" s="547"/>
      <c r="B3449" s="548"/>
      <c r="C3449" s="547"/>
      <c r="D3449" s="548"/>
      <c r="E3449" s="549"/>
    </row>
    <row r="3450" spans="1:5" ht="20.100000000000001" customHeight="1" x14ac:dyDescent="0.2">
      <c r="A3450" s="138" t="s">
        <v>31068</v>
      </c>
      <c r="B3450" s="139" t="s">
        <v>31069</v>
      </c>
      <c r="C3450" s="138" t="s">
        <v>31070</v>
      </c>
      <c r="D3450" s="139" t="s">
        <v>2759</v>
      </c>
      <c r="E3450" s="140">
        <v>188.69</v>
      </c>
    </row>
    <row r="3451" spans="1:5" ht="20.100000000000001" customHeight="1" x14ac:dyDescent="0.2">
      <c r="A3451" s="547" t="s">
        <v>31071</v>
      </c>
      <c r="B3451" s="548" t="s">
        <v>31072</v>
      </c>
      <c r="C3451" s="547" t="s">
        <v>31073</v>
      </c>
      <c r="D3451" s="548" t="s">
        <v>2759</v>
      </c>
      <c r="E3451" s="549">
        <v>239.18</v>
      </c>
    </row>
    <row r="3452" spans="1:5" ht="2.1" customHeight="1" x14ac:dyDescent="0.2">
      <c r="A3452" s="547"/>
      <c r="B3452" s="548"/>
      <c r="C3452" s="547"/>
      <c r="D3452" s="548"/>
      <c r="E3452" s="549"/>
    </row>
    <row r="3453" spans="1:5" ht="20.100000000000001" customHeight="1" x14ac:dyDescent="0.2">
      <c r="A3453" s="547" t="s">
        <v>31074</v>
      </c>
      <c r="B3453" s="548" t="s">
        <v>31075</v>
      </c>
      <c r="C3453" s="547" t="s">
        <v>31076</v>
      </c>
      <c r="D3453" s="548" t="s">
        <v>1549</v>
      </c>
      <c r="E3453" s="549">
        <v>20.399999999999999</v>
      </c>
    </row>
    <row r="3454" spans="1:5" ht="2.1" customHeight="1" x14ac:dyDescent="0.2">
      <c r="A3454" s="547"/>
      <c r="B3454" s="548"/>
      <c r="C3454" s="547"/>
      <c r="D3454" s="548"/>
      <c r="E3454" s="549"/>
    </row>
    <row r="3455" spans="1:5" ht="20.100000000000001" customHeight="1" x14ac:dyDescent="0.2">
      <c r="A3455" s="547" t="s">
        <v>31077</v>
      </c>
      <c r="B3455" s="548" t="s">
        <v>31078</v>
      </c>
      <c r="C3455" s="547" t="s">
        <v>31079</v>
      </c>
      <c r="D3455" s="548" t="s">
        <v>1549</v>
      </c>
      <c r="E3455" s="549">
        <v>14.14</v>
      </c>
    </row>
    <row r="3456" spans="1:5" ht="11.1" customHeight="1" x14ac:dyDescent="0.2">
      <c r="A3456" s="547"/>
      <c r="B3456" s="548"/>
      <c r="C3456" s="547"/>
      <c r="D3456" s="548"/>
      <c r="E3456" s="549"/>
    </row>
    <row r="3457" spans="1:5" ht="20.100000000000001" customHeight="1" x14ac:dyDescent="0.2">
      <c r="A3457" s="547" t="s">
        <v>31080</v>
      </c>
      <c r="B3457" s="548" t="s">
        <v>31081</v>
      </c>
      <c r="C3457" s="547" t="s">
        <v>31082</v>
      </c>
      <c r="D3457" s="548" t="s">
        <v>1549</v>
      </c>
      <c r="E3457" s="549">
        <v>20.399999999999999</v>
      </c>
    </row>
    <row r="3458" spans="1:5" ht="2.1" customHeight="1" x14ac:dyDescent="0.2">
      <c r="A3458" s="547"/>
      <c r="B3458" s="548"/>
      <c r="C3458" s="547"/>
      <c r="D3458" s="548"/>
      <c r="E3458" s="549"/>
    </row>
    <row r="3459" spans="1:5" ht="20.100000000000001" customHeight="1" x14ac:dyDescent="0.2">
      <c r="A3459" s="547" t="s">
        <v>31083</v>
      </c>
      <c r="B3459" s="548" t="s">
        <v>31084</v>
      </c>
      <c r="C3459" s="547" t="s">
        <v>31085</v>
      </c>
      <c r="D3459" s="548" t="s">
        <v>1549</v>
      </c>
      <c r="E3459" s="549">
        <v>11.36</v>
      </c>
    </row>
    <row r="3460" spans="1:5" ht="2.1" customHeight="1" x14ac:dyDescent="0.2">
      <c r="A3460" s="547"/>
      <c r="B3460" s="548"/>
      <c r="C3460" s="547"/>
      <c r="D3460" s="548"/>
      <c r="E3460" s="549"/>
    </row>
    <row r="3461" spans="1:5" ht="20.100000000000001" customHeight="1" x14ac:dyDescent="0.2">
      <c r="A3461" s="547" t="s">
        <v>31086</v>
      </c>
      <c r="B3461" s="548" t="s">
        <v>31087</v>
      </c>
      <c r="C3461" s="547" t="s">
        <v>31088</v>
      </c>
      <c r="D3461" s="548" t="s">
        <v>1549</v>
      </c>
      <c r="E3461" s="549">
        <v>14.14</v>
      </c>
    </row>
    <row r="3462" spans="1:5" ht="11.1" customHeight="1" x14ac:dyDescent="0.2">
      <c r="A3462" s="547"/>
      <c r="B3462" s="548"/>
      <c r="C3462" s="547"/>
      <c r="D3462" s="548"/>
      <c r="E3462" s="549"/>
    </row>
    <row r="3463" spans="1:5" ht="20.100000000000001" customHeight="1" x14ac:dyDescent="0.2">
      <c r="A3463" s="547" t="s">
        <v>31089</v>
      </c>
      <c r="B3463" s="548" t="s">
        <v>31090</v>
      </c>
      <c r="C3463" s="547" t="s">
        <v>31091</v>
      </c>
      <c r="D3463" s="548" t="s">
        <v>1549</v>
      </c>
      <c r="E3463" s="549">
        <v>121.52</v>
      </c>
    </row>
    <row r="3464" spans="1:5" ht="2.1" customHeight="1" x14ac:dyDescent="0.2">
      <c r="A3464" s="547"/>
      <c r="B3464" s="548"/>
      <c r="C3464" s="547"/>
      <c r="D3464" s="548"/>
      <c r="E3464" s="549"/>
    </row>
    <row r="3465" spans="1:5" ht="20.100000000000001" customHeight="1" x14ac:dyDescent="0.2">
      <c r="A3465" s="547" t="s">
        <v>31092</v>
      </c>
      <c r="B3465" s="548" t="s">
        <v>31093</v>
      </c>
      <c r="C3465" s="547" t="s">
        <v>31094</v>
      </c>
      <c r="D3465" s="548" t="s">
        <v>1549</v>
      </c>
      <c r="E3465" s="549">
        <v>110.93</v>
      </c>
    </row>
    <row r="3466" spans="1:5" ht="2.1" customHeight="1" x14ac:dyDescent="0.2">
      <c r="A3466" s="547"/>
      <c r="B3466" s="548"/>
      <c r="C3466" s="547"/>
      <c r="D3466" s="548"/>
      <c r="E3466" s="549"/>
    </row>
    <row r="3467" spans="1:5" ht="20.100000000000001" customHeight="1" x14ac:dyDescent="0.2">
      <c r="A3467" s="138" t="s">
        <v>31095</v>
      </c>
      <c r="B3467" s="139" t="s">
        <v>31096</v>
      </c>
      <c r="C3467" s="138" t="s">
        <v>31097</v>
      </c>
      <c r="D3467" s="139" t="s">
        <v>1549</v>
      </c>
      <c r="E3467" s="140">
        <v>7760.4</v>
      </c>
    </row>
    <row r="3468" spans="1:5" ht="20.100000000000001" customHeight="1" x14ac:dyDescent="0.2">
      <c r="A3468" s="138" t="s">
        <v>31098</v>
      </c>
      <c r="B3468" s="139" t="s">
        <v>31099</v>
      </c>
      <c r="C3468" s="138" t="s">
        <v>31100</v>
      </c>
      <c r="D3468" s="139" t="s">
        <v>1549</v>
      </c>
      <c r="E3468" s="140">
        <v>19533.599999999999</v>
      </c>
    </row>
    <row r="3469" spans="1:5" ht="20.100000000000001" customHeight="1" x14ac:dyDescent="0.2">
      <c r="A3469" s="138" t="s">
        <v>31101</v>
      </c>
      <c r="B3469" s="139" t="s">
        <v>31102</v>
      </c>
      <c r="C3469" s="138" t="s">
        <v>31103</v>
      </c>
      <c r="D3469" s="139" t="s">
        <v>1549</v>
      </c>
      <c r="E3469" s="140">
        <v>691.82</v>
      </c>
    </row>
    <row r="3470" spans="1:5" ht="20.100000000000001" customHeight="1" x14ac:dyDescent="0.2">
      <c r="A3470" s="138" t="s">
        <v>31104</v>
      </c>
      <c r="B3470" s="139" t="s">
        <v>31105</v>
      </c>
      <c r="C3470" s="138" t="s">
        <v>31106</v>
      </c>
      <c r="D3470" s="139" t="s">
        <v>1549</v>
      </c>
      <c r="E3470" s="140">
        <v>1037.73</v>
      </c>
    </row>
    <row r="3471" spans="1:5" ht="20.100000000000001" customHeight="1" x14ac:dyDescent="0.2">
      <c r="A3471" s="547" t="s">
        <v>31107</v>
      </c>
      <c r="B3471" s="548" t="s">
        <v>31108</v>
      </c>
      <c r="C3471" s="547" t="s">
        <v>31109</v>
      </c>
      <c r="D3471" s="548" t="s">
        <v>1549</v>
      </c>
      <c r="E3471" s="549">
        <v>1383.64</v>
      </c>
    </row>
    <row r="3472" spans="1:5" ht="2.1" customHeight="1" x14ac:dyDescent="0.2">
      <c r="A3472" s="547"/>
      <c r="B3472" s="548"/>
      <c r="C3472" s="547"/>
      <c r="D3472" s="548"/>
      <c r="E3472" s="549"/>
    </row>
    <row r="3473" spans="1:5" ht="20.100000000000001" customHeight="1" x14ac:dyDescent="0.2">
      <c r="A3473" s="138" t="s">
        <v>31110</v>
      </c>
      <c r="B3473" s="139" t="s">
        <v>31111</v>
      </c>
      <c r="C3473" s="138" t="s">
        <v>31112</v>
      </c>
      <c r="D3473" s="139" t="s">
        <v>1549</v>
      </c>
      <c r="E3473" s="140">
        <v>1383.64</v>
      </c>
    </row>
    <row r="3474" spans="1:5" ht="20.100000000000001" customHeight="1" x14ac:dyDescent="0.2">
      <c r="A3474" s="547" t="s">
        <v>31113</v>
      </c>
      <c r="B3474" s="548" t="s">
        <v>31114</v>
      </c>
      <c r="C3474" s="547" t="s">
        <v>31115</v>
      </c>
      <c r="D3474" s="548" t="s">
        <v>1549</v>
      </c>
      <c r="E3474" s="549">
        <v>2829.12</v>
      </c>
    </row>
    <row r="3475" spans="1:5" ht="2.1" customHeight="1" x14ac:dyDescent="0.2">
      <c r="A3475" s="547"/>
      <c r="B3475" s="548"/>
      <c r="C3475" s="547"/>
      <c r="D3475" s="548"/>
      <c r="E3475" s="549"/>
    </row>
    <row r="3476" spans="1:5" ht="20.100000000000001" customHeight="1" x14ac:dyDescent="0.2">
      <c r="A3476" s="138" t="s">
        <v>31116</v>
      </c>
      <c r="B3476" s="139" t="s">
        <v>31117</v>
      </c>
      <c r="C3476" s="138" t="s">
        <v>31118</v>
      </c>
      <c r="D3476" s="139" t="s">
        <v>1549</v>
      </c>
      <c r="E3476" s="140">
        <v>1840.64</v>
      </c>
    </row>
    <row r="3477" spans="1:5" ht="20.100000000000001" customHeight="1" x14ac:dyDescent="0.2">
      <c r="A3477" s="547" t="s">
        <v>31119</v>
      </c>
      <c r="B3477" s="548" t="s">
        <v>31120</v>
      </c>
      <c r="C3477" s="547" t="s">
        <v>31121</v>
      </c>
      <c r="D3477" s="548" t="s">
        <v>1549</v>
      </c>
      <c r="E3477" s="549">
        <v>3060.89</v>
      </c>
    </row>
    <row r="3478" spans="1:5" ht="2.1" customHeight="1" x14ac:dyDescent="0.2">
      <c r="A3478" s="547"/>
      <c r="B3478" s="548"/>
      <c r="C3478" s="547"/>
      <c r="D3478" s="548"/>
      <c r="E3478" s="549"/>
    </row>
    <row r="3479" spans="1:5" ht="20.100000000000001" customHeight="1" x14ac:dyDescent="0.2">
      <c r="A3479" s="547" t="s">
        <v>31122</v>
      </c>
      <c r="B3479" s="548" t="s">
        <v>31123</v>
      </c>
      <c r="C3479" s="547" t="s">
        <v>31124</v>
      </c>
      <c r="D3479" s="548" t="s">
        <v>1549</v>
      </c>
      <c r="E3479" s="549">
        <v>7916.63</v>
      </c>
    </row>
    <row r="3480" spans="1:5" ht="2.1" customHeight="1" x14ac:dyDescent="0.2">
      <c r="A3480" s="547"/>
      <c r="B3480" s="548"/>
      <c r="C3480" s="547"/>
      <c r="D3480" s="548"/>
      <c r="E3480" s="549"/>
    </row>
    <row r="3481" spans="1:5" ht="20.100000000000001" customHeight="1" x14ac:dyDescent="0.2">
      <c r="A3481" s="547" t="s">
        <v>31125</v>
      </c>
      <c r="B3481" s="548" t="s">
        <v>31126</v>
      </c>
      <c r="C3481" s="547" t="s">
        <v>31127</v>
      </c>
      <c r="D3481" s="548" t="s">
        <v>1549</v>
      </c>
      <c r="E3481" s="549">
        <v>15637.49</v>
      </c>
    </row>
    <row r="3482" spans="1:5" ht="2.1" customHeight="1" x14ac:dyDescent="0.2">
      <c r="A3482" s="547"/>
      <c r="B3482" s="548"/>
      <c r="C3482" s="547"/>
      <c r="D3482" s="548"/>
      <c r="E3482" s="549"/>
    </row>
    <row r="3483" spans="1:5" ht="20.100000000000001" customHeight="1" x14ac:dyDescent="0.2">
      <c r="A3483" s="547" t="s">
        <v>31128</v>
      </c>
      <c r="B3483" s="548" t="s">
        <v>31129</v>
      </c>
      <c r="C3483" s="547" t="s">
        <v>31130</v>
      </c>
      <c r="D3483" s="548" t="s">
        <v>1549</v>
      </c>
      <c r="E3483" s="549">
        <v>28390.34</v>
      </c>
    </row>
    <row r="3484" spans="1:5" ht="2.1" customHeight="1" x14ac:dyDescent="0.2">
      <c r="A3484" s="547"/>
      <c r="B3484" s="548"/>
      <c r="C3484" s="547"/>
      <c r="D3484" s="548"/>
      <c r="E3484" s="549"/>
    </row>
    <row r="3485" spans="1:5" ht="20.100000000000001" customHeight="1" x14ac:dyDescent="0.2">
      <c r="A3485" s="547" t="s">
        <v>31131</v>
      </c>
      <c r="B3485" s="548" t="s">
        <v>31132</v>
      </c>
      <c r="C3485" s="547" t="s">
        <v>31133</v>
      </c>
      <c r="D3485" s="548" t="s">
        <v>1549</v>
      </c>
      <c r="E3485" s="549">
        <v>36955.78</v>
      </c>
    </row>
    <row r="3486" spans="1:5" ht="2.1" customHeight="1" x14ac:dyDescent="0.2">
      <c r="A3486" s="547"/>
      <c r="B3486" s="548"/>
      <c r="C3486" s="547"/>
      <c r="D3486" s="548"/>
      <c r="E3486" s="549"/>
    </row>
    <row r="3487" spans="1:5" ht="20.100000000000001" customHeight="1" x14ac:dyDescent="0.2">
      <c r="A3487" s="547" t="s">
        <v>31134</v>
      </c>
      <c r="B3487" s="548" t="s">
        <v>31135</v>
      </c>
      <c r="C3487" s="547" t="s">
        <v>31136</v>
      </c>
      <c r="D3487" s="548" t="s">
        <v>1549</v>
      </c>
      <c r="E3487" s="549">
        <v>1279.06</v>
      </c>
    </row>
    <row r="3488" spans="1:5" ht="2.1" customHeight="1" x14ac:dyDescent="0.2">
      <c r="A3488" s="547"/>
      <c r="B3488" s="548"/>
      <c r="C3488" s="547"/>
      <c r="D3488" s="548"/>
      <c r="E3488" s="549"/>
    </row>
    <row r="3489" spans="1:5" ht="20.100000000000001" customHeight="1" x14ac:dyDescent="0.2">
      <c r="A3489" s="547" t="s">
        <v>31137</v>
      </c>
      <c r="B3489" s="548" t="s">
        <v>31138</v>
      </c>
      <c r="C3489" s="547" t="s">
        <v>31139</v>
      </c>
      <c r="D3489" s="548" t="s">
        <v>1549</v>
      </c>
      <c r="E3489" s="549">
        <v>1919.33</v>
      </c>
    </row>
    <row r="3490" spans="1:5" ht="2.1" customHeight="1" x14ac:dyDescent="0.2">
      <c r="A3490" s="547"/>
      <c r="B3490" s="548"/>
      <c r="C3490" s="547"/>
      <c r="D3490" s="548"/>
      <c r="E3490" s="549"/>
    </row>
    <row r="3491" spans="1:5" ht="20.100000000000001" customHeight="1" x14ac:dyDescent="0.2">
      <c r="A3491" s="547" t="s">
        <v>31140</v>
      </c>
      <c r="B3491" s="548" t="s">
        <v>31141</v>
      </c>
      <c r="C3491" s="547" t="s">
        <v>31142</v>
      </c>
      <c r="D3491" s="548" t="s">
        <v>1549</v>
      </c>
      <c r="E3491" s="549">
        <v>2561.1</v>
      </c>
    </row>
    <row r="3492" spans="1:5" ht="2.1" customHeight="1" x14ac:dyDescent="0.2">
      <c r="A3492" s="547"/>
      <c r="B3492" s="548"/>
      <c r="C3492" s="547"/>
      <c r="D3492" s="548"/>
      <c r="E3492" s="549"/>
    </row>
    <row r="3493" spans="1:5" ht="20.100000000000001" customHeight="1" x14ac:dyDescent="0.2">
      <c r="A3493" s="547" t="s">
        <v>31143</v>
      </c>
      <c r="B3493" s="548" t="s">
        <v>31144</v>
      </c>
      <c r="C3493" s="547" t="s">
        <v>31145</v>
      </c>
      <c r="D3493" s="548" t="s">
        <v>1549</v>
      </c>
      <c r="E3493" s="549">
        <v>2300.5500000000002</v>
      </c>
    </row>
    <row r="3494" spans="1:5" ht="2.1" customHeight="1" x14ac:dyDescent="0.2">
      <c r="A3494" s="547"/>
      <c r="B3494" s="548"/>
      <c r="C3494" s="547"/>
      <c r="D3494" s="548"/>
      <c r="E3494" s="549"/>
    </row>
    <row r="3495" spans="1:5" ht="20.100000000000001" customHeight="1" x14ac:dyDescent="0.2">
      <c r="A3495" s="547" t="s">
        <v>31146</v>
      </c>
      <c r="B3495" s="548" t="s">
        <v>31147</v>
      </c>
      <c r="C3495" s="547" t="s">
        <v>31148</v>
      </c>
      <c r="D3495" s="548" t="s">
        <v>1549</v>
      </c>
      <c r="E3495" s="549">
        <v>3855.34</v>
      </c>
    </row>
    <row r="3496" spans="1:5" ht="2.1" customHeight="1" x14ac:dyDescent="0.2">
      <c r="A3496" s="547"/>
      <c r="B3496" s="548"/>
      <c r="C3496" s="547"/>
      <c r="D3496" s="548"/>
      <c r="E3496" s="549"/>
    </row>
    <row r="3497" spans="1:5" ht="20.100000000000001" customHeight="1" x14ac:dyDescent="0.2">
      <c r="A3497" s="547" t="s">
        <v>31149</v>
      </c>
      <c r="B3497" s="548" t="s">
        <v>31150</v>
      </c>
      <c r="C3497" s="547" t="s">
        <v>31151</v>
      </c>
      <c r="D3497" s="548" t="s">
        <v>1549</v>
      </c>
      <c r="E3497" s="549">
        <v>5382.96</v>
      </c>
    </row>
    <row r="3498" spans="1:5" ht="2.1" customHeight="1" x14ac:dyDescent="0.2">
      <c r="A3498" s="547"/>
      <c r="B3498" s="548"/>
      <c r="C3498" s="547"/>
      <c r="D3498" s="548"/>
      <c r="E3498" s="549"/>
    </row>
    <row r="3499" spans="1:5" ht="20.100000000000001" customHeight="1" x14ac:dyDescent="0.2">
      <c r="A3499" s="547" t="s">
        <v>31152</v>
      </c>
      <c r="B3499" s="548" t="s">
        <v>31153</v>
      </c>
      <c r="C3499" s="547" t="s">
        <v>31154</v>
      </c>
      <c r="D3499" s="548" t="s">
        <v>1549</v>
      </c>
      <c r="E3499" s="549">
        <v>3867.52</v>
      </c>
    </row>
    <row r="3500" spans="1:5" ht="2.1" customHeight="1" x14ac:dyDescent="0.2">
      <c r="A3500" s="547"/>
      <c r="B3500" s="548"/>
      <c r="C3500" s="547"/>
      <c r="D3500" s="548"/>
      <c r="E3500" s="549"/>
    </row>
    <row r="3501" spans="1:5" ht="20.100000000000001" customHeight="1" x14ac:dyDescent="0.2">
      <c r="A3501" s="547" t="s">
        <v>31155</v>
      </c>
      <c r="B3501" s="548" t="s">
        <v>31156</v>
      </c>
      <c r="C3501" s="547" t="s">
        <v>31157</v>
      </c>
      <c r="D3501" s="548" t="s">
        <v>1549</v>
      </c>
      <c r="E3501" s="549">
        <v>7629.16</v>
      </c>
    </row>
    <row r="3502" spans="1:5" ht="2.1" customHeight="1" x14ac:dyDescent="0.2">
      <c r="A3502" s="547"/>
      <c r="B3502" s="548"/>
      <c r="C3502" s="547"/>
      <c r="D3502" s="548"/>
      <c r="E3502" s="549"/>
    </row>
    <row r="3503" spans="1:5" ht="20.100000000000001" customHeight="1" x14ac:dyDescent="0.2">
      <c r="A3503" s="138" t="s">
        <v>31158</v>
      </c>
      <c r="B3503" s="139" t="s">
        <v>31159</v>
      </c>
      <c r="C3503" s="138" t="s">
        <v>31160</v>
      </c>
      <c r="D3503" s="139" t="s">
        <v>1549</v>
      </c>
      <c r="E3503" s="140">
        <v>3838.72</v>
      </c>
    </row>
    <row r="3504" spans="1:5" ht="20.100000000000001" customHeight="1" x14ac:dyDescent="0.2">
      <c r="A3504" s="138" t="s">
        <v>31161</v>
      </c>
      <c r="B3504" s="139" t="s">
        <v>31162</v>
      </c>
      <c r="C3504" s="138" t="s">
        <v>31163</v>
      </c>
      <c r="D3504" s="139" t="s">
        <v>1549</v>
      </c>
      <c r="E3504" s="140">
        <v>15520.8</v>
      </c>
    </row>
    <row r="3505" spans="1:5" ht="20.100000000000001" customHeight="1" x14ac:dyDescent="0.2">
      <c r="A3505" s="547" t="s">
        <v>31164</v>
      </c>
      <c r="B3505" s="548" t="s">
        <v>31165</v>
      </c>
      <c r="C3505" s="547" t="s">
        <v>31166</v>
      </c>
      <c r="D3505" s="548" t="s">
        <v>26257</v>
      </c>
      <c r="E3505" s="549">
        <v>46834.69</v>
      </c>
    </row>
    <row r="3506" spans="1:5" ht="2.1" customHeight="1" x14ac:dyDescent="0.2">
      <c r="A3506" s="547"/>
      <c r="B3506" s="548"/>
      <c r="C3506" s="547"/>
      <c r="D3506" s="548"/>
      <c r="E3506" s="549"/>
    </row>
    <row r="3507" spans="1:5" ht="20.100000000000001" customHeight="1" x14ac:dyDescent="0.2">
      <c r="A3507" s="138" t="s">
        <v>31167</v>
      </c>
      <c r="B3507" s="139" t="s">
        <v>31168</v>
      </c>
      <c r="C3507" s="138" t="s">
        <v>31169</v>
      </c>
      <c r="D3507" s="139" t="s">
        <v>2759</v>
      </c>
      <c r="E3507" s="140">
        <v>238.05</v>
      </c>
    </row>
    <row r="3508" spans="1:5" ht="20.100000000000001" customHeight="1" x14ac:dyDescent="0.2">
      <c r="A3508" s="138" t="s">
        <v>31170</v>
      </c>
      <c r="B3508" s="139" t="s">
        <v>31171</v>
      </c>
      <c r="C3508" s="138" t="s">
        <v>31172</v>
      </c>
      <c r="D3508" s="139" t="s">
        <v>1549</v>
      </c>
      <c r="E3508" s="140">
        <v>53.25</v>
      </c>
    </row>
    <row r="3509" spans="1:5" ht="20.100000000000001" customHeight="1" x14ac:dyDescent="0.2">
      <c r="A3509" s="138" t="s">
        <v>31173</v>
      </c>
      <c r="B3509" s="139" t="s">
        <v>31174</v>
      </c>
      <c r="C3509" s="138" t="s">
        <v>31175</v>
      </c>
      <c r="D3509" s="139" t="s">
        <v>1549</v>
      </c>
      <c r="E3509" s="140">
        <v>5510.39</v>
      </c>
    </row>
    <row r="3510" spans="1:5" ht="20.100000000000001" customHeight="1" x14ac:dyDescent="0.2">
      <c r="A3510" s="138" t="s">
        <v>31176</v>
      </c>
      <c r="B3510" s="139" t="s">
        <v>31177</v>
      </c>
      <c r="C3510" s="138" t="s">
        <v>31178</v>
      </c>
      <c r="D3510" s="139" t="s">
        <v>1770</v>
      </c>
      <c r="E3510" s="140">
        <v>5579.17</v>
      </c>
    </row>
    <row r="3511" spans="1:5" ht="20.100000000000001" customHeight="1" x14ac:dyDescent="0.2">
      <c r="A3511" s="138" t="s">
        <v>31179</v>
      </c>
      <c r="B3511" s="139" t="s">
        <v>31180</v>
      </c>
      <c r="C3511" s="138" t="s">
        <v>31181</v>
      </c>
      <c r="D3511" s="139" t="s">
        <v>1770</v>
      </c>
      <c r="E3511" s="140">
        <v>8877.19</v>
      </c>
    </row>
    <row r="3512" spans="1:5" ht="20.100000000000001" customHeight="1" x14ac:dyDescent="0.2">
      <c r="A3512" s="138" t="s">
        <v>31182</v>
      </c>
      <c r="B3512" s="139" t="s">
        <v>31183</v>
      </c>
      <c r="C3512" s="138" t="s">
        <v>31184</v>
      </c>
      <c r="D3512" s="139" t="s">
        <v>1770</v>
      </c>
      <c r="E3512" s="140">
        <v>12515.87</v>
      </c>
    </row>
    <row r="3513" spans="1:5" ht="20.100000000000001" customHeight="1" x14ac:dyDescent="0.2">
      <c r="A3513" s="138" t="s">
        <v>31185</v>
      </c>
      <c r="B3513" s="139" t="s">
        <v>31186</v>
      </c>
      <c r="C3513" s="138" t="s">
        <v>31187</v>
      </c>
      <c r="D3513" s="139" t="s">
        <v>1549</v>
      </c>
      <c r="E3513" s="140">
        <v>141.87</v>
      </c>
    </row>
    <row r="3514" spans="1:5" ht="20.100000000000001" customHeight="1" x14ac:dyDescent="0.2">
      <c r="A3514" s="136" t="s">
        <v>31188</v>
      </c>
      <c r="B3514" s="552" t="s">
        <v>31189</v>
      </c>
      <c r="C3514" s="552"/>
      <c r="D3514" s="552"/>
      <c r="E3514" s="137">
        <v>131338.06</v>
      </c>
    </row>
    <row r="3515" spans="1:5" ht="20.100000000000001" customHeight="1" x14ac:dyDescent="0.2">
      <c r="A3515" s="138" t="s">
        <v>31190</v>
      </c>
      <c r="B3515" s="139" t="s">
        <v>31191</v>
      </c>
      <c r="C3515" s="138" t="s">
        <v>31192</v>
      </c>
      <c r="D3515" s="139" t="s">
        <v>1549</v>
      </c>
      <c r="E3515" s="140">
        <v>711</v>
      </c>
    </row>
    <row r="3516" spans="1:5" ht="20.100000000000001" customHeight="1" x14ac:dyDescent="0.2">
      <c r="A3516" s="138" t="s">
        <v>31193</v>
      </c>
      <c r="B3516" s="139" t="s">
        <v>31194</v>
      </c>
      <c r="C3516" s="138" t="s">
        <v>31195</v>
      </c>
      <c r="D3516" s="139" t="s">
        <v>1549</v>
      </c>
      <c r="E3516" s="140">
        <v>1047.1600000000001</v>
      </c>
    </row>
    <row r="3517" spans="1:5" ht="20.100000000000001" customHeight="1" x14ac:dyDescent="0.2">
      <c r="A3517" s="138" t="s">
        <v>31196</v>
      </c>
      <c r="B3517" s="139" t="s">
        <v>31197</v>
      </c>
      <c r="C3517" s="138" t="s">
        <v>31198</v>
      </c>
      <c r="D3517" s="139" t="s">
        <v>1549</v>
      </c>
      <c r="E3517" s="140">
        <v>974.14</v>
      </c>
    </row>
    <row r="3518" spans="1:5" ht="20.100000000000001" customHeight="1" x14ac:dyDescent="0.2">
      <c r="A3518" s="138" t="s">
        <v>31199</v>
      </c>
      <c r="B3518" s="139" t="s">
        <v>31200</v>
      </c>
      <c r="C3518" s="138" t="s">
        <v>31201</v>
      </c>
      <c r="D3518" s="139" t="s">
        <v>1549</v>
      </c>
      <c r="E3518" s="140">
        <v>3075.36</v>
      </c>
    </row>
    <row r="3519" spans="1:5" ht="20.100000000000001" customHeight="1" x14ac:dyDescent="0.2">
      <c r="A3519" s="138" t="s">
        <v>31202</v>
      </c>
      <c r="B3519" s="139" t="s">
        <v>31203</v>
      </c>
      <c r="C3519" s="138" t="s">
        <v>31204</v>
      </c>
      <c r="D3519" s="139" t="s">
        <v>1549</v>
      </c>
      <c r="E3519" s="140">
        <v>322.48</v>
      </c>
    </row>
    <row r="3520" spans="1:5" ht="20.100000000000001" customHeight="1" x14ac:dyDescent="0.2">
      <c r="A3520" s="547" t="s">
        <v>31205</v>
      </c>
      <c r="B3520" s="548" t="s">
        <v>31206</v>
      </c>
      <c r="C3520" s="547" t="s">
        <v>31207</v>
      </c>
      <c r="D3520" s="548" t="s">
        <v>1549</v>
      </c>
      <c r="E3520" s="549">
        <v>55654.45</v>
      </c>
    </row>
    <row r="3521" spans="1:5" ht="2.1" customHeight="1" x14ac:dyDescent="0.2">
      <c r="A3521" s="547"/>
      <c r="B3521" s="548"/>
      <c r="C3521" s="547"/>
      <c r="D3521" s="548"/>
      <c r="E3521" s="549"/>
    </row>
    <row r="3522" spans="1:5" ht="20.100000000000001" customHeight="1" x14ac:dyDescent="0.2">
      <c r="A3522" s="547" t="s">
        <v>31208</v>
      </c>
      <c r="B3522" s="548" t="s">
        <v>31209</v>
      </c>
      <c r="C3522" s="547" t="s">
        <v>31210</v>
      </c>
      <c r="D3522" s="548" t="s">
        <v>1549</v>
      </c>
      <c r="E3522" s="549">
        <v>69533.72</v>
      </c>
    </row>
    <row r="3523" spans="1:5" ht="2.1" customHeight="1" x14ac:dyDescent="0.2">
      <c r="A3523" s="547"/>
      <c r="B3523" s="548"/>
      <c r="C3523" s="547"/>
      <c r="D3523" s="548"/>
      <c r="E3523" s="549"/>
    </row>
    <row r="3524" spans="1:5" ht="20.100000000000001" customHeight="1" x14ac:dyDescent="0.2">
      <c r="A3524" s="138" t="s">
        <v>31211</v>
      </c>
      <c r="B3524" s="139" t="s">
        <v>31212</v>
      </c>
      <c r="C3524" s="138" t="s">
        <v>31213</v>
      </c>
      <c r="D3524" s="139" t="s">
        <v>1770</v>
      </c>
      <c r="E3524" s="140">
        <v>19.75</v>
      </c>
    </row>
    <row r="3525" spans="1:5" ht="20.100000000000001" customHeight="1" x14ac:dyDescent="0.2">
      <c r="A3525" s="136" t="s">
        <v>31214</v>
      </c>
      <c r="B3525" s="552" t="s">
        <v>31215</v>
      </c>
      <c r="C3525" s="552"/>
      <c r="D3525" s="552"/>
      <c r="E3525" s="137">
        <v>25125.040000000001</v>
      </c>
    </row>
    <row r="3526" spans="1:5" ht="20.100000000000001" customHeight="1" x14ac:dyDescent="0.2">
      <c r="A3526" s="136" t="s">
        <v>1680</v>
      </c>
      <c r="B3526" s="552" t="s">
        <v>31216</v>
      </c>
      <c r="C3526" s="552"/>
      <c r="D3526" s="552"/>
      <c r="E3526" s="137">
        <v>711.61</v>
      </c>
    </row>
    <row r="3527" spans="1:5" ht="20.100000000000001" customHeight="1" x14ac:dyDescent="0.2">
      <c r="A3527" s="138" t="s">
        <v>31217</v>
      </c>
      <c r="B3527" s="139" t="s">
        <v>31218</v>
      </c>
      <c r="C3527" s="138" t="s">
        <v>31219</v>
      </c>
      <c r="D3527" s="139" t="s">
        <v>1549</v>
      </c>
      <c r="E3527" s="140">
        <v>60.12</v>
      </c>
    </row>
    <row r="3528" spans="1:5" ht="20.100000000000001" customHeight="1" x14ac:dyDescent="0.2">
      <c r="A3528" s="138" t="s">
        <v>31220</v>
      </c>
      <c r="B3528" s="139" t="s">
        <v>31221</v>
      </c>
      <c r="C3528" s="138" t="s">
        <v>31222</v>
      </c>
      <c r="D3528" s="139" t="s">
        <v>1549</v>
      </c>
      <c r="E3528" s="140">
        <v>48.5</v>
      </c>
    </row>
    <row r="3529" spans="1:5" ht="20.100000000000001" customHeight="1" x14ac:dyDescent="0.2">
      <c r="A3529" s="138" t="s">
        <v>31223</v>
      </c>
      <c r="B3529" s="139" t="s">
        <v>31224</v>
      </c>
      <c r="C3529" s="138" t="s">
        <v>31225</v>
      </c>
      <c r="D3529" s="139" t="s">
        <v>1549</v>
      </c>
      <c r="E3529" s="140">
        <v>61.73</v>
      </c>
    </row>
    <row r="3530" spans="1:5" ht="20.100000000000001" customHeight="1" x14ac:dyDescent="0.2">
      <c r="A3530" s="138" t="s">
        <v>31226</v>
      </c>
      <c r="B3530" s="139" t="s">
        <v>31227</v>
      </c>
      <c r="C3530" s="138" t="s">
        <v>31228</v>
      </c>
      <c r="D3530" s="139" t="s">
        <v>1549</v>
      </c>
      <c r="E3530" s="140">
        <v>145.86000000000001</v>
      </c>
    </row>
    <row r="3531" spans="1:5" ht="20.100000000000001" customHeight="1" x14ac:dyDescent="0.2">
      <c r="A3531" s="138" t="s">
        <v>31229</v>
      </c>
      <c r="B3531" s="139" t="s">
        <v>31230</v>
      </c>
      <c r="C3531" s="138" t="s">
        <v>31231</v>
      </c>
      <c r="D3531" s="139" t="s">
        <v>1549</v>
      </c>
      <c r="E3531" s="140">
        <v>202.66</v>
      </c>
    </row>
    <row r="3532" spans="1:5" ht="20.100000000000001" customHeight="1" x14ac:dyDescent="0.2">
      <c r="A3532" s="138" t="s">
        <v>31232</v>
      </c>
      <c r="B3532" s="139" t="s">
        <v>31233</v>
      </c>
      <c r="C3532" s="138" t="s">
        <v>31234</v>
      </c>
      <c r="D3532" s="139" t="s">
        <v>1549</v>
      </c>
      <c r="E3532" s="140">
        <v>32.22</v>
      </c>
    </row>
    <row r="3533" spans="1:5" ht="20.100000000000001" customHeight="1" x14ac:dyDescent="0.2">
      <c r="A3533" s="547" t="s">
        <v>31235</v>
      </c>
      <c r="B3533" s="548" t="s">
        <v>31236</v>
      </c>
      <c r="C3533" s="547" t="s">
        <v>31237</v>
      </c>
      <c r="D3533" s="548" t="s">
        <v>1549</v>
      </c>
      <c r="E3533" s="549">
        <v>61.5</v>
      </c>
    </row>
    <row r="3534" spans="1:5" ht="2.1" customHeight="1" x14ac:dyDescent="0.2">
      <c r="A3534" s="547"/>
      <c r="B3534" s="548"/>
      <c r="C3534" s="547"/>
      <c r="D3534" s="548"/>
      <c r="E3534" s="549"/>
    </row>
    <row r="3535" spans="1:5" ht="20.100000000000001" customHeight="1" x14ac:dyDescent="0.2">
      <c r="A3535" s="547" t="s">
        <v>31238</v>
      </c>
      <c r="B3535" s="548" t="s">
        <v>31239</v>
      </c>
      <c r="C3535" s="547" t="s">
        <v>31240</v>
      </c>
      <c r="D3535" s="548" t="s">
        <v>1549</v>
      </c>
      <c r="E3535" s="549">
        <v>29.24</v>
      </c>
    </row>
    <row r="3536" spans="1:5" ht="2.1" customHeight="1" x14ac:dyDescent="0.2">
      <c r="A3536" s="547"/>
      <c r="B3536" s="548"/>
      <c r="C3536" s="547"/>
      <c r="D3536" s="548"/>
      <c r="E3536" s="549"/>
    </row>
    <row r="3537" spans="1:5" ht="20.100000000000001" customHeight="1" x14ac:dyDescent="0.2">
      <c r="A3537" s="547" t="s">
        <v>31241</v>
      </c>
      <c r="B3537" s="548" t="s">
        <v>31242</v>
      </c>
      <c r="C3537" s="547" t="s">
        <v>31243</v>
      </c>
      <c r="D3537" s="548" t="s">
        <v>1549</v>
      </c>
      <c r="E3537" s="549">
        <v>15.91</v>
      </c>
    </row>
    <row r="3538" spans="1:5" ht="2.1" customHeight="1" x14ac:dyDescent="0.2">
      <c r="A3538" s="547"/>
      <c r="B3538" s="548"/>
      <c r="C3538" s="547"/>
      <c r="D3538" s="548"/>
      <c r="E3538" s="549"/>
    </row>
    <row r="3539" spans="1:5" ht="20.100000000000001" customHeight="1" x14ac:dyDescent="0.2">
      <c r="A3539" s="138" t="s">
        <v>31244</v>
      </c>
      <c r="B3539" s="139" t="s">
        <v>31245</v>
      </c>
      <c r="C3539" s="138" t="s">
        <v>31246</v>
      </c>
      <c r="D3539" s="139" t="s">
        <v>1549</v>
      </c>
      <c r="E3539" s="140">
        <v>11.47</v>
      </c>
    </row>
    <row r="3540" spans="1:5" ht="20.100000000000001" customHeight="1" x14ac:dyDescent="0.2">
      <c r="A3540" s="138" t="s">
        <v>31247</v>
      </c>
      <c r="B3540" s="139" t="s">
        <v>31248</v>
      </c>
      <c r="C3540" s="138" t="s">
        <v>31249</v>
      </c>
      <c r="D3540" s="139" t="s">
        <v>1549</v>
      </c>
      <c r="E3540" s="140">
        <v>15.88</v>
      </c>
    </row>
    <row r="3541" spans="1:5" ht="20.100000000000001" customHeight="1" x14ac:dyDescent="0.2">
      <c r="A3541" s="547" t="s">
        <v>31250</v>
      </c>
      <c r="B3541" s="548" t="s">
        <v>31251</v>
      </c>
      <c r="C3541" s="547" t="s">
        <v>31252</v>
      </c>
      <c r="D3541" s="548" t="s">
        <v>1549</v>
      </c>
      <c r="E3541" s="549">
        <v>26.52</v>
      </c>
    </row>
    <row r="3542" spans="1:5" ht="2.1" customHeight="1" x14ac:dyDescent="0.2">
      <c r="A3542" s="547"/>
      <c r="B3542" s="548"/>
      <c r="C3542" s="547"/>
      <c r="D3542" s="548"/>
      <c r="E3542" s="549"/>
    </row>
    <row r="3543" spans="1:5" ht="20.100000000000001" customHeight="1" x14ac:dyDescent="0.2">
      <c r="A3543" s="136" t="s">
        <v>31253</v>
      </c>
      <c r="B3543" s="552" t="s">
        <v>31254</v>
      </c>
      <c r="C3543" s="552"/>
      <c r="D3543" s="552"/>
      <c r="E3543" s="137">
        <v>1497.51</v>
      </c>
    </row>
    <row r="3544" spans="1:5" ht="20.100000000000001" customHeight="1" x14ac:dyDescent="0.2">
      <c r="A3544" s="138" t="s">
        <v>31255</v>
      </c>
      <c r="B3544" s="139" t="s">
        <v>31256</v>
      </c>
      <c r="C3544" s="138" t="s">
        <v>31257</v>
      </c>
      <c r="D3544" s="139" t="s">
        <v>1549</v>
      </c>
      <c r="E3544" s="140">
        <v>37.979999999999997</v>
      </c>
    </row>
    <row r="3545" spans="1:5" ht="20.100000000000001" customHeight="1" x14ac:dyDescent="0.2">
      <c r="A3545" s="138" t="s">
        <v>31258</v>
      </c>
      <c r="B3545" s="139" t="s">
        <v>31259</v>
      </c>
      <c r="C3545" s="138" t="s">
        <v>31260</v>
      </c>
      <c r="D3545" s="139" t="s">
        <v>1549</v>
      </c>
      <c r="E3545" s="140">
        <v>49.98</v>
      </c>
    </row>
    <row r="3546" spans="1:5" ht="20.100000000000001" customHeight="1" x14ac:dyDescent="0.2">
      <c r="A3546" s="138" t="s">
        <v>31261</v>
      </c>
      <c r="B3546" s="139" t="s">
        <v>31262</v>
      </c>
      <c r="C3546" s="138" t="s">
        <v>31263</v>
      </c>
      <c r="D3546" s="139" t="s">
        <v>1549</v>
      </c>
      <c r="E3546" s="140">
        <v>28.89</v>
      </c>
    </row>
    <row r="3547" spans="1:5" ht="20.100000000000001" customHeight="1" x14ac:dyDescent="0.2">
      <c r="A3547" s="138" t="s">
        <v>31264</v>
      </c>
      <c r="B3547" s="139" t="s">
        <v>31265</v>
      </c>
      <c r="C3547" s="138" t="s">
        <v>31266</v>
      </c>
      <c r="D3547" s="139" t="s">
        <v>1549</v>
      </c>
      <c r="E3547" s="140">
        <v>53.76</v>
      </c>
    </row>
    <row r="3548" spans="1:5" ht="20.100000000000001" customHeight="1" x14ac:dyDescent="0.2">
      <c r="A3548" s="547" t="s">
        <v>31267</v>
      </c>
      <c r="B3548" s="548" t="s">
        <v>31268</v>
      </c>
      <c r="C3548" s="547" t="s">
        <v>31269</v>
      </c>
      <c r="D3548" s="548" t="s">
        <v>1549</v>
      </c>
      <c r="E3548" s="549">
        <v>44.14</v>
      </c>
    </row>
    <row r="3549" spans="1:5" ht="2.1" customHeight="1" x14ac:dyDescent="0.2">
      <c r="A3549" s="547"/>
      <c r="B3549" s="548"/>
      <c r="C3549" s="547"/>
      <c r="D3549" s="548"/>
      <c r="E3549" s="549"/>
    </row>
    <row r="3550" spans="1:5" ht="20.100000000000001" customHeight="1" x14ac:dyDescent="0.2">
      <c r="A3550" s="547" t="s">
        <v>31270</v>
      </c>
      <c r="B3550" s="548" t="s">
        <v>31271</v>
      </c>
      <c r="C3550" s="547" t="s">
        <v>31272</v>
      </c>
      <c r="D3550" s="548" t="s">
        <v>1549</v>
      </c>
      <c r="E3550" s="549">
        <v>153.9</v>
      </c>
    </row>
    <row r="3551" spans="1:5" ht="2.1" customHeight="1" x14ac:dyDescent="0.2">
      <c r="A3551" s="547"/>
      <c r="B3551" s="548"/>
      <c r="C3551" s="547"/>
      <c r="D3551" s="548"/>
      <c r="E3551" s="549"/>
    </row>
    <row r="3552" spans="1:5" ht="20.100000000000001" customHeight="1" x14ac:dyDescent="0.2">
      <c r="A3552" s="138" t="s">
        <v>31273</v>
      </c>
      <c r="B3552" s="139" t="s">
        <v>31274</v>
      </c>
      <c r="C3552" s="138" t="s">
        <v>31275</v>
      </c>
      <c r="D3552" s="139" t="s">
        <v>1549</v>
      </c>
      <c r="E3552" s="140">
        <v>80.569999999999993</v>
      </c>
    </row>
    <row r="3553" spans="1:5" ht="20.100000000000001" customHeight="1" x14ac:dyDescent="0.2">
      <c r="A3553" s="138" t="s">
        <v>31276</v>
      </c>
      <c r="B3553" s="139" t="s">
        <v>31277</v>
      </c>
      <c r="C3553" s="138" t="s">
        <v>31278</v>
      </c>
      <c r="D3553" s="139" t="s">
        <v>1549</v>
      </c>
      <c r="E3553" s="140">
        <v>172.41</v>
      </c>
    </row>
    <row r="3554" spans="1:5" ht="20.100000000000001" customHeight="1" x14ac:dyDescent="0.2">
      <c r="A3554" s="138" t="s">
        <v>31279</v>
      </c>
      <c r="B3554" s="139" t="s">
        <v>31280</v>
      </c>
      <c r="C3554" s="138" t="s">
        <v>31281</v>
      </c>
      <c r="D3554" s="139" t="s">
        <v>1549</v>
      </c>
      <c r="E3554" s="140">
        <v>54.91</v>
      </c>
    </row>
    <row r="3555" spans="1:5" ht="20.100000000000001" customHeight="1" x14ac:dyDescent="0.2">
      <c r="A3555" s="138" t="s">
        <v>31282</v>
      </c>
      <c r="B3555" s="139" t="s">
        <v>31283</v>
      </c>
      <c r="C3555" s="138" t="s">
        <v>31284</v>
      </c>
      <c r="D3555" s="139" t="s">
        <v>1549</v>
      </c>
      <c r="E3555" s="140">
        <v>39.22</v>
      </c>
    </row>
    <row r="3556" spans="1:5" ht="20.100000000000001" customHeight="1" x14ac:dyDescent="0.2">
      <c r="A3556" s="138" t="s">
        <v>31285</v>
      </c>
      <c r="B3556" s="139" t="s">
        <v>31286</v>
      </c>
      <c r="C3556" s="138" t="s">
        <v>31287</v>
      </c>
      <c r="D3556" s="139" t="s">
        <v>1549</v>
      </c>
      <c r="E3556" s="140">
        <v>28.23</v>
      </c>
    </row>
    <row r="3557" spans="1:5" ht="20.100000000000001" customHeight="1" x14ac:dyDescent="0.2">
      <c r="A3557" s="138" t="s">
        <v>31288</v>
      </c>
      <c r="B3557" s="139" t="s">
        <v>31289</v>
      </c>
      <c r="C3557" s="138" t="s">
        <v>31290</v>
      </c>
      <c r="D3557" s="139" t="s">
        <v>1549</v>
      </c>
      <c r="E3557" s="140">
        <v>23.6</v>
      </c>
    </row>
    <row r="3558" spans="1:5" ht="20.100000000000001" customHeight="1" x14ac:dyDescent="0.2">
      <c r="A3558" s="547" t="s">
        <v>31291</v>
      </c>
      <c r="B3558" s="548" t="s">
        <v>31292</v>
      </c>
      <c r="C3558" s="547" t="s">
        <v>31293</v>
      </c>
      <c r="D3558" s="548" t="s">
        <v>1549</v>
      </c>
      <c r="E3558" s="549">
        <v>35.85</v>
      </c>
    </row>
    <row r="3559" spans="1:5" ht="2.1" customHeight="1" x14ac:dyDescent="0.2">
      <c r="A3559" s="547"/>
      <c r="B3559" s="548"/>
      <c r="C3559" s="547"/>
      <c r="D3559" s="548"/>
      <c r="E3559" s="549"/>
    </row>
    <row r="3560" spans="1:5" ht="20.100000000000001" customHeight="1" x14ac:dyDescent="0.2">
      <c r="A3560" s="547" t="s">
        <v>31294</v>
      </c>
      <c r="B3560" s="548" t="s">
        <v>31295</v>
      </c>
      <c r="C3560" s="547" t="s">
        <v>31296</v>
      </c>
      <c r="D3560" s="548" t="s">
        <v>1549</v>
      </c>
      <c r="E3560" s="549">
        <v>6.81</v>
      </c>
    </row>
    <row r="3561" spans="1:5" ht="2.1" customHeight="1" x14ac:dyDescent="0.2">
      <c r="A3561" s="547"/>
      <c r="B3561" s="548"/>
      <c r="C3561" s="547"/>
      <c r="D3561" s="548"/>
      <c r="E3561" s="549"/>
    </row>
    <row r="3562" spans="1:5" ht="20.100000000000001" customHeight="1" x14ac:dyDescent="0.2">
      <c r="A3562" s="138" t="s">
        <v>31297</v>
      </c>
      <c r="B3562" s="139" t="s">
        <v>31298</v>
      </c>
      <c r="C3562" s="138" t="s">
        <v>31299</v>
      </c>
      <c r="D3562" s="139" t="s">
        <v>1549</v>
      </c>
      <c r="E3562" s="140">
        <v>9.67</v>
      </c>
    </row>
    <row r="3563" spans="1:5" ht="20.100000000000001" customHeight="1" x14ac:dyDescent="0.2">
      <c r="A3563" s="547" t="s">
        <v>31300</v>
      </c>
      <c r="B3563" s="548" t="s">
        <v>31301</v>
      </c>
      <c r="C3563" s="547" t="s">
        <v>31302</v>
      </c>
      <c r="D3563" s="548" t="s">
        <v>1549</v>
      </c>
      <c r="E3563" s="549">
        <v>92.49</v>
      </c>
    </row>
    <row r="3564" spans="1:5" ht="2.1" customHeight="1" x14ac:dyDescent="0.2">
      <c r="A3564" s="547"/>
      <c r="B3564" s="548"/>
      <c r="C3564" s="547"/>
      <c r="D3564" s="548"/>
      <c r="E3564" s="549"/>
    </row>
    <row r="3565" spans="1:5" ht="20.100000000000001" customHeight="1" x14ac:dyDescent="0.2">
      <c r="A3565" s="547" t="s">
        <v>31303</v>
      </c>
      <c r="B3565" s="548" t="s">
        <v>31304</v>
      </c>
      <c r="C3565" s="547" t="s">
        <v>31305</v>
      </c>
      <c r="D3565" s="548" t="s">
        <v>1549</v>
      </c>
      <c r="E3565" s="549">
        <v>42.56</v>
      </c>
    </row>
    <row r="3566" spans="1:5" ht="2.1" customHeight="1" x14ac:dyDescent="0.2">
      <c r="A3566" s="547"/>
      <c r="B3566" s="548"/>
      <c r="C3566" s="547"/>
      <c r="D3566" s="548"/>
      <c r="E3566" s="549"/>
    </row>
    <row r="3567" spans="1:5" ht="20.100000000000001" customHeight="1" x14ac:dyDescent="0.2">
      <c r="A3567" s="547" t="s">
        <v>31306</v>
      </c>
      <c r="B3567" s="548" t="s">
        <v>31307</v>
      </c>
      <c r="C3567" s="547" t="s">
        <v>31308</v>
      </c>
      <c r="D3567" s="548" t="s">
        <v>1549</v>
      </c>
      <c r="E3567" s="549">
        <v>4.82</v>
      </c>
    </row>
    <row r="3568" spans="1:5" ht="2.1" customHeight="1" x14ac:dyDescent="0.2">
      <c r="A3568" s="547"/>
      <c r="B3568" s="548"/>
      <c r="C3568" s="547"/>
      <c r="D3568" s="548"/>
      <c r="E3568" s="549"/>
    </row>
    <row r="3569" spans="1:5" ht="20.100000000000001" customHeight="1" x14ac:dyDescent="0.2">
      <c r="A3569" s="138" t="s">
        <v>31309</v>
      </c>
      <c r="B3569" s="139" t="s">
        <v>31310</v>
      </c>
      <c r="C3569" s="138" t="s">
        <v>31311</v>
      </c>
      <c r="D3569" s="139" t="s">
        <v>1549</v>
      </c>
      <c r="E3569" s="140">
        <v>41.27</v>
      </c>
    </row>
    <row r="3570" spans="1:5" ht="20.100000000000001" customHeight="1" x14ac:dyDescent="0.2">
      <c r="A3570" s="138" t="s">
        <v>31312</v>
      </c>
      <c r="B3570" s="139" t="s">
        <v>31313</v>
      </c>
      <c r="C3570" s="138" t="s">
        <v>31314</v>
      </c>
      <c r="D3570" s="139" t="s">
        <v>1549</v>
      </c>
      <c r="E3570" s="140">
        <v>80.03</v>
      </c>
    </row>
    <row r="3571" spans="1:5" ht="20.100000000000001" customHeight="1" x14ac:dyDescent="0.2">
      <c r="A3571" s="547" t="s">
        <v>31315</v>
      </c>
      <c r="B3571" s="548" t="s">
        <v>31316</v>
      </c>
      <c r="C3571" s="547" t="s">
        <v>31317</v>
      </c>
      <c r="D3571" s="548" t="s">
        <v>1549</v>
      </c>
      <c r="E3571" s="549">
        <v>6.95</v>
      </c>
    </row>
    <row r="3572" spans="1:5" ht="2.1" customHeight="1" x14ac:dyDescent="0.2">
      <c r="A3572" s="547"/>
      <c r="B3572" s="548"/>
      <c r="C3572" s="547"/>
      <c r="D3572" s="548"/>
      <c r="E3572" s="549"/>
    </row>
    <row r="3573" spans="1:5" ht="20.100000000000001" customHeight="1" x14ac:dyDescent="0.2">
      <c r="A3573" s="547" t="s">
        <v>31318</v>
      </c>
      <c r="B3573" s="548" t="s">
        <v>31319</v>
      </c>
      <c r="C3573" s="547" t="s">
        <v>31320</v>
      </c>
      <c r="D3573" s="548" t="s">
        <v>1549</v>
      </c>
      <c r="E3573" s="549">
        <v>23.01</v>
      </c>
    </row>
    <row r="3574" spans="1:5" ht="2.1" customHeight="1" x14ac:dyDescent="0.2">
      <c r="A3574" s="547"/>
      <c r="B3574" s="548"/>
      <c r="C3574" s="547"/>
      <c r="D3574" s="548"/>
      <c r="E3574" s="549"/>
    </row>
    <row r="3575" spans="1:5" ht="20.100000000000001" customHeight="1" x14ac:dyDescent="0.2">
      <c r="A3575" s="547" t="s">
        <v>31321</v>
      </c>
      <c r="B3575" s="548" t="s">
        <v>31322</v>
      </c>
      <c r="C3575" s="547" t="s">
        <v>31323</v>
      </c>
      <c r="D3575" s="548" t="s">
        <v>1549</v>
      </c>
      <c r="E3575" s="549">
        <v>65.44</v>
      </c>
    </row>
    <row r="3576" spans="1:5" ht="2.1" customHeight="1" x14ac:dyDescent="0.2">
      <c r="A3576" s="547"/>
      <c r="B3576" s="548"/>
      <c r="C3576" s="547"/>
      <c r="D3576" s="548"/>
      <c r="E3576" s="549"/>
    </row>
    <row r="3577" spans="1:5" ht="20.100000000000001" customHeight="1" x14ac:dyDescent="0.2">
      <c r="A3577" s="547" t="s">
        <v>31324</v>
      </c>
      <c r="B3577" s="548" t="s">
        <v>31325</v>
      </c>
      <c r="C3577" s="547" t="s">
        <v>31326</v>
      </c>
      <c r="D3577" s="548" t="s">
        <v>1549</v>
      </c>
      <c r="E3577" s="549">
        <v>73.45</v>
      </c>
    </row>
    <row r="3578" spans="1:5" ht="11.1" customHeight="1" x14ac:dyDescent="0.2">
      <c r="A3578" s="547"/>
      <c r="B3578" s="548"/>
      <c r="C3578" s="547"/>
      <c r="D3578" s="548"/>
      <c r="E3578" s="549"/>
    </row>
    <row r="3579" spans="1:5" ht="20.100000000000001" customHeight="1" x14ac:dyDescent="0.2">
      <c r="A3579" s="547" t="s">
        <v>31327</v>
      </c>
      <c r="B3579" s="548" t="s">
        <v>31328</v>
      </c>
      <c r="C3579" s="547" t="s">
        <v>31329</v>
      </c>
      <c r="D3579" s="548" t="s">
        <v>1549</v>
      </c>
      <c r="E3579" s="549">
        <v>145.55000000000001</v>
      </c>
    </row>
    <row r="3580" spans="1:5" ht="2.1" customHeight="1" x14ac:dyDescent="0.2">
      <c r="A3580" s="547"/>
      <c r="B3580" s="548"/>
      <c r="C3580" s="547"/>
      <c r="D3580" s="548"/>
      <c r="E3580" s="549"/>
    </row>
    <row r="3581" spans="1:5" ht="20.100000000000001" customHeight="1" x14ac:dyDescent="0.2">
      <c r="A3581" s="547" t="s">
        <v>31330</v>
      </c>
      <c r="B3581" s="548" t="s">
        <v>31331</v>
      </c>
      <c r="C3581" s="547" t="s">
        <v>31332</v>
      </c>
      <c r="D3581" s="548" t="s">
        <v>1549</v>
      </c>
      <c r="E3581" s="549">
        <v>49.9</v>
      </c>
    </row>
    <row r="3582" spans="1:5" ht="2.1" customHeight="1" x14ac:dyDescent="0.2">
      <c r="A3582" s="547"/>
      <c r="B3582" s="548"/>
      <c r="C3582" s="547"/>
      <c r="D3582" s="548"/>
      <c r="E3582" s="549"/>
    </row>
    <row r="3583" spans="1:5" ht="20.100000000000001" customHeight="1" x14ac:dyDescent="0.2">
      <c r="A3583" s="138" t="s">
        <v>31333</v>
      </c>
      <c r="B3583" s="139" t="s">
        <v>31334</v>
      </c>
      <c r="C3583" s="138" t="s">
        <v>31335</v>
      </c>
      <c r="D3583" s="139" t="s">
        <v>1549</v>
      </c>
      <c r="E3583" s="140">
        <v>15.69</v>
      </c>
    </row>
    <row r="3584" spans="1:5" ht="20.100000000000001" customHeight="1" x14ac:dyDescent="0.2">
      <c r="A3584" s="547" t="s">
        <v>31336</v>
      </c>
      <c r="B3584" s="548" t="s">
        <v>31337</v>
      </c>
      <c r="C3584" s="547" t="s">
        <v>31338</v>
      </c>
      <c r="D3584" s="548" t="s">
        <v>1549</v>
      </c>
      <c r="E3584" s="549">
        <v>10.53</v>
      </c>
    </row>
    <row r="3585" spans="1:5" ht="2.1" customHeight="1" x14ac:dyDescent="0.2">
      <c r="A3585" s="547"/>
      <c r="B3585" s="548"/>
      <c r="C3585" s="547"/>
      <c r="D3585" s="548"/>
      <c r="E3585" s="549"/>
    </row>
    <row r="3586" spans="1:5" ht="20.100000000000001" customHeight="1" x14ac:dyDescent="0.2">
      <c r="A3586" s="547" t="s">
        <v>31339</v>
      </c>
      <c r="B3586" s="548" t="s">
        <v>31340</v>
      </c>
      <c r="C3586" s="547" t="s">
        <v>31341</v>
      </c>
      <c r="D3586" s="548" t="s">
        <v>1549</v>
      </c>
      <c r="E3586" s="549">
        <v>25.9</v>
      </c>
    </row>
    <row r="3587" spans="1:5" ht="2.1" customHeight="1" x14ac:dyDescent="0.2">
      <c r="A3587" s="547"/>
      <c r="B3587" s="548"/>
      <c r="C3587" s="547"/>
      <c r="D3587" s="548"/>
      <c r="E3587" s="549"/>
    </row>
    <row r="3588" spans="1:5" ht="20.100000000000001" customHeight="1" x14ac:dyDescent="0.2">
      <c r="A3588" s="136" t="s">
        <v>31342</v>
      </c>
      <c r="B3588" s="552" t="s">
        <v>31343</v>
      </c>
      <c r="C3588" s="552"/>
      <c r="D3588" s="552"/>
      <c r="E3588" s="137">
        <v>3143.34</v>
      </c>
    </row>
    <row r="3589" spans="1:5" ht="20.100000000000001" customHeight="1" x14ac:dyDescent="0.2">
      <c r="A3589" s="138" t="s">
        <v>31344</v>
      </c>
      <c r="B3589" s="139" t="s">
        <v>31345</v>
      </c>
      <c r="C3589" s="138" t="s">
        <v>31346</v>
      </c>
      <c r="D3589" s="139" t="s">
        <v>1549</v>
      </c>
      <c r="E3589" s="140">
        <v>58.22</v>
      </c>
    </row>
    <row r="3590" spans="1:5" ht="20.100000000000001" customHeight="1" x14ac:dyDescent="0.2">
      <c r="A3590" s="138" t="s">
        <v>31347</v>
      </c>
      <c r="B3590" s="139" t="s">
        <v>31348</v>
      </c>
      <c r="C3590" s="138" t="s">
        <v>31349</v>
      </c>
      <c r="D3590" s="139" t="s">
        <v>1549</v>
      </c>
      <c r="E3590" s="140">
        <v>81.510000000000005</v>
      </c>
    </row>
    <row r="3591" spans="1:5" ht="20.100000000000001" customHeight="1" x14ac:dyDescent="0.2">
      <c r="A3591" s="138" t="s">
        <v>31350</v>
      </c>
      <c r="B3591" s="139" t="s">
        <v>31351</v>
      </c>
      <c r="C3591" s="138" t="s">
        <v>31352</v>
      </c>
      <c r="D3591" s="139" t="s">
        <v>1549</v>
      </c>
      <c r="E3591" s="140">
        <v>104.8</v>
      </c>
    </row>
    <row r="3592" spans="1:5" ht="20.100000000000001" customHeight="1" x14ac:dyDescent="0.2">
      <c r="A3592" s="138" t="s">
        <v>31353</v>
      </c>
      <c r="B3592" s="139" t="s">
        <v>31354</v>
      </c>
      <c r="C3592" s="138" t="s">
        <v>31355</v>
      </c>
      <c r="D3592" s="139" t="s">
        <v>1770</v>
      </c>
      <c r="E3592" s="140">
        <v>6.81</v>
      </c>
    </row>
    <row r="3593" spans="1:5" ht="20.100000000000001" customHeight="1" x14ac:dyDescent="0.2">
      <c r="A3593" s="547" t="s">
        <v>31356</v>
      </c>
      <c r="B3593" s="548" t="s">
        <v>31357</v>
      </c>
      <c r="C3593" s="547" t="s">
        <v>31358</v>
      </c>
      <c r="D3593" s="548" t="s">
        <v>1549</v>
      </c>
      <c r="E3593" s="549">
        <v>48.43</v>
      </c>
    </row>
    <row r="3594" spans="1:5" ht="2.1" customHeight="1" x14ac:dyDescent="0.2">
      <c r="A3594" s="547"/>
      <c r="B3594" s="548"/>
      <c r="C3594" s="547"/>
      <c r="D3594" s="548"/>
      <c r="E3594" s="549"/>
    </row>
    <row r="3595" spans="1:5" ht="20.100000000000001" customHeight="1" x14ac:dyDescent="0.2">
      <c r="A3595" s="138" t="s">
        <v>31359</v>
      </c>
      <c r="B3595" s="139" t="s">
        <v>31360</v>
      </c>
      <c r="C3595" s="138" t="s">
        <v>31361</v>
      </c>
      <c r="D3595" s="139" t="s">
        <v>1549</v>
      </c>
      <c r="E3595" s="140">
        <v>23.53</v>
      </c>
    </row>
    <row r="3596" spans="1:5" ht="20.100000000000001" customHeight="1" x14ac:dyDescent="0.2">
      <c r="A3596" s="547" t="s">
        <v>31362</v>
      </c>
      <c r="B3596" s="548" t="s">
        <v>31363</v>
      </c>
      <c r="C3596" s="547" t="s">
        <v>31364</v>
      </c>
      <c r="D3596" s="548" t="s">
        <v>1549</v>
      </c>
      <c r="E3596" s="549">
        <v>25.72</v>
      </c>
    </row>
    <row r="3597" spans="1:5" ht="2.1" customHeight="1" x14ac:dyDescent="0.2">
      <c r="A3597" s="547"/>
      <c r="B3597" s="548"/>
      <c r="C3597" s="547"/>
      <c r="D3597" s="548"/>
      <c r="E3597" s="549"/>
    </row>
    <row r="3598" spans="1:5" ht="20.100000000000001" customHeight="1" x14ac:dyDescent="0.2">
      <c r="A3598" s="547" t="s">
        <v>31365</v>
      </c>
      <c r="B3598" s="548" t="s">
        <v>31366</v>
      </c>
      <c r="C3598" s="547" t="s">
        <v>31367</v>
      </c>
      <c r="D3598" s="548" t="s">
        <v>1549</v>
      </c>
      <c r="E3598" s="549">
        <v>39.22</v>
      </c>
    </row>
    <row r="3599" spans="1:5" ht="2.1" customHeight="1" x14ac:dyDescent="0.2">
      <c r="A3599" s="547"/>
      <c r="B3599" s="548"/>
      <c r="C3599" s="547"/>
      <c r="D3599" s="548"/>
      <c r="E3599" s="549"/>
    </row>
    <row r="3600" spans="1:5" ht="20.100000000000001" customHeight="1" x14ac:dyDescent="0.2">
      <c r="A3600" s="138" t="s">
        <v>31368</v>
      </c>
      <c r="B3600" s="139" t="s">
        <v>31369</v>
      </c>
      <c r="C3600" s="138" t="s">
        <v>31370</v>
      </c>
      <c r="D3600" s="139" t="s">
        <v>1549</v>
      </c>
      <c r="E3600" s="140">
        <v>23.53</v>
      </c>
    </row>
    <row r="3601" spans="1:5" ht="20.100000000000001" customHeight="1" x14ac:dyDescent="0.2">
      <c r="A3601" s="547" t="s">
        <v>31371</v>
      </c>
      <c r="B3601" s="548" t="s">
        <v>31372</v>
      </c>
      <c r="C3601" s="547" t="s">
        <v>31373</v>
      </c>
      <c r="D3601" s="548" t="s">
        <v>1549</v>
      </c>
      <c r="E3601" s="549">
        <v>138.07</v>
      </c>
    </row>
    <row r="3602" spans="1:5" ht="2.1" customHeight="1" x14ac:dyDescent="0.2">
      <c r="A3602" s="547"/>
      <c r="B3602" s="548"/>
      <c r="C3602" s="547"/>
      <c r="D3602" s="548"/>
      <c r="E3602" s="549"/>
    </row>
    <row r="3603" spans="1:5" ht="20.100000000000001" customHeight="1" x14ac:dyDescent="0.2">
      <c r="A3603" s="547" t="s">
        <v>31374</v>
      </c>
      <c r="B3603" s="548" t="s">
        <v>31375</v>
      </c>
      <c r="C3603" s="547" t="s">
        <v>31376</v>
      </c>
      <c r="D3603" s="548" t="s">
        <v>1549</v>
      </c>
      <c r="E3603" s="549">
        <v>117.39</v>
      </c>
    </row>
    <row r="3604" spans="1:5" ht="2.1" customHeight="1" x14ac:dyDescent="0.2">
      <c r="A3604" s="547"/>
      <c r="B3604" s="548"/>
      <c r="C3604" s="547"/>
      <c r="D3604" s="548"/>
      <c r="E3604" s="549"/>
    </row>
    <row r="3605" spans="1:5" ht="20.100000000000001" customHeight="1" x14ac:dyDescent="0.2">
      <c r="A3605" s="547" t="s">
        <v>31377</v>
      </c>
      <c r="B3605" s="548" t="s">
        <v>31378</v>
      </c>
      <c r="C3605" s="547" t="s">
        <v>31379</v>
      </c>
      <c r="D3605" s="548" t="s">
        <v>1549</v>
      </c>
      <c r="E3605" s="549">
        <v>96.72</v>
      </c>
    </row>
    <row r="3606" spans="1:5" ht="2.1" customHeight="1" x14ac:dyDescent="0.2">
      <c r="A3606" s="547"/>
      <c r="B3606" s="548"/>
      <c r="C3606" s="547"/>
      <c r="D3606" s="548"/>
      <c r="E3606" s="549"/>
    </row>
    <row r="3607" spans="1:5" ht="20.100000000000001" customHeight="1" x14ac:dyDescent="0.2">
      <c r="A3607" s="547" t="s">
        <v>31380</v>
      </c>
      <c r="B3607" s="548" t="s">
        <v>31381</v>
      </c>
      <c r="C3607" s="547" t="s">
        <v>31382</v>
      </c>
      <c r="D3607" s="548" t="s">
        <v>1549</v>
      </c>
      <c r="E3607" s="549">
        <v>253.61</v>
      </c>
    </row>
    <row r="3608" spans="1:5" ht="2.1" customHeight="1" x14ac:dyDescent="0.2">
      <c r="A3608" s="547"/>
      <c r="B3608" s="548"/>
      <c r="C3608" s="547"/>
      <c r="D3608" s="548"/>
      <c r="E3608" s="549"/>
    </row>
    <row r="3609" spans="1:5" ht="20.100000000000001" customHeight="1" x14ac:dyDescent="0.2">
      <c r="A3609" s="547" t="s">
        <v>31383</v>
      </c>
      <c r="B3609" s="548" t="s">
        <v>31384</v>
      </c>
      <c r="C3609" s="547" t="s">
        <v>31385</v>
      </c>
      <c r="D3609" s="548" t="s">
        <v>1549</v>
      </c>
      <c r="E3609" s="549">
        <v>232.93</v>
      </c>
    </row>
    <row r="3610" spans="1:5" ht="2.1" customHeight="1" x14ac:dyDescent="0.2">
      <c r="A3610" s="547"/>
      <c r="B3610" s="548"/>
      <c r="C3610" s="547"/>
      <c r="D3610" s="548"/>
      <c r="E3610" s="549"/>
    </row>
    <row r="3611" spans="1:5" ht="20.100000000000001" customHeight="1" x14ac:dyDescent="0.2">
      <c r="A3611" s="547" t="s">
        <v>31386</v>
      </c>
      <c r="B3611" s="548" t="s">
        <v>31387</v>
      </c>
      <c r="C3611" s="547" t="s">
        <v>31388</v>
      </c>
      <c r="D3611" s="548" t="s">
        <v>1549</v>
      </c>
      <c r="E3611" s="549">
        <v>212.26</v>
      </c>
    </row>
    <row r="3612" spans="1:5" ht="2.1" customHeight="1" x14ac:dyDescent="0.2">
      <c r="A3612" s="547"/>
      <c r="B3612" s="548"/>
      <c r="C3612" s="547"/>
      <c r="D3612" s="548"/>
      <c r="E3612" s="549"/>
    </row>
    <row r="3613" spans="1:5" ht="20.100000000000001" customHeight="1" x14ac:dyDescent="0.2">
      <c r="A3613" s="547" t="s">
        <v>31389</v>
      </c>
      <c r="B3613" s="548" t="s">
        <v>31390</v>
      </c>
      <c r="C3613" s="547" t="s">
        <v>31391</v>
      </c>
      <c r="D3613" s="548" t="s">
        <v>1549</v>
      </c>
      <c r="E3613" s="549">
        <v>323.19</v>
      </c>
    </row>
    <row r="3614" spans="1:5" ht="2.1" customHeight="1" x14ac:dyDescent="0.2">
      <c r="A3614" s="547"/>
      <c r="B3614" s="548"/>
      <c r="C3614" s="547"/>
      <c r="D3614" s="548"/>
      <c r="E3614" s="549"/>
    </row>
    <row r="3615" spans="1:5" ht="20.100000000000001" customHeight="1" x14ac:dyDescent="0.2">
      <c r="A3615" s="547" t="s">
        <v>31392</v>
      </c>
      <c r="B3615" s="548" t="s">
        <v>31393</v>
      </c>
      <c r="C3615" s="547" t="s">
        <v>31394</v>
      </c>
      <c r="D3615" s="548" t="s">
        <v>1549</v>
      </c>
      <c r="E3615" s="549">
        <v>311.83</v>
      </c>
    </row>
    <row r="3616" spans="1:5" ht="2.1" customHeight="1" x14ac:dyDescent="0.2">
      <c r="A3616" s="547"/>
      <c r="B3616" s="548"/>
      <c r="C3616" s="547"/>
      <c r="D3616" s="548"/>
      <c r="E3616" s="549"/>
    </row>
    <row r="3617" spans="1:5" ht="20.100000000000001" customHeight="1" x14ac:dyDescent="0.2">
      <c r="A3617" s="138" t="s">
        <v>31395</v>
      </c>
      <c r="B3617" s="139" t="s">
        <v>31396</v>
      </c>
      <c r="C3617" s="138" t="s">
        <v>31397</v>
      </c>
      <c r="D3617" s="139" t="s">
        <v>1549</v>
      </c>
      <c r="E3617" s="140">
        <v>291.14999999999998</v>
      </c>
    </row>
    <row r="3618" spans="1:5" ht="20.100000000000001" customHeight="1" x14ac:dyDescent="0.2">
      <c r="A3618" s="547" t="s">
        <v>31398</v>
      </c>
      <c r="B3618" s="548" t="s">
        <v>31399</v>
      </c>
      <c r="C3618" s="547" t="s">
        <v>31400</v>
      </c>
      <c r="D3618" s="548" t="s">
        <v>1549</v>
      </c>
      <c r="E3618" s="549">
        <v>115.02</v>
      </c>
    </row>
    <row r="3619" spans="1:5" ht="2.1" customHeight="1" x14ac:dyDescent="0.2">
      <c r="A3619" s="547"/>
      <c r="B3619" s="548"/>
      <c r="C3619" s="547"/>
      <c r="D3619" s="548"/>
      <c r="E3619" s="549"/>
    </row>
    <row r="3620" spans="1:5" ht="20.100000000000001" customHeight="1" x14ac:dyDescent="0.2">
      <c r="A3620" s="547" t="s">
        <v>31401</v>
      </c>
      <c r="B3620" s="548" t="s">
        <v>31402</v>
      </c>
      <c r="C3620" s="547" t="s">
        <v>31403</v>
      </c>
      <c r="D3620" s="548" t="s">
        <v>1549</v>
      </c>
      <c r="E3620" s="549">
        <v>94.35</v>
      </c>
    </row>
    <row r="3621" spans="1:5" ht="2.1" customHeight="1" x14ac:dyDescent="0.2">
      <c r="A3621" s="547"/>
      <c r="B3621" s="548"/>
      <c r="C3621" s="547"/>
      <c r="D3621" s="548"/>
      <c r="E3621" s="549"/>
    </row>
    <row r="3622" spans="1:5" ht="20.100000000000001" customHeight="1" x14ac:dyDescent="0.2">
      <c r="A3622" s="547" t="s">
        <v>31404</v>
      </c>
      <c r="B3622" s="548" t="s">
        <v>31405</v>
      </c>
      <c r="C3622" s="547" t="s">
        <v>31406</v>
      </c>
      <c r="D3622" s="548" t="s">
        <v>1549</v>
      </c>
      <c r="E3622" s="549">
        <v>72.180000000000007</v>
      </c>
    </row>
    <row r="3623" spans="1:5" ht="2.1" customHeight="1" x14ac:dyDescent="0.2">
      <c r="A3623" s="547"/>
      <c r="B3623" s="548"/>
      <c r="C3623" s="547"/>
      <c r="D3623" s="548"/>
      <c r="E3623" s="549"/>
    </row>
    <row r="3624" spans="1:5" ht="20.100000000000001" customHeight="1" x14ac:dyDescent="0.2">
      <c r="A3624" s="138" t="s">
        <v>31407</v>
      </c>
      <c r="B3624" s="139" t="s">
        <v>31408</v>
      </c>
      <c r="C3624" s="138" t="s">
        <v>31409</v>
      </c>
      <c r="D3624" s="139" t="s">
        <v>1549</v>
      </c>
      <c r="E3624" s="140">
        <v>173.61</v>
      </c>
    </row>
    <row r="3625" spans="1:5" ht="20.100000000000001" customHeight="1" x14ac:dyDescent="0.2">
      <c r="A3625" s="547" t="s">
        <v>31410</v>
      </c>
      <c r="B3625" s="548" t="s">
        <v>31411</v>
      </c>
      <c r="C3625" s="547" t="s">
        <v>31412</v>
      </c>
      <c r="D3625" s="548" t="s">
        <v>1549</v>
      </c>
      <c r="E3625" s="549">
        <v>152.37</v>
      </c>
    </row>
    <row r="3626" spans="1:5" ht="2.1" customHeight="1" x14ac:dyDescent="0.2">
      <c r="A3626" s="547"/>
      <c r="B3626" s="548"/>
      <c r="C3626" s="547"/>
      <c r="D3626" s="548"/>
      <c r="E3626" s="549"/>
    </row>
    <row r="3627" spans="1:5" ht="20.100000000000001" customHeight="1" x14ac:dyDescent="0.2">
      <c r="A3627" s="547" t="s">
        <v>31413</v>
      </c>
      <c r="B3627" s="548" t="s">
        <v>31414</v>
      </c>
      <c r="C3627" s="547" t="s">
        <v>31415</v>
      </c>
      <c r="D3627" s="548" t="s">
        <v>1549</v>
      </c>
      <c r="E3627" s="549">
        <v>132.26</v>
      </c>
    </row>
    <row r="3628" spans="1:5" ht="2.1" customHeight="1" x14ac:dyDescent="0.2">
      <c r="A3628" s="547"/>
      <c r="B3628" s="548"/>
      <c r="C3628" s="547"/>
      <c r="D3628" s="548"/>
      <c r="E3628" s="549"/>
    </row>
    <row r="3629" spans="1:5" ht="20.100000000000001" customHeight="1" x14ac:dyDescent="0.2">
      <c r="A3629" s="138" t="s">
        <v>31416</v>
      </c>
      <c r="B3629" s="139" t="s">
        <v>31417</v>
      </c>
      <c r="C3629" s="138" t="s">
        <v>31418</v>
      </c>
      <c r="D3629" s="139" t="s">
        <v>1549</v>
      </c>
      <c r="E3629" s="140">
        <v>14.63</v>
      </c>
    </row>
    <row r="3630" spans="1:5" ht="20.100000000000001" customHeight="1" x14ac:dyDescent="0.2">
      <c r="A3630" s="136" t="s">
        <v>31419</v>
      </c>
      <c r="B3630" s="552" t="s">
        <v>31420</v>
      </c>
      <c r="C3630" s="552"/>
      <c r="D3630" s="552"/>
      <c r="E3630" s="137">
        <v>12457.24</v>
      </c>
    </row>
    <row r="3631" spans="1:5" ht="20.100000000000001" customHeight="1" x14ac:dyDescent="0.2">
      <c r="A3631" s="138" t="s">
        <v>31421</v>
      </c>
      <c r="B3631" s="139" t="s">
        <v>31422</v>
      </c>
      <c r="C3631" s="138" t="s">
        <v>31423</v>
      </c>
      <c r="D3631" s="139" t="s">
        <v>1549</v>
      </c>
      <c r="E3631" s="140">
        <v>230.11</v>
      </c>
    </row>
    <row r="3632" spans="1:5" ht="20.100000000000001" customHeight="1" x14ac:dyDescent="0.2">
      <c r="A3632" s="547" t="s">
        <v>31424</v>
      </c>
      <c r="B3632" s="548" t="s">
        <v>31425</v>
      </c>
      <c r="C3632" s="547" t="s">
        <v>31426</v>
      </c>
      <c r="D3632" s="548" t="s">
        <v>1549</v>
      </c>
      <c r="E3632" s="549">
        <v>334.33</v>
      </c>
    </row>
    <row r="3633" spans="1:5" ht="2.1" customHeight="1" x14ac:dyDescent="0.2">
      <c r="A3633" s="547"/>
      <c r="B3633" s="548"/>
      <c r="C3633" s="547"/>
      <c r="D3633" s="548"/>
      <c r="E3633" s="549"/>
    </row>
    <row r="3634" spans="1:5" ht="20.100000000000001" customHeight="1" x14ac:dyDescent="0.2">
      <c r="A3634" s="547" t="s">
        <v>31427</v>
      </c>
      <c r="B3634" s="548" t="s">
        <v>31428</v>
      </c>
      <c r="C3634" s="547" t="s">
        <v>31429</v>
      </c>
      <c r="D3634" s="548" t="s">
        <v>1549</v>
      </c>
      <c r="E3634" s="549">
        <v>751.4</v>
      </c>
    </row>
    <row r="3635" spans="1:5" ht="2.1" customHeight="1" x14ac:dyDescent="0.2">
      <c r="A3635" s="547"/>
      <c r="B3635" s="548"/>
      <c r="C3635" s="547"/>
      <c r="D3635" s="548"/>
      <c r="E3635" s="549"/>
    </row>
    <row r="3636" spans="1:5" ht="20.100000000000001" customHeight="1" x14ac:dyDescent="0.2">
      <c r="A3636" s="547" t="s">
        <v>31430</v>
      </c>
      <c r="B3636" s="548" t="s">
        <v>31431</v>
      </c>
      <c r="C3636" s="547" t="s">
        <v>31432</v>
      </c>
      <c r="D3636" s="548" t="s">
        <v>1549</v>
      </c>
      <c r="E3636" s="549">
        <v>404.78</v>
      </c>
    </row>
    <row r="3637" spans="1:5" ht="2.1" customHeight="1" x14ac:dyDescent="0.2">
      <c r="A3637" s="547"/>
      <c r="B3637" s="548"/>
      <c r="C3637" s="547"/>
      <c r="D3637" s="548"/>
      <c r="E3637" s="549"/>
    </row>
    <row r="3638" spans="1:5" ht="20.100000000000001" customHeight="1" x14ac:dyDescent="0.2">
      <c r="A3638" s="547" t="s">
        <v>31433</v>
      </c>
      <c r="B3638" s="548" t="s">
        <v>31434</v>
      </c>
      <c r="C3638" s="547" t="s">
        <v>31435</v>
      </c>
      <c r="D3638" s="548" t="s">
        <v>1549</v>
      </c>
      <c r="E3638" s="549">
        <v>1168.27</v>
      </c>
    </row>
    <row r="3639" spans="1:5" ht="2.1" customHeight="1" x14ac:dyDescent="0.2">
      <c r="A3639" s="547"/>
      <c r="B3639" s="548"/>
      <c r="C3639" s="547"/>
      <c r="D3639" s="548"/>
      <c r="E3639" s="549"/>
    </row>
    <row r="3640" spans="1:5" ht="20.100000000000001" customHeight="1" x14ac:dyDescent="0.2">
      <c r="A3640" s="547" t="s">
        <v>31436</v>
      </c>
      <c r="B3640" s="548" t="s">
        <v>31437</v>
      </c>
      <c r="C3640" s="547" t="s">
        <v>31438</v>
      </c>
      <c r="D3640" s="548" t="s">
        <v>1549</v>
      </c>
      <c r="E3640" s="549">
        <v>2080.08</v>
      </c>
    </row>
    <row r="3641" spans="1:5" ht="2.1" customHeight="1" x14ac:dyDescent="0.2">
      <c r="A3641" s="547"/>
      <c r="B3641" s="548"/>
      <c r="C3641" s="547"/>
      <c r="D3641" s="548"/>
      <c r="E3641" s="549"/>
    </row>
    <row r="3642" spans="1:5" ht="20.100000000000001" customHeight="1" x14ac:dyDescent="0.2">
      <c r="A3642" s="547" t="s">
        <v>31439</v>
      </c>
      <c r="B3642" s="548" t="s">
        <v>31440</v>
      </c>
      <c r="C3642" s="547" t="s">
        <v>31441</v>
      </c>
      <c r="D3642" s="548" t="s">
        <v>1549</v>
      </c>
      <c r="E3642" s="549">
        <v>3328.12</v>
      </c>
    </row>
    <row r="3643" spans="1:5" ht="2.1" customHeight="1" x14ac:dyDescent="0.2">
      <c r="A3643" s="547"/>
      <c r="B3643" s="548"/>
      <c r="C3643" s="547"/>
      <c r="D3643" s="548"/>
      <c r="E3643" s="549"/>
    </row>
    <row r="3644" spans="1:5" ht="20.100000000000001" customHeight="1" x14ac:dyDescent="0.2">
      <c r="A3644" s="547" t="s">
        <v>31442</v>
      </c>
      <c r="B3644" s="548" t="s">
        <v>31443</v>
      </c>
      <c r="C3644" s="547" t="s">
        <v>31444</v>
      </c>
      <c r="D3644" s="548" t="s">
        <v>1549</v>
      </c>
      <c r="E3644" s="549">
        <v>4160.1499999999996</v>
      </c>
    </row>
    <row r="3645" spans="1:5" ht="2.1" customHeight="1" x14ac:dyDescent="0.2">
      <c r="A3645" s="547"/>
      <c r="B3645" s="548"/>
      <c r="C3645" s="547"/>
      <c r="D3645" s="548"/>
      <c r="E3645" s="549"/>
    </row>
    <row r="3646" spans="1:5" ht="20.100000000000001" customHeight="1" x14ac:dyDescent="0.2">
      <c r="A3646" s="136" t="s">
        <v>31445</v>
      </c>
      <c r="B3646" s="552" t="s">
        <v>31446</v>
      </c>
      <c r="C3646" s="552"/>
      <c r="D3646" s="552"/>
      <c r="E3646" s="137">
        <v>2609.88</v>
      </c>
    </row>
    <row r="3647" spans="1:5" ht="20.100000000000001" customHeight="1" x14ac:dyDescent="0.2">
      <c r="A3647" s="138" t="s">
        <v>31447</v>
      </c>
      <c r="B3647" s="139" t="s">
        <v>31448</v>
      </c>
      <c r="C3647" s="138" t="s">
        <v>31449</v>
      </c>
      <c r="D3647" s="139" t="s">
        <v>1549</v>
      </c>
      <c r="E3647" s="140">
        <v>50.82</v>
      </c>
    </row>
    <row r="3648" spans="1:5" ht="20.100000000000001" customHeight="1" x14ac:dyDescent="0.2">
      <c r="A3648" s="138" t="s">
        <v>31450</v>
      </c>
      <c r="B3648" s="139" t="s">
        <v>31451</v>
      </c>
      <c r="C3648" s="138" t="s">
        <v>31452</v>
      </c>
      <c r="D3648" s="139" t="s">
        <v>1549</v>
      </c>
      <c r="E3648" s="140">
        <v>38.44</v>
      </c>
    </row>
    <row r="3649" spans="1:5" ht="20.100000000000001" customHeight="1" x14ac:dyDescent="0.2">
      <c r="A3649" s="138" t="s">
        <v>31453</v>
      </c>
      <c r="B3649" s="139" t="s">
        <v>31454</v>
      </c>
      <c r="C3649" s="138" t="s">
        <v>31455</v>
      </c>
      <c r="D3649" s="139" t="s">
        <v>1549</v>
      </c>
      <c r="E3649" s="140">
        <v>23.97</v>
      </c>
    </row>
    <row r="3650" spans="1:5" ht="20.100000000000001" customHeight="1" x14ac:dyDescent="0.2">
      <c r="A3650" s="138" t="s">
        <v>31456</v>
      </c>
      <c r="B3650" s="139" t="s">
        <v>31457</v>
      </c>
      <c r="C3650" s="138" t="s">
        <v>31458</v>
      </c>
      <c r="D3650" s="139" t="s">
        <v>1549</v>
      </c>
      <c r="E3650" s="140">
        <v>67.44</v>
      </c>
    </row>
    <row r="3651" spans="1:5" ht="20.100000000000001" customHeight="1" x14ac:dyDescent="0.2">
      <c r="A3651" s="138" t="s">
        <v>31459</v>
      </c>
      <c r="B3651" s="139" t="s">
        <v>31460</v>
      </c>
      <c r="C3651" s="138" t="s">
        <v>31461</v>
      </c>
      <c r="D3651" s="139" t="s">
        <v>1549</v>
      </c>
      <c r="E3651" s="140">
        <v>12.04</v>
      </c>
    </row>
    <row r="3652" spans="1:5" ht="20.100000000000001" customHeight="1" x14ac:dyDescent="0.2">
      <c r="A3652" s="547" t="s">
        <v>31462</v>
      </c>
      <c r="B3652" s="548" t="s">
        <v>31463</v>
      </c>
      <c r="C3652" s="547" t="s">
        <v>31464</v>
      </c>
      <c r="D3652" s="548" t="s">
        <v>1549</v>
      </c>
      <c r="E3652" s="549">
        <v>146.06</v>
      </c>
    </row>
    <row r="3653" spans="1:5" ht="2.1" customHeight="1" x14ac:dyDescent="0.2">
      <c r="A3653" s="547"/>
      <c r="B3653" s="548"/>
      <c r="C3653" s="547"/>
      <c r="D3653" s="548"/>
      <c r="E3653" s="549"/>
    </row>
    <row r="3654" spans="1:5" ht="20.100000000000001" customHeight="1" x14ac:dyDescent="0.2">
      <c r="A3654" s="138" t="s">
        <v>31465</v>
      </c>
      <c r="B3654" s="139" t="s">
        <v>31466</v>
      </c>
      <c r="C3654" s="138" t="s">
        <v>31467</v>
      </c>
      <c r="D3654" s="139" t="s">
        <v>1549</v>
      </c>
      <c r="E3654" s="140">
        <v>123.46</v>
      </c>
    </row>
    <row r="3655" spans="1:5" ht="20.100000000000001" customHeight="1" x14ac:dyDescent="0.2">
      <c r="A3655" s="138" t="s">
        <v>31468</v>
      </c>
      <c r="B3655" s="139" t="s">
        <v>31469</v>
      </c>
      <c r="C3655" s="138" t="s">
        <v>31470</v>
      </c>
      <c r="D3655" s="139" t="s">
        <v>1549</v>
      </c>
      <c r="E3655" s="140">
        <v>142.15</v>
      </c>
    </row>
    <row r="3656" spans="1:5" ht="20.100000000000001" customHeight="1" x14ac:dyDescent="0.2">
      <c r="A3656" s="138" t="s">
        <v>31471</v>
      </c>
      <c r="B3656" s="139" t="s">
        <v>31472</v>
      </c>
      <c r="C3656" s="138" t="s">
        <v>31473</v>
      </c>
      <c r="D3656" s="139" t="s">
        <v>1549</v>
      </c>
      <c r="E3656" s="140">
        <v>278.64</v>
      </c>
    </row>
    <row r="3657" spans="1:5" ht="20.100000000000001" customHeight="1" x14ac:dyDescent="0.2">
      <c r="A3657" s="138" t="s">
        <v>31474</v>
      </c>
      <c r="B3657" s="139" t="s">
        <v>31313</v>
      </c>
      <c r="C3657" s="138" t="s">
        <v>31314</v>
      </c>
      <c r="D3657" s="139" t="s">
        <v>1549</v>
      </c>
      <c r="E3657" s="140">
        <v>80.03</v>
      </c>
    </row>
    <row r="3658" spans="1:5" ht="20.100000000000001" customHeight="1" x14ac:dyDescent="0.2">
      <c r="A3658" s="138" t="s">
        <v>31475</v>
      </c>
      <c r="B3658" s="139" t="s">
        <v>31476</v>
      </c>
      <c r="C3658" s="138" t="s">
        <v>31477</v>
      </c>
      <c r="D3658" s="139" t="s">
        <v>1549</v>
      </c>
      <c r="E3658" s="140">
        <v>160.65</v>
      </c>
    </row>
    <row r="3659" spans="1:5" ht="20.100000000000001" customHeight="1" x14ac:dyDescent="0.2">
      <c r="A3659" s="138" t="s">
        <v>31478</v>
      </c>
      <c r="B3659" s="139" t="s">
        <v>31479</v>
      </c>
      <c r="C3659" s="138" t="s">
        <v>31480</v>
      </c>
      <c r="D3659" s="139" t="s">
        <v>1770</v>
      </c>
      <c r="E3659" s="140">
        <v>2.06</v>
      </c>
    </row>
    <row r="3660" spans="1:5" ht="20.100000000000001" customHeight="1" x14ac:dyDescent="0.2">
      <c r="A3660" s="138" t="s">
        <v>31481</v>
      </c>
      <c r="B3660" s="139" t="s">
        <v>31482</v>
      </c>
      <c r="C3660" s="138" t="s">
        <v>31483</v>
      </c>
      <c r="D3660" s="139" t="s">
        <v>1549</v>
      </c>
      <c r="E3660" s="140">
        <v>40.31</v>
      </c>
    </row>
    <row r="3661" spans="1:5" ht="20.100000000000001" customHeight="1" x14ac:dyDescent="0.2">
      <c r="A3661" s="138" t="s">
        <v>31484</v>
      </c>
      <c r="B3661" s="139" t="s">
        <v>31485</v>
      </c>
      <c r="C3661" s="138" t="s">
        <v>31486</v>
      </c>
      <c r="D3661" s="139" t="s">
        <v>1549</v>
      </c>
      <c r="E3661" s="140">
        <v>40.31</v>
      </c>
    </row>
    <row r="3662" spans="1:5" ht="20.100000000000001" customHeight="1" x14ac:dyDescent="0.2">
      <c r="A3662" s="138" t="s">
        <v>31487</v>
      </c>
      <c r="B3662" s="139" t="s">
        <v>31488</v>
      </c>
      <c r="C3662" s="138" t="s">
        <v>31489</v>
      </c>
      <c r="D3662" s="139" t="s">
        <v>1549</v>
      </c>
      <c r="E3662" s="140">
        <v>23.22</v>
      </c>
    </row>
    <row r="3663" spans="1:5" ht="20.100000000000001" customHeight="1" x14ac:dyDescent="0.2">
      <c r="A3663" s="138" t="s">
        <v>31490</v>
      </c>
      <c r="B3663" s="139" t="s">
        <v>31491</v>
      </c>
      <c r="C3663" s="138" t="s">
        <v>31492</v>
      </c>
      <c r="D3663" s="139" t="s">
        <v>1549</v>
      </c>
      <c r="E3663" s="140">
        <v>23.22</v>
      </c>
    </row>
    <row r="3664" spans="1:5" ht="20.100000000000001" customHeight="1" x14ac:dyDescent="0.2">
      <c r="A3664" s="138" t="s">
        <v>31493</v>
      </c>
      <c r="B3664" s="139" t="s">
        <v>31494</v>
      </c>
      <c r="C3664" s="138" t="s">
        <v>31495</v>
      </c>
      <c r="D3664" s="139" t="s">
        <v>1549</v>
      </c>
      <c r="E3664" s="140">
        <v>86.54</v>
      </c>
    </row>
    <row r="3665" spans="1:5" ht="20.100000000000001" customHeight="1" x14ac:dyDescent="0.2">
      <c r="A3665" s="138" t="s">
        <v>31496</v>
      </c>
      <c r="B3665" s="139" t="s">
        <v>31497</v>
      </c>
      <c r="C3665" s="138" t="s">
        <v>31498</v>
      </c>
      <c r="D3665" s="139" t="s">
        <v>1549</v>
      </c>
      <c r="E3665" s="140">
        <v>37.299999999999997</v>
      </c>
    </row>
    <row r="3666" spans="1:5" ht="20.100000000000001" customHeight="1" x14ac:dyDescent="0.2">
      <c r="A3666" s="138" t="s">
        <v>31499</v>
      </c>
      <c r="B3666" s="139" t="s">
        <v>31500</v>
      </c>
      <c r="C3666" s="138" t="s">
        <v>31501</v>
      </c>
      <c r="D3666" s="139" t="s">
        <v>1549</v>
      </c>
      <c r="E3666" s="140">
        <v>33.67</v>
      </c>
    </row>
    <row r="3667" spans="1:5" ht="20.100000000000001" customHeight="1" x14ac:dyDescent="0.2">
      <c r="A3667" s="138" t="s">
        <v>31502</v>
      </c>
      <c r="B3667" s="139" t="s">
        <v>31503</v>
      </c>
      <c r="C3667" s="138" t="s">
        <v>31504</v>
      </c>
      <c r="D3667" s="139" t="s">
        <v>1549</v>
      </c>
      <c r="E3667" s="140">
        <v>43.67</v>
      </c>
    </row>
    <row r="3668" spans="1:5" ht="20.100000000000001" customHeight="1" x14ac:dyDescent="0.2">
      <c r="A3668" s="138" t="s">
        <v>31505</v>
      </c>
      <c r="B3668" s="139" t="s">
        <v>31506</v>
      </c>
      <c r="C3668" s="138" t="s">
        <v>31507</v>
      </c>
      <c r="D3668" s="139" t="s">
        <v>1549</v>
      </c>
      <c r="E3668" s="140">
        <v>72.78</v>
      </c>
    </row>
    <row r="3669" spans="1:5" ht="20.100000000000001" customHeight="1" x14ac:dyDescent="0.2">
      <c r="A3669" s="138" t="s">
        <v>31508</v>
      </c>
      <c r="B3669" s="139" t="s">
        <v>31509</v>
      </c>
      <c r="C3669" s="138" t="s">
        <v>31510</v>
      </c>
      <c r="D3669" s="139" t="s">
        <v>1549</v>
      </c>
      <c r="E3669" s="140">
        <v>102.99</v>
      </c>
    </row>
    <row r="3670" spans="1:5" ht="20.100000000000001" customHeight="1" x14ac:dyDescent="0.2">
      <c r="A3670" s="138" t="s">
        <v>31511</v>
      </c>
      <c r="B3670" s="139" t="s">
        <v>31512</v>
      </c>
      <c r="C3670" s="138" t="s">
        <v>31513</v>
      </c>
      <c r="D3670" s="139" t="s">
        <v>1549</v>
      </c>
      <c r="E3670" s="140">
        <v>154.62</v>
      </c>
    </row>
    <row r="3671" spans="1:5" ht="20.100000000000001" customHeight="1" x14ac:dyDescent="0.2">
      <c r="A3671" s="138" t="s">
        <v>31514</v>
      </c>
      <c r="B3671" s="139" t="s">
        <v>31515</v>
      </c>
      <c r="C3671" s="138" t="s">
        <v>31516</v>
      </c>
      <c r="D3671" s="139" t="s">
        <v>1549</v>
      </c>
      <c r="E3671" s="140">
        <v>206.25</v>
      </c>
    </row>
    <row r="3672" spans="1:5" ht="20.100000000000001" customHeight="1" x14ac:dyDescent="0.2">
      <c r="A3672" s="138" t="s">
        <v>31517</v>
      </c>
      <c r="B3672" s="139" t="s">
        <v>31518</v>
      </c>
      <c r="C3672" s="138" t="s">
        <v>31519</v>
      </c>
      <c r="D3672" s="139" t="s">
        <v>1549</v>
      </c>
      <c r="E3672" s="140">
        <v>105.03</v>
      </c>
    </row>
    <row r="3673" spans="1:5" ht="20.100000000000001" customHeight="1" x14ac:dyDescent="0.2">
      <c r="A3673" s="138" t="s">
        <v>31520</v>
      </c>
      <c r="B3673" s="139" t="s">
        <v>31521</v>
      </c>
      <c r="C3673" s="138" t="s">
        <v>31522</v>
      </c>
      <c r="D3673" s="139" t="s">
        <v>1549</v>
      </c>
      <c r="E3673" s="140">
        <v>213.19</v>
      </c>
    </row>
    <row r="3674" spans="1:5" ht="20.100000000000001" customHeight="1" x14ac:dyDescent="0.2">
      <c r="A3674" s="138" t="s">
        <v>31523</v>
      </c>
      <c r="B3674" s="139" t="s">
        <v>31524</v>
      </c>
      <c r="C3674" s="138" t="s">
        <v>31525</v>
      </c>
      <c r="D3674" s="139" t="s">
        <v>1549</v>
      </c>
      <c r="E3674" s="140">
        <v>101.34</v>
      </c>
    </row>
    <row r="3675" spans="1:5" ht="20.100000000000001" customHeight="1" x14ac:dyDescent="0.2">
      <c r="A3675" s="138" t="s">
        <v>31526</v>
      </c>
      <c r="B3675" s="139" t="s">
        <v>31527</v>
      </c>
      <c r="C3675" s="138" t="s">
        <v>31528</v>
      </c>
      <c r="D3675" s="139" t="s">
        <v>1549</v>
      </c>
      <c r="E3675" s="140">
        <v>103.2</v>
      </c>
    </row>
    <row r="3676" spans="1:5" ht="20.100000000000001" customHeight="1" x14ac:dyDescent="0.2">
      <c r="A3676" s="138" t="s">
        <v>31529</v>
      </c>
      <c r="B3676" s="139" t="s">
        <v>31530</v>
      </c>
      <c r="C3676" s="138" t="s">
        <v>31531</v>
      </c>
      <c r="D3676" s="139" t="s">
        <v>1549</v>
      </c>
      <c r="E3676" s="140">
        <v>16.72</v>
      </c>
    </row>
    <row r="3677" spans="1:5" ht="20.100000000000001" customHeight="1" x14ac:dyDescent="0.2">
      <c r="A3677" s="138" t="s">
        <v>31532</v>
      </c>
      <c r="B3677" s="139" t="s">
        <v>31533</v>
      </c>
      <c r="C3677" s="138" t="s">
        <v>31534</v>
      </c>
      <c r="D3677" s="139" t="s">
        <v>1549</v>
      </c>
      <c r="E3677" s="140">
        <v>79.760000000000005</v>
      </c>
    </row>
    <row r="3678" spans="1:5" ht="20.100000000000001" customHeight="1" x14ac:dyDescent="0.2">
      <c r="A3678" s="136" t="s">
        <v>31535</v>
      </c>
      <c r="B3678" s="552" t="s">
        <v>31536</v>
      </c>
      <c r="C3678" s="552"/>
      <c r="D3678" s="552"/>
      <c r="E3678" s="137">
        <v>90.95</v>
      </c>
    </row>
    <row r="3679" spans="1:5" ht="20.100000000000001" customHeight="1" x14ac:dyDescent="0.2">
      <c r="A3679" s="138" t="s">
        <v>31537</v>
      </c>
      <c r="B3679" s="139" t="s">
        <v>31538</v>
      </c>
      <c r="C3679" s="138" t="s">
        <v>31539</v>
      </c>
      <c r="D3679" s="139" t="s">
        <v>1549</v>
      </c>
      <c r="E3679" s="140">
        <v>90.95</v>
      </c>
    </row>
    <row r="3680" spans="1:5" ht="20.100000000000001" customHeight="1" x14ac:dyDescent="0.2">
      <c r="A3680" s="136" t="s">
        <v>31540</v>
      </c>
      <c r="B3680" s="552" t="s">
        <v>31541</v>
      </c>
      <c r="C3680" s="552"/>
      <c r="D3680" s="552"/>
      <c r="E3680" s="137">
        <v>4614.51</v>
      </c>
    </row>
    <row r="3681" spans="1:5" ht="20.100000000000001" customHeight="1" x14ac:dyDescent="0.2">
      <c r="A3681" s="138" t="s">
        <v>31542</v>
      </c>
      <c r="B3681" s="139" t="s">
        <v>31543</v>
      </c>
      <c r="C3681" s="138" t="s">
        <v>31544</v>
      </c>
      <c r="D3681" s="139" t="s">
        <v>1549</v>
      </c>
      <c r="E3681" s="140">
        <v>188.15</v>
      </c>
    </row>
    <row r="3682" spans="1:5" ht="20.100000000000001" customHeight="1" x14ac:dyDescent="0.2">
      <c r="A3682" s="138" t="s">
        <v>31545</v>
      </c>
      <c r="B3682" s="139" t="s">
        <v>31546</v>
      </c>
      <c r="C3682" s="138" t="s">
        <v>31547</v>
      </c>
      <c r="D3682" s="139" t="s">
        <v>1549</v>
      </c>
      <c r="E3682" s="140">
        <v>274.39999999999998</v>
      </c>
    </row>
    <row r="3683" spans="1:5" ht="20.100000000000001" customHeight="1" x14ac:dyDescent="0.2">
      <c r="A3683" s="138" t="s">
        <v>31548</v>
      </c>
      <c r="B3683" s="139" t="s">
        <v>31549</v>
      </c>
      <c r="C3683" s="138" t="s">
        <v>31550</v>
      </c>
      <c r="D3683" s="139" t="s">
        <v>31551</v>
      </c>
      <c r="E3683" s="140">
        <v>69.63</v>
      </c>
    </row>
    <row r="3684" spans="1:5" ht="20.100000000000001" customHeight="1" x14ac:dyDescent="0.2">
      <c r="A3684" s="547" t="s">
        <v>31552</v>
      </c>
      <c r="B3684" s="548" t="s">
        <v>31553</v>
      </c>
      <c r="C3684" s="547" t="s">
        <v>31554</v>
      </c>
      <c r="D3684" s="548" t="s">
        <v>1549</v>
      </c>
      <c r="E3684" s="549">
        <v>1044.06</v>
      </c>
    </row>
    <row r="3685" spans="1:5" ht="2.1" customHeight="1" x14ac:dyDescent="0.2">
      <c r="A3685" s="547"/>
      <c r="B3685" s="548"/>
      <c r="C3685" s="547"/>
      <c r="D3685" s="548"/>
      <c r="E3685" s="549"/>
    </row>
    <row r="3686" spans="1:5" ht="20.100000000000001" customHeight="1" x14ac:dyDescent="0.2">
      <c r="A3686" s="547" t="s">
        <v>31555</v>
      </c>
      <c r="B3686" s="548" t="s">
        <v>31556</v>
      </c>
      <c r="C3686" s="547" t="s">
        <v>31557</v>
      </c>
      <c r="D3686" s="548" t="s">
        <v>1549</v>
      </c>
      <c r="E3686" s="549">
        <v>1462.06</v>
      </c>
    </row>
    <row r="3687" spans="1:5" ht="2.1" customHeight="1" x14ac:dyDescent="0.2">
      <c r="A3687" s="547"/>
      <c r="B3687" s="548"/>
      <c r="C3687" s="547"/>
      <c r="D3687" s="548"/>
      <c r="E3687" s="549"/>
    </row>
    <row r="3688" spans="1:5" ht="20.100000000000001" customHeight="1" x14ac:dyDescent="0.2">
      <c r="A3688" s="138" t="s">
        <v>31558</v>
      </c>
      <c r="B3688" s="139" t="s">
        <v>31559</v>
      </c>
      <c r="C3688" s="138" t="s">
        <v>31560</v>
      </c>
      <c r="D3688" s="139" t="s">
        <v>1549</v>
      </c>
      <c r="E3688" s="140">
        <v>23.64</v>
      </c>
    </row>
    <row r="3689" spans="1:5" ht="20.100000000000001" customHeight="1" x14ac:dyDescent="0.2">
      <c r="A3689" s="138" t="s">
        <v>31561</v>
      </c>
      <c r="B3689" s="139" t="s">
        <v>31562</v>
      </c>
      <c r="C3689" s="138" t="s">
        <v>31563</v>
      </c>
      <c r="D3689" s="139" t="s">
        <v>1549</v>
      </c>
      <c r="E3689" s="140">
        <v>903.52</v>
      </c>
    </row>
    <row r="3690" spans="1:5" ht="20.100000000000001" customHeight="1" x14ac:dyDescent="0.2">
      <c r="A3690" s="547" t="s">
        <v>31564</v>
      </c>
      <c r="B3690" s="548" t="s">
        <v>31565</v>
      </c>
      <c r="C3690" s="547" t="s">
        <v>31566</v>
      </c>
      <c r="D3690" s="548" t="s">
        <v>1549</v>
      </c>
      <c r="E3690" s="549">
        <v>407.98</v>
      </c>
    </row>
    <row r="3691" spans="1:5" ht="2.1" customHeight="1" x14ac:dyDescent="0.2">
      <c r="A3691" s="547"/>
      <c r="B3691" s="548"/>
      <c r="C3691" s="547"/>
      <c r="D3691" s="548"/>
      <c r="E3691" s="549"/>
    </row>
    <row r="3692" spans="1:5" ht="20.100000000000001" customHeight="1" x14ac:dyDescent="0.2">
      <c r="A3692" s="138" t="s">
        <v>31567</v>
      </c>
      <c r="B3692" s="139" t="s">
        <v>31568</v>
      </c>
      <c r="C3692" s="138" t="s">
        <v>31569</v>
      </c>
      <c r="D3692" s="139" t="s">
        <v>1549</v>
      </c>
      <c r="E3692" s="140">
        <v>45.98</v>
      </c>
    </row>
    <row r="3693" spans="1:5" ht="20.100000000000001" customHeight="1" x14ac:dyDescent="0.2">
      <c r="A3693" s="138" t="s">
        <v>31570</v>
      </c>
      <c r="B3693" s="139" t="s">
        <v>31571</v>
      </c>
      <c r="C3693" s="138" t="s">
        <v>31572</v>
      </c>
      <c r="D3693" s="139" t="s">
        <v>1549</v>
      </c>
      <c r="E3693" s="140">
        <v>59.31</v>
      </c>
    </row>
    <row r="3694" spans="1:5" ht="20.100000000000001" customHeight="1" x14ac:dyDescent="0.2">
      <c r="A3694" s="138" t="s">
        <v>31573</v>
      </c>
      <c r="B3694" s="139" t="s">
        <v>31574</v>
      </c>
      <c r="C3694" s="138" t="s">
        <v>31575</v>
      </c>
      <c r="D3694" s="139" t="s">
        <v>1549</v>
      </c>
      <c r="E3694" s="140">
        <v>110.1</v>
      </c>
    </row>
    <row r="3695" spans="1:5" ht="20.100000000000001" customHeight="1" x14ac:dyDescent="0.2">
      <c r="A3695" s="138" t="s">
        <v>31576</v>
      </c>
      <c r="B3695" s="139" t="s">
        <v>31577</v>
      </c>
      <c r="C3695" s="138" t="s">
        <v>31578</v>
      </c>
      <c r="D3695" s="139" t="s">
        <v>1549</v>
      </c>
      <c r="E3695" s="140">
        <v>25.68</v>
      </c>
    </row>
    <row r="3696" spans="1:5" ht="20.100000000000001" customHeight="1" x14ac:dyDescent="0.2">
      <c r="A3696" s="136" t="s">
        <v>31579</v>
      </c>
      <c r="B3696" s="552" t="s">
        <v>31580</v>
      </c>
      <c r="C3696" s="552"/>
      <c r="D3696" s="552"/>
      <c r="E3696" s="137">
        <v>5409704.4699999997</v>
      </c>
    </row>
    <row r="3697" spans="1:5" ht="20.100000000000001" customHeight="1" x14ac:dyDescent="0.2">
      <c r="A3697" s="136" t="s">
        <v>1682</v>
      </c>
      <c r="B3697" s="552" t="s">
        <v>31581</v>
      </c>
      <c r="C3697" s="552"/>
      <c r="D3697" s="552"/>
      <c r="E3697" s="137">
        <v>1210.8599999999999</v>
      </c>
    </row>
    <row r="3698" spans="1:5" ht="20.100000000000001" customHeight="1" x14ac:dyDescent="0.2">
      <c r="A3698" s="138" t="s">
        <v>31582</v>
      </c>
      <c r="B3698" s="139" t="s">
        <v>31583</v>
      </c>
      <c r="C3698" s="138" t="s">
        <v>31584</v>
      </c>
      <c r="D3698" s="139" t="s">
        <v>1549</v>
      </c>
      <c r="E3698" s="140">
        <v>4.93</v>
      </c>
    </row>
    <row r="3699" spans="1:5" ht="20.100000000000001" customHeight="1" x14ac:dyDescent="0.2">
      <c r="A3699" s="138" t="s">
        <v>31585</v>
      </c>
      <c r="B3699" s="139" t="s">
        <v>31586</v>
      </c>
      <c r="C3699" s="138" t="s">
        <v>31587</v>
      </c>
      <c r="D3699" s="139" t="s">
        <v>1549</v>
      </c>
      <c r="E3699" s="140">
        <v>6.2</v>
      </c>
    </row>
    <row r="3700" spans="1:5" ht="20.100000000000001" customHeight="1" x14ac:dyDescent="0.2">
      <c r="A3700" s="138" t="s">
        <v>31588</v>
      </c>
      <c r="B3700" s="139" t="s">
        <v>31589</v>
      </c>
      <c r="C3700" s="138" t="s">
        <v>31590</v>
      </c>
      <c r="D3700" s="139" t="s">
        <v>1549</v>
      </c>
      <c r="E3700" s="140">
        <v>8.5</v>
      </c>
    </row>
    <row r="3701" spans="1:5" ht="20.100000000000001" customHeight="1" x14ac:dyDescent="0.2">
      <c r="A3701" s="138" t="s">
        <v>31591</v>
      </c>
      <c r="B3701" s="139" t="s">
        <v>31592</v>
      </c>
      <c r="C3701" s="138" t="s">
        <v>31593</v>
      </c>
      <c r="D3701" s="139" t="s">
        <v>1549</v>
      </c>
      <c r="E3701" s="140">
        <v>11.82</v>
      </c>
    </row>
    <row r="3702" spans="1:5" ht="20.100000000000001" customHeight="1" x14ac:dyDescent="0.2">
      <c r="A3702" s="138" t="s">
        <v>31594</v>
      </c>
      <c r="B3702" s="139" t="s">
        <v>31595</v>
      </c>
      <c r="C3702" s="138" t="s">
        <v>31596</v>
      </c>
      <c r="D3702" s="139" t="s">
        <v>1549</v>
      </c>
      <c r="E3702" s="140">
        <v>14.64</v>
      </c>
    </row>
    <row r="3703" spans="1:5" ht="20.100000000000001" customHeight="1" x14ac:dyDescent="0.2">
      <c r="A3703" s="138" t="s">
        <v>31597</v>
      </c>
      <c r="B3703" s="139" t="s">
        <v>31598</v>
      </c>
      <c r="C3703" s="138" t="s">
        <v>31599</v>
      </c>
      <c r="D3703" s="139" t="s">
        <v>1549</v>
      </c>
      <c r="E3703" s="140">
        <v>22.69</v>
      </c>
    </row>
    <row r="3704" spans="1:5" ht="20.100000000000001" customHeight="1" x14ac:dyDescent="0.2">
      <c r="A3704" s="138" t="s">
        <v>31600</v>
      </c>
      <c r="B3704" s="139" t="s">
        <v>31601</v>
      </c>
      <c r="C3704" s="138" t="s">
        <v>31602</v>
      </c>
      <c r="D3704" s="139" t="s">
        <v>1549</v>
      </c>
      <c r="E3704" s="140">
        <v>50.83</v>
      </c>
    </row>
    <row r="3705" spans="1:5" ht="20.100000000000001" customHeight="1" x14ac:dyDescent="0.2">
      <c r="A3705" s="138" t="s">
        <v>31603</v>
      </c>
      <c r="B3705" s="139" t="s">
        <v>31604</v>
      </c>
      <c r="C3705" s="138" t="s">
        <v>31605</v>
      </c>
      <c r="D3705" s="139" t="s">
        <v>1549</v>
      </c>
      <c r="E3705" s="140">
        <v>59.21</v>
      </c>
    </row>
    <row r="3706" spans="1:5" ht="20.100000000000001" customHeight="1" x14ac:dyDescent="0.2">
      <c r="A3706" s="138" t="s">
        <v>31606</v>
      </c>
      <c r="B3706" s="139" t="s">
        <v>31607</v>
      </c>
      <c r="C3706" s="138" t="s">
        <v>31608</v>
      </c>
      <c r="D3706" s="139" t="s">
        <v>1549</v>
      </c>
      <c r="E3706" s="140">
        <v>85.14</v>
      </c>
    </row>
    <row r="3707" spans="1:5" ht="20.100000000000001" customHeight="1" x14ac:dyDescent="0.2">
      <c r="A3707" s="138" t="s">
        <v>31609</v>
      </c>
      <c r="B3707" s="139" t="s">
        <v>31610</v>
      </c>
      <c r="C3707" s="138" t="s">
        <v>31611</v>
      </c>
      <c r="D3707" s="139" t="s">
        <v>1549</v>
      </c>
      <c r="E3707" s="140">
        <v>46.22</v>
      </c>
    </row>
    <row r="3708" spans="1:5" ht="20.100000000000001" customHeight="1" x14ac:dyDescent="0.2">
      <c r="A3708" s="138" t="s">
        <v>31612</v>
      </c>
      <c r="B3708" s="139" t="s">
        <v>31613</v>
      </c>
      <c r="C3708" s="138" t="s">
        <v>31614</v>
      </c>
      <c r="D3708" s="139" t="s">
        <v>1770</v>
      </c>
      <c r="E3708" s="140">
        <v>16.43</v>
      </c>
    </row>
    <row r="3709" spans="1:5" ht="20.100000000000001" customHeight="1" x14ac:dyDescent="0.2">
      <c r="A3709" s="138" t="s">
        <v>31615</v>
      </c>
      <c r="B3709" s="139" t="s">
        <v>31616</v>
      </c>
      <c r="C3709" s="138" t="s">
        <v>31617</v>
      </c>
      <c r="D3709" s="139" t="s">
        <v>1770</v>
      </c>
      <c r="E3709" s="140">
        <v>22.82</v>
      </c>
    </row>
    <row r="3710" spans="1:5" ht="20.100000000000001" customHeight="1" x14ac:dyDescent="0.2">
      <c r="A3710" s="138" t="s">
        <v>31618</v>
      </c>
      <c r="B3710" s="139" t="s">
        <v>31619</v>
      </c>
      <c r="C3710" s="138" t="s">
        <v>31620</v>
      </c>
      <c r="D3710" s="139" t="s">
        <v>1770</v>
      </c>
      <c r="E3710" s="140">
        <v>31.65</v>
      </c>
    </row>
    <row r="3711" spans="1:5" ht="20.100000000000001" customHeight="1" x14ac:dyDescent="0.2">
      <c r="A3711" s="138" t="s">
        <v>31621</v>
      </c>
      <c r="B3711" s="139" t="s">
        <v>31622</v>
      </c>
      <c r="C3711" s="138" t="s">
        <v>31623</v>
      </c>
      <c r="D3711" s="139" t="s">
        <v>1770</v>
      </c>
      <c r="E3711" s="140">
        <v>9.92</v>
      </c>
    </row>
    <row r="3712" spans="1:5" ht="20.100000000000001" customHeight="1" x14ac:dyDescent="0.2">
      <c r="A3712" s="138" t="s">
        <v>31624</v>
      </c>
      <c r="B3712" s="139" t="s">
        <v>31625</v>
      </c>
      <c r="C3712" s="138" t="s">
        <v>31626</v>
      </c>
      <c r="D3712" s="139" t="s">
        <v>1770</v>
      </c>
      <c r="E3712" s="140">
        <v>10.61</v>
      </c>
    </row>
    <row r="3713" spans="1:5" ht="20.100000000000001" customHeight="1" x14ac:dyDescent="0.2">
      <c r="A3713" s="138" t="s">
        <v>31627</v>
      </c>
      <c r="B3713" s="139" t="s">
        <v>31628</v>
      </c>
      <c r="C3713" s="138" t="s">
        <v>31629</v>
      </c>
      <c r="D3713" s="139" t="s">
        <v>1770</v>
      </c>
      <c r="E3713" s="140">
        <v>13.82</v>
      </c>
    </row>
    <row r="3714" spans="1:5" ht="20.100000000000001" customHeight="1" x14ac:dyDescent="0.2">
      <c r="A3714" s="138" t="s">
        <v>31630</v>
      </c>
      <c r="B3714" s="139" t="s">
        <v>31631</v>
      </c>
      <c r="C3714" s="138" t="s">
        <v>31632</v>
      </c>
      <c r="D3714" s="139" t="s">
        <v>1770</v>
      </c>
      <c r="E3714" s="140">
        <v>19.82</v>
      </c>
    </row>
    <row r="3715" spans="1:5" ht="20.100000000000001" customHeight="1" x14ac:dyDescent="0.2">
      <c r="A3715" s="138" t="s">
        <v>31633</v>
      </c>
      <c r="B3715" s="139" t="s">
        <v>31634</v>
      </c>
      <c r="C3715" s="138" t="s">
        <v>31635</v>
      </c>
      <c r="D3715" s="139" t="s">
        <v>1770</v>
      </c>
      <c r="E3715" s="140">
        <v>23.47</v>
      </c>
    </row>
    <row r="3716" spans="1:5" ht="20.100000000000001" customHeight="1" x14ac:dyDescent="0.2">
      <c r="A3716" s="138" t="s">
        <v>31636</v>
      </c>
      <c r="B3716" s="139" t="s">
        <v>31637</v>
      </c>
      <c r="C3716" s="138" t="s">
        <v>31638</v>
      </c>
      <c r="D3716" s="139" t="s">
        <v>1770</v>
      </c>
      <c r="E3716" s="140">
        <v>33.97</v>
      </c>
    </row>
    <row r="3717" spans="1:5" ht="20.100000000000001" customHeight="1" x14ac:dyDescent="0.2">
      <c r="A3717" s="138" t="s">
        <v>31639</v>
      </c>
      <c r="B3717" s="139" t="s">
        <v>31640</v>
      </c>
      <c r="C3717" s="138" t="s">
        <v>31641</v>
      </c>
      <c r="D3717" s="139" t="s">
        <v>1770</v>
      </c>
      <c r="E3717" s="140">
        <v>47.08</v>
      </c>
    </row>
    <row r="3718" spans="1:5" ht="20.100000000000001" customHeight="1" x14ac:dyDescent="0.2">
      <c r="A3718" s="138" t="s">
        <v>31642</v>
      </c>
      <c r="B3718" s="139" t="s">
        <v>31643</v>
      </c>
      <c r="C3718" s="138" t="s">
        <v>31644</v>
      </c>
      <c r="D3718" s="139" t="s">
        <v>1770</v>
      </c>
      <c r="E3718" s="140">
        <v>57.36</v>
      </c>
    </row>
    <row r="3719" spans="1:5" ht="20.100000000000001" customHeight="1" x14ac:dyDescent="0.2">
      <c r="A3719" s="138" t="s">
        <v>31645</v>
      </c>
      <c r="B3719" s="139" t="s">
        <v>31646</v>
      </c>
      <c r="C3719" s="138" t="s">
        <v>31647</v>
      </c>
      <c r="D3719" s="139" t="s">
        <v>1770</v>
      </c>
      <c r="E3719" s="140">
        <v>79.489999999999995</v>
      </c>
    </row>
    <row r="3720" spans="1:5" ht="20.100000000000001" customHeight="1" x14ac:dyDescent="0.2">
      <c r="A3720" s="138" t="s">
        <v>31648</v>
      </c>
      <c r="B3720" s="139" t="s">
        <v>31649</v>
      </c>
      <c r="C3720" s="138" t="s">
        <v>31650</v>
      </c>
      <c r="D3720" s="139" t="s">
        <v>1770</v>
      </c>
      <c r="E3720" s="140">
        <v>15.63</v>
      </c>
    </row>
    <row r="3721" spans="1:5" ht="20.100000000000001" customHeight="1" x14ac:dyDescent="0.2">
      <c r="A3721" s="138" t="s">
        <v>31651</v>
      </c>
      <c r="B3721" s="139" t="s">
        <v>31652</v>
      </c>
      <c r="C3721" s="138" t="s">
        <v>31653</v>
      </c>
      <c r="D3721" s="139" t="s">
        <v>1770</v>
      </c>
      <c r="E3721" s="140">
        <v>16.39</v>
      </c>
    </row>
    <row r="3722" spans="1:5" ht="20.100000000000001" customHeight="1" x14ac:dyDescent="0.2">
      <c r="A3722" s="138" t="s">
        <v>31654</v>
      </c>
      <c r="B3722" s="139" t="s">
        <v>31655</v>
      </c>
      <c r="C3722" s="138" t="s">
        <v>31656</v>
      </c>
      <c r="D3722" s="139" t="s">
        <v>1770</v>
      </c>
      <c r="E3722" s="140">
        <v>24.82</v>
      </c>
    </row>
    <row r="3723" spans="1:5" ht="20.100000000000001" customHeight="1" x14ac:dyDescent="0.2">
      <c r="A3723" s="138" t="s">
        <v>31657</v>
      </c>
      <c r="B3723" s="139" t="s">
        <v>31658</v>
      </c>
      <c r="C3723" s="138" t="s">
        <v>31659</v>
      </c>
      <c r="D3723" s="139" t="s">
        <v>1770</v>
      </c>
      <c r="E3723" s="140">
        <v>28.91</v>
      </c>
    </row>
    <row r="3724" spans="1:5" ht="20.100000000000001" customHeight="1" x14ac:dyDescent="0.2">
      <c r="A3724" s="138" t="s">
        <v>31660</v>
      </c>
      <c r="B3724" s="139" t="s">
        <v>31661</v>
      </c>
      <c r="C3724" s="138" t="s">
        <v>31662</v>
      </c>
      <c r="D3724" s="139" t="s">
        <v>1770</v>
      </c>
      <c r="E3724" s="140">
        <v>33.880000000000003</v>
      </c>
    </row>
    <row r="3725" spans="1:5" ht="20.100000000000001" customHeight="1" x14ac:dyDescent="0.2">
      <c r="A3725" s="138" t="s">
        <v>31663</v>
      </c>
      <c r="B3725" s="139" t="s">
        <v>31664</v>
      </c>
      <c r="C3725" s="138" t="s">
        <v>31665</v>
      </c>
      <c r="D3725" s="139" t="s">
        <v>1770</v>
      </c>
      <c r="E3725" s="140">
        <v>43.64</v>
      </c>
    </row>
    <row r="3726" spans="1:5" ht="20.100000000000001" customHeight="1" x14ac:dyDescent="0.2">
      <c r="A3726" s="138" t="s">
        <v>31666</v>
      </c>
      <c r="B3726" s="139" t="s">
        <v>31667</v>
      </c>
      <c r="C3726" s="138" t="s">
        <v>31668</v>
      </c>
      <c r="D3726" s="139" t="s">
        <v>1770</v>
      </c>
      <c r="E3726" s="140">
        <v>58.6</v>
      </c>
    </row>
    <row r="3727" spans="1:5" ht="20.100000000000001" customHeight="1" x14ac:dyDescent="0.2">
      <c r="A3727" s="138" t="s">
        <v>31669</v>
      </c>
      <c r="B3727" s="139" t="s">
        <v>31670</v>
      </c>
      <c r="C3727" s="138" t="s">
        <v>31671</v>
      </c>
      <c r="D3727" s="139" t="s">
        <v>1770</v>
      </c>
      <c r="E3727" s="140">
        <v>68.11</v>
      </c>
    </row>
    <row r="3728" spans="1:5" ht="20.100000000000001" customHeight="1" x14ac:dyDescent="0.2">
      <c r="A3728" s="138" t="s">
        <v>31672</v>
      </c>
      <c r="B3728" s="139" t="s">
        <v>31673</v>
      </c>
      <c r="C3728" s="138" t="s">
        <v>31674</v>
      </c>
      <c r="D3728" s="139" t="s">
        <v>1770</v>
      </c>
      <c r="E3728" s="140">
        <v>91.62</v>
      </c>
    </row>
    <row r="3729" spans="1:5" ht="20.100000000000001" customHeight="1" x14ac:dyDescent="0.2">
      <c r="A3729" s="138" t="s">
        <v>31675</v>
      </c>
      <c r="B3729" s="139" t="s">
        <v>31676</v>
      </c>
      <c r="C3729" s="138" t="s">
        <v>31677</v>
      </c>
      <c r="D3729" s="139" t="s">
        <v>1770</v>
      </c>
      <c r="E3729" s="140">
        <v>16.62</v>
      </c>
    </row>
    <row r="3730" spans="1:5" ht="20.100000000000001" customHeight="1" x14ac:dyDescent="0.2">
      <c r="A3730" s="138" t="s">
        <v>31678</v>
      </c>
      <c r="B3730" s="139" t="s">
        <v>31679</v>
      </c>
      <c r="C3730" s="138" t="s">
        <v>31680</v>
      </c>
      <c r="D3730" s="139" t="s">
        <v>1549</v>
      </c>
      <c r="E3730" s="140">
        <v>1.43</v>
      </c>
    </row>
    <row r="3731" spans="1:5" ht="20.100000000000001" customHeight="1" x14ac:dyDescent="0.2">
      <c r="A3731" s="138" t="s">
        <v>31681</v>
      </c>
      <c r="B3731" s="139" t="s">
        <v>31682</v>
      </c>
      <c r="C3731" s="138" t="s">
        <v>31683</v>
      </c>
      <c r="D3731" s="139" t="s">
        <v>1549</v>
      </c>
      <c r="E3731" s="140">
        <v>2.13</v>
      </c>
    </row>
    <row r="3732" spans="1:5" ht="20.100000000000001" customHeight="1" x14ac:dyDescent="0.2">
      <c r="A3732" s="138" t="s">
        <v>31684</v>
      </c>
      <c r="B3732" s="139" t="s">
        <v>31685</v>
      </c>
      <c r="C3732" s="138" t="s">
        <v>31686</v>
      </c>
      <c r="D3732" s="139" t="s">
        <v>1549</v>
      </c>
      <c r="E3732" s="140">
        <v>3.31</v>
      </c>
    </row>
    <row r="3733" spans="1:5" ht="20.100000000000001" customHeight="1" x14ac:dyDescent="0.2">
      <c r="A3733" s="138" t="s">
        <v>31687</v>
      </c>
      <c r="B3733" s="139" t="s">
        <v>31688</v>
      </c>
      <c r="C3733" s="138" t="s">
        <v>31689</v>
      </c>
      <c r="D3733" s="139" t="s">
        <v>1549</v>
      </c>
      <c r="E3733" s="140">
        <v>4.83</v>
      </c>
    </row>
    <row r="3734" spans="1:5" ht="20.100000000000001" customHeight="1" x14ac:dyDescent="0.2">
      <c r="A3734" s="138" t="s">
        <v>31690</v>
      </c>
      <c r="B3734" s="139" t="s">
        <v>31691</v>
      </c>
      <c r="C3734" s="138" t="s">
        <v>31692</v>
      </c>
      <c r="D3734" s="139" t="s">
        <v>1549</v>
      </c>
      <c r="E3734" s="140">
        <v>6.38</v>
      </c>
    </row>
    <row r="3735" spans="1:5" ht="20.100000000000001" customHeight="1" x14ac:dyDescent="0.2">
      <c r="A3735" s="138" t="s">
        <v>31693</v>
      </c>
      <c r="B3735" s="139" t="s">
        <v>31694</v>
      </c>
      <c r="C3735" s="138" t="s">
        <v>31695</v>
      </c>
      <c r="D3735" s="139" t="s">
        <v>1549</v>
      </c>
      <c r="E3735" s="140">
        <v>7.97</v>
      </c>
    </row>
    <row r="3736" spans="1:5" ht="20.100000000000001" customHeight="1" x14ac:dyDescent="0.2">
      <c r="A3736" s="138" t="s">
        <v>31696</v>
      </c>
      <c r="B3736" s="139" t="s">
        <v>31697</v>
      </c>
      <c r="C3736" s="138" t="s">
        <v>31698</v>
      </c>
      <c r="D3736" s="139" t="s">
        <v>1549</v>
      </c>
      <c r="E3736" s="140">
        <v>16.78</v>
      </c>
    </row>
    <row r="3737" spans="1:5" ht="20.100000000000001" customHeight="1" x14ac:dyDescent="0.2">
      <c r="A3737" s="138" t="s">
        <v>31699</v>
      </c>
      <c r="B3737" s="139" t="s">
        <v>31700</v>
      </c>
      <c r="C3737" s="138" t="s">
        <v>31701</v>
      </c>
      <c r="D3737" s="139" t="s">
        <v>1549</v>
      </c>
      <c r="E3737" s="140">
        <v>27.19</v>
      </c>
    </row>
    <row r="3738" spans="1:5" ht="20.100000000000001" customHeight="1" x14ac:dyDescent="0.2">
      <c r="A3738" s="138" t="s">
        <v>31702</v>
      </c>
      <c r="B3738" s="139" t="s">
        <v>31703</v>
      </c>
      <c r="C3738" s="138" t="s">
        <v>31704</v>
      </c>
      <c r="D3738" s="139" t="s">
        <v>1549</v>
      </c>
      <c r="E3738" s="140">
        <v>39.94</v>
      </c>
    </row>
    <row r="3739" spans="1:5" ht="20.100000000000001" customHeight="1" x14ac:dyDescent="0.2">
      <c r="A3739" s="138" t="s">
        <v>31705</v>
      </c>
      <c r="B3739" s="139" t="s">
        <v>31706</v>
      </c>
      <c r="C3739" s="138" t="s">
        <v>31707</v>
      </c>
      <c r="D3739" s="139" t="s">
        <v>1549</v>
      </c>
      <c r="E3739" s="140">
        <v>4.34</v>
      </c>
    </row>
    <row r="3740" spans="1:5" ht="20.100000000000001" customHeight="1" x14ac:dyDescent="0.2">
      <c r="A3740" s="138" t="s">
        <v>31708</v>
      </c>
      <c r="B3740" s="139" t="s">
        <v>31709</v>
      </c>
      <c r="C3740" s="138" t="s">
        <v>31710</v>
      </c>
      <c r="D3740" s="139" t="s">
        <v>1770</v>
      </c>
      <c r="E3740" s="140">
        <v>12.7</v>
      </c>
    </row>
    <row r="3741" spans="1:5" ht="20.100000000000001" customHeight="1" x14ac:dyDescent="0.2">
      <c r="A3741" s="138" t="s">
        <v>31711</v>
      </c>
      <c r="B3741" s="139" t="s">
        <v>31712</v>
      </c>
      <c r="C3741" s="138" t="s">
        <v>31713</v>
      </c>
      <c r="D3741" s="139" t="s">
        <v>1770</v>
      </c>
      <c r="E3741" s="140">
        <v>7.44</v>
      </c>
    </row>
    <row r="3742" spans="1:5" ht="20.100000000000001" customHeight="1" x14ac:dyDescent="0.2">
      <c r="A3742" s="138" t="s">
        <v>31714</v>
      </c>
      <c r="B3742" s="139" t="s">
        <v>31715</v>
      </c>
      <c r="C3742" s="138" t="s">
        <v>31716</v>
      </c>
      <c r="D3742" s="139" t="s">
        <v>1549</v>
      </c>
      <c r="E3742" s="140">
        <v>1.58</v>
      </c>
    </row>
    <row r="3743" spans="1:5" ht="20.100000000000001" customHeight="1" x14ac:dyDescent="0.2">
      <c r="A3743" s="136" t="s">
        <v>1684</v>
      </c>
      <c r="B3743" s="552" t="s">
        <v>31717</v>
      </c>
      <c r="C3743" s="552"/>
      <c r="D3743" s="552"/>
      <c r="E3743" s="137">
        <v>364.9</v>
      </c>
    </row>
    <row r="3744" spans="1:5" ht="20.100000000000001" customHeight="1" x14ac:dyDescent="0.2">
      <c r="A3744" s="138" t="s">
        <v>31718</v>
      </c>
      <c r="B3744" s="139" t="s">
        <v>31719</v>
      </c>
      <c r="C3744" s="138" t="s">
        <v>31720</v>
      </c>
      <c r="D3744" s="139" t="s">
        <v>1770</v>
      </c>
      <c r="E3744" s="140">
        <v>23.46</v>
      </c>
    </row>
    <row r="3745" spans="1:5" ht="20.100000000000001" customHeight="1" x14ac:dyDescent="0.2">
      <c r="A3745" s="138" t="s">
        <v>31721</v>
      </c>
      <c r="B3745" s="139" t="s">
        <v>31722</v>
      </c>
      <c r="C3745" s="138" t="s">
        <v>31723</v>
      </c>
      <c r="D3745" s="139" t="s">
        <v>1770</v>
      </c>
      <c r="E3745" s="140">
        <v>29.9</v>
      </c>
    </row>
    <row r="3746" spans="1:5" ht="20.100000000000001" customHeight="1" x14ac:dyDescent="0.2">
      <c r="A3746" s="138" t="s">
        <v>31724</v>
      </c>
      <c r="B3746" s="139" t="s">
        <v>31725</v>
      </c>
      <c r="C3746" s="138" t="s">
        <v>31726</v>
      </c>
      <c r="D3746" s="139" t="s">
        <v>1770</v>
      </c>
      <c r="E3746" s="140">
        <v>37.6</v>
      </c>
    </row>
    <row r="3747" spans="1:5" ht="20.100000000000001" customHeight="1" x14ac:dyDescent="0.2">
      <c r="A3747" s="138" t="s">
        <v>31727</v>
      </c>
      <c r="B3747" s="139" t="s">
        <v>31728</v>
      </c>
      <c r="C3747" s="138" t="s">
        <v>31729</v>
      </c>
      <c r="D3747" s="139" t="s">
        <v>1770</v>
      </c>
      <c r="E3747" s="140">
        <v>44.92</v>
      </c>
    </row>
    <row r="3748" spans="1:5" ht="20.100000000000001" customHeight="1" x14ac:dyDescent="0.2">
      <c r="A3748" s="138" t="s">
        <v>31730</v>
      </c>
      <c r="B3748" s="139" t="s">
        <v>31731</v>
      </c>
      <c r="C3748" s="138" t="s">
        <v>31732</v>
      </c>
      <c r="D3748" s="139" t="s">
        <v>1770</v>
      </c>
      <c r="E3748" s="140">
        <v>62.03</v>
      </c>
    </row>
    <row r="3749" spans="1:5" ht="20.100000000000001" customHeight="1" x14ac:dyDescent="0.2">
      <c r="A3749" s="138" t="s">
        <v>31733</v>
      </c>
      <c r="B3749" s="139" t="s">
        <v>31734</v>
      </c>
      <c r="C3749" s="138" t="s">
        <v>31735</v>
      </c>
      <c r="D3749" s="139" t="s">
        <v>1770</v>
      </c>
      <c r="E3749" s="140">
        <v>74.3</v>
      </c>
    </row>
    <row r="3750" spans="1:5" ht="20.100000000000001" customHeight="1" x14ac:dyDescent="0.2">
      <c r="A3750" s="138" t="s">
        <v>31736</v>
      </c>
      <c r="B3750" s="139" t="s">
        <v>31737</v>
      </c>
      <c r="C3750" s="138" t="s">
        <v>31738</v>
      </c>
      <c r="D3750" s="139" t="s">
        <v>1770</v>
      </c>
      <c r="E3750" s="140">
        <v>92.69</v>
      </c>
    </row>
    <row r="3751" spans="1:5" ht="20.100000000000001" customHeight="1" x14ac:dyDescent="0.2">
      <c r="A3751" s="136" t="s">
        <v>31739</v>
      </c>
      <c r="B3751" s="552" t="s">
        <v>31740</v>
      </c>
      <c r="C3751" s="552"/>
      <c r="D3751" s="552"/>
      <c r="E3751" s="137">
        <v>1520.69</v>
      </c>
    </row>
    <row r="3752" spans="1:5" ht="20.100000000000001" customHeight="1" x14ac:dyDescent="0.2">
      <c r="A3752" s="138" t="s">
        <v>31741</v>
      </c>
      <c r="B3752" s="139" t="s">
        <v>31742</v>
      </c>
      <c r="C3752" s="138" t="s">
        <v>31743</v>
      </c>
      <c r="D3752" s="139" t="s">
        <v>1770</v>
      </c>
      <c r="E3752" s="140">
        <v>39.61</v>
      </c>
    </row>
    <row r="3753" spans="1:5" ht="20.100000000000001" customHeight="1" x14ac:dyDescent="0.2">
      <c r="A3753" s="138" t="s">
        <v>31744</v>
      </c>
      <c r="B3753" s="139" t="s">
        <v>31745</v>
      </c>
      <c r="C3753" s="138" t="s">
        <v>31746</v>
      </c>
      <c r="D3753" s="139" t="s">
        <v>1770</v>
      </c>
      <c r="E3753" s="140">
        <v>41.36</v>
      </c>
    </row>
    <row r="3754" spans="1:5" ht="20.100000000000001" customHeight="1" x14ac:dyDescent="0.2">
      <c r="A3754" s="138" t="s">
        <v>31747</v>
      </c>
      <c r="B3754" s="139" t="s">
        <v>31748</v>
      </c>
      <c r="C3754" s="138" t="s">
        <v>31749</v>
      </c>
      <c r="D3754" s="139" t="s">
        <v>1770</v>
      </c>
      <c r="E3754" s="140">
        <v>43.48</v>
      </c>
    </row>
    <row r="3755" spans="1:5" ht="20.100000000000001" customHeight="1" x14ac:dyDescent="0.2">
      <c r="A3755" s="138" t="s">
        <v>31750</v>
      </c>
      <c r="B3755" s="139" t="s">
        <v>31751</v>
      </c>
      <c r="C3755" s="138" t="s">
        <v>31752</v>
      </c>
      <c r="D3755" s="139" t="s">
        <v>1770</v>
      </c>
      <c r="E3755" s="140">
        <v>43.91</v>
      </c>
    </row>
    <row r="3756" spans="1:5" ht="20.100000000000001" customHeight="1" x14ac:dyDescent="0.2">
      <c r="A3756" s="138" t="s">
        <v>31753</v>
      </c>
      <c r="B3756" s="139" t="s">
        <v>31754</v>
      </c>
      <c r="C3756" s="138" t="s">
        <v>31755</v>
      </c>
      <c r="D3756" s="139" t="s">
        <v>1770</v>
      </c>
      <c r="E3756" s="140">
        <v>49.29</v>
      </c>
    </row>
    <row r="3757" spans="1:5" ht="20.100000000000001" customHeight="1" x14ac:dyDescent="0.2">
      <c r="A3757" s="138" t="s">
        <v>31756</v>
      </c>
      <c r="B3757" s="139" t="s">
        <v>31757</v>
      </c>
      <c r="C3757" s="138" t="s">
        <v>31758</v>
      </c>
      <c r="D3757" s="139" t="s">
        <v>1770</v>
      </c>
      <c r="E3757" s="140">
        <v>46.68</v>
      </c>
    </row>
    <row r="3758" spans="1:5" ht="20.100000000000001" customHeight="1" x14ac:dyDescent="0.2">
      <c r="A3758" s="138" t="s">
        <v>31759</v>
      </c>
      <c r="B3758" s="139" t="s">
        <v>31760</v>
      </c>
      <c r="C3758" s="138" t="s">
        <v>31761</v>
      </c>
      <c r="D3758" s="139" t="s">
        <v>1770</v>
      </c>
      <c r="E3758" s="140">
        <v>51.13</v>
      </c>
    </row>
    <row r="3759" spans="1:5" ht="20.100000000000001" customHeight="1" x14ac:dyDescent="0.2">
      <c r="A3759" s="138" t="s">
        <v>31762</v>
      </c>
      <c r="B3759" s="139" t="s">
        <v>31763</v>
      </c>
      <c r="C3759" s="138" t="s">
        <v>31764</v>
      </c>
      <c r="D3759" s="139" t="s">
        <v>1770</v>
      </c>
      <c r="E3759" s="140">
        <v>52.67</v>
      </c>
    </row>
    <row r="3760" spans="1:5" ht="20.100000000000001" customHeight="1" x14ac:dyDescent="0.2">
      <c r="A3760" s="138" t="s">
        <v>31765</v>
      </c>
      <c r="B3760" s="139" t="s">
        <v>31766</v>
      </c>
      <c r="C3760" s="138" t="s">
        <v>31767</v>
      </c>
      <c r="D3760" s="139" t="s">
        <v>1770</v>
      </c>
      <c r="E3760" s="140">
        <v>57.75</v>
      </c>
    </row>
    <row r="3761" spans="1:5" ht="20.100000000000001" customHeight="1" x14ac:dyDescent="0.2">
      <c r="A3761" s="138" t="s">
        <v>31768</v>
      </c>
      <c r="B3761" s="139" t="s">
        <v>31769</v>
      </c>
      <c r="C3761" s="138" t="s">
        <v>31770</v>
      </c>
      <c r="D3761" s="139" t="s">
        <v>1770</v>
      </c>
      <c r="E3761" s="140">
        <v>68.98</v>
      </c>
    </row>
    <row r="3762" spans="1:5" ht="20.100000000000001" customHeight="1" x14ac:dyDescent="0.2">
      <c r="A3762" s="138" t="s">
        <v>31771</v>
      </c>
      <c r="B3762" s="139" t="s">
        <v>31772</v>
      </c>
      <c r="C3762" s="138" t="s">
        <v>31773</v>
      </c>
      <c r="D3762" s="139" t="s">
        <v>1770</v>
      </c>
      <c r="E3762" s="140">
        <v>57.7</v>
      </c>
    </row>
    <row r="3763" spans="1:5" ht="20.100000000000001" customHeight="1" x14ac:dyDescent="0.2">
      <c r="A3763" s="138" t="s">
        <v>31774</v>
      </c>
      <c r="B3763" s="139" t="s">
        <v>31775</v>
      </c>
      <c r="C3763" s="138" t="s">
        <v>31776</v>
      </c>
      <c r="D3763" s="139" t="s">
        <v>1770</v>
      </c>
      <c r="E3763" s="140">
        <v>78.540000000000006</v>
      </c>
    </row>
    <row r="3764" spans="1:5" ht="20.100000000000001" customHeight="1" x14ac:dyDescent="0.2">
      <c r="A3764" s="138" t="s">
        <v>31777</v>
      </c>
      <c r="B3764" s="139" t="s">
        <v>31778</v>
      </c>
      <c r="C3764" s="138" t="s">
        <v>31779</v>
      </c>
      <c r="D3764" s="139" t="s">
        <v>1770</v>
      </c>
      <c r="E3764" s="140">
        <v>92.24</v>
      </c>
    </row>
    <row r="3765" spans="1:5" ht="20.100000000000001" customHeight="1" x14ac:dyDescent="0.2">
      <c r="A3765" s="138" t="s">
        <v>31780</v>
      </c>
      <c r="B3765" s="139" t="s">
        <v>31781</v>
      </c>
      <c r="C3765" s="138" t="s">
        <v>31782</v>
      </c>
      <c r="D3765" s="139" t="s">
        <v>1770</v>
      </c>
      <c r="E3765" s="140">
        <v>146.33000000000001</v>
      </c>
    </row>
    <row r="3766" spans="1:5" ht="20.100000000000001" customHeight="1" x14ac:dyDescent="0.2">
      <c r="A3766" s="547" t="s">
        <v>31783</v>
      </c>
      <c r="B3766" s="548" t="s">
        <v>31784</v>
      </c>
      <c r="C3766" s="547" t="s">
        <v>31785</v>
      </c>
      <c r="D3766" s="548" t="s">
        <v>1770</v>
      </c>
      <c r="E3766" s="549">
        <v>24.45</v>
      </c>
    </row>
    <row r="3767" spans="1:5" ht="2.1" customHeight="1" x14ac:dyDescent="0.2">
      <c r="A3767" s="547"/>
      <c r="B3767" s="548"/>
      <c r="C3767" s="547"/>
      <c r="D3767" s="548"/>
      <c r="E3767" s="549"/>
    </row>
    <row r="3768" spans="1:5" ht="20.100000000000001" customHeight="1" x14ac:dyDescent="0.2">
      <c r="A3768" s="547" t="s">
        <v>31786</v>
      </c>
      <c r="B3768" s="548" t="s">
        <v>31787</v>
      </c>
      <c r="C3768" s="547" t="s">
        <v>31788</v>
      </c>
      <c r="D3768" s="548" t="s">
        <v>1770</v>
      </c>
      <c r="E3768" s="549">
        <v>29.16</v>
      </c>
    </row>
    <row r="3769" spans="1:5" ht="2.1" customHeight="1" x14ac:dyDescent="0.2">
      <c r="A3769" s="547"/>
      <c r="B3769" s="548"/>
      <c r="C3769" s="547"/>
      <c r="D3769" s="548"/>
      <c r="E3769" s="549"/>
    </row>
    <row r="3770" spans="1:5" ht="20.100000000000001" customHeight="1" x14ac:dyDescent="0.2">
      <c r="A3770" s="547" t="s">
        <v>31789</v>
      </c>
      <c r="B3770" s="548" t="s">
        <v>31790</v>
      </c>
      <c r="C3770" s="547" t="s">
        <v>31791</v>
      </c>
      <c r="D3770" s="548" t="s">
        <v>1770</v>
      </c>
      <c r="E3770" s="549">
        <v>35.119999999999997</v>
      </c>
    </row>
    <row r="3771" spans="1:5" ht="2.1" customHeight="1" x14ac:dyDescent="0.2">
      <c r="A3771" s="547"/>
      <c r="B3771" s="548"/>
      <c r="C3771" s="547"/>
      <c r="D3771" s="548"/>
      <c r="E3771" s="549"/>
    </row>
    <row r="3772" spans="1:5" ht="20.100000000000001" customHeight="1" x14ac:dyDescent="0.2">
      <c r="A3772" s="547" t="s">
        <v>31792</v>
      </c>
      <c r="B3772" s="548" t="s">
        <v>31793</v>
      </c>
      <c r="C3772" s="547" t="s">
        <v>31794</v>
      </c>
      <c r="D3772" s="548" t="s">
        <v>1770</v>
      </c>
      <c r="E3772" s="549">
        <v>50.01</v>
      </c>
    </row>
    <row r="3773" spans="1:5" ht="2.1" customHeight="1" x14ac:dyDescent="0.2">
      <c r="A3773" s="547"/>
      <c r="B3773" s="548"/>
      <c r="C3773" s="547"/>
      <c r="D3773" s="548"/>
      <c r="E3773" s="549"/>
    </row>
    <row r="3774" spans="1:5" ht="20.100000000000001" customHeight="1" x14ac:dyDescent="0.2">
      <c r="A3774" s="547" t="s">
        <v>31795</v>
      </c>
      <c r="B3774" s="548" t="s">
        <v>31796</v>
      </c>
      <c r="C3774" s="547" t="s">
        <v>31797</v>
      </c>
      <c r="D3774" s="548" t="s">
        <v>1770</v>
      </c>
      <c r="E3774" s="549">
        <v>61.6</v>
      </c>
    </row>
    <row r="3775" spans="1:5" ht="2.1" customHeight="1" x14ac:dyDescent="0.2">
      <c r="A3775" s="547"/>
      <c r="B3775" s="548"/>
      <c r="C3775" s="547"/>
      <c r="D3775" s="548"/>
      <c r="E3775" s="549"/>
    </row>
    <row r="3776" spans="1:5" ht="20.100000000000001" customHeight="1" x14ac:dyDescent="0.2">
      <c r="A3776" s="547" t="s">
        <v>31798</v>
      </c>
      <c r="B3776" s="548" t="s">
        <v>31799</v>
      </c>
      <c r="C3776" s="547" t="s">
        <v>31800</v>
      </c>
      <c r="D3776" s="548" t="s">
        <v>1770</v>
      </c>
      <c r="E3776" s="549">
        <v>86.6</v>
      </c>
    </row>
    <row r="3777" spans="1:5" ht="2.1" customHeight="1" x14ac:dyDescent="0.2">
      <c r="A3777" s="547"/>
      <c r="B3777" s="548"/>
      <c r="C3777" s="547"/>
      <c r="D3777" s="548"/>
      <c r="E3777" s="549"/>
    </row>
    <row r="3778" spans="1:5" ht="20.100000000000001" customHeight="1" x14ac:dyDescent="0.2">
      <c r="A3778" s="547" t="s">
        <v>31801</v>
      </c>
      <c r="B3778" s="548" t="s">
        <v>31802</v>
      </c>
      <c r="C3778" s="547" t="s">
        <v>31803</v>
      </c>
      <c r="D3778" s="548" t="s">
        <v>1770</v>
      </c>
      <c r="E3778" s="549">
        <v>91.16</v>
      </c>
    </row>
    <row r="3779" spans="1:5" ht="2.1" customHeight="1" x14ac:dyDescent="0.2">
      <c r="A3779" s="547"/>
      <c r="B3779" s="548"/>
      <c r="C3779" s="547"/>
      <c r="D3779" s="548"/>
      <c r="E3779" s="549"/>
    </row>
    <row r="3780" spans="1:5" ht="20.100000000000001" customHeight="1" x14ac:dyDescent="0.2">
      <c r="A3780" s="138" t="s">
        <v>31804</v>
      </c>
      <c r="B3780" s="139" t="s">
        <v>31805</v>
      </c>
      <c r="C3780" s="138" t="s">
        <v>31806</v>
      </c>
      <c r="D3780" s="139" t="s">
        <v>1770</v>
      </c>
      <c r="E3780" s="140">
        <v>67.680000000000007</v>
      </c>
    </row>
    <row r="3781" spans="1:5" ht="20.100000000000001" customHeight="1" x14ac:dyDescent="0.2">
      <c r="A3781" s="138" t="s">
        <v>31807</v>
      </c>
      <c r="B3781" s="139" t="s">
        <v>31808</v>
      </c>
      <c r="C3781" s="138" t="s">
        <v>31809</v>
      </c>
      <c r="D3781" s="139" t="s">
        <v>1770</v>
      </c>
      <c r="E3781" s="140">
        <v>91.28</v>
      </c>
    </row>
    <row r="3782" spans="1:5" ht="20.100000000000001" customHeight="1" x14ac:dyDescent="0.2">
      <c r="A3782" s="138" t="s">
        <v>31810</v>
      </c>
      <c r="B3782" s="139" t="s">
        <v>31811</v>
      </c>
      <c r="C3782" s="138" t="s">
        <v>31812</v>
      </c>
      <c r="D3782" s="139" t="s">
        <v>1770</v>
      </c>
      <c r="E3782" s="140">
        <v>113.96</v>
      </c>
    </row>
    <row r="3783" spans="1:5" ht="20.100000000000001" customHeight="1" x14ac:dyDescent="0.2">
      <c r="A3783" s="136" t="s">
        <v>31813</v>
      </c>
      <c r="B3783" s="552" t="s">
        <v>31814</v>
      </c>
      <c r="C3783" s="552"/>
      <c r="D3783" s="552"/>
      <c r="E3783" s="137">
        <v>543.92999999999995</v>
      </c>
    </row>
    <row r="3784" spans="1:5" ht="20.100000000000001" customHeight="1" x14ac:dyDescent="0.2">
      <c r="A3784" s="138" t="s">
        <v>31815</v>
      </c>
      <c r="B3784" s="139" t="s">
        <v>31816</v>
      </c>
      <c r="C3784" s="138" t="s">
        <v>31817</v>
      </c>
      <c r="D3784" s="139" t="s">
        <v>1770</v>
      </c>
      <c r="E3784" s="140">
        <v>9.83</v>
      </c>
    </row>
    <row r="3785" spans="1:5" ht="20.100000000000001" customHeight="1" x14ac:dyDescent="0.2">
      <c r="A3785" s="138" t="s">
        <v>31818</v>
      </c>
      <c r="B3785" s="139" t="s">
        <v>31819</v>
      </c>
      <c r="C3785" s="138" t="s">
        <v>31820</v>
      </c>
      <c r="D3785" s="139" t="s">
        <v>1770</v>
      </c>
      <c r="E3785" s="140">
        <v>25.14</v>
      </c>
    </row>
    <row r="3786" spans="1:5" ht="20.100000000000001" customHeight="1" x14ac:dyDescent="0.2">
      <c r="A3786" s="138" t="s">
        <v>31821</v>
      </c>
      <c r="B3786" s="139" t="s">
        <v>31822</v>
      </c>
      <c r="C3786" s="138" t="s">
        <v>31823</v>
      </c>
      <c r="D3786" s="139" t="s">
        <v>1770</v>
      </c>
      <c r="E3786" s="140">
        <v>65.41</v>
      </c>
    </row>
    <row r="3787" spans="1:5" ht="20.100000000000001" customHeight="1" x14ac:dyDescent="0.2">
      <c r="A3787" s="138" t="s">
        <v>31824</v>
      </c>
      <c r="B3787" s="139" t="s">
        <v>31825</v>
      </c>
      <c r="C3787" s="138" t="s">
        <v>31826</v>
      </c>
      <c r="D3787" s="139" t="s">
        <v>1770</v>
      </c>
      <c r="E3787" s="140">
        <v>67.760000000000005</v>
      </c>
    </row>
    <row r="3788" spans="1:5" ht="20.100000000000001" customHeight="1" x14ac:dyDescent="0.2">
      <c r="A3788" s="547" t="s">
        <v>31827</v>
      </c>
      <c r="B3788" s="548" t="s">
        <v>31828</v>
      </c>
      <c r="C3788" s="547" t="s">
        <v>31829</v>
      </c>
      <c r="D3788" s="548" t="s">
        <v>1770</v>
      </c>
      <c r="E3788" s="549">
        <v>187.33</v>
      </c>
    </row>
    <row r="3789" spans="1:5" ht="2.1" customHeight="1" x14ac:dyDescent="0.2">
      <c r="A3789" s="547"/>
      <c r="B3789" s="548"/>
      <c r="C3789" s="547"/>
      <c r="D3789" s="548"/>
      <c r="E3789" s="549"/>
    </row>
    <row r="3790" spans="1:5" ht="20.100000000000001" customHeight="1" x14ac:dyDescent="0.2">
      <c r="A3790" s="547" t="s">
        <v>31830</v>
      </c>
      <c r="B3790" s="548" t="s">
        <v>31831</v>
      </c>
      <c r="C3790" s="547" t="s">
        <v>31832</v>
      </c>
      <c r="D3790" s="548" t="s">
        <v>1549</v>
      </c>
      <c r="E3790" s="549">
        <v>41.71</v>
      </c>
    </row>
    <row r="3791" spans="1:5" ht="2.1" customHeight="1" x14ac:dyDescent="0.2">
      <c r="A3791" s="547"/>
      <c r="B3791" s="548"/>
      <c r="C3791" s="547"/>
      <c r="D3791" s="548"/>
      <c r="E3791" s="549"/>
    </row>
    <row r="3792" spans="1:5" ht="20.100000000000001" customHeight="1" x14ac:dyDescent="0.2">
      <c r="A3792" s="547" t="s">
        <v>31833</v>
      </c>
      <c r="B3792" s="548" t="s">
        <v>31834</v>
      </c>
      <c r="C3792" s="547" t="s">
        <v>31835</v>
      </c>
      <c r="D3792" s="548" t="s">
        <v>1549</v>
      </c>
      <c r="E3792" s="549">
        <v>43.61</v>
      </c>
    </row>
    <row r="3793" spans="1:5" ht="2.1" customHeight="1" x14ac:dyDescent="0.2">
      <c r="A3793" s="547"/>
      <c r="B3793" s="548"/>
      <c r="C3793" s="547"/>
      <c r="D3793" s="548"/>
      <c r="E3793" s="549"/>
    </row>
    <row r="3794" spans="1:5" ht="20.100000000000001" customHeight="1" x14ac:dyDescent="0.2">
      <c r="A3794" s="138" t="s">
        <v>31836</v>
      </c>
      <c r="B3794" s="139" t="s">
        <v>31837</v>
      </c>
      <c r="C3794" s="138" t="s">
        <v>31838</v>
      </c>
      <c r="D3794" s="139" t="s">
        <v>1549</v>
      </c>
      <c r="E3794" s="140">
        <v>46.11</v>
      </c>
    </row>
    <row r="3795" spans="1:5" ht="20.100000000000001" customHeight="1" x14ac:dyDescent="0.2">
      <c r="A3795" s="547" t="s">
        <v>31839</v>
      </c>
      <c r="B3795" s="548" t="s">
        <v>31840</v>
      </c>
      <c r="C3795" s="547" t="s">
        <v>31841</v>
      </c>
      <c r="D3795" s="548" t="s">
        <v>1549</v>
      </c>
      <c r="E3795" s="549">
        <v>8.61</v>
      </c>
    </row>
    <row r="3796" spans="1:5" ht="2.1" customHeight="1" x14ac:dyDescent="0.2">
      <c r="A3796" s="547"/>
      <c r="B3796" s="548"/>
      <c r="C3796" s="547"/>
      <c r="D3796" s="548"/>
      <c r="E3796" s="549"/>
    </row>
    <row r="3797" spans="1:5" ht="20.100000000000001" customHeight="1" x14ac:dyDescent="0.2">
      <c r="A3797" s="138" t="s">
        <v>31842</v>
      </c>
      <c r="B3797" s="139" t="s">
        <v>31843</v>
      </c>
      <c r="C3797" s="138" t="s">
        <v>31844</v>
      </c>
      <c r="D3797" s="139" t="s">
        <v>1770</v>
      </c>
      <c r="E3797" s="140">
        <v>29.42</v>
      </c>
    </row>
    <row r="3798" spans="1:5" ht="20.100000000000001" customHeight="1" x14ac:dyDescent="0.2">
      <c r="A3798" s="138" t="s">
        <v>31845</v>
      </c>
      <c r="B3798" s="139" t="s">
        <v>31846</v>
      </c>
      <c r="C3798" s="138" t="s">
        <v>31847</v>
      </c>
      <c r="D3798" s="139" t="s">
        <v>1549</v>
      </c>
      <c r="E3798" s="140">
        <v>19</v>
      </c>
    </row>
    <row r="3799" spans="1:5" ht="20.100000000000001" customHeight="1" x14ac:dyDescent="0.2">
      <c r="A3799" s="136" t="s">
        <v>31848</v>
      </c>
      <c r="B3799" s="552" t="s">
        <v>31849</v>
      </c>
      <c r="C3799" s="552"/>
      <c r="D3799" s="552"/>
      <c r="E3799" s="137">
        <v>165.6</v>
      </c>
    </row>
    <row r="3800" spans="1:5" ht="20.100000000000001" customHeight="1" x14ac:dyDescent="0.2">
      <c r="A3800" s="138" t="s">
        <v>31850</v>
      </c>
      <c r="B3800" s="139" t="s">
        <v>31851</v>
      </c>
      <c r="C3800" s="138" t="s">
        <v>31852</v>
      </c>
      <c r="D3800" s="139" t="s">
        <v>31853</v>
      </c>
      <c r="E3800" s="140">
        <v>1.31</v>
      </c>
    </row>
    <row r="3801" spans="1:5" ht="20.100000000000001" customHeight="1" x14ac:dyDescent="0.2">
      <c r="A3801" s="138" t="s">
        <v>31854</v>
      </c>
      <c r="B3801" s="139" t="s">
        <v>31855</v>
      </c>
      <c r="C3801" s="138" t="s">
        <v>31856</v>
      </c>
      <c r="D3801" s="139" t="s">
        <v>31853</v>
      </c>
      <c r="E3801" s="140">
        <v>1.43</v>
      </c>
    </row>
    <row r="3802" spans="1:5" ht="20.100000000000001" customHeight="1" x14ac:dyDescent="0.2">
      <c r="A3802" s="138" t="s">
        <v>31857</v>
      </c>
      <c r="B3802" s="139" t="s">
        <v>31858</v>
      </c>
      <c r="C3802" s="138" t="s">
        <v>31859</v>
      </c>
      <c r="D3802" s="139" t="s">
        <v>31853</v>
      </c>
      <c r="E3802" s="140">
        <v>1.65</v>
      </c>
    </row>
    <row r="3803" spans="1:5" ht="20.100000000000001" customHeight="1" x14ac:dyDescent="0.2">
      <c r="A3803" s="138" t="s">
        <v>31860</v>
      </c>
      <c r="B3803" s="139" t="s">
        <v>31861</v>
      </c>
      <c r="C3803" s="138" t="s">
        <v>31862</v>
      </c>
      <c r="D3803" s="139" t="s">
        <v>31853</v>
      </c>
      <c r="E3803" s="140">
        <v>2.88</v>
      </c>
    </row>
    <row r="3804" spans="1:5" ht="20.100000000000001" customHeight="1" x14ac:dyDescent="0.2">
      <c r="A3804" s="138" t="s">
        <v>31863</v>
      </c>
      <c r="B3804" s="139" t="s">
        <v>31864</v>
      </c>
      <c r="C3804" s="138" t="s">
        <v>31865</v>
      </c>
      <c r="D3804" s="139" t="s">
        <v>31853</v>
      </c>
      <c r="E3804" s="140">
        <v>3.63</v>
      </c>
    </row>
    <row r="3805" spans="1:5" ht="20.100000000000001" customHeight="1" x14ac:dyDescent="0.2">
      <c r="A3805" s="138" t="s">
        <v>31866</v>
      </c>
      <c r="B3805" s="139" t="s">
        <v>31867</v>
      </c>
      <c r="C3805" s="138" t="s">
        <v>31868</v>
      </c>
      <c r="D3805" s="139" t="s">
        <v>31853</v>
      </c>
      <c r="E3805" s="140">
        <v>5.71</v>
      </c>
    </row>
    <row r="3806" spans="1:5" ht="20.100000000000001" customHeight="1" x14ac:dyDescent="0.2">
      <c r="A3806" s="138" t="s">
        <v>31869</v>
      </c>
      <c r="B3806" s="139" t="s">
        <v>31870</v>
      </c>
      <c r="C3806" s="138" t="s">
        <v>31871</v>
      </c>
      <c r="D3806" s="139" t="s">
        <v>31853</v>
      </c>
      <c r="E3806" s="140">
        <v>9.67</v>
      </c>
    </row>
    <row r="3807" spans="1:5" ht="20.100000000000001" customHeight="1" x14ac:dyDescent="0.2">
      <c r="A3807" s="138" t="s">
        <v>31872</v>
      </c>
      <c r="B3807" s="139" t="s">
        <v>31873</v>
      </c>
      <c r="C3807" s="138" t="s">
        <v>31874</v>
      </c>
      <c r="D3807" s="139" t="s">
        <v>31853</v>
      </c>
      <c r="E3807" s="140">
        <v>15.56</v>
      </c>
    </row>
    <row r="3808" spans="1:5" ht="20.100000000000001" customHeight="1" x14ac:dyDescent="0.2">
      <c r="A3808" s="138" t="s">
        <v>31875</v>
      </c>
      <c r="B3808" s="139" t="s">
        <v>31876</v>
      </c>
      <c r="C3808" s="138" t="s">
        <v>31877</v>
      </c>
      <c r="D3808" s="139" t="s">
        <v>31853</v>
      </c>
      <c r="E3808" s="140">
        <v>20.7</v>
      </c>
    </row>
    <row r="3809" spans="1:5" ht="20.100000000000001" customHeight="1" x14ac:dyDescent="0.2">
      <c r="A3809" s="138" t="s">
        <v>31878</v>
      </c>
      <c r="B3809" s="139" t="s">
        <v>31879</v>
      </c>
      <c r="C3809" s="138" t="s">
        <v>31880</v>
      </c>
      <c r="D3809" s="139" t="s">
        <v>31853</v>
      </c>
      <c r="E3809" s="140">
        <v>19.22</v>
      </c>
    </row>
    <row r="3810" spans="1:5" ht="20.100000000000001" customHeight="1" x14ac:dyDescent="0.2">
      <c r="A3810" s="138" t="s">
        <v>31881</v>
      </c>
      <c r="B3810" s="139" t="s">
        <v>31882</v>
      </c>
      <c r="C3810" s="138" t="s">
        <v>31883</v>
      </c>
      <c r="D3810" s="139" t="s">
        <v>1549</v>
      </c>
      <c r="E3810" s="140">
        <v>6.67</v>
      </c>
    </row>
    <row r="3811" spans="1:5" ht="20.100000000000001" customHeight="1" x14ac:dyDescent="0.2">
      <c r="A3811" s="138" t="s">
        <v>31884</v>
      </c>
      <c r="B3811" s="139" t="s">
        <v>31885</v>
      </c>
      <c r="C3811" s="138" t="s">
        <v>31886</v>
      </c>
      <c r="D3811" s="139" t="s">
        <v>1549</v>
      </c>
      <c r="E3811" s="140">
        <v>7.6</v>
      </c>
    </row>
    <row r="3812" spans="1:5" ht="20.100000000000001" customHeight="1" x14ac:dyDescent="0.2">
      <c r="A3812" s="138" t="s">
        <v>31887</v>
      </c>
      <c r="B3812" s="139" t="s">
        <v>31888</v>
      </c>
      <c r="C3812" s="138" t="s">
        <v>31889</v>
      </c>
      <c r="D3812" s="139" t="s">
        <v>1549</v>
      </c>
      <c r="E3812" s="140">
        <v>8.9499999999999993</v>
      </c>
    </row>
    <row r="3813" spans="1:5" ht="20.100000000000001" customHeight="1" x14ac:dyDescent="0.2">
      <c r="A3813" s="138" t="s">
        <v>31890</v>
      </c>
      <c r="B3813" s="139" t="s">
        <v>31891</v>
      </c>
      <c r="C3813" s="138" t="s">
        <v>31892</v>
      </c>
      <c r="D3813" s="139" t="s">
        <v>1549</v>
      </c>
      <c r="E3813" s="140">
        <v>10.130000000000001</v>
      </c>
    </row>
    <row r="3814" spans="1:5" ht="20.100000000000001" customHeight="1" x14ac:dyDescent="0.2">
      <c r="A3814" s="138" t="s">
        <v>31893</v>
      </c>
      <c r="B3814" s="139" t="s">
        <v>31894</v>
      </c>
      <c r="C3814" s="138" t="s">
        <v>31895</v>
      </c>
      <c r="D3814" s="139" t="s">
        <v>1549</v>
      </c>
      <c r="E3814" s="140">
        <v>6.76</v>
      </c>
    </row>
    <row r="3815" spans="1:5" ht="20.100000000000001" customHeight="1" x14ac:dyDescent="0.2">
      <c r="A3815" s="138" t="s">
        <v>31896</v>
      </c>
      <c r="B3815" s="139" t="s">
        <v>31897</v>
      </c>
      <c r="C3815" s="138" t="s">
        <v>31898</v>
      </c>
      <c r="D3815" s="139" t="s">
        <v>1549</v>
      </c>
      <c r="E3815" s="140">
        <v>9.89</v>
      </c>
    </row>
    <row r="3816" spans="1:5" ht="20.100000000000001" customHeight="1" x14ac:dyDescent="0.2">
      <c r="A3816" s="138" t="s">
        <v>31899</v>
      </c>
      <c r="B3816" s="139" t="s">
        <v>31900</v>
      </c>
      <c r="C3816" s="138" t="s">
        <v>31901</v>
      </c>
      <c r="D3816" s="139" t="s">
        <v>1549</v>
      </c>
      <c r="E3816" s="140">
        <v>15.48</v>
      </c>
    </row>
    <row r="3817" spans="1:5" ht="20.100000000000001" customHeight="1" x14ac:dyDescent="0.2">
      <c r="A3817" s="547" t="s">
        <v>31902</v>
      </c>
      <c r="B3817" s="548" t="s">
        <v>31903</v>
      </c>
      <c r="C3817" s="547" t="s">
        <v>31904</v>
      </c>
      <c r="D3817" s="548" t="s">
        <v>1549</v>
      </c>
      <c r="E3817" s="549">
        <v>18.36</v>
      </c>
    </row>
    <row r="3818" spans="1:5" ht="2.1" customHeight="1" x14ac:dyDescent="0.2">
      <c r="A3818" s="547"/>
      <c r="B3818" s="548"/>
      <c r="C3818" s="547"/>
      <c r="D3818" s="548"/>
      <c r="E3818" s="549"/>
    </row>
    <row r="3819" spans="1:5" ht="20.100000000000001" customHeight="1" x14ac:dyDescent="0.2">
      <c r="A3819" s="136" t="s">
        <v>31905</v>
      </c>
      <c r="B3819" s="552" t="s">
        <v>31906</v>
      </c>
      <c r="C3819" s="552"/>
      <c r="D3819" s="552"/>
      <c r="E3819" s="137">
        <v>54331.51</v>
      </c>
    </row>
    <row r="3820" spans="1:5" ht="20.100000000000001" customHeight="1" x14ac:dyDescent="0.2">
      <c r="A3820" s="138" t="s">
        <v>31907</v>
      </c>
      <c r="B3820" s="139" t="s">
        <v>31908</v>
      </c>
      <c r="C3820" s="138" t="s">
        <v>31909</v>
      </c>
      <c r="D3820" s="139" t="s">
        <v>1549</v>
      </c>
      <c r="E3820" s="140">
        <v>101.96</v>
      </c>
    </row>
    <row r="3821" spans="1:5" ht="20.100000000000001" customHeight="1" x14ac:dyDescent="0.2">
      <c r="A3821" s="138" t="s">
        <v>31910</v>
      </c>
      <c r="B3821" s="139" t="s">
        <v>31911</v>
      </c>
      <c r="C3821" s="138" t="s">
        <v>31912</v>
      </c>
      <c r="D3821" s="139" t="s">
        <v>1549</v>
      </c>
      <c r="E3821" s="140">
        <v>91.55</v>
      </c>
    </row>
    <row r="3822" spans="1:5" ht="20.100000000000001" customHeight="1" x14ac:dyDescent="0.2">
      <c r="A3822" s="138" t="s">
        <v>31913</v>
      </c>
      <c r="B3822" s="139" t="s">
        <v>31914</v>
      </c>
      <c r="C3822" s="138" t="s">
        <v>31915</v>
      </c>
      <c r="D3822" s="139" t="s">
        <v>1549</v>
      </c>
      <c r="E3822" s="140">
        <v>166.61</v>
      </c>
    </row>
    <row r="3823" spans="1:5" ht="20.100000000000001" customHeight="1" x14ac:dyDescent="0.2">
      <c r="A3823" s="138" t="s">
        <v>31916</v>
      </c>
      <c r="B3823" s="139" t="s">
        <v>31917</v>
      </c>
      <c r="C3823" s="138" t="s">
        <v>31918</v>
      </c>
      <c r="D3823" s="139" t="s">
        <v>1549</v>
      </c>
      <c r="E3823" s="140">
        <v>310.89999999999998</v>
      </c>
    </row>
    <row r="3824" spans="1:5" ht="20.100000000000001" customHeight="1" x14ac:dyDescent="0.2">
      <c r="A3824" s="138" t="s">
        <v>31919</v>
      </c>
      <c r="B3824" s="139" t="s">
        <v>31920</v>
      </c>
      <c r="C3824" s="138" t="s">
        <v>31921</v>
      </c>
      <c r="D3824" s="139" t="s">
        <v>1549</v>
      </c>
      <c r="E3824" s="140">
        <v>471.47</v>
      </c>
    </row>
    <row r="3825" spans="1:5" ht="20.100000000000001" customHeight="1" x14ac:dyDescent="0.2">
      <c r="A3825" s="138" t="s">
        <v>31922</v>
      </c>
      <c r="B3825" s="139" t="s">
        <v>31923</v>
      </c>
      <c r="C3825" s="138" t="s">
        <v>31924</v>
      </c>
      <c r="D3825" s="139" t="s">
        <v>1549</v>
      </c>
      <c r="E3825" s="140">
        <v>602.48</v>
      </c>
    </row>
    <row r="3826" spans="1:5" ht="20.100000000000001" customHeight="1" x14ac:dyDescent="0.2">
      <c r="A3826" s="138" t="s">
        <v>31925</v>
      </c>
      <c r="B3826" s="139" t="s">
        <v>31926</v>
      </c>
      <c r="C3826" s="138" t="s">
        <v>31927</v>
      </c>
      <c r="D3826" s="139" t="s">
        <v>1549</v>
      </c>
      <c r="E3826" s="140">
        <v>269.82</v>
      </c>
    </row>
    <row r="3827" spans="1:5" ht="20.100000000000001" customHeight="1" x14ac:dyDescent="0.2">
      <c r="A3827" s="138" t="s">
        <v>31928</v>
      </c>
      <c r="B3827" s="139" t="s">
        <v>31929</v>
      </c>
      <c r="C3827" s="138" t="s">
        <v>31930</v>
      </c>
      <c r="D3827" s="139" t="s">
        <v>1549</v>
      </c>
      <c r="E3827" s="140">
        <v>632.44000000000005</v>
      </c>
    </row>
    <row r="3828" spans="1:5" ht="20.100000000000001" customHeight="1" x14ac:dyDescent="0.2">
      <c r="A3828" s="138" t="s">
        <v>31931</v>
      </c>
      <c r="B3828" s="139" t="s">
        <v>31932</v>
      </c>
      <c r="C3828" s="138" t="s">
        <v>31933</v>
      </c>
      <c r="D3828" s="139" t="s">
        <v>1549</v>
      </c>
      <c r="E3828" s="140">
        <v>79.19</v>
      </c>
    </row>
    <row r="3829" spans="1:5" ht="20.100000000000001" customHeight="1" x14ac:dyDescent="0.2">
      <c r="A3829" s="138" t="s">
        <v>31934</v>
      </c>
      <c r="B3829" s="139" t="s">
        <v>31935</v>
      </c>
      <c r="C3829" s="138" t="s">
        <v>31936</v>
      </c>
      <c r="D3829" s="139" t="s">
        <v>1549</v>
      </c>
      <c r="E3829" s="140">
        <v>405.9</v>
      </c>
    </row>
    <row r="3830" spans="1:5" ht="20.100000000000001" customHeight="1" x14ac:dyDescent="0.2">
      <c r="A3830" s="138" t="s">
        <v>31937</v>
      </c>
      <c r="B3830" s="139" t="s">
        <v>31938</v>
      </c>
      <c r="C3830" s="138" t="s">
        <v>31939</v>
      </c>
      <c r="D3830" s="139" t="s">
        <v>1549</v>
      </c>
      <c r="E3830" s="140">
        <v>110.28</v>
      </c>
    </row>
    <row r="3831" spans="1:5" ht="20.100000000000001" customHeight="1" x14ac:dyDescent="0.2">
      <c r="A3831" s="138" t="s">
        <v>31940</v>
      </c>
      <c r="B3831" s="139" t="s">
        <v>31941</v>
      </c>
      <c r="C3831" s="138" t="s">
        <v>31942</v>
      </c>
      <c r="D3831" s="139" t="s">
        <v>1549</v>
      </c>
      <c r="E3831" s="140">
        <v>144.18</v>
      </c>
    </row>
    <row r="3832" spans="1:5" ht="20.100000000000001" customHeight="1" x14ac:dyDescent="0.2">
      <c r="A3832" s="138" t="s">
        <v>31943</v>
      </c>
      <c r="B3832" s="139" t="s">
        <v>31944</v>
      </c>
      <c r="C3832" s="138" t="s">
        <v>31945</v>
      </c>
      <c r="D3832" s="139" t="s">
        <v>1549</v>
      </c>
      <c r="E3832" s="140">
        <v>147.49</v>
      </c>
    </row>
    <row r="3833" spans="1:5" ht="20.100000000000001" customHeight="1" x14ac:dyDescent="0.2">
      <c r="A3833" s="138" t="s">
        <v>31946</v>
      </c>
      <c r="B3833" s="139" t="s">
        <v>31947</v>
      </c>
      <c r="C3833" s="138" t="s">
        <v>31948</v>
      </c>
      <c r="D3833" s="139" t="s">
        <v>1549</v>
      </c>
      <c r="E3833" s="140">
        <v>132.87</v>
      </c>
    </row>
    <row r="3834" spans="1:5" ht="20.100000000000001" customHeight="1" x14ac:dyDescent="0.2">
      <c r="A3834" s="138" t="s">
        <v>31949</v>
      </c>
      <c r="B3834" s="139" t="s">
        <v>31950</v>
      </c>
      <c r="C3834" s="138" t="s">
        <v>31951</v>
      </c>
      <c r="D3834" s="139" t="s">
        <v>1549</v>
      </c>
      <c r="E3834" s="140">
        <v>134.66999999999999</v>
      </c>
    </row>
    <row r="3835" spans="1:5" ht="20.100000000000001" customHeight="1" x14ac:dyDescent="0.2">
      <c r="A3835" s="138" t="s">
        <v>31952</v>
      </c>
      <c r="B3835" s="139" t="s">
        <v>31953</v>
      </c>
      <c r="C3835" s="138" t="s">
        <v>31954</v>
      </c>
      <c r="D3835" s="139" t="s">
        <v>1549</v>
      </c>
      <c r="E3835" s="140">
        <v>8.0299999999999994</v>
      </c>
    </row>
    <row r="3836" spans="1:5" ht="20.100000000000001" customHeight="1" x14ac:dyDescent="0.2">
      <c r="A3836" s="138" t="s">
        <v>31955</v>
      </c>
      <c r="B3836" s="139" t="s">
        <v>31956</v>
      </c>
      <c r="C3836" s="138" t="s">
        <v>31957</v>
      </c>
      <c r="D3836" s="139" t="s">
        <v>1549</v>
      </c>
      <c r="E3836" s="140">
        <v>15.87</v>
      </c>
    </row>
    <row r="3837" spans="1:5" ht="20.100000000000001" customHeight="1" x14ac:dyDescent="0.2">
      <c r="A3837" s="138" t="s">
        <v>31958</v>
      </c>
      <c r="B3837" s="139" t="s">
        <v>31959</v>
      </c>
      <c r="C3837" s="138" t="s">
        <v>31960</v>
      </c>
      <c r="D3837" s="139" t="s">
        <v>1549</v>
      </c>
      <c r="E3837" s="140">
        <v>15.63</v>
      </c>
    </row>
    <row r="3838" spans="1:5" ht="20.100000000000001" customHeight="1" x14ac:dyDescent="0.2">
      <c r="A3838" s="138" t="s">
        <v>31961</v>
      </c>
      <c r="B3838" s="139" t="s">
        <v>31962</v>
      </c>
      <c r="C3838" s="138" t="s">
        <v>31963</v>
      </c>
      <c r="D3838" s="139" t="s">
        <v>1549</v>
      </c>
      <c r="E3838" s="140">
        <v>8.02</v>
      </c>
    </row>
    <row r="3839" spans="1:5" ht="20.100000000000001" customHeight="1" x14ac:dyDescent="0.2">
      <c r="A3839" s="138" t="s">
        <v>31964</v>
      </c>
      <c r="B3839" s="139" t="s">
        <v>31965</v>
      </c>
      <c r="C3839" s="138" t="s">
        <v>31966</v>
      </c>
      <c r="D3839" s="139" t="s">
        <v>1549</v>
      </c>
      <c r="E3839" s="140">
        <v>9.74</v>
      </c>
    </row>
    <row r="3840" spans="1:5" ht="20.100000000000001" customHeight="1" x14ac:dyDescent="0.2">
      <c r="A3840" s="138" t="s">
        <v>31967</v>
      </c>
      <c r="B3840" s="139" t="s">
        <v>31968</v>
      </c>
      <c r="C3840" s="138" t="s">
        <v>31969</v>
      </c>
      <c r="D3840" s="139" t="s">
        <v>1549</v>
      </c>
      <c r="E3840" s="140">
        <v>26.93</v>
      </c>
    </row>
    <row r="3841" spans="1:5" ht="20.100000000000001" customHeight="1" x14ac:dyDescent="0.2">
      <c r="A3841" s="138" t="s">
        <v>31970</v>
      </c>
      <c r="B3841" s="139" t="s">
        <v>31971</v>
      </c>
      <c r="C3841" s="138" t="s">
        <v>31972</v>
      </c>
      <c r="D3841" s="139" t="s">
        <v>1549</v>
      </c>
      <c r="E3841" s="140">
        <v>47.69</v>
      </c>
    </row>
    <row r="3842" spans="1:5" ht="20.100000000000001" customHeight="1" x14ac:dyDescent="0.2">
      <c r="A3842" s="138" t="s">
        <v>31973</v>
      </c>
      <c r="B3842" s="139" t="s">
        <v>31974</v>
      </c>
      <c r="C3842" s="138" t="s">
        <v>31975</v>
      </c>
      <c r="D3842" s="139" t="s">
        <v>1549</v>
      </c>
      <c r="E3842" s="140">
        <v>78.540000000000006</v>
      </c>
    </row>
    <row r="3843" spans="1:5" ht="20.100000000000001" customHeight="1" x14ac:dyDescent="0.2">
      <c r="A3843" s="138" t="s">
        <v>31976</v>
      </c>
      <c r="B3843" s="139" t="s">
        <v>31977</v>
      </c>
      <c r="C3843" s="138" t="s">
        <v>31978</v>
      </c>
      <c r="D3843" s="139" t="s">
        <v>1549</v>
      </c>
      <c r="E3843" s="140">
        <v>166.65</v>
      </c>
    </row>
    <row r="3844" spans="1:5" ht="20.100000000000001" customHeight="1" x14ac:dyDescent="0.2">
      <c r="A3844" s="138" t="s">
        <v>31979</v>
      </c>
      <c r="B3844" s="139" t="s">
        <v>31980</v>
      </c>
      <c r="C3844" s="138" t="s">
        <v>31981</v>
      </c>
      <c r="D3844" s="139" t="s">
        <v>1549</v>
      </c>
      <c r="E3844" s="140">
        <v>207.82</v>
      </c>
    </row>
    <row r="3845" spans="1:5" ht="20.100000000000001" customHeight="1" x14ac:dyDescent="0.2">
      <c r="A3845" s="138" t="s">
        <v>31982</v>
      </c>
      <c r="B3845" s="139" t="s">
        <v>31983</v>
      </c>
      <c r="C3845" s="138" t="s">
        <v>31984</v>
      </c>
      <c r="D3845" s="139" t="s">
        <v>2759</v>
      </c>
      <c r="E3845" s="140">
        <v>166.25</v>
      </c>
    </row>
    <row r="3846" spans="1:5" ht="20.100000000000001" customHeight="1" x14ac:dyDescent="0.2">
      <c r="A3846" s="138" t="s">
        <v>31985</v>
      </c>
      <c r="B3846" s="139" t="s">
        <v>31986</v>
      </c>
      <c r="C3846" s="138" t="s">
        <v>31987</v>
      </c>
      <c r="D3846" s="139" t="s">
        <v>1549</v>
      </c>
      <c r="E3846" s="140">
        <v>33.700000000000003</v>
      </c>
    </row>
    <row r="3847" spans="1:5" ht="20.100000000000001" customHeight="1" x14ac:dyDescent="0.2">
      <c r="A3847" s="138" t="s">
        <v>31988</v>
      </c>
      <c r="B3847" s="139" t="s">
        <v>31989</v>
      </c>
      <c r="C3847" s="138" t="s">
        <v>31990</v>
      </c>
      <c r="D3847" s="139" t="s">
        <v>1549</v>
      </c>
      <c r="E3847" s="140">
        <v>37.590000000000003</v>
      </c>
    </row>
    <row r="3848" spans="1:5" ht="20.100000000000001" customHeight="1" x14ac:dyDescent="0.2">
      <c r="A3848" s="547" t="s">
        <v>31991</v>
      </c>
      <c r="B3848" s="548" t="s">
        <v>31992</v>
      </c>
      <c r="C3848" s="547" t="s">
        <v>31993</v>
      </c>
      <c r="D3848" s="548" t="s">
        <v>1549</v>
      </c>
      <c r="E3848" s="549">
        <v>276.70999999999998</v>
      </c>
    </row>
    <row r="3849" spans="1:5" ht="2.1" customHeight="1" x14ac:dyDescent="0.2">
      <c r="A3849" s="547"/>
      <c r="B3849" s="548"/>
      <c r="C3849" s="547"/>
      <c r="D3849" s="548"/>
      <c r="E3849" s="549"/>
    </row>
    <row r="3850" spans="1:5" ht="20.100000000000001" customHeight="1" x14ac:dyDescent="0.2">
      <c r="A3850" s="547" t="s">
        <v>31994</v>
      </c>
      <c r="B3850" s="548" t="s">
        <v>31995</v>
      </c>
      <c r="C3850" s="547" t="s">
        <v>31996</v>
      </c>
      <c r="D3850" s="548" t="s">
        <v>1549</v>
      </c>
      <c r="E3850" s="549">
        <v>427.92</v>
      </c>
    </row>
    <row r="3851" spans="1:5" ht="2.1" customHeight="1" x14ac:dyDescent="0.2">
      <c r="A3851" s="547"/>
      <c r="B3851" s="548"/>
      <c r="C3851" s="547"/>
      <c r="D3851" s="548"/>
      <c r="E3851" s="549"/>
    </row>
    <row r="3852" spans="1:5" ht="20.100000000000001" customHeight="1" x14ac:dyDescent="0.2">
      <c r="A3852" s="547" t="s">
        <v>31997</v>
      </c>
      <c r="B3852" s="548" t="s">
        <v>31998</v>
      </c>
      <c r="C3852" s="547" t="s">
        <v>31999</v>
      </c>
      <c r="D3852" s="548" t="s">
        <v>1549</v>
      </c>
      <c r="E3852" s="549">
        <v>588.71</v>
      </c>
    </row>
    <row r="3853" spans="1:5" ht="2.1" customHeight="1" x14ac:dyDescent="0.2">
      <c r="A3853" s="547"/>
      <c r="B3853" s="548"/>
      <c r="C3853" s="547"/>
      <c r="D3853" s="548"/>
      <c r="E3853" s="549"/>
    </row>
    <row r="3854" spans="1:5" ht="20.100000000000001" customHeight="1" x14ac:dyDescent="0.2">
      <c r="A3854" s="138" t="s">
        <v>32000</v>
      </c>
      <c r="B3854" s="139" t="s">
        <v>32001</v>
      </c>
      <c r="C3854" s="138" t="s">
        <v>32002</v>
      </c>
      <c r="D3854" s="139" t="s">
        <v>2759</v>
      </c>
      <c r="E3854" s="140">
        <v>263.02999999999997</v>
      </c>
    </row>
    <row r="3855" spans="1:5" ht="20.100000000000001" customHeight="1" x14ac:dyDescent="0.2">
      <c r="A3855" s="547" t="s">
        <v>32003</v>
      </c>
      <c r="B3855" s="548" t="s">
        <v>32004</v>
      </c>
      <c r="C3855" s="547" t="s">
        <v>32005</v>
      </c>
      <c r="D3855" s="548" t="s">
        <v>1549</v>
      </c>
      <c r="E3855" s="549">
        <v>475.43</v>
      </c>
    </row>
    <row r="3856" spans="1:5" ht="2.1" customHeight="1" x14ac:dyDescent="0.2">
      <c r="A3856" s="547"/>
      <c r="B3856" s="548"/>
      <c r="C3856" s="547"/>
      <c r="D3856" s="548"/>
      <c r="E3856" s="549"/>
    </row>
    <row r="3857" spans="1:5" ht="20.100000000000001" customHeight="1" x14ac:dyDescent="0.2">
      <c r="A3857" s="547" t="s">
        <v>32006</v>
      </c>
      <c r="B3857" s="548" t="s">
        <v>32007</v>
      </c>
      <c r="C3857" s="547" t="s">
        <v>32008</v>
      </c>
      <c r="D3857" s="548" t="s">
        <v>1549</v>
      </c>
      <c r="E3857" s="549">
        <v>676.55</v>
      </c>
    </row>
    <row r="3858" spans="1:5" ht="2.1" customHeight="1" x14ac:dyDescent="0.2">
      <c r="A3858" s="547"/>
      <c r="B3858" s="548"/>
      <c r="C3858" s="547"/>
      <c r="D3858" s="548"/>
      <c r="E3858" s="549"/>
    </row>
    <row r="3859" spans="1:5" ht="20.100000000000001" customHeight="1" x14ac:dyDescent="0.2">
      <c r="A3859" s="547" t="s">
        <v>32009</v>
      </c>
      <c r="B3859" s="548" t="s">
        <v>32010</v>
      </c>
      <c r="C3859" s="547" t="s">
        <v>32011</v>
      </c>
      <c r="D3859" s="548" t="s">
        <v>1549</v>
      </c>
      <c r="E3859" s="549">
        <v>880.01</v>
      </c>
    </row>
    <row r="3860" spans="1:5" ht="2.1" customHeight="1" x14ac:dyDescent="0.2">
      <c r="A3860" s="547"/>
      <c r="B3860" s="548"/>
      <c r="C3860" s="547"/>
      <c r="D3860" s="548"/>
      <c r="E3860" s="549"/>
    </row>
    <row r="3861" spans="1:5" ht="20.100000000000001" customHeight="1" x14ac:dyDescent="0.2">
      <c r="A3861" s="547" t="s">
        <v>32012</v>
      </c>
      <c r="B3861" s="548" t="s">
        <v>32013</v>
      </c>
      <c r="C3861" s="547" t="s">
        <v>32014</v>
      </c>
      <c r="D3861" s="548" t="s">
        <v>1549</v>
      </c>
      <c r="E3861" s="549">
        <v>87.24</v>
      </c>
    </row>
    <row r="3862" spans="1:5" ht="2.1" customHeight="1" x14ac:dyDescent="0.2">
      <c r="A3862" s="547"/>
      <c r="B3862" s="548"/>
      <c r="C3862" s="547"/>
      <c r="D3862" s="548"/>
      <c r="E3862" s="549"/>
    </row>
    <row r="3863" spans="1:5" ht="20.100000000000001" customHeight="1" x14ac:dyDescent="0.2">
      <c r="A3863" s="547" t="s">
        <v>32015</v>
      </c>
      <c r="B3863" s="548" t="s">
        <v>32016</v>
      </c>
      <c r="C3863" s="547" t="s">
        <v>32017</v>
      </c>
      <c r="D3863" s="548" t="s">
        <v>1549</v>
      </c>
      <c r="E3863" s="549">
        <v>159.76</v>
      </c>
    </row>
    <row r="3864" spans="1:5" ht="11.1" customHeight="1" x14ac:dyDescent="0.2">
      <c r="A3864" s="547"/>
      <c r="B3864" s="548"/>
      <c r="C3864" s="547"/>
      <c r="D3864" s="548"/>
      <c r="E3864" s="549"/>
    </row>
    <row r="3865" spans="1:5" ht="20.100000000000001" customHeight="1" x14ac:dyDescent="0.2">
      <c r="A3865" s="547" t="s">
        <v>32018</v>
      </c>
      <c r="B3865" s="548" t="s">
        <v>32019</v>
      </c>
      <c r="C3865" s="547" t="s">
        <v>32020</v>
      </c>
      <c r="D3865" s="548" t="s">
        <v>1549</v>
      </c>
      <c r="E3865" s="549">
        <v>231.23</v>
      </c>
    </row>
    <row r="3866" spans="1:5" ht="11.1" customHeight="1" x14ac:dyDescent="0.2">
      <c r="A3866" s="547"/>
      <c r="B3866" s="548"/>
      <c r="C3866" s="547"/>
      <c r="D3866" s="548"/>
      <c r="E3866" s="549"/>
    </row>
    <row r="3867" spans="1:5" ht="20.100000000000001" customHeight="1" x14ac:dyDescent="0.2">
      <c r="A3867" s="547" t="s">
        <v>32021</v>
      </c>
      <c r="B3867" s="548" t="s">
        <v>32022</v>
      </c>
      <c r="C3867" s="547" t="s">
        <v>32023</v>
      </c>
      <c r="D3867" s="548" t="s">
        <v>1549</v>
      </c>
      <c r="E3867" s="549">
        <v>297.64</v>
      </c>
    </row>
    <row r="3868" spans="1:5" ht="2.1" customHeight="1" x14ac:dyDescent="0.2">
      <c r="A3868" s="547"/>
      <c r="B3868" s="548"/>
      <c r="C3868" s="547"/>
      <c r="D3868" s="548"/>
      <c r="E3868" s="549"/>
    </row>
    <row r="3869" spans="1:5" ht="20.100000000000001" customHeight="1" x14ac:dyDescent="0.2">
      <c r="A3869" s="547" t="s">
        <v>32024</v>
      </c>
      <c r="B3869" s="548" t="s">
        <v>32025</v>
      </c>
      <c r="C3869" s="547" t="s">
        <v>32026</v>
      </c>
      <c r="D3869" s="548" t="s">
        <v>1549</v>
      </c>
      <c r="E3869" s="549">
        <v>475.49</v>
      </c>
    </row>
    <row r="3870" spans="1:5" ht="11.1" customHeight="1" x14ac:dyDescent="0.2">
      <c r="A3870" s="547"/>
      <c r="B3870" s="548"/>
      <c r="C3870" s="547"/>
      <c r="D3870" s="548"/>
      <c r="E3870" s="549"/>
    </row>
    <row r="3871" spans="1:5" ht="20.100000000000001" customHeight="1" x14ac:dyDescent="0.2">
      <c r="A3871" s="547" t="s">
        <v>32027</v>
      </c>
      <c r="B3871" s="548" t="s">
        <v>32028</v>
      </c>
      <c r="C3871" s="547" t="s">
        <v>32029</v>
      </c>
      <c r="D3871" s="548" t="s">
        <v>1549</v>
      </c>
      <c r="E3871" s="549">
        <v>83</v>
      </c>
    </row>
    <row r="3872" spans="1:5" ht="2.1" customHeight="1" x14ac:dyDescent="0.2">
      <c r="A3872" s="547"/>
      <c r="B3872" s="548"/>
      <c r="C3872" s="547"/>
      <c r="D3872" s="548"/>
      <c r="E3872" s="549"/>
    </row>
    <row r="3873" spans="1:5" ht="20.100000000000001" customHeight="1" x14ac:dyDescent="0.2">
      <c r="A3873" s="547" t="s">
        <v>32030</v>
      </c>
      <c r="B3873" s="548" t="s">
        <v>32031</v>
      </c>
      <c r="C3873" s="547" t="s">
        <v>32032</v>
      </c>
      <c r="D3873" s="548" t="s">
        <v>1549</v>
      </c>
      <c r="E3873" s="549">
        <v>151.29</v>
      </c>
    </row>
    <row r="3874" spans="1:5" ht="11.1" customHeight="1" x14ac:dyDescent="0.2">
      <c r="A3874" s="547"/>
      <c r="B3874" s="548"/>
      <c r="C3874" s="547"/>
      <c r="D3874" s="548"/>
      <c r="E3874" s="549"/>
    </row>
    <row r="3875" spans="1:5" ht="20.100000000000001" customHeight="1" x14ac:dyDescent="0.2">
      <c r="A3875" s="547" t="s">
        <v>32033</v>
      </c>
      <c r="B3875" s="548" t="s">
        <v>32034</v>
      </c>
      <c r="C3875" s="547" t="s">
        <v>32035</v>
      </c>
      <c r="D3875" s="548" t="s">
        <v>1549</v>
      </c>
      <c r="E3875" s="549">
        <v>214.29</v>
      </c>
    </row>
    <row r="3876" spans="1:5" ht="2.1" customHeight="1" x14ac:dyDescent="0.2">
      <c r="A3876" s="547"/>
      <c r="B3876" s="548"/>
      <c r="C3876" s="547"/>
      <c r="D3876" s="548"/>
      <c r="E3876" s="549"/>
    </row>
    <row r="3877" spans="1:5" ht="20.100000000000001" customHeight="1" x14ac:dyDescent="0.2">
      <c r="A3877" s="547" t="s">
        <v>32036</v>
      </c>
      <c r="B3877" s="548" t="s">
        <v>32037</v>
      </c>
      <c r="C3877" s="547" t="s">
        <v>32038</v>
      </c>
      <c r="D3877" s="548" t="s">
        <v>1549</v>
      </c>
      <c r="E3877" s="549">
        <v>276.45999999999998</v>
      </c>
    </row>
    <row r="3878" spans="1:5" ht="2.1" customHeight="1" x14ac:dyDescent="0.2">
      <c r="A3878" s="547"/>
      <c r="B3878" s="548"/>
      <c r="C3878" s="547"/>
      <c r="D3878" s="548"/>
      <c r="E3878" s="549"/>
    </row>
    <row r="3879" spans="1:5" ht="20.100000000000001" customHeight="1" x14ac:dyDescent="0.2">
      <c r="A3879" s="547" t="s">
        <v>32039</v>
      </c>
      <c r="B3879" s="548" t="s">
        <v>32040</v>
      </c>
      <c r="C3879" s="547" t="s">
        <v>32041</v>
      </c>
      <c r="D3879" s="548" t="s">
        <v>1549</v>
      </c>
      <c r="E3879" s="549">
        <v>441.61</v>
      </c>
    </row>
    <row r="3880" spans="1:5" ht="2.1" customHeight="1" x14ac:dyDescent="0.2">
      <c r="A3880" s="547"/>
      <c r="B3880" s="548"/>
      <c r="C3880" s="547"/>
      <c r="D3880" s="548"/>
      <c r="E3880" s="549"/>
    </row>
    <row r="3881" spans="1:5" ht="20.100000000000001" customHeight="1" x14ac:dyDescent="0.2">
      <c r="A3881" s="138" t="s">
        <v>32042</v>
      </c>
      <c r="B3881" s="139" t="s">
        <v>32043</v>
      </c>
      <c r="C3881" s="138" t="s">
        <v>32044</v>
      </c>
      <c r="D3881" s="139" t="s">
        <v>1549</v>
      </c>
      <c r="E3881" s="140">
        <v>875.9</v>
      </c>
    </row>
    <row r="3882" spans="1:5" ht="20.100000000000001" customHeight="1" x14ac:dyDescent="0.2">
      <c r="A3882" s="138" t="s">
        <v>32045</v>
      </c>
      <c r="B3882" s="139" t="s">
        <v>32046</v>
      </c>
      <c r="C3882" s="138" t="s">
        <v>32047</v>
      </c>
      <c r="D3882" s="139" t="s">
        <v>1549</v>
      </c>
      <c r="E3882" s="140">
        <v>1551.29</v>
      </c>
    </row>
    <row r="3883" spans="1:5" ht="20.100000000000001" customHeight="1" x14ac:dyDescent="0.2">
      <c r="A3883" s="138" t="s">
        <v>32048</v>
      </c>
      <c r="B3883" s="139" t="s">
        <v>32049</v>
      </c>
      <c r="C3883" s="138" t="s">
        <v>32050</v>
      </c>
      <c r="D3883" s="139" t="s">
        <v>1549</v>
      </c>
      <c r="E3883" s="140">
        <v>181.57</v>
      </c>
    </row>
    <row r="3884" spans="1:5" ht="20.100000000000001" customHeight="1" x14ac:dyDescent="0.2">
      <c r="A3884" s="138" t="s">
        <v>32051</v>
      </c>
      <c r="B3884" s="139" t="s">
        <v>32052</v>
      </c>
      <c r="C3884" s="138" t="s">
        <v>32053</v>
      </c>
      <c r="D3884" s="139" t="s">
        <v>1549</v>
      </c>
      <c r="E3884" s="140">
        <v>17.61</v>
      </c>
    </row>
    <row r="3885" spans="1:5" ht="20.100000000000001" customHeight="1" x14ac:dyDescent="0.2">
      <c r="A3885" s="138" t="s">
        <v>32054</v>
      </c>
      <c r="B3885" s="139" t="s">
        <v>32055</v>
      </c>
      <c r="C3885" s="138" t="s">
        <v>32056</v>
      </c>
      <c r="D3885" s="139" t="s">
        <v>1549</v>
      </c>
      <c r="E3885" s="140">
        <v>21.8</v>
      </c>
    </row>
    <row r="3886" spans="1:5" ht="20.100000000000001" customHeight="1" x14ac:dyDescent="0.2">
      <c r="A3886" s="138" t="s">
        <v>32057</v>
      </c>
      <c r="B3886" s="139" t="s">
        <v>32058</v>
      </c>
      <c r="C3886" s="138" t="s">
        <v>32059</v>
      </c>
      <c r="D3886" s="139" t="s">
        <v>1549</v>
      </c>
      <c r="E3886" s="140">
        <v>27.13</v>
      </c>
    </row>
    <row r="3887" spans="1:5" ht="20.100000000000001" customHeight="1" x14ac:dyDescent="0.2">
      <c r="A3887" s="138" t="s">
        <v>32060</v>
      </c>
      <c r="B3887" s="139" t="s">
        <v>32061</v>
      </c>
      <c r="C3887" s="138" t="s">
        <v>32062</v>
      </c>
      <c r="D3887" s="139" t="s">
        <v>5902</v>
      </c>
      <c r="E3887" s="140">
        <v>122.42</v>
      </c>
    </row>
    <row r="3888" spans="1:5" ht="20.100000000000001" customHeight="1" x14ac:dyDescent="0.2">
      <c r="A3888" s="138" t="s">
        <v>32063</v>
      </c>
      <c r="B3888" s="139" t="s">
        <v>32064</v>
      </c>
      <c r="C3888" s="138" t="s">
        <v>32065</v>
      </c>
      <c r="D3888" s="139" t="s">
        <v>1549</v>
      </c>
      <c r="E3888" s="140">
        <v>2495.88</v>
      </c>
    </row>
    <row r="3889" spans="1:5" ht="20.100000000000001" customHeight="1" x14ac:dyDescent="0.2">
      <c r="A3889" s="547" t="s">
        <v>32066</v>
      </c>
      <c r="B3889" s="548" t="s">
        <v>32067</v>
      </c>
      <c r="C3889" s="547" t="s">
        <v>32068</v>
      </c>
      <c r="D3889" s="548" t="s">
        <v>1549</v>
      </c>
      <c r="E3889" s="549">
        <v>5.24</v>
      </c>
    </row>
    <row r="3890" spans="1:5" ht="2.1" customHeight="1" x14ac:dyDescent="0.2">
      <c r="A3890" s="547"/>
      <c r="B3890" s="548"/>
      <c r="C3890" s="547"/>
      <c r="D3890" s="548"/>
      <c r="E3890" s="549"/>
    </row>
    <row r="3891" spans="1:5" ht="20.100000000000001" customHeight="1" x14ac:dyDescent="0.2">
      <c r="A3891" s="138" t="s">
        <v>32069</v>
      </c>
      <c r="B3891" s="139" t="s">
        <v>32070</v>
      </c>
      <c r="C3891" s="138" t="s">
        <v>32071</v>
      </c>
      <c r="D3891" s="139" t="s">
        <v>1549</v>
      </c>
      <c r="E3891" s="140">
        <v>72.56</v>
      </c>
    </row>
    <row r="3892" spans="1:5" ht="20.100000000000001" customHeight="1" x14ac:dyDescent="0.2">
      <c r="A3892" s="138" t="s">
        <v>32072</v>
      </c>
      <c r="B3892" s="139" t="s">
        <v>32073</v>
      </c>
      <c r="C3892" s="138" t="s">
        <v>32074</v>
      </c>
      <c r="D3892" s="139" t="s">
        <v>1549</v>
      </c>
      <c r="E3892" s="140">
        <v>16.36</v>
      </c>
    </row>
    <row r="3893" spans="1:5" ht="20.100000000000001" customHeight="1" x14ac:dyDescent="0.2">
      <c r="A3893" s="138" t="s">
        <v>32075</v>
      </c>
      <c r="B3893" s="139" t="s">
        <v>32076</v>
      </c>
      <c r="C3893" s="138" t="s">
        <v>32077</v>
      </c>
      <c r="D3893" s="139" t="s">
        <v>1549</v>
      </c>
      <c r="E3893" s="140">
        <v>22.37</v>
      </c>
    </row>
    <row r="3894" spans="1:5" ht="20.100000000000001" customHeight="1" x14ac:dyDescent="0.2">
      <c r="A3894" s="138" t="s">
        <v>32078</v>
      </c>
      <c r="B3894" s="139" t="s">
        <v>32079</v>
      </c>
      <c r="C3894" s="138" t="s">
        <v>32080</v>
      </c>
      <c r="D3894" s="139" t="s">
        <v>1549</v>
      </c>
      <c r="E3894" s="140">
        <v>30.32</v>
      </c>
    </row>
    <row r="3895" spans="1:5" ht="20.100000000000001" customHeight="1" x14ac:dyDescent="0.2">
      <c r="A3895" s="138" t="s">
        <v>32081</v>
      </c>
      <c r="B3895" s="139" t="s">
        <v>32082</v>
      </c>
      <c r="C3895" s="138" t="s">
        <v>32083</v>
      </c>
      <c r="D3895" s="139" t="s">
        <v>1549</v>
      </c>
      <c r="E3895" s="140">
        <v>43.63</v>
      </c>
    </row>
    <row r="3896" spans="1:5" ht="20.100000000000001" customHeight="1" x14ac:dyDescent="0.2">
      <c r="A3896" s="138" t="s">
        <v>32084</v>
      </c>
      <c r="B3896" s="139" t="s">
        <v>32085</v>
      </c>
      <c r="C3896" s="138" t="s">
        <v>32086</v>
      </c>
      <c r="D3896" s="139" t="s">
        <v>1549</v>
      </c>
      <c r="E3896" s="140">
        <v>48.63</v>
      </c>
    </row>
    <row r="3897" spans="1:5" ht="20.100000000000001" customHeight="1" x14ac:dyDescent="0.2">
      <c r="A3897" s="138" t="s">
        <v>32087</v>
      </c>
      <c r="B3897" s="139" t="s">
        <v>32088</v>
      </c>
      <c r="C3897" s="138" t="s">
        <v>32089</v>
      </c>
      <c r="D3897" s="139" t="s">
        <v>1549</v>
      </c>
      <c r="E3897" s="140">
        <v>64.8</v>
      </c>
    </row>
    <row r="3898" spans="1:5" ht="20.100000000000001" customHeight="1" x14ac:dyDescent="0.2">
      <c r="A3898" s="138" t="s">
        <v>32090</v>
      </c>
      <c r="B3898" s="139" t="s">
        <v>32091</v>
      </c>
      <c r="C3898" s="138" t="s">
        <v>32092</v>
      </c>
      <c r="D3898" s="139" t="s">
        <v>1549</v>
      </c>
      <c r="E3898" s="140">
        <v>112.05</v>
      </c>
    </row>
    <row r="3899" spans="1:5" ht="20.100000000000001" customHeight="1" x14ac:dyDescent="0.2">
      <c r="A3899" s="138" t="s">
        <v>32093</v>
      </c>
      <c r="B3899" s="139" t="s">
        <v>32094</v>
      </c>
      <c r="C3899" s="138" t="s">
        <v>32095</v>
      </c>
      <c r="D3899" s="139" t="s">
        <v>1549</v>
      </c>
      <c r="E3899" s="140">
        <v>153.13999999999999</v>
      </c>
    </row>
    <row r="3900" spans="1:5" ht="20.100000000000001" customHeight="1" x14ac:dyDescent="0.2">
      <c r="A3900" s="138" t="s">
        <v>32096</v>
      </c>
      <c r="B3900" s="139" t="s">
        <v>32097</v>
      </c>
      <c r="C3900" s="138" t="s">
        <v>32098</v>
      </c>
      <c r="D3900" s="139" t="s">
        <v>1549</v>
      </c>
      <c r="E3900" s="140">
        <v>167.36</v>
      </c>
    </row>
    <row r="3901" spans="1:5" ht="20.100000000000001" customHeight="1" x14ac:dyDescent="0.2">
      <c r="A3901" s="138" t="s">
        <v>32099</v>
      </c>
      <c r="B3901" s="139" t="s">
        <v>32100</v>
      </c>
      <c r="C3901" s="138" t="s">
        <v>32101</v>
      </c>
      <c r="D3901" s="139" t="s">
        <v>1549</v>
      </c>
      <c r="E3901" s="140">
        <v>257.37</v>
      </c>
    </row>
    <row r="3902" spans="1:5" ht="20.100000000000001" customHeight="1" x14ac:dyDescent="0.2">
      <c r="A3902" s="138" t="s">
        <v>32102</v>
      </c>
      <c r="B3902" s="139" t="s">
        <v>32103</v>
      </c>
      <c r="C3902" s="138" t="s">
        <v>32104</v>
      </c>
      <c r="D3902" s="139" t="s">
        <v>1549</v>
      </c>
      <c r="E3902" s="140">
        <v>17.29</v>
      </c>
    </row>
    <row r="3903" spans="1:5" ht="20.100000000000001" customHeight="1" x14ac:dyDescent="0.2">
      <c r="A3903" s="138" t="s">
        <v>32105</v>
      </c>
      <c r="B3903" s="139" t="s">
        <v>32106</v>
      </c>
      <c r="C3903" s="138" t="s">
        <v>32107</v>
      </c>
      <c r="D3903" s="139" t="s">
        <v>1549</v>
      </c>
      <c r="E3903" s="140">
        <v>153.24</v>
      </c>
    </row>
    <row r="3904" spans="1:5" ht="20.100000000000001" customHeight="1" x14ac:dyDescent="0.2">
      <c r="A3904" s="138" t="s">
        <v>32108</v>
      </c>
      <c r="B3904" s="139" t="s">
        <v>32109</v>
      </c>
      <c r="C3904" s="138" t="s">
        <v>32110</v>
      </c>
      <c r="D3904" s="139" t="s">
        <v>1549</v>
      </c>
      <c r="E3904" s="140">
        <v>1372.47</v>
      </c>
    </row>
    <row r="3905" spans="1:5" ht="20.100000000000001" customHeight="1" x14ac:dyDescent="0.2">
      <c r="A3905" s="138" t="s">
        <v>32111</v>
      </c>
      <c r="B3905" s="139" t="s">
        <v>32112</v>
      </c>
      <c r="C3905" s="138" t="s">
        <v>32113</v>
      </c>
      <c r="D3905" s="139" t="s">
        <v>1549</v>
      </c>
      <c r="E3905" s="140">
        <v>1228.55</v>
      </c>
    </row>
    <row r="3906" spans="1:5" ht="20.100000000000001" customHeight="1" x14ac:dyDescent="0.2">
      <c r="A3906" s="138" t="s">
        <v>32114</v>
      </c>
      <c r="B3906" s="139" t="s">
        <v>32115</v>
      </c>
      <c r="C3906" s="138" t="s">
        <v>32116</v>
      </c>
      <c r="D3906" s="139" t="s">
        <v>1549</v>
      </c>
      <c r="E3906" s="140">
        <v>1246.77</v>
      </c>
    </row>
    <row r="3907" spans="1:5" ht="20.100000000000001" customHeight="1" x14ac:dyDescent="0.2">
      <c r="A3907" s="138" t="s">
        <v>32117</v>
      </c>
      <c r="B3907" s="139" t="s">
        <v>32118</v>
      </c>
      <c r="C3907" s="138" t="s">
        <v>32119</v>
      </c>
      <c r="D3907" s="139" t="s">
        <v>1549</v>
      </c>
      <c r="E3907" s="140">
        <v>362.07</v>
      </c>
    </row>
    <row r="3908" spans="1:5" ht="20.100000000000001" customHeight="1" x14ac:dyDescent="0.2">
      <c r="A3908" s="138" t="s">
        <v>32120</v>
      </c>
      <c r="B3908" s="139" t="s">
        <v>32121</v>
      </c>
      <c r="C3908" s="138" t="s">
        <v>32122</v>
      </c>
      <c r="D3908" s="139" t="s">
        <v>1549</v>
      </c>
      <c r="E3908" s="140">
        <v>74.48</v>
      </c>
    </row>
    <row r="3909" spans="1:5" ht="20.100000000000001" customHeight="1" x14ac:dyDescent="0.2">
      <c r="A3909" s="138" t="s">
        <v>32123</v>
      </c>
      <c r="B3909" s="139" t="s">
        <v>32124</v>
      </c>
      <c r="C3909" s="138" t="s">
        <v>32125</v>
      </c>
      <c r="D3909" s="139" t="s">
        <v>1549</v>
      </c>
      <c r="E3909" s="140">
        <v>87.03</v>
      </c>
    </row>
    <row r="3910" spans="1:5" ht="20.100000000000001" customHeight="1" x14ac:dyDescent="0.2">
      <c r="A3910" s="547" t="s">
        <v>32126</v>
      </c>
      <c r="B3910" s="548" t="s">
        <v>32127</v>
      </c>
      <c r="C3910" s="547" t="s">
        <v>32128</v>
      </c>
      <c r="D3910" s="548" t="s">
        <v>1549</v>
      </c>
      <c r="E3910" s="549">
        <v>177.62</v>
      </c>
    </row>
    <row r="3911" spans="1:5" ht="2.1" customHeight="1" x14ac:dyDescent="0.2">
      <c r="A3911" s="547"/>
      <c r="B3911" s="548"/>
      <c r="C3911" s="547"/>
      <c r="D3911" s="548"/>
      <c r="E3911" s="549"/>
    </row>
    <row r="3912" spans="1:5" ht="20.100000000000001" customHeight="1" x14ac:dyDescent="0.2">
      <c r="A3912" s="547" t="s">
        <v>32129</v>
      </c>
      <c r="B3912" s="548" t="s">
        <v>32130</v>
      </c>
      <c r="C3912" s="547" t="s">
        <v>32131</v>
      </c>
      <c r="D3912" s="548" t="s">
        <v>1549</v>
      </c>
      <c r="E3912" s="549">
        <v>177.62</v>
      </c>
    </row>
    <row r="3913" spans="1:5" ht="2.1" customHeight="1" x14ac:dyDescent="0.2">
      <c r="A3913" s="547"/>
      <c r="B3913" s="548"/>
      <c r="C3913" s="547"/>
      <c r="D3913" s="548"/>
      <c r="E3913" s="549"/>
    </row>
    <row r="3914" spans="1:5" ht="20.100000000000001" customHeight="1" x14ac:dyDescent="0.2">
      <c r="A3914" s="547" t="s">
        <v>32132</v>
      </c>
      <c r="B3914" s="548" t="s">
        <v>32133</v>
      </c>
      <c r="C3914" s="547" t="s">
        <v>32134</v>
      </c>
      <c r="D3914" s="548" t="s">
        <v>1549</v>
      </c>
      <c r="E3914" s="549">
        <v>262.17</v>
      </c>
    </row>
    <row r="3915" spans="1:5" ht="2.1" customHeight="1" x14ac:dyDescent="0.2">
      <c r="A3915" s="547"/>
      <c r="B3915" s="548"/>
      <c r="C3915" s="547"/>
      <c r="D3915" s="548"/>
      <c r="E3915" s="549"/>
    </row>
    <row r="3916" spans="1:5" ht="20.100000000000001" customHeight="1" x14ac:dyDescent="0.2">
      <c r="A3916" s="547" t="s">
        <v>32135</v>
      </c>
      <c r="B3916" s="548" t="s">
        <v>32136</v>
      </c>
      <c r="C3916" s="547" t="s">
        <v>32137</v>
      </c>
      <c r="D3916" s="548" t="s">
        <v>1549</v>
      </c>
      <c r="E3916" s="549">
        <v>323.25</v>
      </c>
    </row>
    <row r="3917" spans="1:5" ht="2.1" customHeight="1" x14ac:dyDescent="0.2">
      <c r="A3917" s="547"/>
      <c r="B3917" s="548"/>
      <c r="C3917" s="547"/>
      <c r="D3917" s="548"/>
      <c r="E3917" s="549"/>
    </row>
    <row r="3918" spans="1:5" ht="20.100000000000001" customHeight="1" x14ac:dyDescent="0.2">
      <c r="A3918" s="547" t="s">
        <v>32138</v>
      </c>
      <c r="B3918" s="548" t="s">
        <v>32139</v>
      </c>
      <c r="C3918" s="547" t="s">
        <v>32140</v>
      </c>
      <c r="D3918" s="548" t="s">
        <v>1549</v>
      </c>
      <c r="E3918" s="549">
        <v>395.83</v>
      </c>
    </row>
    <row r="3919" spans="1:5" ht="2.1" customHeight="1" x14ac:dyDescent="0.2">
      <c r="A3919" s="547"/>
      <c r="B3919" s="548"/>
      <c r="C3919" s="547"/>
      <c r="D3919" s="548"/>
      <c r="E3919" s="549"/>
    </row>
    <row r="3920" spans="1:5" ht="20.100000000000001" customHeight="1" x14ac:dyDescent="0.2">
      <c r="A3920" s="547" t="s">
        <v>32141</v>
      </c>
      <c r="B3920" s="548" t="s">
        <v>32142</v>
      </c>
      <c r="C3920" s="547" t="s">
        <v>32143</v>
      </c>
      <c r="D3920" s="548" t="s">
        <v>1549</v>
      </c>
      <c r="E3920" s="549">
        <v>654.19000000000005</v>
      </c>
    </row>
    <row r="3921" spans="1:5" ht="2.1" customHeight="1" x14ac:dyDescent="0.2">
      <c r="A3921" s="547"/>
      <c r="B3921" s="548"/>
      <c r="C3921" s="547"/>
      <c r="D3921" s="548"/>
      <c r="E3921" s="549"/>
    </row>
    <row r="3922" spans="1:5" ht="20.100000000000001" customHeight="1" x14ac:dyDescent="0.2">
      <c r="A3922" s="547" t="s">
        <v>32144</v>
      </c>
      <c r="B3922" s="548" t="s">
        <v>32145</v>
      </c>
      <c r="C3922" s="547" t="s">
        <v>32146</v>
      </c>
      <c r="D3922" s="548" t="s">
        <v>1549</v>
      </c>
      <c r="E3922" s="549">
        <v>682.88</v>
      </c>
    </row>
    <row r="3923" spans="1:5" ht="2.1" customHeight="1" x14ac:dyDescent="0.2">
      <c r="A3923" s="547"/>
      <c r="B3923" s="548"/>
      <c r="C3923" s="547"/>
      <c r="D3923" s="548"/>
      <c r="E3923" s="549"/>
    </row>
    <row r="3924" spans="1:5" ht="20.100000000000001" customHeight="1" x14ac:dyDescent="0.2">
      <c r="A3924" s="547" t="s">
        <v>32147</v>
      </c>
      <c r="B3924" s="548" t="s">
        <v>32148</v>
      </c>
      <c r="C3924" s="547" t="s">
        <v>32149</v>
      </c>
      <c r="D3924" s="548" t="s">
        <v>1549</v>
      </c>
      <c r="E3924" s="549">
        <v>278.58</v>
      </c>
    </row>
    <row r="3925" spans="1:5" ht="2.1" customHeight="1" x14ac:dyDescent="0.2">
      <c r="A3925" s="547"/>
      <c r="B3925" s="548"/>
      <c r="C3925" s="547"/>
      <c r="D3925" s="548"/>
      <c r="E3925" s="549"/>
    </row>
    <row r="3926" spans="1:5" ht="20.100000000000001" customHeight="1" x14ac:dyDescent="0.2">
      <c r="A3926" s="547" t="s">
        <v>32150</v>
      </c>
      <c r="B3926" s="548" t="s">
        <v>32151</v>
      </c>
      <c r="C3926" s="547" t="s">
        <v>32152</v>
      </c>
      <c r="D3926" s="548" t="s">
        <v>1549</v>
      </c>
      <c r="E3926" s="549">
        <v>373.86</v>
      </c>
    </row>
    <row r="3927" spans="1:5" ht="2.1" customHeight="1" x14ac:dyDescent="0.2">
      <c r="A3927" s="547"/>
      <c r="B3927" s="548"/>
      <c r="C3927" s="547"/>
      <c r="D3927" s="548"/>
      <c r="E3927" s="549"/>
    </row>
    <row r="3928" spans="1:5" ht="20.100000000000001" customHeight="1" x14ac:dyDescent="0.2">
      <c r="A3928" s="547" t="s">
        <v>32153</v>
      </c>
      <c r="B3928" s="548" t="s">
        <v>32154</v>
      </c>
      <c r="C3928" s="547" t="s">
        <v>32155</v>
      </c>
      <c r="D3928" s="548" t="s">
        <v>1549</v>
      </c>
      <c r="E3928" s="549">
        <v>641.08000000000004</v>
      </c>
    </row>
    <row r="3929" spans="1:5" ht="2.1" customHeight="1" x14ac:dyDescent="0.2">
      <c r="A3929" s="547"/>
      <c r="B3929" s="548"/>
      <c r="C3929" s="547"/>
      <c r="D3929" s="548"/>
      <c r="E3929" s="549"/>
    </row>
    <row r="3930" spans="1:5" ht="20.100000000000001" customHeight="1" x14ac:dyDescent="0.2">
      <c r="A3930" s="547" t="s">
        <v>32156</v>
      </c>
      <c r="B3930" s="548" t="s">
        <v>32157</v>
      </c>
      <c r="C3930" s="547" t="s">
        <v>32158</v>
      </c>
      <c r="D3930" s="548" t="s">
        <v>1549</v>
      </c>
      <c r="E3930" s="549">
        <v>965.23</v>
      </c>
    </row>
    <row r="3931" spans="1:5" ht="2.1" customHeight="1" x14ac:dyDescent="0.2">
      <c r="A3931" s="547"/>
      <c r="B3931" s="548"/>
      <c r="C3931" s="547"/>
      <c r="D3931" s="548"/>
      <c r="E3931" s="549"/>
    </row>
    <row r="3932" spans="1:5" ht="20.100000000000001" customHeight="1" x14ac:dyDescent="0.2">
      <c r="A3932" s="547" t="s">
        <v>32159</v>
      </c>
      <c r="B3932" s="548" t="s">
        <v>32160</v>
      </c>
      <c r="C3932" s="547" t="s">
        <v>32161</v>
      </c>
      <c r="D3932" s="548" t="s">
        <v>1549</v>
      </c>
      <c r="E3932" s="549">
        <v>2011.05</v>
      </c>
    </row>
    <row r="3933" spans="1:5" ht="2.1" customHeight="1" x14ac:dyDescent="0.2">
      <c r="A3933" s="547"/>
      <c r="B3933" s="548"/>
      <c r="C3933" s="547"/>
      <c r="D3933" s="548"/>
      <c r="E3933" s="549"/>
    </row>
    <row r="3934" spans="1:5" ht="20.100000000000001" customHeight="1" x14ac:dyDescent="0.2">
      <c r="A3934" s="547" t="s">
        <v>32162</v>
      </c>
      <c r="B3934" s="548" t="s">
        <v>32163</v>
      </c>
      <c r="C3934" s="547" t="s">
        <v>32164</v>
      </c>
      <c r="D3934" s="548" t="s">
        <v>1549</v>
      </c>
      <c r="E3934" s="549">
        <v>2532.54</v>
      </c>
    </row>
    <row r="3935" spans="1:5" ht="2.1" customHeight="1" x14ac:dyDescent="0.2">
      <c r="A3935" s="547"/>
      <c r="B3935" s="548"/>
      <c r="C3935" s="547"/>
      <c r="D3935" s="548"/>
      <c r="E3935" s="549"/>
    </row>
    <row r="3936" spans="1:5" ht="20.100000000000001" customHeight="1" x14ac:dyDescent="0.2">
      <c r="A3936" s="138" t="s">
        <v>32165</v>
      </c>
      <c r="B3936" s="139" t="s">
        <v>32166</v>
      </c>
      <c r="C3936" s="138" t="s">
        <v>32167</v>
      </c>
      <c r="D3936" s="139" t="s">
        <v>1549</v>
      </c>
      <c r="E3936" s="140">
        <v>79.05</v>
      </c>
    </row>
    <row r="3937" spans="1:5" ht="20.100000000000001" customHeight="1" x14ac:dyDescent="0.2">
      <c r="A3937" s="138" t="s">
        <v>32168</v>
      </c>
      <c r="B3937" s="139" t="s">
        <v>32169</v>
      </c>
      <c r="C3937" s="138" t="s">
        <v>32170</v>
      </c>
      <c r="D3937" s="139" t="s">
        <v>1549</v>
      </c>
      <c r="E3937" s="140">
        <v>128.79</v>
      </c>
    </row>
    <row r="3938" spans="1:5" ht="20.100000000000001" customHeight="1" x14ac:dyDescent="0.2">
      <c r="A3938" s="138" t="s">
        <v>32171</v>
      </c>
      <c r="B3938" s="139" t="s">
        <v>32172</v>
      </c>
      <c r="C3938" s="138" t="s">
        <v>32173</v>
      </c>
      <c r="D3938" s="139" t="s">
        <v>1549</v>
      </c>
      <c r="E3938" s="140">
        <v>195.56</v>
      </c>
    </row>
    <row r="3939" spans="1:5" ht="20.100000000000001" customHeight="1" x14ac:dyDescent="0.2">
      <c r="A3939" s="138" t="s">
        <v>32174</v>
      </c>
      <c r="B3939" s="139" t="s">
        <v>32175</v>
      </c>
      <c r="C3939" s="138" t="s">
        <v>32176</v>
      </c>
      <c r="D3939" s="139" t="s">
        <v>1549</v>
      </c>
      <c r="E3939" s="140">
        <v>326.29000000000002</v>
      </c>
    </row>
    <row r="3940" spans="1:5" ht="20.100000000000001" customHeight="1" x14ac:dyDescent="0.2">
      <c r="A3940" s="138" t="s">
        <v>32177</v>
      </c>
      <c r="B3940" s="139" t="s">
        <v>32178</v>
      </c>
      <c r="C3940" s="138" t="s">
        <v>32179</v>
      </c>
      <c r="D3940" s="139" t="s">
        <v>1549</v>
      </c>
      <c r="E3940" s="140">
        <v>477.5</v>
      </c>
    </row>
    <row r="3941" spans="1:5" ht="20.100000000000001" customHeight="1" x14ac:dyDescent="0.2">
      <c r="A3941" s="138" t="s">
        <v>32180</v>
      </c>
      <c r="B3941" s="139" t="s">
        <v>32181</v>
      </c>
      <c r="C3941" s="138" t="s">
        <v>32182</v>
      </c>
      <c r="D3941" s="139" t="s">
        <v>1549</v>
      </c>
      <c r="E3941" s="140">
        <v>523.5</v>
      </c>
    </row>
    <row r="3942" spans="1:5" ht="20.100000000000001" customHeight="1" x14ac:dyDescent="0.2">
      <c r="A3942" s="138" t="s">
        <v>32183</v>
      </c>
      <c r="B3942" s="139" t="s">
        <v>32184</v>
      </c>
      <c r="C3942" s="138" t="s">
        <v>32185</v>
      </c>
      <c r="D3942" s="139" t="s">
        <v>1549</v>
      </c>
      <c r="E3942" s="140">
        <v>563.85</v>
      </c>
    </row>
    <row r="3943" spans="1:5" ht="20.100000000000001" customHeight="1" x14ac:dyDescent="0.2">
      <c r="A3943" s="138" t="s">
        <v>32186</v>
      </c>
      <c r="B3943" s="139" t="s">
        <v>32187</v>
      </c>
      <c r="C3943" s="138" t="s">
        <v>32188</v>
      </c>
      <c r="D3943" s="139" t="s">
        <v>1549</v>
      </c>
      <c r="E3943" s="140">
        <v>847.26</v>
      </c>
    </row>
    <row r="3944" spans="1:5" ht="20.100000000000001" customHeight="1" x14ac:dyDescent="0.2">
      <c r="A3944" s="138" t="s">
        <v>32189</v>
      </c>
      <c r="B3944" s="139" t="s">
        <v>32190</v>
      </c>
      <c r="C3944" s="138" t="s">
        <v>32191</v>
      </c>
      <c r="D3944" s="139" t="s">
        <v>1549</v>
      </c>
      <c r="E3944" s="140">
        <v>2816.75</v>
      </c>
    </row>
    <row r="3945" spans="1:5" ht="20.100000000000001" customHeight="1" x14ac:dyDescent="0.2">
      <c r="A3945" s="138" t="s">
        <v>32192</v>
      </c>
      <c r="B3945" s="139" t="s">
        <v>32193</v>
      </c>
      <c r="C3945" s="138" t="s">
        <v>32194</v>
      </c>
      <c r="D3945" s="139" t="s">
        <v>1549</v>
      </c>
      <c r="E3945" s="140">
        <v>5454.85</v>
      </c>
    </row>
    <row r="3946" spans="1:5" ht="20.100000000000001" customHeight="1" x14ac:dyDescent="0.2">
      <c r="A3946" s="138" t="s">
        <v>32195</v>
      </c>
      <c r="B3946" s="139" t="s">
        <v>32196</v>
      </c>
      <c r="C3946" s="138" t="s">
        <v>32197</v>
      </c>
      <c r="D3946" s="139" t="s">
        <v>1549</v>
      </c>
      <c r="E3946" s="140">
        <v>10639.99</v>
      </c>
    </row>
    <row r="3947" spans="1:5" ht="20.100000000000001" customHeight="1" x14ac:dyDescent="0.2">
      <c r="A3947" s="138" t="s">
        <v>32198</v>
      </c>
      <c r="B3947" s="139" t="s">
        <v>32199</v>
      </c>
      <c r="C3947" s="138" t="s">
        <v>32200</v>
      </c>
      <c r="D3947" s="139" t="s">
        <v>1549</v>
      </c>
      <c r="E3947" s="140">
        <v>91.19</v>
      </c>
    </row>
    <row r="3948" spans="1:5" ht="20.100000000000001" customHeight="1" x14ac:dyDescent="0.2">
      <c r="A3948" s="138" t="s">
        <v>32201</v>
      </c>
      <c r="B3948" s="139" t="s">
        <v>32202</v>
      </c>
      <c r="C3948" s="138" t="s">
        <v>32203</v>
      </c>
      <c r="D3948" s="139" t="s">
        <v>1549</v>
      </c>
      <c r="E3948" s="140">
        <v>1037.9000000000001</v>
      </c>
    </row>
    <row r="3949" spans="1:5" ht="20.100000000000001" customHeight="1" x14ac:dyDescent="0.2">
      <c r="A3949" s="138" t="s">
        <v>32204</v>
      </c>
      <c r="B3949" s="139" t="s">
        <v>32205</v>
      </c>
      <c r="C3949" s="138" t="s">
        <v>32206</v>
      </c>
      <c r="D3949" s="139" t="s">
        <v>2759</v>
      </c>
      <c r="E3949" s="140">
        <v>213.16</v>
      </c>
    </row>
    <row r="3950" spans="1:5" ht="20.100000000000001" customHeight="1" x14ac:dyDescent="0.2">
      <c r="A3950" s="136" t="s">
        <v>32207</v>
      </c>
      <c r="B3950" s="552" t="s">
        <v>32208</v>
      </c>
      <c r="C3950" s="552"/>
      <c r="D3950" s="552"/>
      <c r="E3950" s="137">
        <v>5179.78</v>
      </c>
    </row>
    <row r="3951" spans="1:5" ht="20.100000000000001" customHeight="1" x14ac:dyDescent="0.2">
      <c r="A3951" s="138" t="s">
        <v>32209</v>
      </c>
      <c r="B3951" s="139" t="s">
        <v>32210</v>
      </c>
      <c r="C3951" s="138" t="s">
        <v>32211</v>
      </c>
      <c r="D3951" s="139" t="s">
        <v>26257</v>
      </c>
      <c r="E3951" s="140">
        <v>357.45</v>
      </c>
    </row>
    <row r="3952" spans="1:5" ht="20.100000000000001" customHeight="1" x14ac:dyDescent="0.2">
      <c r="A3952" s="138" t="s">
        <v>32212</v>
      </c>
      <c r="B3952" s="139" t="s">
        <v>32213</v>
      </c>
      <c r="C3952" s="138" t="s">
        <v>32214</v>
      </c>
      <c r="D3952" s="139" t="s">
        <v>1770</v>
      </c>
      <c r="E3952" s="140">
        <v>2.77</v>
      </c>
    </row>
    <row r="3953" spans="1:5" ht="20.100000000000001" customHeight="1" x14ac:dyDescent="0.2">
      <c r="A3953" s="138" t="s">
        <v>32215</v>
      </c>
      <c r="B3953" s="139" t="s">
        <v>32216</v>
      </c>
      <c r="C3953" s="138" t="s">
        <v>32217</v>
      </c>
      <c r="D3953" s="139" t="s">
        <v>1770</v>
      </c>
      <c r="E3953" s="140">
        <v>6.84</v>
      </c>
    </row>
    <row r="3954" spans="1:5" ht="20.100000000000001" customHeight="1" x14ac:dyDescent="0.2">
      <c r="A3954" s="138" t="s">
        <v>32218</v>
      </c>
      <c r="B3954" s="139" t="s">
        <v>32219</v>
      </c>
      <c r="C3954" s="138" t="s">
        <v>32220</v>
      </c>
      <c r="D3954" s="139" t="s">
        <v>1770</v>
      </c>
      <c r="E3954" s="140">
        <v>8.07</v>
      </c>
    </row>
    <row r="3955" spans="1:5" ht="20.100000000000001" customHeight="1" x14ac:dyDescent="0.2">
      <c r="A3955" s="138" t="s">
        <v>32221</v>
      </c>
      <c r="B3955" s="139" t="s">
        <v>32222</v>
      </c>
      <c r="C3955" s="138" t="s">
        <v>32223</v>
      </c>
      <c r="D3955" s="139" t="s">
        <v>1770</v>
      </c>
      <c r="E3955" s="140">
        <v>8.75</v>
      </c>
    </row>
    <row r="3956" spans="1:5" ht="20.100000000000001" customHeight="1" x14ac:dyDescent="0.2">
      <c r="A3956" s="138" t="s">
        <v>32224</v>
      </c>
      <c r="B3956" s="139" t="s">
        <v>32225</v>
      </c>
      <c r="C3956" s="138" t="s">
        <v>32226</v>
      </c>
      <c r="D3956" s="139" t="s">
        <v>1770</v>
      </c>
      <c r="E3956" s="140">
        <v>9.17</v>
      </c>
    </row>
    <row r="3957" spans="1:5" ht="20.100000000000001" customHeight="1" x14ac:dyDescent="0.2">
      <c r="A3957" s="138" t="s">
        <v>32227</v>
      </c>
      <c r="B3957" s="139" t="s">
        <v>32228</v>
      </c>
      <c r="C3957" s="138" t="s">
        <v>32229</v>
      </c>
      <c r="D3957" s="139" t="s">
        <v>1770</v>
      </c>
      <c r="E3957" s="140">
        <v>11.43</v>
      </c>
    </row>
    <row r="3958" spans="1:5" ht="20.100000000000001" customHeight="1" x14ac:dyDescent="0.2">
      <c r="A3958" s="138" t="s">
        <v>32230</v>
      </c>
      <c r="B3958" s="139" t="s">
        <v>32231</v>
      </c>
      <c r="C3958" s="138" t="s">
        <v>32232</v>
      </c>
      <c r="D3958" s="139" t="s">
        <v>1770</v>
      </c>
      <c r="E3958" s="140">
        <v>13.41</v>
      </c>
    </row>
    <row r="3959" spans="1:5" ht="20.100000000000001" customHeight="1" x14ac:dyDescent="0.2">
      <c r="A3959" s="138" t="s">
        <v>32233</v>
      </c>
      <c r="B3959" s="139" t="s">
        <v>32234</v>
      </c>
      <c r="C3959" s="138" t="s">
        <v>32235</v>
      </c>
      <c r="D3959" s="139" t="s">
        <v>1770</v>
      </c>
      <c r="E3959" s="140">
        <v>18.72</v>
      </c>
    </row>
    <row r="3960" spans="1:5" ht="20.100000000000001" customHeight="1" x14ac:dyDescent="0.2">
      <c r="A3960" s="138" t="s">
        <v>32236</v>
      </c>
      <c r="B3960" s="139" t="s">
        <v>32237</v>
      </c>
      <c r="C3960" s="138" t="s">
        <v>32238</v>
      </c>
      <c r="D3960" s="139" t="s">
        <v>1770</v>
      </c>
      <c r="E3960" s="140">
        <v>25.69</v>
      </c>
    </row>
    <row r="3961" spans="1:5" ht="20.100000000000001" customHeight="1" x14ac:dyDescent="0.2">
      <c r="A3961" s="138" t="s">
        <v>32239</v>
      </c>
      <c r="B3961" s="139" t="s">
        <v>32240</v>
      </c>
      <c r="C3961" s="138" t="s">
        <v>32241</v>
      </c>
      <c r="D3961" s="139" t="s">
        <v>1770</v>
      </c>
      <c r="E3961" s="140">
        <v>34.46</v>
      </c>
    </row>
    <row r="3962" spans="1:5" ht="20.100000000000001" customHeight="1" x14ac:dyDescent="0.2">
      <c r="A3962" s="138" t="s">
        <v>32242</v>
      </c>
      <c r="B3962" s="139" t="s">
        <v>32243</v>
      </c>
      <c r="C3962" s="138" t="s">
        <v>32244</v>
      </c>
      <c r="D3962" s="139" t="s">
        <v>1770</v>
      </c>
      <c r="E3962" s="140">
        <v>48.72</v>
      </c>
    </row>
    <row r="3963" spans="1:5" ht="20.100000000000001" customHeight="1" x14ac:dyDescent="0.2">
      <c r="A3963" s="138" t="s">
        <v>32245</v>
      </c>
      <c r="B3963" s="139" t="s">
        <v>32246</v>
      </c>
      <c r="C3963" s="138" t="s">
        <v>32247</v>
      </c>
      <c r="D3963" s="139" t="s">
        <v>1770</v>
      </c>
      <c r="E3963" s="140">
        <v>65.02</v>
      </c>
    </row>
    <row r="3964" spans="1:5" ht="20.100000000000001" customHeight="1" x14ac:dyDescent="0.2">
      <c r="A3964" s="138" t="s">
        <v>32248</v>
      </c>
      <c r="B3964" s="139" t="s">
        <v>32249</v>
      </c>
      <c r="C3964" s="138" t="s">
        <v>32250</v>
      </c>
      <c r="D3964" s="139" t="s">
        <v>1770</v>
      </c>
      <c r="E3964" s="140">
        <v>11.92</v>
      </c>
    </row>
    <row r="3965" spans="1:5" ht="20.100000000000001" customHeight="1" x14ac:dyDescent="0.2">
      <c r="A3965" s="138" t="s">
        <v>32251</v>
      </c>
      <c r="B3965" s="139" t="s">
        <v>32252</v>
      </c>
      <c r="C3965" s="138" t="s">
        <v>32253</v>
      </c>
      <c r="D3965" s="139" t="s">
        <v>1770</v>
      </c>
      <c r="E3965" s="140">
        <v>8.5500000000000007</v>
      </c>
    </row>
    <row r="3966" spans="1:5" ht="20.100000000000001" customHeight="1" x14ac:dyDescent="0.2">
      <c r="A3966" s="138" t="s">
        <v>32254</v>
      </c>
      <c r="B3966" s="139" t="s">
        <v>32255</v>
      </c>
      <c r="C3966" s="138" t="s">
        <v>32256</v>
      </c>
      <c r="D3966" s="139" t="s">
        <v>1770</v>
      </c>
      <c r="E3966" s="140">
        <v>6.5</v>
      </c>
    </row>
    <row r="3967" spans="1:5" ht="20.100000000000001" customHeight="1" x14ac:dyDescent="0.2">
      <c r="A3967" s="138" t="s">
        <v>32257</v>
      </c>
      <c r="B3967" s="139" t="s">
        <v>32258</v>
      </c>
      <c r="C3967" s="138" t="s">
        <v>32259</v>
      </c>
      <c r="D3967" s="139" t="s">
        <v>1770</v>
      </c>
      <c r="E3967" s="140">
        <v>7.74</v>
      </c>
    </row>
    <row r="3968" spans="1:5" ht="20.100000000000001" customHeight="1" x14ac:dyDescent="0.2">
      <c r="A3968" s="138" t="s">
        <v>32260</v>
      </c>
      <c r="B3968" s="139" t="s">
        <v>32261</v>
      </c>
      <c r="C3968" s="138" t="s">
        <v>32262</v>
      </c>
      <c r="D3968" s="139" t="s">
        <v>1770</v>
      </c>
      <c r="E3968" s="140">
        <v>9.16</v>
      </c>
    </row>
    <row r="3969" spans="1:5" ht="20.100000000000001" customHeight="1" x14ac:dyDescent="0.2">
      <c r="A3969" s="138" t="s">
        <v>32263</v>
      </c>
      <c r="B3969" s="139" t="s">
        <v>32264</v>
      </c>
      <c r="C3969" s="138" t="s">
        <v>32265</v>
      </c>
      <c r="D3969" s="139" t="s">
        <v>1770</v>
      </c>
      <c r="E3969" s="140">
        <v>11.82</v>
      </c>
    </row>
    <row r="3970" spans="1:5" ht="20.100000000000001" customHeight="1" x14ac:dyDescent="0.2">
      <c r="A3970" s="138" t="s">
        <v>32266</v>
      </c>
      <c r="B3970" s="139" t="s">
        <v>32267</v>
      </c>
      <c r="C3970" s="138" t="s">
        <v>32268</v>
      </c>
      <c r="D3970" s="139" t="s">
        <v>1770</v>
      </c>
      <c r="E3970" s="140">
        <v>15.86</v>
      </c>
    </row>
    <row r="3971" spans="1:5" ht="20.100000000000001" customHeight="1" x14ac:dyDescent="0.2">
      <c r="A3971" s="138" t="s">
        <v>32269</v>
      </c>
      <c r="B3971" s="139" t="s">
        <v>32270</v>
      </c>
      <c r="C3971" s="138" t="s">
        <v>32271</v>
      </c>
      <c r="D3971" s="139" t="s">
        <v>1770</v>
      </c>
      <c r="E3971" s="140">
        <v>21.05</v>
      </c>
    </row>
    <row r="3972" spans="1:5" ht="20.100000000000001" customHeight="1" x14ac:dyDescent="0.2">
      <c r="A3972" s="138" t="s">
        <v>32272</v>
      </c>
      <c r="B3972" s="139" t="s">
        <v>32273</v>
      </c>
      <c r="C3972" s="138" t="s">
        <v>32274</v>
      </c>
      <c r="D3972" s="139" t="s">
        <v>1770</v>
      </c>
      <c r="E3972" s="140">
        <v>28.01</v>
      </c>
    </row>
    <row r="3973" spans="1:5" ht="20.100000000000001" customHeight="1" x14ac:dyDescent="0.2">
      <c r="A3973" s="138" t="s">
        <v>32275</v>
      </c>
      <c r="B3973" s="139" t="s">
        <v>32276</v>
      </c>
      <c r="C3973" s="138" t="s">
        <v>32277</v>
      </c>
      <c r="D3973" s="139" t="s">
        <v>1770</v>
      </c>
      <c r="E3973" s="140">
        <v>40.369999999999997</v>
      </c>
    </row>
    <row r="3974" spans="1:5" ht="20.100000000000001" customHeight="1" x14ac:dyDescent="0.2">
      <c r="A3974" s="138" t="s">
        <v>32278</v>
      </c>
      <c r="B3974" s="139" t="s">
        <v>32279</v>
      </c>
      <c r="C3974" s="138" t="s">
        <v>32280</v>
      </c>
      <c r="D3974" s="139" t="s">
        <v>1770</v>
      </c>
      <c r="E3974" s="140">
        <v>52.18</v>
      </c>
    </row>
    <row r="3975" spans="1:5" ht="20.100000000000001" customHeight="1" x14ac:dyDescent="0.2">
      <c r="A3975" s="138" t="s">
        <v>32281</v>
      </c>
      <c r="B3975" s="139" t="s">
        <v>32282</v>
      </c>
      <c r="C3975" s="138" t="s">
        <v>32283</v>
      </c>
      <c r="D3975" s="139" t="s">
        <v>1770</v>
      </c>
      <c r="E3975" s="140">
        <v>65.489999999999995</v>
      </c>
    </row>
    <row r="3976" spans="1:5" ht="20.100000000000001" customHeight="1" x14ac:dyDescent="0.2">
      <c r="A3976" s="138" t="s">
        <v>32284</v>
      </c>
      <c r="B3976" s="139" t="s">
        <v>32285</v>
      </c>
      <c r="C3976" s="138" t="s">
        <v>32286</v>
      </c>
      <c r="D3976" s="139" t="s">
        <v>1770</v>
      </c>
      <c r="E3976" s="140">
        <v>84.89</v>
      </c>
    </row>
    <row r="3977" spans="1:5" ht="20.100000000000001" customHeight="1" x14ac:dyDescent="0.2">
      <c r="A3977" s="138" t="s">
        <v>32287</v>
      </c>
      <c r="B3977" s="139" t="s">
        <v>32288</v>
      </c>
      <c r="C3977" s="138" t="s">
        <v>32289</v>
      </c>
      <c r="D3977" s="139" t="s">
        <v>1770</v>
      </c>
      <c r="E3977" s="140">
        <v>105.17</v>
      </c>
    </row>
    <row r="3978" spans="1:5" ht="20.100000000000001" customHeight="1" x14ac:dyDescent="0.2">
      <c r="A3978" s="138" t="s">
        <v>32290</v>
      </c>
      <c r="B3978" s="139" t="s">
        <v>32291</v>
      </c>
      <c r="C3978" s="138" t="s">
        <v>32292</v>
      </c>
      <c r="D3978" s="139" t="s">
        <v>1770</v>
      </c>
      <c r="E3978" s="140">
        <v>130.66</v>
      </c>
    </row>
    <row r="3979" spans="1:5" ht="20.100000000000001" customHeight="1" x14ac:dyDescent="0.2">
      <c r="A3979" s="138" t="s">
        <v>32293</v>
      </c>
      <c r="B3979" s="139" t="s">
        <v>32294</v>
      </c>
      <c r="C3979" s="138" t="s">
        <v>32295</v>
      </c>
      <c r="D3979" s="139" t="s">
        <v>1770</v>
      </c>
      <c r="E3979" s="140">
        <v>169.78</v>
      </c>
    </row>
    <row r="3980" spans="1:5" ht="20.100000000000001" customHeight="1" x14ac:dyDescent="0.2">
      <c r="A3980" s="138" t="s">
        <v>32296</v>
      </c>
      <c r="B3980" s="139" t="s">
        <v>32297</v>
      </c>
      <c r="C3980" s="138" t="s">
        <v>32298</v>
      </c>
      <c r="D3980" s="139" t="s">
        <v>1770</v>
      </c>
      <c r="E3980" s="140">
        <v>212.41</v>
      </c>
    </row>
    <row r="3981" spans="1:5" ht="20.100000000000001" customHeight="1" x14ac:dyDescent="0.2">
      <c r="A3981" s="138" t="s">
        <v>32299</v>
      </c>
      <c r="B3981" s="139" t="s">
        <v>32300</v>
      </c>
      <c r="C3981" s="138" t="s">
        <v>32301</v>
      </c>
      <c r="D3981" s="139" t="s">
        <v>1770</v>
      </c>
      <c r="E3981" s="140">
        <v>278.77</v>
      </c>
    </row>
    <row r="3982" spans="1:5" ht="20.100000000000001" customHeight="1" x14ac:dyDescent="0.2">
      <c r="A3982" s="138" t="s">
        <v>32302</v>
      </c>
      <c r="B3982" s="139" t="s">
        <v>32303</v>
      </c>
      <c r="C3982" s="138" t="s">
        <v>32304</v>
      </c>
      <c r="D3982" s="139" t="s">
        <v>1770</v>
      </c>
      <c r="E3982" s="140">
        <v>50.83</v>
      </c>
    </row>
    <row r="3983" spans="1:5" ht="20.100000000000001" customHeight="1" x14ac:dyDescent="0.2">
      <c r="A3983" s="138" t="s">
        <v>32305</v>
      </c>
      <c r="B3983" s="139" t="s">
        <v>32306</v>
      </c>
      <c r="C3983" s="138" t="s">
        <v>32307</v>
      </c>
      <c r="D3983" s="139" t="s">
        <v>1770</v>
      </c>
      <c r="E3983" s="140">
        <v>116.43</v>
      </c>
    </row>
    <row r="3984" spans="1:5" ht="20.100000000000001" customHeight="1" x14ac:dyDescent="0.2">
      <c r="A3984" s="138" t="s">
        <v>32308</v>
      </c>
      <c r="B3984" s="139" t="s">
        <v>32309</v>
      </c>
      <c r="C3984" s="138" t="s">
        <v>32310</v>
      </c>
      <c r="D3984" s="139" t="s">
        <v>1770</v>
      </c>
      <c r="E3984" s="140">
        <v>6.6</v>
      </c>
    </row>
    <row r="3985" spans="1:5" ht="20.100000000000001" customHeight="1" x14ac:dyDescent="0.2">
      <c r="A3985" s="138" t="s">
        <v>32311</v>
      </c>
      <c r="B3985" s="139" t="s">
        <v>32312</v>
      </c>
      <c r="C3985" s="138" t="s">
        <v>32313</v>
      </c>
      <c r="D3985" s="139" t="s">
        <v>1770</v>
      </c>
      <c r="E3985" s="140">
        <v>7.95</v>
      </c>
    </row>
    <row r="3986" spans="1:5" ht="20.100000000000001" customHeight="1" x14ac:dyDescent="0.2">
      <c r="A3986" s="138" t="s">
        <v>32314</v>
      </c>
      <c r="B3986" s="139" t="s">
        <v>32315</v>
      </c>
      <c r="C3986" s="138" t="s">
        <v>32316</v>
      </c>
      <c r="D3986" s="139" t="s">
        <v>1770</v>
      </c>
      <c r="E3986" s="140">
        <v>8.76</v>
      </c>
    </row>
    <row r="3987" spans="1:5" ht="20.100000000000001" customHeight="1" x14ac:dyDescent="0.2">
      <c r="A3987" s="138" t="s">
        <v>32317</v>
      </c>
      <c r="B3987" s="139" t="s">
        <v>32318</v>
      </c>
      <c r="C3987" s="138" t="s">
        <v>32319</v>
      </c>
      <c r="D3987" s="139" t="s">
        <v>1770</v>
      </c>
      <c r="E3987" s="140">
        <v>11.66</v>
      </c>
    </row>
    <row r="3988" spans="1:5" ht="20.100000000000001" customHeight="1" x14ac:dyDescent="0.2">
      <c r="A3988" s="138" t="s">
        <v>32320</v>
      </c>
      <c r="B3988" s="139" t="s">
        <v>32321</v>
      </c>
      <c r="C3988" s="138" t="s">
        <v>32322</v>
      </c>
      <c r="D3988" s="139" t="s">
        <v>1770</v>
      </c>
      <c r="E3988" s="140">
        <v>15.78</v>
      </c>
    </row>
    <row r="3989" spans="1:5" ht="20.100000000000001" customHeight="1" x14ac:dyDescent="0.2">
      <c r="A3989" s="138" t="s">
        <v>32323</v>
      </c>
      <c r="B3989" s="139" t="s">
        <v>32324</v>
      </c>
      <c r="C3989" s="138" t="s">
        <v>32325</v>
      </c>
      <c r="D3989" s="139" t="s">
        <v>1770</v>
      </c>
      <c r="E3989" s="140">
        <v>21</v>
      </c>
    </row>
    <row r="3990" spans="1:5" ht="20.100000000000001" customHeight="1" x14ac:dyDescent="0.2">
      <c r="A3990" s="138" t="s">
        <v>32326</v>
      </c>
      <c r="B3990" s="139" t="s">
        <v>32327</v>
      </c>
      <c r="C3990" s="138" t="s">
        <v>32328</v>
      </c>
      <c r="D3990" s="139" t="s">
        <v>1770</v>
      </c>
      <c r="E3990" s="140">
        <v>27.66</v>
      </c>
    </row>
    <row r="3991" spans="1:5" ht="20.100000000000001" customHeight="1" x14ac:dyDescent="0.2">
      <c r="A3991" s="138" t="s">
        <v>32329</v>
      </c>
      <c r="B3991" s="139" t="s">
        <v>32330</v>
      </c>
      <c r="C3991" s="138" t="s">
        <v>32331</v>
      </c>
      <c r="D3991" s="139" t="s">
        <v>1770</v>
      </c>
      <c r="E3991" s="140">
        <v>39.74</v>
      </c>
    </row>
    <row r="3992" spans="1:5" ht="20.100000000000001" customHeight="1" x14ac:dyDescent="0.2">
      <c r="A3992" s="138" t="s">
        <v>32332</v>
      </c>
      <c r="B3992" s="139" t="s">
        <v>32333</v>
      </c>
      <c r="C3992" s="138" t="s">
        <v>32334</v>
      </c>
      <c r="D3992" s="139" t="s">
        <v>1770</v>
      </c>
      <c r="E3992" s="140">
        <v>51.21</v>
      </c>
    </row>
    <row r="3993" spans="1:5" ht="20.100000000000001" customHeight="1" x14ac:dyDescent="0.2">
      <c r="A3993" s="138" t="s">
        <v>32335</v>
      </c>
      <c r="B3993" s="139" t="s">
        <v>32336</v>
      </c>
      <c r="C3993" s="138" t="s">
        <v>32337</v>
      </c>
      <c r="D3993" s="139" t="s">
        <v>1770</v>
      </c>
      <c r="E3993" s="140">
        <v>65.17</v>
      </c>
    </row>
    <row r="3994" spans="1:5" ht="20.100000000000001" customHeight="1" x14ac:dyDescent="0.2">
      <c r="A3994" s="138" t="s">
        <v>32338</v>
      </c>
      <c r="B3994" s="139" t="s">
        <v>32339</v>
      </c>
      <c r="C3994" s="138" t="s">
        <v>32340</v>
      </c>
      <c r="D3994" s="139" t="s">
        <v>1770</v>
      </c>
      <c r="E3994" s="140">
        <v>82.97</v>
      </c>
    </row>
    <row r="3995" spans="1:5" ht="20.100000000000001" customHeight="1" x14ac:dyDescent="0.2">
      <c r="A3995" s="138" t="s">
        <v>32341</v>
      </c>
      <c r="B3995" s="139" t="s">
        <v>32342</v>
      </c>
      <c r="C3995" s="138" t="s">
        <v>32343</v>
      </c>
      <c r="D3995" s="139" t="s">
        <v>1770</v>
      </c>
      <c r="E3995" s="140">
        <v>103.37</v>
      </c>
    </row>
    <row r="3996" spans="1:5" ht="20.100000000000001" customHeight="1" x14ac:dyDescent="0.2">
      <c r="A3996" s="138" t="s">
        <v>32344</v>
      </c>
      <c r="B3996" s="139" t="s">
        <v>32345</v>
      </c>
      <c r="C3996" s="138" t="s">
        <v>32346</v>
      </c>
      <c r="D3996" s="139" t="s">
        <v>1770</v>
      </c>
      <c r="E3996" s="140">
        <v>128.56</v>
      </c>
    </row>
    <row r="3997" spans="1:5" ht="20.100000000000001" customHeight="1" x14ac:dyDescent="0.2">
      <c r="A3997" s="138" t="s">
        <v>32347</v>
      </c>
      <c r="B3997" s="139" t="s">
        <v>32348</v>
      </c>
      <c r="C3997" s="138" t="s">
        <v>32349</v>
      </c>
      <c r="D3997" s="139" t="s">
        <v>1770</v>
      </c>
      <c r="E3997" s="140">
        <v>167.46</v>
      </c>
    </row>
    <row r="3998" spans="1:5" ht="20.100000000000001" customHeight="1" x14ac:dyDescent="0.2">
      <c r="A3998" s="138" t="s">
        <v>32350</v>
      </c>
      <c r="B3998" s="139" t="s">
        <v>32351</v>
      </c>
      <c r="C3998" s="138" t="s">
        <v>32352</v>
      </c>
      <c r="D3998" s="139" t="s">
        <v>1770</v>
      </c>
      <c r="E3998" s="140">
        <v>207.72</v>
      </c>
    </row>
    <row r="3999" spans="1:5" ht="20.100000000000001" customHeight="1" x14ac:dyDescent="0.2">
      <c r="A3999" s="138" t="s">
        <v>32353</v>
      </c>
      <c r="B3999" s="139" t="s">
        <v>32354</v>
      </c>
      <c r="C3999" s="138" t="s">
        <v>32355</v>
      </c>
      <c r="D3999" s="139" t="s">
        <v>1770</v>
      </c>
      <c r="E3999" s="140">
        <v>270.93</v>
      </c>
    </row>
    <row r="4000" spans="1:5" ht="20.100000000000001" customHeight="1" x14ac:dyDescent="0.2">
      <c r="A4000" s="138" t="s">
        <v>32356</v>
      </c>
      <c r="B4000" s="139" t="s">
        <v>32357</v>
      </c>
      <c r="C4000" s="138" t="s">
        <v>32358</v>
      </c>
      <c r="D4000" s="139" t="s">
        <v>1770</v>
      </c>
      <c r="E4000" s="140">
        <v>336.19</v>
      </c>
    </row>
    <row r="4001" spans="1:5" ht="20.100000000000001" customHeight="1" x14ac:dyDescent="0.2">
      <c r="A4001" s="138" t="s">
        <v>32359</v>
      </c>
      <c r="B4001" s="139" t="s">
        <v>32360</v>
      </c>
      <c r="C4001" s="138" t="s">
        <v>32361</v>
      </c>
      <c r="D4001" s="139" t="s">
        <v>1770</v>
      </c>
      <c r="E4001" s="140">
        <v>11.67</v>
      </c>
    </row>
    <row r="4002" spans="1:5" ht="20.100000000000001" customHeight="1" x14ac:dyDescent="0.2">
      <c r="A4002" s="138" t="s">
        <v>32362</v>
      </c>
      <c r="B4002" s="139" t="s">
        <v>32363</v>
      </c>
      <c r="C4002" s="138" t="s">
        <v>32364</v>
      </c>
      <c r="D4002" s="139" t="s">
        <v>1770</v>
      </c>
      <c r="E4002" s="140">
        <v>11.98</v>
      </c>
    </row>
    <row r="4003" spans="1:5" ht="20.100000000000001" customHeight="1" x14ac:dyDescent="0.2">
      <c r="A4003" s="138" t="s">
        <v>32365</v>
      </c>
      <c r="B4003" s="139" t="s">
        <v>32366</v>
      </c>
      <c r="C4003" s="138" t="s">
        <v>32367</v>
      </c>
      <c r="D4003" s="139" t="s">
        <v>1770</v>
      </c>
      <c r="E4003" s="140">
        <v>12.35</v>
      </c>
    </row>
    <row r="4004" spans="1:5" ht="20.100000000000001" customHeight="1" x14ac:dyDescent="0.2">
      <c r="A4004" s="138" t="s">
        <v>32368</v>
      </c>
      <c r="B4004" s="139" t="s">
        <v>32369</v>
      </c>
      <c r="C4004" s="138" t="s">
        <v>32370</v>
      </c>
      <c r="D4004" s="139" t="s">
        <v>1770</v>
      </c>
      <c r="E4004" s="140">
        <v>12.84</v>
      </c>
    </row>
    <row r="4005" spans="1:5" ht="20.100000000000001" customHeight="1" x14ac:dyDescent="0.2">
      <c r="A4005" s="138" t="s">
        <v>32371</v>
      </c>
      <c r="B4005" s="139" t="s">
        <v>32372</v>
      </c>
      <c r="C4005" s="138" t="s">
        <v>32373</v>
      </c>
      <c r="D4005" s="139" t="s">
        <v>1770</v>
      </c>
      <c r="E4005" s="140">
        <v>66.53</v>
      </c>
    </row>
    <row r="4006" spans="1:5" ht="20.100000000000001" customHeight="1" x14ac:dyDescent="0.2">
      <c r="A4006" s="138" t="s">
        <v>32374</v>
      </c>
      <c r="B4006" s="139" t="s">
        <v>32375</v>
      </c>
      <c r="C4006" s="138" t="s">
        <v>32376</v>
      </c>
      <c r="D4006" s="139" t="s">
        <v>1770</v>
      </c>
      <c r="E4006" s="140">
        <v>11.88</v>
      </c>
    </row>
    <row r="4007" spans="1:5" ht="20.100000000000001" customHeight="1" x14ac:dyDescent="0.2">
      <c r="A4007" s="138" t="s">
        <v>32377</v>
      </c>
      <c r="B4007" s="139" t="s">
        <v>32378</v>
      </c>
      <c r="C4007" s="138" t="s">
        <v>32379</v>
      </c>
      <c r="D4007" s="139" t="s">
        <v>1770</v>
      </c>
      <c r="E4007" s="140">
        <v>12.15</v>
      </c>
    </row>
    <row r="4008" spans="1:5" ht="20.100000000000001" customHeight="1" x14ac:dyDescent="0.2">
      <c r="A4008" s="138" t="s">
        <v>32380</v>
      </c>
      <c r="B4008" s="139" t="s">
        <v>32381</v>
      </c>
      <c r="C4008" s="138" t="s">
        <v>32382</v>
      </c>
      <c r="D4008" s="139" t="s">
        <v>1770</v>
      </c>
      <c r="E4008" s="140">
        <v>12.45</v>
      </c>
    </row>
    <row r="4009" spans="1:5" ht="20.100000000000001" customHeight="1" x14ac:dyDescent="0.2">
      <c r="A4009" s="138" t="s">
        <v>32383</v>
      </c>
      <c r="B4009" s="139" t="s">
        <v>32384</v>
      </c>
      <c r="C4009" s="138" t="s">
        <v>32385</v>
      </c>
      <c r="D4009" s="139" t="s">
        <v>1770</v>
      </c>
      <c r="E4009" s="140">
        <v>39.840000000000003</v>
      </c>
    </row>
    <row r="4010" spans="1:5" ht="20.100000000000001" customHeight="1" x14ac:dyDescent="0.2">
      <c r="A4010" s="138" t="s">
        <v>32386</v>
      </c>
      <c r="B4010" s="139" t="s">
        <v>32387</v>
      </c>
      <c r="C4010" s="138" t="s">
        <v>32388</v>
      </c>
      <c r="D4010" s="139" t="s">
        <v>1770</v>
      </c>
      <c r="E4010" s="140">
        <v>6.89</v>
      </c>
    </row>
    <row r="4011" spans="1:5" ht="20.100000000000001" customHeight="1" x14ac:dyDescent="0.2">
      <c r="A4011" s="138" t="s">
        <v>32389</v>
      </c>
      <c r="B4011" s="139" t="s">
        <v>32390</v>
      </c>
      <c r="C4011" s="138" t="s">
        <v>32391</v>
      </c>
      <c r="D4011" s="139" t="s">
        <v>1770</v>
      </c>
      <c r="E4011" s="140">
        <v>7.35</v>
      </c>
    </row>
    <row r="4012" spans="1:5" ht="20.100000000000001" customHeight="1" x14ac:dyDescent="0.2">
      <c r="A4012" s="138" t="s">
        <v>32392</v>
      </c>
      <c r="B4012" s="139" t="s">
        <v>32393</v>
      </c>
      <c r="C4012" s="138" t="s">
        <v>32394</v>
      </c>
      <c r="D4012" s="139" t="s">
        <v>1770</v>
      </c>
      <c r="E4012" s="140">
        <v>7.94</v>
      </c>
    </row>
    <row r="4013" spans="1:5" ht="20.100000000000001" customHeight="1" x14ac:dyDescent="0.2">
      <c r="A4013" s="138" t="s">
        <v>32395</v>
      </c>
      <c r="B4013" s="139" t="s">
        <v>32396</v>
      </c>
      <c r="C4013" s="138" t="s">
        <v>32397</v>
      </c>
      <c r="D4013" s="139" t="s">
        <v>1770</v>
      </c>
      <c r="E4013" s="140">
        <v>8.4</v>
      </c>
    </row>
    <row r="4014" spans="1:5" ht="20.100000000000001" customHeight="1" x14ac:dyDescent="0.2">
      <c r="A4014" s="138" t="s">
        <v>32398</v>
      </c>
      <c r="B4014" s="139" t="s">
        <v>32399</v>
      </c>
      <c r="C4014" s="138" t="s">
        <v>32400</v>
      </c>
      <c r="D4014" s="139" t="s">
        <v>1770</v>
      </c>
      <c r="E4014" s="140">
        <v>9.14</v>
      </c>
    </row>
    <row r="4015" spans="1:5" ht="20.100000000000001" customHeight="1" x14ac:dyDescent="0.2">
      <c r="A4015" s="138" t="s">
        <v>32401</v>
      </c>
      <c r="B4015" s="139" t="s">
        <v>32402</v>
      </c>
      <c r="C4015" s="138" t="s">
        <v>32403</v>
      </c>
      <c r="D4015" s="139" t="s">
        <v>1770</v>
      </c>
      <c r="E4015" s="140">
        <v>9.57</v>
      </c>
    </row>
    <row r="4016" spans="1:5" ht="20.100000000000001" customHeight="1" x14ac:dyDescent="0.2">
      <c r="A4016" s="138" t="s">
        <v>32404</v>
      </c>
      <c r="B4016" s="139" t="s">
        <v>32405</v>
      </c>
      <c r="C4016" s="138" t="s">
        <v>32406</v>
      </c>
      <c r="D4016" s="139" t="s">
        <v>1770</v>
      </c>
      <c r="E4016" s="140">
        <v>16.93</v>
      </c>
    </row>
    <row r="4017" spans="1:5" ht="20.100000000000001" customHeight="1" x14ac:dyDescent="0.2">
      <c r="A4017" s="138" t="s">
        <v>32407</v>
      </c>
      <c r="B4017" s="139" t="s">
        <v>32408</v>
      </c>
      <c r="C4017" s="138" t="s">
        <v>32409</v>
      </c>
      <c r="D4017" s="139" t="s">
        <v>1770</v>
      </c>
      <c r="E4017" s="140">
        <v>23.01</v>
      </c>
    </row>
    <row r="4018" spans="1:5" ht="20.100000000000001" customHeight="1" x14ac:dyDescent="0.2">
      <c r="A4018" s="138" t="s">
        <v>32410</v>
      </c>
      <c r="B4018" s="139" t="s">
        <v>32411</v>
      </c>
      <c r="C4018" s="138" t="s">
        <v>32412</v>
      </c>
      <c r="D4018" s="139" t="s">
        <v>1770</v>
      </c>
      <c r="E4018" s="140">
        <v>27.55</v>
      </c>
    </row>
    <row r="4019" spans="1:5" ht="20.100000000000001" customHeight="1" x14ac:dyDescent="0.2">
      <c r="A4019" s="138" t="s">
        <v>32413</v>
      </c>
      <c r="B4019" s="139" t="s">
        <v>32414</v>
      </c>
      <c r="C4019" s="138" t="s">
        <v>32415</v>
      </c>
      <c r="D4019" s="139" t="s">
        <v>1770</v>
      </c>
      <c r="E4019" s="140">
        <v>40.799999999999997</v>
      </c>
    </row>
    <row r="4020" spans="1:5" ht="20.100000000000001" customHeight="1" x14ac:dyDescent="0.2">
      <c r="A4020" s="138" t="s">
        <v>32416</v>
      </c>
      <c r="B4020" s="139" t="s">
        <v>32417</v>
      </c>
      <c r="C4020" s="138" t="s">
        <v>32418</v>
      </c>
      <c r="D4020" s="139" t="s">
        <v>1770</v>
      </c>
      <c r="E4020" s="140">
        <v>60.01</v>
      </c>
    </row>
    <row r="4021" spans="1:5" ht="20.100000000000001" customHeight="1" x14ac:dyDescent="0.2">
      <c r="A4021" s="138" t="s">
        <v>32419</v>
      </c>
      <c r="B4021" s="139" t="s">
        <v>32420</v>
      </c>
      <c r="C4021" s="138" t="s">
        <v>32421</v>
      </c>
      <c r="D4021" s="139" t="s">
        <v>1770</v>
      </c>
      <c r="E4021" s="140">
        <v>132.55000000000001</v>
      </c>
    </row>
    <row r="4022" spans="1:5" ht="20.100000000000001" customHeight="1" x14ac:dyDescent="0.2">
      <c r="A4022" s="138" t="s">
        <v>32422</v>
      </c>
      <c r="B4022" s="139" t="s">
        <v>32423</v>
      </c>
      <c r="C4022" s="138" t="s">
        <v>32424</v>
      </c>
      <c r="D4022" s="139" t="s">
        <v>1770</v>
      </c>
      <c r="E4022" s="140">
        <v>18.850000000000001</v>
      </c>
    </row>
    <row r="4023" spans="1:5" ht="20.100000000000001" customHeight="1" x14ac:dyDescent="0.2">
      <c r="A4023" s="138" t="s">
        <v>32425</v>
      </c>
      <c r="B4023" s="139" t="s">
        <v>32426</v>
      </c>
      <c r="C4023" s="138" t="s">
        <v>32427</v>
      </c>
      <c r="D4023" s="139" t="s">
        <v>1770</v>
      </c>
      <c r="E4023" s="140">
        <v>25.09</v>
      </c>
    </row>
    <row r="4024" spans="1:5" ht="20.100000000000001" customHeight="1" x14ac:dyDescent="0.2">
      <c r="A4024" s="138" t="s">
        <v>32428</v>
      </c>
      <c r="B4024" s="139" t="s">
        <v>32429</v>
      </c>
      <c r="C4024" s="138" t="s">
        <v>32430</v>
      </c>
      <c r="D4024" s="139" t="s">
        <v>1770</v>
      </c>
      <c r="E4024" s="140">
        <v>30.31</v>
      </c>
    </row>
    <row r="4025" spans="1:5" ht="20.100000000000001" customHeight="1" x14ac:dyDescent="0.2">
      <c r="A4025" s="138" t="s">
        <v>32431</v>
      </c>
      <c r="B4025" s="139" t="s">
        <v>32432</v>
      </c>
      <c r="C4025" s="138" t="s">
        <v>32433</v>
      </c>
      <c r="D4025" s="139" t="s">
        <v>1770</v>
      </c>
      <c r="E4025" s="140">
        <v>40.799999999999997</v>
      </c>
    </row>
    <row r="4026" spans="1:5" ht="20.100000000000001" customHeight="1" x14ac:dyDescent="0.2">
      <c r="A4026" s="138" t="s">
        <v>32434</v>
      </c>
      <c r="B4026" s="139" t="s">
        <v>32435</v>
      </c>
      <c r="C4026" s="138" t="s">
        <v>32436</v>
      </c>
      <c r="D4026" s="139" t="s">
        <v>1770</v>
      </c>
      <c r="E4026" s="140">
        <v>71.52</v>
      </c>
    </row>
    <row r="4027" spans="1:5" ht="20.100000000000001" customHeight="1" x14ac:dyDescent="0.2">
      <c r="A4027" s="138" t="s">
        <v>32437</v>
      </c>
      <c r="B4027" s="139" t="s">
        <v>32438</v>
      </c>
      <c r="C4027" s="138" t="s">
        <v>32439</v>
      </c>
      <c r="D4027" s="139" t="s">
        <v>1770</v>
      </c>
      <c r="E4027" s="140">
        <v>84.89</v>
      </c>
    </row>
    <row r="4028" spans="1:5" ht="20.100000000000001" customHeight="1" x14ac:dyDescent="0.2">
      <c r="A4028" s="138" t="s">
        <v>32440</v>
      </c>
      <c r="B4028" s="139" t="s">
        <v>32441</v>
      </c>
      <c r="C4028" s="138" t="s">
        <v>32442</v>
      </c>
      <c r="D4028" s="139" t="s">
        <v>1770</v>
      </c>
      <c r="E4028" s="140">
        <v>9.64</v>
      </c>
    </row>
    <row r="4029" spans="1:5" ht="20.100000000000001" customHeight="1" x14ac:dyDescent="0.2">
      <c r="A4029" s="138" t="s">
        <v>32443</v>
      </c>
      <c r="B4029" s="139" t="s">
        <v>32444</v>
      </c>
      <c r="C4029" s="138" t="s">
        <v>32445</v>
      </c>
      <c r="D4029" s="139" t="s">
        <v>1770</v>
      </c>
      <c r="E4029" s="140">
        <v>10.15</v>
      </c>
    </row>
    <row r="4030" spans="1:5" ht="20.100000000000001" customHeight="1" x14ac:dyDescent="0.2">
      <c r="A4030" s="138" t="s">
        <v>32446</v>
      </c>
      <c r="B4030" s="139" t="s">
        <v>32447</v>
      </c>
      <c r="C4030" s="138" t="s">
        <v>32448</v>
      </c>
      <c r="D4030" s="139" t="s">
        <v>1770</v>
      </c>
      <c r="E4030" s="140">
        <v>43.14</v>
      </c>
    </row>
    <row r="4031" spans="1:5" ht="20.100000000000001" customHeight="1" x14ac:dyDescent="0.2">
      <c r="A4031" s="138" t="s">
        <v>32449</v>
      </c>
      <c r="B4031" s="139" t="s">
        <v>32450</v>
      </c>
      <c r="C4031" s="138" t="s">
        <v>32451</v>
      </c>
      <c r="D4031" s="139" t="s">
        <v>1549</v>
      </c>
      <c r="E4031" s="140">
        <v>5.21</v>
      </c>
    </row>
    <row r="4032" spans="1:5" ht="20.100000000000001" customHeight="1" x14ac:dyDescent="0.2">
      <c r="A4032" s="138" t="s">
        <v>32452</v>
      </c>
      <c r="B4032" s="139" t="s">
        <v>32453</v>
      </c>
      <c r="C4032" s="138" t="s">
        <v>32454</v>
      </c>
      <c r="D4032" s="139" t="s">
        <v>1549</v>
      </c>
      <c r="E4032" s="140">
        <v>3.35</v>
      </c>
    </row>
    <row r="4033" spans="1:5" ht="20.100000000000001" customHeight="1" x14ac:dyDescent="0.2">
      <c r="A4033" s="138" t="s">
        <v>32455</v>
      </c>
      <c r="B4033" s="139" t="s">
        <v>32456</v>
      </c>
      <c r="C4033" s="138" t="s">
        <v>32457</v>
      </c>
      <c r="D4033" s="139" t="s">
        <v>1549</v>
      </c>
      <c r="E4033" s="140">
        <v>12.11</v>
      </c>
    </row>
    <row r="4034" spans="1:5" ht="20.100000000000001" customHeight="1" x14ac:dyDescent="0.2">
      <c r="A4034" s="138" t="s">
        <v>32458</v>
      </c>
      <c r="B4034" s="139" t="s">
        <v>32459</v>
      </c>
      <c r="C4034" s="138" t="s">
        <v>32460</v>
      </c>
      <c r="D4034" s="139" t="s">
        <v>1549</v>
      </c>
      <c r="E4034" s="140">
        <v>9.25</v>
      </c>
    </row>
    <row r="4035" spans="1:5" ht="20.100000000000001" customHeight="1" x14ac:dyDescent="0.2">
      <c r="A4035" s="138" t="s">
        <v>32461</v>
      </c>
      <c r="B4035" s="139" t="s">
        <v>32462</v>
      </c>
      <c r="C4035" s="138" t="s">
        <v>32463</v>
      </c>
      <c r="D4035" s="139" t="s">
        <v>1549</v>
      </c>
      <c r="E4035" s="140">
        <v>11.31</v>
      </c>
    </row>
    <row r="4036" spans="1:5" ht="20.100000000000001" customHeight="1" x14ac:dyDescent="0.2">
      <c r="A4036" s="138" t="s">
        <v>32464</v>
      </c>
      <c r="B4036" s="139" t="s">
        <v>32465</v>
      </c>
      <c r="C4036" s="138" t="s">
        <v>32466</v>
      </c>
      <c r="D4036" s="139" t="s">
        <v>1549</v>
      </c>
      <c r="E4036" s="140">
        <v>31.73</v>
      </c>
    </row>
    <row r="4037" spans="1:5" ht="20.100000000000001" customHeight="1" x14ac:dyDescent="0.2">
      <c r="A4037" s="138" t="s">
        <v>32467</v>
      </c>
      <c r="B4037" s="139" t="s">
        <v>32468</v>
      </c>
      <c r="C4037" s="138" t="s">
        <v>32469</v>
      </c>
      <c r="D4037" s="139" t="s">
        <v>1549</v>
      </c>
      <c r="E4037" s="140">
        <v>85.24</v>
      </c>
    </row>
    <row r="4038" spans="1:5" ht="20.100000000000001" customHeight="1" x14ac:dyDescent="0.2">
      <c r="A4038" s="138" t="s">
        <v>32470</v>
      </c>
      <c r="B4038" s="139" t="s">
        <v>32471</v>
      </c>
      <c r="C4038" s="138" t="s">
        <v>32472</v>
      </c>
      <c r="D4038" s="139" t="s">
        <v>1770</v>
      </c>
      <c r="E4038" s="140">
        <v>49.53</v>
      </c>
    </row>
    <row r="4039" spans="1:5" ht="20.100000000000001" customHeight="1" x14ac:dyDescent="0.2">
      <c r="A4039" s="138" t="s">
        <v>32473</v>
      </c>
      <c r="B4039" s="139" t="s">
        <v>32474</v>
      </c>
      <c r="C4039" s="138" t="s">
        <v>32475</v>
      </c>
      <c r="D4039" s="139" t="s">
        <v>1770</v>
      </c>
      <c r="E4039" s="140">
        <v>82.11</v>
      </c>
    </row>
    <row r="4040" spans="1:5" ht="20.100000000000001" customHeight="1" x14ac:dyDescent="0.2">
      <c r="A4040" s="138" t="s">
        <v>32476</v>
      </c>
      <c r="B4040" s="139" t="s">
        <v>32477</v>
      </c>
      <c r="C4040" s="138" t="s">
        <v>32478</v>
      </c>
      <c r="D4040" s="139" t="s">
        <v>1770</v>
      </c>
      <c r="E4040" s="140">
        <v>3.44</v>
      </c>
    </row>
    <row r="4041" spans="1:5" ht="20.100000000000001" customHeight="1" x14ac:dyDescent="0.2">
      <c r="A4041" s="138" t="s">
        <v>32479</v>
      </c>
      <c r="B4041" s="139" t="s">
        <v>32480</v>
      </c>
      <c r="C4041" s="138" t="s">
        <v>32481</v>
      </c>
      <c r="D4041" s="139" t="s">
        <v>1770</v>
      </c>
      <c r="E4041" s="140">
        <v>4.03</v>
      </c>
    </row>
    <row r="4042" spans="1:5" ht="20.100000000000001" customHeight="1" x14ac:dyDescent="0.2">
      <c r="A4042" s="138" t="s">
        <v>32482</v>
      </c>
      <c r="B4042" s="139" t="s">
        <v>32483</v>
      </c>
      <c r="C4042" s="138" t="s">
        <v>32484</v>
      </c>
      <c r="D4042" s="139" t="s">
        <v>1770</v>
      </c>
      <c r="E4042" s="140">
        <v>4.4800000000000004</v>
      </c>
    </row>
    <row r="4043" spans="1:5" ht="20.100000000000001" customHeight="1" x14ac:dyDescent="0.2">
      <c r="A4043" s="138" t="s">
        <v>32485</v>
      </c>
      <c r="B4043" s="139" t="s">
        <v>32486</v>
      </c>
      <c r="C4043" s="138" t="s">
        <v>32487</v>
      </c>
      <c r="D4043" s="139" t="s">
        <v>1770</v>
      </c>
      <c r="E4043" s="140">
        <v>5.05</v>
      </c>
    </row>
    <row r="4044" spans="1:5" ht="20.100000000000001" customHeight="1" x14ac:dyDescent="0.2">
      <c r="A4044" s="138" t="s">
        <v>32488</v>
      </c>
      <c r="B4044" s="139" t="s">
        <v>32489</v>
      </c>
      <c r="C4044" s="138" t="s">
        <v>32490</v>
      </c>
      <c r="D4044" s="139" t="s">
        <v>1770</v>
      </c>
      <c r="E4044" s="140">
        <v>5.99</v>
      </c>
    </row>
    <row r="4045" spans="1:5" ht="20.100000000000001" customHeight="1" x14ac:dyDescent="0.2">
      <c r="A4045" s="138" t="s">
        <v>32491</v>
      </c>
      <c r="B4045" s="139" t="s">
        <v>32492</v>
      </c>
      <c r="C4045" s="138" t="s">
        <v>32493</v>
      </c>
      <c r="D4045" s="139" t="s">
        <v>1770</v>
      </c>
      <c r="E4045" s="140">
        <v>7.38</v>
      </c>
    </row>
    <row r="4046" spans="1:5" ht="20.100000000000001" customHeight="1" x14ac:dyDescent="0.2">
      <c r="A4046" s="138" t="s">
        <v>32494</v>
      </c>
      <c r="B4046" s="139" t="s">
        <v>32495</v>
      </c>
      <c r="C4046" s="138" t="s">
        <v>32496</v>
      </c>
      <c r="D4046" s="139" t="s">
        <v>1770</v>
      </c>
      <c r="E4046" s="140">
        <v>8.7100000000000009</v>
      </c>
    </row>
    <row r="4047" spans="1:5" ht="20.100000000000001" customHeight="1" x14ac:dyDescent="0.2">
      <c r="A4047" s="138" t="s">
        <v>32497</v>
      </c>
      <c r="B4047" s="139" t="s">
        <v>32498</v>
      </c>
      <c r="C4047" s="138" t="s">
        <v>32499</v>
      </c>
      <c r="D4047" s="139" t="s">
        <v>1770</v>
      </c>
      <c r="E4047" s="140">
        <v>11.21</v>
      </c>
    </row>
    <row r="4048" spans="1:5" ht="20.100000000000001" customHeight="1" x14ac:dyDescent="0.2">
      <c r="A4048" s="138" t="s">
        <v>32500</v>
      </c>
      <c r="B4048" s="139" t="s">
        <v>32501</v>
      </c>
      <c r="C4048" s="138" t="s">
        <v>32502</v>
      </c>
      <c r="D4048" s="139" t="s">
        <v>1770</v>
      </c>
      <c r="E4048" s="140">
        <v>4.12</v>
      </c>
    </row>
    <row r="4049" spans="1:5" ht="20.100000000000001" customHeight="1" x14ac:dyDescent="0.2">
      <c r="A4049" s="138" t="s">
        <v>32503</v>
      </c>
      <c r="B4049" s="139" t="s">
        <v>32504</v>
      </c>
      <c r="C4049" s="138" t="s">
        <v>32505</v>
      </c>
      <c r="D4049" s="139" t="s">
        <v>1770</v>
      </c>
      <c r="E4049" s="140">
        <v>5.57</v>
      </c>
    </row>
    <row r="4050" spans="1:5" ht="20.100000000000001" customHeight="1" x14ac:dyDescent="0.2">
      <c r="A4050" s="138" t="s">
        <v>32506</v>
      </c>
      <c r="B4050" s="139" t="s">
        <v>32507</v>
      </c>
      <c r="C4050" s="138" t="s">
        <v>32508</v>
      </c>
      <c r="D4050" s="139" t="s">
        <v>1770</v>
      </c>
      <c r="E4050" s="140">
        <v>8.1</v>
      </c>
    </row>
    <row r="4051" spans="1:5" ht="20.100000000000001" customHeight="1" x14ac:dyDescent="0.2">
      <c r="A4051" s="547" t="s">
        <v>32509</v>
      </c>
      <c r="B4051" s="548" t="s">
        <v>32510</v>
      </c>
      <c r="C4051" s="547" t="s">
        <v>32511</v>
      </c>
      <c r="D4051" s="548" t="s">
        <v>1549</v>
      </c>
      <c r="E4051" s="549">
        <v>24.71</v>
      </c>
    </row>
    <row r="4052" spans="1:5" ht="2.1" customHeight="1" x14ac:dyDescent="0.2">
      <c r="A4052" s="547"/>
      <c r="B4052" s="548"/>
      <c r="C4052" s="547"/>
      <c r="D4052" s="548"/>
      <c r="E4052" s="549"/>
    </row>
    <row r="4053" spans="1:5" ht="20.100000000000001" customHeight="1" x14ac:dyDescent="0.2">
      <c r="A4053" s="138" t="s">
        <v>32512</v>
      </c>
      <c r="B4053" s="139" t="s">
        <v>32513</v>
      </c>
      <c r="C4053" s="138" t="s">
        <v>32514</v>
      </c>
      <c r="D4053" s="139" t="s">
        <v>1549</v>
      </c>
      <c r="E4053" s="140">
        <v>101.75</v>
      </c>
    </row>
    <row r="4054" spans="1:5" ht="20.100000000000001" customHeight="1" x14ac:dyDescent="0.2">
      <c r="A4054" s="138" t="s">
        <v>32515</v>
      </c>
      <c r="B4054" s="139" t="s">
        <v>32516</v>
      </c>
      <c r="C4054" s="138" t="s">
        <v>32517</v>
      </c>
      <c r="D4054" s="139" t="s">
        <v>1770</v>
      </c>
      <c r="E4054" s="140">
        <v>3.18</v>
      </c>
    </row>
    <row r="4055" spans="1:5" ht="20.100000000000001" customHeight="1" x14ac:dyDescent="0.2">
      <c r="A4055" s="138" t="s">
        <v>32518</v>
      </c>
      <c r="B4055" s="139" t="s">
        <v>32519</v>
      </c>
      <c r="C4055" s="138" t="s">
        <v>32520</v>
      </c>
      <c r="D4055" s="139" t="s">
        <v>1770</v>
      </c>
      <c r="E4055" s="140">
        <v>6.34</v>
      </c>
    </row>
    <row r="4056" spans="1:5" ht="20.100000000000001" customHeight="1" x14ac:dyDescent="0.2">
      <c r="A4056" s="138" t="s">
        <v>32521</v>
      </c>
      <c r="B4056" s="139" t="s">
        <v>32522</v>
      </c>
      <c r="C4056" s="138" t="s">
        <v>32523</v>
      </c>
      <c r="D4056" s="139" t="s">
        <v>1770</v>
      </c>
      <c r="E4056" s="140">
        <v>2.82</v>
      </c>
    </row>
    <row r="4057" spans="1:5" ht="20.100000000000001" customHeight="1" x14ac:dyDescent="0.2">
      <c r="A4057" s="138" t="s">
        <v>32524</v>
      </c>
      <c r="B4057" s="139" t="s">
        <v>32525</v>
      </c>
      <c r="C4057" s="138" t="s">
        <v>32526</v>
      </c>
      <c r="D4057" s="139" t="s">
        <v>1549</v>
      </c>
      <c r="E4057" s="140">
        <v>11.68</v>
      </c>
    </row>
    <row r="4058" spans="1:5" ht="20.100000000000001" customHeight="1" x14ac:dyDescent="0.2">
      <c r="A4058" s="138" t="s">
        <v>32527</v>
      </c>
      <c r="B4058" s="139" t="s">
        <v>32528</v>
      </c>
      <c r="C4058" s="138" t="s">
        <v>32529</v>
      </c>
      <c r="D4058" s="139" t="s">
        <v>1549</v>
      </c>
      <c r="E4058" s="140">
        <v>12.65</v>
      </c>
    </row>
    <row r="4059" spans="1:5" ht="20.100000000000001" customHeight="1" x14ac:dyDescent="0.2">
      <c r="A4059" s="138" t="s">
        <v>32530</v>
      </c>
      <c r="B4059" s="139" t="s">
        <v>32531</v>
      </c>
      <c r="C4059" s="138" t="s">
        <v>32532</v>
      </c>
      <c r="D4059" s="139" t="s">
        <v>1549</v>
      </c>
      <c r="E4059" s="140">
        <v>24.19</v>
      </c>
    </row>
    <row r="4060" spans="1:5" ht="20.100000000000001" customHeight="1" x14ac:dyDescent="0.2">
      <c r="A4060" s="138" t="s">
        <v>32533</v>
      </c>
      <c r="B4060" s="139" t="s">
        <v>32534</v>
      </c>
      <c r="C4060" s="138" t="s">
        <v>32535</v>
      </c>
      <c r="D4060" s="139" t="s">
        <v>1549</v>
      </c>
      <c r="E4060" s="140">
        <v>31.67</v>
      </c>
    </row>
    <row r="4061" spans="1:5" ht="20.100000000000001" customHeight="1" x14ac:dyDescent="0.2">
      <c r="A4061" s="138" t="s">
        <v>32536</v>
      </c>
      <c r="B4061" s="139" t="s">
        <v>32537</v>
      </c>
      <c r="C4061" s="138" t="s">
        <v>32538</v>
      </c>
      <c r="D4061" s="139" t="s">
        <v>1549</v>
      </c>
      <c r="E4061" s="140">
        <v>79.489999999999995</v>
      </c>
    </row>
    <row r="4062" spans="1:5" ht="20.100000000000001" customHeight="1" x14ac:dyDescent="0.2">
      <c r="A4062" s="138" t="s">
        <v>32539</v>
      </c>
      <c r="B4062" s="139" t="s">
        <v>32540</v>
      </c>
      <c r="C4062" s="138" t="s">
        <v>32541</v>
      </c>
      <c r="D4062" s="139" t="s">
        <v>1549</v>
      </c>
      <c r="E4062" s="140">
        <v>30.41</v>
      </c>
    </row>
    <row r="4063" spans="1:5" ht="20.100000000000001" customHeight="1" x14ac:dyDescent="0.2">
      <c r="A4063" s="138" t="s">
        <v>32542</v>
      </c>
      <c r="B4063" s="139" t="s">
        <v>32543</v>
      </c>
      <c r="C4063" s="138" t="s">
        <v>32544</v>
      </c>
      <c r="D4063" s="139" t="s">
        <v>1549</v>
      </c>
      <c r="E4063" s="140">
        <v>7.56</v>
      </c>
    </row>
    <row r="4064" spans="1:5" ht="20.100000000000001" customHeight="1" x14ac:dyDescent="0.2">
      <c r="A4064" s="138" t="s">
        <v>32545</v>
      </c>
      <c r="B4064" s="139" t="s">
        <v>32546</v>
      </c>
      <c r="C4064" s="138" t="s">
        <v>32547</v>
      </c>
      <c r="D4064" s="139" t="s">
        <v>1549</v>
      </c>
      <c r="E4064" s="140">
        <v>7.56</v>
      </c>
    </row>
    <row r="4065" spans="1:5" ht="20.100000000000001" customHeight="1" x14ac:dyDescent="0.2">
      <c r="A4065" s="138" t="s">
        <v>32548</v>
      </c>
      <c r="B4065" s="139" t="s">
        <v>32549</v>
      </c>
      <c r="C4065" s="138" t="s">
        <v>32550</v>
      </c>
      <c r="D4065" s="139" t="s">
        <v>1770</v>
      </c>
      <c r="E4065" s="140">
        <v>10.81</v>
      </c>
    </row>
    <row r="4066" spans="1:5" ht="20.100000000000001" customHeight="1" x14ac:dyDescent="0.2">
      <c r="A4066" s="136" t="s">
        <v>32551</v>
      </c>
      <c r="B4066" s="552" t="s">
        <v>32552</v>
      </c>
      <c r="C4066" s="552"/>
      <c r="D4066" s="552"/>
      <c r="E4066" s="137">
        <v>139125.46</v>
      </c>
    </row>
    <row r="4067" spans="1:5" ht="20.100000000000001" customHeight="1" x14ac:dyDescent="0.2">
      <c r="A4067" s="138" t="s">
        <v>32553</v>
      </c>
      <c r="B4067" s="139" t="s">
        <v>32554</v>
      </c>
      <c r="C4067" s="138" t="s">
        <v>32555</v>
      </c>
      <c r="D4067" s="139" t="s">
        <v>1549</v>
      </c>
      <c r="E4067" s="140">
        <v>50.3</v>
      </c>
    </row>
    <row r="4068" spans="1:5" ht="20.100000000000001" customHeight="1" x14ac:dyDescent="0.2">
      <c r="A4068" s="138" t="s">
        <v>32556</v>
      </c>
      <c r="B4068" s="139" t="s">
        <v>32557</v>
      </c>
      <c r="C4068" s="138" t="s">
        <v>32558</v>
      </c>
      <c r="D4068" s="139" t="s">
        <v>1549</v>
      </c>
      <c r="E4068" s="140">
        <v>61.26</v>
      </c>
    </row>
    <row r="4069" spans="1:5" ht="20.100000000000001" customHeight="1" x14ac:dyDescent="0.2">
      <c r="A4069" s="138" t="s">
        <v>32559</v>
      </c>
      <c r="B4069" s="139" t="s">
        <v>32560</v>
      </c>
      <c r="C4069" s="138" t="s">
        <v>32561</v>
      </c>
      <c r="D4069" s="139" t="s">
        <v>1549</v>
      </c>
      <c r="E4069" s="140">
        <v>63.01</v>
      </c>
    </row>
    <row r="4070" spans="1:5" ht="20.100000000000001" customHeight="1" x14ac:dyDescent="0.2">
      <c r="A4070" s="138" t="s">
        <v>32562</v>
      </c>
      <c r="B4070" s="139" t="s">
        <v>32563</v>
      </c>
      <c r="C4070" s="138" t="s">
        <v>32564</v>
      </c>
      <c r="D4070" s="139" t="s">
        <v>1549</v>
      </c>
      <c r="E4070" s="140">
        <v>174.77</v>
      </c>
    </row>
    <row r="4071" spans="1:5" ht="20.100000000000001" customHeight="1" x14ac:dyDescent="0.2">
      <c r="A4071" s="138" t="s">
        <v>32565</v>
      </c>
      <c r="B4071" s="139" t="s">
        <v>32566</v>
      </c>
      <c r="C4071" s="138" t="s">
        <v>32567</v>
      </c>
      <c r="D4071" s="139" t="s">
        <v>1549</v>
      </c>
      <c r="E4071" s="140">
        <v>182.33</v>
      </c>
    </row>
    <row r="4072" spans="1:5" ht="20.100000000000001" customHeight="1" x14ac:dyDescent="0.2">
      <c r="A4072" s="138" t="s">
        <v>32568</v>
      </c>
      <c r="B4072" s="139" t="s">
        <v>32569</v>
      </c>
      <c r="C4072" s="138" t="s">
        <v>32570</v>
      </c>
      <c r="D4072" s="139" t="s">
        <v>1549</v>
      </c>
      <c r="E4072" s="140">
        <v>238.69</v>
      </c>
    </row>
    <row r="4073" spans="1:5" ht="20.100000000000001" customHeight="1" x14ac:dyDescent="0.2">
      <c r="A4073" s="138" t="s">
        <v>32571</v>
      </c>
      <c r="B4073" s="139" t="s">
        <v>32572</v>
      </c>
      <c r="C4073" s="138" t="s">
        <v>32573</v>
      </c>
      <c r="D4073" s="139" t="s">
        <v>1549</v>
      </c>
      <c r="E4073" s="140">
        <v>1149.6500000000001</v>
      </c>
    </row>
    <row r="4074" spans="1:5" ht="20.100000000000001" customHeight="1" x14ac:dyDescent="0.2">
      <c r="A4074" s="138" t="s">
        <v>32574</v>
      </c>
      <c r="B4074" s="139" t="s">
        <v>32575</v>
      </c>
      <c r="C4074" s="138" t="s">
        <v>32576</v>
      </c>
      <c r="D4074" s="139" t="s">
        <v>1549</v>
      </c>
      <c r="E4074" s="140">
        <v>431.08</v>
      </c>
    </row>
    <row r="4075" spans="1:5" ht="20.100000000000001" customHeight="1" x14ac:dyDescent="0.2">
      <c r="A4075" s="138" t="s">
        <v>32577</v>
      </c>
      <c r="B4075" s="139" t="s">
        <v>32578</v>
      </c>
      <c r="C4075" s="138" t="s">
        <v>32579</v>
      </c>
      <c r="D4075" s="139" t="s">
        <v>1549</v>
      </c>
      <c r="E4075" s="140">
        <v>4529.72</v>
      </c>
    </row>
    <row r="4076" spans="1:5" ht="20.100000000000001" customHeight="1" x14ac:dyDescent="0.2">
      <c r="A4076" s="138" t="s">
        <v>32580</v>
      </c>
      <c r="B4076" s="139" t="s">
        <v>32581</v>
      </c>
      <c r="C4076" s="138" t="s">
        <v>32582</v>
      </c>
      <c r="D4076" s="139" t="s">
        <v>1549</v>
      </c>
      <c r="E4076" s="140">
        <v>193.16</v>
      </c>
    </row>
    <row r="4077" spans="1:5" ht="20.100000000000001" customHeight="1" x14ac:dyDescent="0.2">
      <c r="A4077" s="138" t="s">
        <v>32583</v>
      </c>
      <c r="B4077" s="139" t="s">
        <v>32584</v>
      </c>
      <c r="C4077" s="138" t="s">
        <v>32585</v>
      </c>
      <c r="D4077" s="139" t="s">
        <v>1549</v>
      </c>
      <c r="E4077" s="140">
        <v>242.63</v>
      </c>
    </row>
    <row r="4078" spans="1:5" ht="20.100000000000001" customHeight="1" x14ac:dyDescent="0.2">
      <c r="A4078" s="138" t="s">
        <v>32586</v>
      </c>
      <c r="B4078" s="139" t="s">
        <v>32587</v>
      </c>
      <c r="C4078" s="138" t="s">
        <v>32588</v>
      </c>
      <c r="D4078" s="139" t="s">
        <v>1549</v>
      </c>
      <c r="E4078" s="140">
        <v>284.94</v>
      </c>
    </row>
    <row r="4079" spans="1:5" ht="20.100000000000001" customHeight="1" x14ac:dyDescent="0.2">
      <c r="A4079" s="138" t="s">
        <v>32589</v>
      </c>
      <c r="B4079" s="139" t="s">
        <v>32590</v>
      </c>
      <c r="C4079" s="138" t="s">
        <v>32591</v>
      </c>
      <c r="D4079" s="139" t="s">
        <v>1549</v>
      </c>
      <c r="E4079" s="140">
        <v>408.62</v>
      </c>
    </row>
    <row r="4080" spans="1:5" ht="20.100000000000001" customHeight="1" x14ac:dyDescent="0.2">
      <c r="A4080" s="138" t="s">
        <v>32592</v>
      </c>
      <c r="B4080" s="139" t="s">
        <v>32593</v>
      </c>
      <c r="C4080" s="138" t="s">
        <v>32594</v>
      </c>
      <c r="D4080" s="139" t="s">
        <v>1549</v>
      </c>
      <c r="E4080" s="140">
        <v>499.03</v>
      </c>
    </row>
    <row r="4081" spans="1:5" ht="20.100000000000001" customHeight="1" x14ac:dyDescent="0.2">
      <c r="A4081" s="138" t="s">
        <v>32595</v>
      </c>
      <c r="B4081" s="139" t="s">
        <v>32596</v>
      </c>
      <c r="C4081" s="138" t="s">
        <v>32597</v>
      </c>
      <c r="D4081" s="139" t="s">
        <v>1549</v>
      </c>
      <c r="E4081" s="140">
        <v>517.88</v>
      </c>
    </row>
    <row r="4082" spans="1:5" ht="20.100000000000001" customHeight="1" x14ac:dyDescent="0.2">
      <c r="A4082" s="138" t="s">
        <v>32598</v>
      </c>
      <c r="B4082" s="139" t="s">
        <v>32599</v>
      </c>
      <c r="C4082" s="138" t="s">
        <v>32600</v>
      </c>
      <c r="D4082" s="139" t="s">
        <v>1549</v>
      </c>
      <c r="E4082" s="140">
        <v>579.70000000000005</v>
      </c>
    </row>
    <row r="4083" spans="1:5" ht="20.100000000000001" customHeight="1" x14ac:dyDescent="0.2">
      <c r="A4083" s="138" t="s">
        <v>32601</v>
      </c>
      <c r="B4083" s="139" t="s">
        <v>32602</v>
      </c>
      <c r="C4083" s="138" t="s">
        <v>32603</v>
      </c>
      <c r="D4083" s="139" t="s">
        <v>1549</v>
      </c>
      <c r="E4083" s="140">
        <v>656.55</v>
      </c>
    </row>
    <row r="4084" spans="1:5" ht="20.100000000000001" customHeight="1" x14ac:dyDescent="0.2">
      <c r="A4084" s="138" t="s">
        <v>32604</v>
      </c>
      <c r="B4084" s="139" t="s">
        <v>32605</v>
      </c>
      <c r="C4084" s="138" t="s">
        <v>32606</v>
      </c>
      <c r="D4084" s="139" t="s">
        <v>1549</v>
      </c>
      <c r="E4084" s="140">
        <v>157.63</v>
      </c>
    </row>
    <row r="4085" spans="1:5" ht="20.100000000000001" customHeight="1" x14ac:dyDescent="0.2">
      <c r="A4085" s="138" t="s">
        <v>32607</v>
      </c>
      <c r="B4085" s="139" t="s">
        <v>32608</v>
      </c>
      <c r="C4085" s="138" t="s">
        <v>32609</v>
      </c>
      <c r="D4085" s="139" t="s">
        <v>1549</v>
      </c>
      <c r="E4085" s="140">
        <v>191.63</v>
      </c>
    </row>
    <row r="4086" spans="1:5" ht="20.100000000000001" customHeight="1" x14ac:dyDescent="0.2">
      <c r="A4086" s="138" t="s">
        <v>32610</v>
      </c>
      <c r="B4086" s="139" t="s">
        <v>32611</v>
      </c>
      <c r="C4086" s="138" t="s">
        <v>32612</v>
      </c>
      <c r="D4086" s="139" t="s">
        <v>1549</v>
      </c>
      <c r="E4086" s="140">
        <v>308.3</v>
      </c>
    </row>
    <row r="4087" spans="1:5" ht="20.100000000000001" customHeight="1" x14ac:dyDescent="0.2">
      <c r="A4087" s="138" t="s">
        <v>32613</v>
      </c>
      <c r="B4087" s="139" t="s">
        <v>32614</v>
      </c>
      <c r="C4087" s="138" t="s">
        <v>32615</v>
      </c>
      <c r="D4087" s="139" t="s">
        <v>1549</v>
      </c>
      <c r="E4087" s="140">
        <v>386.17</v>
      </c>
    </row>
    <row r="4088" spans="1:5" ht="20.100000000000001" customHeight="1" x14ac:dyDescent="0.2">
      <c r="A4088" s="547" t="s">
        <v>32616</v>
      </c>
      <c r="B4088" s="548" t="s">
        <v>32617</v>
      </c>
      <c r="C4088" s="547" t="s">
        <v>32618</v>
      </c>
      <c r="D4088" s="548" t="s">
        <v>1549</v>
      </c>
      <c r="E4088" s="549">
        <v>1445.1</v>
      </c>
    </row>
    <row r="4089" spans="1:5" ht="2.1" customHeight="1" x14ac:dyDescent="0.2">
      <c r="A4089" s="547"/>
      <c r="B4089" s="548"/>
      <c r="C4089" s="547"/>
      <c r="D4089" s="548"/>
      <c r="E4089" s="549"/>
    </row>
    <row r="4090" spans="1:5" ht="20.100000000000001" customHeight="1" x14ac:dyDescent="0.2">
      <c r="A4090" s="138" t="s">
        <v>32619</v>
      </c>
      <c r="B4090" s="139" t="s">
        <v>32620</v>
      </c>
      <c r="C4090" s="138" t="s">
        <v>32621</v>
      </c>
      <c r="D4090" s="139" t="s">
        <v>1549</v>
      </c>
      <c r="E4090" s="140">
        <v>570.30999999999995</v>
      </c>
    </row>
    <row r="4091" spans="1:5" ht="20.100000000000001" customHeight="1" x14ac:dyDescent="0.2">
      <c r="A4091" s="138" t="s">
        <v>32622</v>
      </c>
      <c r="B4091" s="139" t="s">
        <v>32623</v>
      </c>
      <c r="C4091" s="138" t="s">
        <v>32624</v>
      </c>
      <c r="D4091" s="139" t="s">
        <v>1549</v>
      </c>
      <c r="E4091" s="140">
        <v>105.2</v>
      </c>
    </row>
    <row r="4092" spans="1:5" ht="20.100000000000001" customHeight="1" x14ac:dyDescent="0.2">
      <c r="A4092" s="138" t="s">
        <v>32625</v>
      </c>
      <c r="B4092" s="139" t="s">
        <v>32626</v>
      </c>
      <c r="C4092" s="138" t="s">
        <v>32627</v>
      </c>
      <c r="D4092" s="139" t="s">
        <v>1549</v>
      </c>
      <c r="E4092" s="140">
        <v>22.04</v>
      </c>
    </row>
    <row r="4093" spans="1:5" ht="20.100000000000001" customHeight="1" x14ac:dyDescent="0.2">
      <c r="A4093" s="138" t="s">
        <v>32628</v>
      </c>
      <c r="B4093" s="139" t="s">
        <v>32629</v>
      </c>
      <c r="C4093" s="138" t="s">
        <v>32630</v>
      </c>
      <c r="D4093" s="139" t="s">
        <v>1549</v>
      </c>
      <c r="E4093" s="140">
        <v>22.04</v>
      </c>
    </row>
    <row r="4094" spans="1:5" ht="20.100000000000001" customHeight="1" x14ac:dyDescent="0.2">
      <c r="A4094" s="138" t="s">
        <v>32631</v>
      </c>
      <c r="B4094" s="139" t="s">
        <v>32632</v>
      </c>
      <c r="C4094" s="138" t="s">
        <v>32633</v>
      </c>
      <c r="D4094" s="139" t="s">
        <v>1549</v>
      </c>
      <c r="E4094" s="140">
        <v>22.04</v>
      </c>
    </row>
    <row r="4095" spans="1:5" ht="20.100000000000001" customHeight="1" x14ac:dyDescent="0.2">
      <c r="A4095" s="138" t="s">
        <v>32634</v>
      </c>
      <c r="B4095" s="139" t="s">
        <v>32635</v>
      </c>
      <c r="C4095" s="138" t="s">
        <v>32636</v>
      </c>
      <c r="D4095" s="139" t="s">
        <v>1549</v>
      </c>
      <c r="E4095" s="140">
        <v>22.04</v>
      </c>
    </row>
    <row r="4096" spans="1:5" ht="20.100000000000001" customHeight="1" x14ac:dyDescent="0.2">
      <c r="A4096" s="138" t="s">
        <v>32637</v>
      </c>
      <c r="B4096" s="139" t="s">
        <v>32638</v>
      </c>
      <c r="C4096" s="138" t="s">
        <v>32639</v>
      </c>
      <c r="D4096" s="139" t="s">
        <v>1549</v>
      </c>
      <c r="E4096" s="140">
        <v>28.47</v>
      </c>
    </row>
    <row r="4097" spans="1:5" ht="20.100000000000001" customHeight="1" x14ac:dyDescent="0.2">
      <c r="A4097" s="138" t="s">
        <v>32640</v>
      </c>
      <c r="B4097" s="139" t="s">
        <v>32641</v>
      </c>
      <c r="C4097" s="138" t="s">
        <v>32642</v>
      </c>
      <c r="D4097" s="139" t="s">
        <v>1549</v>
      </c>
      <c r="E4097" s="140">
        <v>28.47</v>
      </c>
    </row>
    <row r="4098" spans="1:5" ht="20.100000000000001" customHeight="1" x14ac:dyDescent="0.2">
      <c r="A4098" s="138" t="s">
        <v>32643</v>
      </c>
      <c r="B4098" s="139" t="s">
        <v>32644</v>
      </c>
      <c r="C4098" s="138" t="s">
        <v>32645</v>
      </c>
      <c r="D4098" s="139" t="s">
        <v>1549</v>
      </c>
      <c r="E4098" s="140">
        <v>28.47</v>
      </c>
    </row>
    <row r="4099" spans="1:5" ht="20.100000000000001" customHeight="1" x14ac:dyDescent="0.2">
      <c r="A4099" s="138" t="s">
        <v>32646</v>
      </c>
      <c r="B4099" s="139" t="s">
        <v>32647</v>
      </c>
      <c r="C4099" s="138" t="s">
        <v>32648</v>
      </c>
      <c r="D4099" s="139" t="s">
        <v>1549</v>
      </c>
      <c r="E4099" s="140">
        <v>76.209999999999994</v>
      </c>
    </row>
    <row r="4100" spans="1:5" ht="20.100000000000001" customHeight="1" x14ac:dyDescent="0.2">
      <c r="A4100" s="138" t="s">
        <v>32649</v>
      </c>
      <c r="B4100" s="139" t="s">
        <v>32650</v>
      </c>
      <c r="C4100" s="138" t="s">
        <v>32651</v>
      </c>
      <c r="D4100" s="139" t="s">
        <v>1549</v>
      </c>
      <c r="E4100" s="140">
        <v>76.209999999999994</v>
      </c>
    </row>
    <row r="4101" spans="1:5" ht="20.100000000000001" customHeight="1" x14ac:dyDescent="0.2">
      <c r="A4101" s="138" t="s">
        <v>32652</v>
      </c>
      <c r="B4101" s="139" t="s">
        <v>32653</v>
      </c>
      <c r="C4101" s="138" t="s">
        <v>32654</v>
      </c>
      <c r="D4101" s="139" t="s">
        <v>1549</v>
      </c>
      <c r="E4101" s="140">
        <v>76.209999999999994</v>
      </c>
    </row>
    <row r="4102" spans="1:5" ht="20.100000000000001" customHeight="1" x14ac:dyDescent="0.2">
      <c r="A4102" s="138" t="s">
        <v>32655</v>
      </c>
      <c r="B4102" s="139" t="s">
        <v>32656</v>
      </c>
      <c r="C4102" s="138" t="s">
        <v>32657</v>
      </c>
      <c r="D4102" s="139" t="s">
        <v>1549</v>
      </c>
      <c r="E4102" s="140">
        <v>76.209999999999994</v>
      </c>
    </row>
    <row r="4103" spans="1:5" ht="20.100000000000001" customHeight="1" x14ac:dyDescent="0.2">
      <c r="A4103" s="138" t="s">
        <v>32658</v>
      </c>
      <c r="B4103" s="139" t="s">
        <v>32659</v>
      </c>
      <c r="C4103" s="138" t="s">
        <v>32660</v>
      </c>
      <c r="D4103" s="139" t="s">
        <v>1549</v>
      </c>
      <c r="E4103" s="140">
        <v>76.209999999999994</v>
      </c>
    </row>
    <row r="4104" spans="1:5" ht="20.100000000000001" customHeight="1" x14ac:dyDescent="0.2">
      <c r="A4104" s="138" t="s">
        <v>32661</v>
      </c>
      <c r="B4104" s="139" t="s">
        <v>32662</v>
      </c>
      <c r="C4104" s="138" t="s">
        <v>32663</v>
      </c>
      <c r="D4104" s="139" t="s">
        <v>1549</v>
      </c>
      <c r="E4104" s="140">
        <v>76.209999999999994</v>
      </c>
    </row>
    <row r="4105" spans="1:5" ht="20.100000000000001" customHeight="1" x14ac:dyDescent="0.2">
      <c r="A4105" s="138" t="s">
        <v>32664</v>
      </c>
      <c r="B4105" s="139" t="s">
        <v>32665</v>
      </c>
      <c r="C4105" s="138" t="s">
        <v>32666</v>
      </c>
      <c r="D4105" s="139" t="s">
        <v>1549</v>
      </c>
      <c r="E4105" s="140">
        <v>76.209999999999994</v>
      </c>
    </row>
    <row r="4106" spans="1:5" ht="20.100000000000001" customHeight="1" x14ac:dyDescent="0.2">
      <c r="A4106" s="138" t="s">
        <v>32667</v>
      </c>
      <c r="B4106" s="139" t="s">
        <v>32668</v>
      </c>
      <c r="C4106" s="138" t="s">
        <v>32669</v>
      </c>
      <c r="D4106" s="139" t="s">
        <v>1549</v>
      </c>
      <c r="E4106" s="140">
        <v>140.03</v>
      </c>
    </row>
    <row r="4107" spans="1:5" ht="20.100000000000001" customHeight="1" x14ac:dyDescent="0.2">
      <c r="A4107" s="138" t="s">
        <v>32670</v>
      </c>
      <c r="B4107" s="139" t="s">
        <v>32671</v>
      </c>
      <c r="C4107" s="138" t="s">
        <v>32672</v>
      </c>
      <c r="D4107" s="139" t="s">
        <v>1549</v>
      </c>
      <c r="E4107" s="140">
        <v>234.69</v>
      </c>
    </row>
    <row r="4108" spans="1:5" ht="20.100000000000001" customHeight="1" x14ac:dyDescent="0.2">
      <c r="A4108" s="547" t="s">
        <v>32673</v>
      </c>
      <c r="B4108" s="548" t="s">
        <v>32674</v>
      </c>
      <c r="C4108" s="547" t="s">
        <v>32675</v>
      </c>
      <c r="D4108" s="548" t="s">
        <v>1549</v>
      </c>
      <c r="E4108" s="549">
        <v>454.15</v>
      </c>
    </row>
    <row r="4109" spans="1:5" ht="2.1" customHeight="1" x14ac:dyDescent="0.2">
      <c r="A4109" s="547"/>
      <c r="B4109" s="548"/>
      <c r="C4109" s="547"/>
      <c r="D4109" s="548"/>
      <c r="E4109" s="549"/>
    </row>
    <row r="4110" spans="1:5" ht="20.100000000000001" customHeight="1" x14ac:dyDescent="0.2">
      <c r="A4110" s="547" t="s">
        <v>32676</v>
      </c>
      <c r="B4110" s="548" t="s">
        <v>32677</v>
      </c>
      <c r="C4110" s="547" t="s">
        <v>32678</v>
      </c>
      <c r="D4110" s="548" t="s">
        <v>1549</v>
      </c>
      <c r="E4110" s="549">
        <v>863.99</v>
      </c>
    </row>
    <row r="4111" spans="1:5" ht="2.1" customHeight="1" x14ac:dyDescent="0.2">
      <c r="A4111" s="547"/>
      <c r="B4111" s="548"/>
      <c r="C4111" s="547"/>
      <c r="D4111" s="548"/>
      <c r="E4111" s="549"/>
    </row>
    <row r="4112" spans="1:5" ht="20.100000000000001" customHeight="1" x14ac:dyDescent="0.2">
      <c r="A4112" s="547" t="s">
        <v>32679</v>
      </c>
      <c r="B4112" s="548" t="s">
        <v>32680</v>
      </c>
      <c r="C4112" s="547" t="s">
        <v>32681</v>
      </c>
      <c r="D4112" s="548" t="s">
        <v>1549</v>
      </c>
      <c r="E4112" s="549">
        <v>994.18</v>
      </c>
    </row>
    <row r="4113" spans="1:5" ht="2.1" customHeight="1" x14ac:dyDescent="0.2">
      <c r="A4113" s="547"/>
      <c r="B4113" s="548"/>
      <c r="C4113" s="547"/>
      <c r="D4113" s="548"/>
      <c r="E4113" s="549"/>
    </row>
    <row r="4114" spans="1:5" ht="20.100000000000001" customHeight="1" x14ac:dyDescent="0.2">
      <c r="A4114" s="138" t="s">
        <v>32682</v>
      </c>
      <c r="B4114" s="139" t="s">
        <v>32683</v>
      </c>
      <c r="C4114" s="138" t="s">
        <v>32684</v>
      </c>
      <c r="D4114" s="139" t="s">
        <v>1549</v>
      </c>
      <c r="E4114" s="140">
        <v>3660.99</v>
      </c>
    </row>
    <row r="4115" spans="1:5" ht="20.100000000000001" customHeight="1" x14ac:dyDescent="0.2">
      <c r="A4115" s="547" t="s">
        <v>32685</v>
      </c>
      <c r="B4115" s="548" t="s">
        <v>32686</v>
      </c>
      <c r="C4115" s="547" t="s">
        <v>32687</v>
      </c>
      <c r="D4115" s="548" t="s">
        <v>1549</v>
      </c>
      <c r="E4115" s="549">
        <v>1562.33</v>
      </c>
    </row>
    <row r="4116" spans="1:5" ht="11.1" customHeight="1" x14ac:dyDescent="0.2">
      <c r="A4116" s="547"/>
      <c r="B4116" s="548"/>
      <c r="C4116" s="547"/>
      <c r="D4116" s="548"/>
      <c r="E4116" s="549"/>
    </row>
    <row r="4117" spans="1:5" ht="20.100000000000001" customHeight="1" x14ac:dyDescent="0.2">
      <c r="A4117" s="547" t="s">
        <v>32688</v>
      </c>
      <c r="B4117" s="548" t="s">
        <v>32689</v>
      </c>
      <c r="C4117" s="547" t="s">
        <v>32690</v>
      </c>
      <c r="D4117" s="548" t="s">
        <v>1549</v>
      </c>
      <c r="E4117" s="549">
        <v>3696.5</v>
      </c>
    </row>
    <row r="4118" spans="1:5" ht="2.1" customHeight="1" x14ac:dyDescent="0.2">
      <c r="A4118" s="547"/>
      <c r="B4118" s="548"/>
      <c r="C4118" s="547"/>
      <c r="D4118" s="548"/>
      <c r="E4118" s="549"/>
    </row>
    <row r="4119" spans="1:5" ht="20.100000000000001" customHeight="1" x14ac:dyDescent="0.2">
      <c r="A4119" s="138" t="s">
        <v>32691</v>
      </c>
      <c r="B4119" s="139" t="s">
        <v>32692</v>
      </c>
      <c r="C4119" s="138" t="s">
        <v>32693</v>
      </c>
      <c r="D4119" s="139" t="s">
        <v>1549</v>
      </c>
      <c r="E4119" s="140">
        <v>92.14</v>
      </c>
    </row>
    <row r="4120" spans="1:5" ht="20.100000000000001" customHeight="1" x14ac:dyDescent="0.2">
      <c r="A4120" s="138" t="s">
        <v>32694</v>
      </c>
      <c r="B4120" s="139" t="s">
        <v>32695</v>
      </c>
      <c r="C4120" s="138" t="s">
        <v>32696</v>
      </c>
      <c r="D4120" s="139" t="s">
        <v>1549</v>
      </c>
      <c r="E4120" s="140">
        <v>92.14</v>
      </c>
    </row>
    <row r="4121" spans="1:5" ht="20.100000000000001" customHeight="1" x14ac:dyDescent="0.2">
      <c r="A4121" s="138" t="s">
        <v>32697</v>
      </c>
      <c r="B4121" s="139" t="s">
        <v>32698</v>
      </c>
      <c r="C4121" s="138" t="s">
        <v>32699</v>
      </c>
      <c r="D4121" s="139" t="s">
        <v>1549</v>
      </c>
      <c r="E4121" s="140">
        <v>101.64</v>
      </c>
    </row>
    <row r="4122" spans="1:5" ht="20.100000000000001" customHeight="1" x14ac:dyDescent="0.2">
      <c r="A4122" s="138" t="s">
        <v>32700</v>
      </c>
      <c r="B4122" s="139" t="s">
        <v>32701</v>
      </c>
      <c r="C4122" s="138" t="s">
        <v>32702</v>
      </c>
      <c r="D4122" s="139" t="s">
        <v>1549</v>
      </c>
      <c r="E4122" s="140">
        <v>218.52</v>
      </c>
    </row>
    <row r="4123" spans="1:5" ht="20.100000000000001" customHeight="1" x14ac:dyDescent="0.2">
      <c r="A4123" s="138" t="s">
        <v>32703</v>
      </c>
      <c r="B4123" s="139" t="s">
        <v>32704</v>
      </c>
      <c r="C4123" s="138" t="s">
        <v>32705</v>
      </c>
      <c r="D4123" s="139" t="s">
        <v>1549</v>
      </c>
      <c r="E4123" s="140">
        <v>268.64999999999998</v>
      </c>
    </row>
    <row r="4124" spans="1:5" ht="20.100000000000001" customHeight="1" x14ac:dyDescent="0.2">
      <c r="A4124" s="138" t="s">
        <v>32706</v>
      </c>
      <c r="B4124" s="139" t="s">
        <v>32707</v>
      </c>
      <c r="C4124" s="138" t="s">
        <v>32708</v>
      </c>
      <c r="D4124" s="139" t="s">
        <v>1549</v>
      </c>
      <c r="E4124" s="140">
        <v>1982.6</v>
      </c>
    </row>
    <row r="4125" spans="1:5" ht="20.100000000000001" customHeight="1" x14ac:dyDescent="0.2">
      <c r="A4125" s="138" t="s">
        <v>32709</v>
      </c>
      <c r="B4125" s="139" t="s">
        <v>32710</v>
      </c>
      <c r="C4125" s="138" t="s">
        <v>32711</v>
      </c>
      <c r="D4125" s="139" t="s">
        <v>1549</v>
      </c>
      <c r="E4125" s="140">
        <v>2195.6</v>
      </c>
    </row>
    <row r="4126" spans="1:5" ht="20.100000000000001" customHeight="1" x14ac:dyDescent="0.2">
      <c r="A4126" s="138" t="s">
        <v>32712</v>
      </c>
      <c r="B4126" s="139" t="s">
        <v>32713</v>
      </c>
      <c r="C4126" s="138" t="s">
        <v>32714</v>
      </c>
      <c r="D4126" s="139" t="s">
        <v>1549</v>
      </c>
      <c r="E4126" s="140">
        <v>3050.29</v>
      </c>
    </row>
    <row r="4127" spans="1:5" ht="20.100000000000001" customHeight="1" x14ac:dyDescent="0.2">
      <c r="A4127" s="138" t="s">
        <v>32715</v>
      </c>
      <c r="B4127" s="139" t="s">
        <v>32716</v>
      </c>
      <c r="C4127" s="138" t="s">
        <v>32717</v>
      </c>
      <c r="D4127" s="139" t="s">
        <v>1549</v>
      </c>
      <c r="E4127" s="140">
        <v>12907.52</v>
      </c>
    </row>
    <row r="4128" spans="1:5" ht="20.100000000000001" customHeight="1" x14ac:dyDescent="0.2">
      <c r="A4128" s="138" t="s">
        <v>32718</v>
      </c>
      <c r="B4128" s="139" t="s">
        <v>32719</v>
      </c>
      <c r="C4128" s="138" t="s">
        <v>32720</v>
      </c>
      <c r="D4128" s="139" t="s">
        <v>1549</v>
      </c>
      <c r="E4128" s="140">
        <v>12967.95</v>
      </c>
    </row>
    <row r="4129" spans="1:5" ht="20.100000000000001" customHeight="1" x14ac:dyDescent="0.2">
      <c r="A4129" s="138" t="s">
        <v>32721</v>
      </c>
      <c r="B4129" s="139" t="s">
        <v>32722</v>
      </c>
      <c r="C4129" s="138" t="s">
        <v>32723</v>
      </c>
      <c r="D4129" s="139" t="s">
        <v>1549</v>
      </c>
      <c r="E4129" s="140">
        <v>15726.29</v>
      </c>
    </row>
    <row r="4130" spans="1:5" ht="20.100000000000001" customHeight="1" x14ac:dyDescent="0.2">
      <c r="A4130" s="138" t="s">
        <v>32724</v>
      </c>
      <c r="B4130" s="139" t="s">
        <v>32725</v>
      </c>
      <c r="C4130" s="138" t="s">
        <v>32726</v>
      </c>
      <c r="D4130" s="139" t="s">
        <v>1549</v>
      </c>
      <c r="E4130" s="140">
        <v>28908.34</v>
      </c>
    </row>
    <row r="4131" spans="1:5" ht="20.100000000000001" customHeight="1" x14ac:dyDescent="0.2">
      <c r="A4131" s="138" t="s">
        <v>32727</v>
      </c>
      <c r="B4131" s="139" t="s">
        <v>32728</v>
      </c>
      <c r="C4131" s="138" t="s">
        <v>32729</v>
      </c>
      <c r="D4131" s="139" t="s">
        <v>1549</v>
      </c>
      <c r="E4131" s="140">
        <v>29183.43</v>
      </c>
    </row>
    <row r="4132" spans="1:5" ht="20.100000000000001" customHeight="1" x14ac:dyDescent="0.2">
      <c r="A4132" s="138" t="s">
        <v>32730</v>
      </c>
      <c r="B4132" s="139" t="s">
        <v>32731</v>
      </c>
      <c r="C4132" s="138" t="s">
        <v>32732</v>
      </c>
      <c r="D4132" s="139" t="s">
        <v>1549</v>
      </c>
      <c r="E4132" s="140">
        <v>268.64999999999998</v>
      </c>
    </row>
    <row r="4133" spans="1:5" ht="20.100000000000001" customHeight="1" x14ac:dyDescent="0.2">
      <c r="A4133" s="138" t="s">
        <v>32733</v>
      </c>
      <c r="B4133" s="139" t="s">
        <v>32734</v>
      </c>
      <c r="C4133" s="138" t="s">
        <v>32735</v>
      </c>
      <c r="D4133" s="139" t="s">
        <v>1549</v>
      </c>
      <c r="E4133" s="140">
        <v>89.13</v>
      </c>
    </row>
    <row r="4134" spans="1:5" ht="20.100000000000001" customHeight="1" x14ac:dyDescent="0.2">
      <c r="A4134" s="138" t="s">
        <v>32736</v>
      </c>
      <c r="B4134" s="139" t="s">
        <v>32737</v>
      </c>
      <c r="C4134" s="138" t="s">
        <v>32738</v>
      </c>
      <c r="D4134" s="139" t="s">
        <v>1549</v>
      </c>
      <c r="E4134" s="140">
        <v>89.13</v>
      </c>
    </row>
    <row r="4135" spans="1:5" ht="20.100000000000001" customHeight="1" x14ac:dyDescent="0.2">
      <c r="A4135" s="138" t="s">
        <v>32739</v>
      </c>
      <c r="B4135" s="139" t="s">
        <v>32740</v>
      </c>
      <c r="C4135" s="138" t="s">
        <v>32741</v>
      </c>
      <c r="D4135" s="139" t="s">
        <v>1549</v>
      </c>
      <c r="E4135" s="140">
        <v>89.13</v>
      </c>
    </row>
    <row r="4136" spans="1:5" ht="20.100000000000001" customHeight="1" x14ac:dyDescent="0.2">
      <c r="A4136" s="138" t="s">
        <v>32742</v>
      </c>
      <c r="B4136" s="139" t="s">
        <v>32743</v>
      </c>
      <c r="C4136" s="138" t="s">
        <v>32744</v>
      </c>
      <c r="D4136" s="139" t="s">
        <v>1549</v>
      </c>
      <c r="E4136" s="140">
        <v>89.13</v>
      </c>
    </row>
    <row r="4137" spans="1:5" ht="20.100000000000001" customHeight="1" x14ac:dyDescent="0.2">
      <c r="A4137" s="138" t="s">
        <v>32745</v>
      </c>
      <c r="B4137" s="139" t="s">
        <v>32746</v>
      </c>
      <c r="C4137" s="138" t="s">
        <v>32747</v>
      </c>
      <c r="D4137" s="139" t="s">
        <v>1549</v>
      </c>
      <c r="E4137" s="140">
        <v>89.13</v>
      </c>
    </row>
    <row r="4138" spans="1:5" ht="20.100000000000001" customHeight="1" x14ac:dyDescent="0.2">
      <c r="A4138" s="138" t="s">
        <v>32748</v>
      </c>
      <c r="B4138" s="139" t="s">
        <v>32749</v>
      </c>
      <c r="C4138" s="138" t="s">
        <v>32750</v>
      </c>
      <c r="D4138" s="139" t="s">
        <v>1549</v>
      </c>
      <c r="E4138" s="140">
        <v>89.13</v>
      </c>
    </row>
    <row r="4139" spans="1:5" ht="20.100000000000001" customHeight="1" x14ac:dyDescent="0.2">
      <c r="A4139" s="138" t="s">
        <v>32751</v>
      </c>
      <c r="B4139" s="139" t="s">
        <v>32752</v>
      </c>
      <c r="C4139" s="138" t="s">
        <v>32753</v>
      </c>
      <c r="D4139" s="139" t="s">
        <v>1549</v>
      </c>
      <c r="E4139" s="140">
        <v>89.13</v>
      </c>
    </row>
    <row r="4140" spans="1:5" ht="20.100000000000001" customHeight="1" x14ac:dyDescent="0.2">
      <c r="A4140" s="138" t="s">
        <v>32754</v>
      </c>
      <c r="B4140" s="139" t="s">
        <v>32755</v>
      </c>
      <c r="C4140" s="138" t="s">
        <v>32756</v>
      </c>
      <c r="D4140" s="139" t="s">
        <v>1549</v>
      </c>
      <c r="E4140" s="140">
        <v>99.14</v>
      </c>
    </row>
    <row r="4141" spans="1:5" ht="20.100000000000001" customHeight="1" x14ac:dyDescent="0.2">
      <c r="A4141" s="138" t="s">
        <v>32757</v>
      </c>
      <c r="B4141" s="139" t="s">
        <v>32758</v>
      </c>
      <c r="C4141" s="138" t="s">
        <v>32759</v>
      </c>
      <c r="D4141" s="139" t="s">
        <v>1549</v>
      </c>
      <c r="E4141" s="140">
        <v>127.47</v>
      </c>
    </row>
    <row r="4142" spans="1:5" ht="20.100000000000001" customHeight="1" x14ac:dyDescent="0.2">
      <c r="A4142" s="138" t="s">
        <v>32760</v>
      </c>
      <c r="B4142" s="139" t="s">
        <v>32761</v>
      </c>
      <c r="C4142" s="138" t="s">
        <v>32762</v>
      </c>
      <c r="D4142" s="139" t="s">
        <v>1549</v>
      </c>
      <c r="E4142" s="140">
        <v>127.47</v>
      </c>
    </row>
    <row r="4143" spans="1:5" ht="20.100000000000001" customHeight="1" x14ac:dyDescent="0.2">
      <c r="A4143" s="138" t="s">
        <v>32763</v>
      </c>
      <c r="B4143" s="139" t="s">
        <v>32764</v>
      </c>
      <c r="C4143" s="138" t="s">
        <v>32765</v>
      </c>
      <c r="D4143" s="139" t="s">
        <v>1549</v>
      </c>
      <c r="E4143" s="140">
        <v>127.47</v>
      </c>
    </row>
    <row r="4144" spans="1:5" ht="20.100000000000001" customHeight="1" x14ac:dyDescent="0.2">
      <c r="A4144" s="138" t="s">
        <v>32766</v>
      </c>
      <c r="B4144" s="139" t="s">
        <v>32767</v>
      </c>
      <c r="C4144" s="138" t="s">
        <v>32768</v>
      </c>
      <c r="D4144" s="139" t="s">
        <v>1549</v>
      </c>
      <c r="E4144" s="140">
        <v>21.52</v>
      </c>
    </row>
    <row r="4145" spans="1:5" ht="20.100000000000001" customHeight="1" x14ac:dyDescent="0.2">
      <c r="A4145" s="547" t="s">
        <v>32769</v>
      </c>
      <c r="B4145" s="548" t="s">
        <v>32770</v>
      </c>
      <c r="C4145" s="547" t="s">
        <v>32771</v>
      </c>
      <c r="D4145" s="548" t="s">
        <v>1549</v>
      </c>
      <c r="E4145" s="549">
        <v>16.45</v>
      </c>
    </row>
    <row r="4146" spans="1:5" ht="2.1" customHeight="1" x14ac:dyDescent="0.2">
      <c r="A4146" s="547"/>
      <c r="B4146" s="548"/>
      <c r="C4146" s="547"/>
      <c r="D4146" s="548"/>
      <c r="E4146" s="549"/>
    </row>
    <row r="4147" spans="1:5" ht="20.100000000000001" customHeight="1" x14ac:dyDescent="0.2">
      <c r="A4147" s="138" t="s">
        <v>32772</v>
      </c>
      <c r="B4147" s="139" t="s">
        <v>32773</v>
      </c>
      <c r="C4147" s="138" t="s">
        <v>32774</v>
      </c>
      <c r="D4147" s="139" t="s">
        <v>1549</v>
      </c>
      <c r="E4147" s="140">
        <v>97.49</v>
      </c>
    </row>
    <row r="4148" spans="1:5" ht="20.100000000000001" customHeight="1" x14ac:dyDescent="0.2">
      <c r="A4148" s="138" t="s">
        <v>32775</v>
      </c>
      <c r="B4148" s="139" t="s">
        <v>32776</v>
      </c>
      <c r="C4148" s="138" t="s">
        <v>32777</v>
      </c>
      <c r="D4148" s="139" t="s">
        <v>1549</v>
      </c>
      <c r="E4148" s="140">
        <v>140.72</v>
      </c>
    </row>
    <row r="4149" spans="1:5" ht="20.100000000000001" customHeight="1" x14ac:dyDescent="0.2">
      <c r="A4149" s="138" t="s">
        <v>32778</v>
      </c>
      <c r="B4149" s="139" t="s">
        <v>32779</v>
      </c>
      <c r="C4149" s="138" t="s">
        <v>32780</v>
      </c>
      <c r="D4149" s="139" t="s">
        <v>1549</v>
      </c>
      <c r="E4149" s="140">
        <v>255.68</v>
      </c>
    </row>
    <row r="4150" spans="1:5" ht="20.100000000000001" customHeight="1" x14ac:dyDescent="0.2">
      <c r="A4150" s="138" t="s">
        <v>32781</v>
      </c>
      <c r="B4150" s="139" t="s">
        <v>32782</v>
      </c>
      <c r="C4150" s="138" t="s">
        <v>32783</v>
      </c>
      <c r="D4150" s="139" t="s">
        <v>1549</v>
      </c>
      <c r="E4150" s="140">
        <v>260.54000000000002</v>
      </c>
    </row>
    <row r="4151" spans="1:5" ht="20.100000000000001" customHeight="1" x14ac:dyDescent="0.2">
      <c r="A4151" s="547" t="s">
        <v>32784</v>
      </c>
      <c r="B4151" s="548" t="s">
        <v>32785</v>
      </c>
      <c r="C4151" s="547" t="s">
        <v>32786</v>
      </c>
      <c r="D4151" s="548" t="s">
        <v>1549</v>
      </c>
      <c r="E4151" s="549">
        <v>250.67</v>
      </c>
    </row>
    <row r="4152" spans="1:5" ht="2.1" customHeight="1" x14ac:dyDescent="0.2">
      <c r="A4152" s="547"/>
      <c r="B4152" s="548"/>
      <c r="C4152" s="547"/>
      <c r="D4152" s="548"/>
      <c r="E4152" s="549"/>
    </row>
    <row r="4153" spans="1:5" ht="20.100000000000001" customHeight="1" x14ac:dyDescent="0.2">
      <c r="A4153" s="138" t="s">
        <v>32787</v>
      </c>
      <c r="B4153" s="139" t="s">
        <v>32788</v>
      </c>
      <c r="C4153" s="138" t="s">
        <v>32789</v>
      </c>
      <c r="D4153" s="139" t="s">
        <v>1549</v>
      </c>
      <c r="E4153" s="140">
        <v>312.88</v>
      </c>
    </row>
    <row r="4154" spans="1:5" ht="20.100000000000001" customHeight="1" x14ac:dyDescent="0.2">
      <c r="A4154" s="138" t="s">
        <v>32790</v>
      </c>
      <c r="B4154" s="139" t="s">
        <v>32791</v>
      </c>
      <c r="C4154" s="138" t="s">
        <v>32792</v>
      </c>
      <c r="D4154" s="139" t="s">
        <v>1549</v>
      </c>
      <c r="E4154" s="140">
        <v>580.21</v>
      </c>
    </row>
    <row r="4155" spans="1:5" ht="20.100000000000001" customHeight="1" x14ac:dyDescent="0.2">
      <c r="A4155" s="138" t="s">
        <v>32793</v>
      </c>
      <c r="B4155" s="139" t="s">
        <v>32794</v>
      </c>
      <c r="C4155" s="138" t="s">
        <v>32795</v>
      </c>
      <c r="D4155" s="139" t="s">
        <v>1549</v>
      </c>
      <c r="E4155" s="140">
        <v>580.21</v>
      </c>
    </row>
    <row r="4156" spans="1:5" ht="20.100000000000001" customHeight="1" x14ac:dyDescent="0.2">
      <c r="A4156" s="138" t="s">
        <v>32796</v>
      </c>
      <c r="B4156" s="139" t="s">
        <v>32797</v>
      </c>
      <c r="C4156" s="138" t="s">
        <v>32798</v>
      </c>
      <c r="D4156" s="139" t="s">
        <v>1549</v>
      </c>
      <c r="E4156" s="140">
        <v>801.27</v>
      </c>
    </row>
    <row r="4157" spans="1:5" ht="20.100000000000001" customHeight="1" x14ac:dyDescent="0.2">
      <c r="A4157" s="138" t="s">
        <v>32799</v>
      </c>
      <c r="B4157" s="139" t="s">
        <v>32800</v>
      </c>
      <c r="C4157" s="138" t="s">
        <v>32801</v>
      </c>
      <c r="D4157" s="139" t="s">
        <v>1549</v>
      </c>
      <c r="E4157" s="140">
        <v>997.04</v>
      </c>
    </row>
    <row r="4158" spans="1:5" ht="20.100000000000001" customHeight="1" x14ac:dyDescent="0.2">
      <c r="A4158" s="136" t="s">
        <v>32802</v>
      </c>
      <c r="B4158" s="552" t="s">
        <v>32803</v>
      </c>
      <c r="C4158" s="552"/>
      <c r="D4158" s="552"/>
      <c r="E4158" s="137">
        <v>2518.25</v>
      </c>
    </row>
    <row r="4159" spans="1:5" ht="20.100000000000001" customHeight="1" x14ac:dyDescent="0.2">
      <c r="A4159" s="138" t="s">
        <v>32804</v>
      </c>
      <c r="B4159" s="139" t="s">
        <v>32805</v>
      </c>
      <c r="C4159" s="138" t="s">
        <v>32806</v>
      </c>
      <c r="D4159" s="139" t="s">
        <v>1549</v>
      </c>
      <c r="E4159" s="140">
        <v>127.6</v>
      </c>
    </row>
    <row r="4160" spans="1:5" ht="20.100000000000001" customHeight="1" x14ac:dyDescent="0.2">
      <c r="A4160" s="138" t="s">
        <v>32807</v>
      </c>
      <c r="B4160" s="139" t="s">
        <v>32808</v>
      </c>
      <c r="C4160" s="138" t="s">
        <v>32809</v>
      </c>
      <c r="D4160" s="139" t="s">
        <v>1549</v>
      </c>
      <c r="E4160" s="140">
        <v>165.7</v>
      </c>
    </row>
    <row r="4161" spans="1:5" ht="20.100000000000001" customHeight="1" x14ac:dyDescent="0.2">
      <c r="A4161" s="138" t="s">
        <v>32810</v>
      </c>
      <c r="B4161" s="139" t="s">
        <v>32811</v>
      </c>
      <c r="C4161" s="138" t="s">
        <v>32812</v>
      </c>
      <c r="D4161" s="139" t="s">
        <v>1549</v>
      </c>
      <c r="E4161" s="140">
        <v>43.6</v>
      </c>
    </row>
    <row r="4162" spans="1:5" ht="20.100000000000001" customHeight="1" x14ac:dyDescent="0.2">
      <c r="A4162" s="138" t="s">
        <v>32813</v>
      </c>
      <c r="B4162" s="139" t="s">
        <v>32814</v>
      </c>
      <c r="C4162" s="138" t="s">
        <v>32815</v>
      </c>
      <c r="D4162" s="139" t="s">
        <v>1549</v>
      </c>
      <c r="E4162" s="140">
        <v>32.49</v>
      </c>
    </row>
    <row r="4163" spans="1:5" ht="20.100000000000001" customHeight="1" x14ac:dyDescent="0.2">
      <c r="A4163" s="138" t="s">
        <v>32816</v>
      </c>
      <c r="B4163" s="139" t="s">
        <v>32817</v>
      </c>
      <c r="C4163" s="138" t="s">
        <v>32818</v>
      </c>
      <c r="D4163" s="139" t="s">
        <v>1549</v>
      </c>
      <c r="E4163" s="140">
        <v>22.46</v>
      </c>
    </row>
    <row r="4164" spans="1:5" ht="20.100000000000001" customHeight="1" x14ac:dyDescent="0.2">
      <c r="A4164" s="138" t="s">
        <v>32819</v>
      </c>
      <c r="B4164" s="139" t="s">
        <v>32820</v>
      </c>
      <c r="C4164" s="138" t="s">
        <v>32821</v>
      </c>
      <c r="D4164" s="139" t="s">
        <v>1549</v>
      </c>
      <c r="E4164" s="140">
        <v>36.56</v>
      </c>
    </row>
    <row r="4165" spans="1:5" ht="20.100000000000001" customHeight="1" x14ac:dyDescent="0.2">
      <c r="A4165" s="138" t="s">
        <v>32822</v>
      </c>
      <c r="B4165" s="139" t="s">
        <v>32823</v>
      </c>
      <c r="C4165" s="138" t="s">
        <v>32824</v>
      </c>
      <c r="D4165" s="139" t="s">
        <v>1549</v>
      </c>
      <c r="E4165" s="140">
        <v>16.38</v>
      </c>
    </row>
    <row r="4166" spans="1:5" ht="20.100000000000001" customHeight="1" x14ac:dyDescent="0.2">
      <c r="A4166" s="138" t="s">
        <v>32825</v>
      </c>
      <c r="B4166" s="139" t="s">
        <v>32826</v>
      </c>
      <c r="C4166" s="138" t="s">
        <v>32827</v>
      </c>
      <c r="D4166" s="139" t="s">
        <v>1549</v>
      </c>
      <c r="E4166" s="140">
        <v>35.67</v>
      </c>
    </row>
    <row r="4167" spans="1:5" ht="20.100000000000001" customHeight="1" x14ac:dyDescent="0.2">
      <c r="A4167" s="138" t="s">
        <v>32828</v>
      </c>
      <c r="B4167" s="139" t="s">
        <v>32829</v>
      </c>
      <c r="C4167" s="138" t="s">
        <v>32830</v>
      </c>
      <c r="D4167" s="139" t="s">
        <v>1549</v>
      </c>
      <c r="E4167" s="140">
        <v>25.74</v>
      </c>
    </row>
    <row r="4168" spans="1:5" ht="20.100000000000001" customHeight="1" x14ac:dyDescent="0.2">
      <c r="A4168" s="138" t="s">
        <v>32831</v>
      </c>
      <c r="B4168" s="139" t="s">
        <v>32832</v>
      </c>
      <c r="C4168" s="138" t="s">
        <v>32833</v>
      </c>
      <c r="D4168" s="139" t="s">
        <v>1549</v>
      </c>
      <c r="E4168" s="140">
        <v>31.95</v>
      </c>
    </row>
    <row r="4169" spans="1:5" ht="20.100000000000001" customHeight="1" x14ac:dyDescent="0.2">
      <c r="A4169" s="138" t="s">
        <v>32834</v>
      </c>
      <c r="B4169" s="139" t="s">
        <v>32835</v>
      </c>
      <c r="C4169" s="138" t="s">
        <v>32836</v>
      </c>
      <c r="D4169" s="139" t="s">
        <v>1549</v>
      </c>
      <c r="E4169" s="140">
        <v>53.94</v>
      </c>
    </row>
    <row r="4170" spans="1:5" ht="20.100000000000001" customHeight="1" x14ac:dyDescent="0.2">
      <c r="A4170" s="138" t="s">
        <v>32837</v>
      </c>
      <c r="B4170" s="139" t="s">
        <v>32838</v>
      </c>
      <c r="C4170" s="138" t="s">
        <v>32839</v>
      </c>
      <c r="D4170" s="139" t="s">
        <v>1549</v>
      </c>
      <c r="E4170" s="140">
        <v>22.15</v>
      </c>
    </row>
    <row r="4171" spans="1:5" ht="20.100000000000001" customHeight="1" x14ac:dyDescent="0.2">
      <c r="A4171" s="138" t="s">
        <v>32840</v>
      </c>
      <c r="B4171" s="139" t="s">
        <v>32841</v>
      </c>
      <c r="C4171" s="138" t="s">
        <v>32842</v>
      </c>
      <c r="D4171" s="139" t="s">
        <v>1549</v>
      </c>
      <c r="E4171" s="140">
        <v>41.24</v>
      </c>
    </row>
    <row r="4172" spans="1:5" ht="20.100000000000001" customHeight="1" x14ac:dyDescent="0.2">
      <c r="A4172" s="138" t="s">
        <v>32843</v>
      </c>
      <c r="B4172" s="139" t="s">
        <v>32844</v>
      </c>
      <c r="C4172" s="138" t="s">
        <v>32845</v>
      </c>
      <c r="D4172" s="139" t="s">
        <v>1549</v>
      </c>
      <c r="E4172" s="140">
        <v>51.13</v>
      </c>
    </row>
    <row r="4173" spans="1:5" ht="20.100000000000001" customHeight="1" x14ac:dyDescent="0.2">
      <c r="A4173" s="138" t="s">
        <v>32846</v>
      </c>
      <c r="B4173" s="139" t="s">
        <v>32847</v>
      </c>
      <c r="C4173" s="138" t="s">
        <v>32848</v>
      </c>
      <c r="D4173" s="139" t="s">
        <v>1549</v>
      </c>
      <c r="E4173" s="140">
        <v>28.89</v>
      </c>
    </row>
    <row r="4174" spans="1:5" ht="20.100000000000001" customHeight="1" x14ac:dyDescent="0.2">
      <c r="A4174" s="138" t="s">
        <v>32849</v>
      </c>
      <c r="B4174" s="139" t="s">
        <v>32850</v>
      </c>
      <c r="C4174" s="138" t="s">
        <v>32851</v>
      </c>
      <c r="D4174" s="139" t="s">
        <v>1549</v>
      </c>
      <c r="E4174" s="140">
        <v>48.1</v>
      </c>
    </row>
    <row r="4175" spans="1:5" ht="20.100000000000001" customHeight="1" x14ac:dyDescent="0.2">
      <c r="A4175" s="138" t="s">
        <v>32852</v>
      </c>
      <c r="B4175" s="139" t="s">
        <v>32853</v>
      </c>
      <c r="C4175" s="138" t="s">
        <v>32854</v>
      </c>
      <c r="D4175" s="139" t="s">
        <v>1549</v>
      </c>
      <c r="E4175" s="140">
        <v>45.67</v>
      </c>
    </row>
    <row r="4176" spans="1:5" ht="20.100000000000001" customHeight="1" x14ac:dyDescent="0.2">
      <c r="A4176" s="138" t="s">
        <v>32855</v>
      </c>
      <c r="B4176" s="139" t="s">
        <v>32856</v>
      </c>
      <c r="C4176" s="138" t="s">
        <v>32857</v>
      </c>
      <c r="D4176" s="139" t="s">
        <v>1549</v>
      </c>
      <c r="E4176" s="140">
        <v>29.58</v>
      </c>
    </row>
    <row r="4177" spans="1:5" ht="20.100000000000001" customHeight="1" x14ac:dyDescent="0.2">
      <c r="A4177" s="138" t="s">
        <v>32858</v>
      </c>
      <c r="B4177" s="139" t="s">
        <v>32859</v>
      </c>
      <c r="C4177" s="138" t="s">
        <v>32860</v>
      </c>
      <c r="D4177" s="139" t="s">
        <v>1549</v>
      </c>
      <c r="E4177" s="140">
        <v>19.71</v>
      </c>
    </row>
    <row r="4178" spans="1:5" ht="20.100000000000001" customHeight="1" x14ac:dyDescent="0.2">
      <c r="A4178" s="138" t="s">
        <v>32861</v>
      </c>
      <c r="B4178" s="139" t="s">
        <v>32862</v>
      </c>
      <c r="C4178" s="138" t="s">
        <v>32863</v>
      </c>
      <c r="D4178" s="139" t="s">
        <v>1549</v>
      </c>
      <c r="E4178" s="140">
        <v>59.59</v>
      </c>
    </row>
    <row r="4179" spans="1:5" ht="20.100000000000001" customHeight="1" x14ac:dyDescent="0.2">
      <c r="A4179" s="138" t="s">
        <v>32864</v>
      </c>
      <c r="B4179" s="139" t="s">
        <v>32865</v>
      </c>
      <c r="C4179" s="138" t="s">
        <v>32866</v>
      </c>
      <c r="D4179" s="139" t="s">
        <v>1549</v>
      </c>
      <c r="E4179" s="140">
        <v>40.799999999999997</v>
      </c>
    </row>
    <row r="4180" spans="1:5" ht="20.100000000000001" customHeight="1" x14ac:dyDescent="0.2">
      <c r="A4180" s="138" t="s">
        <v>32867</v>
      </c>
      <c r="B4180" s="139" t="s">
        <v>32868</v>
      </c>
      <c r="C4180" s="138" t="s">
        <v>32869</v>
      </c>
      <c r="D4180" s="139" t="s">
        <v>1549</v>
      </c>
      <c r="E4180" s="140">
        <v>56.33</v>
      </c>
    </row>
    <row r="4181" spans="1:5" ht="20.100000000000001" customHeight="1" x14ac:dyDescent="0.2">
      <c r="A4181" s="138" t="s">
        <v>32870</v>
      </c>
      <c r="B4181" s="139" t="s">
        <v>32871</v>
      </c>
      <c r="C4181" s="138" t="s">
        <v>32872</v>
      </c>
      <c r="D4181" s="139" t="s">
        <v>1549</v>
      </c>
      <c r="E4181" s="140">
        <v>26.4</v>
      </c>
    </row>
    <row r="4182" spans="1:5" ht="20.100000000000001" customHeight="1" x14ac:dyDescent="0.2">
      <c r="A4182" s="547" t="s">
        <v>32873</v>
      </c>
      <c r="B4182" s="548" t="s">
        <v>32874</v>
      </c>
      <c r="C4182" s="547" t="s">
        <v>32875</v>
      </c>
      <c r="D4182" s="548" t="s">
        <v>1549</v>
      </c>
      <c r="E4182" s="549">
        <v>25.05</v>
      </c>
    </row>
    <row r="4183" spans="1:5" ht="2.1" customHeight="1" x14ac:dyDescent="0.2">
      <c r="A4183" s="547"/>
      <c r="B4183" s="548"/>
      <c r="C4183" s="547"/>
      <c r="D4183" s="548"/>
      <c r="E4183" s="549"/>
    </row>
    <row r="4184" spans="1:5" ht="20.100000000000001" customHeight="1" x14ac:dyDescent="0.2">
      <c r="A4184" s="138" t="s">
        <v>32876</v>
      </c>
      <c r="B4184" s="139" t="s">
        <v>32877</v>
      </c>
      <c r="C4184" s="138" t="s">
        <v>32878</v>
      </c>
      <c r="D4184" s="139" t="s">
        <v>1549</v>
      </c>
      <c r="E4184" s="140">
        <v>6.93</v>
      </c>
    </row>
    <row r="4185" spans="1:5" ht="20.100000000000001" customHeight="1" x14ac:dyDescent="0.2">
      <c r="A4185" s="138" t="s">
        <v>32879</v>
      </c>
      <c r="B4185" s="139" t="s">
        <v>32880</v>
      </c>
      <c r="C4185" s="138" t="s">
        <v>32881</v>
      </c>
      <c r="D4185" s="139" t="s">
        <v>1549</v>
      </c>
      <c r="E4185" s="140">
        <v>4.7</v>
      </c>
    </row>
    <row r="4186" spans="1:5" ht="20.100000000000001" customHeight="1" x14ac:dyDescent="0.2">
      <c r="A4186" s="138" t="s">
        <v>32882</v>
      </c>
      <c r="B4186" s="139" t="s">
        <v>32883</v>
      </c>
      <c r="C4186" s="138" t="s">
        <v>32884</v>
      </c>
      <c r="D4186" s="139" t="s">
        <v>1549</v>
      </c>
      <c r="E4186" s="140">
        <v>8.0399999999999991</v>
      </c>
    </row>
    <row r="4187" spans="1:5" ht="20.100000000000001" customHeight="1" x14ac:dyDescent="0.2">
      <c r="A4187" s="138" t="s">
        <v>32885</v>
      </c>
      <c r="B4187" s="139" t="s">
        <v>32886</v>
      </c>
      <c r="C4187" s="138" t="s">
        <v>32887</v>
      </c>
      <c r="D4187" s="139" t="s">
        <v>1549</v>
      </c>
      <c r="E4187" s="140">
        <v>49.84</v>
      </c>
    </row>
    <row r="4188" spans="1:5" ht="20.100000000000001" customHeight="1" x14ac:dyDescent="0.2">
      <c r="A4188" s="138" t="s">
        <v>32888</v>
      </c>
      <c r="B4188" s="139" t="s">
        <v>32889</v>
      </c>
      <c r="C4188" s="138" t="s">
        <v>32890</v>
      </c>
      <c r="D4188" s="139" t="s">
        <v>1549</v>
      </c>
      <c r="E4188" s="140">
        <v>9.7200000000000006</v>
      </c>
    </row>
    <row r="4189" spans="1:5" ht="20.100000000000001" customHeight="1" x14ac:dyDescent="0.2">
      <c r="A4189" s="138" t="s">
        <v>32891</v>
      </c>
      <c r="B4189" s="139" t="s">
        <v>32892</v>
      </c>
      <c r="C4189" s="138" t="s">
        <v>32893</v>
      </c>
      <c r="D4189" s="139" t="s">
        <v>1549</v>
      </c>
      <c r="E4189" s="140">
        <v>12.27</v>
      </c>
    </row>
    <row r="4190" spans="1:5" ht="20.100000000000001" customHeight="1" x14ac:dyDescent="0.2">
      <c r="A4190" s="138" t="s">
        <v>32894</v>
      </c>
      <c r="B4190" s="139" t="s">
        <v>32895</v>
      </c>
      <c r="C4190" s="138" t="s">
        <v>32896</v>
      </c>
      <c r="D4190" s="139" t="s">
        <v>1549</v>
      </c>
      <c r="E4190" s="140">
        <v>20.54</v>
      </c>
    </row>
    <row r="4191" spans="1:5" ht="20.100000000000001" customHeight="1" x14ac:dyDescent="0.2">
      <c r="A4191" s="138" t="s">
        <v>32897</v>
      </c>
      <c r="B4191" s="139" t="s">
        <v>32898</v>
      </c>
      <c r="C4191" s="138" t="s">
        <v>32899</v>
      </c>
      <c r="D4191" s="139" t="s">
        <v>1549</v>
      </c>
      <c r="E4191" s="140">
        <v>26.17</v>
      </c>
    </row>
    <row r="4192" spans="1:5" ht="20.100000000000001" customHeight="1" x14ac:dyDescent="0.2">
      <c r="A4192" s="138" t="s">
        <v>32900</v>
      </c>
      <c r="B4192" s="139" t="s">
        <v>32901</v>
      </c>
      <c r="C4192" s="138" t="s">
        <v>32902</v>
      </c>
      <c r="D4192" s="139" t="s">
        <v>1549</v>
      </c>
      <c r="E4192" s="140">
        <v>69.98</v>
      </c>
    </row>
    <row r="4193" spans="1:5" ht="20.100000000000001" customHeight="1" x14ac:dyDescent="0.2">
      <c r="A4193" s="138" t="s">
        <v>32903</v>
      </c>
      <c r="B4193" s="139" t="s">
        <v>32904</v>
      </c>
      <c r="C4193" s="138" t="s">
        <v>32905</v>
      </c>
      <c r="D4193" s="139" t="s">
        <v>1549</v>
      </c>
      <c r="E4193" s="140">
        <v>69.98</v>
      </c>
    </row>
    <row r="4194" spans="1:5" ht="20.100000000000001" customHeight="1" x14ac:dyDescent="0.2">
      <c r="A4194" s="138" t="s">
        <v>32906</v>
      </c>
      <c r="B4194" s="139" t="s">
        <v>32907</v>
      </c>
      <c r="C4194" s="138" t="s">
        <v>32908</v>
      </c>
      <c r="D4194" s="139" t="s">
        <v>1549</v>
      </c>
      <c r="E4194" s="140">
        <v>25.04</v>
      </c>
    </row>
    <row r="4195" spans="1:5" ht="20.100000000000001" customHeight="1" x14ac:dyDescent="0.2">
      <c r="A4195" s="547" t="s">
        <v>32909</v>
      </c>
      <c r="B4195" s="548" t="s">
        <v>32910</v>
      </c>
      <c r="C4195" s="547" t="s">
        <v>32911</v>
      </c>
      <c r="D4195" s="548" t="s">
        <v>32912</v>
      </c>
      <c r="E4195" s="549">
        <v>89.23</v>
      </c>
    </row>
    <row r="4196" spans="1:5" ht="2.1" customHeight="1" x14ac:dyDescent="0.2">
      <c r="A4196" s="547"/>
      <c r="B4196" s="548"/>
      <c r="C4196" s="547"/>
      <c r="D4196" s="548"/>
      <c r="E4196" s="549"/>
    </row>
    <row r="4197" spans="1:5" ht="20.100000000000001" customHeight="1" x14ac:dyDescent="0.2">
      <c r="A4197" s="547" t="s">
        <v>32913</v>
      </c>
      <c r="B4197" s="548" t="s">
        <v>32914</v>
      </c>
      <c r="C4197" s="547" t="s">
        <v>32915</v>
      </c>
      <c r="D4197" s="548" t="s">
        <v>1549</v>
      </c>
      <c r="E4197" s="549">
        <v>25.44</v>
      </c>
    </row>
    <row r="4198" spans="1:5" ht="2.1" customHeight="1" x14ac:dyDescent="0.2">
      <c r="A4198" s="547"/>
      <c r="B4198" s="548"/>
      <c r="C4198" s="547"/>
      <c r="D4198" s="548"/>
      <c r="E4198" s="549"/>
    </row>
    <row r="4199" spans="1:5" ht="20.100000000000001" customHeight="1" x14ac:dyDescent="0.2">
      <c r="A4199" s="138" t="s">
        <v>32916</v>
      </c>
      <c r="B4199" s="139" t="s">
        <v>32917</v>
      </c>
      <c r="C4199" s="138" t="s">
        <v>32918</v>
      </c>
      <c r="D4199" s="139" t="s">
        <v>1549</v>
      </c>
      <c r="E4199" s="140">
        <v>28.8</v>
      </c>
    </row>
    <row r="4200" spans="1:5" ht="20.100000000000001" customHeight="1" x14ac:dyDescent="0.2">
      <c r="A4200" s="138" t="s">
        <v>32919</v>
      </c>
      <c r="B4200" s="139" t="s">
        <v>32920</v>
      </c>
      <c r="C4200" s="138" t="s">
        <v>32921</v>
      </c>
      <c r="D4200" s="139" t="s">
        <v>1549</v>
      </c>
      <c r="E4200" s="140">
        <v>30.76</v>
      </c>
    </row>
    <row r="4201" spans="1:5" ht="20.100000000000001" customHeight="1" x14ac:dyDescent="0.2">
      <c r="A4201" s="138" t="s">
        <v>32922</v>
      </c>
      <c r="B4201" s="139" t="s">
        <v>32923</v>
      </c>
      <c r="C4201" s="138" t="s">
        <v>32924</v>
      </c>
      <c r="D4201" s="139" t="s">
        <v>1549</v>
      </c>
      <c r="E4201" s="140">
        <v>23.83</v>
      </c>
    </row>
    <row r="4202" spans="1:5" ht="20.100000000000001" customHeight="1" x14ac:dyDescent="0.2">
      <c r="A4202" s="138" t="s">
        <v>32925</v>
      </c>
      <c r="B4202" s="139" t="s">
        <v>32926</v>
      </c>
      <c r="C4202" s="138" t="s">
        <v>32927</v>
      </c>
      <c r="D4202" s="139" t="s">
        <v>1549</v>
      </c>
      <c r="E4202" s="140">
        <v>28.67</v>
      </c>
    </row>
    <row r="4203" spans="1:5" ht="20.100000000000001" customHeight="1" x14ac:dyDescent="0.2">
      <c r="A4203" s="547" t="s">
        <v>32928</v>
      </c>
      <c r="B4203" s="548" t="s">
        <v>32929</v>
      </c>
      <c r="C4203" s="547" t="s">
        <v>32930</v>
      </c>
      <c r="D4203" s="548" t="s">
        <v>1549</v>
      </c>
      <c r="E4203" s="549">
        <v>53.98</v>
      </c>
    </row>
    <row r="4204" spans="1:5" ht="2.1" customHeight="1" x14ac:dyDescent="0.2">
      <c r="A4204" s="547"/>
      <c r="B4204" s="548"/>
      <c r="C4204" s="547"/>
      <c r="D4204" s="548"/>
      <c r="E4204" s="549"/>
    </row>
    <row r="4205" spans="1:5" ht="20.100000000000001" customHeight="1" x14ac:dyDescent="0.2">
      <c r="A4205" s="547" t="s">
        <v>32931</v>
      </c>
      <c r="B4205" s="548" t="s">
        <v>32932</v>
      </c>
      <c r="C4205" s="547" t="s">
        <v>32933</v>
      </c>
      <c r="D4205" s="548" t="s">
        <v>1549</v>
      </c>
      <c r="E4205" s="549">
        <v>77.97</v>
      </c>
    </row>
    <row r="4206" spans="1:5" ht="2.1" customHeight="1" x14ac:dyDescent="0.2">
      <c r="A4206" s="547"/>
      <c r="B4206" s="548"/>
      <c r="C4206" s="547"/>
      <c r="D4206" s="548"/>
      <c r="E4206" s="549"/>
    </row>
    <row r="4207" spans="1:5" ht="20.100000000000001" customHeight="1" x14ac:dyDescent="0.2">
      <c r="A4207" s="547" t="s">
        <v>32934</v>
      </c>
      <c r="B4207" s="548" t="s">
        <v>32935</v>
      </c>
      <c r="C4207" s="547" t="s">
        <v>32936</v>
      </c>
      <c r="D4207" s="548" t="s">
        <v>1549</v>
      </c>
      <c r="E4207" s="549">
        <v>47.59</v>
      </c>
    </row>
    <row r="4208" spans="1:5" ht="2.1" customHeight="1" x14ac:dyDescent="0.2">
      <c r="A4208" s="547"/>
      <c r="B4208" s="548"/>
      <c r="C4208" s="547"/>
      <c r="D4208" s="548"/>
      <c r="E4208" s="549"/>
    </row>
    <row r="4209" spans="1:5" ht="20.100000000000001" customHeight="1" x14ac:dyDescent="0.2">
      <c r="A4209" s="547" t="s">
        <v>32937</v>
      </c>
      <c r="B4209" s="548" t="s">
        <v>32938</v>
      </c>
      <c r="C4209" s="547" t="s">
        <v>32939</v>
      </c>
      <c r="D4209" s="548" t="s">
        <v>1549</v>
      </c>
      <c r="E4209" s="549">
        <v>57.32</v>
      </c>
    </row>
    <row r="4210" spans="1:5" ht="2.1" customHeight="1" x14ac:dyDescent="0.2">
      <c r="A4210" s="547"/>
      <c r="B4210" s="548"/>
      <c r="C4210" s="547"/>
      <c r="D4210" s="548"/>
      <c r="E4210" s="549"/>
    </row>
    <row r="4211" spans="1:5" ht="20.100000000000001" customHeight="1" x14ac:dyDescent="0.2">
      <c r="A4211" s="138" t="s">
        <v>32940</v>
      </c>
      <c r="B4211" s="139" t="s">
        <v>32941</v>
      </c>
      <c r="C4211" s="138" t="s">
        <v>32942</v>
      </c>
      <c r="D4211" s="139" t="s">
        <v>1549</v>
      </c>
      <c r="E4211" s="140">
        <v>82.72</v>
      </c>
    </row>
    <row r="4212" spans="1:5" ht="20.100000000000001" customHeight="1" x14ac:dyDescent="0.2">
      <c r="A4212" s="547" t="s">
        <v>32943</v>
      </c>
      <c r="B4212" s="548" t="s">
        <v>32944</v>
      </c>
      <c r="C4212" s="547" t="s">
        <v>32945</v>
      </c>
      <c r="D4212" s="548" t="s">
        <v>1549</v>
      </c>
      <c r="E4212" s="549">
        <v>52.96</v>
      </c>
    </row>
    <row r="4213" spans="1:5" ht="2.1" customHeight="1" x14ac:dyDescent="0.2">
      <c r="A4213" s="547"/>
      <c r="B4213" s="548"/>
      <c r="C4213" s="547"/>
      <c r="D4213" s="548"/>
      <c r="E4213" s="549"/>
    </row>
    <row r="4214" spans="1:5" ht="20.100000000000001" customHeight="1" x14ac:dyDescent="0.2">
      <c r="A4214" s="547" t="s">
        <v>32946</v>
      </c>
      <c r="B4214" s="548" t="s">
        <v>32947</v>
      </c>
      <c r="C4214" s="547" t="s">
        <v>32948</v>
      </c>
      <c r="D4214" s="548" t="s">
        <v>1549</v>
      </c>
      <c r="E4214" s="549">
        <v>53.34</v>
      </c>
    </row>
    <row r="4215" spans="1:5" ht="2.1" customHeight="1" x14ac:dyDescent="0.2">
      <c r="A4215" s="547"/>
      <c r="B4215" s="548"/>
      <c r="C4215" s="547"/>
      <c r="D4215" s="548"/>
      <c r="E4215" s="549"/>
    </row>
    <row r="4216" spans="1:5" ht="20.100000000000001" customHeight="1" x14ac:dyDescent="0.2">
      <c r="A4216" s="138" t="s">
        <v>32949</v>
      </c>
      <c r="B4216" s="139" t="s">
        <v>32950</v>
      </c>
      <c r="C4216" s="138" t="s">
        <v>32951</v>
      </c>
      <c r="D4216" s="139" t="s">
        <v>1549</v>
      </c>
      <c r="E4216" s="140">
        <v>64.8</v>
      </c>
    </row>
    <row r="4217" spans="1:5" ht="20.100000000000001" customHeight="1" x14ac:dyDescent="0.2">
      <c r="A4217" s="138" t="s">
        <v>32952</v>
      </c>
      <c r="B4217" s="139" t="s">
        <v>32953</v>
      </c>
      <c r="C4217" s="138" t="s">
        <v>32954</v>
      </c>
      <c r="D4217" s="139" t="s">
        <v>1549</v>
      </c>
      <c r="E4217" s="140">
        <v>82.18</v>
      </c>
    </row>
    <row r="4218" spans="1:5" ht="20.100000000000001" customHeight="1" x14ac:dyDescent="0.2">
      <c r="A4218" s="138" t="s">
        <v>32955</v>
      </c>
      <c r="B4218" s="139" t="s">
        <v>32956</v>
      </c>
      <c r="C4218" s="138" t="s">
        <v>32957</v>
      </c>
      <c r="D4218" s="139" t="s">
        <v>1549</v>
      </c>
      <c r="E4218" s="140">
        <v>68.83</v>
      </c>
    </row>
    <row r="4219" spans="1:5" ht="20.100000000000001" customHeight="1" x14ac:dyDescent="0.2">
      <c r="A4219" s="138" t="s">
        <v>32958</v>
      </c>
      <c r="B4219" s="139" t="s">
        <v>32959</v>
      </c>
      <c r="C4219" s="138" t="s">
        <v>32960</v>
      </c>
      <c r="D4219" s="139" t="s">
        <v>1549</v>
      </c>
      <c r="E4219" s="140">
        <v>17.2</v>
      </c>
    </row>
    <row r="4220" spans="1:5" ht="20.100000000000001" customHeight="1" x14ac:dyDescent="0.2">
      <c r="A4220" s="138" t="s">
        <v>32961</v>
      </c>
      <c r="B4220" s="139" t="s">
        <v>32962</v>
      </c>
      <c r="C4220" s="138" t="s">
        <v>32963</v>
      </c>
      <c r="D4220" s="139" t="s">
        <v>1549</v>
      </c>
      <c r="E4220" s="140">
        <v>27.63</v>
      </c>
    </row>
    <row r="4221" spans="1:5" ht="20.100000000000001" customHeight="1" x14ac:dyDescent="0.2">
      <c r="A4221" s="138" t="s">
        <v>32964</v>
      </c>
      <c r="B4221" s="139" t="s">
        <v>32965</v>
      </c>
      <c r="C4221" s="138" t="s">
        <v>32966</v>
      </c>
      <c r="D4221" s="139" t="s">
        <v>1549</v>
      </c>
      <c r="E4221" s="140">
        <v>79.41</v>
      </c>
    </row>
    <row r="4222" spans="1:5" ht="20.100000000000001" customHeight="1" x14ac:dyDescent="0.2">
      <c r="A4222" s="138" t="s">
        <v>32967</v>
      </c>
      <c r="B4222" s="139" t="s">
        <v>32968</v>
      </c>
      <c r="C4222" s="138" t="s">
        <v>32969</v>
      </c>
      <c r="D4222" s="139" t="s">
        <v>1549</v>
      </c>
      <c r="E4222" s="140">
        <v>135.65</v>
      </c>
    </row>
    <row r="4223" spans="1:5" ht="20.100000000000001" customHeight="1" x14ac:dyDescent="0.2">
      <c r="A4223" s="136" t="s">
        <v>32970</v>
      </c>
      <c r="B4223" s="552" t="s">
        <v>32971</v>
      </c>
      <c r="C4223" s="552"/>
      <c r="D4223" s="552"/>
      <c r="E4223" s="137">
        <v>29169.71</v>
      </c>
    </row>
    <row r="4224" spans="1:5" ht="20.100000000000001" customHeight="1" x14ac:dyDescent="0.2">
      <c r="A4224" s="138" t="s">
        <v>32972</v>
      </c>
      <c r="B4224" s="139" t="s">
        <v>32973</v>
      </c>
      <c r="C4224" s="138" t="s">
        <v>32974</v>
      </c>
      <c r="D4224" s="139" t="s">
        <v>1549</v>
      </c>
      <c r="E4224" s="140">
        <v>214.13</v>
      </c>
    </row>
    <row r="4225" spans="1:5" ht="20.100000000000001" customHeight="1" x14ac:dyDescent="0.2">
      <c r="A4225" s="547" t="s">
        <v>32975</v>
      </c>
      <c r="B4225" s="548" t="s">
        <v>32976</v>
      </c>
      <c r="C4225" s="547" t="s">
        <v>32977</v>
      </c>
      <c r="D4225" s="548" t="s">
        <v>1549</v>
      </c>
      <c r="E4225" s="549">
        <v>97.54</v>
      </c>
    </row>
    <row r="4226" spans="1:5" ht="20.100000000000001" customHeight="1" x14ac:dyDescent="0.2">
      <c r="A4226" s="547"/>
      <c r="B4226" s="548"/>
      <c r="C4226" s="547"/>
      <c r="D4226" s="548"/>
      <c r="E4226" s="549"/>
    </row>
    <row r="4227" spans="1:5" ht="20.100000000000001" customHeight="1" x14ac:dyDescent="0.2">
      <c r="A4227" s="547" t="s">
        <v>32978</v>
      </c>
      <c r="B4227" s="548" t="s">
        <v>32979</v>
      </c>
      <c r="C4227" s="547" t="s">
        <v>32980</v>
      </c>
      <c r="D4227" s="548" t="s">
        <v>2759</v>
      </c>
      <c r="E4227" s="549">
        <v>86.06</v>
      </c>
    </row>
    <row r="4228" spans="1:5" ht="11.1" customHeight="1" x14ac:dyDescent="0.2">
      <c r="A4228" s="547"/>
      <c r="B4228" s="548"/>
      <c r="C4228" s="547"/>
      <c r="D4228" s="548"/>
      <c r="E4228" s="549"/>
    </row>
    <row r="4229" spans="1:5" ht="20.100000000000001" customHeight="1" x14ac:dyDescent="0.2">
      <c r="A4229" s="547" t="s">
        <v>32981</v>
      </c>
      <c r="B4229" s="548" t="s">
        <v>32982</v>
      </c>
      <c r="C4229" s="547" t="s">
        <v>32983</v>
      </c>
      <c r="D4229" s="548" t="s">
        <v>1549</v>
      </c>
      <c r="E4229" s="549">
        <v>79.66</v>
      </c>
    </row>
    <row r="4230" spans="1:5" ht="11.1" customHeight="1" x14ac:dyDescent="0.2">
      <c r="A4230" s="547"/>
      <c r="B4230" s="548"/>
      <c r="C4230" s="547"/>
      <c r="D4230" s="548"/>
      <c r="E4230" s="549"/>
    </row>
    <row r="4231" spans="1:5" ht="20.100000000000001" customHeight="1" x14ac:dyDescent="0.2">
      <c r="A4231" s="547" t="s">
        <v>32984</v>
      </c>
      <c r="B4231" s="548" t="s">
        <v>32985</v>
      </c>
      <c r="C4231" s="547" t="s">
        <v>32986</v>
      </c>
      <c r="D4231" s="548" t="s">
        <v>1549</v>
      </c>
      <c r="E4231" s="549">
        <v>187.84</v>
      </c>
    </row>
    <row r="4232" spans="1:5" ht="11.1" customHeight="1" x14ac:dyDescent="0.2">
      <c r="A4232" s="547"/>
      <c r="B4232" s="548"/>
      <c r="C4232" s="547"/>
      <c r="D4232" s="548"/>
      <c r="E4232" s="549"/>
    </row>
    <row r="4233" spans="1:5" ht="20.100000000000001" customHeight="1" x14ac:dyDescent="0.2">
      <c r="A4233" s="547" t="s">
        <v>32987</v>
      </c>
      <c r="B4233" s="548" t="s">
        <v>32988</v>
      </c>
      <c r="C4233" s="547" t="s">
        <v>32989</v>
      </c>
      <c r="D4233" s="548" t="s">
        <v>1549</v>
      </c>
      <c r="E4233" s="549">
        <v>213.73</v>
      </c>
    </row>
    <row r="4234" spans="1:5" ht="11.1" customHeight="1" x14ac:dyDescent="0.2">
      <c r="A4234" s="547"/>
      <c r="B4234" s="548"/>
      <c r="C4234" s="547"/>
      <c r="D4234" s="548"/>
      <c r="E4234" s="549"/>
    </row>
    <row r="4235" spans="1:5" ht="20.100000000000001" customHeight="1" x14ac:dyDescent="0.2">
      <c r="A4235" s="547" t="s">
        <v>32990</v>
      </c>
      <c r="B4235" s="548" t="s">
        <v>32991</v>
      </c>
      <c r="C4235" s="547" t="s">
        <v>32992</v>
      </c>
      <c r="D4235" s="548" t="s">
        <v>1549</v>
      </c>
      <c r="E4235" s="549">
        <v>139.13</v>
      </c>
    </row>
    <row r="4236" spans="1:5" ht="11.1" customHeight="1" x14ac:dyDescent="0.2">
      <c r="A4236" s="547"/>
      <c r="B4236" s="548"/>
      <c r="C4236" s="547"/>
      <c r="D4236" s="548"/>
      <c r="E4236" s="549"/>
    </row>
    <row r="4237" spans="1:5" ht="20.100000000000001" customHeight="1" x14ac:dyDescent="0.2">
      <c r="A4237" s="547" t="s">
        <v>32993</v>
      </c>
      <c r="B4237" s="548" t="s">
        <v>32994</v>
      </c>
      <c r="C4237" s="547" t="s">
        <v>32995</v>
      </c>
      <c r="D4237" s="548" t="s">
        <v>1549</v>
      </c>
      <c r="E4237" s="549">
        <v>96.31</v>
      </c>
    </row>
    <row r="4238" spans="1:5" ht="11.1" customHeight="1" x14ac:dyDescent="0.2">
      <c r="A4238" s="547"/>
      <c r="B4238" s="548"/>
      <c r="C4238" s="547"/>
      <c r="D4238" s="548"/>
      <c r="E4238" s="549"/>
    </row>
    <row r="4239" spans="1:5" ht="20.100000000000001" customHeight="1" x14ac:dyDescent="0.2">
      <c r="A4239" s="547" t="s">
        <v>32996</v>
      </c>
      <c r="B4239" s="548" t="s">
        <v>32997</v>
      </c>
      <c r="C4239" s="547" t="s">
        <v>32998</v>
      </c>
      <c r="D4239" s="548" t="s">
        <v>1549</v>
      </c>
      <c r="E4239" s="549">
        <v>185.16</v>
      </c>
    </row>
    <row r="4240" spans="1:5" ht="11.1" customHeight="1" x14ac:dyDescent="0.2">
      <c r="A4240" s="547"/>
      <c r="B4240" s="548"/>
      <c r="C4240" s="547"/>
      <c r="D4240" s="548"/>
      <c r="E4240" s="549"/>
    </row>
    <row r="4241" spans="1:5" ht="20.100000000000001" customHeight="1" x14ac:dyDescent="0.2">
      <c r="A4241" s="547" t="s">
        <v>32999</v>
      </c>
      <c r="B4241" s="548" t="s">
        <v>33000</v>
      </c>
      <c r="C4241" s="547" t="s">
        <v>33001</v>
      </c>
      <c r="D4241" s="548" t="s">
        <v>1549</v>
      </c>
      <c r="E4241" s="549">
        <v>300.16000000000003</v>
      </c>
    </row>
    <row r="4242" spans="1:5" ht="11.1" customHeight="1" x14ac:dyDescent="0.2">
      <c r="A4242" s="547"/>
      <c r="B4242" s="548"/>
      <c r="C4242" s="547"/>
      <c r="D4242" s="548"/>
      <c r="E4242" s="549"/>
    </row>
    <row r="4243" spans="1:5" ht="20.100000000000001" customHeight="1" x14ac:dyDescent="0.2">
      <c r="A4243" s="138" t="s">
        <v>33002</v>
      </c>
      <c r="B4243" s="139" t="s">
        <v>33003</v>
      </c>
      <c r="C4243" s="138" t="s">
        <v>33004</v>
      </c>
      <c r="D4243" s="139" t="s">
        <v>1549</v>
      </c>
      <c r="E4243" s="140">
        <v>404.13</v>
      </c>
    </row>
    <row r="4244" spans="1:5" ht="20.100000000000001" customHeight="1" x14ac:dyDescent="0.2">
      <c r="A4244" s="138" t="s">
        <v>33005</v>
      </c>
      <c r="B4244" s="139" t="s">
        <v>33006</v>
      </c>
      <c r="C4244" s="138" t="s">
        <v>33007</v>
      </c>
      <c r="D4244" s="139" t="s">
        <v>1549</v>
      </c>
      <c r="E4244" s="140">
        <v>68.34</v>
      </c>
    </row>
    <row r="4245" spans="1:5" ht="20.100000000000001" customHeight="1" x14ac:dyDescent="0.2">
      <c r="A4245" s="138" t="s">
        <v>33008</v>
      </c>
      <c r="B4245" s="139" t="s">
        <v>33009</v>
      </c>
      <c r="C4245" s="138" t="s">
        <v>33010</v>
      </c>
      <c r="D4245" s="139" t="s">
        <v>1549</v>
      </c>
      <c r="E4245" s="140">
        <v>68.34</v>
      </c>
    </row>
    <row r="4246" spans="1:5" ht="20.100000000000001" customHeight="1" x14ac:dyDescent="0.2">
      <c r="A4246" s="547" t="s">
        <v>33011</v>
      </c>
      <c r="B4246" s="548" t="s">
        <v>33012</v>
      </c>
      <c r="C4246" s="547" t="s">
        <v>33013</v>
      </c>
      <c r="D4246" s="548" t="s">
        <v>1549</v>
      </c>
      <c r="E4246" s="549">
        <v>162.66</v>
      </c>
    </row>
    <row r="4247" spans="1:5" ht="11.1" customHeight="1" x14ac:dyDescent="0.2">
      <c r="A4247" s="547"/>
      <c r="B4247" s="548"/>
      <c r="C4247" s="547"/>
      <c r="D4247" s="548"/>
      <c r="E4247" s="549"/>
    </row>
    <row r="4248" spans="1:5" ht="20.100000000000001" customHeight="1" x14ac:dyDescent="0.2">
      <c r="A4248" s="138" t="s">
        <v>33014</v>
      </c>
      <c r="B4248" s="139" t="s">
        <v>33015</v>
      </c>
      <c r="C4248" s="138" t="s">
        <v>33016</v>
      </c>
      <c r="D4248" s="139" t="s">
        <v>1549</v>
      </c>
      <c r="E4248" s="140">
        <v>321.44</v>
      </c>
    </row>
    <row r="4249" spans="1:5" ht="20.100000000000001" customHeight="1" x14ac:dyDescent="0.2">
      <c r="A4249" s="138" t="s">
        <v>33017</v>
      </c>
      <c r="B4249" s="139" t="s">
        <v>33018</v>
      </c>
      <c r="C4249" s="138" t="s">
        <v>33019</v>
      </c>
      <c r="D4249" s="139" t="s">
        <v>1549</v>
      </c>
      <c r="E4249" s="140">
        <v>415.14</v>
      </c>
    </row>
    <row r="4250" spans="1:5" ht="20.100000000000001" customHeight="1" x14ac:dyDescent="0.2">
      <c r="A4250" s="138" t="s">
        <v>33020</v>
      </c>
      <c r="B4250" s="139" t="s">
        <v>33021</v>
      </c>
      <c r="C4250" s="138" t="s">
        <v>33022</v>
      </c>
      <c r="D4250" s="139" t="s">
        <v>1549</v>
      </c>
      <c r="E4250" s="140">
        <v>262.14</v>
      </c>
    </row>
    <row r="4251" spans="1:5" ht="20.100000000000001" customHeight="1" x14ac:dyDescent="0.2">
      <c r="A4251" s="138" t="s">
        <v>33023</v>
      </c>
      <c r="B4251" s="139" t="s">
        <v>33024</v>
      </c>
      <c r="C4251" s="138" t="s">
        <v>33025</v>
      </c>
      <c r="D4251" s="139" t="s">
        <v>1549</v>
      </c>
      <c r="E4251" s="140">
        <v>136.47</v>
      </c>
    </row>
    <row r="4252" spans="1:5" ht="20.100000000000001" customHeight="1" x14ac:dyDescent="0.2">
      <c r="A4252" s="138" t="s">
        <v>33026</v>
      </c>
      <c r="B4252" s="139" t="s">
        <v>33027</v>
      </c>
      <c r="C4252" s="138" t="s">
        <v>33028</v>
      </c>
      <c r="D4252" s="139" t="s">
        <v>1549</v>
      </c>
      <c r="E4252" s="140">
        <v>136.47</v>
      </c>
    </row>
    <row r="4253" spans="1:5" ht="20.100000000000001" customHeight="1" x14ac:dyDescent="0.2">
      <c r="A4253" s="547" t="s">
        <v>33029</v>
      </c>
      <c r="B4253" s="548" t="s">
        <v>33030</v>
      </c>
      <c r="C4253" s="547" t="s">
        <v>33031</v>
      </c>
      <c r="D4253" s="548" t="s">
        <v>1549</v>
      </c>
      <c r="E4253" s="549">
        <v>51.15</v>
      </c>
    </row>
    <row r="4254" spans="1:5" ht="2.1" customHeight="1" x14ac:dyDescent="0.2">
      <c r="A4254" s="547"/>
      <c r="B4254" s="548"/>
      <c r="C4254" s="547"/>
      <c r="D4254" s="548"/>
      <c r="E4254" s="549"/>
    </row>
    <row r="4255" spans="1:5" ht="20.100000000000001" customHeight="1" x14ac:dyDescent="0.2">
      <c r="A4255" s="138" t="s">
        <v>33032</v>
      </c>
      <c r="B4255" s="139" t="s">
        <v>33033</v>
      </c>
      <c r="C4255" s="138" t="s">
        <v>33034</v>
      </c>
      <c r="D4255" s="139" t="s">
        <v>1549</v>
      </c>
      <c r="E4255" s="140">
        <v>14.9</v>
      </c>
    </row>
    <row r="4256" spans="1:5" ht="20.100000000000001" customHeight="1" x14ac:dyDescent="0.2">
      <c r="A4256" s="138" t="s">
        <v>33035</v>
      </c>
      <c r="B4256" s="139" t="s">
        <v>33036</v>
      </c>
      <c r="C4256" s="138" t="s">
        <v>33037</v>
      </c>
      <c r="D4256" s="139" t="s">
        <v>1549</v>
      </c>
      <c r="E4256" s="140">
        <v>15.55</v>
      </c>
    </row>
    <row r="4257" spans="1:5" ht="20.100000000000001" customHeight="1" x14ac:dyDescent="0.2">
      <c r="A4257" s="138" t="s">
        <v>33038</v>
      </c>
      <c r="B4257" s="139" t="s">
        <v>33039</v>
      </c>
      <c r="C4257" s="138" t="s">
        <v>33040</v>
      </c>
      <c r="D4257" s="139" t="s">
        <v>1549</v>
      </c>
      <c r="E4257" s="140">
        <v>18.329999999999998</v>
      </c>
    </row>
    <row r="4258" spans="1:5" ht="20.100000000000001" customHeight="1" x14ac:dyDescent="0.2">
      <c r="A4258" s="138" t="s">
        <v>33041</v>
      </c>
      <c r="B4258" s="139" t="s">
        <v>33042</v>
      </c>
      <c r="C4258" s="138" t="s">
        <v>33043</v>
      </c>
      <c r="D4258" s="139" t="s">
        <v>1549</v>
      </c>
      <c r="E4258" s="140">
        <v>10</v>
      </c>
    </row>
    <row r="4259" spans="1:5" ht="20.100000000000001" customHeight="1" x14ac:dyDescent="0.2">
      <c r="A4259" s="138" t="s">
        <v>33044</v>
      </c>
      <c r="B4259" s="139" t="s">
        <v>33045</v>
      </c>
      <c r="C4259" s="138" t="s">
        <v>33046</v>
      </c>
      <c r="D4259" s="139" t="s">
        <v>1549</v>
      </c>
      <c r="E4259" s="140">
        <v>58.56</v>
      </c>
    </row>
    <row r="4260" spans="1:5" ht="20.100000000000001" customHeight="1" x14ac:dyDescent="0.2">
      <c r="A4260" s="138" t="s">
        <v>33047</v>
      </c>
      <c r="B4260" s="139" t="s">
        <v>33048</v>
      </c>
      <c r="C4260" s="138" t="s">
        <v>33049</v>
      </c>
      <c r="D4260" s="139" t="s">
        <v>1549</v>
      </c>
      <c r="E4260" s="140">
        <v>39.6</v>
      </c>
    </row>
    <row r="4261" spans="1:5" ht="20.100000000000001" customHeight="1" x14ac:dyDescent="0.2">
      <c r="A4261" s="138" t="s">
        <v>33050</v>
      </c>
      <c r="B4261" s="139" t="s">
        <v>33051</v>
      </c>
      <c r="C4261" s="138" t="s">
        <v>33052</v>
      </c>
      <c r="D4261" s="139" t="s">
        <v>1549</v>
      </c>
      <c r="E4261" s="140">
        <v>51.51</v>
      </c>
    </row>
    <row r="4262" spans="1:5" ht="20.100000000000001" customHeight="1" x14ac:dyDescent="0.2">
      <c r="A4262" s="138" t="s">
        <v>33053</v>
      </c>
      <c r="B4262" s="139" t="s">
        <v>33054</v>
      </c>
      <c r="C4262" s="138" t="s">
        <v>33055</v>
      </c>
      <c r="D4262" s="139" t="s">
        <v>1549</v>
      </c>
      <c r="E4262" s="140">
        <v>51.51</v>
      </c>
    </row>
    <row r="4263" spans="1:5" ht="20.100000000000001" customHeight="1" x14ac:dyDescent="0.2">
      <c r="A4263" s="138" t="s">
        <v>33056</v>
      </c>
      <c r="B4263" s="139" t="s">
        <v>33057</v>
      </c>
      <c r="C4263" s="138" t="s">
        <v>33058</v>
      </c>
      <c r="D4263" s="139" t="s">
        <v>1549</v>
      </c>
      <c r="E4263" s="140">
        <v>37.85</v>
      </c>
    </row>
    <row r="4264" spans="1:5" ht="20.100000000000001" customHeight="1" x14ac:dyDescent="0.2">
      <c r="A4264" s="138" t="s">
        <v>33059</v>
      </c>
      <c r="B4264" s="139" t="s">
        <v>33060</v>
      </c>
      <c r="C4264" s="138" t="s">
        <v>33061</v>
      </c>
      <c r="D4264" s="139" t="s">
        <v>1549</v>
      </c>
      <c r="E4264" s="140">
        <v>52.83</v>
      </c>
    </row>
    <row r="4265" spans="1:5" ht="20.100000000000001" customHeight="1" x14ac:dyDescent="0.2">
      <c r="A4265" s="138" t="s">
        <v>33062</v>
      </c>
      <c r="B4265" s="139" t="s">
        <v>33063</v>
      </c>
      <c r="C4265" s="138" t="s">
        <v>33064</v>
      </c>
      <c r="D4265" s="139" t="s">
        <v>1549</v>
      </c>
      <c r="E4265" s="140">
        <v>60.45</v>
      </c>
    </row>
    <row r="4266" spans="1:5" ht="20.100000000000001" customHeight="1" x14ac:dyDescent="0.2">
      <c r="A4266" s="138" t="s">
        <v>33065</v>
      </c>
      <c r="B4266" s="139" t="s">
        <v>33066</v>
      </c>
      <c r="C4266" s="138" t="s">
        <v>33067</v>
      </c>
      <c r="D4266" s="139" t="s">
        <v>1549</v>
      </c>
      <c r="E4266" s="140">
        <v>221.95</v>
      </c>
    </row>
    <row r="4267" spans="1:5" ht="20.100000000000001" customHeight="1" x14ac:dyDescent="0.2">
      <c r="A4267" s="138" t="s">
        <v>33068</v>
      </c>
      <c r="B4267" s="139" t="s">
        <v>33069</v>
      </c>
      <c r="C4267" s="138" t="s">
        <v>33070</v>
      </c>
      <c r="D4267" s="139" t="s">
        <v>1549</v>
      </c>
      <c r="E4267" s="140">
        <v>376.95</v>
      </c>
    </row>
    <row r="4268" spans="1:5" ht="20.100000000000001" customHeight="1" x14ac:dyDescent="0.2">
      <c r="A4268" s="547" t="s">
        <v>33071</v>
      </c>
      <c r="B4268" s="548" t="s">
        <v>33072</v>
      </c>
      <c r="C4268" s="547" t="s">
        <v>33073</v>
      </c>
      <c r="D4268" s="548" t="s">
        <v>1549</v>
      </c>
      <c r="E4268" s="549">
        <v>334.63</v>
      </c>
    </row>
    <row r="4269" spans="1:5" ht="20.100000000000001" customHeight="1" x14ac:dyDescent="0.2">
      <c r="A4269" s="547"/>
      <c r="B4269" s="548"/>
      <c r="C4269" s="547"/>
      <c r="D4269" s="548"/>
      <c r="E4269" s="549"/>
    </row>
    <row r="4270" spans="1:5" ht="20.100000000000001" customHeight="1" x14ac:dyDescent="0.2">
      <c r="A4270" s="547" t="s">
        <v>33074</v>
      </c>
      <c r="B4270" s="548" t="s">
        <v>33075</v>
      </c>
      <c r="C4270" s="547" t="s">
        <v>33076</v>
      </c>
      <c r="D4270" s="548" t="s">
        <v>1549</v>
      </c>
      <c r="E4270" s="549">
        <v>91.25</v>
      </c>
    </row>
    <row r="4271" spans="1:5" ht="39" customHeight="1" x14ac:dyDescent="0.2">
      <c r="A4271" s="547"/>
      <c r="B4271" s="548"/>
      <c r="C4271" s="547"/>
      <c r="D4271" s="548"/>
      <c r="E4271" s="549"/>
    </row>
    <row r="4272" spans="1:5" ht="20.100000000000001" customHeight="1" x14ac:dyDescent="0.2">
      <c r="A4272" s="547" t="s">
        <v>33077</v>
      </c>
      <c r="B4272" s="548" t="s">
        <v>33078</v>
      </c>
      <c r="C4272" s="547" t="s">
        <v>33079</v>
      </c>
      <c r="D4272" s="548" t="s">
        <v>1549</v>
      </c>
      <c r="E4272" s="549">
        <v>103.38</v>
      </c>
    </row>
    <row r="4273" spans="1:5" ht="48" customHeight="1" x14ac:dyDescent="0.2">
      <c r="A4273" s="547"/>
      <c r="B4273" s="548"/>
      <c r="C4273" s="547"/>
      <c r="D4273" s="548"/>
      <c r="E4273" s="549"/>
    </row>
    <row r="4274" spans="1:5" ht="20.100000000000001" customHeight="1" x14ac:dyDescent="0.2">
      <c r="A4274" s="138" t="s">
        <v>33080</v>
      </c>
      <c r="B4274" s="139" t="s">
        <v>33081</v>
      </c>
      <c r="C4274" s="138" t="s">
        <v>33082</v>
      </c>
      <c r="D4274" s="139" t="s">
        <v>1549</v>
      </c>
      <c r="E4274" s="140">
        <v>102.11</v>
      </c>
    </row>
    <row r="4275" spans="1:5" ht="20.100000000000001" customHeight="1" x14ac:dyDescent="0.2">
      <c r="A4275" s="138" t="s">
        <v>33083</v>
      </c>
      <c r="B4275" s="139" t="s">
        <v>33084</v>
      </c>
      <c r="C4275" s="138" t="s">
        <v>33085</v>
      </c>
      <c r="D4275" s="139" t="s">
        <v>1549</v>
      </c>
      <c r="E4275" s="140">
        <v>195.49</v>
      </c>
    </row>
    <row r="4276" spans="1:5" ht="20.100000000000001" customHeight="1" x14ac:dyDescent="0.2">
      <c r="A4276" s="138" t="s">
        <v>33086</v>
      </c>
      <c r="B4276" s="139" t="s">
        <v>33087</v>
      </c>
      <c r="C4276" s="138" t="s">
        <v>33088</v>
      </c>
      <c r="D4276" s="139" t="s">
        <v>1549</v>
      </c>
      <c r="E4276" s="140">
        <v>116.16</v>
      </c>
    </row>
    <row r="4277" spans="1:5" ht="20.100000000000001" customHeight="1" x14ac:dyDescent="0.2">
      <c r="A4277" s="547" t="s">
        <v>33089</v>
      </c>
      <c r="B4277" s="548" t="s">
        <v>33090</v>
      </c>
      <c r="C4277" s="547" t="s">
        <v>33091</v>
      </c>
      <c r="D4277" s="548" t="s">
        <v>1549</v>
      </c>
      <c r="E4277" s="549">
        <v>637.11</v>
      </c>
    </row>
    <row r="4278" spans="1:5" ht="2.1" customHeight="1" x14ac:dyDescent="0.2">
      <c r="A4278" s="547"/>
      <c r="B4278" s="548"/>
      <c r="C4278" s="547"/>
      <c r="D4278" s="548"/>
      <c r="E4278" s="549"/>
    </row>
    <row r="4279" spans="1:5" ht="20.100000000000001" customHeight="1" x14ac:dyDescent="0.2">
      <c r="A4279" s="547" t="s">
        <v>33092</v>
      </c>
      <c r="B4279" s="548" t="s">
        <v>33093</v>
      </c>
      <c r="C4279" s="547" t="s">
        <v>33094</v>
      </c>
      <c r="D4279" s="548" t="s">
        <v>1549</v>
      </c>
      <c r="E4279" s="549">
        <v>183.56</v>
      </c>
    </row>
    <row r="4280" spans="1:5" ht="20.100000000000001" customHeight="1" x14ac:dyDescent="0.2">
      <c r="A4280" s="547"/>
      <c r="B4280" s="548"/>
      <c r="C4280" s="547"/>
      <c r="D4280" s="548"/>
      <c r="E4280" s="549"/>
    </row>
    <row r="4281" spans="1:5" ht="20.100000000000001" customHeight="1" x14ac:dyDescent="0.2">
      <c r="A4281" s="547" t="s">
        <v>33095</v>
      </c>
      <c r="B4281" s="548" t="s">
        <v>33096</v>
      </c>
      <c r="C4281" s="547" t="s">
        <v>33097</v>
      </c>
      <c r="D4281" s="548" t="s">
        <v>1549</v>
      </c>
      <c r="E4281" s="549">
        <v>176.01</v>
      </c>
    </row>
    <row r="4282" spans="1:5" ht="20.100000000000001" customHeight="1" x14ac:dyDescent="0.2">
      <c r="A4282" s="547"/>
      <c r="B4282" s="548"/>
      <c r="C4282" s="547"/>
      <c r="D4282" s="548"/>
      <c r="E4282" s="549"/>
    </row>
    <row r="4283" spans="1:5" ht="20.100000000000001" customHeight="1" x14ac:dyDescent="0.2">
      <c r="A4283" s="547" t="s">
        <v>33098</v>
      </c>
      <c r="B4283" s="548" t="s">
        <v>33099</v>
      </c>
      <c r="C4283" s="547" t="s">
        <v>33100</v>
      </c>
      <c r="D4283" s="548" t="s">
        <v>1549</v>
      </c>
      <c r="E4283" s="549">
        <v>135.30000000000001</v>
      </c>
    </row>
    <row r="4284" spans="1:5" ht="20.100000000000001" customHeight="1" x14ac:dyDescent="0.2">
      <c r="A4284" s="547"/>
      <c r="B4284" s="548"/>
      <c r="C4284" s="547"/>
      <c r="D4284" s="548"/>
      <c r="E4284" s="549"/>
    </row>
    <row r="4285" spans="1:5" ht="20.100000000000001" customHeight="1" x14ac:dyDescent="0.2">
      <c r="A4285" s="547" t="s">
        <v>33101</v>
      </c>
      <c r="B4285" s="548" t="s">
        <v>33102</v>
      </c>
      <c r="C4285" s="547" t="s">
        <v>33103</v>
      </c>
      <c r="D4285" s="548" t="s">
        <v>1549</v>
      </c>
      <c r="E4285" s="549">
        <v>166.18</v>
      </c>
    </row>
    <row r="4286" spans="1:5" ht="20.100000000000001" customHeight="1" x14ac:dyDescent="0.2">
      <c r="A4286" s="547"/>
      <c r="B4286" s="548"/>
      <c r="C4286" s="547"/>
      <c r="D4286" s="548"/>
      <c r="E4286" s="549"/>
    </row>
    <row r="4287" spans="1:5" ht="20.100000000000001" customHeight="1" x14ac:dyDescent="0.2">
      <c r="A4287" s="547" t="s">
        <v>33104</v>
      </c>
      <c r="B4287" s="548" t="s">
        <v>33105</v>
      </c>
      <c r="C4287" s="547" t="s">
        <v>33106</v>
      </c>
      <c r="D4287" s="548" t="s">
        <v>1549</v>
      </c>
      <c r="E4287" s="549">
        <v>176.01</v>
      </c>
    </row>
    <row r="4288" spans="1:5" ht="20.100000000000001" customHeight="1" x14ac:dyDescent="0.2">
      <c r="A4288" s="547"/>
      <c r="B4288" s="548"/>
      <c r="C4288" s="547"/>
      <c r="D4288" s="548"/>
      <c r="E4288" s="549"/>
    </row>
    <row r="4289" spans="1:5" ht="20.100000000000001" customHeight="1" x14ac:dyDescent="0.2">
      <c r="A4289" s="547" t="s">
        <v>33107</v>
      </c>
      <c r="B4289" s="548" t="s">
        <v>33108</v>
      </c>
      <c r="C4289" s="547" t="s">
        <v>33109</v>
      </c>
      <c r="D4289" s="548" t="s">
        <v>1549</v>
      </c>
      <c r="E4289" s="549">
        <v>136.79</v>
      </c>
    </row>
    <row r="4290" spans="1:5" ht="11.1" customHeight="1" x14ac:dyDescent="0.2">
      <c r="A4290" s="547"/>
      <c r="B4290" s="548"/>
      <c r="C4290" s="547"/>
      <c r="D4290" s="548"/>
      <c r="E4290" s="549"/>
    </row>
    <row r="4291" spans="1:5" ht="20.100000000000001" customHeight="1" x14ac:dyDescent="0.2">
      <c r="A4291" s="547" t="s">
        <v>33110</v>
      </c>
      <c r="B4291" s="548" t="s">
        <v>33111</v>
      </c>
      <c r="C4291" s="547" t="s">
        <v>33112</v>
      </c>
      <c r="D4291" s="548" t="s">
        <v>1549</v>
      </c>
      <c r="E4291" s="549">
        <v>229.95</v>
      </c>
    </row>
    <row r="4292" spans="1:5" ht="29.1" customHeight="1" x14ac:dyDescent="0.2">
      <c r="A4292" s="547"/>
      <c r="B4292" s="548"/>
      <c r="C4292" s="547"/>
      <c r="D4292" s="548"/>
      <c r="E4292" s="549"/>
    </row>
    <row r="4293" spans="1:5" ht="20.100000000000001" customHeight="1" x14ac:dyDescent="0.2">
      <c r="A4293" s="547" t="s">
        <v>33113</v>
      </c>
      <c r="B4293" s="548" t="s">
        <v>33114</v>
      </c>
      <c r="C4293" s="547" t="s">
        <v>33115</v>
      </c>
      <c r="D4293" s="548" t="s">
        <v>1549</v>
      </c>
      <c r="E4293" s="549">
        <v>180.66</v>
      </c>
    </row>
    <row r="4294" spans="1:5" ht="11.1" customHeight="1" x14ac:dyDescent="0.2">
      <c r="A4294" s="547"/>
      <c r="B4294" s="548"/>
      <c r="C4294" s="547"/>
      <c r="D4294" s="548"/>
      <c r="E4294" s="549"/>
    </row>
    <row r="4295" spans="1:5" ht="20.100000000000001" customHeight="1" x14ac:dyDescent="0.2">
      <c r="A4295" s="547" t="s">
        <v>33116</v>
      </c>
      <c r="B4295" s="548" t="s">
        <v>33117</v>
      </c>
      <c r="C4295" s="547" t="s">
        <v>33118</v>
      </c>
      <c r="D4295" s="548" t="s">
        <v>1549</v>
      </c>
      <c r="E4295" s="549">
        <v>156.19</v>
      </c>
    </row>
    <row r="4296" spans="1:5" ht="2.1" customHeight="1" x14ac:dyDescent="0.2">
      <c r="A4296" s="547"/>
      <c r="B4296" s="548"/>
      <c r="C4296" s="547"/>
      <c r="D4296" s="548"/>
      <c r="E4296" s="549"/>
    </row>
    <row r="4297" spans="1:5" ht="20.100000000000001" customHeight="1" x14ac:dyDescent="0.2">
      <c r="A4297" s="547" t="s">
        <v>33119</v>
      </c>
      <c r="B4297" s="548" t="s">
        <v>33120</v>
      </c>
      <c r="C4297" s="547" t="s">
        <v>33121</v>
      </c>
      <c r="D4297" s="548" t="s">
        <v>1549</v>
      </c>
      <c r="E4297" s="549">
        <v>430.7</v>
      </c>
    </row>
    <row r="4298" spans="1:5" ht="11.1" customHeight="1" x14ac:dyDescent="0.2">
      <c r="A4298" s="547"/>
      <c r="B4298" s="548"/>
      <c r="C4298" s="547"/>
      <c r="D4298" s="548"/>
      <c r="E4298" s="549"/>
    </row>
    <row r="4299" spans="1:5" ht="20.100000000000001" customHeight="1" x14ac:dyDescent="0.2">
      <c r="A4299" s="547" t="s">
        <v>33122</v>
      </c>
      <c r="B4299" s="548" t="s">
        <v>33123</v>
      </c>
      <c r="C4299" s="547" t="s">
        <v>33124</v>
      </c>
      <c r="D4299" s="548" t="s">
        <v>1549</v>
      </c>
      <c r="E4299" s="549">
        <v>171.38</v>
      </c>
    </row>
    <row r="4300" spans="1:5" ht="2.1" customHeight="1" x14ac:dyDescent="0.2">
      <c r="A4300" s="547"/>
      <c r="B4300" s="548"/>
      <c r="C4300" s="547"/>
      <c r="D4300" s="548"/>
      <c r="E4300" s="549"/>
    </row>
    <row r="4301" spans="1:5" ht="20.100000000000001" customHeight="1" x14ac:dyDescent="0.2">
      <c r="A4301" s="547" t="s">
        <v>33125</v>
      </c>
      <c r="B4301" s="548" t="s">
        <v>33126</v>
      </c>
      <c r="C4301" s="547" t="s">
        <v>33127</v>
      </c>
      <c r="D4301" s="548" t="s">
        <v>1549</v>
      </c>
      <c r="E4301" s="549">
        <v>284.02999999999997</v>
      </c>
    </row>
    <row r="4302" spans="1:5" ht="29.1" customHeight="1" x14ac:dyDescent="0.2">
      <c r="A4302" s="547"/>
      <c r="B4302" s="548"/>
      <c r="C4302" s="547"/>
      <c r="D4302" s="548"/>
      <c r="E4302" s="549"/>
    </row>
    <row r="4303" spans="1:5" ht="20.100000000000001" customHeight="1" x14ac:dyDescent="0.2">
      <c r="A4303" s="547" t="s">
        <v>33128</v>
      </c>
      <c r="B4303" s="548" t="s">
        <v>33129</v>
      </c>
      <c r="C4303" s="547" t="s">
        <v>33130</v>
      </c>
      <c r="D4303" s="548" t="s">
        <v>1549</v>
      </c>
      <c r="E4303" s="549">
        <v>276.58999999999997</v>
      </c>
    </row>
    <row r="4304" spans="1:5" ht="20.100000000000001" customHeight="1" x14ac:dyDescent="0.2">
      <c r="A4304" s="547"/>
      <c r="B4304" s="548"/>
      <c r="C4304" s="547"/>
      <c r="D4304" s="548"/>
      <c r="E4304" s="549"/>
    </row>
    <row r="4305" spans="1:5" ht="20.100000000000001" customHeight="1" x14ac:dyDescent="0.2">
      <c r="A4305" s="138" t="s">
        <v>33131</v>
      </c>
      <c r="B4305" s="139" t="s">
        <v>33132</v>
      </c>
      <c r="C4305" s="138" t="s">
        <v>33133</v>
      </c>
      <c r="D4305" s="139" t="s">
        <v>1549</v>
      </c>
      <c r="E4305" s="140">
        <v>259.86</v>
      </c>
    </row>
    <row r="4306" spans="1:5" ht="20.100000000000001" customHeight="1" x14ac:dyDescent="0.2">
      <c r="A4306" s="547" t="s">
        <v>33134</v>
      </c>
      <c r="B4306" s="548" t="s">
        <v>33135</v>
      </c>
      <c r="C4306" s="547" t="s">
        <v>33136</v>
      </c>
      <c r="D4306" s="548" t="s">
        <v>1549</v>
      </c>
      <c r="E4306" s="549">
        <v>190.33</v>
      </c>
    </row>
    <row r="4307" spans="1:5" ht="2.1" customHeight="1" x14ac:dyDescent="0.2">
      <c r="A4307" s="547"/>
      <c r="B4307" s="548"/>
      <c r="C4307" s="547"/>
      <c r="D4307" s="548"/>
      <c r="E4307" s="549"/>
    </row>
    <row r="4308" spans="1:5" ht="20.100000000000001" customHeight="1" x14ac:dyDescent="0.2">
      <c r="A4308" s="547" t="s">
        <v>33137</v>
      </c>
      <c r="B4308" s="548" t="s">
        <v>33138</v>
      </c>
      <c r="C4308" s="547" t="s">
        <v>33139</v>
      </c>
      <c r="D4308" s="548" t="s">
        <v>1549</v>
      </c>
      <c r="E4308" s="549">
        <v>128.30000000000001</v>
      </c>
    </row>
    <row r="4309" spans="1:5" ht="29.1" customHeight="1" x14ac:dyDescent="0.2">
      <c r="A4309" s="547"/>
      <c r="B4309" s="548"/>
      <c r="C4309" s="547"/>
      <c r="D4309" s="548"/>
      <c r="E4309" s="549"/>
    </row>
    <row r="4310" spans="1:5" ht="20.100000000000001" customHeight="1" x14ac:dyDescent="0.2">
      <c r="A4310" s="547" t="s">
        <v>33140</v>
      </c>
      <c r="B4310" s="548" t="s">
        <v>33141</v>
      </c>
      <c r="C4310" s="547" t="s">
        <v>33142</v>
      </c>
      <c r="D4310" s="548" t="s">
        <v>1549</v>
      </c>
      <c r="E4310" s="549">
        <v>497.7</v>
      </c>
    </row>
    <row r="4311" spans="1:5" ht="20.100000000000001" customHeight="1" x14ac:dyDescent="0.2">
      <c r="A4311" s="547"/>
      <c r="B4311" s="548"/>
      <c r="C4311" s="547"/>
      <c r="D4311" s="548"/>
      <c r="E4311" s="549"/>
    </row>
    <row r="4312" spans="1:5" ht="20.100000000000001" customHeight="1" x14ac:dyDescent="0.2">
      <c r="A4312" s="547" t="s">
        <v>33143</v>
      </c>
      <c r="B4312" s="548" t="s">
        <v>33144</v>
      </c>
      <c r="C4312" s="547" t="s">
        <v>33145</v>
      </c>
      <c r="D4312" s="548" t="s">
        <v>1549</v>
      </c>
      <c r="E4312" s="549">
        <v>130.76</v>
      </c>
    </row>
    <row r="4313" spans="1:5" ht="20.100000000000001" customHeight="1" x14ac:dyDescent="0.2">
      <c r="A4313" s="547"/>
      <c r="B4313" s="548"/>
      <c r="C4313" s="547"/>
      <c r="D4313" s="548"/>
      <c r="E4313" s="549"/>
    </row>
    <row r="4314" spans="1:5" ht="20.100000000000001" customHeight="1" x14ac:dyDescent="0.2">
      <c r="A4314" s="547" t="s">
        <v>33146</v>
      </c>
      <c r="B4314" s="548" t="s">
        <v>33147</v>
      </c>
      <c r="C4314" s="547" t="s">
        <v>33148</v>
      </c>
      <c r="D4314" s="548" t="s">
        <v>1549</v>
      </c>
      <c r="E4314" s="549">
        <v>187.61</v>
      </c>
    </row>
    <row r="4315" spans="1:5" ht="48" customHeight="1" x14ac:dyDescent="0.2">
      <c r="A4315" s="547"/>
      <c r="B4315" s="548"/>
      <c r="C4315" s="547"/>
      <c r="D4315" s="548"/>
      <c r="E4315" s="549"/>
    </row>
    <row r="4316" spans="1:5" ht="20.100000000000001" customHeight="1" x14ac:dyDescent="0.2">
      <c r="A4316" s="547" t="s">
        <v>33149</v>
      </c>
      <c r="B4316" s="548" t="s">
        <v>33150</v>
      </c>
      <c r="C4316" s="547" t="s">
        <v>33151</v>
      </c>
      <c r="D4316" s="548" t="s">
        <v>1549</v>
      </c>
      <c r="E4316" s="549">
        <v>497.7</v>
      </c>
    </row>
    <row r="4317" spans="1:5" ht="20.100000000000001" customHeight="1" x14ac:dyDescent="0.2">
      <c r="A4317" s="547"/>
      <c r="B4317" s="548"/>
      <c r="C4317" s="547"/>
      <c r="D4317" s="548"/>
      <c r="E4317" s="549"/>
    </row>
    <row r="4318" spans="1:5" ht="20.100000000000001" customHeight="1" x14ac:dyDescent="0.2">
      <c r="A4318" s="547" t="s">
        <v>33152</v>
      </c>
      <c r="B4318" s="548" t="s">
        <v>33153</v>
      </c>
      <c r="C4318" s="547" t="s">
        <v>33154</v>
      </c>
      <c r="D4318" s="548" t="s">
        <v>1549</v>
      </c>
      <c r="E4318" s="549">
        <v>497.7</v>
      </c>
    </row>
    <row r="4319" spans="1:5" ht="20.100000000000001" customHeight="1" x14ac:dyDescent="0.2">
      <c r="A4319" s="547"/>
      <c r="B4319" s="548"/>
      <c r="C4319" s="547"/>
      <c r="D4319" s="548"/>
      <c r="E4319" s="549"/>
    </row>
    <row r="4320" spans="1:5" ht="20.100000000000001" customHeight="1" x14ac:dyDescent="0.2">
      <c r="A4320" s="547" t="s">
        <v>33155</v>
      </c>
      <c r="B4320" s="548" t="s">
        <v>33156</v>
      </c>
      <c r="C4320" s="547" t="s">
        <v>33157</v>
      </c>
      <c r="D4320" s="548" t="s">
        <v>1549</v>
      </c>
      <c r="E4320" s="549">
        <v>500.32</v>
      </c>
    </row>
    <row r="4321" spans="1:5" ht="2.1" customHeight="1" x14ac:dyDescent="0.2">
      <c r="A4321" s="547"/>
      <c r="B4321" s="548"/>
      <c r="C4321" s="547"/>
      <c r="D4321" s="548"/>
      <c r="E4321" s="549"/>
    </row>
    <row r="4322" spans="1:5" ht="20.100000000000001" customHeight="1" x14ac:dyDescent="0.2">
      <c r="A4322" s="138" t="s">
        <v>33158</v>
      </c>
      <c r="B4322" s="139" t="s">
        <v>33159</v>
      </c>
      <c r="C4322" s="138" t="s">
        <v>33160</v>
      </c>
      <c r="D4322" s="139" t="s">
        <v>1549</v>
      </c>
      <c r="E4322" s="140">
        <v>415.02</v>
      </c>
    </row>
    <row r="4323" spans="1:5" ht="20.100000000000001" customHeight="1" x14ac:dyDescent="0.2">
      <c r="A4323" s="547" t="s">
        <v>33161</v>
      </c>
      <c r="B4323" s="548" t="s">
        <v>33162</v>
      </c>
      <c r="C4323" s="547" t="s">
        <v>33163</v>
      </c>
      <c r="D4323" s="548" t="s">
        <v>1549</v>
      </c>
      <c r="E4323" s="549">
        <v>386.89</v>
      </c>
    </row>
    <row r="4324" spans="1:5" ht="2.1" customHeight="1" x14ac:dyDescent="0.2">
      <c r="A4324" s="547"/>
      <c r="B4324" s="548"/>
      <c r="C4324" s="547"/>
      <c r="D4324" s="548"/>
      <c r="E4324" s="549"/>
    </row>
    <row r="4325" spans="1:5" ht="20.100000000000001" customHeight="1" x14ac:dyDescent="0.2">
      <c r="A4325" s="547" t="s">
        <v>33164</v>
      </c>
      <c r="B4325" s="548" t="s">
        <v>33165</v>
      </c>
      <c r="C4325" s="547" t="s">
        <v>33166</v>
      </c>
      <c r="D4325" s="548" t="s">
        <v>1549</v>
      </c>
      <c r="E4325" s="549">
        <v>411.65</v>
      </c>
    </row>
    <row r="4326" spans="1:5" ht="2.1" customHeight="1" x14ac:dyDescent="0.2">
      <c r="A4326" s="547"/>
      <c r="B4326" s="548"/>
      <c r="C4326" s="547"/>
      <c r="D4326" s="548"/>
      <c r="E4326" s="549"/>
    </row>
    <row r="4327" spans="1:5" ht="20.100000000000001" customHeight="1" x14ac:dyDescent="0.2">
      <c r="A4327" s="547" t="s">
        <v>33167</v>
      </c>
      <c r="B4327" s="548" t="s">
        <v>33168</v>
      </c>
      <c r="C4327" s="547" t="s">
        <v>33169</v>
      </c>
      <c r="D4327" s="548" t="s">
        <v>1549</v>
      </c>
      <c r="E4327" s="549">
        <v>479.18</v>
      </c>
    </row>
    <row r="4328" spans="1:5" ht="2.1" customHeight="1" x14ac:dyDescent="0.2">
      <c r="A4328" s="547"/>
      <c r="B4328" s="548"/>
      <c r="C4328" s="547"/>
      <c r="D4328" s="548"/>
      <c r="E4328" s="549"/>
    </row>
    <row r="4329" spans="1:5" ht="20.100000000000001" customHeight="1" x14ac:dyDescent="0.2">
      <c r="A4329" s="138" t="s">
        <v>33170</v>
      </c>
      <c r="B4329" s="139" t="s">
        <v>33171</v>
      </c>
      <c r="C4329" s="138" t="s">
        <v>33172</v>
      </c>
      <c r="D4329" s="139" t="s">
        <v>1549</v>
      </c>
      <c r="E4329" s="140">
        <v>86.22</v>
      </c>
    </row>
    <row r="4330" spans="1:5" ht="20.100000000000001" customHeight="1" x14ac:dyDescent="0.2">
      <c r="A4330" s="138" t="s">
        <v>33173</v>
      </c>
      <c r="B4330" s="139" t="s">
        <v>33174</v>
      </c>
      <c r="C4330" s="138" t="s">
        <v>33175</v>
      </c>
      <c r="D4330" s="139" t="s">
        <v>1549</v>
      </c>
      <c r="E4330" s="140">
        <v>87.19</v>
      </c>
    </row>
    <row r="4331" spans="1:5" ht="20.100000000000001" customHeight="1" x14ac:dyDescent="0.2">
      <c r="A4331" s="138" t="s">
        <v>33176</v>
      </c>
      <c r="B4331" s="139" t="s">
        <v>33177</v>
      </c>
      <c r="C4331" s="138" t="s">
        <v>33178</v>
      </c>
      <c r="D4331" s="139" t="s">
        <v>1549</v>
      </c>
      <c r="E4331" s="140">
        <v>96.7</v>
      </c>
    </row>
    <row r="4332" spans="1:5" ht="20.100000000000001" customHeight="1" x14ac:dyDescent="0.2">
      <c r="A4332" s="138" t="s">
        <v>33179</v>
      </c>
      <c r="B4332" s="139" t="s">
        <v>33180</v>
      </c>
      <c r="C4332" s="138" t="s">
        <v>33181</v>
      </c>
      <c r="D4332" s="139" t="s">
        <v>1549</v>
      </c>
      <c r="E4332" s="140">
        <v>109.67</v>
      </c>
    </row>
    <row r="4333" spans="1:5" ht="20.100000000000001" customHeight="1" x14ac:dyDescent="0.2">
      <c r="A4333" s="138" t="s">
        <v>33182</v>
      </c>
      <c r="B4333" s="139" t="s">
        <v>33183</v>
      </c>
      <c r="C4333" s="138" t="s">
        <v>33184</v>
      </c>
      <c r="D4333" s="139" t="s">
        <v>1549</v>
      </c>
      <c r="E4333" s="140">
        <v>158.97999999999999</v>
      </c>
    </row>
    <row r="4334" spans="1:5" ht="20.100000000000001" customHeight="1" x14ac:dyDescent="0.2">
      <c r="A4334" s="138" t="s">
        <v>33185</v>
      </c>
      <c r="B4334" s="139" t="s">
        <v>33186</v>
      </c>
      <c r="C4334" s="138" t="s">
        <v>33187</v>
      </c>
      <c r="D4334" s="139" t="s">
        <v>1549</v>
      </c>
      <c r="E4334" s="140">
        <v>195.08</v>
      </c>
    </row>
    <row r="4335" spans="1:5" ht="20.100000000000001" customHeight="1" x14ac:dyDescent="0.2">
      <c r="A4335" s="138" t="s">
        <v>33188</v>
      </c>
      <c r="B4335" s="139" t="s">
        <v>33189</v>
      </c>
      <c r="C4335" s="138" t="s">
        <v>33190</v>
      </c>
      <c r="D4335" s="139" t="s">
        <v>1549</v>
      </c>
      <c r="E4335" s="140">
        <v>72.73</v>
      </c>
    </row>
    <row r="4336" spans="1:5" ht="20.100000000000001" customHeight="1" x14ac:dyDescent="0.2">
      <c r="A4336" s="138" t="s">
        <v>33191</v>
      </c>
      <c r="B4336" s="139" t="s">
        <v>33192</v>
      </c>
      <c r="C4336" s="138" t="s">
        <v>33193</v>
      </c>
      <c r="D4336" s="139" t="s">
        <v>1549</v>
      </c>
      <c r="E4336" s="140">
        <v>73.7</v>
      </c>
    </row>
    <row r="4337" spans="1:5" ht="20.100000000000001" customHeight="1" x14ac:dyDescent="0.2">
      <c r="A4337" s="138" t="s">
        <v>33194</v>
      </c>
      <c r="B4337" s="139" t="s">
        <v>33195</v>
      </c>
      <c r="C4337" s="138" t="s">
        <v>33196</v>
      </c>
      <c r="D4337" s="139" t="s">
        <v>1549</v>
      </c>
      <c r="E4337" s="140">
        <v>96.7</v>
      </c>
    </row>
    <row r="4338" spans="1:5" ht="20.100000000000001" customHeight="1" x14ac:dyDescent="0.2">
      <c r="A4338" s="138" t="s">
        <v>33197</v>
      </c>
      <c r="B4338" s="139" t="s">
        <v>33198</v>
      </c>
      <c r="C4338" s="138" t="s">
        <v>33199</v>
      </c>
      <c r="D4338" s="139" t="s">
        <v>1549</v>
      </c>
      <c r="E4338" s="140">
        <v>109.67</v>
      </c>
    </row>
    <row r="4339" spans="1:5" ht="20.100000000000001" customHeight="1" x14ac:dyDescent="0.2">
      <c r="A4339" s="138" t="s">
        <v>33200</v>
      </c>
      <c r="B4339" s="139" t="s">
        <v>33201</v>
      </c>
      <c r="C4339" s="138" t="s">
        <v>33202</v>
      </c>
      <c r="D4339" s="139" t="s">
        <v>1549</v>
      </c>
      <c r="E4339" s="140">
        <v>124.56</v>
      </c>
    </row>
    <row r="4340" spans="1:5" ht="20.100000000000001" customHeight="1" x14ac:dyDescent="0.2">
      <c r="A4340" s="138" t="s">
        <v>33203</v>
      </c>
      <c r="B4340" s="139" t="s">
        <v>33204</v>
      </c>
      <c r="C4340" s="138" t="s">
        <v>33205</v>
      </c>
      <c r="D4340" s="139" t="s">
        <v>1549</v>
      </c>
      <c r="E4340" s="140">
        <v>132.91999999999999</v>
      </c>
    </row>
    <row r="4341" spans="1:5" ht="20.100000000000001" customHeight="1" x14ac:dyDescent="0.2">
      <c r="A4341" s="138" t="s">
        <v>33206</v>
      </c>
      <c r="B4341" s="139" t="s">
        <v>33207</v>
      </c>
      <c r="C4341" s="138" t="s">
        <v>33208</v>
      </c>
      <c r="D4341" s="139" t="s">
        <v>1549</v>
      </c>
      <c r="E4341" s="140">
        <v>158.97999999999999</v>
      </c>
    </row>
    <row r="4342" spans="1:5" ht="20.100000000000001" customHeight="1" x14ac:dyDescent="0.2">
      <c r="A4342" s="138" t="s">
        <v>33209</v>
      </c>
      <c r="B4342" s="139" t="s">
        <v>33210</v>
      </c>
      <c r="C4342" s="138" t="s">
        <v>33211</v>
      </c>
      <c r="D4342" s="139" t="s">
        <v>1549</v>
      </c>
      <c r="E4342" s="140">
        <v>195.08</v>
      </c>
    </row>
    <row r="4343" spans="1:5" ht="20.100000000000001" customHeight="1" x14ac:dyDescent="0.2">
      <c r="A4343" s="547" t="s">
        <v>33212</v>
      </c>
      <c r="B4343" s="548" t="s">
        <v>33213</v>
      </c>
      <c r="C4343" s="547" t="s">
        <v>33214</v>
      </c>
      <c r="D4343" s="548" t="s">
        <v>1549</v>
      </c>
      <c r="E4343" s="549">
        <v>213.9</v>
      </c>
    </row>
    <row r="4344" spans="1:5" ht="39" customHeight="1" x14ac:dyDescent="0.2">
      <c r="A4344" s="547"/>
      <c r="B4344" s="548"/>
      <c r="C4344" s="547"/>
      <c r="D4344" s="548"/>
      <c r="E4344" s="549"/>
    </row>
    <row r="4345" spans="1:5" ht="20.100000000000001" customHeight="1" x14ac:dyDescent="0.2">
      <c r="A4345" s="138" t="s">
        <v>33215</v>
      </c>
      <c r="B4345" s="139" t="s">
        <v>33216</v>
      </c>
      <c r="C4345" s="138" t="s">
        <v>33217</v>
      </c>
      <c r="D4345" s="139" t="s">
        <v>1549</v>
      </c>
      <c r="E4345" s="140">
        <v>103.33</v>
      </c>
    </row>
    <row r="4346" spans="1:5" ht="20.100000000000001" customHeight="1" x14ac:dyDescent="0.2">
      <c r="A4346" s="138" t="s">
        <v>33218</v>
      </c>
      <c r="B4346" s="139" t="s">
        <v>33219</v>
      </c>
      <c r="C4346" s="138" t="s">
        <v>33220</v>
      </c>
      <c r="D4346" s="139" t="s">
        <v>1549</v>
      </c>
      <c r="E4346" s="140">
        <v>65.930000000000007</v>
      </c>
    </row>
    <row r="4347" spans="1:5" ht="20.100000000000001" customHeight="1" x14ac:dyDescent="0.2">
      <c r="A4347" s="547" t="s">
        <v>33221</v>
      </c>
      <c r="B4347" s="548" t="s">
        <v>33222</v>
      </c>
      <c r="C4347" s="547" t="s">
        <v>33223</v>
      </c>
      <c r="D4347" s="548" t="s">
        <v>1549</v>
      </c>
      <c r="E4347" s="549">
        <v>773.6</v>
      </c>
    </row>
    <row r="4348" spans="1:5" ht="2.1" customHeight="1" x14ac:dyDescent="0.2">
      <c r="A4348" s="547"/>
      <c r="B4348" s="548"/>
      <c r="C4348" s="547"/>
      <c r="D4348" s="548"/>
      <c r="E4348" s="549"/>
    </row>
    <row r="4349" spans="1:5" ht="20.100000000000001" customHeight="1" x14ac:dyDescent="0.2">
      <c r="A4349" s="547" t="s">
        <v>33224</v>
      </c>
      <c r="B4349" s="548" t="s">
        <v>33225</v>
      </c>
      <c r="C4349" s="547" t="s">
        <v>33226</v>
      </c>
      <c r="D4349" s="548" t="s">
        <v>1549</v>
      </c>
      <c r="E4349" s="549">
        <v>513.6</v>
      </c>
    </row>
    <row r="4350" spans="1:5" ht="11.1" customHeight="1" x14ac:dyDescent="0.2">
      <c r="A4350" s="547"/>
      <c r="B4350" s="548"/>
      <c r="C4350" s="547"/>
      <c r="D4350" s="548"/>
      <c r="E4350" s="549"/>
    </row>
    <row r="4351" spans="1:5" ht="20.100000000000001" customHeight="1" x14ac:dyDescent="0.2">
      <c r="A4351" s="547" t="s">
        <v>33227</v>
      </c>
      <c r="B4351" s="548" t="s">
        <v>33228</v>
      </c>
      <c r="C4351" s="547" t="s">
        <v>33229</v>
      </c>
      <c r="D4351" s="548" t="s">
        <v>1549</v>
      </c>
      <c r="E4351" s="549">
        <v>212.53</v>
      </c>
    </row>
    <row r="4352" spans="1:5" ht="11.1" customHeight="1" x14ac:dyDescent="0.2">
      <c r="A4352" s="547"/>
      <c r="B4352" s="548"/>
      <c r="C4352" s="547"/>
      <c r="D4352" s="548"/>
      <c r="E4352" s="549"/>
    </row>
    <row r="4353" spans="1:5" ht="20.100000000000001" customHeight="1" x14ac:dyDescent="0.2">
      <c r="A4353" s="547" t="s">
        <v>33230</v>
      </c>
      <c r="B4353" s="548" t="s">
        <v>33231</v>
      </c>
      <c r="C4353" s="547" t="s">
        <v>33232</v>
      </c>
      <c r="D4353" s="548" t="s">
        <v>1549</v>
      </c>
      <c r="E4353" s="549">
        <v>453.21</v>
      </c>
    </row>
    <row r="4354" spans="1:5" ht="20.100000000000001" customHeight="1" x14ac:dyDescent="0.2">
      <c r="A4354" s="547"/>
      <c r="B4354" s="548"/>
      <c r="C4354" s="547"/>
      <c r="D4354" s="548"/>
      <c r="E4354" s="549"/>
    </row>
    <row r="4355" spans="1:5" ht="20.100000000000001" customHeight="1" x14ac:dyDescent="0.2">
      <c r="A4355" s="138" t="s">
        <v>33233</v>
      </c>
      <c r="B4355" s="139" t="s">
        <v>33234</v>
      </c>
      <c r="C4355" s="138" t="s">
        <v>33235</v>
      </c>
      <c r="D4355" s="139" t="s">
        <v>1549</v>
      </c>
      <c r="E4355" s="140">
        <v>52.91</v>
      </c>
    </row>
    <row r="4356" spans="1:5" ht="20.100000000000001" customHeight="1" x14ac:dyDescent="0.2">
      <c r="A4356" s="138" t="s">
        <v>33236</v>
      </c>
      <c r="B4356" s="139" t="s">
        <v>33237</v>
      </c>
      <c r="C4356" s="138" t="s">
        <v>33238</v>
      </c>
      <c r="D4356" s="139" t="s">
        <v>1549</v>
      </c>
      <c r="E4356" s="140">
        <v>73.819999999999993</v>
      </c>
    </row>
    <row r="4357" spans="1:5" ht="20.100000000000001" customHeight="1" x14ac:dyDescent="0.2">
      <c r="A4357" s="138" t="s">
        <v>33239</v>
      </c>
      <c r="B4357" s="139" t="s">
        <v>33240</v>
      </c>
      <c r="C4357" s="138" t="s">
        <v>33241</v>
      </c>
      <c r="D4357" s="139" t="s">
        <v>1549</v>
      </c>
      <c r="E4357" s="140">
        <v>126.84</v>
      </c>
    </row>
    <row r="4358" spans="1:5" ht="20.100000000000001" customHeight="1" x14ac:dyDescent="0.2">
      <c r="A4358" s="138" t="s">
        <v>33242</v>
      </c>
      <c r="B4358" s="139" t="s">
        <v>33243</v>
      </c>
      <c r="C4358" s="138" t="s">
        <v>33244</v>
      </c>
      <c r="D4358" s="139" t="s">
        <v>1549</v>
      </c>
      <c r="E4358" s="140">
        <v>135.19999999999999</v>
      </c>
    </row>
    <row r="4359" spans="1:5" ht="20.100000000000001" customHeight="1" x14ac:dyDescent="0.2">
      <c r="A4359" s="547" t="s">
        <v>33245</v>
      </c>
      <c r="B4359" s="548" t="s">
        <v>33246</v>
      </c>
      <c r="C4359" s="547" t="s">
        <v>33247</v>
      </c>
      <c r="D4359" s="548" t="s">
        <v>1549</v>
      </c>
      <c r="E4359" s="549">
        <v>65.91</v>
      </c>
    </row>
    <row r="4360" spans="1:5" ht="11.1" customHeight="1" x14ac:dyDescent="0.2">
      <c r="A4360" s="547"/>
      <c r="B4360" s="548"/>
      <c r="C4360" s="547"/>
      <c r="D4360" s="548"/>
      <c r="E4360" s="549"/>
    </row>
    <row r="4361" spans="1:5" ht="20.100000000000001" customHeight="1" x14ac:dyDescent="0.2">
      <c r="A4361" s="138" t="s">
        <v>33248</v>
      </c>
      <c r="B4361" s="139" t="s">
        <v>33249</v>
      </c>
      <c r="C4361" s="138" t="s">
        <v>33250</v>
      </c>
      <c r="D4361" s="139" t="s">
        <v>1549</v>
      </c>
      <c r="E4361" s="140">
        <v>63.94</v>
      </c>
    </row>
    <row r="4362" spans="1:5" ht="20.100000000000001" customHeight="1" x14ac:dyDescent="0.2">
      <c r="A4362" s="138" t="s">
        <v>33251</v>
      </c>
      <c r="B4362" s="139" t="s">
        <v>33252</v>
      </c>
      <c r="C4362" s="138" t="s">
        <v>33253</v>
      </c>
      <c r="D4362" s="139" t="s">
        <v>1549</v>
      </c>
      <c r="E4362" s="140">
        <v>90.93</v>
      </c>
    </row>
    <row r="4363" spans="1:5" ht="20.100000000000001" customHeight="1" x14ac:dyDescent="0.2">
      <c r="A4363" s="138" t="s">
        <v>33254</v>
      </c>
      <c r="B4363" s="139" t="s">
        <v>33255</v>
      </c>
      <c r="C4363" s="138" t="s">
        <v>33256</v>
      </c>
      <c r="D4363" s="139" t="s">
        <v>1549</v>
      </c>
      <c r="E4363" s="140">
        <v>108.42</v>
      </c>
    </row>
    <row r="4364" spans="1:5" ht="20.100000000000001" customHeight="1" x14ac:dyDescent="0.2">
      <c r="A4364" s="138" t="s">
        <v>33257</v>
      </c>
      <c r="B4364" s="139" t="s">
        <v>33258</v>
      </c>
      <c r="C4364" s="138" t="s">
        <v>33259</v>
      </c>
      <c r="D4364" s="139" t="s">
        <v>1549</v>
      </c>
      <c r="E4364" s="140">
        <v>139.49</v>
      </c>
    </row>
    <row r="4365" spans="1:5" ht="20.100000000000001" customHeight="1" x14ac:dyDescent="0.2">
      <c r="A4365" s="547" t="s">
        <v>33260</v>
      </c>
      <c r="B4365" s="548" t="s">
        <v>33261</v>
      </c>
      <c r="C4365" s="547" t="s">
        <v>33262</v>
      </c>
      <c r="D4365" s="548" t="s">
        <v>1549</v>
      </c>
      <c r="E4365" s="549">
        <v>77.5</v>
      </c>
    </row>
    <row r="4366" spans="1:5" ht="2.1" customHeight="1" x14ac:dyDescent="0.2">
      <c r="A4366" s="547"/>
      <c r="B4366" s="548"/>
      <c r="C4366" s="547"/>
      <c r="D4366" s="548"/>
      <c r="E4366" s="549"/>
    </row>
    <row r="4367" spans="1:5" ht="20.100000000000001" customHeight="1" x14ac:dyDescent="0.2">
      <c r="A4367" s="138" t="s">
        <v>33263</v>
      </c>
      <c r="B4367" s="139" t="s">
        <v>33264</v>
      </c>
      <c r="C4367" s="138" t="s">
        <v>33265</v>
      </c>
      <c r="D4367" s="139" t="s">
        <v>1549</v>
      </c>
      <c r="E4367" s="140">
        <v>48.73</v>
      </c>
    </row>
    <row r="4368" spans="1:5" ht="20.100000000000001" customHeight="1" x14ac:dyDescent="0.2">
      <c r="A4368" s="138" t="s">
        <v>33266</v>
      </c>
      <c r="B4368" s="139" t="s">
        <v>33267</v>
      </c>
      <c r="C4368" s="138" t="s">
        <v>33268</v>
      </c>
      <c r="D4368" s="139" t="s">
        <v>1549</v>
      </c>
      <c r="E4368" s="140">
        <v>48.62</v>
      </c>
    </row>
    <row r="4369" spans="1:5" ht="20.100000000000001" customHeight="1" x14ac:dyDescent="0.2">
      <c r="A4369" s="138" t="s">
        <v>33269</v>
      </c>
      <c r="B4369" s="139" t="s">
        <v>33270</v>
      </c>
      <c r="C4369" s="138" t="s">
        <v>33271</v>
      </c>
      <c r="D4369" s="139" t="s">
        <v>1549</v>
      </c>
      <c r="E4369" s="140">
        <v>315.99</v>
      </c>
    </row>
    <row r="4370" spans="1:5" ht="20.100000000000001" customHeight="1" x14ac:dyDescent="0.2">
      <c r="A4370" s="547" t="s">
        <v>33272</v>
      </c>
      <c r="B4370" s="548" t="s">
        <v>33273</v>
      </c>
      <c r="C4370" s="547" t="s">
        <v>33274</v>
      </c>
      <c r="D4370" s="548" t="s">
        <v>1549</v>
      </c>
      <c r="E4370" s="549">
        <v>443.12</v>
      </c>
    </row>
    <row r="4371" spans="1:5" ht="2.1" customHeight="1" x14ac:dyDescent="0.2">
      <c r="A4371" s="547"/>
      <c r="B4371" s="548"/>
      <c r="C4371" s="547"/>
      <c r="D4371" s="548"/>
      <c r="E4371" s="549"/>
    </row>
    <row r="4372" spans="1:5" ht="20.100000000000001" customHeight="1" x14ac:dyDescent="0.2">
      <c r="A4372" s="138" t="s">
        <v>33275</v>
      </c>
      <c r="B4372" s="139" t="s">
        <v>33276</v>
      </c>
      <c r="C4372" s="138" t="s">
        <v>33277</v>
      </c>
      <c r="D4372" s="139" t="s">
        <v>1549</v>
      </c>
      <c r="E4372" s="140">
        <v>347.71</v>
      </c>
    </row>
    <row r="4373" spans="1:5" ht="20.100000000000001" customHeight="1" x14ac:dyDescent="0.2">
      <c r="A4373" s="547" t="s">
        <v>33278</v>
      </c>
      <c r="B4373" s="548" t="s">
        <v>33279</v>
      </c>
      <c r="C4373" s="547" t="s">
        <v>33280</v>
      </c>
      <c r="D4373" s="548" t="s">
        <v>1549</v>
      </c>
      <c r="E4373" s="549">
        <v>1435.33</v>
      </c>
    </row>
    <row r="4374" spans="1:5" ht="2.1" customHeight="1" x14ac:dyDescent="0.2">
      <c r="A4374" s="547"/>
      <c r="B4374" s="548"/>
      <c r="C4374" s="547"/>
      <c r="D4374" s="548"/>
      <c r="E4374" s="549"/>
    </row>
    <row r="4375" spans="1:5" ht="20.100000000000001" customHeight="1" x14ac:dyDescent="0.2">
      <c r="A4375" s="547" t="s">
        <v>33281</v>
      </c>
      <c r="B4375" s="548" t="s">
        <v>33282</v>
      </c>
      <c r="C4375" s="547" t="s">
        <v>33283</v>
      </c>
      <c r="D4375" s="548" t="s">
        <v>1549</v>
      </c>
      <c r="E4375" s="549">
        <v>1209.6500000000001</v>
      </c>
    </row>
    <row r="4376" spans="1:5" ht="2.1" customHeight="1" x14ac:dyDescent="0.2">
      <c r="A4376" s="547"/>
      <c r="B4376" s="548"/>
      <c r="C4376" s="547"/>
      <c r="D4376" s="548"/>
      <c r="E4376" s="549"/>
    </row>
    <row r="4377" spans="1:5" ht="20.100000000000001" customHeight="1" x14ac:dyDescent="0.2">
      <c r="A4377" s="547" t="s">
        <v>33284</v>
      </c>
      <c r="B4377" s="548" t="s">
        <v>33285</v>
      </c>
      <c r="C4377" s="547" t="s">
        <v>33286</v>
      </c>
      <c r="D4377" s="548" t="s">
        <v>1549</v>
      </c>
      <c r="E4377" s="549">
        <v>274.91000000000003</v>
      </c>
    </row>
    <row r="4378" spans="1:5" ht="11.1" customHeight="1" x14ac:dyDescent="0.2">
      <c r="A4378" s="547"/>
      <c r="B4378" s="548"/>
      <c r="C4378" s="547"/>
      <c r="D4378" s="548"/>
      <c r="E4378" s="549"/>
    </row>
    <row r="4379" spans="1:5" ht="20.100000000000001" customHeight="1" x14ac:dyDescent="0.2">
      <c r="A4379" s="138" t="s">
        <v>33287</v>
      </c>
      <c r="B4379" s="139" t="s">
        <v>33288</v>
      </c>
      <c r="C4379" s="138" t="s">
        <v>33289</v>
      </c>
      <c r="D4379" s="139" t="s">
        <v>1549</v>
      </c>
      <c r="E4379" s="140">
        <v>201.16</v>
      </c>
    </row>
    <row r="4380" spans="1:5" ht="20.100000000000001" customHeight="1" x14ac:dyDescent="0.2">
      <c r="A4380" s="138" t="s">
        <v>33290</v>
      </c>
      <c r="B4380" s="139" t="s">
        <v>33291</v>
      </c>
      <c r="C4380" s="138" t="s">
        <v>33292</v>
      </c>
      <c r="D4380" s="139" t="s">
        <v>1549</v>
      </c>
      <c r="E4380" s="140">
        <v>309.81</v>
      </c>
    </row>
    <row r="4381" spans="1:5" ht="20.100000000000001" customHeight="1" x14ac:dyDescent="0.2">
      <c r="A4381" s="138" t="s">
        <v>33293</v>
      </c>
      <c r="B4381" s="139" t="s">
        <v>33294</v>
      </c>
      <c r="C4381" s="138" t="s">
        <v>33295</v>
      </c>
      <c r="D4381" s="139" t="s">
        <v>1549</v>
      </c>
      <c r="E4381" s="140">
        <v>802.36</v>
      </c>
    </row>
    <row r="4382" spans="1:5" ht="20.100000000000001" customHeight="1" x14ac:dyDescent="0.2">
      <c r="A4382" s="138" t="s">
        <v>33296</v>
      </c>
      <c r="B4382" s="139" t="s">
        <v>33297</v>
      </c>
      <c r="C4382" s="138" t="s">
        <v>33298</v>
      </c>
      <c r="D4382" s="139" t="s">
        <v>1549</v>
      </c>
      <c r="E4382" s="140">
        <v>309.81</v>
      </c>
    </row>
    <row r="4383" spans="1:5" ht="20.100000000000001" customHeight="1" x14ac:dyDescent="0.2">
      <c r="A4383" s="138" t="s">
        <v>33299</v>
      </c>
      <c r="B4383" s="139" t="s">
        <v>33300</v>
      </c>
      <c r="C4383" s="138" t="s">
        <v>33301</v>
      </c>
      <c r="D4383" s="139" t="s">
        <v>1549</v>
      </c>
      <c r="E4383" s="140">
        <v>126.86</v>
      </c>
    </row>
    <row r="4384" spans="1:5" ht="20.100000000000001" customHeight="1" x14ac:dyDescent="0.2">
      <c r="A4384" s="138" t="s">
        <v>33302</v>
      </c>
      <c r="B4384" s="139" t="s">
        <v>33303</v>
      </c>
      <c r="C4384" s="138" t="s">
        <v>33304</v>
      </c>
      <c r="D4384" s="139" t="s">
        <v>1549</v>
      </c>
      <c r="E4384" s="140">
        <v>126.86</v>
      </c>
    </row>
    <row r="4385" spans="1:5" ht="20.100000000000001" customHeight="1" x14ac:dyDescent="0.2">
      <c r="A4385" s="547" t="s">
        <v>33305</v>
      </c>
      <c r="B4385" s="548" t="s">
        <v>33306</v>
      </c>
      <c r="C4385" s="547" t="s">
        <v>33307</v>
      </c>
      <c r="D4385" s="548" t="s">
        <v>1549</v>
      </c>
      <c r="E4385" s="549">
        <v>318.63</v>
      </c>
    </row>
    <row r="4386" spans="1:5" ht="2.1" customHeight="1" x14ac:dyDescent="0.2">
      <c r="A4386" s="547"/>
      <c r="B4386" s="548"/>
      <c r="C4386" s="547"/>
      <c r="D4386" s="548"/>
      <c r="E4386" s="549"/>
    </row>
    <row r="4387" spans="1:5" ht="20.100000000000001" customHeight="1" x14ac:dyDescent="0.2">
      <c r="A4387" s="547" t="s">
        <v>33308</v>
      </c>
      <c r="B4387" s="548" t="s">
        <v>33309</v>
      </c>
      <c r="C4387" s="547" t="s">
        <v>33310</v>
      </c>
      <c r="D4387" s="548" t="s">
        <v>1549</v>
      </c>
      <c r="E4387" s="549">
        <v>384.23</v>
      </c>
    </row>
    <row r="4388" spans="1:5" ht="2.1" customHeight="1" x14ac:dyDescent="0.2">
      <c r="A4388" s="547"/>
      <c r="B4388" s="548"/>
      <c r="C4388" s="547"/>
      <c r="D4388" s="548"/>
      <c r="E4388" s="549"/>
    </row>
    <row r="4389" spans="1:5" ht="20.100000000000001" customHeight="1" x14ac:dyDescent="0.2">
      <c r="A4389" s="547" t="s">
        <v>33311</v>
      </c>
      <c r="B4389" s="548" t="s">
        <v>33312</v>
      </c>
      <c r="C4389" s="547" t="s">
        <v>33313</v>
      </c>
      <c r="D4389" s="548" t="s">
        <v>1549</v>
      </c>
      <c r="E4389" s="549">
        <v>854.82</v>
      </c>
    </row>
    <row r="4390" spans="1:5" ht="2.1" customHeight="1" x14ac:dyDescent="0.2">
      <c r="A4390" s="547"/>
      <c r="B4390" s="548"/>
      <c r="C4390" s="547"/>
      <c r="D4390" s="548"/>
      <c r="E4390" s="549"/>
    </row>
    <row r="4391" spans="1:5" ht="20.100000000000001" customHeight="1" x14ac:dyDescent="0.2">
      <c r="A4391" s="547" t="s">
        <v>33314</v>
      </c>
      <c r="B4391" s="548" t="s">
        <v>33315</v>
      </c>
      <c r="C4391" s="547" t="s">
        <v>33316</v>
      </c>
      <c r="D4391" s="548" t="s">
        <v>1549</v>
      </c>
      <c r="E4391" s="549">
        <v>715.1</v>
      </c>
    </row>
    <row r="4392" spans="1:5" ht="11.1" customHeight="1" x14ac:dyDescent="0.2">
      <c r="A4392" s="547"/>
      <c r="B4392" s="548"/>
      <c r="C4392" s="547"/>
      <c r="D4392" s="548"/>
      <c r="E4392" s="549"/>
    </row>
    <row r="4393" spans="1:5" ht="20.100000000000001" customHeight="1" x14ac:dyDescent="0.2">
      <c r="A4393" s="547" t="s">
        <v>33317</v>
      </c>
      <c r="B4393" s="548" t="s">
        <v>33318</v>
      </c>
      <c r="C4393" s="547" t="s">
        <v>33319</v>
      </c>
      <c r="D4393" s="548" t="s">
        <v>1549</v>
      </c>
      <c r="E4393" s="549">
        <v>441.05</v>
      </c>
    </row>
    <row r="4394" spans="1:5" ht="20.100000000000001" customHeight="1" x14ac:dyDescent="0.2">
      <c r="A4394" s="547"/>
      <c r="B4394" s="548"/>
      <c r="C4394" s="547"/>
      <c r="D4394" s="548"/>
      <c r="E4394" s="549"/>
    </row>
    <row r="4395" spans="1:5" ht="20.100000000000001" customHeight="1" x14ac:dyDescent="0.2">
      <c r="A4395" s="547" t="s">
        <v>33320</v>
      </c>
      <c r="B4395" s="548" t="s">
        <v>33321</v>
      </c>
      <c r="C4395" s="547" t="s">
        <v>33322</v>
      </c>
      <c r="D4395" s="548" t="s">
        <v>1549</v>
      </c>
      <c r="E4395" s="549">
        <v>477.18</v>
      </c>
    </row>
    <row r="4396" spans="1:5" ht="20.100000000000001" customHeight="1" x14ac:dyDescent="0.2">
      <c r="A4396" s="547"/>
      <c r="B4396" s="548"/>
      <c r="C4396" s="547"/>
      <c r="D4396" s="548"/>
      <c r="E4396" s="549"/>
    </row>
    <row r="4397" spans="1:5" ht="20.100000000000001" customHeight="1" x14ac:dyDescent="0.2">
      <c r="A4397" s="547" t="s">
        <v>33323</v>
      </c>
      <c r="B4397" s="548" t="s">
        <v>33324</v>
      </c>
      <c r="C4397" s="547" t="s">
        <v>33325</v>
      </c>
      <c r="D4397" s="548" t="s">
        <v>1549</v>
      </c>
      <c r="E4397" s="549">
        <v>299.67</v>
      </c>
    </row>
    <row r="4398" spans="1:5" ht="2.1" customHeight="1" x14ac:dyDescent="0.2">
      <c r="A4398" s="547"/>
      <c r="B4398" s="548"/>
      <c r="C4398" s="547"/>
      <c r="D4398" s="548"/>
      <c r="E4398" s="549"/>
    </row>
    <row r="4399" spans="1:5" ht="20.100000000000001" customHeight="1" x14ac:dyDescent="0.2">
      <c r="A4399" s="138" t="s">
        <v>33326</v>
      </c>
      <c r="B4399" s="139" t="s">
        <v>33327</v>
      </c>
      <c r="C4399" s="138" t="s">
        <v>33328</v>
      </c>
      <c r="D4399" s="139" t="s">
        <v>1549</v>
      </c>
      <c r="E4399" s="140">
        <v>33.24</v>
      </c>
    </row>
    <row r="4400" spans="1:5" ht="20.100000000000001" customHeight="1" x14ac:dyDescent="0.2">
      <c r="A4400" s="138" t="s">
        <v>33329</v>
      </c>
      <c r="B4400" s="139" t="s">
        <v>33330</v>
      </c>
      <c r="C4400" s="138" t="s">
        <v>33331</v>
      </c>
      <c r="D4400" s="139" t="s">
        <v>1549</v>
      </c>
      <c r="E4400" s="140">
        <v>41.55</v>
      </c>
    </row>
    <row r="4401" spans="1:5" ht="20.100000000000001" customHeight="1" x14ac:dyDescent="0.2">
      <c r="A4401" s="138" t="s">
        <v>33332</v>
      </c>
      <c r="B4401" s="139" t="s">
        <v>33333</v>
      </c>
      <c r="C4401" s="138" t="s">
        <v>33334</v>
      </c>
      <c r="D4401" s="139" t="s">
        <v>1549</v>
      </c>
      <c r="E4401" s="140">
        <v>221.8</v>
      </c>
    </row>
    <row r="4402" spans="1:5" ht="20.100000000000001" customHeight="1" x14ac:dyDescent="0.2">
      <c r="A4402" s="547" t="s">
        <v>33335</v>
      </c>
      <c r="B4402" s="548" t="s">
        <v>33336</v>
      </c>
      <c r="C4402" s="547" t="s">
        <v>33337</v>
      </c>
      <c r="D4402" s="548" t="s">
        <v>1770</v>
      </c>
      <c r="E4402" s="549">
        <v>673.5</v>
      </c>
    </row>
    <row r="4403" spans="1:5" ht="11.1" customHeight="1" x14ac:dyDescent="0.2">
      <c r="A4403" s="547"/>
      <c r="B4403" s="548"/>
      <c r="C4403" s="547"/>
      <c r="D4403" s="548"/>
      <c r="E4403" s="549"/>
    </row>
    <row r="4404" spans="1:5" ht="20.100000000000001" customHeight="1" x14ac:dyDescent="0.2">
      <c r="A4404" s="547" t="s">
        <v>33338</v>
      </c>
      <c r="B4404" s="548" t="s">
        <v>33339</v>
      </c>
      <c r="C4404" s="547" t="s">
        <v>33340</v>
      </c>
      <c r="D4404" s="548" t="s">
        <v>1549</v>
      </c>
      <c r="E4404" s="549">
        <v>164.22</v>
      </c>
    </row>
    <row r="4405" spans="1:5" ht="2.1" customHeight="1" x14ac:dyDescent="0.2">
      <c r="A4405" s="547"/>
      <c r="B4405" s="548"/>
      <c r="C4405" s="547"/>
      <c r="D4405" s="548"/>
      <c r="E4405" s="549"/>
    </row>
    <row r="4406" spans="1:5" ht="20.100000000000001" customHeight="1" x14ac:dyDescent="0.2">
      <c r="A4406" s="138" t="s">
        <v>33341</v>
      </c>
      <c r="B4406" s="139" t="s">
        <v>33342</v>
      </c>
      <c r="C4406" s="138" t="s">
        <v>33343</v>
      </c>
      <c r="D4406" s="139" t="s">
        <v>1549</v>
      </c>
      <c r="E4406" s="140">
        <v>72.069999999999993</v>
      </c>
    </row>
    <row r="4407" spans="1:5" ht="20.100000000000001" customHeight="1" x14ac:dyDescent="0.2">
      <c r="A4407" s="136" t="s">
        <v>33344</v>
      </c>
      <c r="B4407" s="552" t="s">
        <v>33345</v>
      </c>
      <c r="C4407" s="552"/>
      <c r="D4407" s="552"/>
      <c r="E4407" s="137">
        <v>46290.52</v>
      </c>
    </row>
    <row r="4408" spans="1:5" ht="20.100000000000001" customHeight="1" x14ac:dyDescent="0.2">
      <c r="A4408" s="547" t="s">
        <v>33346</v>
      </c>
      <c r="B4408" s="548" t="s">
        <v>33347</v>
      </c>
      <c r="C4408" s="547" t="s">
        <v>33348</v>
      </c>
      <c r="D4408" s="548" t="s">
        <v>1549</v>
      </c>
      <c r="E4408" s="549">
        <v>2686.14</v>
      </c>
    </row>
    <row r="4409" spans="1:5" ht="2.1" customHeight="1" x14ac:dyDescent="0.2">
      <c r="A4409" s="547"/>
      <c r="B4409" s="548"/>
      <c r="C4409" s="547"/>
      <c r="D4409" s="548"/>
      <c r="E4409" s="549"/>
    </row>
    <row r="4410" spans="1:5" ht="20.100000000000001" customHeight="1" x14ac:dyDescent="0.2">
      <c r="A4410" s="547" t="s">
        <v>33349</v>
      </c>
      <c r="B4410" s="548" t="s">
        <v>33350</v>
      </c>
      <c r="C4410" s="547" t="s">
        <v>33351</v>
      </c>
      <c r="D4410" s="548" t="s">
        <v>1549</v>
      </c>
      <c r="E4410" s="549">
        <v>2767.66</v>
      </c>
    </row>
    <row r="4411" spans="1:5" ht="2.1" customHeight="1" x14ac:dyDescent="0.2">
      <c r="A4411" s="547"/>
      <c r="B4411" s="548"/>
      <c r="C4411" s="547"/>
      <c r="D4411" s="548"/>
      <c r="E4411" s="549"/>
    </row>
    <row r="4412" spans="1:5" ht="20.100000000000001" customHeight="1" x14ac:dyDescent="0.2">
      <c r="A4412" s="547" t="s">
        <v>33352</v>
      </c>
      <c r="B4412" s="548" t="s">
        <v>33353</v>
      </c>
      <c r="C4412" s="547" t="s">
        <v>33354</v>
      </c>
      <c r="D4412" s="548" t="s">
        <v>1549</v>
      </c>
      <c r="E4412" s="549">
        <v>3286.77</v>
      </c>
    </row>
    <row r="4413" spans="1:5" ht="2.1" customHeight="1" x14ac:dyDescent="0.2">
      <c r="A4413" s="547"/>
      <c r="B4413" s="548"/>
      <c r="C4413" s="547"/>
      <c r="D4413" s="548"/>
      <c r="E4413" s="549"/>
    </row>
    <row r="4414" spans="1:5" ht="20.100000000000001" customHeight="1" x14ac:dyDescent="0.2">
      <c r="A4414" s="547" t="s">
        <v>33355</v>
      </c>
      <c r="B4414" s="548" t="s">
        <v>33356</v>
      </c>
      <c r="C4414" s="547" t="s">
        <v>33357</v>
      </c>
      <c r="D4414" s="548" t="s">
        <v>1549</v>
      </c>
      <c r="E4414" s="549">
        <v>3879.66</v>
      </c>
    </row>
    <row r="4415" spans="1:5" ht="2.1" customHeight="1" x14ac:dyDescent="0.2">
      <c r="A4415" s="547"/>
      <c r="B4415" s="548"/>
      <c r="C4415" s="547"/>
      <c r="D4415" s="548"/>
      <c r="E4415" s="549"/>
    </row>
    <row r="4416" spans="1:5" ht="20.100000000000001" customHeight="1" x14ac:dyDescent="0.2">
      <c r="A4416" s="547" t="s">
        <v>33358</v>
      </c>
      <c r="B4416" s="548" t="s">
        <v>33359</v>
      </c>
      <c r="C4416" s="547" t="s">
        <v>33360</v>
      </c>
      <c r="D4416" s="548" t="s">
        <v>1549</v>
      </c>
      <c r="E4416" s="549">
        <v>4487.63</v>
      </c>
    </row>
    <row r="4417" spans="1:5" ht="2.1" customHeight="1" x14ac:dyDescent="0.2">
      <c r="A4417" s="547"/>
      <c r="B4417" s="548"/>
      <c r="C4417" s="547"/>
      <c r="D4417" s="548"/>
      <c r="E4417" s="549"/>
    </row>
    <row r="4418" spans="1:5" ht="20.100000000000001" customHeight="1" x14ac:dyDescent="0.2">
      <c r="A4418" s="547" t="s">
        <v>33361</v>
      </c>
      <c r="B4418" s="548" t="s">
        <v>33362</v>
      </c>
      <c r="C4418" s="547" t="s">
        <v>33363</v>
      </c>
      <c r="D4418" s="548" t="s">
        <v>1549</v>
      </c>
      <c r="E4418" s="549">
        <v>3567.39</v>
      </c>
    </row>
    <row r="4419" spans="1:5" ht="2.1" customHeight="1" x14ac:dyDescent="0.2">
      <c r="A4419" s="547"/>
      <c r="B4419" s="548"/>
      <c r="C4419" s="547"/>
      <c r="D4419" s="548"/>
      <c r="E4419" s="549"/>
    </row>
    <row r="4420" spans="1:5" ht="20.100000000000001" customHeight="1" x14ac:dyDescent="0.2">
      <c r="A4420" s="547" t="s">
        <v>33364</v>
      </c>
      <c r="B4420" s="548" t="s">
        <v>33365</v>
      </c>
      <c r="C4420" s="547" t="s">
        <v>33366</v>
      </c>
      <c r="D4420" s="548" t="s">
        <v>1549</v>
      </c>
      <c r="E4420" s="549">
        <v>1736.2</v>
      </c>
    </row>
    <row r="4421" spans="1:5" ht="11.1" customHeight="1" x14ac:dyDescent="0.2">
      <c r="A4421" s="547"/>
      <c r="B4421" s="548"/>
      <c r="C4421" s="547"/>
      <c r="D4421" s="548"/>
      <c r="E4421" s="549"/>
    </row>
    <row r="4422" spans="1:5" ht="20.100000000000001" customHeight="1" x14ac:dyDescent="0.2">
      <c r="A4422" s="547" t="s">
        <v>33367</v>
      </c>
      <c r="B4422" s="548" t="s">
        <v>33368</v>
      </c>
      <c r="C4422" s="547" t="s">
        <v>33369</v>
      </c>
      <c r="D4422" s="548" t="s">
        <v>1549</v>
      </c>
      <c r="E4422" s="549">
        <v>2317.17</v>
      </c>
    </row>
    <row r="4423" spans="1:5" ht="11.1" customHeight="1" x14ac:dyDescent="0.2">
      <c r="A4423" s="547"/>
      <c r="B4423" s="548"/>
      <c r="C4423" s="547"/>
      <c r="D4423" s="548"/>
      <c r="E4423" s="549"/>
    </row>
    <row r="4424" spans="1:5" ht="20.100000000000001" customHeight="1" x14ac:dyDescent="0.2">
      <c r="A4424" s="547" t="s">
        <v>33370</v>
      </c>
      <c r="B4424" s="548" t="s">
        <v>33371</v>
      </c>
      <c r="C4424" s="547" t="s">
        <v>33372</v>
      </c>
      <c r="D4424" s="548" t="s">
        <v>1549</v>
      </c>
      <c r="E4424" s="549">
        <v>1855.71</v>
      </c>
    </row>
    <row r="4425" spans="1:5" ht="11.1" customHeight="1" x14ac:dyDescent="0.2">
      <c r="A4425" s="547"/>
      <c r="B4425" s="548"/>
      <c r="C4425" s="547"/>
      <c r="D4425" s="548"/>
      <c r="E4425" s="549"/>
    </row>
    <row r="4426" spans="1:5" ht="20.100000000000001" customHeight="1" x14ac:dyDescent="0.2">
      <c r="A4426" s="547" t="s">
        <v>33373</v>
      </c>
      <c r="B4426" s="548" t="s">
        <v>33374</v>
      </c>
      <c r="C4426" s="547" t="s">
        <v>33375</v>
      </c>
      <c r="D4426" s="548" t="s">
        <v>1549</v>
      </c>
      <c r="E4426" s="549">
        <v>2180.63</v>
      </c>
    </row>
    <row r="4427" spans="1:5" ht="20.100000000000001" customHeight="1" x14ac:dyDescent="0.2">
      <c r="A4427" s="547"/>
      <c r="B4427" s="548"/>
      <c r="C4427" s="547"/>
      <c r="D4427" s="548"/>
      <c r="E4427" s="549"/>
    </row>
    <row r="4428" spans="1:5" ht="20.100000000000001" customHeight="1" x14ac:dyDescent="0.2">
      <c r="A4428" s="547" t="s">
        <v>33376</v>
      </c>
      <c r="B4428" s="548" t="s">
        <v>33377</v>
      </c>
      <c r="C4428" s="547" t="s">
        <v>33378</v>
      </c>
      <c r="D4428" s="548" t="s">
        <v>1549</v>
      </c>
      <c r="E4428" s="549">
        <v>1311.63</v>
      </c>
    </row>
    <row r="4429" spans="1:5" ht="2.1" customHeight="1" x14ac:dyDescent="0.2">
      <c r="A4429" s="547"/>
      <c r="B4429" s="548"/>
      <c r="C4429" s="547"/>
      <c r="D4429" s="548"/>
      <c r="E4429" s="549"/>
    </row>
    <row r="4430" spans="1:5" ht="20.100000000000001" customHeight="1" x14ac:dyDescent="0.2">
      <c r="A4430" s="547" t="s">
        <v>33379</v>
      </c>
      <c r="B4430" s="548" t="s">
        <v>33380</v>
      </c>
      <c r="C4430" s="547" t="s">
        <v>33381</v>
      </c>
      <c r="D4430" s="548" t="s">
        <v>1549</v>
      </c>
      <c r="E4430" s="549">
        <v>1579.45</v>
      </c>
    </row>
    <row r="4431" spans="1:5" ht="11.1" customHeight="1" x14ac:dyDescent="0.2">
      <c r="A4431" s="547"/>
      <c r="B4431" s="548"/>
      <c r="C4431" s="547"/>
      <c r="D4431" s="548"/>
      <c r="E4431" s="549"/>
    </row>
    <row r="4432" spans="1:5" ht="20.100000000000001" customHeight="1" x14ac:dyDescent="0.2">
      <c r="A4432" s="547" t="s">
        <v>33382</v>
      </c>
      <c r="B4432" s="548" t="s">
        <v>33383</v>
      </c>
      <c r="C4432" s="547" t="s">
        <v>33384</v>
      </c>
      <c r="D4432" s="548" t="s">
        <v>1549</v>
      </c>
      <c r="E4432" s="549">
        <v>1620.14</v>
      </c>
    </row>
    <row r="4433" spans="1:5" ht="11.1" customHeight="1" x14ac:dyDescent="0.2">
      <c r="A4433" s="547"/>
      <c r="B4433" s="548"/>
      <c r="C4433" s="547"/>
      <c r="D4433" s="548"/>
      <c r="E4433" s="549"/>
    </row>
    <row r="4434" spans="1:5" ht="20.100000000000001" customHeight="1" x14ac:dyDescent="0.2">
      <c r="A4434" s="547" t="s">
        <v>33385</v>
      </c>
      <c r="B4434" s="548" t="s">
        <v>33386</v>
      </c>
      <c r="C4434" s="547" t="s">
        <v>33387</v>
      </c>
      <c r="D4434" s="548" t="s">
        <v>1549</v>
      </c>
      <c r="E4434" s="549">
        <v>1665.62</v>
      </c>
    </row>
    <row r="4435" spans="1:5" ht="11.1" customHeight="1" x14ac:dyDescent="0.2">
      <c r="A4435" s="547"/>
      <c r="B4435" s="548"/>
      <c r="C4435" s="547"/>
      <c r="D4435" s="548"/>
      <c r="E4435" s="549"/>
    </row>
    <row r="4436" spans="1:5" ht="20.100000000000001" customHeight="1" x14ac:dyDescent="0.2">
      <c r="A4436" s="547" t="s">
        <v>33388</v>
      </c>
      <c r="B4436" s="548" t="s">
        <v>33389</v>
      </c>
      <c r="C4436" s="547" t="s">
        <v>33390</v>
      </c>
      <c r="D4436" s="548" t="s">
        <v>1549</v>
      </c>
      <c r="E4436" s="549">
        <v>1903.68</v>
      </c>
    </row>
    <row r="4437" spans="1:5" ht="11.1" customHeight="1" x14ac:dyDescent="0.2">
      <c r="A4437" s="547"/>
      <c r="B4437" s="548"/>
      <c r="C4437" s="547"/>
      <c r="D4437" s="548"/>
      <c r="E4437" s="549"/>
    </row>
    <row r="4438" spans="1:5" ht="20.100000000000001" customHeight="1" x14ac:dyDescent="0.2">
      <c r="A4438" s="547" t="s">
        <v>33391</v>
      </c>
      <c r="B4438" s="548" t="s">
        <v>33392</v>
      </c>
      <c r="C4438" s="547" t="s">
        <v>33393</v>
      </c>
      <c r="D4438" s="548" t="s">
        <v>1549</v>
      </c>
      <c r="E4438" s="549">
        <v>1994.64</v>
      </c>
    </row>
    <row r="4439" spans="1:5" ht="11.1" customHeight="1" x14ac:dyDescent="0.2">
      <c r="A4439" s="547"/>
      <c r="B4439" s="548"/>
      <c r="C4439" s="547"/>
      <c r="D4439" s="548"/>
      <c r="E4439" s="549"/>
    </row>
    <row r="4440" spans="1:5" ht="20.100000000000001" customHeight="1" x14ac:dyDescent="0.2">
      <c r="A4440" s="547" t="s">
        <v>33394</v>
      </c>
      <c r="B4440" s="548" t="s">
        <v>33395</v>
      </c>
      <c r="C4440" s="547" t="s">
        <v>33396</v>
      </c>
      <c r="D4440" s="548" t="s">
        <v>1549</v>
      </c>
      <c r="E4440" s="549">
        <v>2348.44</v>
      </c>
    </row>
    <row r="4441" spans="1:5" ht="11.1" customHeight="1" x14ac:dyDescent="0.2">
      <c r="A4441" s="547"/>
      <c r="B4441" s="548"/>
      <c r="C4441" s="547"/>
      <c r="D4441" s="548"/>
      <c r="E4441" s="549"/>
    </row>
    <row r="4442" spans="1:5" ht="20.100000000000001" customHeight="1" x14ac:dyDescent="0.2">
      <c r="A4442" s="547" t="s">
        <v>33397</v>
      </c>
      <c r="B4442" s="548" t="s">
        <v>33398</v>
      </c>
      <c r="C4442" s="547" t="s">
        <v>33399</v>
      </c>
      <c r="D4442" s="548" t="s">
        <v>1549</v>
      </c>
      <c r="E4442" s="549">
        <v>2406.7600000000002</v>
      </c>
    </row>
    <row r="4443" spans="1:5" ht="11.1" customHeight="1" x14ac:dyDescent="0.2">
      <c r="A4443" s="547"/>
      <c r="B4443" s="548"/>
      <c r="C4443" s="547"/>
      <c r="D4443" s="548"/>
      <c r="E4443" s="549"/>
    </row>
    <row r="4444" spans="1:5" ht="20.100000000000001" customHeight="1" x14ac:dyDescent="0.2">
      <c r="A4444" s="547" t="s">
        <v>33400</v>
      </c>
      <c r="B4444" s="548" t="s">
        <v>33401</v>
      </c>
      <c r="C4444" s="547" t="s">
        <v>33402</v>
      </c>
      <c r="D4444" s="548" t="s">
        <v>1549</v>
      </c>
      <c r="E4444" s="549">
        <v>2695.2</v>
      </c>
    </row>
    <row r="4445" spans="1:5" ht="11.1" customHeight="1" x14ac:dyDescent="0.2">
      <c r="A4445" s="547"/>
      <c r="B4445" s="548"/>
      <c r="C4445" s="547"/>
      <c r="D4445" s="548"/>
      <c r="E4445" s="549"/>
    </row>
    <row r="4446" spans="1:5" ht="20.100000000000001" customHeight="1" x14ac:dyDescent="0.2">
      <c r="A4446" s="136" t="s">
        <v>33403</v>
      </c>
      <c r="B4446" s="552" t="s">
        <v>33404</v>
      </c>
      <c r="C4446" s="552"/>
      <c r="D4446" s="552"/>
      <c r="E4446" s="137">
        <v>247334.65</v>
      </c>
    </row>
    <row r="4447" spans="1:5" ht="20.100000000000001" customHeight="1" x14ac:dyDescent="0.2">
      <c r="A4447" s="138" t="s">
        <v>33405</v>
      </c>
      <c r="B4447" s="139" t="s">
        <v>33406</v>
      </c>
      <c r="C4447" s="138" t="s">
        <v>33407</v>
      </c>
      <c r="D4447" s="139" t="s">
        <v>1549</v>
      </c>
      <c r="E4447" s="140">
        <v>138.22999999999999</v>
      </c>
    </row>
    <row r="4448" spans="1:5" ht="20.100000000000001" customHeight="1" x14ac:dyDescent="0.2">
      <c r="A4448" s="138" t="s">
        <v>33408</v>
      </c>
      <c r="B4448" s="139" t="s">
        <v>33409</v>
      </c>
      <c r="C4448" s="138" t="s">
        <v>33410</v>
      </c>
      <c r="D4448" s="139" t="s">
        <v>1549</v>
      </c>
      <c r="E4448" s="140">
        <v>147.97999999999999</v>
      </c>
    </row>
    <row r="4449" spans="1:5" ht="20.100000000000001" customHeight="1" x14ac:dyDescent="0.2">
      <c r="A4449" s="138" t="s">
        <v>33411</v>
      </c>
      <c r="B4449" s="139" t="s">
        <v>33412</v>
      </c>
      <c r="C4449" s="138" t="s">
        <v>33413</v>
      </c>
      <c r="D4449" s="139" t="s">
        <v>1549</v>
      </c>
      <c r="E4449" s="140">
        <v>236.78</v>
      </c>
    </row>
    <row r="4450" spans="1:5" ht="20.100000000000001" customHeight="1" x14ac:dyDescent="0.2">
      <c r="A4450" s="138" t="s">
        <v>33414</v>
      </c>
      <c r="B4450" s="139" t="s">
        <v>33415</v>
      </c>
      <c r="C4450" s="138" t="s">
        <v>33416</v>
      </c>
      <c r="D4450" s="139" t="s">
        <v>1549</v>
      </c>
      <c r="E4450" s="140">
        <v>937.82</v>
      </c>
    </row>
    <row r="4451" spans="1:5" ht="20.100000000000001" customHeight="1" x14ac:dyDescent="0.2">
      <c r="A4451" s="138" t="s">
        <v>33417</v>
      </c>
      <c r="B4451" s="139" t="s">
        <v>33418</v>
      </c>
      <c r="C4451" s="138" t="s">
        <v>33419</v>
      </c>
      <c r="D4451" s="139" t="s">
        <v>1549</v>
      </c>
      <c r="E4451" s="140">
        <v>3751.56</v>
      </c>
    </row>
    <row r="4452" spans="1:5" ht="20.100000000000001" customHeight="1" x14ac:dyDescent="0.2">
      <c r="A4452" s="138" t="s">
        <v>33420</v>
      </c>
      <c r="B4452" s="139" t="s">
        <v>33421</v>
      </c>
      <c r="C4452" s="138" t="s">
        <v>33422</v>
      </c>
      <c r="D4452" s="139" t="s">
        <v>1549</v>
      </c>
      <c r="E4452" s="140">
        <v>25.16</v>
      </c>
    </row>
    <row r="4453" spans="1:5" ht="20.100000000000001" customHeight="1" x14ac:dyDescent="0.2">
      <c r="A4453" s="138" t="s">
        <v>33423</v>
      </c>
      <c r="B4453" s="139" t="s">
        <v>33424</v>
      </c>
      <c r="C4453" s="138" t="s">
        <v>33425</v>
      </c>
      <c r="D4453" s="139" t="s">
        <v>1549</v>
      </c>
      <c r="E4453" s="140">
        <v>144.61000000000001</v>
      </c>
    </row>
    <row r="4454" spans="1:5" ht="20.100000000000001" customHeight="1" x14ac:dyDescent="0.2">
      <c r="A4454" s="138" t="s">
        <v>33426</v>
      </c>
      <c r="B4454" s="139" t="s">
        <v>33427</v>
      </c>
      <c r="C4454" s="138" t="s">
        <v>33428</v>
      </c>
      <c r="D4454" s="139" t="s">
        <v>1549</v>
      </c>
      <c r="E4454" s="140">
        <v>240.8</v>
      </c>
    </row>
    <row r="4455" spans="1:5" ht="20.100000000000001" customHeight="1" x14ac:dyDescent="0.2">
      <c r="A4455" s="138" t="s">
        <v>33429</v>
      </c>
      <c r="B4455" s="139" t="s">
        <v>33430</v>
      </c>
      <c r="C4455" s="138" t="s">
        <v>33431</v>
      </c>
      <c r="D4455" s="139" t="s">
        <v>1549</v>
      </c>
      <c r="E4455" s="140">
        <v>565.02</v>
      </c>
    </row>
    <row r="4456" spans="1:5" ht="20.100000000000001" customHeight="1" x14ac:dyDescent="0.2">
      <c r="A4456" s="138" t="s">
        <v>33432</v>
      </c>
      <c r="B4456" s="139" t="s">
        <v>33433</v>
      </c>
      <c r="C4456" s="138" t="s">
        <v>33434</v>
      </c>
      <c r="D4456" s="139" t="s">
        <v>1549</v>
      </c>
      <c r="E4456" s="140">
        <v>834.93</v>
      </c>
    </row>
    <row r="4457" spans="1:5" ht="20.100000000000001" customHeight="1" x14ac:dyDescent="0.2">
      <c r="A4457" s="138" t="s">
        <v>33435</v>
      </c>
      <c r="B4457" s="139" t="s">
        <v>33436</v>
      </c>
      <c r="C4457" s="138" t="s">
        <v>33437</v>
      </c>
      <c r="D4457" s="139" t="s">
        <v>1549</v>
      </c>
      <c r="E4457" s="140">
        <v>992.83</v>
      </c>
    </row>
    <row r="4458" spans="1:5" ht="20.100000000000001" customHeight="1" x14ac:dyDescent="0.2">
      <c r="A4458" s="138" t="s">
        <v>33438</v>
      </c>
      <c r="B4458" s="139" t="s">
        <v>33439</v>
      </c>
      <c r="C4458" s="138" t="s">
        <v>33440</v>
      </c>
      <c r="D4458" s="139" t="s">
        <v>1549</v>
      </c>
      <c r="E4458" s="140">
        <v>2250.56</v>
      </c>
    </row>
    <row r="4459" spans="1:5" ht="20.100000000000001" customHeight="1" x14ac:dyDescent="0.2">
      <c r="A4459" s="138" t="s">
        <v>33441</v>
      </c>
      <c r="B4459" s="139" t="s">
        <v>33442</v>
      </c>
      <c r="C4459" s="138" t="s">
        <v>33443</v>
      </c>
      <c r="D4459" s="139" t="s">
        <v>1549</v>
      </c>
      <c r="E4459" s="140">
        <v>1640.14</v>
      </c>
    </row>
    <row r="4460" spans="1:5" ht="20.100000000000001" customHeight="1" x14ac:dyDescent="0.2">
      <c r="A4460" s="138" t="s">
        <v>33444</v>
      </c>
      <c r="B4460" s="139" t="s">
        <v>33445</v>
      </c>
      <c r="C4460" s="138" t="s">
        <v>33446</v>
      </c>
      <c r="D4460" s="139" t="s">
        <v>1549</v>
      </c>
      <c r="E4460" s="140">
        <v>255.9</v>
      </c>
    </row>
    <row r="4461" spans="1:5" ht="20.100000000000001" customHeight="1" x14ac:dyDescent="0.2">
      <c r="A4461" s="138" t="s">
        <v>33447</v>
      </c>
      <c r="B4461" s="139" t="s">
        <v>33448</v>
      </c>
      <c r="C4461" s="138" t="s">
        <v>33449</v>
      </c>
      <c r="D4461" s="139" t="s">
        <v>1549</v>
      </c>
      <c r="E4461" s="140">
        <v>241.46</v>
      </c>
    </row>
    <row r="4462" spans="1:5" ht="20.100000000000001" customHeight="1" x14ac:dyDescent="0.2">
      <c r="A4462" s="138" t="s">
        <v>33450</v>
      </c>
      <c r="B4462" s="139" t="s">
        <v>33451</v>
      </c>
      <c r="C4462" s="138" t="s">
        <v>33452</v>
      </c>
      <c r="D4462" s="139" t="s">
        <v>1549</v>
      </c>
      <c r="E4462" s="140">
        <v>250.73</v>
      </c>
    </row>
    <row r="4463" spans="1:5" ht="20.100000000000001" customHeight="1" x14ac:dyDescent="0.2">
      <c r="A4463" s="138" t="s">
        <v>33453</v>
      </c>
      <c r="B4463" s="139" t="s">
        <v>33454</v>
      </c>
      <c r="C4463" s="138" t="s">
        <v>33455</v>
      </c>
      <c r="D4463" s="139" t="s">
        <v>1549</v>
      </c>
      <c r="E4463" s="140">
        <v>137.80000000000001</v>
      </c>
    </row>
    <row r="4464" spans="1:5" ht="20.100000000000001" customHeight="1" x14ac:dyDescent="0.2">
      <c r="A4464" s="138" t="s">
        <v>33456</v>
      </c>
      <c r="B4464" s="139" t="s">
        <v>33457</v>
      </c>
      <c r="C4464" s="138" t="s">
        <v>33458</v>
      </c>
      <c r="D4464" s="139" t="s">
        <v>1549</v>
      </c>
      <c r="E4464" s="140">
        <v>140.05000000000001</v>
      </c>
    </row>
    <row r="4465" spans="1:5" ht="20.100000000000001" customHeight="1" x14ac:dyDescent="0.2">
      <c r="A4465" s="138" t="s">
        <v>33459</v>
      </c>
      <c r="B4465" s="139" t="s">
        <v>33460</v>
      </c>
      <c r="C4465" s="138" t="s">
        <v>33461</v>
      </c>
      <c r="D4465" s="139" t="s">
        <v>1549</v>
      </c>
      <c r="E4465" s="140">
        <v>147.54</v>
      </c>
    </row>
    <row r="4466" spans="1:5" ht="20.100000000000001" customHeight="1" x14ac:dyDescent="0.2">
      <c r="A4466" s="138" t="s">
        <v>33462</v>
      </c>
      <c r="B4466" s="139" t="s">
        <v>33463</v>
      </c>
      <c r="C4466" s="138" t="s">
        <v>33464</v>
      </c>
      <c r="D4466" s="139" t="s">
        <v>1549</v>
      </c>
      <c r="E4466" s="140">
        <v>166.97</v>
      </c>
    </row>
    <row r="4467" spans="1:5" ht="20.100000000000001" customHeight="1" x14ac:dyDescent="0.2">
      <c r="A4467" s="138" t="s">
        <v>33465</v>
      </c>
      <c r="B4467" s="139" t="s">
        <v>33466</v>
      </c>
      <c r="C4467" s="138" t="s">
        <v>33467</v>
      </c>
      <c r="D4467" s="139" t="s">
        <v>1549</v>
      </c>
      <c r="E4467" s="140">
        <v>921.19</v>
      </c>
    </row>
    <row r="4468" spans="1:5" ht="20.100000000000001" customHeight="1" x14ac:dyDescent="0.2">
      <c r="A4468" s="547" t="s">
        <v>33468</v>
      </c>
      <c r="B4468" s="548" t="s">
        <v>33469</v>
      </c>
      <c r="C4468" s="547" t="s">
        <v>33470</v>
      </c>
      <c r="D4468" s="548" t="s">
        <v>1549</v>
      </c>
      <c r="E4468" s="549">
        <v>57534.8</v>
      </c>
    </row>
    <row r="4469" spans="1:5" ht="2.1" customHeight="1" x14ac:dyDescent="0.2">
      <c r="A4469" s="547"/>
      <c r="B4469" s="548"/>
      <c r="C4469" s="547"/>
      <c r="D4469" s="548"/>
      <c r="E4469" s="549"/>
    </row>
    <row r="4470" spans="1:5" ht="20.100000000000001" customHeight="1" x14ac:dyDescent="0.2">
      <c r="A4470" s="547" t="s">
        <v>33471</v>
      </c>
      <c r="B4470" s="548" t="s">
        <v>33472</v>
      </c>
      <c r="C4470" s="547" t="s">
        <v>33473</v>
      </c>
      <c r="D4470" s="548" t="s">
        <v>1549</v>
      </c>
      <c r="E4470" s="549">
        <v>131850.57999999999</v>
      </c>
    </row>
    <row r="4471" spans="1:5" ht="2.1" customHeight="1" x14ac:dyDescent="0.2">
      <c r="A4471" s="547"/>
      <c r="B4471" s="548"/>
      <c r="C4471" s="547"/>
      <c r="D4471" s="548"/>
      <c r="E4471" s="549"/>
    </row>
    <row r="4472" spans="1:5" ht="20.100000000000001" customHeight="1" x14ac:dyDescent="0.2">
      <c r="A4472" s="138" t="s">
        <v>33474</v>
      </c>
      <c r="B4472" s="139" t="s">
        <v>33475</v>
      </c>
      <c r="C4472" s="138" t="s">
        <v>33476</v>
      </c>
      <c r="D4472" s="139" t="s">
        <v>1549</v>
      </c>
      <c r="E4472" s="140">
        <v>855.4</v>
      </c>
    </row>
    <row r="4473" spans="1:5" ht="20.100000000000001" customHeight="1" x14ac:dyDescent="0.2">
      <c r="A4473" s="138" t="s">
        <v>33477</v>
      </c>
      <c r="B4473" s="139" t="s">
        <v>33478</v>
      </c>
      <c r="C4473" s="138" t="s">
        <v>33479</v>
      </c>
      <c r="D4473" s="139" t="s">
        <v>1549</v>
      </c>
      <c r="E4473" s="140">
        <v>1280.45</v>
      </c>
    </row>
    <row r="4474" spans="1:5" ht="20.100000000000001" customHeight="1" x14ac:dyDescent="0.2">
      <c r="A4474" s="138" t="s">
        <v>33480</v>
      </c>
      <c r="B4474" s="139" t="s">
        <v>33481</v>
      </c>
      <c r="C4474" s="138" t="s">
        <v>33482</v>
      </c>
      <c r="D4474" s="139" t="s">
        <v>1549</v>
      </c>
      <c r="E4474" s="140">
        <v>40696.120000000003</v>
      </c>
    </row>
    <row r="4475" spans="1:5" ht="20.100000000000001" customHeight="1" x14ac:dyDescent="0.2">
      <c r="A4475" s="138" t="s">
        <v>33483</v>
      </c>
      <c r="B4475" s="139" t="s">
        <v>33484</v>
      </c>
      <c r="C4475" s="138" t="s">
        <v>33485</v>
      </c>
      <c r="D4475" s="139" t="s">
        <v>1549</v>
      </c>
      <c r="E4475" s="140">
        <v>237.4</v>
      </c>
    </row>
    <row r="4476" spans="1:5" ht="20.100000000000001" customHeight="1" x14ac:dyDescent="0.2">
      <c r="A4476" s="138" t="s">
        <v>33486</v>
      </c>
      <c r="B4476" s="139" t="s">
        <v>33487</v>
      </c>
      <c r="C4476" s="138" t="s">
        <v>33488</v>
      </c>
      <c r="D4476" s="139" t="s">
        <v>1549</v>
      </c>
      <c r="E4476" s="140">
        <v>226.38</v>
      </c>
    </row>
    <row r="4477" spans="1:5" ht="20.100000000000001" customHeight="1" x14ac:dyDescent="0.2">
      <c r="A4477" s="138" t="s">
        <v>33489</v>
      </c>
      <c r="B4477" s="139" t="s">
        <v>33490</v>
      </c>
      <c r="C4477" s="138" t="s">
        <v>33491</v>
      </c>
      <c r="D4477" s="139" t="s">
        <v>1549</v>
      </c>
      <c r="E4477" s="140">
        <v>138.04</v>
      </c>
    </row>
    <row r="4478" spans="1:5" ht="20.100000000000001" customHeight="1" x14ac:dyDescent="0.2">
      <c r="A4478" s="138" t="s">
        <v>33492</v>
      </c>
      <c r="B4478" s="139" t="s">
        <v>33493</v>
      </c>
      <c r="C4478" s="138" t="s">
        <v>33494</v>
      </c>
      <c r="D4478" s="139" t="s">
        <v>1549</v>
      </c>
      <c r="E4478" s="140">
        <v>159.05000000000001</v>
      </c>
    </row>
    <row r="4479" spans="1:5" ht="20.100000000000001" customHeight="1" x14ac:dyDescent="0.2">
      <c r="A4479" s="138" t="s">
        <v>33495</v>
      </c>
      <c r="B4479" s="139" t="s">
        <v>33496</v>
      </c>
      <c r="C4479" s="138" t="s">
        <v>33497</v>
      </c>
      <c r="D4479" s="139" t="s">
        <v>1549</v>
      </c>
      <c r="E4479" s="140">
        <v>188.37</v>
      </c>
    </row>
    <row r="4480" spans="1:5" ht="20.100000000000001" customHeight="1" x14ac:dyDescent="0.2">
      <c r="A4480" s="136" t="s">
        <v>33498</v>
      </c>
      <c r="B4480" s="552" t="s">
        <v>30424</v>
      </c>
      <c r="C4480" s="552"/>
      <c r="D4480" s="552"/>
      <c r="E4480" s="137">
        <v>3982441.33</v>
      </c>
    </row>
    <row r="4481" spans="1:5" ht="20.100000000000001" customHeight="1" x14ac:dyDescent="0.2">
      <c r="A4481" s="547" t="s">
        <v>33499</v>
      </c>
      <c r="B4481" s="548" t="s">
        <v>33500</v>
      </c>
      <c r="C4481" s="547" t="s">
        <v>33501</v>
      </c>
      <c r="D4481" s="548" t="s">
        <v>1549</v>
      </c>
      <c r="E4481" s="549">
        <v>186588</v>
      </c>
    </row>
    <row r="4482" spans="1:5" ht="2.1" customHeight="1" x14ac:dyDescent="0.2">
      <c r="A4482" s="547"/>
      <c r="B4482" s="548"/>
      <c r="C4482" s="547"/>
      <c r="D4482" s="548"/>
      <c r="E4482" s="549"/>
    </row>
    <row r="4483" spans="1:5" ht="20.100000000000001" customHeight="1" x14ac:dyDescent="0.2">
      <c r="A4483" s="138" t="s">
        <v>33502</v>
      </c>
      <c r="B4483" s="139" t="s">
        <v>33503</v>
      </c>
      <c r="C4483" s="138" t="s">
        <v>33504</v>
      </c>
      <c r="D4483" s="139" t="s">
        <v>1549</v>
      </c>
      <c r="E4483" s="140">
        <v>636415.81999999995</v>
      </c>
    </row>
    <row r="4484" spans="1:5" ht="20.100000000000001" customHeight="1" x14ac:dyDescent="0.2">
      <c r="A4484" s="138" t="s">
        <v>33505</v>
      </c>
      <c r="B4484" s="139" t="s">
        <v>33506</v>
      </c>
      <c r="C4484" s="138" t="s">
        <v>33507</v>
      </c>
      <c r="D4484" s="139" t="s">
        <v>1549</v>
      </c>
      <c r="E4484" s="140">
        <v>607467.26</v>
      </c>
    </row>
    <row r="4485" spans="1:5" ht="20.100000000000001" customHeight="1" x14ac:dyDescent="0.2">
      <c r="A4485" s="138" t="s">
        <v>33508</v>
      </c>
      <c r="B4485" s="139" t="s">
        <v>33509</v>
      </c>
      <c r="C4485" s="138" t="s">
        <v>33510</v>
      </c>
      <c r="D4485" s="139" t="s">
        <v>1549</v>
      </c>
      <c r="E4485" s="140">
        <v>501276.92</v>
      </c>
    </row>
    <row r="4486" spans="1:5" ht="20.100000000000001" customHeight="1" x14ac:dyDescent="0.2">
      <c r="A4486" s="138" t="s">
        <v>33511</v>
      </c>
      <c r="B4486" s="139" t="s">
        <v>33512</v>
      </c>
      <c r="C4486" s="138" t="s">
        <v>33513</v>
      </c>
      <c r="D4486" s="139" t="s">
        <v>1549</v>
      </c>
      <c r="E4486" s="140">
        <v>288080.74</v>
      </c>
    </row>
    <row r="4487" spans="1:5" ht="20.100000000000001" customHeight="1" x14ac:dyDescent="0.2">
      <c r="A4487" s="138" t="s">
        <v>33514</v>
      </c>
      <c r="B4487" s="139" t="s">
        <v>33515</v>
      </c>
      <c r="C4487" s="138" t="s">
        <v>33516</v>
      </c>
      <c r="D4487" s="139" t="s">
        <v>1549</v>
      </c>
      <c r="E4487" s="140">
        <v>216782.42</v>
      </c>
    </row>
    <row r="4488" spans="1:5" ht="20.100000000000001" customHeight="1" x14ac:dyDescent="0.2">
      <c r="A4488" s="138" t="s">
        <v>33517</v>
      </c>
      <c r="B4488" s="139" t="s">
        <v>33518</v>
      </c>
      <c r="C4488" s="138" t="s">
        <v>33519</v>
      </c>
      <c r="D4488" s="139" t="s">
        <v>1549</v>
      </c>
      <c r="E4488" s="140">
        <v>206820.68</v>
      </c>
    </row>
    <row r="4489" spans="1:5" ht="20.100000000000001" customHeight="1" x14ac:dyDescent="0.2">
      <c r="A4489" s="138" t="s">
        <v>33520</v>
      </c>
      <c r="B4489" s="139" t="s">
        <v>33521</v>
      </c>
      <c r="C4489" s="138" t="s">
        <v>33522</v>
      </c>
      <c r="D4489" s="139" t="s">
        <v>1549</v>
      </c>
      <c r="E4489" s="140">
        <v>182723.18</v>
      </c>
    </row>
    <row r="4490" spans="1:5" ht="20.100000000000001" customHeight="1" x14ac:dyDescent="0.2">
      <c r="A4490" s="138" t="s">
        <v>33523</v>
      </c>
      <c r="B4490" s="139" t="s">
        <v>33524</v>
      </c>
      <c r="C4490" s="138" t="s">
        <v>33525</v>
      </c>
      <c r="D4490" s="139" t="s">
        <v>1549</v>
      </c>
      <c r="E4490" s="140">
        <v>165119.4</v>
      </c>
    </row>
    <row r="4491" spans="1:5" ht="20.100000000000001" customHeight="1" x14ac:dyDescent="0.2">
      <c r="A4491" s="138" t="s">
        <v>33526</v>
      </c>
      <c r="B4491" s="139" t="s">
        <v>33527</v>
      </c>
      <c r="C4491" s="138" t="s">
        <v>33528</v>
      </c>
      <c r="D4491" s="139" t="s">
        <v>1549</v>
      </c>
      <c r="E4491" s="140">
        <v>148639.45000000001</v>
      </c>
    </row>
    <row r="4492" spans="1:5" ht="20.100000000000001" customHeight="1" x14ac:dyDescent="0.2">
      <c r="A4492" s="138" t="s">
        <v>33529</v>
      </c>
      <c r="B4492" s="139" t="s">
        <v>33530</v>
      </c>
      <c r="C4492" s="138" t="s">
        <v>33531</v>
      </c>
      <c r="D4492" s="139" t="s">
        <v>1549</v>
      </c>
      <c r="E4492" s="140">
        <v>145847.44</v>
      </c>
    </row>
    <row r="4493" spans="1:5" ht="20.100000000000001" customHeight="1" x14ac:dyDescent="0.2">
      <c r="A4493" s="138" t="s">
        <v>33532</v>
      </c>
      <c r="B4493" s="139" t="s">
        <v>33533</v>
      </c>
      <c r="C4493" s="138" t="s">
        <v>33534</v>
      </c>
      <c r="D4493" s="139" t="s">
        <v>1549</v>
      </c>
      <c r="E4493" s="140">
        <v>127413.09</v>
      </c>
    </row>
    <row r="4494" spans="1:5" ht="20.100000000000001" customHeight="1" x14ac:dyDescent="0.2">
      <c r="A4494" s="138" t="s">
        <v>33535</v>
      </c>
      <c r="B4494" s="139" t="s">
        <v>33536</v>
      </c>
      <c r="C4494" s="138" t="s">
        <v>33537</v>
      </c>
      <c r="D4494" s="139" t="s">
        <v>1549</v>
      </c>
      <c r="E4494" s="140">
        <v>126403</v>
      </c>
    </row>
    <row r="4495" spans="1:5" ht="20.100000000000001" customHeight="1" x14ac:dyDescent="0.2">
      <c r="A4495" s="138" t="s">
        <v>33538</v>
      </c>
      <c r="B4495" s="139" t="s">
        <v>33539</v>
      </c>
      <c r="C4495" s="138" t="s">
        <v>33540</v>
      </c>
      <c r="D4495" s="139" t="s">
        <v>1549</v>
      </c>
      <c r="E4495" s="140">
        <v>104004.3</v>
      </c>
    </row>
    <row r="4496" spans="1:5" ht="20.100000000000001" customHeight="1" x14ac:dyDescent="0.2">
      <c r="A4496" s="138" t="s">
        <v>33541</v>
      </c>
      <c r="B4496" s="139" t="s">
        <v>33542</v>
      </c>
      <c r="C4496" s="138" t="s">
        <v>33543</v>
      </c>
      <c r="D4496" s="139" t="s">
        <v>1549</v>
      </c>
      <c r="E4496" s="140">
        <v>89096.9</v>
      </c>
    </row>
    <row r="4497" spans="1:5" ht="20.100000000000001" customHeight="1" x14ac:dyDescent="0.2">
      <c r="A4497" s="138" t="s">
        <v>33544</v>
      </c>
      <c r="B4497" s="139" t="s">
        <v>33545</v>
      </c>
      <c r="C4497" s="138" t="s">
        <v>33546</v>
      </c>
      <c r="D4497" s="139" t="s">
        <v>1549</v>
      </c>
      <c r="E4497" s="140">
        <v>86751.71</v>
      </c>
    </row>
    <row r="4498" spans="1:5" ht="20.100000000000001" customHeight="1" x14ac:dyDescent="0.2">
      <c r="A4498" s="138" t="s">
        <v>33547</v>
      </c>
      <c r="B4498" s="139" t="s">
        <v>33548</v>
      </c>
      <c r="C4498" s="138" t="s">
        <v>33549</v>
      </c>
      <c r="D4498" s="139" t="s">
        <v>1549</v>
      </c>
      <c r="E4498" s="140">
        <v>83712.81</v>
      </c>
    </row>
    <row r="4499" spans="1:5" ht="20.100000000000001" customHeight="1" x14ac:dyDescent="0.2">
      <c r="A4499" s="138" t="s">
        <v>33550</v>
      </c>
      <c r="B4499" s="139" t="s">
        <v>33551</v>
      </c>
      <c r="C4499" s="138" t="s">
        <v>33552</v>
      </c>
      <c r="D4499" s="139" t="s">
        <v>1549</v>
      </c>
      <c r="E4499" s="140">
        <v>79298.210000000006</v>
      </c>
    </row>
    <row r="4500" spans="1:5" ht="20.100000000000001" customHeight="1" x14ac:dyDescent="0.2">
      <c r="A4500" s="136" t="s">
        <v>33553</v>
      </c>
      <c r="B4500" s="552" t="s">
        <v>33554</v>
      </c>
      <c r="C4500" s="552"/>
      <c r="D4500" s="552"/>
      <c r="E4500" s="137">
        <v>18466.490000000002</v>
      </c>
    </row>
    <row r="4501" spans="1:5" ht="20.100000000000001" customHeight="1" x14ac:dyDescent="0.2">
      <c r="A4501" s="138" t="s">
        <v>33555</v>
      </c>
      <c r="B4501" s="139" t="s">
        <v>33556</v>
      </c>
      <c r="C4501" s="138" t="s">
        <v>33557</v>
      </c>
      <c r="D4501" s="139" t="s">
        <v>1549</v>
      </c>
      <c r="E4501" s="140">
        <v>33.17</v>
      </c>
    </row>
    <row r="4502" spans="1:5" ht="20.100000000000001" customHeight="1" x14ac:dyDescent="0.2">
      <c r="A4502" s="138" t="s">
        <v>33558</v>
      </c>
      <c r="B4502" s="139" t="s">
        <v>33559</v>
      </c>
      <c r="C4502" s="138" t="s">
        <v>33560</v>
      </c>
      <c r="D4502" s="139" t="s">
        <v>1549</v>
      </c>
      <c r="E4502" s="140">
        <v>10447.33</v>
      </c>
    </row>
    <row r="4503" spans="1:5" ht="20.100000000000001" customHeight="1" x14ac:dyDescent="0.2">
      <c r="A4503" s="138" t="s">
        <v>33561</v>
      </c>
      <c r="B4503" s="139" t="s">
        <v>33562</v>
      </c>
      <c r="C4503" s="138" t="s">
        <v>33563</v>
      </c>
      <c r="D4503" s="139" t="s">
        <v>1549</v>
      </c>
      <c r="E4503" s="140">
        <v>656.34</v>
      </c>
    </row>
    <row r="4504" spans="1:5" ht="20.100000000000001" customHeight="1" x14ac:dyDescent="0.2">
      <c r="A4504" s="138" t="s">
        <v>33564</v>
      </c>
      <c r="B4504" s="139" t="s">
        <v>33565</v>
      </c>
      <c r="C4504" s="138" t="s">
        <v>33566</v>
      </c>
      <c r="D4504" s="139" t="s">
        <v>1549</v>
      </c>
      <c r="E4504" s="140">
        <v>752.89</v>
      </c>
    </row>
    <row r="4505" spans="1:5" ht="20.100000000000001" customHeight="1" x14ac:dyDescent="0.2">
      <c r="A4505" s="138" t="s">
        <v>33567</v>
      </c>
      <c r="B4505" s="139" t="s">
        <v>33568</v>
      </c>
      <c r="C4505" s="138" t="s">
        <v>33569</v>
      </c>
      <c r="D4505" s="139" t="s">
        <v>1549</v>
      </c>
      <c r="E4505" s="140">
        <v>1030.42</v>
      </c>
    </row>
    <row r="4506" spans="1:5" ht="20.100000000000001" customHeight="1" x14ac:dyDescent="0.2">
      <c r="A4506" s="138" t="s">
        <v>33570</v>
      </c>
      <c r="B4506" s="139" t="s">
        <v>33571</v>
      </c>
      <c r="C4506" s="138" t="s">
        <v>33572</v>
      </c>
      <c r="D4506" s="139" t="s">
        <v>1549</v>
      </c>
      <c r="E4506" s="140">
        <v>1173.79</v>
      </c>
    </row>
    <row r="4507" spans="1:5" ht="20.100000000000001" customHeight="1" x14ac:dyDescent="0.2">
      <c r="A4507" s="138" t="s">
        <v>33573</v>
      </c>
      <c r="B4507" s="139" t="s">
        <v>33574</v>
      </c>
      <c r="C4507" s="138" t="s">
        <v>33575</v>
      </c>
      <c r="D4507" s="139" t="s">
        <v>1549</v>
      </c>
      <c r="E4507" s="140">
        <v>1938.14</v>
      </c>
    </row>
    <row r="4508" spans="1:5" ht="20.100000000000001" customHeight="1" x14ac:dyDescent="0.2">
      <c r="A4508" s="138" t="s">
        <v>33576</v>
      </c>
      <c r="B4508" s="139" t="s">
        <v>33577</v>
      </c>
      <c r="C4508" s="138" t="s">
        <v>33578</v>
      </c>
      <c r="D4508" s="139" t="s">
        <v>1549</v>
      </c>
      <c r="E4508" s="140">
        <v>2434.41</v>
      </c>
    </row>
    <row r="4509" spans="1:5" ht="20.100000000000001" customHeight="1" x14ac:dyDescent="0.2">
      <c r="A4509" s="136" t="s">
        <v>33579</v>
      </c>
      <c r="B4509" s="552" t="s">
        <v>33580</v>
      </c>
      <c r="C4509" s="552"/>
      <c r="D4509" s="552"/>
      <c r="E4509" s="137">
        <v>29687.200000000001</v>
      </c>
    </row>
    <row r="4510" spans="1:5" ht="20.100000000000001" customHeight="1" x14ac:dyDescent="0.2">
      <c r="A4510" s="547" t="s">
        <v>33581</v>
      </c>
      <c r="B4510" s="548" t="s">
        <v>33582</v>
      </c>
      <c r="C4510" s="547" t="s">
        <v>33583</v>
      </c>
      <c r="D4510" s="548" t="s">
        <v>1549</v>
      </c>
      <c r="E4510" s="549">
        <v>785.81</v>
      </c>
    </row>
    <row r="4511" spans="1:5" ht="2.1" customHeight="1" x14ac:dyDescent="0.2">
      <c r="A4511" s="547"/>
      <c r="B4511" s="548"/>
      <c r="C4511" s="547"/>
      <c r="D4511" s="548"/>
      <c r="E4511" s="549"/>
    </row>
    <row r="4512" spans="1:5" ht="20.100000000000001" customHeight="1" x14ac:dyDescent="0.2">
      <c r="A4512" s="547" t="s">
        <v>33584</v>
      </c>
      <c r="B4512" s="548" t="s">
        <v>33585</v>
      </c>
      <c r="C4512" s="547" t="s">
        <v>33586</v>
      </c>
      <c r="D4512" s="548" t="s">
        <v>1549</v>
      </c>
      <c r="E4512" s="549">
        <v>905.29</v>
      </c>
    </row>
    <row r="4513" spans="1:5" ht="2.1" customHeight="1" x14ac:dyDescent="0.2">
      <c r="A4513" s="547"/>
      <c r="B4513" s="548"/>
      <c r="C4513" s="547"/>
      <c r="D4513" s="548"/>
      <c r="E4513" s="549"/>
    </row>
    <row r="4514" spans="1:5" ht="20.100000000000001" customHeight="1" x14ac:dyDescent="0.2">
      <c r="A4514" s="547" t="s">
        <v>33587</v>
      </c>
      <c r="B4514" s="548" t="s">
        <v>33588</v>
      </c>
      <c r="C4514" s="547" t="s">
        <v>33589</v>
      </c>
      <c r="D4514" s="548" t="s">
        <v>1549</v>
      </c>
      <c r="E4514" s="549">
        <v>1030.95</v>
      </c>
    </row>
    <row r="4515" spans="1:5" ht="2.1" customHeight="1" x14ac:dyDescent="0.2">
      <c r="A4515" s="547"/>
      <c r="B4515" s="548"/>
      <c r="C4515" s="547"/>
      <c r="D4515" s="548"/>
      <c r="E4515" s="549"/>
    </row>
    <row r="4516" spans="1:5" ht="20.100000000000001" customHeight="1" x14ac:dyDescent="0.2">
      <c r="A4516" s="547" t="s">
        <v>33590</v>
      </c>
      <c r="B4516" s="548" t="s">
        <v>33591</v>
      </c>
      <c r="C4516" s="547" t="s">
        <v>33592</v>
      </c>
      <c r="D4516" s="548" t="s">
        <v>1549</v>
      </c>
      <c r="E4516" s="549">
        <v>1191.8</v>
      </c>
    </row>
    <row r="4517" spans="1:5" ht="2.1" customHeight="1" x14ac:dyDescent="0.2">
      <c r="A4517" s="547"/>
      <c r="B4517" s="548"/>
      <c r="C4517" s="547"/>
      <c r="D4517" s="548"/>
      <c r="E4517" s="549"/>
    </row>
    <row r="4518" spans="1:5" ht="20.100000000000001" customHeight="1" x14ac:dyDescent="0.2">
      <c r="A4518" s="547" t="s">
        <v>33593</v>
      </c>
      <c r="B4518" s="548" t="s">
        <v>33594</v>
      </c>
      <c r="C4518" s="547" t="s">
        <v>33595</v>
      </c>
      <c r="D4518" s="548" t="s">
        <v>1549</v>
      </c>
      <c r="E4518" s="549">
        <v>1358.96</v>
      </c>
    </row>
    <row r="4519" spans="1:5" ht="2.1" customHeight="1" x14ac:dyDescent="0.2">
      <c r="A4519" s="547"/>
      <c r="B4519" s="548"/>
      <c r="C4519" s="547"/>
      <c r="D4519" s="548"/>
      <c r="E4519" s="549"/>
    </row>
    <row r="4520" spans="1:5" ht="20.100000000000001" customHeight="1" x14ac:dyDescent="0.2">
      <c r="A4520" s="547" t="s">
        <v>33596</v>
      </c>
      <c r="B4520" s="548" t="s">
        <v>33597</v>
      </c>
      <c r="C4520" s="547" t="s">
        <v>33598</v>
      </c>
      <c r="D4520" s="548" t="s">
        <v>1549</v>
      </c>
      <c r="E4520" s="549">
        <v>894.49</v>
      </c>
    </row>
    <row r="4521" spans="1:5" ht="2.1" customHeight="1" x14ac:dyDescent="0.2">
      <c r="A4521" s="547"/>
      <c r="B4521" s="548"/>
      <c r="C4521" s="547"/>
      <c r="D4521" s="548"/>
      <c r="E4521" s="549"/>
    </row>
    <row r="4522" spans="1:5" ht="20.100000000000001" customHeight="1" x14ac:dyDescent="0.2">
      <c r="A4522" s="547" t="s">
        <v>33599</v>
      </c>
      <c r="B4522" s="548" t="s">
        <v>33600</v>
      </c>
      <c r="C4522" s="547" t="s">
        <v>33601</v>
      </c>
      <c r="D4522" s="548" t="s">
        <v>1549</v>
      </c>
      <c r="E4522" s="549">
        <v>1102.29</v>
      </c>
    </row>
    <row r="4523" spans="1:5" ht="2.1" customHeight="1" x14ac:dyDescent="0.2">
      <c r="A4523" s="547"/>
      <c r="B4523" s="548"/>
      <c r="C4523" s="547"/>
      <c r="D4523" s="548"/>
      <c r="E4523" s="549"/>
    </row>
    <row r="4524" spans="1:5" ht="20.100000000000001" customHeight="1" x14ac:dyDescent="0.2">
      <c r="A4524" s="547" t="s">
        <v>33602</v>
      </c>
      <c r="B4524" s="548" t="s">
        <v>33603</v>
      </c>
      <c r="C4524" s="547" t="s">
        <v>33604</v>
      </c>
      <c r="D4524" s="548" t="s">
        <v>1549</v>
      </c>
      <c r="E4524" s="549">
        <v>1362.52</v>
      </c>
    </row>
    <row r="4525" spans="1:5" ht="2.1" customHeight="1" x14ac:dyDescent="0.2">
      <c r="A4525" s="547"/>
      <c r="B4525" s="548"/>
      <c r="C4525" s="547"/>
      <c r="D4525" s="548"/>
      <c r="E4525" s="549"/>
    </row>
    <row r="4526" spans="1:5" ht="20.100000000000001" customHeight="1" x14ac:dyDescent="0.2">
      <c r="A4526" s="547" t="s">
        <v>33605</v>
      </c>
      <c r="B4526" s="548" t="s">
        <v>33606</v>
      </c>
      <c r="C4526" s="547" t="s">
        <v>33607</v>
      </c>
      <c r="D4526" s="548" t="s">
        <v>1549</v>
      </c>
      <c r="E4526" s="549">
        <v>1291.8</v>
      </c>
    </row>
    <row r="4527" spans="1:5" ht="2.1" customHeight="1" x14ac:dyDescent="0.2">
      <c r="A4527" s="547"/>
      <c r="B4527" s="548"/>
      <c r="C4527" s="547"/>
      <c r="D4527" s="548"/>
      <c r="E4527" s="549"/>
    </row>
    <row r="4528" spans="1:5" ht="20.100000000000001" customHeight="1" x14ac:dyDescent="0.2">
      <c r="A4528" s="547" t="s">
        <v>33608</v>
      </c>
      <c r="B4528" s="548" t="s">
        <v>33609</v>
      </c>
      <c r="C4528" s="547" t="s">
        <v>33610</v>
      </c>
      <c r="D4528" s="548" t="s">
        <v>1549</v>
      </c>
      <c r="E4528" s="549">
        <v>1606.11</v>
      </c>
    </row>
    <row r="4529" spans="1:5" ht="2.1" customHeight="1" x14ac:dyDescent="0.2">
      <c r="A4529" s="547"/>
      <c r="B4529" s="548"/>
      <c r="C4529" s="547"/>
      <c r="D4529" s="548"/>
      <c r="E4529" s="549"/>
    </row>
    <row r="4530" spans="1:5" ht="20.100000000000001" customHeight="1" x14ac:dyDescent="0.2">
      <c r="A4530" s="547" t="s">
        <v>33611</v>
      </c>
      <c r="B4530" s="548" t="s">
        <v>33612</v>
      </c>
      <c r="C4530" s="547" t="s">
        <v>33613</v>
      </c>
      <c r="D4530" s="548" t="s">
        <v>1549</v>
      </c>
      <c r="E4530" s="549">
        <v>2010.55</v>
      </c>
    </row>
    <row r="4531" spans="1:5" ht="2.1" customHeight="1" x14ac:dyDescent="0.2">
      <c r="A4531" s="547"/>
      <c r="B4531" s="548"/>
      <c r="C4531" s="547"/>
      <c r="D4531" s="548"/>
      <c r="E4531" s="549"/>
    </row>
    <row r="4532" spans="1:5" ht="20.100000000000001" customHeight="1" x14ac:dyDescent="0.2">
      <c r="A4532" s="547" t="s">
        <v>33614</v>
      </c>
      <c r="B4532" s="548" t="s">
        <v>33615</v>
      </c>
      <c r="C4532" s="547" t="s">
        <v>33616</v>
      </c>
      <c r="D4532" s="548" t="s">
        <v>1549</v>
      </c>
      <c r="E4532" s="549">
        <v>2456.98</v>
      </c>
    </row>
    <row r="4533" spans="1:5" ht="2.1" customHeight="1" x14ac:dyDescent="0.2">
      <c r="A4533" s="547"/>
      <c r="B4533" s="548"/>
      <c r="C4533" s="547"/>
      <c r="D4533" s="548"/>
      <c r="E4533" s="549"/>
    </row>
    <row r="4534" spans="1:5" ht="20.100000000000001" customHeight="1" x14ac:dyDescent="0.2">
      <c r="A4534" s="547" t="s">
        <v>33617</v>
      </c>
      <c r="B4534" s="548" t="s">
        <v>33618</v>
      </c>
      <c r="C4534" s="547" t="s">
        <v>33619</v>
      </c>
      <c r="D4534" s="548" t="s">
        <v>1549</v>
      </c>
      <c r="E4534" s="549">
        <v>895.51</v>
      </c>
    </row>
    <row r="4535" spans="1:5" ht="2.1" customHeight="1" x14ac:dyDescent="0.2">
      <c r="A4535" s="547"/>
      <c r="B4535" s="548"/>
      <c r="C4535" s="547"/>
      <c r="D4535" s="548"/>
      <c r="E4535" s="549"/>
    </row>
    <row r="4536" spans="1:5" ht="20.100000000000001" customHeight="1" x14ac:dyDescent="0.2">
      <c r="A4536" s="547" t="s">
        <v>33620</v>
      </c>
      <c r="B4536" s="548" t="s">
        <v>33621</v>
      </c>
      <c r="C4536" s="547" t="s">
        <v>33622</v>
      </c>
      <c r="D4536" s="548" t="s">
        <v>1549</v>
      </c>
      <c r="E4536" s="549">
        <v>752.22</v>
      </c>
    </row>
    <row r="4537" spans="1:5" ht="2.1" customHeight="1" x14ac:dyDescent="0.2">
      <c r="A4537" s="547"/>
      <c r="B4537" s="548"/>
      <c r="C4537" s="547"/>
      <c r="D4537" s="548"/>
      <c r="E4537" s="549"/>
    </row>
    <row r="4538" spans="1:5" ht="20.100000000000001" customHeight="1" x14ac:dyDescent="0.2">
      <c r="A4538" s="547" t="s">
        <v>33623</v>
      </c>
      <c r="B4538" s="548" t="s">
        <v>33624</v>
      </c>
      <c r="C4538" s="547" t="s">
        <v>33625</v>
      </c>
      <c r="D4538" s="548" t="s">
        <v>1549</v>
      </c>
      <c r="E4538" s="549">
        <v>895.51</v>
      </c>
    </row>
    <row r="4539" spans="1:5" ht="2.1" customHeight="1" x14ac:dyDescent="0.2">
      <c r="A4539" s="547"/>
      <c r="B4539" s="548"/>
      <c r="C4539" s="547"/>
      <c r="D4539" s="548"/>
      <c r="E4539" s="549"/>
    </row>
    <row r="4540" spans="1:5" ht="20.100000000000001" customHeight="1" x14ac:dyDescent="0.2">
      <c r="A4540" s="547" t="s">
        <v>33626</v>
      </c>
      <c r="B4540" s="548" t="s">
        <v>33627</v>
      </c>
      <c r="C4540" s="547" t="s">
        <v>33628</v>
      </c>
      <c r="D4540" s="548" t="s">
        <v>1549</v>
      </c>
      <c r="E4540" s="549">
        <v>1121.1500000000001</v>
      </c>
    </row>
    <row r="4541" spans="1:5" ht="2.1" customHeight="1" x14ac:dyDescent="0.2">
      <c r="A4541" s="547"/>
      <c r="B4541" s="548"/>
      <c r="C4541" s="547"/>
      <c r="D4541" s="548"/>
      <c r="E4541" s="549"/>
    </row>
    <row r="4542" spans="1:5" ht="20.100000000000001" customHeight="1" x14ac:dyDescent="0.2">
      <c r="A4542" s="547" t="s">
        <v>33629</v>
      </c>
      <c r="B4542" s="548" t="s">
        <v>33630</v>
      </c>
      <c r="C4542" s="547" t="s">
        <v>33631</v>
      </c>
      <c r="D4542" s="548" t="s">
        <v>1549</v>
      </c>
      <c r="E4542" s="549">
        <v>1069.71</v>
      </c>
    </row>
    <row r="4543" spans="1:5" ht="2.1" customHeight="1" x14ac:dyDescent="0.2">
      <c r="A4543" s="547"/>
      <c r="B4543" s="548"/>
      <c r="C4543" s="547"/>
      <c r="D4543" s="548"/>
      <c r="E4543" s="549"/>
    </row>
    <row r="4544" spans="1:5" ht="20.100000000000001" customHeight="1" x14ac:dyDescent="0.2">
      <c r="A4544" s="547" t="s">
        <v>33632</v>
      </c>
      <c r="B4544" s="548" t="s">
        <v>33633</v>
      </c>
      <c r="C4544" s="547" t="s">
        <v>33634</v>
      </c>
      <c r="D4544" s="548" t="s">
        <v>1549</v>
      </c>
      <c r="E4544" s="549">
        <v>1240.27</v>
      </c>
    </row>
    <row r="4545" spans="1:5" ht="2.1" customHeight="1" x14ac:dyDescent="0.2">
      <c r="A4545" s="547"/>
      <c r="B4545" s="548"/>
      <c r="C4545" s="547"/>
      <c r="D4545" s="548"/>
      <c r="E4545" s="549"/>
    </row>
    <row r="4546" spans="1:5" ht="20.100000000000001" customHeight="1" x14ac:dyDescent="0.2">
      <c r="A4546" s="547" t="s">
        <v>33635</v>
      </c>
      <c r="B4546" s="548" t="s">
        <v>33636</v>
      </c>
      <c r="C4546" s="547" t="s">
        <v>33637</v>
      </c>
      <c r="D4546" s="548" t="s">
        <v>1549</v>
      </c>
      <c r="E4546" s="549">
        <v>1573.68</v>
      </c>
    </row>
    <row r="4547" spans="1:5" ht="2.1" customHeight="1" x14ac:dyDescent="0.2">
      <c r="A4547" s="547"/>
      <c r="B4547" s="548"/>
      <c r="C4547" s="547"/>
      <c r="D4547" s="548"/>
      <c r="E4547" s="549"/>
    </row>
    <row r="4548" spans="1:5" ht="20.100000000000001" customHeight="1" x14ac:dyDescent="0.2">
      <c r="A4548" s="547" t="s">
        <v>33638</v>
      </c>
      <c r="B4548" s="548" t="s">
        <v>33639</v>
      </c>
      <c r="C4548" s="547" t="s">
        <v>33640</v>
      </c>
      <c r="D4548" s="548" t="s">
        <v>1549</v>
      </c>
      <c r="E4548" s="549">
        <v>1620.24</v>
      </c>
    </row>
    <row r="4549" spans="1:5" ht="2.1" customHeight="1" x14ac:dyDescent="0.2">
      <c r="A4549" s="547"/>
      <c r="B4549" s="548"/>
      <c r="C4549" s="547"/>
      <c r="D4549" s="548"/>
      <c r="E4549" s="549"/>
    </row>
    <row r="4550" spans="1:5" ht="20.100000000000001" customHeight="1" x14ac:dyDescent="0.2">
      <c r="A4550" s="547" t="s">
        <v>33641</v>
      </c>
      <c r="B4550" s="548" t="s">
        <v>33642</v>
      </c>
      <c r="C4550" s="547" t="s">
        <v>33643</v>
      </c>
      <c r="D4550" s="548" t="s">
        <v>1549</v>
      </c>
      <c r="E4550" s="549">
        <v>1659.38</v>
      </c>
    </row>
    <row r="4551" spans="1:5" ht="2.1" customHeight="1" x14ac:dyDescent="0.2">
      <c r="A4551" s="547"/>
      <c r="B4551" s="548"/>
      <c r="C4551" s="547"/>
      <c r="D4551" s="548"/>
      <c r="E4551" s="549"/>
    </row>
    <row r="4552" spans="1:5" ht="20.100000000000001" customHeight="1" x14ac:dyDescent="0.2">
      <c r="A4552" s="547" t="s">
        <v>33644</v>
      </c>
      <c r="B4552" s="548" t="s">
        <v>33645</v>
      </c>
      <c r="C4552" s="547" t="s">
        <v>33646</v>
      </c>
      <c r="D4552" s="548" t="s">
        <v>1549</v>
      </c>
      <c r="E4552" s="549">
        <v>2861.98</v>
      </c>
    </row>
    <row r="4553" spans="1:5" ht="2.1" customHeight="1" x14ac:dyDescent="0.2">
      <c r="A4553" s="547"/>
      <c r="B4553" s="548"/>
      <c r="C4553" s="547"/>
      <c r="D4553" s="548"/>
      <c r="E4553" s="549"/>
    </row>
    <row r="4554" spans="1:5" ht="20.100000000000001" customHeight="1" x14ac:dyDescent="0.2">
      <c r="A4554" s="136" t="s">
        <v>33647</v>
      </c>
      <c r="B4554" s="552" t="s">
        <v>33648</v>
      </c>
      <c r="C4554" s="552"/>
      <c r="D4554" s="552"/>
      <c r="E4554" s="137">
        <v>238268.34</v>
      </c>
    </row>
    <row r="4555" spans="1:5" ht="20.100000000000001" customHeight="1" x14ac:dyDescent="0.2">
      <c r="A4555" s="547" t="s">
        <v>33649</v>
      </c>
      <c r="B4555" s="548" t="s">
        <v>33650</v>
      </c>
      <c r="C4555" s="547" t="s">
        <v>33651</v>
      </c>
      <c r="D4555" s="548" t="s">
        <v>1549</v>
      </c>
      <c r="E4555" s="549">
        <v>18672.05</v>
      </c>
    </row>
    <row r="4556" spans="1:5" ht="11.1" customHeight="1" x14ac:dyDescent="0.2">
      <c r="A4556" s="547"/>
      <c r="B4556" s="548"/>
      <c r="C4556" s="547"/>
      <c r="D4556" s="548"/>
      <c r="E4556" s="549"/>
    </row>
    <row r="4557" spans="1:5" ht="20.100000000000001" customHeight="1" x14ac:dyDescent="0.2">
      <c r="A4557" s="547" t="s">
        <v>33652</v>
      </c>
      <c r="B4557" s="548" t="s">
        <v>33653</v>
      </c>
      <c r="C4557" s="547" t="s">
        <v>33654</v>
      </c>
      <c r="D4557" s="548" t="s">
        <v>1549</v>
      </c>
      <c r="E4557" s="549">
        <v>19897.099999999999</v>
      </c>
    </row>
    <row r="4558" spans="1:5" ht="2.1" customHeight="1" x14ac:dyDescent="0.2">
      <c r="A4558" s="547"/>
      <c r="B4558" s="548"/>
      <c r="C4558" s="547"/>
      <c r="D4558" s="548"/>
      <c r="E4558" s="549"/>
    </row>
    <row r="4559" spans="1:5" ht="20.100000000000001" customHeight="1" x14ac:dyDescent="0.2">
      <c r="A4559" s="547" t="s">
        <v>33655</v>
      </c>
      <c r="B4559" s="548" t="s">
        <v>33656</v>
      </c>
      <c r="C4559" s="547" t="s">
        <v>33657</v>
      </c>
      <c r="D4559" s="548" t="s">
        <v>1549</v>
      </c>
      <c r="E4559" s="549">
        <v>21147.439999999999</v>
      </c>
    </row>
    <row r="4560" spans="1:5" ht="2.1" customHeight="1" x14ac:dyDescent="0.2">
      <c r="A4560" s="547"/>
      <c r="B4560" s="548"/>
      <c r="C4560" s="547"/>
      <c r="D4560" s="548"/>
      <c r="E4560" s="549"/>
    </row>
    <row r="4561" spans="1:5" ht="20.100000000000001" customHeight="1" x14ac:dyDescent="0.2">
      <c r="A4561" s="547" t="s">
        <v>33658</v>
      </c>
      <c r="B4561" s="548" t="s">
        <v>33659</v>
      </c>
      <c r="C4561" s="547" t="s">
        <v>33660</v>
      </c>
      <c r="D4561" s="548" t="s">
        <v>1549</v>
      </c>
      <c r="E4561" s="549">
        <v>24877.21</v>
      </c>
    </row>
    <row r="4562" spans="1:5" ht="2.1" customHeight="1" x14ac:dyDescent="0.2">
      <c r="A4562" s="547"/>
      <c r="B4562" s="548"/>
      <c r="C4562" s="547"/>
      <c r="D4562" s="548"/>
      <c r="E4562" s="549"/>
    </row>
    <row r="4563" spans="1:5" ht="20.100000000000001" customHeight="1" x14ac:dyDescent="0.2">
      <c r="A4563" s="547" t="s">
        <v>33661</v>
      </c>
      <c r="B4563" s="548" t="s">
        <v>33662</v>
      </c>
      <c r="C4563" s="547" t="s">
        <v>33663</v>
      </c>
      <c r="D4563" s="548" t="s">
        <v>1549</v>
      </c>
      <c r="E4563" s="549">
        <v>27851.01</v>
      </c>
    </row>
    <row r="4564" spans="1:5" ht="2.1" customHeight="1" x14ac:dyDescent="0.2">
      <c r="A4564" s="547"/>
      <c r="B4564" s="548"/>
      <c r="C4564" s="547"/>
      <c r="D4564" s="548"/>
      <c r="E4564" s="549"/>
    </row>
    <row r="4565" spans="1:5" ht="20.100000000000001" customHeight="1" x14ac:dyDescent="0.2">
      <c r="A4565" s="547" t="s">
        <v>33664</v>
      </c>
      <c r="B4565" s="548" t="s">
        <v>33665</v>
      </c>
      <c r="C4565" s="547" t="s">
        <v>33666</v>
      </c>
      <c r="D4565" s="548" t="s">
        <v>1549</v>
      </c>
      <c r="E4565" s="549">
        <v>33643.97</v>
      </c>
    </row>
    <row r="4566" spans="1:5" ht="2.1" customHeight="1" x14ac:dyDescent="0.2">
      <c r="A4566" s="547"/>
      <c r="B4566" s="548"/>
      <c r="C4566" s="547"/>
      <c r="D4566" s="548"/>
      <c r="E4566" s="549"/>
    </row>
    <row r="4567" spans="1:5" ht="20.100000000000001" customHeight="1" x14ac:dyDescent="0.2">
      <c r="A4567" s="547" t="s">
        <v>33667</v>
      </c>
      <c r="B4567" s="548" t="s">
        <v>33668</v>
      </c>
      <c r="C4567" s="547" t="s">
        <v>33669</v>
      </c>
      <c r="D4567" s="548" t="s">
        <v>1549</v>
      </c>
      <c r="E4567" s="549">
        <v>40650</v>
      </c>
    </row>
    <row r="4568" spans="1:5" ht="2.1" customHeight="1" x14ac:dyDescent="0.2">
      <c r="A4568" s="547"/>
      <c r="B4568" s="548"/>
      <c r="C4568" s="547"/>
      <c r="D4568" s="548"/>
      <c r="E4568" s="549"/>
    </row>
    <row r="4569" spans="1:5" ht="20.100000000000001" customHeight="1" x14ac:dyDescent="0.2">
      <c r="A4569" s="547" t="s">
        <v>33670</v>
      </c>
      <c r="B4569" s="548" t="s">
        <v>33671</v>
      </c>
      <c r="C4569" s="547" t="s">
        <v>33672</v>
      </c>
      <c r="D4569" s="548" t="s">
        <v>1549</v>
      </c>
      <c r="E4569" s="549">
        <v>51529.56</v>
      </c>
    </row>
    <row r="4570" spans="1:5" ht="2.1" customHeight="1" x14ac:dyDescent="0.2">
      <c r="A4570" s="547"/>
      <c r="B4570" s="548"/>
      <c r="C4570" s="547"/>
      <c r="D4570" s="548"/>
      <c r="E4570" s="549"/>
    </row>
    <row r="4571" spans="1:5" ht="20.100000000000001" customHeight="1" x14ac:dyDescent="0.2">
      <c r="A4571" s="136" t="s">
        <v>33673</v>
      </c>
      <c r="B4571" s="552" t="s">
        <v>33674</v>
      </c>
      <c r="C4571" s="552"/>
      <c r="D4571" s="552"/>
      <c r="E4571" s="137">
        <v>535617.84</v>
      </c>
    </row>
    <row r="4572" spans="1:5" ht="20.100000000000001" customHeight="1" x14ac:dyDescent="0.2">
      <c r="A4572" s="138" t="s">
        <v>33675</v>
      </c>
      <c r="B4572" s="139" t="s">
        <v>33676</v>
      </c>
      <c r="C4572" s="138" t="s">
        <v>33677</v>
      </c>
      <c r="D4572" s="139" t="s">
        <v>1549</v>
      </c>
      <c r="E4572" s="140">
        <v>29.03</v>
      </c>
    </row>
    <row r="4573" spans="1:5" ht="20.100000000000001" customHeight="1" x14ac:dyDescent="0.2">
      <c r="A4573" s="547" t="s">
        <v>33678</v>
      </c>
      <c r="B4573" s="548" t="s">
        <v>33679</v>
      </c>
      <c r="C4573" s="547" t="s">
        <v>33680</v>
      </c>
      <c r="D4573" s="548" t="s">
        <v>1549</v>
      </c>
      <c r="E4573" s="549">
        <v>224.4</v>
      </c>
    </row>
    <row r="4574" spans="1:5" ht="2.1" customHeight="1" x14ac:dyDescent="0.2">
      <c r="A4574" s="547"/>
      <c r="B4574" s="548"/>
      <c r="C4574" s="547"/>
      <c r="D4574" s="548"/>
      <c r="E4574" s="549"/>
    </row>
    <row r="4575" spans="1:5" ht="20.100000000000001" customHeight="1" x14ac:dyDescent="0.2">
      <c r="A4575" s="138" t="s">
        <v>33681</v>
      </c>
      <c r="B4575" s="139" t="s">
        <v>33682</v>
      </c>
      <c r="C4575" s="138" t="s">
        <v>33683</v>
      </c>
      <c r="D4575" s="139" t="s">
        <v>1549</v>
      </c>
      <c r="E4575" s="140">
        <v>151.69</v>
      </c>
    </row>
    <row r="4576" spans="1:5" ht="20.100000000000001" customHeight="1" x14ac:dyDescent="0.2">
      <c r="A4576" s="138" t="s">
        <v>33684</v>
      </c>
      <c r="B4576" s="139" t="s">
        <v>33685</v>
      </c>
      <c r="C4576" s="138" t="s">
        <v>33686</v>
      </c>
      <c r="D4576" s="139" t="s">
        <v>1549</v>
      </c>
      <c r="E4576" s="140">
        <v>59.86</v>
      </c>
    </row>
    <row r="4577" spans="1:5" ht="20.100000000000001" customHeight="1" x14ac:dyDescent="0.2">
      <c r="A4577" s="138" t="s">
        <v>33687</v>
      </c>
      <c r="B4577" s="139" t="s">
        <v>33688</v>
      </c>
      <c r="C4577" s="138" t="s">
        <v>33689</v>
      </c>
      <c r="D4577" s="139" t="s">
        <v>1549</v>
      </c>
      <c r="E4577" s="140">
        <v>16.309999999999999</v>
      </c>
    </row>
    <row r="4578" spans="1:5" ht="20.100000000000001" customHeight="1" x14ac:dyDescent="0.2">
      <c r="A4578" s="138" t="s">
        <v>33690</v>
      </c>
      <c r="B4578" s="139" t="s">
        <v>33691</v>
      </c>
      <c r="C4578" s="138" t="s">
        <v>33692</v>
      </c>
      <c r="D4578" s="139" t="s">
        <v>1549</v>
      </c>
      <c r="E4578" s="140">
        <v>255.55</v>
      </c>
    </row>
    <row r="4579" spans="1:5" ht="20.100000000000001" customHeight="1" x14ac:dyDescent="0.2">
      <c r="A4579" s="138" t="s">
        <v>33693</v>
      </c>
      <c r="B4579" s="139" t="s">
        <v>33694</v>
      </c>
      <c r="C4579" s="138" t="s">
        <v>33695</v>
      </c>
      <c r="D4579" s="139" t="s">
        <v>1549</v>
      </c>
      <c r="E4579" s="140">
        <v>751.4</v>
      </c>
    </row>
    <row r="4580" spans="1:5" ht="20.100000000000001" customHeight="1" x14ac:dyDescent="0.2">
      <c r="A4580" s="547" t="s">
        <v>33696</v>
      </c>
      <c r="B4580" s="548" t="s">
        <v>33697</v>
      </c>
      <c r="C4580" s="547" t="s">
        <v>33698</v>
      </c>
      <c r="D4580" s="548" t="s">
        <v>1549</v>
      </c>
      <c r="E4580" s="549">
        <v>2771.72</v>
      </c>
    </row>
    <row r="4581" spans="1:5" ht="2.1" customHeight="1" x14ac:dyDescent="0.2">
      <c r="A4581" s="547"/>
      <c r="B4581" s="548"/>
      <c r="C4581" s="547"/>
      <c r="D4581" s="548"/>
      <c r="E4581" s="549"/>
    </row>
    <row r="4582" spans="1:5" ht="20.100000000000001" customHeight="1" x14ac:dyDescent="0.2">
      <c r="A4582" s="138" t="s">
        <v>33699</v>
      </c>
      <c r="B4582" s="139" t="s">
        <v>33700</v>
      </c>
      <c r="C4582" s="138" t="s">
        <v>33701</v>
      </c>
      <c r="D4582" s="139" t="s">
        <v>1549</v>
      </c>
      <c r="E4582" s="140">
        <v>3843.53</v>
      </c>
    </row>
    <row r="4583" spans="1:5" ht="20.100000000000001" customHeight="1" x14ac:dyDescent="0.2">
      <c r="A4583" s="138" t="s">
        <v>33702</v>
      </c>
      <c r="B4583" s="139" t="s">
        <v>33703</v>
      </c>
      <c r="C4583" s="138" t="s">
        <v>33704</v>
      </c>
      <c r="D4583" s="139" t="s">
        <v>1549</v>
      </c>
      <c r="E4583" s="140">
        <v>6690</v>
      </c>
    </row>
    <row r="4584" spans="1:5" ht="20.100000000000001" customHeight="1" x14ac:dyDescent="0.2">
      <c r="A4584" s="138" t="s">
        <v>33705</v>
      </c>
      <c r="B4584" s="139" t="s">
        <v>33706</v>
      </c>
      <c r="C4584" s="138" t="s">
        <v>33707</v>
      </c>
      <c r="D4584" s="139" t="s">
        <v>1549</v>
      </c>
      <c r="E4584" s="140">
        <v>23803.200000000001</v>
      </c>
    </row>
    <row r="4585" spans="1:5" ht="20.100000000000001" customHeight="1" x14ac:dyDescent="0.2">
      <c r="A4585" s="547" t="s">
        <v>33708</v>
      </c>
      <c r="B4585" s="548" t="s">
        <v>33709</v>
      </c>
      <c r="C4585" s="547" t="s">
        <v>33710</v>
      </c>
      <c r="D4585" s="548" t="s">
        <v>1549</v>
      </c>
      <c r="E4585" s="549">
        <v>6142.18</v>
      </c>
    </row>
    <row r="4586" spans="1:5" ht="2.1" customHeight="1" x14ac:dyDescent="0.2">
      <c r="A4586" s="547"/>
      <c r="B4586" s="548"/>
      <c r="C4586" s="547"/>
      <c r="D4586" s="548"/>
      <c r="E4586" s="549"/>
    </row>
    <row r="4587" spans="1:5" ht="20.100000000000001" customHeight="1" x14ac:dyDescent="0.2">
      <c r="A4587" s="547" t="s">
        <v>33711</v>
      </c>
      <c r="B4587" s="548" t="s">
        <v>33712</v>
      </c>
      <c r="C4587" s="547" t="s">
        <v>33713</v>
      </c>
      <c r="D4587" s="548" t="s">
        <v>1549</v>
      </c>
      <c r="E4587" s="549">
        <v>985.19</v>
      </c>
    </row>
    <row r="4588" spans="1:5" ht="11.1" customHeight="1" x14ac:dyDescent="0.2">
      <c r="A4588" s="547"/>
      <c r="B4588" s="548"/>
      <c r="C4588" s="547"/>
      <c r="D4588" s="548"/>
      <c r="E4588" s="549"/>
    </row>
    <row r="4589" spans="1:5" ht="20.100000000000001" customHeight="1" x14ac:dyDescent="0.2">
      <c r="A4589" s="547" t="s">
        <v>33714</v>
      </c>
      <c r="B4589" s="548" t="s">
        <v>33715</v>
      </c>
      <c r="C4589" s="547" t="s">
        <v>33716</v>
      </c>
      <c r="D4589" s="548" t="s">
        <v>1549</v>
      </c>
      <c r="E4589" s="549">
        <v>279.87</v>
      </c>
    </row>
    <row r="4590" spans="1:5" ht="2.1" customHeight="1" x14ac:dyDescent="0.2">
      <c r="A4590" s="547"/>
      <c r="B4590" s="548"/>
      <c r="C4590" s="547"/>
      <c r="D4590" s="548"/>
      <c r="E4590" s="549"/>
    </row>
    <row r="4591" spans="1:5" ht="20.100000000000001" customHeight="1" x14ac:dyDescent="0.2">
      <c r="A4591" s="547" t="s">
        <v>33717</v>
      </c>
      <c r="B4591" s="548" t="s">
        <v>33718</v>
      </c>
      <c r="C4591" s="547" t="s">
        <v>33719</v>
      </c>
      <c r="D4591" s="548" t="s">
        <v>1549</v>
      </c>
      <c r="E4591" s="549">
        <v>214</v>
      </c>
    </row>
    <row r="4592" spans="1:5" ht="2.1" customHeight="1" x14ac:dyDescent="0.2">
      <c r="A4592" s="547"/>
      <c r="B4592" s="548"/>
      <c r="C4592" s="547"/>
      <c r="D4592" s="548"/>
      <c r="E4592" s="549"/>
    </row>
    <row r="4593" spans="1:5" ht="20.100000000000001" customHeight="1" x14ac:dyDescent="0.2">
      <c r="A4593" s="138" t="s">
        <v>33720</v>
      </c>
      <c r="B4593" s="139" t="s">
        <v>33721</v>
      </c>
      <c r="C4593" s="138" t="s">
        <v>33722</v>
      </c>
      <c r="D4593" s="139" t="s">
        <v>1549</v>
      </c>
      <c r="E4593" s="140">
        <v>803.5</v>
      </c>
    </row>
    <row r="4594" spans="1:5" ht="20.100000000000001" customHeight="1" x14ac:dyDescent="0.2">
      <c r="A4594" s="547" t="s">
        <v>33723</v>
      </c>
      <c r="B4594" s="548" t="s">
        <v>33724</v>
      </c>
      <c r="C4594" s="547" t="s">
        <v>33725</v>
      </c>
      <c r="D4594" s="548" t="s">
        <v>1549</v>
      </c>
      <c r="E4594" s="549">
        <v>516.94000000000005</v>
      </c>
    </row>
    <row r="4595" spans="1:5" ht="2.1" customHeight="1" x14ac:dyDescent="0.2">
      <c r="A4595" s="547"/>
      <c r="B4595" s="548"/>
      <c r="C4595" s="547"/>
      <c r="D4595" s="548"/>
      <c r="E4595" s="549"/>
    </row>
    <row r="4596" spans="1:5" ht="20.100000000000001" customHeight="1" x14ac:dyDescent="0.2">
      <c r="A4596" s="547" t="s">
        <v>33726</v>
      </c>
      <c r="B4596" s="548" t="s">
        <v>33727</v>
      </c>
      <c r="C4596" s="547" t="s">
        <v>33728</v>
      </c>
      <c r="D4596" s="548" t="s">
        <v>1549</v>
      </c>
      <c r="E4596" s="549">
        <v>803.5</v>
      </c>
    </row>
    <row r="4597" spans="1:5" ht="2.1" customHeight="1" x14ac:dyDescent="0.2">
      <c r="A4597" s="547"/>
      <c r="B4597" s="548"/>
      <c r="C4597" s="547"/>
      <c r="D4597" s="548"/>
      <c r="E4597" s="549"/>
    </row>
    <row r="4598" spans="1:5" ht="20.100000000000001" customHeight="1" x14ac:dyDescent="0.2">
      <c r="A4598" s="138" t="s">
        <v>33729</v>
      </c>
      <c r="B4598" s="139" t="s">
        <v>33730</v>
      </c>
      <c r="C4598" s="138" t="s">
        <v>33731</v>
      </c>
      <c r="D4598" s="139" t="s">
        <v>1549</v>
      </c>
      <c r="E4598" s="140">
        <v>1628.3</v>
      </c>
    </row>
    <row r="4599" spans="1:5" ht="20.100000000000001" customHeight="1" x14ac:dyDescent="0.2">
      <c r="A4599" s="138" t="s">
        <v>33732</v>
      </c>
      <c r="B4599" s="139" t="s">
        <v>33733</v>
      </c>
      <c r="C4599" s="138" t="s">
        <v>33734</v>
      </c>
      <c r="D4599" s="139" t="s">
        <v>1549</v>
      </c>
      <c r="E4599" s="140">
        <v>2281.44</v>
      </c>
    </row>
    <row r="4600" spans="1:5" ht="20.100000000000001" customHeight="1" x14ac:dyDescent="0.2">
      <c r="A4600" s="138" t="s">
        <v>33735</v>
      </c>
      <c r="B4600" s="139" t="s">
        <v>33736</v>
      </c>
      <c r="C4600" s="138" t="s">
        <v>33737</v>
      </c>
      <c r="D4600" s="139" t="s">
        <v>1549</v>
      </c>
      <c r="E4600" s="140">
        <v>2293.86</v>
      </c>
    </row>
    <row r="4601" spans="1:5" ht="20.100000000000001" customHeight="1" x14ac:dyDescent="0.2">
      <c r="A4601" s="547" t="s">
        <v>33738</v>
      </c>
      <c r="B4601" s="548" t="s">
        <v>33739</v>
      </c>
      <c r="C4601" s="547" t="s">
        <v>33740</v>
      </c>
      <c r="D4601" s="548" t="s">
        <v>1549</v>
      </c>
      <c r="E4601" s="549">
        <v>1430.46</v>
      </c>
    </row>
    <row r="4602" spans="1:5" ht="2.1" customHeight="1" x14ac:dyDescent="0.2">
      <c r="A4602" s="547"/>
      <c r="B4602" s="548"/>
      <c r="C4602" s="547"/>
      <c r="D4602" s="548"/>
      <c r="E4602" s="549"/>
    </row>
    <row r="4603" spans="1:5" ht="20.100000000000001" customHeight="1" x14ac:dyDescent="0.2">
      <c r="A4603" s="547" t="s">
        <v>33741</v>
      </c>
      <c r="B4603" s="548" t="s">
        <v>33742</v>
      </c>
      <c r="C4603" s="547" t="s">
        <v>33743</v>
      </c>
      <c r="D4603" s="548" t="s">
        <v>1549</v>
      </c>
      <c r="E4603" s="549">
        <v>816.76</v>
      </c>
    </row>
    <row r="4604" spans="1:5" ht="2.1" customHeight="1" x14ac:dyDescent="0.2">
      <c r="A4604" s="547"/>
      <c r="B4604" s="548"/>
      <c r="C4604" s="547"/>
      <c r="D4604" s="548"/>
      <c r="E4604" s="549"/>
    </row>
    <row r="4605" spans="1:5" ht="20.100000000000001" customHeight="1" x14ac:dyDescent="0.2">
      <c r="A4605" s="547" t="s">
        <v>33744</v>
      </c>
      <c r="B4605" s="548" t="s">
        <v>33745</v>
      </c>
      <c r="C4605" s="547" t="s">
        <v>33746</v>
      </c>
      <c r="D4605" s="548" t="s">
        <v>26257</v>
      </c>
      <c r="E4605" s="549">
        <v>2263.38</v>
      </c>
    </row>
    <row r="4606" spans="1:5" ht="2.1" customHeight="1" x14ac:dyDescent="0.2">
      <c r="A4606" s="547"/>
      <c r="B4606" s="548"/>
      <c r="C4606" s="547"/>
      <c r="D4606" s="548"/>
      <c r="E4606" s="549"/>
    </row>
    <row r="4607" spans="1:5" ht="20.100000000000001" customHeight="1" x14ac:dyDescent="0.2">
      <c r="A4607" s="138" t="s">
        <v>33747</v>
      </c>
      <c r="B4607" s="139" t="s">
        <v>33748</v>
      </c>
      <c r="C4607" s="138" t="s">
        <v>33749</v>
      </c>
      <c r="D4607" s="139" t="s">
        <v>1549</v>
      </c>
      <c r="E4607" s="140">
        <v>39.56</v>
      </c>
    </row>
    <row r="4608" spans="1:5" ht="20.100000000000001" customHeight="1" x14ac:dyDescent="0.2">
      <c r="A4608" s="547" t="s">
        <v>33750</v>
      </c>
      <c r="B4608" s="548" t="s">
        <v>33751</v>
      </c>
      <c r="C4608" s="547" t="s">
        <v>33752</v>
      </c>
      <c r="D4608" s="548" t="s">
        <v>1549</v>
      </c>
      <c r="E4608" s="549">
        <v>15323.66</v>
      </c>
    </row>
    <row r="4609" spans="1:5" ht="2.1" customHeight="1" x14ac:dyDescent="0.2">
      <c r="A4609" s="547"/>
      <c r="B4609" s="548"/>
      <c r="C4609" s="547"/>
      <c r="D4609" s="548"/>
      <c r="E4609" s="549"/>
    </row>
    <row r="4610" spans="1:5" ht="20.100000000000001" customHeight="1" x14ac:dyDescent="0.2">
      <c r="A4610" s="547" t="s">
        <v>33753</v>
      </c>
      <c r="B4610" s="548" t="s">
        <v>33754</v>
      </c>
      <c r="C4610" s="547" t="s">
        <v>33755</v>
      </c>
      <c r="D4610" s="548" t="s">
        <v>1549</v>
      </c>
      <c r="E4610" s="549">
        <v>15563.22</v>
      </c>
    </row>
    <row r="4611" spans="1:5" ht="2.1" customHeight="1" x14ac:dyDescent="0.2">
      <c r="A4611" s="547"/>
      <c r="B4611" s="548"/>
      <c r="C4611" s="547"/>
      <c r="D4611" s="548"/>
      <c r="E4611" s="549"/>
    </row>
    <row r="4612" spans="1:5" ht="20.100000000000001" customHeight="1" x14ac:dyDescent="0.2">
      <c r="A4612" s="547" t="s">
        <v>33756</v>
      </c>
      <c r="B4612" s="548" t="s">
        <v>33757</v>
      </c>
      <c r="C4612" s="547" t="s">
        <v>33758</v>
      </c>
      <c r="D4612" s="548" t="s">
        <v>1549</v>
      </c>
      <c r="E4612" s="549">
        <v>16353.98</v>
      </c>
    </row>
    <row r="4613" spans="1:5" ht="2.1" customHeight="1" x14ac:dyDescent="0.2">
      <c r="A4613" s="547"/>
      <c r="B4613" s="548"/>
      <c r="C4613" s="547"/>
      <c r="D4613" s="548"/>
      <c r="E4613" s="549"/>
    </row>
    <row r="4614" spans="1:5" ht="20.100000000000001" customHeight="1" x14ac:dyDescent="0.2">
      <c r="A4614" s="547" t="s">
        <v>33759</v>
      </c>
      <c r="B4614" s="548" t="s">
        <v>33760</v>
      </c>
      <c r="C4614" s="547" t="s">
        <v>33761</v>
      </c>
      <c r="D4614" s="548" t="s">
        <v>1549</v>
      </c>
      <c r="E4614" s="549">
        <v>15756.14</v>
      </c>
    </row>
    <row r="4615" spans="1:5" ht="2.1" customHeight="1" x14ac:dyDescent="0.2">
      <c r="A4615" s="547"/>
      <c r="B4615" s="548"/>
      <c r="C4615" s="547"/>
      <c r="D4615" s="548"/>
      <c r="E4615" s="549"/>
    </row>
    <row r="4616" spans="1:5" ht="20.100000000000001" customHeight="1" x14ac:dyDescent="0.2">
      <c r="A4616" s="547" t="s">
        <v>33762</v>
      </c>
      <c r="B4616" s="548" t="s">
        <v>33763</v>
      </c>
      <c r="C4616" s="547" t="s">
        <v>33764</v>
      </c>
      <c r="D4616" s="548" t="s">
        <v>1549</v>
      </c>
      <c r="E4616" s="549">
        <v>16264.94</v>
      </c>
    </row>
    <row r="4617" spans="1:5" ht="2.1" customHeight="1" x14ac:dyDescent="0.2">
      <c r="A4617" s="547"/>
      <c r="B4617" s="548"/>
      <c r="C4617" s="547"/>
      <c r="D4617" s="548"/>
      <c r="E4617" s="549"/>
    </row>
    <row r="4618" spans="1:5" ht="20.100000000000001" customHeight="1" x14ac:dyDescent="0.2">
      <c r="A4618" s="547" t="s">
        <v>33765</v>
      </c>
      <c r="B4618" s="548" t="s">
        <v>33766</v>
      </c>
      <c r="C4618" s="547" t="s">
        <v>33767</v>
      </c>
      <c r="D4618" s="548" t="s">
        <v>1549</v>
      </c>
      <c r="E4618" s="549">
        <v>17079.02</v>
      </c>
    </row>
    <row r="4619" spans="1:5" ht="2.1" customHeight="1" x14ac:dyDescent="0.2">
      <c r="A4619" s="547"/>
      <c r="B4619" s="548"/>
      <c r="C4619" s="547"/>
      <c r="D4619" s="548"/>
      <c r="E4619" s="549"/>
    </row>
    <row r="4620" spans="1:5" ht="20.100000000000001" customHeight="1" x14ac:dyDescent="0.2">
      <c r="A4620" s="547" t="s">
        <v>33768</v>
      </c>
      <c r="B4620" s="548" t="s">
        <v>33769</v>
      </c>
      <c r="C4620" s="547" t="s">
        <v>33770</v>
      </c>
      <c r="D4620" s="548" t="s">
        <v>1549</v>
      </c>
      <c r="E4620" s="549">
        <v>17651.419999999998</v>
      </c>
    </row>
    <row r="4621" spans="1:5" ht="2.1" customHeight="1" x14ac:dyDescent="0.2">
      <c r="A4621" s="547"/>
      <c r="B4621" s="548"/>
      <c r="C4621" s="547"/>
      <c r="D4621" s="548"/>
      <c r="E4621" s="549"/>
    </row>
    <row r="4622" spans="1:5" ht="20.100000000000001" customHeight="1" x14ac:dyDescent="0.2">
      <c r="A4622" s="547" t="s">
        <v>33771</v>
      </c>
      <c r="B4622" s="548" t="s">
        <v>33772</v>
      </c>
      <c r="C4622" s="547" t="s">
        <v>33773</v>
      </c>
      <c r="D4622" s="548" t="s">
        <v>1549</v>
      </c>
      <c r="E4622" s="549">
        <v>17867.66</v>
      </c>
    </row>
    <row r="4623" spans="1:5" ht="2.1" customHeight="1" x14ac:dyDescent="0.2">
      <c r="A4623" s="547"/>
      <c r="B4623" s="548"/>
      <c r="C4623" s="547"/>
      <c r="D4623" s="548"/>
      <c r="E4623" s="549"/>
    </row>
    <row r="4624" spans="1:5" ht="20.100000000000001" customHeight="1" x14ac:dyDescent="0.2">
      <c r="A4624" s="547" t="s">
        <v>33774</v>
      </c>
      <c r="B4624" s="548" t="s">
        <v>33775</v>
      </c>
      <c r="C4624" s="547" t="s">
        <v>33776</v>
      </c>
      <c r="D4624" s="548" t="s">
        <v>1549</v>
      </c>
      <c r="E4624" s="549">
        <v>17816.78</v>
      </c>
    </row>
    <row r="4625" spans="1:5" ht="2.1" customHeight="1" x14ac:dyDescent="0.2">
      <c r="A4625" s="547"/>
      <c r="B4625" s="548"/>
      <c r="C4625" s="547"/>
      <c r="D4625" s="548"/>
      <c r="E4625" s="549"/>
    </row>
    <row r="4626" spans="1:5" ht="20.100000000000001" customHeight="1" x14ac:dyDescent="0.2">
      <c r="A4626" s="547" t="s">
        <v>33777</v>
      </c>
      <c r="B4626" s="548" t="s">
        <v>33778</v>
      </c>
      <c r="C4626" s="547" t="s">
        <v>33779</v>
      </c>
      <c r="D4626" s="548" t="s">
        <v>1549</v>
      </c>
      <c r="E4626" s="549">
        <v>17994.86</v>
      </c>
    </row>
    <row r="4627" spans="1:5" ht="2.1" customHeight="1" x14ac:dyDescent="0.2">
      <c r="A4627" s="547"/>
      <c r="B4627" s="548"/>
      <c r="C4627" s="547"/>
      <c r="D4627" s="548"/>
      <c r="E4627" s="549"/>
    </row>
    <row r="4628" spans="1:5" ht="20.100000000000001" customHeight="1" x14ac:dyDescent="0.2">
      <c r="A4628" s="547" t="s">
        <v>33780</v>
      </c>
      <c r="B4628" s="548" t="s">
        <v>33781</v>
      </c>
      <c r="C4628" s="547" t="s">
        <v>33782</v>
      </c>
      <c r="D4628" s="548" t="s">
        <v>1549</v>
      </c>
      <c r="E4628" s="549">
        <v>18363.740000000002</v>
      </c>
    </row>
    <row r="4629" spans="1:5" ht="2.1" customHeight="1" x14ac:dyDescent="0.2">
      <c r="A4629" s="547"/>
      <c r="B4629" s="548"/>
      <c r="C4629" s="547"/>
      <c r="D4629" s="548"/>
      <c r="E4629" s="549"/>
    </row>
    <row r="4630" spans="1:5" ht="20.100000000000001" customHeight="1" x14ac:dyDescent="0.2">
      <c r="A4630" s="547" t="s">
        <v>33783</v>
      </c>
      <c r="B4630" s="548" t="s">
        <v>33784</v>
      </c>
      <c r="C4630" s="547" t="s">
        <v>33785</v>
      </c>
      <c r="D4630" s="548" t="s">
        <v>1549</v>
      </c>
      <c r="E4630" s="549">
        <v>18859.82</v>
      </c>
    </row>
    <row r="4631" spans="1:5" ht="2.1" customHeight="1" x14ac:dyDescent="0.2">
      <c r="A4631" s="547"/>
      <c r="B4631" s="548"/>
      <c r="C4631" s="547"/>
      <c r="D4631" s="548"/>
      <c r="E4631" s="549"/>
    </row>
    <row r="4632" spans="1:5" ht="20.100000000000001" customHeight="1" x14ac:dyDescent="0.2">
      <c r="A4632" s="547" t="s">
        <v>33786</v>
      </c>
      <c r="B4632" s="548" t="s">
        <v>33787</v>
      </c>
      <c r="C4632" s="547" t="s">
        <v>33788</v>
      </c>
      <c r="D4632" s="548" t="s">
        <v>1549</v>
      </c>
      <c r="E4632" s="549">
        <v>19279.580000000002</v>
      </c>
    </row>
    <row r="4633" spans="1:5" ht="2.1" customHeight="1" x14ac:dyDescent="0.2">
      <c r="A4633" s="547"/>
      <c r="B4633" s="548"/>
      <c r="C4633" s="547"/>
      <c r="D4633" s="548"/>
      <c r="E4633" s="549"/>
    </row>
    <row r="4634" spans="1:5" ht="20.100000000000001" customHeight="1" x14ac:dyDescent="0.2">
      <c r="A4634" s="547" t="s">
        <v>33789</v>
      </c>
      <c r="B4634" s="548" t="s">
        <v>33790</v>
      </c>
      <c r="C4634" s="547" t="s">
        <v>33791</v>
      </c>
      <c r="D4634" s="548" t="s">
        <v>1549</v>
      </c>
      <c r="E4634" s="549">
        <v>19483.099999999999</v>
      </c>
    </row>
    <row r="4635" spans="1:5" ht="2.1" customHeight="1" x14ac:dyDescent="0.2">
      <c r="A4635" s="547"/>
      <c r="B4635" s="548"/>
      <c r="C4635" s="547"/>
      <c r="D4635" s="548"/>
      <c r="E4635" s="549"/>
    </row>
    <row r="4636" spans="1:5" ht="20.100000000000001" customHeight="1" x14ac:dyDescent="0.2">
      <c r="A4636" s="547" t="s">
        <v>33792</v>
      </c>
      <c r="B4636" s="548" t="s">
        <v>33793</v>
      </c>
      <c r="C4636" s="547" t="s">
        <v>33794</v>
      </c>
      <c r="D4636" s="548" t="s">
        <v>1549</v>
      </c>
      <c r="E4636" s="549">
        <v>19597.580000000002</v>
      </c>
    </row>
    <row r="4637" spans="1:5" ht="2.1" customHeight="1" x14ac:dyDescent="0.2">
      <c r="A4637" s="547"/>
      <c r="B4637" s="548"/>
      <c r="C4637" s="547"/>
      <c r="D4637" s="548"/>
      <c r="E4637" s="549"/>
    </row>
    <row r="4638" spans="1:5" ht="20.100000000000001" customHeight="1" x14ac:dyDescent="0.2">
      <c r="A4638" s="547" t="s">
        <v>33795</v>
      </c>
      <c r="B4638" s="548" t="s">
        <v>33796</v>
      </c>
      <c r="C4638" s="547" t="s">
        <v>33797</v>
      </c>
      <c r="D4638" s="548" t="s">
        <v>1549</v>
      </c>
      <c r="E4638" s="549">
        <v>20170.75</v>
      </c>
    </row>
    <row r="4639" spans="1:5" ht="2.1" customHeight="1" x14ac:dyDescent="0.2">
      <c r="A4639" s="547"/>
      <c r="B4639" s="548"/>
      <c r="C4639" s="547"/>
      <c r="D4639" s="548"/>
      <c r="E4639" s="549"/>
    </row>
    <row r="4640" spans="1:5" ht="20.100000000000001" customHeight="1" x14ac:dyDescent="0.2">
      <c r="A4640" s="547" t="s">
        <v>33798</v>
      </c>
      <c r="B4640" s="548" t="s">
        <v>33799</v>
      </c>
      <c r="C4640" s="547" t="s">
        <v>33800</v>
      </c>
      <c r="D4640" s="548" t="s">
        <v>1549</v>
      </c>
      <c r="E4640" s="549">
        <v>20500.7</v>
      </c>
    </row>
    <row r="4641" spans="1:5" ht="2.1" customHeight="1" x14ac:dyDescent="0.2">
      <c r="A4641" s="547"/>
      <c r="B4641" s="548"/>
      <c r="C4641" s="547"/>
      <c r="D4641" s="548"/>
      <c r="E4641" s="549"/>
    </row>
    <row r="4642" spans="1:5" ht="20.100000000000001" customHeight="1" x14ac:dyDescent="0.2">
      <c r="A4642" s="547" t="s">
        <v>33801</v>
      </c>
      <c r="B4642" s="548" t="s">
        <v>33802</v>
      </c>
      <c r="C4642" s="547" t="s">
        <v>33803</v>
      </c>
      <c r="D4642" s="548" t="s">
        <v>1549</v>
      </c>
      <c r="E4642" s="549">
        <v>22752.14</v>
      </c>
    </row>
    <row r="4643" spans="1:5" ht="2.1" customHeight="1" x14ac:dyDescent="0.2">
      <c r="A4643" s="547"/>
      <c r="B4643" s="548"/>
      <c r="C4643" s="547"/>
      <c r="D4643" s="548"/>
      <c r="E4643" s="549"/>
    </row>
    <row r="4644" spans="1:5" ht="20.100000000000001" customHeight="1" x14ac:dyDescent="0.2">
      <c r="A4644" s="547" t="s">
        <v>33804</v>
      </c>
      <c r="B4644" s="548" t="s">
        <v>33805</v>
      </c>
      <c r="C4644" s="547" t="s">
        <v>33806</v>
      </c>
      <c r="D4644" s="548" t="s">
        <v>1549</v>
      </c>
      <c r="E4644" s="549">
        <v>24303.98</v>
      </c>
    </row>
    <row r="4645" spans="1:5" ht="2.1" customHeight="1" x14ac:dyDescent="0.2">
      <c r="A4645" s="547"/>
      <c r="B4645" s="548"/>
      <c r="C4645" s="547"/>
      <c r="D4645" s="548"/>
      <c r="E4645" s="549"/>
    </row>
    <row r="4646" spans="1:5" ht="20.100000000000001" customHeight="1" x14ac:dyDescent="0.2">
      <c r="A4646" s="138" t="s">
        <v>33807</v>
      </c>
      <c r="B4646" s="139" t="s">
        <v>33808</v>
      </c>
      <c r="C4646" s="138" t="s">
        <v>33809</v>
      </c>
      <c r="D4646" s="139" t="s">
        <v>1549</v>
      </c>
      <c r="E4646" s="140">
        <v>500.6</v>
      </c>
    </row>
    <row r="4647" spans="1:5" ht="20.100000000000001" customHeight="1" x14ac:dyDescent="0.2">
      <c r="A4647" s="138" t="s">
        <v>33810</v>
      </c>
      <c r="B4647" s="139" t="s">
        <v>33811</v>
      </c>
      <c r="C4647" s="138" t="s">
        <v>33812</v>
      </c>
      <c r="D4647" s="139" t="s">
        <v>1549</v>
      </c>
      <c r="E4647" s="140">
        <v>16.14</v>
      </c>
    </row>
    <row r="4648" spans="1:5" ht="20.100000000000001" customHeight="1" x14ac:dyDescent="0.2">
      <c r="A4648" s="138" t="s">
        <v>33813</v>
      </c>
      <c r="B4648" s="139" t="s">
        <v>33814</v>
      </c>
      <c r="C4648" s="138" t="s">
        <v>33815</v>
      </c>
      <c r="D4648" s="139" t="s">
        <v>1549</v>
      </c>
      <c r="E4648" s="140">
        <v>20.420000000000002</v>
      </c>
    </row>
    <row r="4649" spans="1:5" ht="20.100000000000001" customHeight="1" x14ac:dyDescent="0.2">
      <c r="A4649" s="138" t="s">
        <v>33816</v>
      </c>
      <c r="B4649" s="139" t="s">
        <v>33817</v>
      </c>
      <c r="C4649" s="138" t="s">
        <v>33818</v>
      </c>
      <c r="D4649" s="139" t="s">
        <v>1549</v>
      </c>
      <c r="E4649" s="140">
        <v>2366.16</v>
      </c>
    </row>
    <row r="4650" spans="1:5" ht="20.100000000000001" customHeight="1" x14ac:dyDescent="0.2">
      <c r="A4650" s="138" t="s">
        <v>33819</v>
      </c>
      <c r="B4650" s="139" t="s">
        <v>33820</v>
      </c>
      <c r="C4650" s="138" t="s">
        <v>33821</v>
      </c>
      <c r="D4650" s="139" t="s">
        <v>1549</v>
      </c>
      <c r="E4650" s="140">
        <v>2494</v>
      </c>
    </row>
    <row r="4651" spans="1:5" ht="20.100000000000001" customHeight="1" x14ac:dyDescent="0.2">
      <c r="A4651" s="138" t="s">
        <v>33822</v>
      </c>
      <c r="B4651" s="139" t="s">
        <v>33823</v>
      </c>
      <c r="C4651" s="138" t="s">
        <v>33824</v>
      </c>
      <c r="D4651" s="139" t="s">
        <v>1549</v>
      </c>
      <c r="E4651" s="140">
        <v>2864.27</v>
      </c>
    </row>
    <row r="4652" spans="1:5" ht="20.100000000000001" customHeight="1" x14ac:dyDescent="0.2">
      <c r="A4652" s="138" t="s">
        <v>33825</v>
      </c>
      <c r="B4652" s="139" t="s">
        <v>33826</v>
      </c>
      <c r="C4652" s="138" t="s">
        <v>33827</v>
      </c>
      <c r="D4652" s="139" t="s">
        <v>1549</v>
      </c>
      <c r="E4652" s="140">
        <v>97</v>
      </c>
    </row>
    <row r="4653" spans="1:5" ht="20.100000000000001" customHeight="1" x14ac:dyDescent="0.2">
      <c r="A4653" s="138" t="s">
        <v>33828</v>
      </c>
      <c r="B4653" s="139" t="s">
        <v>33829</v>
      </c>
      <c r="C4653" s="138" t="s">
        <v>33830</v>
      </c>
      <c r="D4653" s="139" t="s">
        <v>1549</v>
      </c>
      <c r="E4653" s="140">
        <v>143.69</v>
      </c>
    </row>
    <row r="4654" spans="1:5" ht="20.100000000000001" customHeight="1" x14ac:dyDescent="0.2">
      <c r="A4654" s="138" t="s">
        <v>33831</v>
      </c>
      <c r="B4654" s="139" t="s">
        <v>33832</v>
      </c>
      <c r="C4654" s="138" t="s">
        <v>33833</v>
      </c>
      <c r="D4654" s="139" t="s">
        <v>1549</v>
      </c>
      <c r="E4654" s="140">
        <v>157.53</v>
      </c>
    </row>
    <row r="4655" spans="1:5" ht="20.100000000000001" customHeight="1" x14ac:dyDescent="0.2">
      <c r="A4655" s="547" t="s">
        <v>33834</v>
      </c>
      <c r="B4655" s="548" t="s">
        <v>33835</v>
      </c>
      <c r="C4655" s="547" t="s">
        <v>33836</v>
      </c>
      <c r="D4655" s="548" t="s">
        <v>1549</v>
      </c>
      <c r="E4655" s="549">
        <v>5451.74</v>
      </c>
    </row>
    <row r="4656" spans="1:5" ht="2.1" customHeight="1" x14ac:dyDescent="0.2">
      <c r="A4656" s="547"/>
      <c r="B4656" s="548"/>
      <c r="C4656" s="547"/>
      <c r="D4656" s="548"/>
      <c r="E4656" s="549"/>
    </row>
    <row r="4657" spans="1:5" ht="20.100000000000001" customHeight="1" x14ac:dyDescent="0.2">
      <c r="A4657" s="547" t="s">
        <v>33837</v>
      </c>
      <c r="B4657" s="548" t="s">
        <v>33838</v>
      </c>
      <c r="C4657" s="547" t="s">
        <v>33839</v>
      </c>
      <c r="D4657" s="548" t="s">
        <v>1549</v>
      </c>
      <c r="E4657" s="549">
        <v>113.95</v>
      </c>
    </row>
    <row r="4658" spans="1:5" ht="2.1" customHeight="1" x14ac:dyDescent="0.2">
      <c r="A4658" s="547"/>
      <c r="B4658" s="548"/>
      <c r="C4658" s="547"/>
      <c r="D4658" s="548"/>
      <c r="E4658" s="549"/>
    </row>
    <row r="4659" spans="1:5" ht="20.100000000000001" customHeight="1" x14ac:dyDescent="0.2">
      <c r="A4659" s="547" t="s">
        <v>33840</v>
      </c>
      <c r="B4659" s="548" t="s">
        <v>33841</v>
      </c>
      <c r="C4659" s="547" t="s">
        <v>33842</v>
      </c>
      <c r="D4659" s="548" t="s">
        <v>1549</v>
      </c>
      <c r="E4659" s="549">
        <v>617.64</v>
      </c>
    </row>
    <row r="4660" spans="1:5" ht="2.1" customHeight="1" x14ac:dyDescent="0.2">
      <c r="A4660" s="547"/>
      <c r="B4660" s="548"/>
      <c r="C4660" s="547"/>
      <c r="D4660" s="548"/>
      <c r="E4660" s="549"/>
    </row>
    <row r="4661" spans="1:5" ht="20.100000000000001" customHeight="1" x14ac:dyDescent="0.2">
      <c r="A4661" s="547" t="s">
        <v>33843</v>
      </c>
      <c r="B4661" s="548" t="s">
        <v>33844</v>
      </c>
      <c r="C4661" s="547" t="s">
        <v>33845</v>
      </c>
      <c r="D4661" s="548" t="s">
        <v>26257</v>
      </c>
      <c r="E4661" s="549">
        <v>75752.89</v>
      </c>
    </row>
    <row r="4662" spans="1:5" ht="57" customHeight="1" x14ac:dyDescent="0.2">
      <c r="A4662" s="547"/>
      <c r="B4662" s="548"/>
      <c r="C4662" s="547"/>
      <c r="D4662" s="548"/>
      <c r="E4662" s="549"/>
    </row>
    <row r="4663" spans="1:5" ht="20.100000000000001" customHeight="1" x14ac:dyDescent="0.2">
      <c r="A4663" s="138" t="s">
        <v>33846</v>
      </c>
      <c r="B4663" s="139" t="s">
        <v>33847</v>
      </c>
      <c r="C4663" s="138" t="s">
        <v>33848</v>
      </c>
      <c r="D4663" s="139" t="s">
        <v>1549</v>
      </c>
      <c r="E4663" s="140">
        <v>2740.48</v>
      </c>
    </row>
    <row r="4664" spans="1:5" ht="20.100000000000001" customHeight="1" x14ac:dyDescent="0.2">
      <c r="A4664" s="547" t="s">
        <v>33849</v>
      </c>
      <c r="B4664" s="548" t="s">
        <v>33850</v>
      </c>
      <c r="C4664" s="547" t="s">
        <v>33851</v>
      </c>
      <c r="D4664" s="548" t="s">
        <v>1549</v>
      </c>
      <c r="E4664" s="549">
        <v>6912.16</v>
      </c>
    </row>
    <row r="4665" spans="1:5" ht="2.1" customHeight="1" x14ac:dyDescent="0.2">
      <c r="A4665" s="547"/>
      <c r="B4665" s="548"/>
      <c r="C4665" s="547"/>
      <c r="D4665" s="548"/>
      <c r="E4665" s="549"/>
    </row>
    <row r="4666" spans="1:5" ht="20.100000000000001" customHeight="1" x14ac:dyDescent="0.2">
      <c r="A4666" s="547" t="s">
        <v>33852</v>
      </c>
      <c r="B4666" s="548" t="s">
        <v>33853</v>
      </c>
      <c r="C4666" s="547" t="s">
        <v>33854</v>
      </c>
      <c r="D4666" s="548" t="s">
        <v>1549</v>
      </c>
      <c r="E4666" s="549">
        <v>6912.16</v>
      </c>
    </row>
    <row r="4667" spans="1:5" ht="11.1" customHeight="1" x14ac:dyDescent="0.2">
      <c r="A4667" s="547"/>
      <c r="B4667" s="548"/>
      <c r="C4667" s="547"/>
      <c r="D4667" s="548"/>
      <c r="E4667" s="549"/>
    </row>
    <row r="4668" spans="1:5" ht="20.100000000000001" customHeight="1" x14ac:dyDescent="0.2">
      <c r="A4668" s="547" t="s">
        <v>33855</v>
      </c>
      <c r="B4668" s="548" t="s">
        <v>33856</v>
      </c>
      <c r="C4668" s="547" t="s">
        <v>33857</v>
      </c>
      <c r="D4668" s="548" t="s">
        <v>1549</v>
      </c>
      <c r="E4668" s="549">
        <v>1789.21</v>
      </c>
    </row>
    <row r="4669" spans="1:5" ht="2.1" customHeight="1" x14ac:dyDescent="0.2">
      <c r="A4669" s="547"/>
      <c r="B4669" s="548"/>
      <c r="C4669" s="547"/>
      <c r="D4669" s="548"/>
      <c r="E4669" s="549"/>
    </row>
    <row r="4670" spans="1:5" ht="20.100000000000001" customHeight="1" x14ac:dyDescent="0.2">
      <c r="A4670" s="138" t="s">
        <v>33858</v>
      </c>
      <c r="B4670" s="139" t="s">
        <v>33859</v>
      </c>
      <c r="C4670" s="138" t="s">
        <v>33860</v>
      </c>
      <c r="D4670" s="139" t="s">
        <v>1549</v>
      </c>
      <c r="E4670" s="140">
        <v>4795.8599999999997</v>
      </c>
    </row>
    <row r="4671" spans="1:5" ht="20.100000000000001" customHeight="1" x14ac:dyDescent="0.2">
      <c r="A4671" s="547" t="s">
        <v>33861</v>
      </c>
      <c r="B4671" s="548" t="s">
        <v>33862</v>
      </c>
      <c r="C4671" s="547" t="s">
        <v>33863</v>
      </c>
      <c r="D4671" s="548" t="s">
        <v>1549</v>
      </c>
      <c r="E4671" s="549">
        <v>4316.2700000000004</v>
      </c>
    </row>
    <row r="4672" spans="1:5" ht="2.1" customHeight="1" x14ac:dyDescent="0.2">
      <c r="A4672" s="547"/>
      <c r="B4672" s="548"/>
      <c r="C4672" s="547"/>
      <c r="D4672" s="548"/>
      <c r="E4672" s="549"/>
    </row>
    <row r="4673" spans="1:5" ht="20.100000000000001" customHeight="1" x14ac:dyDescent="0.2">
      <c r="A4673" s="547" t="s">
        <v>33864</v>
      </c>
      <c r="B4673" s="548" t="s">
        <v>33865</v>
      </c>
      <c r="C4673" s="547" t="s">
        <v>33866</v>
      </c>
      <c r="D4673" s="548" t="s">
        <v>1549</v>
      </c>
      <c r="E4673" s="549">
        <v>5413.51</v>
      </c>
    </row>
    <row r="4674" spans="1:5" ht="11.1" customHeight="1" x14ac:dyDescent="0.2">
      <c r="A4674" s="547"/>
      <c r="B4674" s="548"/>
      <c r="C4674" s="547"/>
      <c r="D4674" s="548"/>
      <c r="E4674" s="549"/>
    </row>
    <row r="4675" spans="1:5" ht="20.100000000000001" customHeight="1" x14ac:dyDescent="0.2">
      <c r="A4675" s="547" t="s">
        <v>33867</v>
      </c>
      <c r="B4675" s="548" t="s">
        <v>33868</v>
      </c>
      <c r="C4675" s="547" t="s">
        <v>33869</v>
      </c>
      <c r="D4675" s="548" t="s">
        <v>1549</v>
      </c>
      <c r="E4675" s="549">
        <v>2063.46</v>
      </c>
    </row>
    <row r="4676" spans="1:5" ht="2.1" customHeight="1" x14ac:dyDescent="0.2">
      <c r="A4676" s="547"/>
      <c r="B4676" s="548"/>
      <c r="C4676" s="547"/>
      <c r="D4676" s="548"/>
      <c r="E4676" s="549"/>
    </row>
    <row r="4677" spans="1:5" ht="20.100000000000001" customHeight="1" x14ac:dyDescent="0.2">
      <c r="A4677" s="136" t="s">
        <v>33870</v>
      </c>
      <c r="B4677" s="552" t="s">
        <v>25660</v>
      </c>
      <c r="C4677" s="552"/>
      <c r="D4677" s="552"/>
      <c r="E4677" s="137">
        <v>77467.41</v>
      </c>
    </row>
    <row r="4678" spans="1:5" ht="20.100000000000001" customHeight="1" x14ac:dyDescent="0.2">
      <c r="A4678" s="138" t="s">
        <v>33871</v>
      </c>
      <c r="B4678" s="139" t="s">
        <v>33872</v>
      </c>
      <c r="C4678" s="138" t="s">
        <v>33873</v>
      </c>
      <c r="D4678" s="139" t="s">
        <v>26257</v>
      </c>
      <c r="E4678" s="140">
        <v>846.65</v>
      </c>
    </row>
    <row r="4679" spans="1:5" ht="20.100000000000001" customHeight="1" x14ac:dyDescent="0.2">
      <c r="A4679" s="138" t="s">
        <v>33874</v>
      </c>
      <c r="B4679" s="139" t="s">
        <v>33875</v>
      </c>
      <c r="C4679" s="138" t="s">
        <v>33876</v>
      </c>
      <c r="D4679" s="139" t="s">
        <v>1549</v>
      </c>
      <c r="E4679" s="140">
        <v>273.83999999999997</v>
      </c>
    </row>
    <row r="4680" spans="1:5" ht="20.100000000000001" customHeight="1" x14ac:dyDescent="0.2">
      <c r="A4680" s="138" t="s">
        <v>33877</v>
      </c>
      <c r="B4680" s="139" t="s">
        <v>33878</v>
      </c>
      <c r="C4680" s="138" t="s">
        <v>33879</v>
      </c>
      <c r="D4680" s="139" t="s">
        <v>1549</v>
      </c>
      <c r="E4680" s="140">
        <v>278.12</v>
      </c>
    </row>
    <row r="4681" spans="1:5" ht="20.100000000000001" customHeight="1" x14ac:dyDescent="0.2">
      <c r="A4681" s="138" t="s">
        <v>33880</v>
      </c>
      <c r="B4681" s="139" t="s">
        <v>33881</v>
      </c>
      <c r="C4681" s="138" t="s">
        <v>33882</v>
      </c>
      <c r="D4681" s="139" t="s">
        <v>1549</v>
      </c>
      <c r="E4681" s="140">
        <v>267.12</v>
      </c>
    </row>
    <row r="4682" spans="1:5" ht="20.100000000000001" customHeight="1" x14ac:dyDescent="0.2">
      <c r="A4682" s="547" t="s">
        <v>33883</v>
      </c>
      <c r="B4682" s="548" t="s">
        <v>33884</v>
      </c>
      <c r="C4682" s="547" t="s">
        <v>33885</v>
      </c>
      <c r="D4682" s="548" t="s">
        <v>1549</v>
      </c>
      <c r="E4682" s="549">
        <v>119.1</v>
      </c>
    </row>
    <row r="4683" spans="1:5" ht="2.1" customHeight="1" x14ac:dyDescent="0.2">
      <c r="A4683" s="547"/>
      <c r="B4683" s="548"/>
      <c r="C4683" s="547"/>
      <c r="D4683" s="548"/>
      <c r="E4683" s="549"/>
    </row>
    <row r="4684" spans="1:5" ht="20.100000000000001" customHeight="1" x14ac:dyDescent="0.2">
      <c r="A4684" s="138" t="s">
        <v>33886</v>
      </c>
      <c r="B4684" s="139" t="s">
        <v>33887</v>
      </c>
      <c r="C4684" s="138" t="s">
        <v>33888</v>
      </c>
      <c r="D4684" s="139" t="s">
        <v>1770</v>
      </c>
      <c r="E4684" s="140">
        <v>115.58</v>
      </c>
    </row>
    <row r="4685" spans="1:5" ht="20.100000000000001" customHeight="1" x14ac:dyDescent="0.2">
      <c r="A4685" s="547" t="s">
        <v>33889</v>
      </c>
      <c r="B4685" s="548" t="s">
        <v>33890</v>
      </c>
      <c r="C4685" s="547" t="s">
        <v>33891</v>
      </c>
      <c r="D4685" s="548" t="s">
        <v>1549</v>
      </c>
      <c r="E4685" s="549">
        <v>109.92</v>
      </c>
    </row>
    <row r="4686" spans="1:5" ht="2.1" customHeight="1" x14ac:dyDescent="0.2">
      <c r="A4686" s="547"/>
      <c r="B4686" s="548"/>
      <c r="C4686" s="547"/>
      <c r="D4686" s="548"/>
      <c r="E4686" s="549"/>
    </row>
    <row r="4687" spans="1:5" ht="20.100000000000001" customHeight="1" x14ac:dyDescent="0.2">
      <c r="A4687" s="547" t="s">
        <v>33892</v>
      </c>
      <c r="B4687" s="548" t="s">
        <v>33893</v>
      </c>
      <c r="C4687" s="547" t="s">
        <v>33894</v>
      </c>
      <c r="D4687" s="548" t="s">
        <v>1549</v>
      </c>
      <c r="E4687" s="549">
        <v>95.38</v>
      </c>
    </row>
    <row r="4688" spans="1:5" ht="2.1" customHeight="1" x14ac:dyDescent="0.2">
      <c r="A4688" s="547"/>
      <c r="B4688" s="548"/>
      <c r="C4688" s="547"/>
      <c r="D4688" s="548"/>
      <c r="E4688" s="549"/>
    </row>
    <row r="4689" spans="1:5" ht="20.100000000000001" customHeight="1" x14ac:dyDescent="0.2">
      <c r="A4689" s="547" t="s">
        <v>33895</v>
      </c>
      <c r="B4689" s="548" t="s">
        <v>33896</v>
      </c>
      <c r="C4689" s="547" t="s">
        <v>33897</v>
      </c>
      <c r="D4689" s="548" t="s">
        <v>1549</v>
      </c>
      <c r="E4689" s="549">
        <v>34.020000000000003</v>
      </c>
    </row>
    <row r="4690" spans="1:5" ht="2.1" customHeight="1" x14ac:dyDescent="0.2">
      <c r="A4690" s="547"/>
      <c r="B4690" s="548"/>
      <c r="C4690" s="547"/>
      <c r="D4690" s="548"/>
      <c r="E4690" s="549"/>
    </row>
    <row r="4691" spans="1:5" ht="20.100000000000001" customHeight="1" x14ac:dyDescent="0.2">
      <c r="A4691" s="138" t="s">
        <v>33898</v>
      </c>
      <c r="B4691" s="139" t="s">
        <v>33899</v>
      </c>
      <c r="C4691" s="138" t="s">
        <v>33900</v>
      </c>
      <c r="D4691" s="139" t="s">
        <v>1549</v>
      </c>
      <c r="E4691" s="140">
        <v>121.46</v>
      </c>
    </row>
    <row r="4692" spans="1:5" ht="20.100000000000001" customHeight="1" x14ac:dyDescent="0.2">
      <c r="A4692" s="138" t="s">
        <v>33901</v>
      </c>
      <c r="B4692" s="139" t="s">
        <v>33902</v>
      </c>
      <c r="C4692" s="138" t="s">
        <v>33903</v>
      </c>
      <c r="D4692" s="139" t="s">
        <v>1549</v>
      </c>
      <c r="E4692" s="140">
        <v>2850.45</v>
      </c>
    </row>
    <row r="4693" spans="1:5" ht="20.100000000000001" customHeight="1" x14ac:dyDescent="0.2">
      <c r="A4693" s="138" t="s">
        <v>33904</v>
      </c>
      <c r="B4693" s="139" t="s">
        <v>33905</v>
      </c>
      <c r="C4693" s="138" t="s">
        <v>33906</v>
      </c>
      <c r="D4693" s="139" t="s">
        <v>1549</v>
      </c>
      <c r="E4693" s="140">
        <v>851.93</v>
      </c>
    </row>
    <row r="4694" spans="1:5" ht="20.100000000000001" customHeight="1" x14ac:dyDescent="0.2">
      <c r="A4694" s="138" t="s">
        <v>33907</v>
      </c>
      <c r="B4694" s="139" t="s">
        <v>33908</v>
      </c>
      <c r="C4694" s="138" t="s">
        <v>33909</v>
      </c>
      <c r="D4694" s="139" t="s">
        <v>1549</v>
      </c>
      <c r="E4694" s="140">
        <v>2302.6799999999998</v>
      </c>
    </row>
    <row r="4695" spans="1:5" ht="20.100000000000001" customHeight="1" x14ac:dyDescent="0.2">
      <c r="A4695" s="138" t="s">
        <v>33910</v>
      </c>
      <c r="B4695" s="139" t="s">
        <v>33911</v>
      </c>
      <c r="C4695" s="138" t="s">
        <v>33912</v>
      </c>
      <c r="D4695" s="139" t="s">
        <v>1549</v>
      </c>
      <c r="E4695" s="140">
        <v>88.09</v>
      </c>
    </row>
    <row r="4696" spans="1:5" ht="20.100000000000001" customHeight="1" x14ac:dyDescent="0.2">
      <c r="A4696" s="138" t="s">
        <v>33913</v>
      </c>
      <c r="B4696" s="139" t="s">
        <v>33914</v>
      </c>
      <c r="C4696" s="138" t="s">
        <v>33915</v>
      </c>
      <c r="D4696" s="139" t="s">
        <v>1549</v>
      </c>
      <c r="E4696" s="140">
        <v>42.48</v>
      </c>
    </row>
    <row r="4697" spans="1:5" ht="20.100000000000001" customHeight="1" x14ac:dyDescent="0.2">
      <c r="A4697" s="138" t="s">
        <v>33916</v>
      </c>
      <c r="B4697" s="139" t="s">
        <v>33917</v>
      </c>
      <c r="C4697" s="138" t="s">
        <v>33918</v>
      </c>
      <c r="D4697" s="139" t="s">
        <v>1549</v>
      </c>
      <c r="E4697" s="140">
        <v>2578.7199999999998</v>
      </c>
    </row>
    <row r="4698" spans="1:5" ht="20.100000000000001" customHeight="1" x14ac:dyDescent="0.2">
      <c r="A4698" s="138" t="s">
        <v>33919</v>
      </c>
      <c r="B4698" s="139" t="s">
        <v>33920</v>
      </c>
      <c r="C4698" s="138" t="s">
        <v>33921</v>
      </c>
      <c r="D4698" s="139" t="s">
        <v>1549</v>
      </c>
      <c r="E4698" s="140">
        <v>3868.08</v>
      </c>
    </row>
    <row r="4699" spans="1:5" ht="20.100000000000001" customHeight="1" x14ac:dyDescent="0.2">
      <c r="A4699" s="138" t="s">
        <v>33922</v>
      </c>
      <c r="B4699" s="139" t="s">
        <v>33923</v>
      </c>
      <c r="C4699" s="138" t="s">
        <v>33924</v>
      </c>
      <c r="D4699" s="139" t="s">
        <v>1549</v>
      </c>
      <c r="E4699" s="140">
        <v>6768.72</v>
      </c>
    </row>
    <row r="4700" spans="1:5" ht="20.100000000000001" customHeight="1" x14ac:dyDescent="0.2">
      <c r="A4700" s="138" t="s">
        <v>33925</v>
      </c>
      <c r="B4700" s="139" t="s">
        <v>33926</v>
      </c>
      <c r="C4700" s="138" t="s">
        <v>33927</v>
      </c>
      <c r="D4700" s="139" t="s">
        <v>1549</v>
      </c>
      <c r="E4700" s="140">
        <v>13214.96</v>
      </c>
    </row>
    <row r="4701" spans="1:5" ht="20.100000000000001" customHeight="1" x14ac:dyDescent="0.2">
      <c r="A4701" s="138" t="s">
        <v>33928</v>
      </c>
      <c r="B4701" s="139" t="s">
        <v>33929</v>
      </c>
      <c r="C4701" s="138" t="s">
        <v>33930</v>
      </c>
      <c r="D4701" s="139" t="s">
        <v>1549</v>
      </c>
      <c r="E4701" s="140">
        <v>19016.240000000002</v>
      </c>
    </row>
    <row r="4702" spans="1:5" ht="20.100000000000001" customHeight="1" x14ac:dyDescent="0.2">
      <c r="A4702" s="138" t="s">
        <v>33931</v>
      </c>
      <c r="B4702" s="139" t="s">
        <v>33932</v>
      </c>
      <c r="C4702" s="138" t="s">
        <v>33933</v>
      </c>
      <c r="D4702" s="139" t="s">
        <v>1549</v>
      </c>
      <c r="E4702" s="140">
        <v>3978.15</v>
      </c>
    </row>
    <row r="4703" spans="1:5" ht="20.100000000000001" customHeight="1" x14ac:dyDescent="0.2">
      <c r="A4703" s="138" t="s">
        <v>33934</v>
      </c>
      <c r="B4703" s="139" t="s">
        <v>33935</v>
      </c>
      <c r="C4703" s="138" t="s">
        <v>33936</v>
      </c>
      <c r="D4703" s="139" t="s">
        <v>1549</v>
      </c>
      <c r="E4703" s="140">
        <v>250.78</v>
      </c>
    </row>
    <row r="4704" spans="1:5" ht="20.100000000000001" customHeight="1" x14ac:dyDescent="0.2">
      <c r="A4704" s="138" t="s">
        <v>33937</v>
      </c>
      <c r="B4704" s="139" t="s">
        <v>33938</v>
      </c>
      <c r="C4704" s="138" t="s">
        <v>33939</v>
      </c>
      <c r="D4704" s="139" t="s">
        <v>1549</v>
      </c>
      <c r="E4704" s="140">
        <v>135.15</v>
      </c>
    </row>
    <row r="4705" spans="1:5" ht="20.100000000000001" customHeight="1" x14ac:dyDescent="0.2">
      <c r="A4705" s="138" t="s">
        <v>33940</v>
      </c>
      <c r="B4705" s="139" t="s">
        <v>33941</v>
      </c>
      <c r="C4705" s="138" t="s">
        <v>33942</v>
      </c>
      <c r="D4705" s="139" t="s">
        <v>1549</v>
      </c>
      <c r="E4705" s="140">
        <v>788.95</v>
      </c>
    </row>
    <row r="4706" spans="1:5" ht="20.100000000000001" customHeight="1" x14ac:dyDescent="0.2">
      <c r="A4706" s="138" t="s">
        <v>33943</v>
      </c>
      <c r="B4706" s="139" t="s">
        <v>33944</v>
      </c>
      <c r="C4706" s="138" t="s">
        <v>33945</v>
      </c>
      <c r="D4706" s="139" t="s">
        <v>30976</v>
      </c>
      <c r="E4706" s="140">
        <v>246.33</v>
      </c>
    </row>
    <row r="4707" spans="1:5" ht="20.100000000000001" customHeight="1" x14ac:dyDescent="0.2">
      <c r="A4707" s="138" t="s">
        <v>33946</v>
      </c>
      <c r="B4707" s="139" t="s">
        <v>33947</v>
      </c>
      <c r="C4707" s="138" t="s">
        <v>33948</v>
      </c>
      <c r="D4707" s="139" t="s">
        <v>30976</v>
      </c>
      <c r="E4707" s="140">
        <v>193.34</v>
      </c>
    </row>
    <row r="4708" spans="1:5" ht="20.100000000000001" customHeight="1" x14ac:dyDescent="0.2">
      <c r="A4708" s="138" t="s">
        <v>33949</v>
      </c>
      <c r="B4708" s="139" t="s">
        <v>33950</v>
      </c>
      <c r="C4708" s="138" t="s">
        <v>33951</v>
      </c>
      <c r="D4708" s="139" t="s">
        <v>30976</v>
      </c>
      <c r="E4708" s="140">
        <v>394.96</v>
      </c>
    </row>
    <row r="4709" spans="1:5" ht="20.100000000000001" customHeight="1" x14ac:dyDescent="0.2">
      <c r="A4709" s="138" t="s">
        <v>33952</v>
      </c>
      <c r="B4709" s="139" t="s">
        <v>33953</v>
      </c>
      <c r="C4709" s="138" t="s">
        <v>33954</v>
      </c>
      <c r="D4709" s="139" t="s">
        <v>30976</v>
      </c>
      <c r="E4709" s="140">
        <v>214.68</v>
      </c>
    </row>
    <row r="4710" spans="1:5" ht="20.100000000000001" customHeight="1" x14ac:dyDescent="0.2">
      <c r="A4710" s="547" t="s">
        <v>33955</v>
      </c>
      <c r="B4710" s="548" t="s">
        <v>33956</v>
      </c>
      <c r="C4710" s="547" t="s">
        <v>33957</v>
      </c>
      <c r="D4710" s="548" t="s">
        <v>1549</v>
      </c>
      <c r="E4710" s="549">
        <v>175.8</v>
      </c>
    </row>
    <row r="4711" spans="1:5" ht="2.1" customHeight="1" x14ac:dyDescent="0.2">
      <c r="A4711" s="547"/>
      <c r="B4711" s="548"/>
      <c r="C4711" s="547"/>
      <c r="D4711" s="548"/>
      <c r="E4711" s="549"/>
    </row>
    <row r="4712" spans="1:5" ht="20.100000000000001" customHeight="1" x14ac:dyDescent="0.2">
      <c r="A4712" s="138" t="s">
        <v>33958</v>
      </c>
      <c r="B4712" s="139" t="s">
        <v>33959</v>
      </c>
      <c r="C4712" s="138" t="s">
        <v>33960</v>
      </c>
      <c r="D4712" s="139" t="s">
        <v>1549</v>
      </c>
      <c r="E4712" s="140">
        <v>9040.43</v>
      </c>
    </row>
    <row r="4713" spans="1:5" ht="20.100000000000001" customHeight="1" x14ac:dyDescent="0.2">
      <c r="A4713" s="138" t="s">
        <v>33961</v>
      </c>
      <c r="B4713" s="139" t="s">
        <v>33962</v>
      </c>
      <c r="C4713" s="138" t="s">
        <v>33963</v>
      </c>
      <c r="D4713" s="139" t="s">
        <v>1549</v>
      </c>
      <c r="E4713" s="140">
        <v>41.06</v>
      </c>
    </row>
    <row r="4714" spans="1:5" ht="20.100000000000001" customHeight="1" x14ac:dyDescent="0.2">
      <c r="A4714" s="138" t="s">
        <v>33964</v>
      </c>
      <c r="B4714" s="139" t="s">
        <v>33965</v>
      </c>
      <c r="C4714" s="138" t="s">
        <v>33966</v>
      </c>
      <c r="D4714" s="139" t="s">
        <v>1549</v>
      </c>
      <c r="E4714" s="140">
        <v>8090.1</v>
      </c>
    </row>
    <row r="4715" spans="1:5" ht="20.100000000000001" customHeight="1" x14ac:dyDescent="0.2">
      <c r="A4715" s="138" t="s">
        <v>33967</v>
      </c>
      <c r="B4715" s="139" t="s">
        <v>33968</v>
      </c>
      <c r="C4715" s="138" t="s">
        <v>33969</v>
      </c>
      <c r="D4715" s="139" t="s">
        <v>1549</v>
      </c>
      <c r="E4715" s="140">
        <v>74.14</v>
      </c>
    </row>
    <row r="4716" spans="1:5" ht="20.100000000000001" customHeight="1" x14ac:dyDescent="0.2">
      <c r="A4716" s="136" t="s">
        <v>1685</v>
      </c>
      <c r="B4716" s="552" t="s">
        <v>33970</v>
      </c>
      <c r="C4716" s="552"/>
      <c r="D4716" s="552"/>
      <c r="E4716" s="137">
        <v>2685.37</v>
      </c>
    </row>
    <row r="4717" spans="1:5" ht="20.100000000000001" customHeight="1" x14ac:dyDescent="0.2">
      <c r="A4717" s="136" t="s">
        <v>1686</v>
      </c>
      <c r="B4717" s="552" t="s">
        <v>33971</v>
      </c>
      <c r="C4717" s="552"/>
      <c r="D4717" s="552"/>
      <c r="E4717" s="137">
        <v>807.2</v>
      </c>
    </row>
    <row r="4718" spans="1:5" ht="20.100000000000001" customHeight="1" x14ac:dyDescent="0.2">
      <c r="A4718" s="138" t="s">
        <v>1687</v>
      </c>
      <c r="B4718" s="139" t="s">
        <v>33972</v>
      </c>
      <c r="C4718" s="138" t="s">
        <v>33973</v>
      </c>
      <c r="D4718" s="139" t="s">
        <v>2759</v>
      </c>
      <c r="E4718" s="140">
        <v>16.77</v>
      </c>
    </row>
    <row r="4719" spans="1:5" ht="20.100000000000001" customHeight="1" x14ac:dyDescent="0.2">
      <c r="A4719" s="138" t="s">
        <v>1688</v>
      </c>
      <c r="B4719" s="139" t="s">
        <v>33974</v>
      </c>
      <c r="C4719" s="138" t="s">
        <v>33975</v>
      </c>
      <c r="D4719" s="139" t="s">
        <v>2759</v>
      </c>
      <c r="E4719" s="140">
        <v>4.9800000000000004</v>
      </c>
    </row>
    <row r="4720" spans="1:5" ht="20.100000000000001" customHeight="1" x14ac:dyDescent="0.2">
      <c r="A4720" s="138" t="s">
        <v>33976</v>
      </c>
      <c r="B4720" s="139" t="s">
        <v>33977</v>
      </c>
      <c r="C4720" s="138" t="s">
        <v>33978</v>
      </c>
      <c r="D4720" s="139" t="s">
        <v>2759</v>
      </c>
      <c r="E4720" s="140">
        <v>7.47</v>
      </c>
    </row>
    <row r="4721" spans="1:5" ht="20.100000000000001" customHeight="1" x14ac:dyDescent="0.2">
      <c r="A4721" s="138" t="s">
        <v>33979</v>
      </c>
      <c r="B4721" s="139" t="s">
        <v>33980</v>
      </c>
      <c r="C4721" s="138" t="s">
        <v>33981</v>
      </c>
      <c r="D4721" s="139" t="s">
        <v>2759</v>
      </c>
      <c r="E4721" s="140">
        <v>14.25</v>
      </c>
    </row>
    <row r="4722" spans="1:5" ht="20.100000000000001" customHeight="1" x14ac:dyDescent="0.2">
      <c r="A4722" s="138" t="s">
        <v>33982</v>
      </c>
      <c r="B4722" s="139" t="s">
        <v>33983</v>
      </c>
      <c r="C4722" s="138" t="s">
        <v>33984</v>
      </c>
      <c r="D4722" s="139" t="s">
        <v>2759</v>
      </c>
      <c r="E4722" s="140">
        <v>22.93</v>
      </c>
    </row>
    <row r="4723" spans="1:5" ht="20.100000000000001" customHeight="1" x14ac:dyDescent="0.2">
      <c r="A4723" s="138" t="s">
        <v>33985</v>
      </c>
      <c r="B4723" s="139" t="s">
        <v>33986</v>
      </c>
      <c r="C4723" s="138" t="s">
        <v>33987</v>
      </c>
      <c r="D4723" s="139" t="s">
        <v>2759</v>
      </c>
      <c r="E4723" s="140">
        <v>16.39</v>
      </c>
    </row>
    <row r="4724" spans="1:5" ht="20.100000000000001" customHeight="1" x14ac:dyDescent="0.2">
      <c r="A4724" s="138" t="s">
        <v>33988</v>
      </c>
      <c r="B4724" s="139" t="s">
        <v>33989</v>
      </c>
      <c r="C4724" s="138" t="s">
        <v>33990</v>
      </c>
      <c r="D4724" s="139" t="s">
        <v>2759</v>
      </c>
      <c r="E4724" s="140">
        <v>12.94</v>
      </c>
    </row>
    <row r="4725" spans="1:5" ht="20.100000000000001" customHeight="1" x14ac:dyDescent="0.2">
      <c r="A4725" s="138" t="s">
        <v>33991</v>
      </c>
      <c r="B4725" s="139" t="s">
        <v>33992</v>
      </c>
      <c r="C4725" s="138" t="s">
        <v>33993</v>
      </c>
      <c r="D4725" s="139" t="s">
        <v>2759</v>
      </c>
      <c r="E4725" s="140">
        <v>18.32</v>
      </c>
    </row>
    <row r="4726" spans="1:5" ht="20.100000000000001" customHeight="1" x14ac:dyDescent="0.2">
      <c r="A4726" s="547" t="s">
        <v>33994</v>
      </c>
      <c r="B4726" s="548" t="s">
        <v>33995</v>
      </c>
      <c r="C4726" s="547" t="s">
        <v>33996</v>
      </c>
      <c r="D4726" s="548" t="s">
        <v>2759</v>
      </c>
      <c r="E4726" s="549">
        <v>16.29</v>
      </c>
    </row>
    <row r="4727" spans="1:5" ht="2.1" customHeight="1" x14ac:dyDescent="0.2">
      <c r="A4727" s="547"/>
      <c r="B4727" s="548"/>
      <c r="C4727" s="547"/>
      <c r="D4727" s="548"/>
      <c r="E4727" s="549"/>
    </row>
    <row r="4728" spans="1:5" ht="20.100000000000001" customHeight="1" x14ac:dyDescent="0.2">
      <c r="A4728" s="138" t="s">
        <v>33997</v>
      </c>
      <c r="B4728" s="139" t="s">
        <v>33998</v>
      </c>
      <c r="C4728" s="138" t="s">
        <v>33999</v>
      </c>
      <c r="D4728" s="139" t="s">
        <v>2759</v>
      </c>
      <c r="E4728" s="140">
        <v>34.42</v>
      </c>
    </row>
    <row r="4729" spans="1:5" ht="20.100000000000001" customHeight="1" x14ac:dyDescent="0.2">
      <c r="A4729" s="138" t="s">
        <v>34000</v>
      </c>
      <c r="B4729" s="139" t="s">
        <v>34001</v>
      </c>
      <c r="C4729" s="138" t="s">
        <v>34002</v>
      </c>
      <c r="D4729" s="139" t="s">
        <v>2759</v>
      </c>
      <c r="E4729" s="140">
        <v>26.53</v>
      </c>
    </row>
    <row r="4730" spans="1:5" ht="20.100000000000001" customHeight="1" x14ac:dyDescent="0.2">
      <c r="A4730" s="138" t="s">
        <v>34003</v>
      </c>
      <c r="B4730" s="139" t="s">
        <v>34004</v>
      </c>
      <c r="C4730" s="138" t="s">
        <v>34005</v>
      </c>
      <c r="D4730" s="139" t="s">
        <v>2759</v>
      </c>
      <c r="E4730" s="140">
        <v>22.4</v>
      </c>
    </row>
    <row r="4731" spans="1:5" ht="20.100000000000001" customHeight="1" x14ac:dyDescent="0.2">
      <c r="A4731" s="138" t="s">
        <v>34006</v>
      </c>
      <c r="B4731" s="139" t="s">
        <v>34007</v>
      </c>
      <c r="C4731" s="138" t="s">
        <v>34008</v>
      </c>
      <c r="D4731" s="139" t="s">
        <v>2759</v>
      </c>
      <c r="E4731" s="140">
        <v>20.99</v>
      </c>
    </row>
    <row r="4732" spans="1:5" ht="20.100000000000001" customHeight="1" x14ac:dyDescent="0.2">
      <c r="A4732" s="138" t="s">
        <v>34009</v>
      </c>
      <c r="B4732" s="139" t="s">
        <v>34010</v>
      </c>
      <c r="C4732" s="138" t="s">
        <v>34011</v>
      </c>
      <c r="D4732" s="139" t="s">
        <v>2759</v>
      </c>
      <c r="E4732" s="140">
        <v>27.36</v>
      </c>
    </row>
    <row r="4733" spans="1:5" ht="20.100000000000001" customHeight="1" x14ac:dyDescent="0.2">
      <c r="A4733" s="138" t="s">
        <v>34012</v>
      </c>
      <c r="B4733" s="139" t="s">
        <v>34013</v>
      </c>
      <c r="C4733" s="138" t="s">
        <v>34014</v>
      </c>
      <c r="D4733" s="139" t="s">
        <v>2759</v>
      </c>
      <c r="E4733" s="140">
        <v>25.72</v>
      </c>
    </row>
    <row r="4734" spans="1:5" ht="20.100000000000001" customHeight="1" x14ac:dyDescent="0.2">
      <c r="A4734" s="138" t="s">
        <v>34015</v>
      </c>
      <c r="B4734" s="139" t="s">
        <v>34016</v>
      </c>
      <c r="C4734" s="138" t="s">
        <v>34017</v>
      </c>
      <c r="D4734" s="139" t="s">
        <v>2759</v>
      </c>
      <c r="E4734" s="140">
        <v>8.16</v>
      </c>
    </row>
    <row r="4735" spans="1:5" ht="20.100000000000001" customHeight="1" x14ac:dyDescent="0.2">
      <c r="A4735" s="547" t="s">
        <v>34018</v>
      </c>
      <c r="B4735" s="548" t="s">
        <v>34019</v>
      </c>
      <c r="C4735" s="547" t="s">
        <v>34020</v>
      </c>
      <c r="D4735" s="548" t="s">
        <v>2759</v>
      </c>
      <c r="E4735" s="549">
        <v>120.04</v>
      </c>
    </row>
    <row r="4736" spans="1:5" ht="2.1" customHeight="1" x14ac:dyDescent="0.2">
      <c r="A4736" s="547"/>
      <c r="B4736" s="548"/>
      <c r="C4736" s="547"/>
      <c r="D4736" s="548"/>
      <c r="E4736" s="549"/>
    </row>
    <row r="4737" spans="1:5" ht="20.100000000000001" customHeight="1" x14ac:dyDescent="0.2">
      <c r="A4737" s="138" t="s">
        <v>34021</v>
      </c>
      <c r="B4737" s="139" t="s">
        <v>34022</v>
      </c>
      <c r="C4737" s="138" t="s">
        <v>34023</v>
      </c>
      <c r="D4737" s="139" t="s">
        <v>2759</v>
      </c>
      <c r="E4737" s="140">
        <v>7.53</v>
      </c>
    </row>
    <row r="4738" spans="1:5" ht="20.100000000000001" customHeight="1" x14ac:dyDescent="0.2">
      <c r="A4738" s="138" t="s">
        <v>34024</v>
      </c>
      <c r="B4738" s="139" t="s">
        <v>34025</v>
      </c>
      <c r="C4738" s="138" t="s">
        <v>34026</v>
      </c>
      <c r="D4738" s="139" t="s">
        <v>2759</v>
      </c>
      <c r="E4738" s="140">
        <v>22.35</v>
      </c>
    </row>
    <row r="4739" spans="1:5" ht="20.100000000000001" customHeight="1" x14ac:dyDescent="0.2">
      <c r="A4739" s="138" t="s">
        <v>34027</v>
      </c>
      <c r="B4739" s="139" t="s">
        <v>34028</v>
      </c>
      <c r="C4739" s="138" t="s">
        <v>34029</v>
      </c>
      <c r="D4739" s="139" t="s">
        <v>2759</v>
      </c>
      <c r="E4739" s="140">
        <v>10.73</v>
      </c>
    </row>
    <row r="4740" spans="1:5" ht="20.100000000000001" customHeight="1" x14ac:dyDescent="0.2">
      <c r="A4740" s="138" t="s">
        <v>34030</v>
      </c>
      <c r="B4740" s="139" t="s">
        <v>34031</v>
      </c>
      <c r="C4740" s="138" t="s">
        <v>34032</v>
      </c>
      <c r="D4740" s="139" t="s">
        <v>2759</v>
      </c>
      <c r="E4740" s="140">
        <v>11.95</v>
      </c>
    </row>
    <row r="4741" spans="1:5" ht="20.100000000000001" customHeight="1" x14ac:dyDescent="0.2">
      <c r="A4741" s="547" t="s">
        <v>34033</v>
      </c>
      <c r="B4741" s="548" t="s">
        <v>34034</v>
      </c>
      <c r="C4741" s="547" t="s">
        <v>34035</v>
      </c>
      <c r="D4741" s="548" t="s">
        <v>2759</v>
      </c>
      <c r="E4741" s="549">
        <v>43.6</v>
      </c>
    </row>
    <row r="4742" spans="1:5" ht="2.1" customHeight="1" x14ac:dyDescent="0.2">
      <c r="A4742" s="547"/>
      <c r="B4742" s="548"/>
      <c r="C4742" s="547"/>
      <c r="D4742" s="548"/>
      <c r="E4742" s="549"/>
    </row>
    <row r="4743" spans="1:5" ht="20.100000000000001" customHeight="1" x14ac:dyDescent="0.2">
      <c r="A4743" s="138" t="s">
        <v>34036</v>
      </c>
      <c r="B4743" s="139" t="s">
        <v>34037</v>
      </c>
      <c r="C4743" s="138" t="s">
        <v>34038</v>
      </c>
      <c r="D4743" s="139" t="s">
        <v>2759</v>
      </c>
      <c r="E4743" s="140">
        <v>27.34</v>
      </c>
    </row>
    <row r="4744" spans="1:5" ht="20.100000000000001" customHeight="1" x14ac:dyDescent="0.2">
      <c r="A4744" s="138" t="s">
        <v>34039</v>
      </c>
      <c r="B4744" s="139" t="s">
        <v>34040</v>
      </c>
      <c r="C4744" s="138" t="s">
        <v>34041</v>
      </c>
      <c r="D4744" s="139" t="s">
        <v>2759</v>
      </c>
      <c r="E4744" s="140">
        <v>24.49</v>
      </c>
    </row>
    <row r="4745" spans="1:5" ht="20.100000000000001" customHeight="1" x14ac:dyDescent="0.2">
      <c r="A4745" s="138" t="s">
        <v>34042</v>
      </c>
      <c r="B4745" s="139" t="s">
        <v>34043</v>
      </c>
      <c r="C4745" s="138" t="s">
        <v>34044</v>
      </c>
      <c r="D4745" s="139" t="s">
        <v>2759</v>
      </c>
      <c r="E4745" s="140">
        <v>20.96</v>
      </c>
    </row>
    <row r="4746" spans="1:5" ht="20.100000000000001" customHeight="1" x14ac:dyDescent="0.2">
      <c r="A4746" s="138" t="s">
        <v>34045</v>
      </c>
      <c r="B4746" s="139" t="s">
        <v>34046</v>
      </c>
      <c r="C4746" s="138" t="s">
        <v>34047</v>
      </c>
      <c r="D4746" s="139" t="s">
        <v>2759</v>
      </c>
      <c r="E4746" s="140">
        <v>15.57</v>
      </c>
    </row>
    <row r="4747" spans="1:5" ht="20.100000000000001" customHeight="1" x14ac:dyDescent="0.2">
      <c r="A4747" s="138" t="s">
        <v>34048</v>
      </c>
      <c r="B4747" s="139" t="s">
        <v>34049</v>
      </c>
      <c r="C4747" s="138" t="s">
        <v>34050</v>
      </c>
      <c r="D4747" s="139" t="s">
        <v>2759</v>
      </c>
      <c r="E4747" s="140">
        <v>17.100000000000001</v>
      </c>
    </row>
    <row r="4748" spans="1:5" ht="20.100000000000001" customHeight="1" x14ac:dyDescent="0.2">
      <c r="A4748" s="138" t="s">
        <v>34051</v>
      </c>
      <c r="B4748" s="139" t="s">
        <v>34052</v>
      </c>
      <c r="C4748" s="138" t="s">
        <v>34053</v>
      </c>
      <c r="D4748" s="139" t="s">
        <v>2759</v>
      </c>
      <c r="E4748" s="140">
        <v>21.66</v>
      </c>
    </row>
    <row r="4749" spans="1:5" ht="20.100000000000001" customHeight="1" x14ac:dyDescent="0.2">
      <c r="A4749" s="138" t="s">
        <v>34054</v>
      </c>
      <c r="B4749" s="139" t="s">
        <v>34055</v>
      </c>
      <c r="C4749" s="138" t="s">
        <v>34056</v>
      </c>
      <c r="D4749" s="139" t="s">
        <v>2759</v>
      </c>
      <c r="E4749" s="140">
        <v>26.29</v>
      </c>
    </row>
    <row r="4750" spans="1:5" ht="20.100000000000001" customHeight="1" x14ac:dyDescent="0.2">
      <c r="A4750" s="138" t="s">
        <v>34057</v>
      </c>
      <c r="B4750" s="139" t="s">
        <v>34058</v>
      </c>
      <c r="C4750" s="138" t="s">
        <v>34059</v>
      </c>
      <c r="D4750" s="139" t="s">
        <v>2759</v>
      </c>
      <c r="E4750" s="140">
        <v>20.04</v>
      </c>
    </row>
    <row r="4751" spans="1:5" ht="20.100000000000001" customHeight="1" x14ac:dyDescent="0.2">
      <c r="A4751" s="138" t="s">
        <v>34060</v>
      </c>
      <c r="B4751" s="139" t="s">
        <v>34061</v>
      </c>
      <c r="C4751" s="138" t="s">
        <v>34062</v>
      </c>
      <c r="D4751" s="139" t="s">
        <v>2759</v>
      </c>
      <c r="E4751" s="140">
        <v>110.4</v>
      </c>
    </row>
    <row r="4752" spans="1:5" ht="20.100000000000001" customHeight="1" x14ac:dyDescent="0.2">
      <c r="A4752" s="138" t="s">
        <v>34063</v>
      </c>
      <c r="B4752" s="139" t="s">
        <v>34064</v>
      </c>
      <c r="C4752" s="138" t="s">
        <v>34065</v>
      </c>
      <c r="D4752" s="139" t="s">
        <v>2759</v>
      </c>
      <c r="E4752" s="140">
        <v>11.23</v>
      </c>
    </row>
    <row r="4753" spans="1:5" ht="20.100000000000001" customHeight="1" x14ac:dyDescent="0.2">
      <c r="A4753" s="136" t="s">
        <v>1689</v>
      </c>
      <c r="B4753" s="552" t="s">
        <v>34066</v>
      </c>
      <c r="C4753" s="552"/>
      <c r="D4753" s="552"/>
      <c r="E4753" s="137">
        <v>325.16000000000003</v>
      </c>
    </row>
    <row r="4754" spans="1:5" ht="20.100000000000001" customHeight="1" x14ac:dyDescent="0.2">
      <c r="A4754" s="138" t="s">
        <v>1690</v>
      </c>
      <c r="B4754" s="139" t="s">
        <v>34067</v>
      </c>
      <c r="C4754" s="138" t="s">
        <v>34068</v>
      </c>
      <c r="D4754" s="139" t="s">
        <v>1770</v>
      </c>
      <c r="E4754" s="140">
        <v>33.06</v>
      </c>
    </row>
    <row r="4755" spans="1:5" ht="20.100000000000001" customHeight="1" x14ac:dyDescent="0.2">
      <c r="A4755" s="138" t="s">
        <v>1691</v>
      </c>
      <c r="B4755" s="139" t="s">
        <v>34069</v>
      </c>
      <c r="C4755" s="138" t="s">
        <v>34070</v>
      </c>
      <c r="D4755" s="139" t="s">
        <v>1770</v>
      </c>
      <c r="E4755" s="140">
        <v>32.979999999999997</v>
      </c>
    </row>
    <row r="4756" spans="1:5" ht="20.100000000000001" customHeight="1" x14ac:dyDescent="0.2">
      <c r="A4756" s="138" t="s">
        <v>34071</v>
      </c>
      <c r="B4756" s="139" t="s">
        <v>34072</v>
      </c>
      <c r="C4756" s="138" t="s">
        <v>34073</v>
      </c>
      <c r="D4756" s="139" t="s">
        <v>1770</v>
      </c>
      <c r="E4756" s="140">
        <v>14.68</v>
      </c>
    </row>
    <row r="4757" spans="1:5" ht="20.100000000000001" customHeight="1" x14ac:dyDescent="0.2">
      <c r="A4757" s="547" t="s">
        <v>34074</v>
      </c>
      <c r="B4757" s="548" t="s">
        <v>34075</v>
      </c>
      <c r="C4757" s="547" t="s">
        <v>34076</v>
      </c>
      <c r="D4757" s="548" t="s">
        <v>2759</v>
      </c>
      <c r="E4757" s="549">
        <v>21.49</v>
      </c>
    </row>
    <row r="4758" spans="1:5" ht="2.1" customHeight="1" x14ac:dyDescent="0.2">
      <c r="A4758" s="547"/>
      <c r="B4758" s="548"/>
      <c r="C4758" s="547"/>
      <c r="D4758" s="548"/>
      <c r="E4758" s="549"/>
    </row>
    <row r="4759" spans="1:5" ht="20.100000000000001" customHeight="1" x14ac:dyDescent="0.2">
      <c r="A4759" s="138" t="s">
        <v>34077</v>
      </c>
      <c r="B4759" s="139" t="s">
        <v>34078</v>
      </c>
      <c r="C4759" s="138" t="s">
        <v>34079</v>
      </c>
      <c r="D4759" s="139" t="s">
        <v>2759</v>
      </c>
      <c r="E4759" s="140">
        <v>25.02</v>
      </c>
    </row>
    <row r="4760" spans="1:5" ht="20.100000000000001" customHeight="1" x14ac:dyDescent="0.2">
      <c r="A4760" s="138" t="s">
        <v>34080</v>
      </c>
      <c r="B4760" s="139" t="s">
        <v>34081</v>
      </c>
      <c r="C4760" s="138" t="s">
        <v>34082</v>
      </c>
      <c r="D4760" s="139" t="s">
        <v>2759</v>
      </c>
      <c r="E4760" s="140">
        <v>40.770000000000003</v>
      </c>
    </row>
    <row r="4761" spans="1:5" ht="20.100000000000001" customHeight="1" x14ac:dyDescent="0.2">
      <c r="A4761" s="138" t="s">
        <v>34083</v>
      </c>
      <c r="B4761" s="139" t="s">
        <v>34084</v>
      </c>
      <c r="C4761" s="138" t="s">
        <v>34085</v>
      </c>
      <c r="D4761" s="139" t="s">
        <v>2759</v>
      </c>
      <c r="E4761" s="140">
        <v>20.260000000000002</v>
      </c>
    </row>
    <row r="4762" spans="1:5" ht="20.100000000000001" customHeight="1" x14ac:dyDescent="0.2">
      <c r="A4762" s="138" t="s">
        <v>34086</v>
      </c>
      <c r="B4762" s="139" t="s">
        <v>34087</v>
      </c>
      <c r="C4762" s="138" t="s">
        <v>34088</v>
      </c>
      <c r="D4762" s="139" t="s">
        <v>2759</v>
      </c>
      <c r="E4762" s="140">
        <v>15.16</v>
      </c>
    </row>
    <row r="4763" spans="1:5" ht="20.100000000000001" customHeight="1" x14ac:dyDescent="0.2">
      <c r="A4763" s="138" t="s">
        <v>34089</v>
      </c>
      <c r="B4763" s="139" t="s">
        <v>34090</v>
      </c>
      <c r="C4763" s="138" t="s">
        <v>34091</v>
      </c>
      <c r="D4763" s="139" t="s">
        <v>2759</v>
      </c>
      <c r="E4763" s="140">
        <v>121.74</v>
      </c>
    </row>
    <row r="4764" spans="1:5" ht="20.100000000000001" customHeight="1" x14ac:dyDescent="0.2">
      <c r="A4764" s="136" t="s">
        <v>1742</v>
      </c>
      <c r="B4764" s="552" t="s">
        <v>26042</v>
      </c>
      <c r="C4764" s="552"/>
      <c r="D4764" s="552"/>
      <c r="E4764" s="137">
        <v>156.84</v>
      </c>
    </row>
    <row r="4765" spans="1:5" ht="20.100000000000001" customHeight="1" x14ac:dyDescent="0.2">
      <c r="A4765" s="547" t="s">
        <v>1743</v>
      </c>
      <c r="B4765" s="548" t="s">
        <v>34092</v>
      </c>
      <c r="C4765" s="547" t="s">
        <v>34093</v>
      </c>
      <c r="D4765" s="548" t="s">
        <v>2759</v>
      </c>
      <c r="E4765" s="549">
        <v>18.07</v>
      </c>
    </row>
    <row r="4766" spans="1:5" ht="2.1" customHeight="1" x14ac:dyDescent="0.2">
      <c r="A4766" s="547"/>
      <c r="B4766" s="548"/>
      <c r="C4766" s="547"/>
      <c r="D4766" s="548"/>
      <c r="E4766" s="549"/>
    </row>
    <row r="4767" spans="1:5" ht="20.100000000000001" customHeight="1" x14ac:dyDescent="0.2">
      <c r="A4767" s="138" t="s">
        <v>1744</v>
      </c>
      <c r="B4767" s="139" t="s">
        <v>34094</v>
      </c>
      <c r="C4767" s="138" t="s">
        <v>34095</v>
      </c>
      <c r="D4767" s="139" t="s">
        <v>2759</v>
      </c>
      <c r="E4767" s="140">
        <v>22.34</v>
      </c>
    </row>
    <row r="4768" spans="1:5" ht="20.100000000000001" customHeight="1" x14ac:dyDescent="0.2">
      <c r="A4768" s="138" t="s">
        <v>34096</v>
      </c>
      <c r="B4768" s="139" t="s">
        <v>34097</v>
      </c>
      <c r="C4768" s="138" t="s">
        <v>34098</v>
      </c>
      <c r="D4768" s="139" t="s">
        <v>2759</v>
      </c>
      <c r="E4768" s="140">
        <v>15.82</v>
      </c>
    </row>
    <row r="4769" spans="1:5" ht="20.100000000000001" customHeight="1" x14ac:dyDescent="0.2">
      <c r="A4769" s="138" t="s">
        <v>34099</v>
      </c>
      <c r="B4769" s="139" t="s">
        <v>34100</v>
      </c>
      <c r="C4769" s="138" t="s">
        <v>34101</v>
      </c>
      <c r="D4769" s="139" t="s">
        <v>2759</v>
      </c>
      <c r="E4769" s="140">
        <v>20.04</v>
      </c>
    </row>
    <row r="4770" spans="1:5" ht="20.100000000000001" customHeight="1" x14ac:dyDescent="0.2">
      <c r="A4770" s="138" t="s">
        <v>34102</v>
      </c>
      <c r="B4770" s="139" t="s">
        <v>34103</v>
      </c>
      <c r="C4770" s="138" t="s">
        <v>34104</v>
      </c>
      <c r="D4770" s="139" t="s">
        <v>2759</v>
      </c>
      <c r="E4770" s="140">
        <v>7.44</v>
      </c>
    </row>
    <row r="4771" spans="1:5" ht="20.100000000000001" customHeight="1" x14ac:dyDescent="0.2">
      <c r="A4771" s="138" t="s">
        <v>34105</v>
      </c>
      <c r="B4771" s="139" t="s">
        <v>34106</v>
      </c>
      <c r="C4771" s="138" t="s">
        <v>34107</v>
      </c>
      <c r="D4771" s="139" t="s">
        <v>2759</v>
      </c>
      <c r="E4771" s="140">
        <v>49.86</v>
      </c>
    </row>
    <row r="4772" spans="1:5" ht="20.100000000000001" customHeight="1" x14ac:dyDescent="0.2">
      <c r="A4772" s="138" t="s">
        <v>34108</v>
      </c>
      <c r="B4772" s="139" t="s">
        <v>34109</v>
      </c>
      <c r="C4772" s="138" t="s">
        <v>34110</v>
      </c>
      <c r="D4772" s="139" t="s">
        <v>2759</v>
      </c>
      <c r="E4772" s="140">
        <v>23.27</v>
      </c>
    </row>
    <row r="4773" spans="1:5" ht="20.100000000000001" customHeight="1" x14ac:dyDescent="0.2">
      <c r="A4773" s="136" t="s">
        <v>1692</v>
      </c>
      <c r="B4773" s="552" t="s">
        <v>34111</v>
      </c>
      <c r="C4773" s="552"/>
      <c r="D4773" s="552"/>
      <c r="E4773" s="137">
        <v>634.80999999999995</v>
      </c>
    </row>
    <row r="4774" spans="1:5" ht="20.100000000000001" customHeight="1" x14ac:dyDescent="0.2">
      <c r="A4774" s="547" t="s">
        <v>1694</v>
      </c>
      <c r="B4774" s="548" t="s">
        <v>34112</v>
      </c>
      <c r="C4774" s="547" t="s">
        <v>34113</v>
      </c>
      <c r="D4774" s="548" t="s">
        <v>2759</v>
      </c>
      <c r="E4774" s="549">
        <v>11.05</v>
      </c>
    </row>
    <row r="4775" spans="1:5" ht="2.1" customHeight="1" x14ac:dyDescent="0.2">
      <c r="A4775" s="547"/>
      <c r="B4775" s="548"/>
      <c r="C4775" s="547"/>
      <c r="D4775" s="548"/>
      <c r="E4775" s="549"/>
    </row>
    <row r="4776" spans="1:5" ht="20.100000000000001" customHeight="1" x14ac:dyDescent="0.2">
      <c r="A4776" s="547" t="s">
        <v>1695</v>
      </c>
      <c r="B4776" s="548" t="s">
        <v>34114</v>
      </c>
      <c r="C4776" s="547" t="s">
        <v>34115</v>
      </c>
      <c r="D4776" s="548" t="s">
        <v>2759</v>
      </c>
      <c r="E4776" s="549">
        <v>18.920000000000002</v>
      </c>
    </row>
    <row r="4777" spans="1:5" ht="2.1" customHeight="1" x14ac:dyDescent="0.2">
      <c r="A4777" s="547"/>
      <c r="B4777" s="548"/>
      <c r="C4777" s="547"/>
      <c r="D4777" s="548"/>
      <c r="E4777" s="549"/>
    </row>
    <row r="4778" spans="1:5" ht="20.100000000000001" customHeight="1" x14ac:dyDescent="0.2">
      <c r="A4778" s="547" t="s">
        <v>34116</v>
      </c>
      <c r="B4778" s="548" t="s">
        <v>34117</v>
      </c>
      <c r="C4778" s="547" t="s">
        <v>34118</v>
      </c>
      <c r="D4778" s="548" t="s">
        <v>2759</v>
      </c>
      <c r="E4778" s="549">
        <v>18.47</v>
      </c>
    </row>
    <row r="4779" spans="1:5" ht="2.1" customHeight="1" x14ac:dyDescent="0.2">
      <c r="A4779" s="547"/>
      <c r="B4779" s="548"/>
      <c r="C4779" s="547"/>
      <c r="D4779" s="548"/>
      <c r="E4779" s="549"/>
    </row>
    <row r="4780" spans="1:5" ht="20.100000000000001" customHeight="1" x14ac:dyDescent="0.2">
      <c r="A4780" s="547" t="s">
        <v>34119</v>
      </c>
      <c r="B4780" s="548" t="s">
        <v>34120</v>
      </c>
      <c r="C4780" s="547" t="s">
        <v>34121</v>
      </c>
      <c r="D4780" s="548" t="s">
        <v>2759</v>
      </c>
      <c r="E4780" s="549">
        <v>23.81</v>
      </c>
    </row>
    <row r="4781" spans="1:5" ht="2.1" customHeight="1" x14ac:dyDescent="0.2">
      <c r="A4781" s="547"/>
      <c r="B4781" s="548"/>
      <c r="C4781" s="547"/>
      <c r="D4781" s="548"/>
      <c r="E4781" s="549"/>
    </row>
    <row r="4782" spans="1:5" ht="20.100000000000001" customHeight="1" x14ac:dyDescent="0.2">
      <c r="A4782" s="138" t="s">
        <v>34122</v>
      </c>
      <c r="B4782" s="139" t="s">
        <v>34123</v>
      </c>
      <c r="C4782" s="138" t="s">
        <v>34124</v>
      </c>
      <c r="D4782" s="139" t="s">
        <v>2759</v>
      </c>
      <c r="E4782" s="140">
        <v>41.17</v>
      </c>
    </row>
    <row r="4783" spans="1:5" ht="20.100000000000001" customHeight="1" x14ac:dyDescent="0.2">
      <c r="A4783" s="547" t="s">
        <v>34125</v>
      </c>
      <c r="B4783" s="548" t="s">
        <v>34126</v>
      </c>
      <c r="C4783" s="547" t="s">
        <v>34127</v>
      </c>
      <c r="D4783" s="548" t="s">
        <v>2759</v>
      </c>
      <c r="E4783" s="549">
        <v>9.75</v>
      </c>
    </row>
    <row r="4784" spans="1:5" ht="2.1" customHeight="1" x14ac:dyDescent="0.2">
      <c r="A4784" s="547"/>
      <c r="B4784" s="548"/>
      <c r="C4784" s="547"/>
      <c r="D4784" s="548"/>
      <c r="E4784" s="549"/>
    </row>
    <row r="4785" spans="1:5" ht="20.100000000000001" customHeight="1" x14ac:dyDescent="0.2">
      <c r="A4785" s="138" t="s">
        <v>34128</v>
      </c>
      <c r="B4785" s="139" t="s">
        <v>34129</v>
      </c>
      <c r="C4785" s="138" t="s">
        <v>34130</v>
      </c>
      <c r="D4785" s="139" t="s">
        <v>2759</v>
      </c>
      <c r="E4785" s="140">
        <v>17.809999999999999</v>
      </c>
    </row>
    <row r="4786" spans="1:5" ht="20.100000000000001" customHeight="1" x14ac:dyDescent="0.2">
      <c r="A4786" s="138" t="s">
        <v>34131</v>
      </c>
      <c r="B4786" s="139" t="s">
        <v>34132</v>
      </c>
      <c r="C4786" s="138" t="s">
        <v>34133</v>
      </c>
      <c r="D4786" s="139" t="s">
        <v>2759</v>
      </c>
      <c r="E4786" s="140">
        <v>42.78</v>
      </c>
    </row>
    <row r="4787" spans="1:5" ht="20.100000000000001" customHeight="1" x14ac:dyDescent="0.2">
      <c r="A4787" s="138" t="s">
        <v>34134</v>
      </c>
      <c r="B4787" s="139" t="s">
        <v>34135</v>
      </c>
      <c r="C4787" s="138" t="s">
        <v>34136</v>
      </c>
      <c r="D4787" s="139" t="s">
        <v>2759</v>
      </c>
      <c r="E4787" s="140">
        <v>73.8</v>
      </c>
    </row>
    <row r="4788" spans="1:5" ht="20.100000000000001" customHeight="1" x14ac:dyDescent="0.2">
      <c r="A4788" s="138" t="s">
        <v>34137</v>
      </c>
      <c r="B4788" s="139" t="s">
        <v>34138</v>
      </c>
      <c r="C4788" s="138" t="s">
        <v>34139</v>
      </c>
      <c r="D4788" s="139" t="s">
        <v>2759</v>
      </c>
      <c r="E4788" s="140">
        <v>26.72</v>
      </c>
    </row>
    <row r="4789" spans="1:5" ht="20.100000000000001" customHeight="1" x14ac:dyDescent="0.2">
      <c r="A4789" s="138" t="s">
        <v>34140</v>
      </c>
      <c r="B4789" s="139" t="s">
        <v>34141</v>
      </c>
      <c r="C4789" s="138" t="s">
        <v>34142</v>
      </c>
      <c r="D4789" s="139" t="s">
        <v>2759</v>
      </c>
      <c r="E4789" s="140">
        <v>30.87</v>
      </c>
    </row>
    <row r="4790" spans="1:5" ht="20.100000000000001" customHeight="1" x14ac:dyDescent="0.2">
      <c r="A4790" s="138" t="s">
        <v>34143</v>
      </c>
      <c r="B4790" s="139" t="s">
        <v>34144</v>
      </c>
      <c r="C4790" s="138" t="s">
        <v>34145</v>
      </c>
      <c r="D4790" s="139" t="s">
        <v>2759</v>
      </c>
      <c r="E4790" s="140">
        <v>19.72</v>
      </c>
    </row>
    <row r="4791" spans="1:5" ht="20.100000000000001" customHeight="1" x14ac:dyDescent="0.2">
      <c r="A4791" s="138" t="s">
        <v>34146</v>
      </c>
      <c r="B4791" s="139" t="s">
        <v>34147</v>
      </c>
      <c r="C4791" s="138" t="s">
        <v>34148</v>
      </c>
      <c r="D4791" s="139" t="s">
        <v>2759</v>
      </c>
      <c r="E4791" s="140">
        <v>18.579999999999998</v>
      </c>
    </row>
    <row r="4792" spans="1:5" ht="20.100000000000001" customHeight="1" x14ac:dyDescent="0.2">
      <c r="A4792" s="547" t="s">
        <v>34149</v>
      </c>
      <c r="B4792" s="548" t="s">
        <v>34150</v>
      </c>
      <c r="C4792" s="547" t="s">
        <v>34151</v>
      </c>
      <c r="D4792" s="548" t="s">
        <v>2759</v>
      </c>
      <c r="E4792" s="549">
        <v>11.38</v>
      </c>
    </row>
    <row r="4793" spans="1:5" ht="2.1" customHeight="1" x14ac:dyDescent="0.2">
      <c r="A4793" s="547"/>
      <c r="B4793" s="548"/>
      <c r="C4793" s="547"/>
      <c r="D4793" s="548"/>
      <c r="E4793" s="549"/>
    </row>
    <row r="4794" spans="1:5" ht="20.100000000000001" customHeight="1" x14ac:dyDescent="0.2">
      <c r="A4794" s="547" t="s">
        <v>34152</v>
      </c>
      <c r="B4794" s="548" t="s">
        <v>34153</v>
      </c>
      <c r="C4794" s="547" t="s">
        <v>34154</v>
      </c>
      <c r="D4794" s="548" t="s">
        <v>2759</v>
      </c>
      <c r="E4794" s="549">
        <v>16.95</v>
      </c>
    </row>
    <row r="4795" spans="1:5" ht="2.1" customHeight="1" x14ac:dyDescent="0.2">
      <c r="A4795" s="547"/>
      <c r="B4795" s="548"/>
      <c r="C4795" s="547"/>
      <c r="D4795" s="548"/>
      <c r="E4795" s="549"/>
    </row>
    <row r="4796" spans="1:5" ht="20.100000000000001" customHeight="1" x14ac:dyDescent="0.2">
      <c r="A4796" s="138" t="s">
        <v>34155</v>
      </c>
      <c r="B4796" s="139" t="s">
        <v>34156</v>
      </c>
      <c r="C4796" s="138" t="s">
        <v>34157</v>
      </c>
      <c r="D4796" s="139" t="s">
        <v>2759</v>
      </c>
      <c r="E4796" s="140">
        <v>21.33</v>
      </c>
    </row>
    <row r="4797" spans="1:5" ht="20.100000000000001" customHeight="1" x14ac:dyDescent="0.2">
      <c r="A4797" s="547" t="s">
        <v>34158</v>
      </c>
      <c r="B4797" s="548" t="s">
        <v>34159</v>
      </c>
      <c r="C4797" s="547" t="s">
        <v>34160</v>
      </c>
      <c r="D4797" s="548" t="s">
        <v>2759</v>
      </c>
      <c r="E4797" s="549">
        <v>13</v>
      </c>
    </row>
    <row r="4798" spans="1:5" ht="2.1" customHeight="1" x14ac:dyDescent="0.2">
      <c r="A4798" s="547"/>
      <c r="B4798" s="548"/>
      <c r="C4798" s="547"/>
      <c r="D4798" s="548"/>
      <c r="E4798" s="549"/>
    </row>
    <row r="4799" spans="1:5" ht="20.100000000000001" customHeight="1" x14ac:dyDescent="0.2">
      <c r="A4799" s="547" t="s">
        <v>34161</v>
      </c>
      <c r="B4799" s="548" t="s">
        <v>34162</v>
      </c>
      <c r="C4799" s="547" t="s">
        <v>34163</v>
      </c>
      <c r="D4799" s="548" t="s">
        <v>2759</v>
      </c>
      <c r="E4799" s="549">
        <v>11.02</v>
      </c>
    </row>
    <row r="4800" spans="1:5" ht="2.1" customHeight="1" x14ac:dyDescent="0.2">
      <c r="A4800" s="547"/>
      <c r="B4800" s="548"/>
      <c r="C4800" s="547"/>
      <c r="D4800" s="548"/>
      <c r="E4800" s="549"/>
    </row>
    <row r="4801" spans="1:5" ht="20.100000000000001" customHeight="1" x14ac:dyDescent="0.2">
      <c r="A4801" s="547" t="s">
        <v>34164</v>
      </c>
      <c r="B4801" s="548" t="s">
        <v>34165</v>
      </c>
      <c r="C4801" s="547" t="s">
        <v>34166</v>
      </c>
      <c r="D4801" s="548" t="s">
        <v>2759</v>
      </c>
      <c r="E4801" s="549">
        <v>12.58</v>
      </c>
    </row>
    <row r="4802" spans="1:5" ht="2.1" customHeight="1" x14ac:dyDescent="0.2">
      <c r="A4802" s="547"/>
      <c r="B4802" s="548"/>
      <c r="C4802" s="547"/>
      <c r="D4802" s="548"/>
      <c r="E4802" s="549"/>
    </row>
    <row r="4803" spans="1:5" ht="20.100000000000001" customHeight="1" x14ac:dyDescent="0.2">
      <c r="A4803" s="138" t="s">
        <v>34167</v>
      </c>
      <c r="B4803" s="139" t="s">
        <v>34168</v>
      </c>
      <c r="C4803" s="138" t="s">
        <v>34169</v>
      </c>
      <c r="D4803" s="139" t="s">
        <v>2759</v>
      </c>
      <c r="E4803" s="140">
        <v>6.6</v>
      </c>
    </row>
    <row r="4804" spans="1:5" ht="20.100000000000001" customHeight="1" x14ac:dyDescent="0.2">
      <c r="A4804" s="138" t="s">
        <v>34170</v>
      </c>
      <c r="B4804" s="139" t="s">
        <v>34171</v>
      </c>
      <c r="C4804" s="138" t="s">
        <v>34172</v>
      </c>
      <c r="D4804" s="139" t="s">
        <v>2759</v>
      </c>
      <c r="E4804" s="140">
        <v>9.93</v>
      </c>
    </row>
    <row r="4805" spans="1:5" ht="20.100000000000001" customHeight="1" x14ac:dyDescent="0.2">
      <c r="A4805" s="138" t="s">
        <v>34173</v>
      </c>
      <c r="B4805" s="139" t="s">
        <v>34174</v>
      </c>
      <c r="C4805" s="138" t="s">
        <v>34175</v>
      </c>
      <c r="D4805" s="139" t="s">
        <v>2759</v>
      </c>
      <c r="E4805" s="140">
        <v>12.93</v>
      </c>
    </row>
    <row r="4806" spans="1:5" ht="20.100000000000001" customHeight="1" x14ac:dyDescent="0.2">
      <c r="A4806" s="547" t="s">
        <v>34176</v>
      </c>
      <c r="B4806" s="548" t="s">
        <v>34177</v>
      </c>
      <c r="C4806" s="547" t="s">
        <v>34178</v>
      </c>
      <c r="D4806" s="548" t="s">
        <v>2759</v>
      </c>
      <c r="E4806" s="549">
        <v>8.68</v>
      </c>
    </row>
    <row r="4807" spans="1:5" ht="2.1" customHeight="1" x14ac:dyDescent="0.2">
      <c r="A4807" s="547"/>
      <c r="B4807" s="548"/>
      <c r="C4807" s="547"/>
      <c r="D4807" s="548"/>
      <c r="E4807" s="549"/>
    </row>
    <row r="4808" spans="1:5" ht="20.100000000000001" customHeight="1" x14ac:dyDescent="0.2">
      <c r="A4808" s="138" t="s">
        <v>34179</v>
      </c>
      <c r="B4808" s="139" t="s">
        <v>34180</v>
      </c>
      <c r="C4808" s="138" t="s">
        <v>34181</v>
      </c>
      <c r="D4808" s="139" t="s">
        <v>2759</v>
      </c>
      <c r="E4808" s="140">
        <v>14.57</v>
      </c>
    </row>
    <row r="4809" spans="1:5" ht="20.100000000000001" customHeight="1" x14ac:dyDescent="0.2">
      <c r="A4809" s="138" t="s">
        <v>34182</v>
      </c>
      <c r="B4809" s="139" t="s">
        <v>34183</v>
      </c>
      <c r="C4809" s="138" t="s">
        <v>34184</v>
      </c>
      <c r="D4809" s="139" t="s">
        <v>2759</v>
      </c>
      <c r="E4809" s="140">
        <v>72.05</v>
      </c>
    </row>
    <row r="4810" spans="1:5" ht="20.100000000000001" customHeight="1" x14ac:dyDescent="0.2">
      <c r="A4810" s="138" t="s">
        <v>34185</v>
      </c>
      <c r="B4810" s="139" t="s">
        <v>34186</v>
      </c>
      <c r="C4810" s="138" t="s">
        <v>34187</v>
      </c>
      <c r="D4810" s="139" t="s">
        <v>2759</v>
      </c>
      <c r="E4810" s="140">
        <v>47.7</v>
      </c>
    </row>
    <row r="4811" spans="1:5" ht="20.100000000000001" customHeight="1" x14ac:dyDescent="0.2">
      <c r="A4811" s="138" t="s">
        <v>34188</v>
      </c>
      <c r="B4811" s="139" t="s">
        <v>34189</v>
      </c>
      <c r="C4811" s="138" t="s">
        <v>34190</v>
      </c>
      <c r="D4811" s="139" t="s">
        <v>2759</v>
      </c>
      <c r="E4811" s="140">
        <v>22.64</v>
      </c>
    </row>
    <row r="4812" spans="1:5" ht="20.100000000000001" customHeight="1" x14ac:dyDescent="0.2">
      <c r="A4812" s="136" t="s">
        <v>34191</v>
      </c>
      <c r="B4812" s="552" t="s">
        <v>34192</v>
      </c>
      <c r="C4812" s="552"/>
      <c r="D4812" s="552"/>
      <c r="E4812" s="137">
        <v>206.26</v>
      </c>
    </row>
    <row r="4813" spans="1:5" ht="20.100000000000001" customHeight="1" x14ac:dyDescent="0.2">
      <c r="A4813" s="138" t="s">
        <v>34193</v>
      </c>
      <c r="B4813" s="139" t="s">
        <v>34194</v>
      </c>
      <c r="C4813" s="138" t="s">
        <v>34195</v>
      </c>
      <c r="D4813" s="139" t="s">
        <v>2759</v>
      </c>
      <c r="E4813" s="140">
        <v>36.72</v>
      </c>
    </row>
    <row r="4814" spans="1:5" ht="20.100000000000001" customHeight="1" x14ac:dyDescent="0.2">
      <c r="A4814" s="138" t="s">
        <v>34196</v>
      </c>
      <c r="B4814" s="139" t="s">
        <v>34197</v>
      </c>
      <c r="C4814" s="138" t="s">
        <v>34198</v>
      </c>
      <c r="D4814" s="139" t="s">
        <v>2759</v>
      </c>
      <c r="E4814" s="140">
        <v>85.29</v>
      </c>
    </row>
    <row r="4815" spans="1:5" ht="20.100000000000001" customHeight="1" x14ac:dyDescent="0.2">
      <c r="A4815" s="138" t="s">
        <v>34199</v>
      </c>
      <c r="B4815" s="139" t="s">
        <v>34200</v>
      </c>
      <c r="C4815" s="138" t="s">
        <v>34201</v>
      </c>
      <c r="D4815" s="139" t="s">
        <v>2759</v>
      </c>
      <c r="E4815" s="140">
        <v>11.32</v>
      </c>
    </row>
    <row r="4816" spans="1:5" ht="20.100000000000001" customHeight="1" x14ac:dyDescent="0.2">
      <c r="A4816" s="138" t="s">
        <v>34202</v>
      </c>
      <c r="B4816" s="139" t="s">
        <v>34203</v>
      </c>
      <c r="C4816" s="138" t="s">
        <v>34204</v>
      </c>
      <c r="D4816" s="139" t="s">
        <v>2759</v>
      </c>
      <c r="E4816" s="140">
        <v>13.76</v>
      </c>
    </row>
    <row r="4817" spans="1:5" ht="20.100000000000001" customHeight="1" x14ac:dyDescent="0.2">
      <c r="A4817" s="138" t="s">
        <v>34205</v>
      </c>
      <c r="B4817" s="139" t="s">
        <v>34206</v>
      </c>
      <c r="C4817" s="138" t="s">
        <v>34207</v>
      </c>
      <c r="D4817" s="139" t="s">
        <v>2759</v>
      </c>
      <c r="E4817" s="140">
        <v>17.63</v>
      </c>
    </row>
    <row r="4818" spans="1:5" ht="20.100000000000001" customHeight="1" x14ac:dyDescent="0.2">
      <c r="A4818" s="138" t="s">
        <v>34208</v>
      </c>
      <c r="B4818" s="139" t="s">
        <v>34209</v>
      </c>
      <c r="C4818" s="138" t="s">
        <v>34210</v>
      </c>
      <c r="D4818" s="139" t="s">
        <v>2759</v>
      </c>
      <c r="E4818" s="140">
        <v>11.45</v>
      </c>
    </row>
    <row r="4819" spans="1:5" ht="20.100000000000001" customHeight="1" x14ac:dyDescent="0.2">
      <c r="A4819" s="138" t="s">
        <v>34211</v>
      </c>
      <c r="B4819" s="139" t="s">
        <v>34212</v>
      </c>
      <c r="C4819" s="138" t="s">
        <v>34213</v>
      </c>
      <c r="D4819" s="139" t="s">
        <v>2759</v>
      </c>
      <c r="E4819" s="140">
        <v>30.09</v>
      </c>
    </row>
    <row r="4820" spans="1:5" ht="20.100000000000001" customHeight="1" x14ac:dyDescent="0.2">
      <c r="A4820" s="136" t="s">
        <v>34214</v>
      </c>
      <c r="B4820" s="552" t="s">
        <v>25660</v>
      </c>
      <c r="C4820" s="552"/>
      <c r="D4820" s="552"/>
      <c r="E4820" s="137">
        <v>555.1</v>
      </c>
    </row>
    <row r="4821" spans="1:5" ht="20.100000000000001" customHeight="1" x14ac:dyDescent="0.2">
      <c r="A4821" s="138" t="s">
        <v>34215</v>
      </c>
      <c r="B4821" s="139" t="s">
        <v>34216</v>
      </c>
      <c r="C4821" s="138" t="s">
        <v>34217</v>
      </c>
      <c r="D4821" s="139" t="s">
        <v>2759</v>
      </c>
      <c r="E4821" s="140">
        <v>65.8</v>
      </c>
    </row>
    <row r="4822" spans="1:5" ht="20.100000000000001" customHeight="1" x14ac:dyDescent="0.2">
      <c r="A4822" s="138" t="s">
        <v>34218</v>
      </c>
      <c r="B4822" s="139" t="s">
        <v>34219</v>
      </c>
      <c r="C4822" s="138" t="s">
        <v>34220</v>
      </c>
      <c r="D4822" s="139" t="s">
        <v>2759</v>
      </c>
      <c r="E4822" s="140">
        <v>24.21</v>
      </c>
    </row>
    <row r="4823" spans="1:5" ht="20.100000000000001" customHeight="1" x14ac:dyDescent="0.2">
      <c r="A4823" s="138" t="s">
        <v>34221</v>
      </c>
      <c r="B4823" s="139" t="s">
        <v>34222</v>
      </c>
      <c r="C4823" s="138" t="s">
        <v>34223</v>
      </c>
      <c r="D4823" s="139" t="s">
        <v>1549</v>
      </c>
      <c r="E4823" s="140">
        <v>90.73</v>
      </c>
    </row>
    <row r="4824" spans="1:5" ht="20.100000000000001" customHeight="1" x14ac:dyDescent="0.2">
      <c r="A4824" s="138" t="s">
        <v>34224</v>
      </c>
      <c r="B4824" s="139" t="s">
        <v>34225</v>
      </c>
      <c r="C4824" s="138" t="s">
        <v>34226</v>
      </c>
      <c r="D4824" s="139" t="s">
        <v>1549</v>
      </c>
      <c r="E4824" s="140">
        <v>16.46</v>
      </c>
    </row>
    <row r="4825" spans="1:5" ht="20.100000000000001" customHeight="1" x14ac:dyDescent="0.2">
      <c r="A4825" s="138" t="s">
        <v>34227</v>
      </c>
      <c r="B4825" s="139" t="s">
        <v>34228</v>
      </c>
      <c r="C4825" s="138" t="s">
        <v>34229</v>
      </c>
      <c r="D4825" s="139" t="s">
        <v>2759</v>
      </c>
      <c r="E4825" s="140">
        <v>43.33</v>
      </c>
    </row>
    <row r="4826" spans="1:5" ht="20.100000000000001" customHeight="1" x14ac:dyDescent="0.2">
      <c r="A4826" s="547" t="s">
        <v>34230</v>
      </c>
      <c r="B4826" s="548" t="s">
        <v>34231</v>
      </c>
      <c r="C4826" s="547" t="s">
        <v>34232</v>
      </c>
      <c r="D4826" s="548" t="s">
        <v>1770</v>
      </c>
      <c r="E4826" s="549">
        <v>17.86</v>
      </c>
    </row>
    <row r="4827" spans="1:5" ht="2.1" customHeight="1" x14ac:dyDescent="0.2">
      <c r="A4827" s="547"/>
      <c r="B4827" s="548"/>
      <c r="C4827" s="547"/>
      <c r="D4827" s="548"/>
      <c r="E4827" s="549"/>
    </row>
    <row r="4828" spans="1:5" ht="20.100000000000001" customHeight="1" x14ac:dyDescent="0.2">
      <c r="A4828" s="547" t="s">
        <v>34233</v>
      </c>
      <c r="B4828" s="548" t="s">
        <v>34234</v>
      </c>
      <c r="C4828" s="547" t="s">
        <v>34235</v>
      </c>
      <c r="D4828" s="548" t="s">
        <v>2759</v>
      </c>
      <c r="E4828" s="549">
        <v>12.43</v>
      </c>
    </row>
    <row r="4829" spans="1:5" ht="2.1" customHeight="1" x14ac:dyDescent="0.2">
      <c r="A4829" s="547"/>
      <c r="B4829" s="548"/>
      <c r="C4829" s="547"/>
      <c r="D4829" s="548"/>
      <c r="E4829" s="549"/>
    </row>
    <row r="4830" spans="1:5" ht="20.100000000000001" customHeight="1" x14ac:dyDescent="0.2">
      <c r="A4830" s="138" t="s">
        <v>34236</v>
      </c>
      <c r="B4830" s="139" t="s">
        <v>34237</v>
      </c>
      <c r="C4830" s="138" t="s">
        <v>34238</v>
      </c>
      <c r="D4830" s="139" t="s">
        <v>1549</v>
      </c>
      <c r="E4830" s="140">
        <v>284.27999999999997</v>
      </c>
    </row>
    <row r="4831" spans="1:5" ht="20.100000000000001" customHeight="1" x14ac:dyDescent="0.2">
      <c r="A4831" s="136" t="s">
        <v>1696</v>
      </c>
      <c r="B4831" s="552" t="s">
        <v>34239</v>
      </c>
      <c r="C4831" s="552"/>
      <c r="D4831" s="552"/>
      <c r="E4831" s="137">
        <v>2937.27</v>
      </c>
    </row>
    <row r="4832" spans="1:5" ht="20.100000000000001" customHeight="1" x14ac:dyDescent="0.2">
      <c r="A4832" s="136" t="s">
        <v>1697</v>
      </c>
      <c r="B4832" s="552" t="s">
        <v>34240</v>
      </c>
      <c r="C4832" s="552"/>
      <c r="D4832" s="552"/>
      <c r="E4832" s="137">
        <v>2.2000000000000002</v>
      </c>
    </row>
    <row r="4833" spans="1:5" ht="20.100000000000001" customHeight="1" x14ac:dyDescent="0.2">
      <c r="A4833" s="138" t="s">
        <v>1698</v>
      </c>
      <c r="B4833" s="139" t="s">
        <v>34241</v>
      </c>
      <c r="C4833" s="138" t="s">
        <v>34240</v>
      </c>
      <c r="D4833" s="139" t="s">
        <v>2759</v>
      </c>
      <c r="E4833" s="140">
        <v>2.2000000000000002</v>
      </c>
    </row>
    <row r="4834" spans="1:5" ht="20.100000000000001" customHeight="1" x14ac:dyDescent="0.2">
      <c r="A4834" s="136" t="s">
        <v>1699</v>
      </c>
      <c r="B4834" s="552" t="s">
        <v>34242</v>
      </c>
      <c r="C4834" s="552"/>
      <c r="D4834" s="552"/>
      <c r="E4834" s="137">
        <v>933.94</v>
      </c>
    </row>
    <row r="4835" spans="1:5" ht="20.100000000000001" customHeight="1" x14ac:dyDescent="0.2">
      <c r="A4835" s="138" t="s">
        <v>1700</v>
      </c>
      <c r="B4835" s="139" t="s">
        <v>34243</v>
      </c>
      <c r="C4835" s="138" t="s">
        <v>34244</v>
      </c>
      <c r="D4835" s="139" t="s">
        <v>5927</v>
      </c>
      <c r="E4835" s="140">
        <v>124.89</v>
      </c>
    </row>
    <row r="4836" spans="1:5" ht="20.100000000000001" customHeight="1" x14ac:dyDescent="0.2">
      <c r="A4836" s="138" t="s">
        <v>1701</v>
      </c>
      <c r="B4836" s="139" t="s">
        <v>34245</v>
      </c>
      <c r="C4836" s="138" t="s">
        <v>34246</v>
      </c>
      <c r="D4836" s="139" t="s">
        <v>5927</v>
      </c>
      <c r="E4836" s="140">
        <v>105.56</v>
      </c>
    </row>
    <row r="4837" spans="1:5" ht="20.100000000000001" customHeight="1" x14ac:dyDescent="0.2">
      <c r="A4837" s="138" t="s">
        <v>34247</v>
      </c>
      <c r="B4837" s="139" t="s">
        <v>34248</v>
      </c>
      <c r="C4837" s="138" t="s">
        <v>34249</v>
      </c>
      <c r="D4837" s="139" t="s">
        <v>5927</v>
      </c>
      <c r="E4837" s="140">
        <v>52.7</v>
      </c>
    </row>
    <row r="4838" spans="1:5" ht="20.100000000000001" customHeight="1" x14ac:dyDescent="0.2">
      <c r="A4838" s="138" t="s">
        <v>34250</v>
      </c>
      <c r="B4838" s="139" t="s">
        <v>34251</v>
      </c>
      <c r="C4838" s="138" t="s">
        <v>34252</v>
      </c>
      <c r="D4838" s="139" t="s">
        <v>5927</v>
      </c>
      <c r="E4838" s="140">
        <v>64.010000000000005</v>
      </c>
    </row>
    <row r="4839" spans="1:5" ht="20.100000000000001" customHeight="1" x14ac:dyDescent="0.2">
      <c r="A4839" s="138" t="s">
        <v>34253</v>
      </c>
      <c r="B4839" s="139" t="s">
        <v>34254</v>
      </c>
      <c r="C4839" s="138" t="s">
        <v>34255</v>
      </c>
      <c r="D4839" s="139" t="s">
        <v>5927</v>
      </c>
      <c r="E4839" s="140">
        <v>75.25</v>
      </c>
    </row>
    <row r="4840" spans="1:5" ht="20.100000000000001" customHeight="1" x14ac:dyDescent="0.2">
      <c r="A4840" s="138" t="s">
        <v>34256</v>
      </c>
      <c r="B4840" s="139" t="s">
        <v>34257</v>
      </c>
      <c r="C4840" s="138" t="s">
        <v>34258</v>
      </c>
      <c r="D4840" s="139" t="s">
        <v>5927</v>
      </c>
      <c r="E4840" s="140">
        <v>86.57</v>
      </c>
    </row>
    <row r="4841" spans="1:5" ht="20.100000000000001" customHeight="1" x14ac:dyDescent="0.2">
      <c r="A4841" s="138" t="s">
        <v>34259</v>
      </c>
      <c r="B4841" s="139" t="s">
        <v>34260</v>
      </c>
      <c r="C4841" s="138" t="s">
        <v>34261</v>
      </c>
      <c r="D4841" s="139" t="s">
        <v>5927</v>
      </c>
      <c r="E4841" s="140">
        <v>97.81</v>
      </c>
    </row>
    <row r="4842" spans="1:5" ht="20.100000000000001" customHeight="1" x14ac:dyDescent="0.2">
      <c r="A4842" s="547" t="s">
        <v>34262</v>
      </c>
      <c r="B4842" s="548" t="s">
        <v>34263</v>
      </c>
      <c r="C4842" s="547" t="s">
        <v>34264</v>
      </c>
      <c r="D4842" s="548" t="s">
        <v>5927</v>
      </c>
      <c r="E4842" s="549">
        <v>22.08</v>
      </c>
    </row>
    <row r="4843" spans="1:5" ht="2.1" customHeight="1" x14ac:dyDescent="0.2">
      <c r="A4843" s="547"/>
      <c r="B4843" s="548"/>
      <c r="C4843" s="547"/>
      <c r="D4843" s="548"/>
      <c r="E4843" s="549"/>
    </row>
    <row r="4844" spans="1:5" ht="20.100000000000001" customHeight="1" x14ac:dyDescent="0.2">
      <c r="A4844" s="547" t="s">
        <v>34265</v>
      </c>
      <c r="B4844" s="548" t="s">
        <v>34266</v>
      </c>
      <c r="C4844" s="547" t="s">
        <v>34267</v>
      </c>
      <c r="D4844" s="548" t="s">
        <v>5927</v>
      </c>
      <c r="E4844" s="549">
        <v>26.58</v>
      </c>
    </row>
    <row r="4845" spans="1:5" ht="2.1" customHeight="1" x14ac:dyDescent="0.2">
      <c r="A4845" s="547"/>
      <c r="B4845" s="548"/>
      <c r="C4845" s="547"/>
      <c r="D4845" s="548"/>
      <c r="E4845" s="549"/>
    </row>
    <row r="4846" spans="1:5" ht="20.100000000000001" customHeight="1" x14ac:dyDescent="0.2">
      <c r="A4846" s="138" t="s">
        <v>34268</v>
      </c>
      <c r="B4846" s="139" t="s">
        <v>34269</v>
      </c>
      <c r="C4846" s="138" t="s">
        <v>34270</v>
      </c>
      <c r="D4846" s="139" t="s">
        <v>5927</v>
      </c>
      <c r="E4846" s="140">
        <v>32.94</v>
      </c>
    </row>
    <row r="4847" spans="1:5" ht="20.100000000000001" customHeight="1" x14ac:dyDescent="0.2">
      <c r="A4847" s="138" t="s">
        <v>34271</v>
      </c>
      <c r="B4847" s="139" t="s">
        <v>34272</v>
      </c>
      <c r="C4847" s="138" t="s">
        <v>34273</v>
      </c>
      <c r="D4847" s="139" t="s">
        <v>5927</v>
      </c>
      <c r="E4847" s="140">
        <v>67.42</v>
      </c>
    </row>
    <row r="4848" spans="1:5" ht="20.100000000000001" customHeight="1" x14ac:dyDescent="0.2">
      <c r="A4848" s="138" t="s">
        <v>34274</v>
      </c>
      <c r="B4848" s="139" t="s">
        <v>34275</v>
      </c>
      <c r="C4848" s="138" t="s">
        <v>34276</v>
      </c>
      <c r="D4848" s="139" t="s">
        <v>5927</v>
      </c>
      <c r="E4848" s="140">
        <v>81.849999999999994</v>
      </c>
    </row>
    <row r="4849" spans="1:5" ht="20.100000000000001" customHeight="1" x14ac:dyDescent="0.2">
      <c r="A4849" s="138" t="s">
        <v>34277</v>
      </c>
      <c r="B4849" s="139" t="s">
        <v>34278</v>
      </c>
      <c r="C4849" s="138" t="s">
        <v>34279</v>
      </c>
      <c r="D4849" s="139" t="s">
        <v>5927</v>
      </c>
      <c r="E4849" s="140">
        <v>96.28</v>
      </c>
    </row>
    <row r="4850" spans="1:5" ht="20.100000000000001" customHeight="1" x14ac:dyDescent="0.2">
      <c r="A4850" s="136" t="s">
        <v>1702</v>
      </c>
      <c r="B4850" s="552" t="s">
        <v>34280</v>
      </c>
      <c r="C4850" s="552"/>
      <c r="D4850" s="552"/>
      <c r="E4850" s="137">
        <v>558.41999999999996</v>
      </c>
    </row>
    <row r="4851" spans="1:5" ht="20.100000000000001" customHeight="1" x14ac:dyDescent="0.2">
      <c r="A4851" s="547" t="s">
        <v>1703</v>
      </c>
      <c r="B4851" s="548" t="s">
        <v>34281</v>
      </c>
      <c r="C4851" s="547" t="s">
        <v>34282</v>
      </c>
      <c r="D4851" s="548" t="s">
        <v>5927</v>
      </c>
      <c r="E4851" s="549">
        <v>4.21</v>
      </c>
    </row>
    <row r="4852" spans="1:5" ht="2.1" customHeight="1" x14ac:dyDescent="0.2">
      <c r="A4852" s="547"/>
      <c r="B4852" s="548"/>
      <c r="C4852" s="547"/>
      <c r="D4852" s="548"/>
      <c r="E4852" s="549"/>
    </row>
    <row r="4853" spans="1:5" ht="20.100000000000001" customHeight="1" x14ac:dyDescent="0.2">
      <c r="A4853" s="547" t="s">
        <v>1704</v>
      </c>
      <c r="B4853" s="548" t="s">
        <v>34283</v>
      </c>
      <c r="C4853" s="547" t="s">
        <v>34284</v>
      </c>
      <c r="D4853" s="548" t="s">
        <v>5927</v>
      </c>
      <c r="E4853" s="549">
        <v>5.24</v>
      </c>
    </row>
    <row r="4854" spans="1:5" ht="2.1" customHeight="1" x14ac:dyDescent="0.2">
      <c r="A4854" s="547"/>
      <c r="B4854" s="548"/>
      <c r="C4854" s="547"/>
      <c r="D4854" s="548"/>
      <c r="E4854" s="549"/>
    </row>
    <row r="4855" spans="1:5" ht="20.100000000000001" customHeight="1" x14ac:dyDescent="0.2">
      <c r="A4855" s="138" t="s">
        <v>34285</v>
      </c>
      <c r="B4855" s="139" t="s">
        <v>34286</v>
      </c>
      <c r="C4855" s="138" t="s">
        <v>34287</v>
      </c>
      <c r="D4855" s="139" t="s">
        <v>5927</v>
      </c>
      <c r="E4855" s="140">
        <v>55.26</v>
      </c>
    </row>
    <row r="4856" spans="1:5" ht="20.100000000000001" customHeight="1" x14ac:dyDescent="0.2">
      <c r="A4856" s="547" t="s">
        <v>34288</v>
      </c>
      <c r="B4856" s="548" t="s">
        <v>34289</v>
      </c>
      <c r="C4856" s="547" t="s">
        <v>34290</v>
      </c>
      <c r="D4856" s="548" t="s">
        <v>5927</v>
      </c>
      <c r="E4856" s="549">
        <v>70.849999999999994</v>
      </c>
    </row>
    <row r="4857" spans="1:5" ht="2.1" customHeight="1" x14ac:dyDescent="0.2">
      <c r="A4857" s="547"/>
      <c r="B4857" s="548"/>
      <c r="C4857" s="547"/>
      <c r="D4857" s="548"/>
      <c r="E4857" s="549"/>
    </row>
    <row r="4858" spans="1:5" ht="20.100000000000001" customHeight="1" x14ac:dyDescent="0.2">
      <c r="A4858" s="547" t="s">
        <v>34291</v>
      </c>
      <c r="B4858" s="548" t="s">
        <v>34292</v>
      </c>
      <c r="C4858" s="547" t="s">
        <v>34293</v>
      </c>
      <c r="D4858" s="548" t="s">
        <v>5927</v>
      </c>
      <c r="E4858" s="549">
        <v>82.87</v>
      </c>
    </row>
    <row r="4859" spans="1:5" ht="2.1" customHeight="1" x14ac:dyDescent="0.2">
      <c r="A4859" s="547"/>
      <c r="B4859" s="548"/>
      <c r="C4859" s="547"/>
      <c r="D4859" s="548"/>
      <c r="E4859" s="549"/>
    </row>
    <row r="4860" spans="1:5" ht="20.100000000000001" customHeight="1" x14ac:dyDescent="0.2">
      <c r="A4860" s="547" t="s">
        <v>34294</v>
      </c>
      <c r="B4860" s="548" t="s">
        <v>34295</v>
      </c>
      <c r="C4860" s="547" t="s">
        <v>34296</v>
      </c>
      <c r="D4860" s="548" t="s">
        <v>5927</v>
      </c>
      <c r="E4860" s="549">
        <v>94.82</v>
      </c>
    </row>
    <row r="4861" spans="1:5" ht="2.1" customHeight="1" x14ac:dyDescent="0.2">
      <c r="A4861" s="547"/>
      <c r="B4861" s="548"/>
      <c r="C4861" s="547"/>
      <c r="D4861" s="548"/>
      <c r="E4861" s="549"/>
    </row>
    <row r="4862" spans="1:5" ht="20.100000000000001" customHeight="1" x14ac:dyDescent="0.2">
      <c r="A4862" s="547" t="s">
        <v>34297</v>
      </c>
      <c r="B4862" s="548" t="s">
        <v>34298</v>
      </c>
      <c r="C4862" s="547" t="s">
        <v>34299</v>
      </c>
      <c r="D4862" s="548" t="s">
        <v>5927</v>
      </c>
      <c r="E4862" s="549">
        <v>106.84</v>
      </c>
    </row>
    <row r="4863" spans="1:5" ht="2.1" customHeight="1" x14ac:dyDescent="0.2">
      <c r="A4863" s="547"/>
      <c r="B4863" s="548"/>
      <c r="C4863" s="547"/>
      <c r="D4863" s="548"/>
      <c r="E4863" s="549"/>
    </row>
    <row r="4864" spans="1:5" ht="20.100000000000001" customHeight="1" x14ac:dyDescent="0.2">
      <c r="A4864" s="547" t="s">
        <v>34300</v>
      </c>
      <c r="B4864" s="548" t="s">
        <v>34301</v>
      </c>
      <c r="C4864" s="547" t="s">
        <v>34302</v>
      </c>
      <c r="D4864" s="548" t="s">
        <v>5927</v>
      </c>
      <c r="E4864" s="549">
        <v>118.78</v>
      </c>
    </row>
    <row r="4865" spans="1:5" ht="2.1" customHeight="1" x14ac:dyDescent="0.2">
      <c r="A4865" s="547"/>
      <c r="B4865" s="548"/>
      <c r="C4865" s="547"/>
      <c r="D4865" s="548"/>
      <c r="E4865" s="549"/>
    </row>
    <row r="4866" spans="1:5" ht="20.100000000000001" customHeight="1" x14ac:dyDescent="0.2">
      <c r="A4866" s="547" t="s">
        <v>34303</v>
      </c>
      <c r="B4866" s="548" t="s">
        <v>34304</v>
      </c>
      <c r="C4866" s="547" t="s">
        <v>34305</v>
      </c>
      <c r="D4866" s="548" t="s">
        <v>5927</v>
      </c>
      <c r="E4866" s="549">
        <v>19.55</v>
      </c>
    </row>
    <row r="4867" spans="1:5" ht="2.1" customHeight="1" x14ac:dyDescent="0.2">
      <c r="A4867" s="547"/>
      <c r="B4867" s="548"/>
      <c r="C4867" s="547"/>
      <c r="D4867" s="548"/>
      <c r="E4867" s="549"/>
    </row>
    <row r="4868" spans="1:5" ht="20.100000000000001" customHeight="1" x14ac:dyDescent="0.2">
      <c r="A4868" s="136" t="s">
        <v>1705</v>
      </c>
      <c r="B4868" s="552" t="s">
        <v>34306</v>
      </c>
      <c r="C4868" s="552"/>
      <c r="D4868" s="552"/>
      <c r="E4868" s="137">
        <v>0.39</v>
      </c>
    </row>
    <row r="4869" spans="1:5" ht="20.100000000000001" customHeight="1" x14ac:dyDescent="0.2">
      <c r="A4869" s="138" t="s">
        <v>1706</v>
      </c>
      <c r="B4869" s="139" t="s">
        <v>34307</v>
      </c>
      <c r="C4869" s="138" t="s">
        <v>34308</v>
      </c>
      <c r="D4869" s="139" t="s">
        <v>2759</v>
      </c>
      <c r="E4869" s="140">
        <v>0.39</v>
      </c>
    </row>
    <row r="4870" spans="1:5" ht="20.100000000000001" customHeight="1" x14ac:dyDescent="0.2">
      <c r="A4870" s="136" t="s">
        <v>1707</v>
      </c>
      <c r="B4870" s="552" t="s">
        <v>34309</v>
      </c>
      <c r="C4870" s="552"/>
      <c r="D4870" s="552"/>
      <c r="E4870" s="137">
        <v>0.23</v>
      </c>
    </row>
    <row r="4871" spans="1:5" ht="20.100000000000001" customHeight="1" x14ac:dyDescent="0.2">
      <c r="A4871" s="138" t="s">
        <v>1708</v>
      </c>
      <c r="B4871" s="139" t="s">
        <v>34310</v>
      </c>
      <c r="C4871" s="138" t="s">
        <v>34311</v>
      </c>
      <c r="D4871" s="139" t="s">
        <v>2759</v>
      </c>
      <c r="E4871" s="140">
        <v>0.23</v>
      </c>
    </row>
    <row r="4872" spans="1:5" ht="20.100000000000001" customHeight="1" x14ac:dyDescent="0.2">
      <c r="A4872" s="136" t="s">
        <v>1709</v>
      </c>
      <c r="B4872" s="552" t="s">
        <v>34312</v>
      </c>
      <c r="C4872" s="552"/>
      <c r="D4872" s="552"/>
      <c r="E4872" s="137">
        <v>609.08000000000004</v>
      </c>
    </row>
    <row r="4873" spans="1:5" ht="20.100000000000001" customHeight="1" x14ac:dyDescent="0.2">
      <c r="A4873" s="547" t="s">
        <v>1710</v>
      </c>
      <c r="B4873" s="548" t="s">
        <v>34313</v>
      </c>
      <c r="C4873" s="547" t="s">
        <v>34314</v>
      </c>
      <c r="D4873" s="548" t="s">
        <v>5927</v>
      </c>
      <c r="E4873" s="549">
        <v>109.46</v>
      </c>
    </row>
    <row r="4874" spans="1:5" ht="2.1" customHeight="1" x14ac:dyDescent="0.2">
      <c r="A4874" s="547"/>
      <c r="B4874" s="548"/>
      <c r="C4874" s="547"/>
      <c r="D4874" s="548"/>
      <c r="E4874" s="549"/>
    </row>
    <row r="4875" spans="1:5" ht="20.100000000000001" customHeight="1" x14ac:dyDescent="0.2">
      <c r="A4875" s="138" t="s">
        <v>1711</v>
      </c>
      <c r="B4875" s="139" t="s">
        <v>34315</v>
      </c>
      <c r="C4875" s="138" t="s">
        <v>34316</v>
      </c>
      <c r="D4875" s="139" t="s">
        <v>5927</v>
      </c>
      <c r="E4875" s="140">
        <v>112.51</v>
      </c>
    </row>
    <row r="4876" spans="1:5" ht="20.100000000000001" customHeight="1" x14ac:dyDescent="0.2">
      <c r="A4876" s="138" t="s">
        <v>34317</v>
      </c>
      <c r="B4876" s="139" t="s">
        <v>34318</v>
      </c>
      <c r="C4876" s="138" t="s">
        <v>34319</v>
      </c>
      <c r="D4876" s="139" t="s">
        <v>5927</v>
      </c>
      <c r="E4876" s="140">
        <v>177.7</v>
      </c>
    </row>
    <row r="4877" spans="1:5" ht="20.100000000000001" customHeight="1" x14ac:dyDescent="0.2">
      <c r="A4877" s="138" t="s">
        <v>34320</v>
      </c>
      <c r="B4877" s="139" t="s">
        <v>34321</v>
      </c>
      <c r="C4877" s="138" t="s">
        <v>34322</v>
      </c>
      <c r="D4877" s="139" t="s">
        <v>5927</v>
      </c>
      <c r="E4877" s="140">
        <v>209.41</v>
      </c>
    </row>
    <row r="4878" spans="1:5" ht="20.100000000000001" customHeight="1" x14ac:dyDescent="0.2">
      <c r="A4878" s="136" t="s">
        <v>34323</v>
      </c>
      <c r="B4878" s="552" t="s">
        <v>34324</v>
      </c>
      <c r="C4878" s="552"/>
      <c r="D4878" s="552"/>
      <c r="E4878" s="137">
        <v>237.84</v>
      </c>
    </row>
    <row r="4879" spans="1:5" ht="20.100000000000001" customHeight="1" x14ac:dyDescent="0.2">
      <c r="A4879" s="138" t="s">
        <v>34325</v>
      </c>
      <c r="B4879" s="139" t="s">
        <v>34326</v>
      </c>
      <c r="C4879" s="138" t="s">
        <v>34327</v>
      </c>
      <c r="D4879" s="139" t="s">
        <v>5927</v>
      </c>
      <c r="E4879" s="140">
        <v>75.47</v>
      </c>
    </row>
    <row r="4880" spans="1:5" ht="20.100000000000001" customHeight="1" x14ac:dyDescent="0.2">
      <c r="A4880" s="138" t="s">
        <v>34328</v>
      </c>
      <c r="B4880" s="139" t="s">
        <v>34329</v>
      </c>
      <c r="C4880" s="138" t="s">
        <v>34330</v>
      </c>
      <c r="D4880" s="139" t="s">
        <v>5927</v>
      </c>
      <c r="E4880" s="140">
        <v>162.37</v>
      </c>
    </row>
    <row r="4881" spans="1:5" ht="20.100000000000001" customHeight="1" x14ac:dyDescent="0.2">
      <c r="A4881" s="136" t="s">
        <v>34331</v>
      </c>
      <c r="B4881" s="552" t="s">
        <v>34332</v>
      </c>
      <c r="C4881" s="552"/>
      <c r="D4881" s="552"/>
      <c r="E4881" s="137">
        <v>386.21</v>
      </c>
    </row>
    <row r="4882" spans="1:5" ht="20.100000000000001" customHeight="1" x14ac:dyDescent="0.2">
      <c r="A4882" s="138" t="s">
        <v>34333</v>
      </c>
      <c r="B4882" s="139" t="s">
        <v>34334</v>
      </c>
      <c r="C4882" s="138" t="s">
        <v>34335</v>
      </c>
      <c r="D4882" s="139" t="s">
        <v>2759</v>
      </c>
      <c r="E4882" s="140">
        <v>81.849999999999994</v>
      </c>
    </row>
    <row r="4883" spans="1:5" ht="20.100000000000001" customHeight="1" x14ac:dyDescent="0.2">
      <c r="A4883" s="547" t="s">
        <v>34336</v>
      </c>
      <c r="B4883" s="548" t="s">
        <v>34337</v>
      </c>
      <c r="C4883" s="547" t="s">
        <v>34338</v>
      </c>
      <c r="D4883" s="548" t="s">
        <v>2759</v>
      </c>
      <c r="E4883" s="549">
        <v>65.97</v>
      </c>
    </row>
    <row r="4884" spans="1:5" ht="2.1" customHeight="1" x14ac:dyDescent="0.2">
      <c r="A4884" s="547"/>
      <c r="B4884" s="548"/>
      <c r="C4884" s="547"/>
      <c r="D4884" s="548"/>
      <c r="E4884" s="549"/>
    </row>
    <row r="4885" spans="1:5" ht="20.100000000000001" customHeight="1" x14ac:dyDescent="0.2">
      <c r="A4885" s="547" t="s">
        <v>34339</v>
      </c>
      <c r="B4885" s="548" t="s">
        <v>34340</v>
      </c>
      <c r="C4885" s="547" t="s">
        <v>34341</v>
      </c>
      <c r="D4885" s="548" t="s">
        <v>2759</v>
      </c>
      <c r="E4885" s="549">
        <v>56.54</v>
      </c>
    </row>
    <row r="4886" spans="1:5" ht="2.1" customHeight="1" x14ac:dyDescent="0.2">
      <c r="A4886" s="547"/>
      <c r="B4886" s="548"/>
      <c r="C4886" s="547"/>
      <c r="D4886" s="548"/>
      <c r="E4886" s="549"/>
    </row>
    <row r="4887" spans="1:5" ht="20.100000000000001" customHeight="1" x14ac:dyDescent="0.2">
      <c r="A4887" s="547" t="s">
        <v>34342</v>
      </c>
      <c r="B4887" s="548" t="s">
        <v>34343</v>
      </c>
      <c r="C4887" s="547" t="s">
        <v>34344</v>
      </c>
      <c r="D4887" s="548" t="s">
        <v>2759</v>
      </c>
      <c r="E4887" s="549">
        <v>58.89</v>
      </c>
    </row>
    <row r="4888" spans="1:5" ht="2.1" customHeight="1" x14ac:dyDescent="0.2">
      <c r="A4888" s="547"/>
      <c r="B4888" s="548"/>
      <c r="C4888" s="547"/>
      <c r="D4888" s="548"/>
      <c r="E4888" s="549"/>
    </row>
    <row r="4889" spans="1:5" ht="20.100000000000001" customHeight="1" x14ac:dyDescent="0.2">
      <c r="A4889" s="547" t="s">
        <v>34345</v>
      </c>
      <c r="B4889" s="548" t="s">
        <v>34346</v>
      </c>
      <c r="C4889" s="547" t="s">
        <v>34347</v>
      </c>
      <c r="D4889" s="548" t="s">
        <v>2759</v>
      </c>
      <c r="E4889" s="549">
        <v>58.15</v>
      </c>
    </row>
    <row r="4890" spans="1:5" ht="2.1" customHeight="1" x14ac:dyDescent="0.2">
      <c r="A4890" s="547"/>
      <c r="B4890" s="548"/>
      <c r="C4890" s="547"/>
      <c r="D4890" s="548"/>
      <c r="E4890" s="549"/>
    </row>
    <row r="4891" spans="1:5" ht="20.100000000000001" customHeight="1" x14ac:dyDescent="0.2">
      <c r="A4891" s="547" t="s">
        <v>34348</v>
      </c>
      <c r="B4891" s="548" t="s">
        <v>34349</v>
      </c>
      <c r="C4891" s="547" t="s">
        <v>34350</v>
      </c>
      <c r="D4891" s="548" t="s">
        <v>2759</v>
      </c>
      <c r="E4891" s="549">
        <v>26.35</v>
      </c>
    </row>
    <row r="4892" spans="1:5" ht="2.1" customHeight="1" x14ac:dyDescent="0.2">
      <c r="A4892" s="547"/>
      <c r="B4892" s="548"/>
      <c r="C4892" s="547"/>
      <c r="D4892" s="548"/>
      <c r="E4892" s="549"/>
    </row>
    <row r="4893" spans="1:5" ht="20.100000000000001" customHeight="1" x14ac:dyDescent="0.2">
      <c r="A4893" s="547" t="s">
        <v>34351</v>
      </c>
      <c r="B4893" s="548" t="s">
        <v>34352</v>
      </c>
      <c r="C4893" s="547" t="s">
        <v>34353</v>
      </c>
      <c r="D4893" s="548" t="s">
        <v>2759</v>
      </c>
      <c r="E4893" s="549">
        <v>38.46</v>
      </c>
    </row>
    <row r="4894" spans="1:5" ht="2.1" customHeight="1" x14ac:dyDescent="0.2">
      <c r="A4894" s="547"/>
      <c r="B4894" s="548"/>
      <c r="C4894" s="547"/>
      <c r="D4894" s="548"/>
      <c r="E4894" s="549"/>
    </row>
    <row r="4895" spans="1:5" ht="20.100000000000001" customHeight="1" x14ac:dyDescent="0.2">
      <c r="A4895" s="136" t="s">
        <v>34354</v>
      </c>
      <c r="B4895" s="552" t="s">
        <v>34355</v>
      </c>
      <c r="C4895" s="552"/>
      <c r="D4895" s="552"/>
      <c r="E4895" s="137">
        <v>183.2</v>
      </c>
    </row>
    <row r="4896" spans="1:5" ht="20.100000000000001" customHeight="1" x14ac:dyDescent="0.2">
      <c r="A4896" s="138" t="s">
        <v>34356</v>
      </c>
      <c r="B4896" s="139" t="s">
        <v>34357</v>
      </c>
      <c r="C4896" s="138" t="s">
        <v>34358</v>
      </c>
      <c r="D4896" s="139" t="s">
        <v>5927</v>
      </c>
      <c r="E4896" s="140">
        <v>91.13</v>
      </c>
    </row>
    <row r="4897" spans="1:5" ht="20.100000000000001" customHeight="1" x14ac:dyDescent="0.2">
      <c r="A4897" s="138" t="s">
        <v>34359</v>
      </c>
      <c r="B4897" s="139" t="s">
        <v>34360</v>
      </c>
      <c r="C4897" s="138" t="s">
        <v>34361</v>
      </c>
      <c r="D4897" s="139" t="s">
        <v>5927</v>
      </c>
      <c r="E4897" s="140">
        <v>81.96</v>
      </c>
    </row>
    <row r="4898" spans="1:5" ht="20.100000000000001" customHeight="1" x14ac:dyDescent="0.2">
      <c r="A4898" s="138" t="s">
        <v>34362</v>
      </c>
      <c r="B4898" s="139" t="s">
        <v>34363</v>
      </c>
      <c r="C4898" s="138" t="s">
        <v>34364</v>
      </c>
      <c r="D4898" s="139" t="s">
        <v>5927</v>
      </c>
      <c r="E4898" s="140">
        <v>10.11</v>
      </c>
    </row>
    <row r="4899" spans="1:5" ht="20.100000000000001" customHeight="1" x14ac:dyDescent="0.2">
      <c r="A4899" s="136" t="s">
        <v>34365</v>
      </c>
      <c r="B4899" s="552" t="s">
        <v>34366</v>
      </c>
      <c r="C4899" s="552"/>
      <c r="D4899" s="552"/>
      <c r="E4899" s="137">
        <v>25.76</v>
      </c>
    </row>
    <row r="4900" spans="1:5" ht="20.100000000000001" customHeight="1" x14ac:dyDescent="0.2">
      <c r="A4900" s="547" t="s">
        <v>34367</v>
      </c>
      <c r="B4900" s="548" t="s">
        <v>34368</v>
      </c>
      <c r="C4900" s="547" t="s">
        <v>34369</v>
      </c>
      <c r="D4900" s="548" t="s">
        <v>2759</v>
      </c>
      <c r="E4900" s="549">
        <v>0.28000000000000003</v>
      </c>
    </row>
    <row r="4901" spans="1:5" ht="2.1" customHeight="1" x14ac:dyDescent="0.2">
      <c r="A4901" s="547"/>
      <c r="B4901" s="548"/>
      <c r="C4901" s="547"/>
      <c r="D4901" s="548"/>
      <c r="E4901" s="549"/>
    </row>
    <row r="4902" spans="1:5" ht="20.100000000000001" customHeight="1" x14ac:dyDescent="0.2">
      <c r="A4902" s="138" t="s">
        <v>34370</v>
      </c>
      <c r="B4902" s="139" t="s">
        <v>34371</v>
      </c>
      <c r="C4902" s="138" t="s">
        <v>34372</v>
      </c>
      <c r="D4902" s="139" t="s">
        <v>2759</v>
      </c>
      <c r="E4902" s="140">
        <v>2.0299999999999998</v>
      </c>
    </row>
    <row r="4903" spans="1:5" ht="20.100000000000001" customHeight="1" x14ac:dyDescent="0.2">
      <c r="A4903" s="138" t="s">
        <v>34373</v>
      </c>
      <c r="B4903" s="139" t="s">
        <v>34374</v>
      </c>
      <c r="C4903" s="138" t="s">
        <v>34375</v>
      </c>
      <c r="D4903" s="139" t="s">
        <v>2759</v>
      </c>
      <c r="E4903" s="140">
        <v>6.07</v>
      </c>
    </row>
    <row r="4904" spans="1:5" ht="20.100000000000001" customHeight="1" x14ac:dyDescent="0.2">
      <c r="A4904" s="138" t="s">
        <v>34376</v>
      </c>
      <c r="B4904" s="139" t="s">
        <v>34377</v>
      </c>
      <c r="C4904" s="138" t="s">
        <v>34378</v>
      </c>
      <c r="D4904" s="139" t="s">
        <v>2759</v>
      </c>
      <c r="E4904" s="140">
        <v>7.59</v>
      </c>
    </row>
    <row r="4905" spans="1:5" ht="20.100000000000001" customHeight="1" x14ac:dyDescent="0.2">
      <c r="A4905" s="138" t="s">
        <v>34379</v>
      </c>
      <c r="B4905" s="139" t="s">
        <v>34380</v>
      </c>
      <c r="C4905" s="138" t="s">
        <v>34381</v>
      </c>
      <c r="D4905" s="139" t="s">
        <v>2759</v>
      </c>
      <c r="E4905" s="140">
        <v>9.7899999999999991</v>
      </c>
    </row>
    <row r="4906" spans="1:5" ht="20.100000000000001" customHeight="1" x14ac:dyDescent="0.2">
      <c r="A4906" s="136" t="s">
        <v>1712</v>
      </c>
      <c r="B4906" s="552" t="s">
        <v>34382</v>
      </c>
      <c r="C4906" s="552"/>
      <c r="D4906" s="552"/>
      <c r="E4906" s="137">
        <v>103712.93</v>
      </c>
    </row>
    <row r="4907" spans="1:5" ht="20.100000000000001" customHeight="1" x14ac:dyDescent="0.2">
      <c r="A4907" s="136" t="s">
        <v>1713</v>
      </c>
      <c r="B4907" s="552" t="s">
        <v>34383</v>
      </c>
      <c r="C4907" s="552"/>
      <c r="D4907" s="552"/>
      <c r="E4907" s="137">
        <v>97729.32</v>
      </c>
    </row>
    <row r="4908" spans="1:5" ht="20.100000000000001" customHeight="1" x14ac:dyDescent="0.2">
      <c r="A4908" s="547" t="s">
        <v>1714</v>
      </c>
      <c r="B4908" s="548" t="s">
        <v>34384</v>
      </c>
      <c r="C4908" s="547" t="s">
        <v>34385</v>
      </c>
      <c r="D4908" s="548" t="s">
        <v>1770</v>
      </c>
      <c r="E4908" s="549">
        <v>5.7</v>
      </c>
    </row>
    <row r="4909" spans="1:5" ht="11.1" customHeight="1" x14ac:dyDescent="0.2">
      <c r="A4909" s="547"/>
      <c r="B4909" s="548"/>
      <c r="C4909" s="547"/>
      <c r="D4909" s="548"/>
      <c r="E4909" s="549"/>
    </row>
    <row r="4910" spans="1:5" ht="20.100000000000001" customHeight="1" x14ac:dyDescent="0.2">
      <c r="A4910" s="138" t="s">
        <v>1715</v>
      </c>
      <c r="B4910" s="139" t="s">
        <v>34386</v>
      </c>
      <c r="C4910" s="138" t="s">
        <v>34387</v>
      </c>
      <c r="D4910" s="139" t="s">
        <v>5927</v>
      </c>
      <c r="E4910" s="140">
        <v>53.18</v>
      </c>
    </row>
    <row r="4911" spans="1:5" ht="20.100000000000001" customHeight="1" x14ac:dyDescent="0.2">
      <c r="A4911" s="138" t="s">
        <v>34388</v>
      </c>
      <c r="B4911" s="139" t="s">
        <v>34389</v>
      </c>
      <c r="C4911" s="138" t="s">
        <v>34390</v>
      </c>
      <c r="D4911" s="139" t="s">
        <v>1549</v>
      </c>
      <c r="E4911" s="140">
        <v>0.95</v>
      </c>
    </row>
    <row r="4912" spans="1:5" ht="20.100000000000001" customHeight="1" x14ac:dyDescent="0.2">
      <c r="A4912" s="138" t="s">
        <v>34391</v>
      </c>
      <c r="B4912" s="139" t="s">
        <v>34392</v>
      </c>
      <c r="C4912" s="138" t="s">
        <v>34393</v>
      </c>
      <c r="D4912" s="139" t="s">
        <v>1549</v>
      </c>
      <c r="E4912" s="140">
        <v>28.49</v>
      </c>
    </row>
    <row r="4913" spans="1:5" ht="20.100000000000001" customHeight="1" x14ac:dyDescent="0.2">
      <c r="A4913" s="547" t="s">
        <v>34394</v>
      </c>
      <c r="B4913" s="548" t="s">
        <v>34395</v>
      </c>
      <c r="C4913" s="547" t="s">
        <v>34396</v>
      </c>
      <c r="D4913" s="548" t="s">
        <v>21361</v>
      </c>
      <c r="E4913" s="549">
        <v>30.77</v>
      </c>
    </row>
    <row r="4914" spans="1:5" ht="2.1" customHeight="1" x14ac:dyDescent="0.2">
      <c r="A4914" s="547"/>
      <c r="B4914" s="548"/>
      <c r="C4914" s="547"/>
      <c r="D4914" s="548"/>
      <c r="E4914" s="549"/>
    </row>
    <row r="4915" spans="1:5" ht="20.100000000000001" customHeight="1" x14ac:dyDescent="0.2">
      <c r="A4915" s="547" t="s">
        <v>34397</v>
      </c>
      <c r="B4915" s="548" t="s">
        <v>34398</v>
      </c>
      <c r="C4915" s="547" t="s">
        <v>34399</v>
      </c>
      <c r="D4915" s="548" t="s">
        <v>1549</v>
      </c>
      <c r="E4915" s="549">
        <v>6.46</v>
      </c>
    </row>
    <row r="4916" spans="1:5" ht="2.1" customHeight="1" x14ac:dyDescent="0.2">
      <c r="A4916" s="547"/>
      <c r="B4916" s="548"/>
      <c r="C4916" s="547"/>
      <c r="D4916" s="548"/>
      <c r="E4916" s="549"/>
    </row>
    <row r="4917" spans="1:5" ht="20.100000000000001" customHeight="1" x14ac:dyDescent="0.2">
      <c r="A4917" s="547" t="s">
        <v>34400</v>
      </c>
      <c r="B4917" s="548" t="s">
        <v>34401</v>
      </c>
      <c r="C4917" s="547" t="s">
        <v>34402</v>
      </c>
      <c r="D4917" s="548" t="s">
        <v>21361</v>
      </c>
      <c r="E4917" s="549">
        <v>32.29</v>
      </c>
    </row>
    <row r="4918" spans="1:5" ht="2.1" customHeight="1" x14ac:dyDescent="0.2">
      <c r="A4918" s="547"/>
      <c r="B4918" s="548"/>
      <c r="C4918" s="547"/>
      <c r="D4918" s="548"/>
      <c r="E4918" s="549"/>
    </row>
    <row r="4919" spans="1:5" ht="20.100000000000001" customHeight="1" x14ac:dyDescent="0.2">
      <c r="A4919" s="547" t="s">
        <v>34403</v>
      </c>
      <c r="B4919" s="548" t="s">
        <v>34404</v>
      </c>
      <c r="C4919" s="547" t="s">
        <v>34405</v>
      </c>
      <c r="D4919" s="548" t="s">
        <v>1549</v>
      </c>
      <c r="E4919" s="549">
        <v>3.61</v>
      </c>
    </row>
    <row r="4920" spans="1:5" ht="2.1" customHeight="1" x14ac:dyDescent="0.2">
      <c r="A4920" s="547"/>
      <c r="B4920" s="548"/>
      <c r="C4920" s="547"/>
      <c r="D4920" s="548"/>
      <c r="E4920" s="549"/>
    </row>
    <row r="4921" spans="1:5" ht="20.100000000000001" customHeight="1" x14ac:dyDescent="0.2">
      <c r="A4921" s="547" t="s">
        <v>34406</v>
      </c>
      <c r="B4921" s="548" t="s">
        <v>34407</v>
      </c>
      <c r="C4921" s="547" t="s">
        <v>34408</v>
      </c>
      <c r="D4921" s="548" t="s">
        <v>1549</v>
      </c>
      <c r="E4921" s="549">
        <v>4.18</v>
      </c>
    </row>
    <row r="4922" spans="1:5" ht="2.1" customHeight="1" x14ac:dyDescent="0.2">
      <c r="A4922" s="547"/>
      <c r="B4922" s="548"/>
      <c r="C4922" s="547"/>
      <c r="D4922" s="548"/>
      <c r="E4922" s="549"/>
    </row>
    <row r="4923" spans="1:5" ht="20.100000000000001" customHeight="1" x14ac:dyDescent="0.2">
      <c r="A4923" s="547" t="s">
        <v>34409</v>
      </c>
      <c r="B4923" s="548" t="s">
        <v>34410</v>
      </c>
      <c r="C4923" s="547" t="s">
        <v>34411</v>
      </c>
      <c r="D4923" s="548" t="s">
        <v>21361</v>
      </c>
      <c r="E4923" s="549">
        <v>36.08</v>
      </c>
    </row>
    <row r="4924" spans="1:5" ht="2.1" customHeight="1" x14ac:dyDescent="0.2">
      <c r="A4924" s="547"/>
      <c r="B4924" s="548"/>
      <c r="C4924" s="547"/>
      <c r="D4924" s="548"/>
      <c r="E4924" s="549"/>
    </row>
    <row r="4925" spans="1:5" ht="20.100000000000001" customHeight="1" x14ac:dyDescent="0.2">
      <c r="A4925" s="547" t="s">
        <v>34412</v>
      </c>
      <c r="B4925" s="548" t="s">
        <v>34413</v>
      </c>
      <c r="C4925" s="547" t="s">
        <v>34414</v>
      </c>
      <c r="D4925" s="548" t="s">
        <v>1549</v>
      </c>
      <c r="E4925" s="549">
        <v>16.71</v>
      </c>
    </row>
    <row r="4926" spans="1:5" ht="20.100000000000001" customHeight="1" x14ac:dyDescent="0.2">
      <c r="A4926" s="547"/>
      <c r="B4926" s="548"/>
      <c r="C4926" s="547"/>
      <c r="D4926" s="548"/>
      <c r="E4926" s="549"/>
    </row>
    <row r="4927" spans="1:5" ht="20.100000000000001" customHeight="1" x14ac:dyDescent="0.2">
      <c r="A4927" s="138" t="s">
        <v>34415</v>
      </c>
      <c r="B4927" s="139" t="s">
        <v>34416</v>
      </c>
      <c r="C4927" s="138" t="s">
        <v>34417</v>
      </c>
      <c r="D4927" s="139" t="s">
        <v>1549</v>
      </c>
      <c r="E4927" s="140">
        <v>0.76</v>
      </c>
    </row>
    <row r="4928" spans="1:5" ht="20.100000000000001" customHeight="1" x14ac:dyDescent="0.2">
      <c r="A4928" s="547" t="s">
        <v>34418</v>
      </c>
      <c r="B4928" s="548" t="s">
        <v>34419</v>
      </c>
      <c r="C4928" s="547" t="s">
        <v>34420</v>
      </c>
      <c r="D4928" s="548" t="s">
        <v>1549</v>
      </c>
      <c r="E4928" s="549">
        <v>1.71</v>
      </c>
    </row>
    <row r="4929" spans="1:5" ht="11.1" customHeight="1" x14ac:dyDescent="0.2">
      <c r="A4929" s="547"/>
      <c r="B4929" s="548"/>
      <c r="C4929" s="547"/>
      <c r="D4929" s="548"/>
      <c r="E4929" s="549"/>
    </row>
    <row r="4930" spans="1:5" ht="20.100000000000001" customHeight="1" x14ac:dyDescent="0.2">
      <c r="A4930" s="547" t="s">
        <v>34421</v>
      </c>
      <c r="B4930" s="548" t="s">
        <v>34422</v>
      </c>
      <c r="C4930" s="547" t="s">
        <v>34423</v>
      </c>
      <c r="D4930" s="548" t="s">
        <v>1549</v>
      </c>
      <c r="E4930" s="549">
        <v>1.71</v>
      </c>
    </row>
    <row r="4931" spans="1:5" ht="2.1" customHeight="1" x14ac:dyDescent="0.2">
      <c r="A4931" s="547"/>
      <c r="B4931" s="548"/>
      <c r="C4931" s="547"/>
      <c r="D4931" s="548"/>
      <c r="E4931" s="549"/>
    </row>
    <row r="4932" spans="1:5" ht="20.100000000000001" customHeight="1" x14ac:dyDescent="0.2">
      <c r="A4932" s="547" t="s">
        <v>34424</v>
      </c>
      <c r="B4932" s="548" t="s">
        <v>34425</v>
      </c>
      <c r="C4932" s="547" t="s">
        <v>34426</v>
      </c>
      <c r="D4932" s="548" t="s">
        <v>1549</v>
      </c>
      <c r="E4932" s="549">
        <v>854.63</v>
      </c>
    </row>
    <row r="4933" spans="1:5" ht="2.1" customHeight="1" x14ac:dyDescent="0.2">
      <c r="A4933" s="547"/>
      <c r="B4933" s="548"/>
      <c r="C4933" s="547"/>
      <c r="D4933" s="548"/>
      <c r="E4933" s="549"/>
    </row>
    <row r="4934" spans="1:5" ht="20.100000000000001" customHeight="1" x14ac:dyDescent="0.2">
      <c r="A4934" s="547" t="s">
        <v>34427</v>
      </c>
      <c r="B4934" s="548" t="s">
        <v>34428</v>
      </c>
      <c r="C4934" s="547" t="s">
        <v>34429</v>
      </c>
      <c r="D4934" s="548" t="s">
        <v>1549</v>
      </c>
      <c r="E4934" s="549">
        <v>664.71</v>
      </c>
    </row>
    <row r="4935" spans="1:5" ht="2.1" customHeight="1" x14ac:dyDescent="0.2">
      <c r="A4935" s="547"/>
      <c r="B4935" s="548"/>
      <c r="C4935" s="547"/>
      <c r="D4935" s="548"/>
      <c r="E4935" s="549"/>
    </row>
    <row r="4936" spans="1:5" ht="20.100000000000001" customHeight="1" x14ac:dyDescent="0.2">
      <c r="A4936" s="138" t="s">
        <v>34430</v>
      </c>
      <c r="B4936" s="139" t="s">
        <v>34431</v>
      </c>
      <c r="C4936" s="138" t="s">
        <v>34432</v>
      </c>
      <c r="D4936" s="139" t="s">
        <v>1770</v>
      </c>
      <c r="E4936" s="140">
        <v>7.6</v>
      </c>
    </row>
    <row r="4937" spans="1:5" ht="20.100000000000001" customHeight="1" x14ac:dyDescent="0.2">
      <c r="A4937" s="547" t="s">
        <v>34433</v>
      </c>
      <c r="B4937" s="548" t="s">
        <v>34434</v>
      </c>
      <c r="C4937" s="547" t="s">
        <v>34435</v>
      </c>
      <c r="D4937" s="548" t="s">
        <v>1549</v>
      </c>
      <c r="E4937" s="549">
        <v>2279.02</v>
      </c>
    </row>
    <row r="4938" spans="1:5" ht="11.1" customHeight="1" x14ac:dyDescent="0.2">
      <c r="A4938" s="547"/>
      <c r="B4938" s="548"/>
      <c r="C4938" s="547"/>
      <c r="D4938" s="548"/>
      <c r="E4938" s="549"/>
    </row>
    <row r="4939" spans="1:5" ht="20.100000000000001" customHeight="1" x14ac:dyDescent="0.2">
      <c r="A4939" s="547" t="s">
        <v>34436</v>
      </c>
      <c r="B4939" s="548" t="s">
        <v>34437</v>
      </c>
      <c r="C4939" s="547" t="s">
        <v>34438</v>
      </c>
      <c r="D4939" s="548" t="s">
        <v>1549</v>
      </c>
      <c r="E4939" s="549">
        <v>2620.87</v>
      </c>
    </row>
    <row r="4940" spans="1:5" ht="11.1" customHeight="1" x14ac:dyDescent="0.2">
      <c r="A4940" s="547"/>
      <c r="B4940" s="548"/>
      <c r="C4940" s="547"/>
      <c r="D4940" s="548"/>
      <c r="E4940" s="549"/>
    </row>
    <row r="4941" spans="1:5" ht="20.100000000000001" customHeight="1" x14ac:dyDescent="0.2">
      <c r="A4941" s="547" t="s">
        <v>34439</v>
      </c>
      <c r="B4941" s="548" t="s">
        <v>34440</v>
      </c>
      <c r="C4941" s="547" t="s">
        <v>34441</v>
      </c>
      <c r="D4941" s="548" t="s">
        <v>1549</v>
      </c>
      <c r="E4941" s="549">
        <v>3014</v>
      </c>
    </row>
    <row r="4942" spans="1:5" ht="11.1" customHeight="1" x14ac:dyDescent="0.2">
      <c r="A4942" s="547"/>
      <c r="B4942" s="548"/>
      <c r="C4942" s="547"/>
      <c r="D4942" s="548"/>
      <c r="E4942" s="549"/>
    </row>
    <row r="4943" spans="1:5" ht="20.100000000000001" customHeight="1" x14ac:dyDescent="0.2">
      <c r="A4943" s="547" t="s">
        <v>34442</v>
      </c>
      <c r="B4943" s="548" t="s">
        <v>34443</v>
      </c>
      <c r="C4943" s="547" t="s">
        <v>34444</v>
      </c>
      <c r="D4943" s="548" t="s">
        <v>22971</v>
      </c>
      <c r="E4943" s="549">
        <v>34185.24</v>
      </c>
    </row>
    <row r="4944" spans="1:5" ht="2.1" customHeight="1" x14ac:dyDescent="0.2">
      <c r="A4944" s="547"/>
      <c r="B4944" s="548"/>
      <c r="C4944" s="547"/>
      <c r="D4944" s="548"/>
      <c r="E4944" s="549"/>
    </row>
    <row r="4945" spans="1:5" ht="20.100000000000001" customHeight="1" x14ac:dyDescent="0.2">
      <c r="A4945" s="547" t="s">
        <v>34445</v>
      </c>
      <c r="B4945" s="548" t="s">
        <v>34446</v>
      </c>
      <c r="C4945" s="547" t="s">
        <v>34447</v>
      </c>
      <c r="D4945" s="548" t="s">
        <v>21361</v>
      </c>
      <c r="E4945" s="549">
        <v>26.21</v>
      </c>
    </row>
    <row r="4946" spans="1:5" ht="2.1" customHeight="1" x14ac:dyDescent="0.2">
      <c r="A4946" s="547"/>
      <c r="B4946" s="548"/>
      <c r="C4946" s="547"/>
      <c r="D4946" s="548"/>
      <c r="E4946" s="549"/>
    </row>
    <row r="4947" spans="1:5" ht="20.100000000000001" customHeight="1" x14ac:dyDescent="0.2">
      <c r="A4947" s="547" t="s">
        <v>34448</v>
      </c>
      <c r="B4947" s="548" t="s">
        <v>34449</v>
      </c>
      <c r="C4947" s="547" t="s">
        <v>34450</v>
      </c>
      <c r="D4947" s="548" t="s">
        <v>21361</v>
      </c>
      <c r="E4947" s="549">
        <v>28.49</v>
      </c>
    </row>
    <row r="4948" spans="1:5" ht="2.1" customHeight="1" x14ac:dyDescent="0.2">
      <c r="A4948" s="547"/>
      <c r="B4948" s="548"/>
      <c r="C4948" s="547"/>
      <c r="D4948" s="548"/>
      <c r="E4948" s="549"/>
    </row>
    <row r="4949" spans="1:5" ht="20.100000000000001" customHeight="1" x14ac:dyDescent="0.2">
      <c r="A4949" s="547" t="s">
        <v>34451</v>
      </c>
      <c r="B4949" s="548" t="s">
        <v>34452</v>
      </c>
      <c r="C4949" s="547" t="s">
        <v>34453</v>
      </c>
      <c r="D4949" s="548" t="s">
        <v>1549</v>
      </c>
      <c r="E4949" s="549">
        <v>3.04</v>
      </c>
    </row>
    <row r="4950" spans="1:5" ht="2.1" customHeight="1" x14ac:dyDescent="0.2">
      <c r="A4950" s="547"/>
      <c r="B4950" s="548"/>
      <c r="C4950" s="547"/>
      <c r="D4950" s="548"/>
      <c r="E4950" s="549"/>
    </row>
    <row r="4951" spans="1:5" ht="20.100000000000001" customHeight="1" x14ac:dyDescent="0.2">
      <c r="A4951" s="547" t="s">
        <v>34454</v>
      </c>
      <c r="B4951" s="548" t="s">
        <v>34455</v>
      </c>
      <c r="C4951" s="547" t="s">
        <v>34456</v>
      </c>
      <c r="D4951" s="548" t="s">
        <v>21361</v>
      </c>
      <c r="E4951" s="549">
        <v>30.39</v>
      </c>
    </row>
    <row r="4952" spans="1:5" ht="2.1" customHeight="1" x14ac:dyDescent="0.2">
      <c r="A4952" s="547"/>
      <c r="B4952" s="548"/>
      <c r="C4952" s="547"/>
      <c r="D4952" s="548"/>
      <c r="E4952" s="549"/>
    </row>
    <row r="4953" spans="1:5" ht="20.100000000000001" customHeight="1" x14ac:dyDescent="0.2">
      <c r="A4953" s="547" t="s">
        <v>34457</v>
      </c>
      <c r="B4953" s="548" t="s">
        <v>34458</v>
      </c>
      <c r="C4953" s="547" t="s">
        <v>34459</v>
      </c>
      <c r="D4953" s="548" t="s">
        <v>1770</v>
      </c>
      <c r="E4953" s="549">
        <v>24.69</v>
      </c>
    </row>
    <row r="4954" spans="1:5" ht="2.1" customHeight="1" x14ac:dyDescent="0.2">
      <c r="A4954" s="547"/>
      <c r="B4954" s="548"/>
      <c r="C4954" s="547"/>
      <c r="D4954" s="548"/>
      <c r="E4954" s="549"/>
    </row>
    <row r="4955" spans="1:5" ht="20.100000000000001" customHeight="1" x14ac:dyDescent="0.2">
      <c r="A4955" s="547" t="s">
        <v>34460</v>
      </c>
      <c r="B4955" s="548" t="s">
        <v>34461</v>
      </c>
      <c r="C4955" s="547" t="s">
        <v>34462</v>
      </c>
      <c r="D4955" s="548" t="s">
        <v>1770</v>
      </c>
      <c r="E4955" s="549">
        <v>9.8800000000000008</v>
      </c>
    </row>
    <row r="4956" spans="1:5" ht="11.1" customHeight="1" x14ac:dyDescent="0.2">
      <c r="A4956" s="547"/>
      <c r="B4956" s="548"/>
      <c r="C4956" s="547"/>
      <c r="D4956" s="548"/>
      <c r="E4956" s="549"/>
    </row>
    <row r="4957" spans="1:5" ht="20.100000000000001" customHeight="1" x14ac:dyDescent="0.2">
      <c r="A4957" s="547" t="s">
        <v>34463</v>
      </c>
      <c r="B4957" s="548" t="s">
        <v>34464</v>
      </c>
      <c r="C4957" s="547" t="s">
        <v>34465</v>
      </c>
      <c r="D4957" s="548" t="s">
        <v>1549</v>
      </c>
      <c r="E4957" s="549">
        <v>0.95</v>
      </c>
    </row>
    <row r="4958" spans="1:5" ht="2.1" customHeight="1" x14ac:dyDescent="0.2">
      <c r="A4958" s="547"/>
      <c r="B4958" s="548"/>
      <c r="C4958" s="547"/>
      <c r="D4958" s="548"/>
      <c r="E4958" s="549"/>
    </row>
    <row r="4959" spans="1:5" ht="20.100000000000001" customHeight="1" x14ac:dyDescent="0.2">
      <c r="A4959" s="138" t="s">
        <v>34466</v>
      </c>
      <c r="B4959" s="139" t="s">
        <v>34467</v>
      </c>
      <c r="C4959" s="138" t="s">
        <v>34468</v>
      </c>
      <c r="D4959" s="139" t="s">
        <v>5927</v>
      </c>
      <c r="E4959" s="140">
        <v>131.77000000000001</v>
      </c>
    </row>
    <row r="4960" spans="1:5" ht="20.100000000000001" customHeight="1" x14ac:dyDescent="0.2">
      <c r="A4960" s="138" t="s">
        <v>34469</v>
      </c>
      <c r="B4960" s="139" t="s">
        <v>34470</v>
      </c>
      <c r="C4960" s="138" t="s">
        <v>34471</v>
      </c>
      <c r="D4960" s="139" t="s">
        <v>5927</v>
      </c>
      <c r="E4960" s="140">
        <v>9.8800000000000008</v>
      </c>
    </row>
    <row r="4961" spans="1:5" ht="20.100000000000001" customHeight="1" x14ac:dyDescent="0.2">
      <c r="A4961" s="547" t="s">
        <v>34472</v>
      </c>
      <c r="B4961" s="548" t="s">
        <v>34473</v>
      </c>
      <c r="C4961" s="547" t="s">
        <v>34474</v>
      </c>
      <c r="D4961" s="548" t="s">
        <v>22971</v>
      </c>
      <c r="E4961" s="549">
        <v>25638.93</v>
      </c>
    </row>
    <row r="4962" spans="1:5" ht="20.100000000000001" customHeight="1" x14ac:dyDescent="0.2">
      <c r="A4962" s="547"/>
      <c r="B4962" s="548"/>
      <c r="C4962" s="547"/>
      <c r="D4962" s="548"/>
      <c r="E4962" s="549"/>
    </row>
    <row r="4963" spans="1:5" ht="20.100000000000001" customHeight="1" x14ac:dyDescent="0.2">
      <c r="A4963" s="547" t="s">
        <v>34475</v>
      </c>
      <c r="B4963" s="548" t="s">
        <v>34476</v>
      </c>
      <c r="C4963" s="547" t="s">
        <v>34477</v>
      </c>
      <c r="D4963" s="548" t="s">
        <v>22971</v>
      </c>
      <c r="E4963" s="549">
        <v>20511.14</v>
      </c>
    </row>
    <row r="4964" spans="1:5" ht="20.100000000000001" customHeight="1" x14ac:dyDescent="0.2">
      <c r="A4964" s="547"/>
      <c r="B4964" s="548"/>
      <c r="C4964" s="547"/>
      <c r="D4964" s="548"/>
      <c r="E4964" s="549"/>
    </row>
    <row r="4965" spans="1:5" ht="20.100000000000001" customHeight="1" x14ac:dyDescent="0.2">
      <c r="A4965" s="138" t="s">
        <v>34478</v>
      </c>
      <c r="B4965" s="139" t="s">
        <v>34479</v>
      </c>
      <c r="C4965" s="138" t="s">
        <v>34480</v>
      </c>
      <c r="D4965" s="139" t="s">
        <v>5927</v>
      </c>
      <c r="E4965" s="140">
        <v>47.48</v>
      </c>
    </row>
    <row r="4966" spans="1:5" ht="20.100000000000001" customHeight="1" x14ac:dyDescent="0.2">
      <c r="A4966" s="138" t="s">
        <v>34481</v>
      </c>
      <c r="B4966" s="139" t="s">
        <v>34482</v>
      </c>
      <c r="C4966" s="138" t="s">
        <v>34483</v>
      </c>
      <c r="D4966" s="139" t="s">
        <v>1770</v>
      </c>
      <c r="E4966" s="140">
        <v>4.75</v>
      </c>
    </row>
    <row r="4967" spans="1:5" ht="20.100000000000001" customHeight="1" x14ac:dyDescent="0.2">
      <c r="A4967" s="138" t="s">
        <v>34484</v>
      </c>
      <c r="B4967" s="139" t="s">
        <v>34485</v>
      </c>
      <c r="C4967" s="138" t="s">
        <v>34486</v>
      </c>
      <c r="D4967" s="139" t="s">
        <v>1770</v>
      </c>
      <c r="E4967" s="140">
        <v>20.89</v>
      </c>
    </row>
    <row r="4968" spans="1:5" ht="20.100000000000001" customHeight="1" x14ac:dyDescent="0.2">
      <c r="A4968" s="547" t="s">
        <v>34487</v>
      </c>
      <c r="B4968" s="548" t="s">
        <v>34488</v>
      </c>
      <c r="C4968" s="547" t="s">
        <v>34489</v>
      </c>
      <c r="D4968" s="548" t="s">
        <v>1770</v>
      </c>
      <c r="E4968" s="549">
        <v>31.91</v>
      </c>
    </row>
    <row r="4969" spans="1:5" ht="11.1" customHeight="1" x14ac:dyDescent="0.2">
      <c r="A4969" s="547"/>
      <c r="B4969" s="548"/>
      <c r="C4969" s="547"/>
      <c r="D4969" s="548"/>
      <c r="E4969" s="549"/>
    </row>
    <row r="4970" spans="1:5" ht="20.100000000000001" customHeight="1" x14ac:dyDescent="0.2">
      <c r="A4970" s="547" t="s">
        <v>34490</v>
      </c>
      <c r="B4970" s="548" t="s">
        <v>34491</v>
      </c>
      <c r="C4970" s="547" t="s">
        <v>34492</v>
      </c>
      <c r="D4970" s="548" t="s">
        <v>1770</v>
      </c>
      <c r="E4970" s="549">
        <v>18.989999999999998</v>
      </c>
    </row>
    <row r="4971" spans="1:5" ht="2.1" customHeight="1" x14ac:dyDescent="0.2">
      <c r="A4971" s="547"/>
      <c r="B4971" s="548"/>
      <c r="C4971" s="547"/>
      <c r="D4971" s="548"/>
      <c r="E4971" s="549"/>
    </row>
    <row r="4972" spans="1:5" ht="20.100000000000001" customHeight="1" x14ac:dyDescent="0.2">
      <c r="A4972" s="547" t="s">
        <v>34493</v>
      </c>
      <c r="B4972" s="548" t="s">
        <v>34494</v>
      </c>
      <c r="C4972" s="547" t="s">
        <v>34495</v>
      </c>
      <c r="D4972" s="548" t="s">
        <v>1770</v>
      </c>
      <c r="E4972" s="549">
        <v>16.14</v>
      </c>
    </row>
    <row r="4973" spans="1:5" ht="2.1" customHeight="1" x14ac:dyDescent="0.2">
      <c r="A4973" s="547"/>
      <c r="B4973" s="548"/>
      <c r="C4973" s="547"/>
      <c r="D4973" s="548"/>
      <c r="E4973" s="549"/>
    </row>
    <row r="4974" spans="1:5" ht="20.100000000000001" customHeight="1" x14ac:dyDescent="0.2">
      <c r="A4974" s="547" t="s">
        <v>34496</v>
      </c>
      <c r="B4974" s="548" t="s">
        <v>34497</v>
      </c>
      <c r="C4974" s="547" t="s">
        <v>34498</v>
      </c>
      <c r="D4974" s="548" t="s">
        <v>1770</v>
      </c>
      <c r="E4974" s="549">
        <v>18.989999999999998</v>
      </c>
    </row>
    <row r="4975" spans="1:5" ht="2.1" customHeight="1" x14ac:dyDescent="0.2">
      <c r="A4975" s="547"/>
      <c r="B4975" s="548"/>
      <c r="C4975" s="547"/>
      <c r="D4975" s="548"/>
      <c r="E4975" s="549"/>
    </row>
    <row r="4976" spans="1:5" ht="20.100000000000001" customHeight="1" x14ac:dyDescent="0.2">
      <c r="A4976" s="547" t="s">
        <v>34499</v>
      </c>
      <c r="B4976" s="548" t="s">
        <v>34500</v>
      </c>
      <c r="C4976" s="547" t="s">
        <v>34501</v>
      </c>
      <c r="D4976" s="548" t="s">
        <v>1549</v>
      </c>
      <c r="E4976" s="549">
        <v>18.989999999999998</v>
      </c>
    </row>
    <row r="4977" spans="1:5" ht="2.1" customHeight="1" x14ac:dyDescent="0.2">
      <c r="A4977" s="547"/>
      <c r="B4977" s="548"/>
      <c r="C4977" s="547"/>
      <c r="D4977" s="548"/>
      <c r="E4977" s="549"/>
    </row>
    <row r="4978" spans="1:5" ht="20.100000000000001" customHeight="1" x14ac:dyDescent="0.2">
      <c r="A4978" s="547" t="s">
        <v>34502</v>
      </c>
      <c r="B4978" s="548" t="s">
        <v>34503</v>
      </c>
      <c r="C4978" s="547" t="s">
        <v>34504</v>
      </c>
      <c r="D4978" s="548" t="s">
        <v>1770</v>
      </c>
      <c r="E4978" s="549">
        <v>17.09</v>
      </c>
    </row>
    <row r="4979" spans="1:5" ht="20.100000000000001" customHeight="1" x14ac:dyDescent="0.2">
      <c r="A4979" s="547"/>
      <c r="B4979" s="548"/>
      <c r="C4979" s="547"/>
      <c r="D4979" s="548"/>
      <c r="E4979" s="549"/>
    </row>
    <row r="4980" spans="1:5" ht="20.100000000000001" customHeight="1" x14ac:dyDescent="0.2">
      <c r="A4980" s="138" t="s">
        <v>34505</v>
      </c>
      <c r="B4980" s="139" t="s">
        <v>34506</v>
      </c>
      <c r="C4980" s="138" t="s">
        <v>34507</v>
      </c>
      <c r="D4980" s="139" t="s">
        <v>5927</v>
      </c>
      <c r="E4980" s="140">
        <v>37.979999999999997</v>
      </c>
    </row>
    <row r="4981" spans="1:5" ht="20.100000000000001" customHeight="1" x14ac:dyDescent="0.2">
      <c r="A4981" s="547" t="s">
        <v>34508</v>
      </c>
      <c r="B4981" s="548" t="s">
        <v>34509</v>
      </c>
      <c r="C4981" s="547" t="s">
        <v>34510</v>
      </c>
      <c r="D4981" s="548" t="s">
        <v>5927</v>
      </c>
      <c r="E4981" s="549">
        <v>18.989999999999998</v>
      </c>
    </row>
    <row r="4982" spans="1:5" ht="2.1" customHeight="1" x14ac:dyDescent="0.2">
      <c r="A4982" s="547"/>
      <c r="B4982" s="548"/>
      <c r="C4982" s="547"/>
      <c r="D4982" s="548"/>
      <c r="E4982" s="549"/>
    </row>
    <row r="4983" spans="1:5" ht="20.100000000000001" customHeight="1" x14ac:dyDescent="0.2">
      <c r="A4983" s="547" t="s">
        <v>34511</v>
      </c>
      <c r="B4983" s="548" t="s">
        <v>34512</v>
      </c>
      <c r="C4983" s="547" t="s">
        <v>34513</v>
      </c>
      <c r="D4983" s="548" t="s">
        <v>1549</v>
      </c>
      <c r="E4983" s="549">
        <v>47.67</v>
      </c>
    </row>
    <row r="4984" spans="1:5" ht="2.1" customHeight="1" x14ac:dyDescent="0.2">
      <c r="A4984" s="547"/>
      <c r="B4984" s="548"/>
      <c r="C4984" s="547"/>
      <c r="D4984" s="548"/>
      <c r="E4984" s="549"/>
    </row>
    <row r="4985" spans="1:5" ht="20.100000000000001" customHeight="1" x14ac:dyDescent="0.2">
      <c r="A4985" s="138" t="s">
        <v>34514</v>
      </c>
      <c r="B4985" s="139" t="s">
        <v>34515</v>
      </c>
      <c r="C4985" s="138" t="s">
        <v>34516</v>
      </c>
      <c r="D4985" s="139" t="s">
        <v>5927</v>
      </c>
      <c r="E4985" s="140">
        <v>18.989999999999998</v>
      </c>
    </row>
    <row r="4986" spans="1:5" ht="20.100000000000001" customHeight="1" x14ac:dyDescent="0.2">
      <c r="A4986" s="547" t="s">
        <v>34517</v>
      </c>
      <c r="B4986" s="548" t="s">
        <v>34518</v>
      </c>
      <c r="C4986" s="547" t="s">
        <v>34519</v>
      </c>
      <c r="D4986" s="548" t="s">
        <v>22971</v>
      </c>
      <c r="E4986" s="549">
        <v>5697.54</v>
      </c>
    </row>
    <row r="4987" spans="1:5" ht="2.1" customHeight="1" x14ac:dyDescent="0.2">
      <c r="A4987" s="547"/>
      <c r="B4987" s="548"/>
      <c r="C4987" s="547"/>
      <c r="D4987" s="548"/>
      <c r="E4987" s="549"/>
    </row>
    <row r="4988" spans="1:5" ht="20.100000000000001" customHeight="1" x14ac:dyDescent="0.2">
      <c r="A4988" s="547" t="s">
        <v>34520</v>
      </c>
      <c r="B4988" s="548" t="s">
        <v>34521</v>
      </c>
      <c r="C4988" s="547" t="s">
        <v>34522</v>
      </c>
      <c r="D4988" s="548" t="s">
        <v>1770</v>
      </c>
      <c r="E4988" s="549">
        <v>0.95</v>
      </c>
    </row>
    <row r="4989" spans="1:5" ht="2.1" customHeight="1" x14ac:dyDescent="0.2">
      <c r="A4989" s="547"/>
      <c r="B4989" s="548"/>
      <c r="C4989" s="547"/>
      <c r="D4989" s="548"/>
      <c r="E4989" s="549"/>
    </row>
    <row r="4990" spans="1:5" ht="20.100000000000001" customHeight="1" x14ac:dyDescent="0.2">
      <c r="A4990" s="138" t="s">
        <v>34523</v>
      </c>
      <c r="B4990" s="139" t="s">
        <v>34524</v>
      </c>
      <c r="C4990" s="138" t="s">
        <v>34525</v>
      </c>
      <c r="D4990" s="139" t="s">
        <v>2759</v>
      </c>
      <c r="E4990" s="140">
        <v>0.38</v>
      </c>
    </row>
    <row r="4991" spans="1:5" ht="20.100000000000001" customHeight="1" x14ac:dyDescent="0.2">
      <c r="A4991" s="138" t="s">
        <v>34526</v>
      </c>
      <c r="B4991" s="139" t="s">
        <v>34527</v>
      </c>
      <c r="C4991" s="138" t="s">
        <v>34528</v>
      </c>
      <c r="D4991" s="139" t="s">
        <v>1549</v>
      </c>
      <c r="E4991" s="140">
        <v>151.93</v>
      </c>
    </row>
    <row r="4992" spans="1:5" ht="20.100000000000001" customHeight="1" x14ac:dyDescent="0.2">
      <c r="A4992" s="138" t="s">
        <v>34529</v>
      </c>
      <c r="B4992" s="139" t="s">
        <v>34530</v>
      </c>
      <c r="C4992" s="138" t="s">
        <v>34531</v>
      </c>
      <c r="D4992" s="139" t="s">
        <v>1549</v>
      </c>
      <c r="E4992" s="140">
        <v>151.93</v>
      </c>
    </row>
    <row r="4993" spans="1:5" ht="20.100000000000001" customHeight="1" x14ac:dyDescent="0.2">
      <c r="A4993" s="547" t="s">
        <v>34532</v>
      </c>
      <c r="B4993" s="548" t="s">
        <v>34533</v>
      </c>
      <c r="C4993" s="547" t="s">
        <v>34534</v>
      </c>
      <c r="D4993" s="548" t="s">
        <v>34535</v>
      </c>
      <c r="E4993" s="549">
        <v>1139.51</v>
      </c>
    </row>
    <row r="4994" spans="1:5" ht="2.1" customHeight="1" x14ac:dyDescent="0.2">
      <c r="A4994" s="547"/>
      <c r="B4994" s="548"/>
      <c r="C4994" s="547"/>
      <c r="D4994" s="548"/>
      <c r="E4994" s="549"/>
    </row>
    <row r="4995" spans="1:5" ht="20.100000000000001" customHeight="1" x14ac:dyDescent="0.2">
      <c r="A4995" s="547" t="s">
        <v>34536</v>
      </c>
      <c r="B4995" s="548" t="s">
        <v>34537</v>
      </c>
      <c r="C4995" s="547" t="s">
        <v>34538</v>
      </c>
      <c r="D4995" s="548" t="s">
        <v>1549</v>
      </c>
      <c r="E4995" s="549">
        <v>3.61</v>
      </c>
    </row>
    <row r="4996" spans="1:5" ht="2.1" customHeight="1" x14ac:dyDescent="0.2">
      <c r="A4996" s="547"/>
      <c r="B4996" s="548"/>
      <c r="C4996" s="547"/>
      <c r="D4996" s="548"/>
      <c r="E4996" s="549"/>
    </row>
    <row r="4997" spans="1:5" ht="20.100000000000001" customHeight="1" x14ac:dyDescent="0.2">
      <c r="A4997" s="138" t="s">
        <v>34539</v>
      </c>
      <c r="B4997" s="139" t="s">
        <v>34540</v>
      </c>
      <c r="C4997" s="138" t="s">
        <v>34541</v>
      </c>
      <c r="D4997" s="139" t="s">
        <v>1549</v>
      </c>
      <c r="E4997" s="140">
        <v>0.56999999999999995</v>
      </c>
    </row>
    <row r="4998" spans="1:5" ht="20.100000000000001" customHeight="1" x14ac:dyDescent="0.2">
      <c r="A4998" s="136" t="s">
        <v>1716</v>
      </c>
      <c r="B4998" s="552" t="s">
        <v>34542</v>
      </c>
      <c r="C4998" s="552"/>
      <c r="D4998" s="552"/>
      <c r="E4998" s="137">
        <v>5594.74</v>
      </c>
    </row>
    <row r="4999" spans="1:5" ht="20.100000000000001" customHeight="1" x14ac:dyDescent="0.2">
      <c r="A4999" s="138" t="s">
        <v>1717</v>
      </c>
      <c r="B4999" s="139" t="s">
        <v>34543</v>
      </c>
      <c r="C4999" s="138" t="s">
        <v>34544</v>
      </c>
      <c r="D4999" s="139" t="s">
        <v>2759</v>
      </c>
      <c r="E4999" s="140">
        <v>12.81</v>
      </c>
    </row>
    <row r="5000" spans="1:5" ht="20.100000000000001" customHeight="1" x14ac:dyDescent="0.2">
      <c r="A5000" s="138" t="s">
        <v>1718</v>
      </c>
      <c r="B5000" s="139" t="s">
        <v>34545</v>
      </c>
      <c r="C5000" s="138" t="s">
        <v>34546</v>
      </c>
      <c r="D5000" s="139" t="s">
        <v>5927</v>
      </c>
      <c r="E5000" s="140">
        <v>121.9</v>
      </c>
    </row>
    <row r="5001" spans="1:5" ht="20.100000000000001" customHeight="1" x14ac:dyDescent="0.2">
      <c r="A5001" s="138" t="s">
        <v>34547</v>
      </c>
      <c r="B5001" s="139" t="s">
        <v>34548</v>
      </c>
      <c r="C5001" s="138" t="s">
        <v>34549</v>
      </c>
      <c r="D5001" s="139" t="s">
        <v>2759</v>
      </c>
      <c r="E5001" s="140">
        <v>0.67</v>
      </c>
    </row>
    <row r="5002" spans="1:5" ht="20.100000000000001" customHeight="1" x14ac:dyDescent="0.2">
      <c r="A5002" s="138" t="s">
        <v>34550</v>
      </c>
      <c r="B5002" s="139" t="s">
        <v>34551</v>
      </c>
      <c r="C5002" s="138" t="s">
        <v>34552</v>
      </c>
      <c r="D5002" s="139" t="s">
        <v>2759</v>
      </c>
      <c r="E5002" s="140">
        <v>1.1100000000000001</v>
      </c>
    </row>
    <row r="5003" spans="1:5" ht="20.100000000000001" customHeight="1" x14ac:dyDescent="0.2">
      <c r="A5003" s="138" t="s">
        <v>34553</v>
      </c>
      <c r="B5003" s="139" t="s">
        <v>34554</v>
      </c>
      <c r="C5003" s="138" t="s">
        <v>34555</v>
      </c>
      <c r="D5003" s="139" t="s">
        <v>2759</v>
      </c>
      <c r="E5003" s="140">
        <v>0.85</v>
      </c>
    </row>
    <row r="5004" spans="1:5" ht="20.100000000000001" customHeight="1" x14ac:dyDescent="0.2">
      <c r="A5004" s="138" t="s">
        <v>34556</v>
      </c>
      <c r="B5004" s="139" t="s">
        <v>34557</v>
      </c>
      <c r="C5004" s="138" t="s">
        <v>34558</v>
      </c>
      <c r="D5004" s="139" t="s">
        <v>2759</v>
      </c>
      <c r="E5004" s="140">
        <v>0.6</v>
      </c>
    </row>
    <row r="5005" spans="1:5" ht="20.100000000000001" customHeight="1" x14ac:dyDescent="0.2">
      <c r="A5005" s="138" t="s">
        <v>34559</v>
      </c>
      <c r="B5005" s="139" t="s">
        <v>34560</v>
      </c>
      <c r="C5005" s="138" t="s">
        <v>34561</v>
      </c>
      <c r="D5005" s="139" t="s">
        <v>2759</v>
      </c>
      <c r="E5005" s="140">
        <v>1.1000000000000001</v>
      </c>
    </row>
    <row r="5006" spans="1:5" ht="20.100000000000001" customHeight="1" x14ac:dyDescent="0.2">
      <c r="A5006" s="547" t="s">
        <v>34562</v>
      </c>
      <c r="B5006" s="548" t="s">
        <v>34563</v>
      </c>
      <c r="C5006" s="547" t="s">
        <v>34564</v>
      </c>
      <c r="D5006" s="548" t="s">
        <v>5927</v>
      </c>
      <c r="E5006" s="549">
        <v>188.66</v>
      </c>
    </row>
    <row r="5007" spans="1:5" ht="2.1" customHeight="1" x14ac:dyDescent="0.2">
      <c r="A5007" s="547"/>
      <c r="B5007" s="548"/>
      <c r="C5007" s="547"/>
      <c r="D5007" s="548"/>
      <c r="E5007" s="549"/>
    </row>
    <row r="5008" spans="1:5" ht="20.100000000000001" customHeight="1" x14ac:dyDescent="0.2">
      <c r="A5008" s="138" t="s">
        <v>34565</v>
      </c>
      <c r="B5008" s="139" t="s">
        <v>34566</v>
      </c>
      <c r="C5008" s="138" t="s">
        <v>34567</v>
      </c>
      <c r="D5008" s="139" t="s">
        <v>2759</v>
      </c>
      <c r="E5008" s="140">
        <v>0.14000000000000001</v>
      </c>
    </row>
    <row r="5009" spans="1:5" ht="20.100000000000001" customHeight="1" x14ac:dyDescent="0.2">
      <c r="A5009" s="138" t="s">
        <v>34568</v>
      </c>
      <c r="B5009" s="139" t="s">
        <v>34569</v>
      </c>
      <c r="C5009" s="138" t="s">
        <v>34570</v>
      </c>
      <c r="D5009" s="139" t="s">
        <v>5927</v>
      </c>
      <c r="E5009" s="140">
        <v>424.88</v>
      </c>
    </row>
    <row r="5010" spans="1:5" ht="20.100000000000001" customHeight="1" x14ac:dyDescent="0.2">
      <c r="A5010" s="547" t="s">
        <v>34571</v>
      </c>
      <c r="B5010" s="548" t="s">
        <v>34572</v>
      </c>
      <c r="C5010" s="547" t="s">
        <v>34573</v>
      </c>
      <c r="D5010" s="548" t="s">
        <v>5927</v>
      </c>
      <c r="E5010" s="549">
        <v>33.75</v>
      </c>
    </row>
    <row r="5011" spans="1:5" ht="2.1" customHeight="1" x14ac:dyDescent="0.2">
      <c r="A5011" s="547"/>
      <c r="B5011" s="548"/>
      <c r="C5011" s="547"/>
      <c r="D5011" s="548"/>
      <c r="E5011" s="549"/>
    </row>
    <row r="5012" spans="1:5" ht="20.100000000000001" customHeight="1" x14ac:dyDescent="0.2">
      <c r="A5012" s="547" t="s">
        <v>34574</v>
      </c>
      <c r="B5012" s="548" t="s">
        <v>34575</v>
      </c>
      <c r="C5012" s="547" t="s">
        <v>34576</v>
      </c>
      <c r="D5012" s="548" t="s">
        <v>5927</v>
      </c>
      <c r="E5012" s="549">
        <v>26.84</v>
      </c>
    </row>
    <row r="5013" spans="1:5" ht="2.1" customHeight="1" x14ac:dyDescent="0.2">
      <c r="A5013" s="547"/>
      <c r="B5013" s="548"/>
      <c r="C5013" s="547"/>
      <c r="D5013" s="548"/>
      <c r="E5013" s="549"/>
    </row>
    <row r="5014" spans="1:5" ht="20.100000000000001" customHeight="1" x14ac:dyDescent="0.2">
      <c r="A5014" s="547" t="s">
        <v>34577</v>
      </c>
      <c r="B5014" s="548" t="s">
        <v>34578</v>
      </c>
      <c r="C5014" s="547" t="s">
        <v>34579</v>
      </c>
      <c r="D5014" s="548" t="s">
        <v>5927</v>
      </c>
      <c r="E5014" s="549">
        <v>26.84</v>
      </c>
    </row>
    <row r="5015" spans="1:5" ht="2.1" customHeight="1" x14ac:dyDescent="0.2">
      <c r="A5015" s="547"/>
      <c r="B5015" s="548"/>
      <c r="C5015" s="547"/>
      <c r="D5015" s="548"/>
      <c r="E5015" s="549"/>
    </row>
    <row r="5016" spans="1:5" ht="20.100000000000001" customHeight="1" x14ac:dyDescent="0.2">
      <c r="A5016" s="547" t="s">
        <v>34580</v>
      </c>
      <c r="B5016" s="548" t="s">
        <v>34581</v>
      </c>
      <c r="C5016" s="547" t="s">
        <v>34582</v>
      </c>
      <c r="D5016" s="548" t="s">
        <v>5927</v>
      </c>
      <c r="E5016" s="549">
        <v>33.380000000000003</v>
      </c>
    </row>
    <row r="5017" spans="1:5" ht="2.1" customHeight="1" x14ac:dyDescent="0.2">
      <c r="A5017" s="547"/>
      <c r="B5017" s="548"/>
      <c r="C5017" s="547"/>
      <c r="D5017" s="548"/>
      <c r="E5017" s="549"/>
    </row>
    <row r="5018" spans="1:5" ht="20.100000000000001" customHeight="1" x14ac:dyDescent="0.2">
      <c r="A5018" s="138" t="s">
        <v>34583</v>
      </c>
      <c r="B5018" s="139" t="s">
        <v>34584</v>
      </c>
      <c r="C5018" s="138" t="s">
        <v>34585</v>
      </c>
      <c r="D5018" s="139" t="s">
        <v>5927</v>
      </c>
      <c r="E5018" s="140">
        <v>38.97</v>
      </c>
    </row>
    <row r="5019" spans="1:5" ht="20.100000000000001" customHeight="1" x14ac:dyDescent="0.2">
      <c r="A5019" s="138" t="s">
        <v>34586</v>
      </c>
      <c r="B5019" s="139" t="s">
        <v>34587</v>
      </c>
      <c r="C5019" s="138" t="s">
        <v>34588</v>
      </c>
      <c r="D5019" s="139" t="s">
        <v>5927</v>
      </c>
      <c r="E5019" s="140">
        <v>61.89</v>
      </c>
    </row>
    <row r="5020" spans="1:5" ht="20.100000000000001" customHeight="1" x14ac:dyDescent="0.2">
      <c r="A5020" s="138" t="s">
        <v>34589</v>
      </c>
      <c r="B5020" s="139" t="s">
        <v>34590</v>
      </c>
      <c r="C5020" s="138" t="s">
        <v>34591</v>
      </c>
      <c r="D5020" s="139" t="s">
        <v>2759</v>
      </c>
      <c r="E5020" s="140">
        <v>1.08</v>
      </c>
    </row>
    <row r="5021" spans="1:5" ht="20.100000000000001" customHeight="1" x14ac:dyDescent="0.2">
      <c r="A5021" s="138" t="s">
        <v>34592</v>
      </c>
      <c r="B5021" s="139" t="s">
        <v>34593</v>
      </c>
      <c r="C5021" s="138" t="s">
        <v>34594</v>
      </c>
      <c r="D5021" s="139" t="s">
        <v>2759</v>
      </c>
      <c r="E5021" s="140">
        <v>13.12</v>
      </c>
    </row>
    <row r="5022" spans="1:5" ht="20.100000000000001" customHeight="1" x14ac:dyDescent="0.2">
      <c r="A5022" s="138" t="s">
        <v>34595</v>
      </c>
      <c r="B5022" s="139" t="s">
        <v>34596</v>
      </c>
      <c r="C5022" s="138" t="s">
        <v>34597</v>
      </c>
      <c r="D5022" s="139" t="s">
        <v>2759</v>
      </c>
      <c r="E5022" s="140">
        <v>2.93</v>
      </c>
    </row>
    <row r="5023" spans="1:5" ht="20.100000000000001" customHeight="1" x14ac:dyDescent="0.2">
      <c r="A5023" s="138" t="s">
        <v>34598</v>
      </c>
      <c r="B5023" s="139" t="s">
        <v>34599</v>
      </c>
      <c r="C5023" s="138" t="s">
        <v>34600</v>
      </c>
      <c r="D5023" s="139" t="s">
        <v>2759</v>
      </c>
      <c r="E5023" s="140">
        <v>2.25</v>
      </c>
    </row>
    <row r="5024" spans="1:5" ht="20.100000000000001" customHeight="1" x14ac:dyDescent="0.2">
      <c r="A5024" s="138" t="s">
        <v>34601</v>
      </c>
      <c r="B5024" s="139" t="s">
        <v>34602</v>
      </c>
      <c r="C5024" s="138" t="s">
        <v>34603</v>
      </c>
      <c r="D5024" s="139" t="s">
        <v>2759</v>
      </c>
      <c r="E5024" s="140">
        <v>4.4000000000000004</v>
      </c>
    </row>
    <row r="5025" spans="1:5" ht="20.100000000000001" customHeight="1" x14ac:dyDescent="0.2">
      <c r="A5025" s="138" t="s">
        <v>34604</v>
      </c>
      <c r="B5025" s="139" t="s">
        <v>34605</v>
      </c>
      <c r="C5025" s="138" t="s">
        <v>34606</v>
      </c>
      <c r="D5025" s="139" t="s">
        <v>5927</v>
      </c>
      <c r="E5025" s="140">
        <v>20.23</v>
      </c>
    </row>
    <row r="5026" spans="1:5" ht="20.100000000000001" customHeight="1" x14ac:dyDescent="0.2">
      <c r="A5026" s="138" t="s">
        <v>34607</v>
      </c>
      <c r="B5026" s="139" t="s">
        <v>34608</v>
      </c>
      <c r="C5026" s="138" t="s">
        <v>34609</v>
      </c>
      <c r="D5026" s="139" t="s">
        <v>1770</v>
      </c>
      <c r="E5026" s="140">
        <v>1.25</v>
      </c>
    </row>
    <row r="5027" spans="1:5" ht="20.100000000000001" customHeight="1" x14ac:dyDescent="0.2">
      <c r="A5027" s="138" t="s">
        <v>34610</v>
      </c>
      <c r="B5027" s="139" t="s">
        <v>34611</v>
      </c>
      <c r="C5027" s="138" t="s">
        <v>34612</v>
      </c>
      <c r="D5027" s="139" t="s">
        <v>2759</v>
      </c>
      <c r="E5027" s="140">
        <v>7.89</v>
      </c>
    </row>
    <row r="5028" spans="1:5" ht="20.100000000000001" customHeight="1" x14ac:dyDescent="0.2">
      <c r="A5028" s="138" t="s">
        <v>34613</v>
      </c>
      <c r="B5028" s="139" t="s">
        <v>34614</v>
      </c>
      <c r="C5028" s="138" t="s">
        <v>34615</v>
      </c>
      <c r="D5028" s="139" t="s">
        <v>1770</v>
      </c>
      <c r="E5028" s="140">
        <v>7.02</v>
      </c>
    </row>
    <row r="5029" spans="1:5" ht="20.100000000000001" customHeight="1" x14ac:dyDescent="0.2">
      <c r="A5029" s="138" t="s">
        <v>34616</v>
      </c>
      <c r="B5029" s="139" t="s">
        <v>34617</v>
      </c>
      <c r="C5029" s="138" t="s">
        <v>34618</v>
      </c>
      <c r="D5029" s="139" t="s">
        <v>1770</v>
      </c>
      <c r="E5029" s="140">
        <v>0.62</v>
      </c>
    </row>
    <row r="5030" spans="1:5" ht="20.100000000000001" customHeight="1" x14ac:dyDescent="0.2">
      <c r="A5030" s="138" t="s">
        <v>34619</v>
      </c>
      <c r="B5030" s="139" t="s">
        <v>34620</v>
      </c>
      <c r="C5030" s="138" t="s">
        <v>34621</v>
      </c>
      <c r="D5030" s="139" t="s">
        <v>1770</v>
      </c>
      <c r="E5030" s="140">
        <v>3.74</v>
      </c>
    </row>
    <row r="5031" spans="1:5" ht="20.100000000000001" customHeight="1" x14ac:dyDescent="0.2">
      <c r="A5031" s="138" t="s">
        <v>34622</v>
      </c>
      <c r="B5031" s="139" t="s">
        <v>34623</v>
      </c>
      <c r="C5031" s="138" t="s">
        <v>34624</v>
      </c>
      <c r="D5031" s="139" t="s">
        <v>1770</v>
      </c>
      <c r="E5031" s="140">
        <v>0.93</v>
      </c>
    </row>
    <row r="5032" spans="1:5" ht="20.100000000000001" customHeight="1" x14ac:dyDescent="0.2">
      <c r="A5032" s="138" t="s">
        <v>34625</v>
      </c>
      <c r="B5032" s="139" t="s">
        <v>34626</v>
      </c>
      <c r="C5032" s="138" t="s">
        <v>34627</v>
      </c>
      <c r="D5032" s="139" t="s">
        <v>5927</v>
      </c>
      <c r="E5032" s="140">
        <v>157.38999999999999</v>
      </c>
    </row>
    <row r="5033" spans="1:5" ht="20.100000000000001" customHeight="1" x14ac:dyDescent="0.2">
      <c r="A5033" s="138" t="s">
        <v>34628</v>
      </c>
      <c r="B5033" s="139" t="s">
        <v>34629</v>
      </c>
      <c r="C5033" s="138" t="s">
        <v>34630</v>
      </c>
      <c r="D5033" s="139" t="s">
        <v>5927</v>
      </c>
      <c r="E5033" s="140">
        <v>137.22</v>
      </c>
    </row>
    <row r="5034" spans="1:5" ht="20.100000000000001" customHeight="1" x14ac:dyDescent="0.2">
      <c r="A5034" s="138" t="s">
        <v>34631</v>
      </c>
      <c r="B5034" s="139" t="s">
        <v>34632</v>
      </c>
      <c r="C5034" s="138" t="s">
        <v>34633</v>
      </c>
      <c r="D5034" s="139" t="s">
        <v>5927</v>
      </c>
      <c r="E5034" s="140">
        <v>180.74</v>
      </c>
    </row>
    <row r="5035" spans="1:5" ht="20.100000000000001" customHeight="1" x14ac:dyDescent="0.2">
      <c r="A5035" s="138" t="s">
        <v>34634</v>
      </c>
      <c r="B5035" s="139" t="s">
        <v>34635</v>
      </c>
      <c r="C5035" s="138" t="s">
        <v>34636</v>
      </c>
      <c r="D5035" s="139" t="s">
        <v>5927</v>
      </c>
      <c r="E5035" s="140">
        <v>82.48</v>
      </c>
    </row>
    <row r="5036" spans="1:5" ht="20.100000000000001" customHeight="1" x14ac:dyDescent="0.2">
      <c r="A5036" s="138" t="s">
        <v>34637</v>
      </c>
      <c r="B5036" s="139" t="s">
        <v>34638</v>
      </c>
      <c r="C5036" s="138" t="s">
        <v>34639</v>
      </c>
      <c r="D5036" s="139" t="s">
        <v>5927</v>
      </c>
      <c r="E5036" s="140">
        <v>58.29</v>
      </c>
    </row>
    <row r="5037" spans="1:5" ht="20.100000000000001" customHeight="1" x14ac:dyDescent="0.2">
      <c r="A5037" s="138" t="s">
        <v>34640</v>
      </c>
      <c r="B5037" s="139" t="s">
        <v>34641</v>
      </c>
      <c r="C5037" s="138" t="s">
        <v>34642</v>
      </c>
      <c r="D5037" s="139" t="s">
        <v>5927</v>
      </c>
      <c r="E5037" s="140">
        <v>38.11</v>
      </c>
    </row>
    <row r="5038" spans="1:5" ht="20.100000000000001" customHeight="1" x14ac:dyDescent="0.2">
      <c r="A5038" s="138" t="s">
        <v>34643</v>
      </c>
      <c r="B5038" s="139" t="s">
        <v>34644</v>
      </c>
      <c r="C5038" s="138" t="s">
        <v>34645</v>
      </c>
      <c r="D5038" s="139" t="s">
        <v>5927</v>
      </c>
      <c r="E5038" s="140">
        <v>32.57</v>
      </c>
    </row>
    <row r="5039" spans="1:5" ht="20.100000000000001" customHeight="1" x14ac:dyDescent="0.2">
      <c r="A5039" s="138" t="s">
        <v>34646</v>
      </c>
      <c r="B5039" s="139" t="s">
        <v>34647</v>
      </c>
      <c r="C5039" s="138" t="s">
        <v>34648</v>
      </c>
      <c r="D5039" s="139" t="s">
        <v>5927</v>
      </c>
      <c r="E5039" s="140">
        <v>45.94</v>
      </c>
    </row>
    <row r="5040" spans="1:5" ht="20.100000000000001" customHeight="1" x14ac:dyDescent="0.2">
      <c r="A5040" s="138" t="s">
        <v>34649</v>
      </c>
      <c r="B5040" s="139" t="s">
        <v>34650</v>
      </c>
      <c r="C5040" s="138" t="s">
        <v>34651</v>
      </c>
      <c r="D5040" s="139" t="s">
        <v>5927</v>
      </c>
      <c r="E5040" s="140">
        <v>36.659999999999997</v>
      </c>
    </row>
    <row r="5041" spans="1:5" ht="20.100000000000001" customHeight="1" x14ac:dyDescent="0.2">
      <c r="A5041" s="547" t="s">
        <v>34652</v>
      </c>
      <c r="B5041" s="548" t="s">
        <v>34653</v>
      </c>
      <c r="C5041" s="547" t="s">
        <v>34654</v>
      </c>
      <c r="D5041" s="548" t="s">
        <v>2759</v>
      </c>
      <c r="E5041" s="549">
        <v>22.74</v>
      </c>
    </row>
    <row r="5042" spans="1:5" ht="2.1" customHeight="1" x14ac:dyDescent="0.2">
      <c r="A5042" s="547"/>
      <c r="B5042" s="548"/>
      <c r="C5042" s="547"/>
      <c r="D5042" s="548"/>
      <c r="E5042" s="549"/>
    </row>
    <row r="5043" spans="1:5" ht="20.100000000000001" customHeight="1" x14ac:dyDescent="0.2">
      <c r="A5043" s="547" t="s">
        <v>34655</v>
      </c>
      <c r="B5043" s="548" t="s">
        <v>34656</v>
      </c>
      <c r="C5043" s="547" t="s">
        <v>34657</v>
      </c>
      <c r="D5043" s="548" t="s">
        <v>2759</v>
      </c>
      <c r="E5043" s="549">
        <v>16.29</v>
      </c>
    </row>
    <row r="5044" spans="1:5" ht="2.1" customHeight="1" x14ac:dyDescent="0.2">
      <c r="A5044" s="547"/>
      <c r="B5044" s="548"/>
      <c r="C5044" s="547"/>
      <c r="D5044" s="548"/>
      <c r="E5044" s="549"/>
    </row>
    <row r="5045" spans="1:5" ht="20.100000000000001" customHeight="1" x14ac:dyDescent="0.2">
      <c r="A5045" s="138" t="s">
        <v>34658</v>
      </c>
      <c r="B5045" s="139" t="s">
        <v>34659</v>
      </c>
      <c r="C5045" s="138" t="s">
        <v>34660</v>
      </c>
      <c r="D5045" s="139" t="s">
        <v>2759</v>
      </c>
      <c r="E5045" s="140">
        <v>33.409999999999997</v>
      </c>
    </row>
    <row r="5046" spans="1:5" ht="20.100000000000001" customHeight="1" x14ac:dyDescent="0.2">
      <c r="A5046" s="138" t="s">
        <v>34661</v>
      </c>
      <c r="B5046" s="139" t="s">
        <v>34662</v>
      </c>
      <c r="C5046" s="138" t="s">
        <v>34663</v>
      </c>
      <c r="D5046" s="139" t="s">
        <v>5927</v>
      </c>
      <c r="E5046" s="140">
        <v>8.6</v>
      </c>
    </row>
    <row r="5047" spans="1:5" ht="20.100000000000001" customHeight="1" x14ac:dyDescent="0.2">
      <c r="A5047" s="138" t="s">
        <v>34664</v>
      </c>
      <c r="B5047" s="139" t="s">
        <v>34665</v>
      </c>
      <c r="C5047" s="138" t="s">
        <v>34666</v>
      </c>
      <c r="D5047" s="139" t="s">
        <v>5927</v>
      </c>
      <c r="E5047" s="140">
        <v>134.99</v>
      </c>
    </row>
    <row r="5048" spans="1:5" ht="20.100000000000001" customHeight="1" x14ac:dyDescent="0.2">
      <c r="A5048" s="138" t="s">
        <v>34667</v>
      </c>
      <c r="B5048" s="139" t="s">
        <v>34668</v>
      </c>
      <c r="C5048" s="138" t="s">
        <v>34669</v>
      </c>
      <c r="D5048" s="139" t="s">
        <v>5927</v>
      </c>
      <c r="E5048" s="140">
        <v>18.8</v>
      </c>
    </row>
    <row r="5049" spans="1:5" ht="20.100000000000001" customHeight="1" x14ac:dyDescent="0.2">
      <c r="A5049" s="547" t="s">
        <v>34670</v>
      </c>
      <c r="B5049" s="548" t="s">
        <v>34671</v>
      </c>
      <c r="C5049" s="547" t="s">
        <v>34672</v>
      </c>
      <c r="D5049" s="548" t="s">
        <v>1549</v>
      </c>
      <c r="E5049" s="549">
        <v>60</v>
      </c>
    </row>
    <row r="5050" spans="1:5" ht="2.1" customHeight="1" x14ac:dyDescent="0.2">
      <c r="A5050" s="547"/>
      <c r="B5050" s="548"/>
      <c r="C5050" s="547"/>
      <c r="D5050" s="548"/>
      <c r="E5050" s="549"/>
    </row>
    <row r="5051" spans="1:5" ht="20.100000000000001" customHeight="1" x14ac:dyDescent="0.2">
      <c r="A5051" s="547" t="s">
        <v>34673</v>
      </c>
      <c r="B5051" s="548" t="s">
        <v>34674</v>
      </c>
      <c r="C5051" s="547" t="s">
        <v>34675</v>
      </c>
      <c r="D5051" s="548" t="s">
        <v>1770</v>
      </c>
      <c r="E5051" s="549">
        <v>2.67</v>
      </c>
    </row>
    <row r="5052" spans="1:5" ht="2.1" customHeight="1" x14ac:dyDescent="0.2">
      <c r="A5052" s="547"/>
      <c r="B5052" s="548"/>
      <c r="C5052" s="547"/>
      <c r="D5052" s="548"/>
      <c r="E5052" s="549"/>
    </row>
    <row r="5053" spans="1:5" ht="20.100000000000001" customHeight="1" x14ac:dyDescent="0.2">
      <c r="A5053" s="547" t="s">
        <v>34676</v>
      </c>
      <c r="B5053" s="548" t="s">
        <v>34677</v>
      </c>
      <c r="C5053" s="547" t="s">
        <v>34678</v>
      </c>
      <c r="D5053" s="548" t="s">
        <v>1770</v>
      </c>
      <c r="E5053" s="549">
        <v>2.0699999999999998</v>
      </c>
    </row>
    <row r="5054" spans="1:5" ht="2.1" customHeight="1" x14ac:dyDescent="0.2">
      <c r="A5054" s="547"/>
      <c r="B5054" s="548"/>
      <c r="C5054" s="547"/>
      <c r="D5054" s="548"/>
      <c r="E5054" s="549"/>
    </row>
    <row r="5055" spans="1:5" ht="20.100000000000001" customHeight="1" x14ac:dyDescent="0.2">
      <c r="A5055" s="547" t="s">
        <v>34679</v>
      </c>
      <c r="B5055" s="548" t="s">
        <v>34680</v>
      </c>
      <c r="C5055" s="547" t="s">
        <v>34681</v>
      </c>
      <c r="D5055" s="548" t="s">
        <v>1549</v>
      </c>
      <c r="E5055" s="549">
        <v>141.69999999999999</v>
      </c>
    </row>
    <row r="5056" spans="1:5" ht="2.1" customHeight="1" x14ac:dyDescent="0.2">
      <c r="A5056" s="547"/>
      <c r="B5056" s="548"/>
      <c r="C5056" s="547"/>
      <c r="D5056" s="548"/>
      <c r="E5056" s="549"/>
    </row>
    <row r="5057" spans="1:5" ht="20.100000000000001" customHeight="1" x14ac:dyDescent="0.2">
      <c r="A5057" s="138" t="s">
        <v>34682</v>
      </c>
      <c r="B5057" s="139" t="s">
        <v>34683</v>
      </c>
      <c r="C5057" s="138" t="s">
        <v>34684</v>
      </c>
      <c r="D5057" s="139" t="s">
        <v>2759</v>
      </c>
      <c r="E5057" s="140">
        <v>7.0000000000000007E-2</v>
      </c>
    </row>
    <row r="5058" spans="1:5" ht="20.100000000000001" customHeight="1" x14ac:dyDescent="0.2">
      <c r="A5058" s="547" t="s">
        <v>34685</v>
      </c>
      <c r="B5058" s="548" t="s">
        <v>34686</v>
      </c>
      <c r="C5058" s="547" t="s">
        <v>34687</v>
      </c>
      <c r="D5058" s="548" t="s">
        <v>5927</v>
      </c>
      <c r="E5058" s="549">
        <v>420.35</v>
      </c>
    </row>
    <row r="5059" spans="1:5" ht="2.1" customHeight="1" x14ac:dyDescent="0.2">
      <c r="A5059" s="547"/>
      <c r="B5059" s="548"/>
      <c r="C5059" s="547"/>
      <c r="D5059" s="548"/>
      <c r="E5059" s="549"/>
    </row>
    <row r="5060" spans="1:5" ht="20.100000000000001" customHeight="1" x14ac:dyDescent="0.2">
      <c r="A5060" s="547" t="s">
        <v>34688</v>
      </c>
      <c r="B5060" s="548" t="s">
        <v>34689</v>
      </c>
      <c r="C5060" s="547" t="s">
        <v>34690</v>
      </c>
      <c r="D5060" s="548" t="s">
        <v>5927</v>
      </c>
      <c r="E5060" s="549">
        <v>297.32</v>
      </c>
    </row>
    <row r="5061" spans="1:5" ht="2.1" customHeight="1" x14ac:dyDescent="0.2">
      <c r="A5061" s="547"/>
      <c r="B5061" s="548"/>
      <c r="C5061" s="547"/>
      <c r="D5061" s="548"/>
      <c r="E5061" s="549"/>
    </row>
    <row r="5062" spans="1:5" ht="20.100000000000001" customHeight="1" x14ac:dyDescent="0.2">
      <c r="A5062" s="138" t="s">
        <v>34691</v>
      </c>
      <c r="B5062" s="139" t="s">
        <v>34692</v>
      </c>
      <c r="C5062" s="138" t="s">
        <v>34693</v>
      </c>
      <c r="D5062" s="139" t="s">
        <v>5927</v>
      </c>
      <c r="E5062" s="140">
        <v>121.25</v>
      </c>
    </row>
    <row r="5063" spans="1:5" ht="20.100000000000001" customHeight="1" x14ac:dyDescent="0.2">
      <c r="A5063" s="138" t="s">
        <v>34694</v>
      </c>
      <c r="B5063" s="139" t="s">
        <v>34695</v>
      </c>
      <c r="C5063" s="138" t="s">
        <v>34696</v>
      </c>
      <c r="D5063" s="139" t="s">
        <v>5927</v>
      </c>
      <c r="E5063" s="140">
        <v>118.27</v>
      </c>
    </row>
    <row r="5064" spans="1:5" ht="20.100000000000001" customHeight="1" x14ac:dyDescent="0.2">
      <c r="A5064" s="138" t="s">
        <v>34697</v>
      </c>
      <c r="B5064" s="139" t="s">
        <v>34698</v>
      </c>
      <c r="C5064" s="138" t="s">
        <v>34699</v>
      </c>
      <c r="D5064" s="139" t="s">
        <v>5927</v>
      </c>
      <c r="E5064" s="140">
        <v>39.18</v>
      </c>
    </row>
    <row r="5065" spans="1:5" ht="20.100000000000001" customHeight="1" x14ac:dyDescent="0.2">
      <c r="A5065" s="138" t="s">
        <v>34700</v>
      </c>
      <c r="B5065" s="139" t="s">
        <v>34701</v>
      </c>
      <c r="C5065" s="138" t="s">
        <v>34702</v>
      </c>
      <c r="D5065" s="139" t="s">
        <v>5927</v>
      </c>
      <c r="E5065" s="140">
        <v>26.12</v>
      </c>
    </row>
    <row r="5066" spans="1:5" ht="20.100000000000001" customHeight="1" x14ac:dyDescent="0.2">
      <c r="A5066" s="138" t="s">
        <v>34703</v>
      </c>
      <c r="B5066" s="139" t="s">
        <v>34704</v>
      </c>
      <c r="C5066" s="138" t="s">
        <v>34705</v>
      </c>
      <c r="D5066" s="139" t="s">
        <v>5927</v>
      </c>
      <c r="E5066" s="140">
        <v>186.83</v>
      </c>
    </row>
    <row r="5067" spans="1:5" ht="20.100000000000001" customHeight="1" x14ac:dyDescent="0.2">
      <c r="A5067" s="138" t="s">
        <v>34706</v>
      </c>
      <c r="B5067" s="139" t="s">
        <v>34707</v>
      </c>
      <c r="C5067" s="138" t="s">
        <v>34708</v>
      </c>
      <c r="D5067" s="139" t="s">
        <v>5927</v>
      </c>
      <c r="E5067" s="140">
        <v>7.67</v>
      </c>
    </row>
    <row r="5068" spans="1:5" ht="20.100000000000001" customHeight="1" x14ac:dyDescent="0.2">
      <c r="A5068" s="138" t="s">
        <v>34709</v>
      </c>
      <c r="B5068" s="139" t="s">
        <v>34710</v>
      </c>
      <c r="C5068" s="138" t="s">
        <v>34711</v>
      </c>
      <c r="D5068" s="139" t="s">
        <v>5927</v>
      </c>
      <c r="E5068" s="140">
        <v>9.27</v>
      </c>
    </row>
    <row r="5069" spans="1:5" ht="20.100000000000001" customHeight="1" x14ac:dyDescent="0.2">
      <c r="A5069" s="138" t="s">
        <v>34712</v>
      </c>
      <c r="B5069" s="139" t="s">
        <v>34713</v>
      </c>
      <c r="C5069" s="138" t="s">
        <v>34714</v>
      </c>
      <c r="D5069" s="139" t="s">
        <v>5927</v>
      </c>
      <c r="E5069" s="140">
        <v>6.05</v>
      </c>
    </row>
    <row r="5070" spans="1:5" ht="20.100000000000001" customHeight="1" x14ac:dyDescent="0.2">
      <c r="A5070" s="138" t="s">
        <v>34715</v>
      </c>
      <c r="B5070" s="139" t="s">
        <v>34716</v>
      </c>
      <c r="C5070" s="138" t="s">
        <v>34717</v>
      </c>
      <c r="D5070" s="139" t="s">
        <v>5927</v>
      </c>
      <c r="E5070" s="140">
        <v>16.61</v>
      </c>
    </row>
    <row r="5071" spans="1:5" ht="20.100000000000001" customHeight="1" x14ac:dyDescent="0.2">
      <c r="A5071" s="138" t="s">
        <v>34718</v>
      </c>
      <c r="B5071" s="139" t="s">
        <v>34719</v>
      </c>
      <c r="C5071" s="138" t="s">
        <v>34720</v>
      </c>
      <c r="D5071" s="139" t="s">
        <v>23043</v>
      </c>
      <c r="E5071" s="140">
        <v>1685.42</v>
      </c>
    </row>
    <row r="5072" spans="1:5" ht="20.100000000000001" customHeight="1" x14ac:dyDescent="0.2">
      <c r="A5072" s="138" t="s">
        <v>34721</v>
      </c>
      <c r="B5072" s="139" t="s">
        <v>34722</v>
      </c>
      <c r="C5072" s="138" t="s">
        <v>34723</v>
      </c>
      <c r="D5072" s="139" t="s">
        <v>23043</v>
      </c>
      <c r="E5072" s="140">
        <v>354.5</v>
      </c>
    </row>
    <row r="5073" spans="1:5" ht="20.100000000000001" customHeight="1" x14ac:dyDescent="0.2">
      <c r="A5073" s="138" t="s">
        <v>34724</v>
      </c>
      <c r="B5073" s="139" t="s">
        <v>34725</v>
      </c>
      <c r="C5073" s="138" t="s">
        <v>34726</v>
      </c>
      <c r="D5073" s="139" t="s">
        <v>20799</v>
      </c>
      <c r="E5073" s="140">
        <v>3.07</v>
      </c>
    </row>
    <row r="5074" spans="1:5" ht="20.100000000000001" customHeight="1" x14ac:dyDescent="0.2">
      <c r="A5074" s="138" t="s">
        <v>34727</v>
      </c>
      <c r="B5074" s="139" t="s">
        <v>34728</v>
      </c>
      <c r="C5074" s="138" t="s">
        <v>34729</v>
      </c>
      <c r="D5074" s="139" t="s">
        <v>5927</v>
      </c>
      <c r="E5074" s="140">
        <v>44.95</v>
      </c>
    </row>
    <row r="5075" spans="1:5" ht="20.100000000000001" customHeight="1" x14ac:dyDescent="0.2">
      <c r="A5075" s="138" t="s">
        <v>34730</v>
      </c>
      <c r="B5075" s="139" t="s">
        <v>34731</v>
      </c>
      <c r="C5075" s="138" t="s">
        <v>34732</v>
      </c>
      <c r="D5075" s="139" t="s">
        <v>5927</v>
      </c>
      <c r="E5075" s="140">
        <v>7.29</v>
      </c>
    </row>
    <row r="5076" spans="1:5" ht="20.100000000000001" customHeight="1" x14ac:dyDescent="0.2">
      <c r="A5076" s="136" t="s">
        <v>1719</v>
      </c>
      <c r="B5076" s="552" t="s">
        <v>34733</v>
      </c>
      <c r="C5076" s="552"/>
      <c r="D5076" s="552"/>
      <c r="E5076" s="137">
        <v>388.87</v>
      </c>
    </row>
    <row r="5077" spans="1:5" ht="20.100000000000001" customHeight="1" x14ac:dyDescent="0.2">
      <c r="A5077" s="138" t="s">
        <v>1720</v>
      </c>
      <c r="B5077" s="139" t="s">
        <v>34734</v>
      </c>
      <c r="C5077" s="138" t="s">
        <v>34735</v>
      </c>
      <c r="D5077" s="139" t="s">
        <v>2759</v>
      </c>
      <c r="E5077" s="140">
        <v>50.42</v>
      </c>
    </row>
    <row r="5078" spans="1:5" ht="20.100000000000001" customHeight="1" x14ac:dyDescent="0.2">
      <c r="A5078" s="138" t="s">
        <v>34736</v>
      </c>
      <c r="B5078" s="139" t="s">
        <v>34737</v>
      </c>
      <c r="C5078" s="138" t="s">
        <v>34738</v>
      </c>
      <c r="D5078" s="139" t="s">
        <v>2759</v>
      </c>
      <c r="E5078" s="140">
        <v>48.73</v>
      </c>
    </row>
    <row r="5079" spans="1:5" ht="20.100000000000001" customHeight="1" x14ac:dyDescent="0.2">
      <c r="A5079" s="138" t="s">
        <v>34739</v>
      </c>
      <c r="B5079" s="139" t="s">
        <v>34740</v>
      </c>
      <c r="C5079" s="138" t="s">
        <v>34741</v>
      </c>
      <c r="D5079" s="139" t="s">
        <v>1770</v>
      </c>
      <c r="E5079" s="140">
        <v>34.450000000000003</v>
      </c>
    </row>
    <row r="5080" spans="1:5" ht="20.100000000000001" customHeight="1" x14ac:dyDescent="0.2">
      <c r="A5080" s="138" t="s">
        <v>34742</v>
      </c>
      <c r="B5080" s="139" t="s">
        <v>34743</v>
      </c>
      <c r="C5080" s="138" t="s">
        <v>34744</v>
      </c>
      <c r="D5080" s="139" t="s">
        <v>1770</v>
      </c>
      <c r="E5080" s="140">
        <v>19.13</v>
      </c>
    </row>
    <row r="5081" spans="1:5" ht="20.100000000000001" customHeight="1" x14ac:dyDescent="0.2">
      <c r="A5081" s="138" t="s">
        <v>34745</v>
      </c>
      <c r="B5081" s="139" t="s">
        <v>34746</v>
      </c>
      <c r="C5081" s="138" t="s">
        <v>34747</v>
      </c>
      <c r="D5081" s="139" t="s">
        <v>1770</v>
      </c>
      <c r="E5081" s="140">
        <v>18.75</v>
      </c>
    </row>
    <row r="5082" spans="1:5" ht="20.100000000000001" customHeight="1" x14ac:dyDescent="0.2">
      <c r="A5082" s="138" t="s">
        <v>34748</v>
      </c>
      <c r="B5082" s="139" t="s">
        <v>34749</v>
      </c>
      <c r="C5082" s="138" t="s">
        <v>34750</v>
      </c>
      <c r="D5082" s="139" t="s">
        <v>2759</v>
      </c>
      <c r="E5082" s="140">
        <v>17.32</v>
      </c>
    </row>
    <row r="5083" spans="1:5" ht="20.100000000000001" customHeight="1" x14ac:dyDescent="0.2">
      <c r="A5083" s="138" t="s">
        <v>34751</v>
      </c>
      <c r="B5083" s="139" t="s">
        <v>34752</v>
      </c>
      <c r="C5083" s="138" t="s">
        <v>34753</v>
      </c>
      <c r="D5083" s="139" t="s">
        <v>2759</v>
      </c>
      <c r="E5083" s="140">
        <v>33.880000000000003</v>
      </c>
    </row>
    <row r="5084" spans="1:5" ht="20.100000000000001" customHeight="1" x14ac:dyDescent="0.2">
      <c r="A5084" s="547" t="s">
        <v>34754</v>
      </c>
      <c r="B5084" s="548" t="s">
        <v>34755</v>
      </c>
      <c r="C5084" s="547" t="s">
        <v>34756</v>
      </c>
      <c r="D5084" s="548" t="s">
        <v>2759</v>
      </c>
      <c r="E5084" s="549">
        <v>48.19</v>
      </c>
    </row>
    <row r="5085" spans="1:5" ht="2.1" customHeight="1" x14ac:dyDescent="0.2">
      <c r="A5085" s="547"/>
      <c r="B5085" s="548"/>
      <c r="C5085" s="547"/>
      <c r="D5085" s="548"/>
      <c r="E5085" s="549"/>
    </row>
    <row r="5086" spans="1:5" ht="20.100000000000001" customHeight="1" x14ac:dyDescent="0.2">
      <c r="A5086" s="138" t="s">
        <v>34757</v>
      </c>
      <c r="B5086" s="139" t="s">
        <v>34758</v>
      </c>
      <c r="C5086" s="138" t="s">
        <v>34759</v>
      </c>
      <c r="D5086" s="139" t="s">
        <v>2759</v>
      </c>
      <c r="E5086" s="140">
        <v>32.6</v>
      </c>
    </row>
    <row r="5087" spans="1:5" ht="20.100000000000001" customHeight="1" x14ac:dyDescent="0.2">
      <c r="A5087" s="138" t="s">
        <v>34760</v>
      </c>
      <c r="B5087" s="139" t="s">
        <v>34761</v>
      </c>
      <c r="C5087" s="138" t="s">
        <v>34762</v>
      </c>
      <c r="D5087" s="139" t="s">
        <v>2759</v>
      </c>
      <c r="E5087" s="140">
        <v>37.020000000000003</v>
      </c>
    </row>
    <row r="5088" spans="1:5" ht="20.100000000000001" customHeight="1" x14ac:dyDescent="0.2">
      <c r="A5088" s="138" t="s">
        <v>34763</v>
      </c>
      <c r="B5088" s="139" t="s">
        <v>34764</v>
      </c>
      <c r="C5088" s="138" t="s">
        <v>34765</v>
      </c>
      <c r="D5088" s="139" t="s">
        <v>2759</v>
      </c>
      <c r="E5088" s="140">
        <v>29.1</v>
      </c>
    </row>
    <row r="5089" spans="1:5" ht="20.100000000000001" customHeight="1" x14ac:dyDescent="0.2">
      <c r="A5089" s="138" t="s">
        <v>34766</v>
      </c>
      <c r="B5089" s="139" t="s">
        <v>34767</v>
      </c>
      <c r="C5089" s="138" t="s">
        <v>34768</v>
      </c>
      <c r="D5089" s="139" t="s">
        <v>2759</v>
      </c>
      <c r="E5089" s="140">
        <v>19.28</v>
      </c>
    </row>
    <row r="5090" spans="1:5" ht="20.100000000000001" customHeight="1" x14ac:dyDescent="0.2">
      <c r="A5090" s="136" t="s">
        <v>1721</v>
      </c>
      <c r="B5090" s="552" t="s">
        <v>34769</v>
      </c>
      <c r="C5090" s="552"/>
      <c r="D5090" s="552"/>
      <c r="E5090" s="137">
        <v>98990.88</v>
      </c>
    </row>
    <row r="5091" spans="1:5" ht="20.100000000000001" customHeight="1" x14ac:dyDescent="0.2">
      <c r="A5091" s="136" t="s">
        <v>1722</v>
      </c>
      <c r="B5091" s="552" t="s">
        <v>34770</v>
      </c>
      <c r="C5091" s="552"/>
      <c r="D5091" s="552"/>
      <c r="E5091" s="137">
        <v>96838.27</v>
      </c>
    </row>
    <row r="5092" spans="1:5" ht="20.100000000000001" customHeight="1" x14ac:dyDescent="0.2">
      <c r="A5092" s="547" t="s">
        <v>1723</v>
      </c>
      <c r="B5092" s="548" t="s">
        <v>34771</v>
      </c>
      <c r="C5092" s="547" t="s">
        <v>34772</v>
      </c>
      <c r="D5092" s="548" t="s">
        <v>1770</v>
      </c>
      <c r="E5092" s="549">
        <v>782.74</v>
      </c>
    </row>
    <row r="5093" spans="1:5" ht="2.1" customHeight="1" x14ac:dyDescent="0.2">
      <c r="A5093" s="547"/>
      <c r="B5093" s="548"/>
      <c r="C5093" s="547"/>
      <c r="D5093" s="548"/>
      <c r="E5093" s="549"/>
    </row>
    <row r="5094" spans="1:5" ht="20.100000000000001" customHeight="1" x14ac:dyDescent="0.2">
      <c r="A5094" s="138" t="s">
        <v>1724</v>
      </c>
      <c r="B5094" s="139" t="s">
        <v>34773</v>
      </c>
      <c r="C5094" s="138" t="s">
        <v>34774</v>
      </c>
      <c r="D5094" s="139" t="s">
        <v>1770</v>
      </c>
      <c r="E5094" s="140">
        <v>908.53</v>
      </c>
    </row>
    <row r="5095" spans="1:5" ht="20.100000000000001" customHeight="1" x14ac:dyDescent="0.2">
      <c r="A5095" s="138" t="s">
        <v>1725</v>
      </c>
      <c r="B5095" s="139" t="s">
        <v>34775</v>
      </c>
      <c r="C5095" s="138" t="s">
        <v>34776</v>
      </c>
      <c r="D5095" s="139" t="s">
        <v>1770</v>
      </c>
      <c r="E5095" s="140">
        <v>1034.3499999999999</v>
      </c>
    </row>
    <row r="5096" spans="1:5" ht="20.100000000000001" customHeight="1" x14ac:dyDescent="0.2">
      <c r="A5096" s="138" t="s">
        <v>34777</v>
      </c>
      <c r="B5096" s="139" t="s">
        <v>34778</v>
      </c>
      <c r="C5096" s="138" t="s">
        <v>34779</v>
      </c>
      <c r="D5096" s="139" t="s">
        <v>1770</v>
      </c>
      <c r="E5096" s="140">
        <v>1160.1400000000001</v>
      </c>
    </row>
    <row r="5097" spans="1:5" ht="20.100000000000001" customHeight="1" x14ac:dyDescent="0.2">
      <c r="A5097" s="138" t="s">
        <v>34780</v>
      </c>
      <c r="B5097" s="139" t="s">
        <v>34781</v>
      </c>
      <c r="C5097" s="138" t="s">
        <v>34782</v>
      </c>
      <c r="D5097" s="139" t="s">
        <v>1770</v>
      </c>
      <c r="E5097" s="140">
        <v>1285.96</v>
      </c>
    </row>
    <row r="5098" spans="1:5" ht="20.100000000000001" customHeight="1" x14ac:dyDescent="0.2">
      <c r="A5098" s="138" t="s">
        <v>34783</v>
      </c>
      <c r="B5098" s="139" t="s">
        <v>34784</v>
      </c>
      <c r="C5098" s="138" t="s">
        <v>34785</v>
      </c>
      <c r="D5098" s="139" t="s">
        <v>1770</v>
      </c>
      <c r="E5098" s="140">
        <v>1166.6099999999999</v>
      </c>
    </row>
    <row r="5099" spans="1:5" ht="20.100000000000001" customHeight="1" x14ac:dyDescent="0.2">
      <c r="A5099" s="138" t="s">
        <v>34786</v>
      </c>
      <c r="B5099" s="139" t="s">
        <v>34787</v>
      </c>
      <c r="C5099" s="138" t="s">
        <v>34788</v>
      </c>
      <c r="D5099" s="139" t="s">
        <v>1770</v>
      </c>
      <c r="E5099" s="140">
        <v>1326.38</v>
      </c>
    </row>
    <row r="5100" spans="1:5" ht="20.100000000000001" customHeight="1" x14ac:dyDescent="0.2">
      <c r="A5100" s="138" t="s">
        <v>34789</v>
      </c>
      <c r="B5100" s="139" t="s">
        <v>34790</v>
      </c>
      <c r="C5100" s="138" t="s">
        <v>34791</v>
      </c>
      <c r="D5100" s="139" t="s">
        <v>1770</v>
      </c>
      <c r="E5100" s="140">
        <v>1486.14</v>
      </c>
    </row>
    <row r="5101" spans="1:5" ht="20.100000000000001" customHeight="1" x14ac:dyDescent="0.2">
      <c r="A5101" s="138" t="s">
        <v>34792</v>
      </c>
      <c r="B5101" s="139" t="s">
        <v>34793</v>
      </c>
      <c r="C5101" s="138" t="s">
        <v>34794</v>
      </c>
      <c r="D5101" s="139" t="s">
        <v>1770</v>
      </c>
      <c r="E5101" s="140">
        <v>1645.91</v>
      </c>
    </row>
    <row r="5102" spans="1:5" ht="20.100000000000001" customHeight="1" x14ac:dyDescent="0.2">
      <c r="A5102" s="138" t="s">
        <v>34795</v>
      </c>
      <c r="B5102" s="139" t="s">
        <v>34796</v>
      </c>
      <c r="C5102" s="138" t="s">
        <v>34797</v>
      </c>
      <c r="D5102" s="139" t="s">
        <v>1770</v>
      </c>
      <c r="E5102" s="140">
        <v>1805.71</v>
      </c>
    </row>
    <row r="5103" spans="1:5" ht="20.100000000000001" customHeight="1" x14ac:dyDescent="0.2">
      <c r="A5103" s="138" t="s">
        <v>34798</v>
      </c>
      <c r="B5103" s="139" t="s">
        <v>34799</v>
      </c>
      <c r="C5103" s="138" t="s">
        <v>34800</v>
      </c>
      <c r="D5103" s="139" t="s">
        <v>1770</v>
      </c>
      <c r="E5103" s="140">
        <v>1965.44</v>
      </c>
    </row>
    <row r="5104" spans="1:5" ht="20.100000000000001" customHeight="1" x14ac:dyDescent="0.2">
      <c r="A5104" s="138" t="s">
        <v>34801</v>
      </c>
      <c r="B5104" s="139" t="s">
        <v>34802</v>
      </c>
      <c r="C5104" s="138" t="s">
        <v>34803</v>
      </c>
      <c r="D5104" s="139" t="s">
        <v>1770</v>
      </c>
      <c r="E5104" s="140">
        <v>1778.83</v>
      </c>
    </row>
    <row r="5105" spans="1:5" ht="20.100000000000001" customHeight="1" x14ac:dyDescent="0.2">
      <c r="A5105" s="138" t="s">
        <v>34804</v>
      </c>
      <c r="B5105" s="139" t="s">
        <v>34805</v>
      </c>
      <c r="C5105" s="138" t="s">
        <v>34806</v>
      </c>
      <c r="D5105" s="139" t="s">
        <v>1770</v>
      </c>
      <c r="E5105" s="140">
        <v>1968.56</v>
      </c>
    </row>
    <row r="5106" spans="1:5" ht="20.100000000000001" customHeight="1" x14ac:dyDescent="0.2">
      <c r="A5106" s="138" t="s">
        <v>34807</v>
      </c>
      <c r="B5106" s="139" t="s">
        <v>34808</v>
      </c>
      <c r="C5106" s="138" t="s">
        <v>34809</v>
      </c>
      <c r="D5106" s="139" t="s">
        <v>1770</v>
      </c>
      <c r="E5106" s="140">
        <v>2158.31</v>
      </c>
    </row>
    <row r="5107" spans="1:5" ht="20.100000000000001" customHeight="1" x14ac:dyDescent="0.2">
      <c r="A5107" s="138" t="s">
        <v>34810</v>
      </c>
      <c r="B5107" s="139" t="s">
        <v>34811</v>
      </c>
      <c r="C5107" s="138" t="s">
        <v>34812</v>
      </c>
      <c r="D5107" s="139" t="s">
        <v>1770</v>
      </c>
      <c r="E5107" s="140">
        <v>2347.9899999999998</v>
      </c>
    </row>
    <row r="5108" spans="1:5" ht="20.100000000000001" customHeight="1" x14ac:dyDescent="0.2">
      <c r="A5108" s="138" t="s">
        <v>34813</v>
      </c>
      <c r="B5108" s="139" t="s">
        <v>34814</v>
      </c>
      <c r="C5108" s="138" t="s">
        <v>34815</v>
      </c>
      <c r="D5108" s="139" t="s">
        <v>1770</v>
      </c>
      <c r="E5108" s="140">
        <v>2537.75</v>
      </c>
    </row>
    <row r="5109" spans="1:5" ht="20.100000000000001" customHeight="1" x14ac:dyDescent="0.2">
      <c r="A5109" s="138" t="s">
        <v>34816</v>
      </c>
      <c r="B5109" s="139" t="s">
        <v>34817</v>
      </c>
      <c r="C5109" s="138" t="s">
        <v>34818</v>
      </c>
      <c r="D5109" s="139" t="s">
        <v>1770</v>
      </c>
      <c r="E5109" s="140">
        <v>2727.44</v>
      </c>
    </row>
    <row r="5110" spans="1:5" ht="20.100000000000001" customHeight="1" x14ac:dyDescent="0.2">
      <c r="A5110" s="138" t="s">
        <v>34819</v>
      </c>
      <c r="B5110" s="139" t="s">
        <v>34820</v>
      </c>
      <c r="C5110" s="138" t="s">
        <v>34821</v>
      </c>
      <c r="D5110" s="139" t="s">
        <v>1770</v>
      </c>
      <c r="E5110" s="140">
        <v>2917.18</v>
      </c>
    </row>
    <row r="5111" spans="1:5" ht="20.100000000000001" customHeight="1" x14ac:dyDescent="0.2">
      <c r="A5111" s="138" t="s">
        <v>34822</v>
      </c>
      <c r="B5111" s="139" t="s">
        <v>34823</v>
      </c>
      <c r="C5111" s="138" t="s">
        <v>34824</v>
      </c>
      <c r="D5111" s="139" t="s">
        <v>1770</v>
      </c>
      <c r="E5111" s="140">
        <v>3620.98</v>
      </c>
    </row>
    <row r="5112" spans="1:5" ht="20.100000000000001" customHeight="1" x14ac:dyDescent="0.2">
      <c r="A5112" s="138" t="s">
        <v>34825</v>
      </c>
      <c r="B5112" s="139" t="s">
        <v>34826</v>
      </c>
      <c r="C5112" s="138" t="s">
        <v>34827</v>
      </c>
      <c r="D5112" s="139" t="s">
        <v>1770</v>
      </c>
      <c r="E5112" s="140">
        <v>3870.65</v>
      </c>
    </row>
    <row r="5113" spans="1:5" ht="20.100000000000001" customHeight="1" x14ac:dyDescent="0.2">
      <c r="A5113" s="138" t="s">
        <v>34828</v>
      </c>
      <c r="B5113" s="139" t="s">
        <v>34829</v>
      </c>
      <c r="C5113" s="138" t="s">
        <v>34830</v>
      </c>
      <c r="D5113" s="139" t="s">
        <v>1770</v>
      </c>
      <c r="E5113" s="140">
        <v>4120.33</v>
      </c>
    </row>
    <row r="5114" spans="1:5" ht="20.100000000000001" customHeight="1" x14ac:dyDescent="0.2">
      <c r="A5114" s="138" t="s">
        <v>34831</v>
      </c>
      <c r="B5114" s="139" t="s">
        <v>34832</v>
      </c>
      <c r="C5114" s="138" t="s">
        <v>34833</v>
      </c>
      <c r="D5114" s="139" t="s">
        <v>1770</v>
      </c>
      <c r="E5114" s="140">
        <v>4369.8999999999996</v>
      </c>
    </row>
    <row r="5115" spans="1:5" ht="20.100000000000001" customHeight="1" x14ac:dyDescent="0.2">
      <c r="A5115" s="138" t="s">
        <v>34834</v>
      </c>
      <c r="B5115" s="139" t="s">
        <v>34835</v>
      </c>
      <c r="C5115" s="138" t="s">
        <v>34836</v>
      </c>
      <c r="D5115" s="139" t="s">
        <v>1770</v>
      </c>
      <c r="E5115" s="140">
        <v>4619.5600000000004</v>
      </c>
    </row>
    <row r="5116" spans="1:5" ht="20.100000000000001" customHeight="1" x14ac:dyDescent="0.2">
      <c r="A5116" s="547" t="s">
        <v>34837</v>
      </c>
      <c r="B5116" s="548" t="s">
        <v>34838</v>
      </c>
      <c r="C5116" s="547" t="s">
        <v>34839</v>
      </c>
      <c r="D5116" s="548" t="s">
        <v>1770</v>
      </c>
      <c r="E5116" s="549">
        <v>339.52</v>
      </c>
    </row>
    <row r="5117" spans="1:5" ht="2.1" customHeight="1" x14ac:dyDescent="0.2">
      <c r="A5117" s="547"/>
      <c r="B5117" s="548"/>
      <c r="C5117" s="547"/>
      <c r="D5117" s="548"/>
      <c r="E5117" s="549"/>
    </row>
    <row r="5118" spans="1:5" ht="20.100000000000001" customHeight="1" x14ac:dyDescent="0.2">
      <c r="A5118" s="547" t="s">
        <v>34840</v>
      </c>
      <c r="B5118" s="548" t="s">
        <v>34841</v>
      </c>
      <c r="C5118" s="547" t="s">
        <v>34842</v>
      </c>
      <c r="D5118" s="548" t="s">
        <v>1770</v>
      </c>
      <c r="E5118" s="549">
        <v>340.09</v>
      </c>
    </row>
    <row r="5119" spans="1:5" ht="2.1" customHeight="1" x14ac:dyDescent="0.2">
      <c r="A5119" s="547"/>
      <c r="B5119" s="548"/>
      <c r="C5119" s="547"/>
      <c r="D5119" s="548"/>
      <c r="E5119" s="549"/>
    </row>
    <row r="5120" spans="1:5" ht="20.100000000000001" customHeight="1" x14ac:dyDescent="0.2">
      <c r="A5120" s="547" t="s">
        <v>34843</v>
      </c>
      <c r="B5120" s="548" t="s">
        <v>34844</v>
      </c>
      <c r="C5120" s="547" t="s">
        <v>34845</v>
      </c>
      <c r="D5120" s="548" t="s">
        <v>1770</v>
      </c>
      <c r="E5120" s="549">
        <v>356.14</v>
      </c>
    </row>
    <row r="5121" spans="1:5" ht="2.1" customHeight="1" x14ac:dyDescent="0.2">
      <c r="A5121" s="547"/>
      <c r="B5121" s="548"/>
      <c r="C5121" s="547"/>
      <c r="D5121" s="548"/>
      <c r="E5121" s="549"/>
    </row>
    <row r="5122" spans="1:5" ht="20.100000000000001" customHeight="1" x14ac:dyDescent="0.2">
      <c r="A5122" s="547" t="s">
        <v>34846</v>
      </c>
      <c r="B5122" s="548" t="s">
        <v>34847</v>
      </c>
      <c r="C5122" s="547" t="s">
        <v>34848</v>
      </c>
      <c r="D5122" s="548" t="s">
        <v>1770</v>
      </c>
      <c r="E5122" s="549">
        <v>356.71</v>
      </c>
    </row>
    <row r="5123" spans="1:5" ht="2.1" customHeight="1" x14ac:dyDescent="0.2">
      <c r="A5123" s="547"/>
      <c r="B5123" s="548"/>
      <c r="C5123" s="547"/>
      <c r="D5123" s="548"/>
      <c r="E5123" s="549"/>
    </row>
    <row r="5124" spans="1:5" ht="20.100000000000001" customHeight="1" x14ac:dyDescent="0.2">
      <c r="A5124" s="547" t="s">
        <v>34849</v>
      </c>
      <c r="B5124" s="548" t="s">
        <v>34850</v>
      </c>
      <c r="C5124" s="547" t="s">
        <v>34851</v>
      </c>
      <c r="D5124" s="548" t="s">
        <v>1770</v>
      </c>
      <c r="E5124" s="549">
        <v>377.33</v>
      </c>
    </row>
    <row r="5125" spans="1:5" ht="2.1" customHeight="1" x14ac:dyDescent="0.2">
      <c r="A5125" s="547"/>
      <c r="B5125" s="548"/>
      <c r="C5125" s="547"/>
      <c r="D5125" s="548"/>
      <c r="E5125" s="549"/>
    </row>
    <row r="5126" spans="1:5" ht="20.100000000000001" customHeight="1" x14ac:dyDescent="0.2">
      <c r="A5126" s="547" t="s">
        <v>34852</v>
      </c>
      <c r="B5126" s="548" t="s">
        <v>34853</v>
      </c>
      <c r="C5126" s="547" t="s">
        <v>34854</v>
      </c>
      <c r="D5126" s="548" t="s">
        <v>1770</v>
      </c>
      <c r="E5126" s="549">
        <v>340.32</v>
      </c>
    </row>
    <row r="5127" spans="1:5" ht="2.1" customHeight="1" x14ac:dyDescent="0.2">
      <c r="A5127" s="547"/>
      <c r="B5127" s="548"/>
      <c r="C5127" s="547"/>
      <c r="D5127" s="548"/>
      <c r="E5127" s="549"/>
    </row>
    <row r="5128" spans="1:5" ht="20.100000000000001" customHeight="1" x14ac:dyDescent="0.2">
      <c r="A5128" s="547" t="s">
        <v>34855</v>
      </c>
      <c r="B5128" s="548" t="s">
        <v>34856</v>
      </c>
      <c r="C5128" s="547" t="s">
        <v>34857</v>
      </c>
      <c r="D5128" s="548" t="s">
        <v>1770</v>
      </c>
      <c r="E5128" s="549">
        <v>356.38</v>
      </c>
    </row>
    <row r="5129" spans="1:5" ht="2.1" customHeight="1" x14ac:dyDescent="0.2">
      <c r="A5129" s="547"/>
      <c r="B5129" s="548"/>
      <c r="C5129" s="547"/>
      <c r="D5129" s="548"/>
      <c r="E5129" s="549"/>
    </row>
    <row r="5130" spans="1:5" ht="20.100000000000001" customHeight="1" x14ac:dyDescent="0.2">
      <c r="A5130" s="547" t="s">
        <v>34858</v>
      </c>
      <c r="B5130" s="548" t="s">
        <v>34859</v>
      </c>
      <c r="C5130" s="547" t="s">
        <v>34860</v>
      </c>
      <c r="D5130" s="548" t="s">
        <v>1770</v>
      </c>
      <c r="E5130" s="549">
        <v>357.02</v>
      </c>
    </row>
    <row r="5131" spans="1:5" ht="2.1" customHeight="1" x14ac:dyDescent="0.2">
      <c r="A5131" s="547"/>
      <c r="B5131" s="548"/>
      <c r="C5131" s="547"/>
      <c r="D5131" s="548"/>
      <c r="E5131" s="549"/>
    </row>
    <row r="5132" spans="1:5" ht="20.100000000000001" customHeight="1" x14ac:dyDescent="0.2">
      <c r="A5132" s="547" t="s">
        <v>34861</v>
      </c>
      <c r="B5132" s="548" t="s">
        <v>34862</v>
      </c>
      <c r="C5132" s="547" t="s">
        <v>34863</v>
      </c>
      <c r="D5132" s="548" t="s">
        <v>1770</v>
      </c>
      <c r="E5132" s="549">
        <v>377.67</v>
      </c>
    </row>
    <row r="5133" spans="1:5" ht="2.1" customHeight="1" x14ac:dyDescent="0.2">
      <c r="A5133" s="547"/>
      <c r="B5133" s="548"/>
      <c r="C5133" s="547"/>
      <c r="D5133" s="548"/>
      <c r="E5133" s="549"/>
    </row>
    <row r="5134" spans="1:5" ht="20.100000000000001" customHeight="1" x14ac:dyDescent="0.2">
      <c r="A5134" s="547" t="s">
        <v>34864</v>
      </c>
      <c r="B5134" s="548" t="s">
        <v>34865</v>
      </c>
      <c r="C5134" s="547" t="s">
        <v>34866</v>
      </c>
      <c r="D5134" s="548" t="s">
        <v>1770</v>
      </c>
      <c r="E5134" s="549">
        <v>378.35</v>
      </c>
    </row>
    <row r="5135" spans="1:5" ht="2.1" customHeight="1" x14ac:dyDescent="0.2">
      <c r="A5135" s="547"/>
      <c r="B5135" s="548"/>
      <c r="C5135" s="547"/>
      <c r="D5135" s="548"/>
      <c r="E5135" s="549"/>
    </row>
    <row r="5136" spans="1:5" ht="20.100000000000001" customHeight="1" x14ac:dyDescent="0.2">
      <c r="A5136" s="547" t="s">
        <v>34867</v>
      </c>
      <c r="B5136" s="548" t="s">
        <v>34868</v>
      </c>
      <c r="C5136" s="547" t="s">
        <v>34869</v>
      </c>
      <c r="D5136" s="548" t="s">
        <v>1770</v>
      </c>
      <c r="E5136" s="549">
        <v>399.05</v>
      </c>
    </row>
    <row r="5137" spans="1:5" ht="2.1" customHeight="1" x14ac:dyDescent="0.2">
      <c r="A5137" s="547"/>
      <c r="B5137" s="548"/>
      <c r="C5137" s="547"/>
      <c r="D5137" s="548"/>
      <c r="E5137" s="549"/>
    </row>
    <row r="5138" spans="1:5" ht="20.100000000000001" customHeight="1" x14ac:dyDescent="0.2">
      <c r="A5138" s="547" t="s">
        <v>34870</v>
      </c>
      <c r="B5138" s="548" t="s">
        <v>34871</v>
      </c>
      <c r="C5138" s="547" t="s">
        <v>34872</v>
      </c>
      <c r="D5138" s="548" t="s">
        <v>1770</v>
      </c>
      <c r="E5138" s="549">
        <v>357.55</v>
      </c>
    </row>
    <row r="5139" spans="1:5" ht="2.1" customHeight="1" x14ac:dyDescent="0.2">
      <c r="A5139" s="547"/>
      <c r="B5139" s="548"/>
      <c r="C5139" s="547"/>
      <c r="D5139" s="548"/>
      <c r="E5139" s="549"/>
    </row>
    <row r="5140" spans="1:5" ht="20.100000000000001" customHeight="1" x14ac:dyDescent="0.2">
      <c r="A5140" s="547" t="s">
        <v>34873</v>
      </c>
      <c r="B5140" s="548" t="s">
        <v>34874</v>
      </c>
      <c r="C5140" s="547" t="s">
        <v>34875</v>
      </c>
      <c r="D5140" s="548" t="s">
        <v>1770</v>
      </c>
      <c r="E5140" s="549">
        <v>378.29</v>
      </c>
    </row>
    <row r="5141" spans="1:5" ht="2.1" customHeight="1" x14ac:dyDescent="0.2">
      <c r="A5141" s="547"/>
      <c r="B5141" s="548"/>
      <c r="C5141" s="547"/>
      <c r="D5141" s="548"/>
      <c r="E5141" s="549"/>
    </row>
    <row r="5142" spans="1:5" ht="20.100000000000001" customHeight="1" x14ac:dyDescent="0.2">
      <c r="A5142" s="547" t="s">
        <v>34876</v>
      </c>
      <c r="B5142" s="548" t="s">
        <v>34877</v>
      </c>
      <c r="C5142" s="547" t="s">
        <v>34878</v>
      </c>
      <c r="D5142" s="548" t="s">
        <v>1770</v>
      </c>
      <c r="E5142" s="549">
        <v>378.97</v>
      </c>
    </row>
    <row r="5143" spans="1:5" ht="2.1" customHeight="1" x14ac:dyDescent="0.2">
      <c r="A5143" s="547"/>
      <c r="B5143" s="548"/>
      <c r="C5143" s="547"/>
      <c r="D5143" s="548"/>
      <c r="E5143" s="549"/>
    </row>
    <row r="5144" spans="1:5" ht="20.100000000000001" customHeight="1" x14ac:dyDescent="0.2">
      <c r="A5144" s="547" t="s">
        <v>34879</v>
      </c>
      <c r="B5144" s="548" t="s">
        <v>34880</v>
      </c>
      <c r="C5144" s="547" t="s">
        <v>34881</v>
      </c>
      <c r="D5144" s="548" t="s">
        <v>1770</v>
      </c>
      <c r="E5144" s="549">
        <v>399.77</v>
      </c>
    </row>
    <row r="5145" spans="1:5" ht="2.1" customHeight="1" x14ac:dyDescent="0.2">
      <c r="A5145" s="547"/>
      <c r="B5145" s="548"/>
      <c r="C5145" s="547"/>
      <c r="D5145" s="548"/>
      <c r="E5145" s="549"/>
    </row>
    <row r="5146" spans="1:5" ht="20.100000000000001" customHeight="1" x14ac:dyDescent="0.2">
      <c r="A5146" s="547" t="s">
        <v>34882</v>
      </c>
      <c r="B5146" s="548" t="s">
        <v>34883</v>
      </c>
      <c r="C5146" s="547" t="s">
        <v>34884</v>
      </c>
      <c r="D5146" s="548" t="s">
        <v>1770</v>
      </c>
      <c r="E5146" s="549">
        <v>400.59</v>
      </c>
    </row>
    <row r="5147" spans="1:5" ht="2.1" customHeight="1" x14ac:dyDescent="0.2">
      <c r="A5147" s="547"/>
      <c r="B5147" s="548"/>
      <c r="C5147" s="547"/>
      <c r="D5147" s="548"/>
      <c r="E5147" s="549"/>
    </row>
    <row r="5148" spans="1:5" ht="20.100000000000001" customHeight="1" x14ac:dyDescent="0.2">
      <c r="A5148" s="547" t="s">
        <v>34885</v>
      </c>
      <c r="B5148" s="548" t="s">
        <v>34886</v>
      </c>
      <c r="C5148" s="547" t="s">
        <v>34887</v>
      </c>
      <c r="D5148" s="548" t="s">
        <v>1770</v>
      </c>
      <c r="E5148" s="549">
        <v>421.41</v>
      </c>
    </row>
    <row r="5149" spans="1:5" ht="2.1" customHeight="1" x14ac:dyDescent="0.2">
      <c r="A5149" s="547"/>
      <c r="B5149" s="548"/>
      <c r="C5149" s="547"/>
      <c r="D5149" s="548"/>
      <c r="E5149" s="549"/>
    </row>
    <row r="5150" spans="1:5" ht="20.100000000000001" customHeight="1" x14ac:dyDescent="0.2">
      <c r="A5150" s="547" t="s">
        <v>34888</v>
      </c>
      <c r="B5150" s="548" t="s">
        <v>34889</v>
      </c>
      <c r="C5150" s="547" t="s">
        <v>34890</v>
      </c>
      <c r="D5150" s="548" t="s">
        <v>1770</v>
      </c>
      <c r="E5150" s="549">
        <v>442.28</v>
      </c>
    </row>
    <row r="5151" spans="1:5" ht="2.1" customHeight="1" x14ac:dyDescent="0.2">
      <c r="A5151" s="547"/>
      <c r="B5151" s="548"/>
      <c r="C5151" s="547"/>
      <c r="D5151" s="548"/>
      <c r="E5151" s="549"/>
    </row>
    <row r="5152" spans="1:5" ht="20.100000000000001" customHeight="1" x14ac:dyDescent="0.2">
      <c r="A5152" s="547" t="s">
        <v>34891</v>
      </c>
      <c r="B5152" s="548" t="s">
        <v>34892</v>
      </c>
      <c r="C5152" s="547" t="s">
        <v>34893</v>
      </c>
      <c r="D5152" s="548" t="s">
        <v>1770</v>
      </c>
      <c r="E5152" s="549">
        <v>423.48</v>
      </c>
    </row>
    <row r="5153" spans="1:5" ht="2.1" customHeight="1" x14ac:dyDescent="0.2">
      <c r="A5153" s="547"/>
      <c r="B5153" s="548"/>
      <c r="C5153" s="547"/>
      <c r="D5153" s="548"/>
      <c r="E5153" s="549"/>
    </row>
    <row r="5154" spans="1:5" ht="20.100000000000001" customHeight="1" x14ac:dyDescent="0.2">
      <c r="A5154" s="547" t="s">
        <v>34894</v>
      </c>
      <c r="B5154" s="548" t="s">
        <v>34895</v>
      </c>
      <c r="C5154" s="547" t="s">
        <v>34896</v>
      </c>
      <c r="D5154" s="548" t="s">
        <v>1770</v>
      </c>
      <c r="E5154" s="549">
        <v>444.52</v>
      </c>
    </row>
    <row r="5155" spans="1:5" ht="2.1" customHeight="1" x14ac:dyDescent="0.2">
      <c r="A5155" s="547"/>
      <c r="B5155" s="548"/>
      <c r="C5155" s="547"/>
      <c r="D5155" s="548"/>
      <c r="E5155" s="549"/>
    </row>
    <row r="5156" spans="1:5" ht="20.100000000000001" customHeight="1" x14ac:dyDescent="0.2">
      <c r="A5156" s="547" t="s">
        <v>34897</v>
      </c>
      <c r="B5156" s="548" t="s">
        <v>34898</v>
      </c>
      <c r="C5156" s="547" t="s">
        <v>34899</v>
      </c>
      <c r="D5156" s="548" t="s">
        <v>1770</v>
      </c>
      <c r="E5156" s="549">
        <v>461.01</v>
      </c>
    </row>
    <row r="5157" spans="1:5" ht="2.1" customHeight="1" x14ac:dyDescent="0.2">
      <c r="A5157" s="547"/>
      <c r="B5157" s="548"/>
      <c r="C5157" s="547"/>
      <c r="D5157" s="548"/>
      <c r="E5157" s="549"/>
    </row>
    <row r="5158" spans="1:5" ht="20.100000000000001" customHeight="1" x14ac:dyDescent="0.2">
      <c r="A5158" s="547" t="s">
        <v>34900</v>
      </c>
      <c r="B5158" s="548" t="s">
        <v>34901</v>
      </c>
      <c r="C5158" s="547" t="s">
        <v>34902</v>
      </c>
      <c r="D5158" s="548" t="s">
        <v>1770</v>
      </c>
      <c r="E5158" s="549">
        <v>482.13</v>
      </c>
    </row>
    <row r="5159" spans="1:5" ht="2.1" customHeight="1" x14ac:dyDescent="0.2">
      <c r="A5159" s="547"/>
      <c r="B5159" s="548"/>
      <c r="C5159" s="547"/>
      <c r="D5159" s="548"/>
      <c r="E5159" s="549"/>
    </row>
    <row r="5160" spans="1:5" ht="20.100000000000001" customHeight="1" x14ac:dyDescent="0.2">
      <c r="A5160" s="547" t="s">
        <v>34903</v>
      </c>
      <c r="B5160" s="548" t="s">
        <v>34904</v>
      </c>
      <c r="C5160" s="547" t="s">
        <v>34905</v>
      </c>
      <c r="D5160" s="548" t="s">
        <v>1770</v>
      </c>
      <c r="E5160" s="549">
        <v>503.36</v>
      </c>
    </row>
    <row r="5161" spans="1:5" ht="2.1" customHeight="1" x14ac:dyDescent="0.2">
      <c r="A5161" s="547"/>
      <c r="B5161" s="548"/>
      <c r="C5161" s="547"/>
      <c r="D5161" s="548"/>
      <c r="E5161" s="549"/>
    </row>
    <row r="5162" spans="1:5" ht="20.100000000000001" customHeight="1" x14ac:dyDescent="0.2">
      <c r="A5162" s="547" t="s">
        <v>34906</v>
      </c>
      <c r="B5162" s="548" t="s">
        <v>34907</v>
      </c>
      <c r="C5162" s="547" t="s">
        <v>34908</v>
      </c>
      <c r="D5162" s="548" t="s">
        <v>1770</v>
      </c>
      <c r="E5162" s="549">
        <v>967.55</v>
      </c>
    </row>
    <row r="5163" spans="1:5" ht="2.1" customHeight="1" x14ac:dyDescent="0.2">
      <c r="A5163" s="547"/>
      <c r="B5163" s="548"/>
      <c r="C5163" s="547"/>
      <c r="D5163" s="548"/>
      <c r="E5163" s="549"/>
    </row>
    <row r="5164" spans="1:5" ht="20.100000000000001" customHeight="1" x14ac:dyDescent="0.2">
      <c r="A5164" s="138" t="s">
        <v>34909</v>
      </c>
      <c r="B5164" s="139" t="s">
        <v>34910</v>
      </c>
      <c r="C5164" s="138" t="s">
        <v>34911</v>
      </c>
      <c r="D5164" s="139" t="s">
        <v>5927</v>
      </c>
      <c r="E5164" s="140">
        <v>1010.36</v>
      </c>
    </row>
    <row r="5165" spans="1:5" ht="20.100000000000001" customHeight="1" x14ac:dyDescent="0.2">
      <c r="A5165" s="138" t="s">
        <v>34912</v>
      </c>
      <c r="B5165" s="139" t="s">
        <v>34913</v>
      </c>
      <c r="C5165" s="138" t="s">
        <v>34914</v>
      </c>
      <c r="D5165" s="139" t="s">
        <v>5927</v>
      </c>
      <c r="E5165" s="140">
        <v>4095.86</v>
      </c>
    </row>
    <row r="5166" spans="1:5" ht="20.100000000000001" customHeight="1" x14ac:dyDescent="0.2">
      <c r="A5166" s="138" t="s">
        <v>34915</v>
      </c>
      <c r="B5166" s="139" t="s">
        <v>34916</v>
      </c>
      <c r="C5166" s="138" t="s">
        <v>34917</v>
      </c>
      <c r="D5166" s="139" t="s">
        <v>5927</v>
      </c>
      <c r="E5166" s="140">
        <v>631.57000000000005</v>
      </c>
    </row>
    <row r="5167" spans="1:5" ht="20.100000000000001" customHeight="1" x14ac:dyDescent="0.2">
      <c r="A5167" s="547" t="s">
        <v>34918</v>
      </c>
      <c r="B5167" s="548" t="s">
        <v>34919</v>
      </c>
      <c r="C5167" s="547" t="s">
        <v>34920</v>
      </c>
      <c r="D5167" s="548" t="s">
        <v>5927</v>
      </c>
      <c r="E5167" s="549">
        <v>2829.44</v>
      </c>
    </row>
    <row r="5168" spans="1:5" ht="2.1" customHeight="1" x14ac:dyDescent="0.2">
      <c r="A5168" s="547"/>
      <c r="B5168" s="548"/>
      <c r="C5168" s="547"/>
      <c r="D5168" s="548"/>
      <c r="E5168" s="549"/>
    </row>
    <row r="5169" spans="1:5" ht="20.100000000000001" customHeight="1" x14ac:dyDescent="0.2">
      <c r="A5169" s="547" t="s">
        <v>34921</v>
      </c>
      <c r="B5169" s="548" t="s">
        <v>34922</v>
      </c>
      <c r="C5169" s="547" t="s">
        <v>34923</v>
      </c>
      <c r="D5169" s="548" t="s">
        <v>5927</v>
      </c>
      <c r="E5169" s="549">
        <v>8220.1299999999992</v>
      </c>
    </row>
    <row r="5170" spans="1:5" ht="2.1" customHeight="1" x14ac:dyDescent="0.2">
      <c r="A5170" s="547"/>
      <c r="B5170" s="548"/>
      <c r="C5170" s="547"/>
      <c r="D5170" s="548"/>
      <c r="E5170" s="549"/>
    </row>
    <row r="5171" spans="1:5" ht="20.100000000000001" customHeight="1" x14ac:dyDescent="0.2">
      <c r="A5171" s="547" t="s">
        <v>34924</v>
      </c>
      <c r="B5171" s="548" t="s">
        <v>34925</v>
      </c>
      <c r="C5171" s="547" t="s">
        <v>34926</v>
      </c>
      <c r="D5171" s="548" t="s">
        <v>5927</v>
      </c>
      <c r="E5171" s="549">
        <v>1414.36</v>
      </c>
    </row>
    <row r="5172" spans="1:5" ht="2.1" customHeight="1" x14ac:dyDescent="0.2">
      <c r="A5172" s="547"/>
      <c r="B5172" s="548"/>
      <c r="C5172" s="547"/>
      <c r="D5172" s="548"/>
      <c r="E5172" s="549"/>
    </row>
    <row r="5173" spans="1:5" ht="20.100000000000001" customHeight="1" x14ac:dyDescent="0.2">
      <c r="A5173" s="547" t="s">
        <v>34927</v>
      </c>
      <c r="B5173" s="548" t="s">
        <v>34928</v>
      </c>
      <c r="C5173" s="547" t="s">
        <v>34929</v>
      </c>
      <c r="D5173" s="548" t="s">
        <v>21361</v>
      </c>
      <c r="E5173" s="549">
        <v>15031.93</v>
      </c>
    </row>
    <row r="5174" spans="1:5" ht="2.1" customHeight="1" x14ac:dyDescent="0.2">
      <c r="A5174" s="547"/>
      <c r="B5174" s="548"/>
      <c r="C5174" s="547"/>
      <c r="D5174" s="548"/>
      <c r="E5174" s="549"/>
    </row>
    <row r="5175" spans="1:5" ht="20.100000000000001" customHeight="1" x14ac:dyDescent="0.2">
      <c r="A5175" s="547" t="s">
        <v>34930</v>
      </c>
      <c r="B5175" s="548" t="s">
        <v>34931</v>
      </c>
      <c r="C5175" s="547" t="s">
        <v>34932</v>
      </c>
      <c r="D5175" s="548" t="s">
        <v>1549</v>
      </c>
      <c r="E5175" s="549">
        <v>1959.74</v>
      </c>
    </row>
    <row r="5176" spans="1:5" ht="2.1" customHeight="1" x14ac:dyDescent="0.2">
      <c r="A5176" s="547"/>
      <c r="B5176" s="548"/>
      <c r="C5176" s="547"/>
      <c r="D5176" s="548"/>
      <c r="E5176" s="549"/>
    </row>
    <row r="5177" spans="1:5" ht="20.100000000000001" customHeight="1" x14ac:dyDescent="0.2">
      <c r="A5177" s="136" t="s">
        <v>1726</v>
      </c>
      <c r="B5177" s="552" t="s">
        <v>1693</v>
      </c>
      <c r="C5177" s="552"/>
      <c r="D5177" s="552"/>
      <c r="E5177" s="137">
        <v>1952.58</v>
      </c>
    </row>
    <row r="5178" spans="1:5" ht="20.100000000000001" customHeight="1" x14ac:dyDescent="0.2">
      <c r="A5178" s="547" t="s">
        <v>1727</v>
      </c>
      <c r="B5178" s="548" t="s">
        <v>34933</v>
      </c>
      <c r="C5178" s="547" t="s">
        <v>34934</v>
      </c>
      <c r="D5178" s="548" t="s">
        <v>1770</v>
      </c>
      <c r="E5178" s="549">
        <v>160.56</v>
      </c>
    </row>
    <row r="5179" spans="1:5" ht="2.1" customHeight="1" x14ac:dyDescent="0.2">
      <c r="A5179" s="547"/>
      <c r="B5179" s="548"/>
      <c r="C5179" s="547"/>
      <c r="D5179" s="548"/>
      <c r="E5179" s="549"/>
    </row>
    <row r="5180" spans="1:5" ht="20.100000000000001" customHeight="1" x14ac:dyDescent="0.2">
      <c r="A5180" s="547" t="s">
        <v>1728</v>
      </c>
      <c r="B5180" s="548" t="s">
        <v>34935</v>
      </c>
      <c r="C5180" s="547" t="s">
        <v>34936</v>
      </c>
      <c r="D5180" s="548" t="s">
        <v>1770</v>
      </c>
      <c r="E5180" s="549">
        <v>417.38</v>
      </c>
    </row>
    <row r="5181" spans="1:5" ht="11.1" customHeight="1" x14ac:dyDescent="0.2">
      <c r="A5181" s="547"/>
      <c r="B5181" s="548"/>
      <c r="C5181" s="547"/>
      <c r="D5181" s="548"/>
      <c r="E5181" s="549"/>
    </row>
    <row r="5182" spans="1:5" ht="20.100000000000001" customHeight="1" x14ac:dyDescent="0.2">
      <c r="A5182" s="547" t="s">
        <v>34937</v>
      </c>
      <c r="B5182" s="548" t="s">
        <v>34938</v>
      </c>
      <c r="C5182" s="547" t="s">
        <v>34939</v>
      </c>
      <c r="D5182" s="548" t="s">
        <v>5927</v>
      </c>
      <c r="E5182" s="549">
        <v>115.06</v>
      </c>
    </row>
    <row r="5183" spans="1:5" ht="2.1" customHeight="1" x14ac:dyDescent="0.2">
      <c r="A5183" s="547"/>
      <c r="B5183" s="548"/>
      <c r="C5183" s="547"/>
      <c r="D5183" s="548"/>
      <c r="E5183" s="549"/>
    </row>
    <row r="5184" spans="1:5" ht="20.100000000000001" customHeight="1" x14ac:dyDescent="0.2">
      <c r="A5184" s="547" t="s">
        <v>34940</v>
      </c>
      <c r="B5184" s="548" t="s">
        <v>34941</v>
      </c>
      <c r="C5184" s="547" t="s">
        <v>34942</v>
      </c>
      <c r="D5184" s="548" t="s">
        <v>5927</v>
      </c>
      <c r="E5184" s="549">
        <v>327.07</v>
      </c>
    </row>
    <row r="5185" spans="1:5" ht="2.1" customHeight="1" x14ac:dyDescent="0.2">
      <c r="A5185" s="547"/>
      <c r="B5185" s="548"/>
      <c r="C5185" s="547"/>
      <c r="D5185" s="548"/>
      <c r="E5185" s="549"/>
    </row>
    <row r="5186" spans="1:5" ht="20.100000000000001" customHeight="1" x14ac:dyDescent="0.2">
      <c r="A5186" s="547" t="s">
        <v>34943</v>
      </c>
      <c r="B5186" s="548" t="s">
        <v>34944</v>
      </c>
      <c r="C5186" s="547" t="s">
        <v>34945</v>
      </c>
      <c r="D5186" s="548" t="s">
        <v>21361</v>
      </c>
      <c r="E5186" s="549">
        <v>932.51</v>
      </c>
    </row>
    <row r="5187" spans="1:5" ht="2.1" customHeight="1" x14ac:dyDescent="0.2">
      <c r="A5187" s="547"/>
      <c r="B5187" s="548"/>
      <c r="C5187" s="547"/>
      <c r="D5187" s="548"/>
      <c r="E5187" s="549"/>
    </row>
    <row r="5188" spans="1:5" ht="20.100000000000001" customHeight="1" x14ac:dyDescent="0.2">
      <c r="A5188" s="136" t="s">
        <v>34946</v>
      </c>
      <c r="B5188" s="552" t="s">
        <v>34947</v>
      </c>
      <c r="C5188" s="552"/>
      <c r="D5188" s="552"/>
      <c r="E5188" s="137">
        <v>149.91</v>
      </c>
    </row>
    <row r="5189" spans="1:5" ht="20.100000000000001" customHeight="1" x14ac:dyDescent="0.2">
      <c r="A5189" s="547" t="s">
        <v>34948</v>
      </c>
      <c r="B5189" s="548" t="s">
        <v>34949</v>
      </c>
      <c r="C5189" s="547" t="s">
        <v>34950</v>
      </c>
      <c r="D5189" s="548" t="s">
        <v>5927</v>
      </c>
      <c r="E5189" s="549">
        <v>10.58</v>
      </c>
    </row>
    <row r="5190" spans="1:5" ht="2.1" customHeight="1" x14ac:dyDescent="0.2">
      <c r="A5190" s="547"/>
      <c r="B5190" s="548"/>
      <c r="C5190" s="547"/>
      <c r="D5190" s="548"/>
      <c r="E5190" s="549"/>
    </row>
    <row r="5191" spans="1:5" ht="20.100000000000001" customHeight="1" x14ac:dyDescent="0.2">
      <c r="A5191" s="547" t="s">
        <v>34951</v>
      </c>
      <c r="B5191" s="548" t="s">
        <v>34952</v>
      </c>
      <c r="C5191" s="547" t="s">
        <v>34953</v>
      </c>
      <c r="D5191" s="548" t="s">
        <v>5927</v>
      </c>
      <c r="E5191" s="549">
        <v>13.41</v>
      </c>
    </row>
    <row r="5192" spans="1:5" ht="2.1" customHeight="1" x14ac:dyDescent="0.2">
      <c r="A5192" s="547"/>
      <c r="B5192" s="548"/>
      <c r="C5192" s="547"/>
      <c r="D5192" s="548"/>
      <c r="E5192" s="549"/>
    </row>
    <row r="5193" spans="1:5" ht="20.100000000000001" customHeight="1" x14ac:dyDescent="0.2">
      <c r="A5193" s="547" t="s">
        <v>34954</v>
      </c>
      <c r="B5193" s="548" t="s">
        <v>34955</v>
      </c>
      <c r="C5193" s="547" t="s">
        <v>34956</v>
      </c>
      <c r="D5193" s="548" t="s">
        <v>5927</v>
      </c>
      <c r="E5193" s="549">
        <v>20.7</v>
      </c>
    </row>
    <row r="5194" spans="1:5" ht="2.1" customHeight="1" x14ac:dyDescent="0.2">
      <c r="A5194" s="547"/>
      <c r="B5194" s="548"/>
      <c r="C5194" s="547"/>
      <c r="D5194" s="548"/>
      <c r="E5194" s="549"/>
    </row>
    <row r="5195" spans="1:5" ht="20.100000000000001" customHeight="1" x14ac:dyDescent="0.2">
      <c r="A5195" s="547" t="s">
        <v>34957</v>
      </c>
      <c r="B5195" s="548" t="s">
        <v>34958</v>
      </c>
      <c r="C5195" s="547" t="s">
        <v>34959</v>
      </c>
      <c r="D5195" s="548" t="s">
        <v>5927</v>
      </c>
      <c r="E5195" s="549">
        <v>17.920000000000002</v>
      </c>
    </row>
    <row r="5196" spans="1:5" ht="2.1" customHeight="1" x14ac:dyDescent="0.2">
      <c r="A5196" s="547"/>
      <c r="B5196" s="548"/>
      <c r="C5196" s="547"/>
      <c r="D5196" s="548"/>
      <c r="E5196" s="549"/>
    </row>
    <row r="5197" spans="1:5" ht="20.100000000000001" customHeight="1" x14ac:dyDescent="0.2">
      <c r="A5197" s="138" t="s">
        <v>34960</v>
      </c>
      <c r="B5197" s="139" t="s">
        <v>34961</v>
      </c>
      <c r="C5197" s="138" t="s">
        <v>34962</v>
      </c>
      <c r="D5197" s="139" t="s">
        <v>5927</v>
      </c>
      <c r="E5197" s="140">
        <v>28.72</v>
      </c>
    </row>
    <row r="5198" spans="1:5" ht="20.100000000000001" customHeight="1" x14ac:dyDescent="0.2">
      <c r="A5198" s="138" t="s">
        <v>34963</v>
      </c>
      <c r="B5198" s="139" t="s">
        <v>34964</v>
      </c>
      <c r="C5198" s="138" t="s">
        <v>34965</v>
      </c>
      <c r="D5198" s="139" t="s">
        <v>5927</v>
      </c>
      <c r="E5198" s="140">
        <v>30.4</v>
      </c>
    </row>
    <row r="5199" spans="1:5" ht="20.100000000000001" customHeight="1" x14ac:dyDescent="0.2">
      <c r="A5199" s="138" t="s">
        <v>34966</v>
      </c>
      <c r="B5199" s="139" t="s">
        <v>34967</v>
      </c>
      <c r="C5199" s="138" t="s">
        <v>34968</v>
      </c>
      <c r="D5199" s="139" t="s">
        <v>5927</v>
      </c>
      <c r="E5199" s="140">
        <v>28.18</v>
      </c>
    </row>
    <row r="5200" spans="1:5" ht="20.100000000000001" customHeight="1" x14ac:dyDescent="0.2">
      <c r="A5200" s="547" t="s">
        <v>34969</v>
      </c>
      <c r="B5200" s="548" t="s">
        <v>34970</v>
      </c>
      <c r="C5200" s="547" t="s">
        <v>34971</v>
      </c>
      <c r="D5200" s="548" t="s">
        <v>5927</v>
      </c>
      <c r="E5200" s="549">
        <v>0</v>
      </c>
    </row>
    <row r="5201" spans="1:5" ht="2.1" customHeight="1" x14ac:dyDescent="0.2">
      <c r="A5201" s="547"/>
      <c r="B5201" s="548"/>
      <c r="C5201" s="547"/>
      <c r="D5201" s="548"/>
      <c r="E5201" s="549"/>
    </row>
    <row r="5202" spans="1:5" ht="20.100000000000001" customHeight="1" x14ac:dyDescent="0.2">
      <c r="A5202" s="547" t="s">
        <v>34972</v>
      </c>
      <c r="B5202" s="548" t="s">
        <v>34973</v>
      </c>
      <c r="C5202" s="547" t="s">
        <v>34974</v>
      </c>
      <c r="D5202" s="548" t="s">
        <v>5927</v>
      </c>
      <c r="E5202" s="549">
        <v>0</v>
      </c>
    </row>
    <row r="5203" spans="1:5" ht="2.1" customHeight="1" x14ac:dyDescent="0.2">
      <c r="A5203" s="547"/>
      <c r="B5203" s="548"/>
      <c r="C5203" s="547"/>
      <c r="D5203" s="548"/>
      <c r="E5203" s="549"/>
    </row>
    <row r="5204" spans="1:5" ht="20.100000000000001" customHeight="1" x14ac:dyDescent="0.2">
      <c r="A5204" s="547" t="s">
        <v>34975</v>
      </c>
      <c r="B5204" s="548" t="s">
        <v>34976</v>
      </c>
      <c r="C5204" s="547" t="s">
        <v>34977</v>
      </c>
      <c r="D5204" s="548" t="s">
        <v>5927</v>
      </c>
      <c r="E5204" s="549">
        <v>0</v>
      </c>
    </row>
    <row r="5205" spans="1:5" ht="2.1" customHeight="1" x14ac:dyDescent="0.2">
      <c r="A5205" s="547"/>
      <c r="B5205" s="548"/>
      <c r="C5205" s="547"/>
      <c r="D5205" s="548"/>
      <c r="E5205" s="549"/>
    </row>
    <row r="5206" spans="1:5" ht="20.100000000000001" customHeight="1" x14ac:dyDescent="0.2">
      <c r="A5206" s="547" t="s">
        <v>34978</v>
      </c>
      <c r="B5206" s="548" t="s">
        <v>34979</v>
      </c>
      <c r="C5206" s="547" t="s">
        <v>34980</v>
      </c>
      <c r="D5206" s="548" t="s">
        <v>5927</v>
      </c>
      <c r="E5206" s="549">
        <v>0</v>
      </c>
    </row>
    <row r="5207" spans="1:5" ht="2.1" customHeight="1" x14ac:dyDescent="0.2">
      <c r="A5207" s="547"/>
      <c r="B5207" s="548"/>
      <c r="C5207" s="547"/>
      <c r="D5207" s="548"/>
      <c r="E5207" s="549"/>
    </row>
    <row r="5208" spans="1:5" ht="20.100000000000001" customHeight="1" x14ac:dyDescent="0.2">
      <c r="A5208" s="136" t="s">
        <v>34981</v>
      </c>
      <c r="B5208" s="552" t="s">
        <v>34982</v>
      </c>
      <c r="C5208" s="552"/>
      <c r="D5208" s="552"/>
      <c r="E5208" s="137">
        <v>50.12</v>
      </c>
    </row>
    <row r="5209" spans="1:5" ht="20.100000000000001" customHeight="1" x14ac:dyDescent="0.2">
      <c r="A5209" s="547" t="s">
        <v>34983</v>
      </c>
      <c r="B5209" s="548" t="s">
        <v>34984</v>
      </c>
      <c r="C5209" s="547" t="s">
        <v>34985</v>
      </c>
      <c r="D5209" s="548" t="s">
        <v>5927</v>
      </c>
      <c r="E5209" s="549">
        <v>26.7</v>
      </c>
    </row>
    <row r="5210" spans="1:5" ht="2.1" customHeight="1" x14ac:dyDescent="0.2">
      <c r="A5210" s="547"/>
      <c r="B5210" s="548"/>
      <c r="C5210" s="547"/>
      <c r="D5210" s="548"/>
      <c r="E5210" s="549"/>
    </row>
    <row r="5211" spans="1:5" ht="20.100000000000001" customHeight="1" x14ac:dyDescent="0.2">
      <c r="A5211" s="138" t="s">
        <v>34986</v>
      </c>
      <c r="B5211" s="139" t="s">
        <v>34987</v>
      </c>
      <c r="C5211" s="138" t="s">
        <v>34988</v>
      </c>
      <c r="D5211" s="139" t="s">
        <v>5927</v>
      </c>
      <c r="E5211" s="140">
        <v>23.42</v>
      </c>
    </row>
    <row r="5212" spans="1:5" ht="20.100000000000001" customHeight="1" x14ac:dyDescent="0.2">
      <c r="A5212" s="136" t="s">
        <v>1729</v>
      </c>
      <c r="B5212" s="552" t="s">
        <v>34989</v>
      </c>
      <c r="C5212" s="552"/>
      <c r="D5212" s="552"/>
      <c r="E5212" s="137">
        <v>0</v>
      </c>
    </row>
    <row r="5213" spans="1:5" ht="20.100000000000001" customHeight="1" x14ac:dyDescent="0.2">
      <c r="A5213" s="136" t="s">
        <v>1730</v>
      </c>
      <c r="B5213" s="552" t="s">
        <v>34990</v>
      </c>
      <c r="C5213" s="552"/>
      <c r="D5213" s="552"/>
      <c r="E5213" s="137">
        <v>0</v>
      </c>
    </row>
    <row r="5214" spans="1:5" ht="20.100000000000001" customHeight="1" x14ac:dyDescent="0.2">
      <c r="A5214" s="138" t="s">
        <v>1731</v>
      </c>
      <c r="B5214" s="139" t="s">
        <v>34991</v>
      </c>
      <c r="C5214" s="138" t="s">
        <v>34992</v>
      </c>
      <c r="D5214" s="139" t="s">
        <v>21361</v>
      </c>
      <c r="E5214" s="140">
        <v>0</v>
      </c>
    </row>
    <row r="5215" spans="1:5" ht="20.100000000000001" customHeight="1" x14ac:dyDescent="0.2">
      <c r="A5215" s="138" t="s">
        <v>1732</v>
      </c>
      <c r="B5215" s="139" t="s">
        <v>34993</v>
      </c>
      <c r="C5215" s="138" t="s">
        <v>34994</v>
      </c>
      <c r="D5215" s="139" t="s">
        <v>21361</v>
      </c>
      <c r="E5215" s="140">
        <v>0</v>
      </c>
    </row>
    <row r="5216" spans="1:5" ht="20.100000000000001" customHeight="1" x14ac:dyDescent="0.2">
      <c r="A5216" s="138" t="s">
        <v>34995</v>
      </c>
      <c r="B5216" s="139" t="s">
        <v>34996</v>
      </c>
      <c r="C5216" s="138" t="s">
        <v>34997</v>
      </c>
      <c r="D5216" s="139" t="s">
        <v>21361</v>
      </c>
      <c r="E5216" s="140">
        <v>0</v>
      </c>
    </row>
    <row r="5217" spans="1:5" ht="20.100000000000001" customHeight="1" x14ac:dyDescent="0.2">
      <c r="A5217" s="547" t="s">
        <v>34998</v>
      </c>
      <c r="B5217" s="548" t="s">
        <v>34999</v>
      </c>
      <c r="C5217" s="547" t="s">
        <v>35000</v>
      </c>
      <c r="D5217" s="548" t="s">
        <v>21361</v>
      </c>
      <c r="E5217" s="549">
        <v>0</v>
      </c>
    </row>
    <row r="5218" spans="1:5" ht="2.1" customHeight="1" x14ac:dyDescent="0.2">
      <c r="A5218" s="547"/>
      <c r="B5218" s="548"/>
      <c r="C5218" s="547"/>
      <c r="D5218" s="548"/>
      <c r="E5218" s="549"/>
    </row>
    <row r="5219" spans="1:5" ht="20.100000000000001" customHeight="1" x14ac:dyDescent="0.2">
      <c r="A5219" s="547" t="s">
        <v>35001</v>
      </c>
      <c r="B5219" s="548" t="s">
        <v>35002</v>
      </c>
      <c r="C5219" s="547" t="s">
        <v>35003</v>
      </c>
      <c r="D5219" s="548" t="s">
        <v>21361</v>
      </c>
      <c r="E5219" s="549">
        <v>0</v>
      </c>
    </row>
    <row r="5220" spans="1:5" ht="2.1" customHeight="1" x14ac:dyDescent="0.2">
      <c r="A5220" s="547"/>
      <c r="B5220" s="548"/>
      <c r="C5220" s="547"/>
      <c r="D5220" s="548"/>
      <c r="E5220" s="549"/>
    </row>
    <row r="5221" spans="1:5" ht="20.100000000000001" customHeight="1" x14ac:dyDescent="0.2">
      <c r="A5221" s="547" t="s">
        <v>35004</v>
      </c>
      <c r="B5221" s="548" t="s">
        <v>35005</v>
      </c>
      <c r="C5221" s="547" t="s">
        <v>35006</v>
      </c>
      <c r="D5221" s="548" t="s">
        <v>21361</v>
      </c>
      <c r="E5221" s="549">
        <v>0</v>
      </c>
    </row>
    <row r="5222" spans="1:5" ht="2.1" customHeight="1" x14ac:dyDescent="0.2">
      <c r="A5222" s="547"/>
      <c r="B5222" s="548"/>
      <c r="C5222" s="547"/>
      <c r="D5222" s="548"/>
      <c r="E5222" s="549"/>
    </row>
    <row r="5223" spans="1:5" ht="20.100000000000001" customHeight="1" x14ac:dyDescent="0.2">
      <c r="A5223" s="138" t="s">
        <v>35007</v>
      </c>
      <c r="B5223" s="139" t="s">
        <v>35008</v>
      </c>
      <c r="C5223" s="138" t="s">
        <v>35009</v>
      </c>
      <c r="D5223" s="139" t="s">
        <v>21361</v>
      </c>
      <c r="E5223" s="140">
        <v>0</v>
      </c>
    </row>
    <row r="5224" spans="1:5" ht="20.100000000000001" customHeight="1" x14ac:dyDescent="0.2">
      <c r="A5224" s="138" t="s">
        <v>35010</v>
      </c>
      <c r="B5224" s="139" t="s">
        <v>35011</v>
      </c>
      <c r="C5224" s="138" t="s">
        <v>35012</v>
      </c>
      <c r="D5224" s="139" t="s">
        <v>21361</v>
      </c>
      <c r="E5224" s="140">
        <v>0</v>
      </c>
    </row>
    <row r="5225" spans="1:5" ht="20.100000000000001" customHeight="1" x14ac:dyDescent="0.2">
      <c r="A5225" s="136" t="s">
        <v>1733</v>
      </c>
      <c r="B5225" s="552" t="s">
        <v>35013</v>
      </c>
      <c r="C5225" s="552"/>
      <c r="D5225" s="552"/>
      <c r="E5225" s="137">
        <v>0</v>
      </c>
    </row>
    <row r="5226" spans="1:5" ht="20.100000000000001" customHeight="1" x14ac:dyDescent="0.2">
      <c r="A5226" s="138" t="s">
        <v>1734</v>
      </c>
      <c r="B5226" s="139" t="s">
        <v>35014</v>
      </c>
      <c r="C5226" s="138" t="s">
        <v>35015</v>
      </c>
      <c r="D5226" s="139" t="s">
        <v>21361</v>
      </c>
      <c r="E5226" s="140">
        <v>0</v>
      </c>
    </row>
    <row r="5227" spans="1:5" ht="20.100000000000001" customHeight="1" x14ac:dyDescent="0.2">
      <c r="A5227" s="138" t="s">
        <v>1735</v>
      </c>
      <c r="B5227" s="139" t="s">
        <v>35016</v>
      </c>
      <c r="C5227" s="138" t="s">
        <v>35017</v>
      </c>
      <c r="D5227" s="139" t="s">
        <v>21361</v>
      </c>
      <c r="E5227" s="140">
        <v>0</v>
      </c>
    </row>
    <row r="5228" spans="1:5" ht="20.100000000000001" customHeight="1" x14ac:dyDescent="0.2">
      <c r="A5228" s="136" t="s">
        <v>1736</v>
      </c>
      <c r="B5228" s="552" t="s">
        <v>35018</v>
      </c>
      <c r="C5228" s="552"/>
      <c r="D5228" s="552"/>
      <c r="E5228" s="137">
        <v>0</v>
      </c>
    </row>
    <row r="5229" spans="1:5" ht="20.100000000000001" customHeight="1" x14ac:dyDescent="0.2">
      <c r="A5229" s="547" t="s">
        <v>1737</v>
      </c>
      <c r="B5229" s="548" t="s">
        <v>35019</v>
      </c>
      <c r="C5229" s="547" t="s">
        <v>35020</v>
      </c>
      <c r="D5229" s="548" t="s">
        <v>21361</v>
      </c>
      <c r="E5229" s="549">
        <v>0</v>
      </c>
    </row>
    <row r="5230" spans="1:5" ht="2.1" customHeight="1" x14ac:dyDescent="0.2">
      <c r="A5230" s="547"/>
      <c r="B5230" s="548"/>
      <c r="C5230" s="547"/>
      <c r="D5230" s="548"/>
      <c r="E5230" s="549"/>
    </row>
    <row r="5231" spans="1:5" ht="20.100000000000001" customHeight="1" x14ac:dyDescent="0.2">
      <c r="A5231" s="547" t="s">
        <v>1738</v>
      </c>
      <c r="B5231" s="548" t="s">
        <v>35021</v>
      </c>
      <c r="C5231" s="547" t="s">
        <v>35022</v>
      </c>
      <c r="D5231" s="548" t="s">
        <v>21361</v>
      </c>
      <c r="E5231" s="549">
        <v>0</v>
      </c>
    </row>
    <row r="5232" spans="1:5" ht="2.1" customHeight="1" x14ac:dyDescent="0.2">
      <c r="A5232" s="547"/>
      <c r="B5232" s="548"/>
      <c r="C5232" s="547"/>
      <c r="D5232" s="548"/>
      <c r="E5232" s="549"/>
    </row>
    <row r="5233" spans="1:5" ht="20.100000000000001" customHeight="1" x14ac:dyDescent="0.2">
      <c r="A5233" s="136" t="s">
        <v>35023</v>
      </c>
      <c r="B5233" s="552" t="s">
        <v>35024</v>
      </c>
      <c r="C5233" s="552"/>
      <c r="D5233" s="552"/>
      <c r="E5233" s="137">
        <v>235796.5</v>
      </c>
    </row>
    <row r="5234" spans="1:5" ht="20.100000000000001" customHeight="1" x14ac:dyDescent="0.2">
      <c r="A5234" s="136" t="s">
        <v>35025</v>
      </c>
      <c r="B5234" s="552" t="s">
        <v>35026</v>
      </c>
      <c r="C5234" s="552"/>
      <c r="D5234" s="552"/>
      <c r="E5234" s="137">
        <v>3993.65</v>
      </c>
    </row>
    <row r="5235" spans="1:5" ht="20.100000000000001" customHeight="1" x14ac:dyDescent="0.2">
      <c r="A5235" s="138" t="s">
        <v>35027</v>
      </c>
      <c r="B5235" s="139" t="s">
        <v>35028</v>
      </c>
      <c r="C5235" s="138" t="s">
        <v>35029</v>
      </c>
      <c r="D5235" s="139" t="s">
        <v>1549</v>
      </c>
      <c r="E5235" s="140">
        <v>173.07</v>
      </c>
    </row>
    <row r="5236" spans="1:5" ht="20.100000000000001" customHeight="1" x14ac:dyDescent="0.2">
      <c r="A5236" s="138" t="s">
        <v>35030</v>
      </c>
      <c r="B5236" s="139" t="s">
        <v>35031</v>
      </c>
      <c r="C5236" s="138" t="s">
        <v>35032</v>
      </c>
      <c r="D5236" s="139" t="s">
        <v>2759</v>
      </c>
      <c r="E5236" s="140">
        <v>14.49</v>
      </c>
    </row>
    <row r="5237" spans="1:5" ht="20.100000000000001" customHeight="1" x14ac:dyDescent="0.2">
      <c r="A5237" s="138" t="s">
        <v>35033</v>
      </c>
      <c r="B5237" s="139" t="s">
        <v>35034</v>
      </c>
      <c r="C5237" s="138" t="s">
        <v>35035</v>
      </c>
      <c r="D5237" s="139" t="s">
        <v>2759</v>
      </c>
      <c r="E5237" s="140">
        <v>21.21</v>
      </c>
    </row>
    <row r="5238" spans="1:5" ht="20.100000000000001" customHeight="1" x14ac:dyDescent="0.2">
      <c r="A5238" s="138" t="s">
        <v>35036</v>
      </c>
      <c r="B5238" s="139" t="s">
        <v>35037</v>
      </c>
      <c r="C5238" s="138" t="s">
        <v>35038</v>
      </c>
      <c r="D5238" s="139" t="s">
        <v>1549</v>
      </c>
      <c r="E5238" s="140">
        <v>111.23</v>
      </c>
    </row>
    <row r="5239" spans="1:5" ht="20.100000000000001" customHeight="1" x14ac:dyDescent="0.2">
      <c r="A5239" s="138" t="s">
        <v>35039</v>
      </c>
      <c r="B5239" s="139" t="s">
        <v>35040</v>
      </c>
      <c r="C5239" s="138" t="s">
        <v>35041</v>
      </c>
      <c r="D5239" s="139" t="s">
        <v>2759</v>
      </c>
      <c r="E5239" s="140">
        <v>26.34</v>
      </c>
    </row>
    <row r="5240" spans="1:5" ht="20.100000000000001" customHeight="1" x14ac:dyDescent="0.2">
      <c r="A5240" s="138" t="s">
        <v>35042</v>
      </c>
      <c r="B5240" s="139" t="s">
        <v>35043</v>
      </c>
      <c r="C5240" s="138" t="s">
        <v>35044</v>
      </c>
      <c r="D5240" s="139" t="s">
        <v>2759</v>
      </c>
      <c r="E5240" s="140">
        <v>18.989999999999998</v>
      </c>
    </row>
    <row r="5241" spans="1:5" ht="20.100000000000001" customHeight="1" x14ac:dyDescent="0.2">
      <c r="A5241" s="138" t="s">
        <v>35045</v>
      </c>
      <c r="B5241" s="139" t="s">
        <v>35046</v>
      </c>
      <c r="C5241" s="138" t="s">
        <v>35047</v>
      </c>
      <c r="D5241" s="139" t="s">
        <v>1549</v>
      </c>
      <c r="E5241" s="140">
        <v>3452.88</v>
      </c>
    </row>
    <row r="5242" spans="1:5" ht="20.100000000000001" customHeight="1" x14ac:dyDescent="0.2">
      <c r="A5242" s="138" t="s">
        <v>35048</v>
      </c>
      <c r="B5242" s="139" t="s">
        <v>35049</v>
      </c>
      <c r="C5242" s="138" t="s">
        <v>35050</v>
      </c>
      <c r="D5242" s="139" t="s">
        <v>1549</v>
      </c>
      <c r="E5242" s="140">
        <v>19.98</v>
      </c>
    </row>
    <row r="5243" spans="1:5" ht="20.100000000000001" customHeight="1" x14ac:dyDescent="0.2">
      <c r="A5243" s="138" t="s">
        <v>35051</v>
      </c>
      <c r="B5243" s="139" t="s">
        <v>35052</v>
      </c>
      <c r="C5243" s="138" t="s">
        <v>35053</v>
      </c>
      <c r="D5243" s="139" t="s">
        <v>1549</v>
      </c>
      <c r="E5243" s="140">
        <v>21.39</v>
      </c>
    </row>
    <row r="5244" spans="1:5" ht="20.100000000000001" customHeight="1" x14ac:dyDescent="0.2">
      <c r="A5244" s="138" t="s">
        <v>35054</v>
      </c>
      <c r="B5244" s="139" t="s">
        <v>35055</v>
      </c>
      <c r="C5244" s="138" t="s">
        <v>35056</v>
      </c>
      <c r="D5244" s="139" t="s">
        <v>1549</v>
      </c>
      <c r="E5244" s="140">
        <v>45.91</v>
      </c>
    </row>
    <row r="5245" spans="1:5" ht="20.100000000000001" customHeight="1" x14ac:dyDescent="0.2">
      <c r="A5245" s="138" t="s">
        <v>35057</v>
      </c>
      <c r="B5245" s="139" t="s">
        <v>35058</v>
      </c>
      <c r="C5245" s="138" t="s">
        <v>35059</v>
      </c>
      <c r="D5245" s="139" t="s">
        <v>1549</v>
      </c>
      <c r="E5245" s="140">
        <v>48.86</v>
      </c>
    </row>
    <row r="5246" spans="1:5" ht="20.100000000000001" customHeight="1" x14ac:dyDescent="0.2">
      <c r="A5246" s="138" t="s">
        <v>35060</v>
      </c>
      <c r="B5246" s="139" t="s">
        <v>35061</v>
      </c>
      <c r="C5246" s="138" t="s">
        <v>35062</v>
      </c>
      <c r="D5246" s="139" t="s">
        <v>1549</v>
      </c>
      <c r="E5246" s="140">
        <v>39.299999999999997</v>
      </c>
    </row>
    <row r="5247" spans="1:5" ht="20.100000000000001" customHeight="1" x14ac:dyDescent="0.2">
      <c r="A5247" s="136" t="s">
        <v>35063</v>
      </c>
      <c r="B5247" s="552" t="s">
        <v>35064</v>
      </c>
      <c r="C5247" s="552"/>
      <c r="D5247" s="552"/>
      <c r="E5247" s="137">
        <v>37601.85</v>
      </c>
    </row>
    <row r="5248" spans="1:5" ht="20.100000000000001" customHeight="1" x14ac:dyDescent="0.2">
      <c r="A5248" s="138" t="s">
        <v>35065</v>
      </c>
      <c r="B5248" s="139" t="s">
        <v>35066</v>
      </c>
      <c r="C5248" s="138" t="s">
        <v>35067</v>
      </c>
      <c r="D5248" s="139" t="s">
        <v>1770</v>
      </c>
      <c r="E5248" s="140">
        <v>422.08</v>
      </c>
    </row>
    <row r="5249" spans="1:5" ht="20.100000000000001" customHeight="1" x14ac:dyDescent="0.2">
      <c r="A5249" s="547" t="s">
        <v>35068</v>
      </c>
      <c r="B5249" s="548" t="s">
        <v>35069</v>
      </c>
      <c r="C5249" s="547" t="s">
        <v>35070</v>
      </c>
      <c r="D5249" s="548" t="s">
        <v>1549</v>
      </c>
      <c r="E5249" s="549">
        <v>84.66</v>
      </c>
    </row>
    <row r="5250" spans="1:5" ht="2.1" customHeight="1" x14ac:dyDescent="0.2">
      <c r="A5250" s="547"/>
      <c r="B5250" s="548"/>
      <c r="C5250" s="547"/>
      <c r="D5250" s="548"/>
      <c r="E5250" s="549"/>
    </row>
    <row r="5251" spans="1:5" ht="20.100000000000001" customHeight="1" x14ac:dyDescent="0.2">
      <c r="A5251" s="138" t="s">
        <v>35071</v>
      </c>
      <c r="B5251" s="139" t="s">
        <v>35072</v>
      </c>
      <c r="C5251" s="138" t="s">
        <v>35073</v>
      </c>
      <c r="D5251" s="139" t="s">
        <v>2759</v>
      </c>
      <c r="E5251" s="140">
        <v>673.35</v>
      </c>
    </row>
    <row r="5252" spans="1:5" ht="20.100000000000001" customHeight="1" x14ac:dyDescent="0.2">
      <c r="A5252" s="547" t="s">
        <v>35074</v>
      </c>
      <c r="B5252" s="548" t="s">
        <v>35075</v>
      </c>
      <c r="C5252" s="547" t="s">
        <v>35076</v>
      </c>
      <c r="D5252" s="548" t="s">
        <v>2759</v>
      </c>
      <c r="E5252" s="549">
        <v>716.41</v>
      </c>
    </row>
    <row r="5253" spans="1:5" ht="2.1" customHeight="1" x14ac:dyDescent="0.2">
      <c r="A5253" s="547"/>
      <c r="B5253" s="548"/>
      <c r="C5253" s="547"/>
      <c r="D5253" s="548"/>
      <c r="E5253" s="549"/>
    </row>
    <row r="5254" spans="1:5" ht="20.100000000000001" customHeight="1" x14ac:dyDescent="0.2">
      <c r="A5254" s="138" t="s">
        <v>35077</v>
      </c>
      <c r="B5254" s="139" t="s">
        <v>35078</v>
      </c>
      <c r="C5254" s="138" t="s">
        <v>35079</v>
      </c>
      <c r="D5254" s="139" t="s">
        <v>2759</v>
      </c>
      <c r="E5254" s="140">
        <v>757.98</v>
      </c>
    </row>
    <row r="5255" spans="1:5" ht="20.100000000000001" customHeight="1" x14ac:dyDescent="0.2">
      <c r="A5255" s="138" t="s">
        <v>35080</v>
      </c>
      <c r="B5255" s="139" t="s">
        <v>35081</v>
      </c>
      <c r="C5255" s="138" t="s">
        <v>35082</v>
      </c>
      <c r="D5255" s="139" t="s">
        <v>2759</v>
      </c>
      <c r="E5255" s="140">
        <v>857.48</v>
      </c>
    </row>
    <row r="5256" spans="1:5" ht="20.100000000000001" customHeight="1" x14ac:dyDescent="0.2">
      <c r="A5256" s="138" t="s">
        <v>35083</v>
      </c>
      <c r="B5256" s="139" t="s">
        <v>35084</v>
      </c>
      <c r="C5256" s="138" t="s">
        <v>35085</v>
      </c>
      <c r="D5256" s="139" t="s">
        <v>2759</v>
      </c>
      <c r="E5256" s="140">
        <v>1121.68</v>
      </c>
    </row>
    <row r="5257" spans="1:5" ht="20.100000000000001" customHeight="1" x14ac:dyDescent="0.2">
      <c r="A5257" s="547" t="s">
        <v>35086</v>
      </c>
      <c r="B5257" s="548" t="s">
        <v>35087</v>
      </c>
      <c r="C5257" s="547" t="s">
        <v>35088</v>
      </c>
      <c r="D5257" s="548" t="s">
        <v>2759</v>
      </c>
      <c r="E5257" s="549">
        <v>1161.68</v>
      </c>
    </row>
    <row r="5258" spans="1:5" ht="2.1" customHeight="1" x14ac:dyDescent="0.2">
      <c r="A5258" s="547"/>
      <c r="B5258" s="548"/>
      <c r="C5258" s="547"/>
      <c r="D5258" s="548"/>
      <c r="E5258" s="549"/>
    </row>
    <row r="5259" spans="1:5" ht="20.100000000000001" customHeight="1" x14ac:dyDescent="0.2">
      <c r="A5259" s="138" t="s">
        <v>35089</v>
      </c>
      <c r="B5259" s="139" t="s">
        <v>35090</v>
      </c>
      <c r="C5259" s="138" t="s">
        <v>35091</v>
      </c>
      <c r="D5259" s="139" t="s">
        <v>2759</v>
      </c>
      <c r="E5259" s="140">
        <v>611.54999999999995</v>
      </c>
    </row>
    <row r="5260" spans="1:5" ht="20.100000000000001" customHeight="1" x14ac:dyDescent="0.2">
      <c r="A5260" s="138" t="s">
        <v>35092</v>
      </c>
      <c r="B5260" s="139" t="s">
        <v>35093</v>
      </c>
      <c r="C5260" s="138" t="s">
        <v>35094</v>
      </c>
      <c r="D5260" s="139" t="s">
        <v>2759</v>
      </c>
      <c r="E5260" s="140">
        <v>654.61</v>
      </c>
    </row>
    <row r="5261" spans="1:5" ht="20.100000000000001" customHeight="1" x14ac:dyDescent="0.2">
      <c r="A5261" s="138" t="s">
        <v>35095</v>
      </c>
      <c r="B5261" s="139" t="s">
        <v>35096</v>
      </c>
      <c r="C5261" s="138" t="s">
        <v>35097</v>
      </c>
      <c r="D5261" s="139" t="s">
        <v>2759</v>
      </c>
      <c r="E5261" s="140">
        <v>696.18</v>
      </c>
    </row>
    <row r="5262" spans="1:5" ht="20.100000000000001" customHeight="1" x14ac:dyDescent="0.2">
      <c r="A5262" s="138" t="s">
        <v>35098</v>
      </c>
      <c r="B5262" s="139" t="s">
        <v>35099</v>
      </c>
      <c r="C5262" s="138" t="s">
        <v>35100</v>
      </c>
      <c r="D5262" s="139" t="s">
        <v>2759</v>
      </c>
      <c r="E5262" s="140">
        <v>795.68</v>
      </c>
    </row>
    <row r="5263" spans="1:5" ht="20.100000000000001" customHeight="1" x14ac:dyDescent="0.2">
      <c r="A5263" s="138" t="s">
        <v>35101</v>
      </c>
      <c r="B5263" s="139" t="s">
        <v>35102</v>
      </c>
      <c r="C5263" s="138" t="s">
        <v>35103</v>
      </c>
      <c r="D5263" s="139" t="s">
        <v>2759</v>
      </c>
      <c r="E5263" s="140">
        <v>1061.43</v>
      </c>
    </row>
    <row r="5264" spans="1:5" ht="20.100000000000001" customHeight="1" x14ac:dyDescent="0.2">
      <c r="A5264" s="547" t="s">
        <v>35104</v>
      </c>
      <c r="B5264" s="548" t="s">
        <v>35105</v>
      </c>
      <c r="C5264" s="547" t="s">
        <v>35106</v>
      </c>
      <c r="D5264" s="548" t="s">
        <v>2759</v>
      </c>
      <c r="E5264" s="549">
        <v>1099.8800000000001</v>
      </c>
    </row>
    <row r="5265" spans="1:5" ht="2.1" customHeight="1" x14ac:dyDescent="0.2">
      <c r="A5265" s="547"/>
      <c r="B5265" s="548"/>
      <c r="C5265" s="547"/>
      <c r="D5265" s="548"/>
      <c r="E5265" s="549"/>
    </row>
    <row r="5266" spans="1:5" ht="20.100000000000001" customHeight="1" x14ac:dyDescent="0.2">
      <c r="A5266" s="138" t="s">
        <v>35107</v>
      </c>
      <c r="B5266" s="139" t="s">
        <v>35108</v>
      </c>
      <c r="C5266" s="138" t="s">
        <v>35109</v>
      </c>
      <c r="D5266" s="139" t="s">
        <v>2759</v>
      </c>
      <c r="E5266" s="140">
        <v>443.77</v>
      </c>
    </row>
    <row r="5267" spans="1:5" ht="20.100000000000001" customHeight="1" x14ac:dyDescent="0.2">
      <c r="A5267" s="138" t="s">
        <v>35110</v>
      </c>
      <c r="B5267" s="139" t="s">
        <v>35111</v>
      </c>
      <c r="C5267" s="138" t="s">
        <v>35112</v>
      </c>
      <c r="D5267" s="139" t="s">
        <v>2759</v>
      </c>
      <c r="E5267" s="140">
        <v>483.88</v>
      </c>
    </row>
    <row r="5268" spans="1:5" ht="20.100000000000001" customHeight="1" x14ac:dyDescent="0.2">
      <c r="A5268" s="138" t="s">
        <v>35113</v>
      </c>
      <c r="B5268" s="139" t="s">
        <v>35114</v>
      </c>
      <c r="C5268" s="138" t="s">
        <v>35115</v>
      </c>
      <c r="D5268" s="139" t="s">
        <v>2759</v>
      </c>
      <c r="E5268" s="140">
        <v>655.22</v>
      </c>
    </row>
    <row r="5269" spans="1:5" ht="20.100000000000001" customHeight="1" x14ac:dyDescent="0.2">
      <c r="A5269" s="138" t="s">
        <v>35116</v>
      </c>
      <c r="B5269" s="139" t="s">
        <v>35117</v>
      </c>
      <c r="C5269" s="138" t="s">
        <v>35118</v>
      </c>
      <c r="D5269" s="139" t="s">
        <v>2759</v>
      </c>
      <c r="E5269" s="140">
        <v>699.14</v>
      </c>
    </row>
    <row r="5270" spans="1:5" ht="20.100000000000001" customHeight="1" x14ac:dyDescent="0.2">
      <c r="A5270" s="138" t="s">
        <v>35119</v>
      </c>
      <c r="B5270" s="139" t="s">
        <v>35120</v>
      </c>
      <c r="C5270" s="138" t="s">
        <v>35121</v>
      </c>
      <c r="D5270" s="139" t="s">
        <v>2759</v>
      </c>
      <c r="E5270" s="140">
        <v>933.06</v>
      </c>
    </row>
    <row r="5271" spans="1:5" ht="20.100000000000001" customHeight="1" x14ac:dyDescent="0.2">
      <c r="A5271" s="547" t="s">
        <v>35122</v>
      </c>
      <c r="B5271" s="548" t="s">
        <v>35123</v>
      </c>
      <c r="C5271" s="547" t="s">
        <v>35124</v>
      </c>
      <c r="D5271" s="548" t="s">
        <v>2759</v>
      </c>
      <c r="E5271" s="549">
        <v>973.1</v>
      </c>
    </row>
    <row r="5272" spans="1:5" ht="2.1" customHeight="1" x14ac:dyDescent="0.2">
      <c r="A5272" s="547"/>
      <c r="B5272" s="548"/>
      <c r="C5272" s="547"/>
      <c r="D5272" s="548"/>
      <c r="E5272" s="549"/>
    </row>
    <row r="5273" spans="1:5" ht="20.100000000000001" customHeight="1" x14ac:dyDescent="0.2">
      <c r="A5273" s="547" t="s">
        <v>35125</v>
      </c>
      <c r="B5273" s="548" t="s">
        <v>35126</v>
      </c>
      <c r="C5273" s="547" t="s">
        <v>35127</v>
      </c>
      <c r="D5273" s="548" t="s">
        <v>2759</v>
      </c>
      <c r="E5273" s="549">
        <v>673.22</v>
      </c>
    </row>
    <row r="5274" spans="1:5" ht="2.1" customHeight="1" x14ac:dyDescent="0.2">
      <c r="A5274" s="547"/>
      <c r="B5274" s="548"/>
      <c r="C5274" s="547"/>
      <c r="D5274" s="548"/>
      <c r="E5274" s="549"/>
    </row>
    <row r="5275" spans="1:5" ht="20.100000000000001" customHeight="1" x14ac:dyDescent="0.2">
      <c r="A5275" s="547" t="s">
        <v>35128</v>
      </c>
      <c r="B5275" s="548" t="s">
        <v>35129</v>
      </c>
      <c r="C5275" s="547" t="s">
        <v>35130</v>
      </c>
      <c r="D5275" s="548" t="s">
        <v>2759</v>
      </c>
      <c r="E5275" s="549">
        <v>716.28</v>
      </c>
    </row>
    <row r="5276" spans="1:5" ht="2.1" customHeight="1" x14ac:dyDescent="0.2">
      <c r="A5276" s="547"/>
      <c r="B5276" s="548"/>
      <c r="C5276" s="547"/>
      <c r="D5276" s="548"/>
      <c r="E5276" s="549"/>
    </row>
    <row r="5277" spans="1:5" ht="20.100000000000001" customHeight="1" x14ac:dyDescent="0.2">
      <c r="A5277" s="138" t="s">
        <v>35131</v>
      </c>
      <c r="B5277" s="139" t="s">
        <v>35132</v>
      </c>
      <c r="C5277" s="138" t="s">
        <v>35133</v>
      </c>
      <c r="D5277" s="139" t="s">
        <v>2759</v>
      </c>
      <c r="E5277" s="140">
        <v>757.85</v>
      </c>
    </row>
    <row r="5278" spans="1:5" ht="20.100000000000001" customHeight="1" x14ac:dyDescent="0.2">
      <c r="A5278" s="547" t="s">
        <v>35134</v>
      </c>
      <c r="B5278" s="548" t="s">
        <v>35135</v>
      </c>
      <c r="C5278" s="547" t="s">
        <v>35136</v>
      </c>
      <c r="D5278" s="548" t="s">
        <v>2759</v>
      </c>
      <c r="E5278" s="549">
        <v>857.35</v>
      </c>
    </row>
    <row r="5279" spans="1:5" ht="2.1" customHeight="1" x14ac:dyDescent="0.2">
      <c r="A5279" s="547"/>
      <c r="B5279" s="548"/>
      <c r="C5279" s="547"/>
      <c r="D5279" s="548"/>
      <c r="E5279" s="549"/>
    </row>
    <row r="5280" spans="1:5" ht="20.100000000000001" customHeight="1" x14ac:dyDescent="0.2">
      <c r="A5280" s="547" t="s">
        <v>35137</v>
      </c>
      <c r="B5280" s="548" t="s">
        <v>35138</v>
      </c>
      <c r="C5280" s="547" t="s">
        <v>35139</v>
      </c>
      <c r="D5280" s="548" t="s">
        <v>2759</v>
      </c>
      <c r="E5280" s="549">
        <v>1121.55</v>
      </c>
    </row>
    <row r="5281" spans="1:5" ht="2.1" customHeight="1" x14ac:dyDescent="0.2">
      <c r="A5281" s="547"/>
      <c r="B5281" s="548"/>
      <c r="C5281" s="547"/>
      <c r="D5281" s="548"/>
      <c r="E5281" s="549"/>
    </row>
    <row r="5282" spans="1:5" ht="20.100000000000001" customHeight="1" x14ac:dyDescent="0.2">
      <c r="A5282" s="547" t="s">
        <v>35140</v>
      </c>
      <c r="B5282" s="548" t="s">
        <v>35141</v>
      </c>
      <c r="C5282" s="547" t="s">
        <v>35142</v>
      </c>
      <c r="D5282" s="548" t="s">
        <v>2759</v>
      </c>
      <c r="E5282" s="549">
        <v>1161.55</v>
      </c>
    </row>
    <row r="5283" spans="1:5" ht="2.1" customHeight="1" x14ac:dyDescent="0.2">
      <c r="A5283" s="547"/>
      <c r="B5283" s="548"/>
      <c r="C5283" s="547"/>
      <c r="D5283" s="548"/>
      <c r="E5283" s="549"/>
    </row>
    <row r="5284" spans="1:5" ht="20.100000000000001" customHeight="1" x14ac:dyDescent="0.2">
      <c r="A5284" s="138" t="s">
        <v>35143</v>
      </c>
      <c r="B5284" s="139" t="s">
        <v>35144</v>
      </c>
      <c r="C5284" s="138" t="s">
        <v>35145</v>
      </c>
      <c r="D5284" s="139" t="s">
        <v>2759</v>
      </c>
      <c r="E5284" s="140">
        <v>671.99</v>
      </c>
    </row>
    <row r="5285" spans="1:5" ht="20.100000000000001" customHeight="1" x14ac:dyDescent="0.2">
      <c r="A5285" s="547" t="s">
        <v>35146</v>
      </c>
      <c r="B5285" s="548" t="s">
        <v>35147</v>
      </c>
      <c r="C5285" s="547" t="s">
        <v>35148</v>
      </c>
      <c r="D5285" s="548" t="s">
        <v>2759</v>
      </c>
      <c r="E5285" s="549">
        <v>715.05</v>
      </c>
    </row>
    <row r="5286" spans="1:5" ht="2.1" customHeight="1" x14ac:dyDescent="0.2">
      <c r="A5286" s="547"/>
      <c r="B5286" s="548"/>
      <c r="C5286" s="547"/>
      <c r="D5286" s="548"/>
      <c r="E5286" s="549"/>
    </row>
    <row r="5287" spans="1:5" ht="20.100000000000001" customHeight="1" x14ac:dyDescent="0.2">
      <c r="A5287" s="138" t="s">
        <v>35149</v>
      </c>
      <c r="B5287" s="139" t="s">
        <v>35150</v>
      </c>
      <c r="C5287" s="138" t="s">
        <v>35151</v>
      </c>
      <c r="D5287" s="139" t="s">
        <v>2759</v>
      </c>
      <c r="E5287" s="140">
        <v>756.62</v>
      </c>
    </row>
    <row r="5288" spans="1:5" ht="20.100000000000001" customHeight="1" x14ac:dyDescent="0.2">
      <c r="A5288" s="547" t="s">
        <v>35152</v>
      </c>
      <c r="B5288" s="548" t="s">
        <v>35153</v>
      </c>
      <c r="C5288" s="547" t="s">
        <v>35154</v>
      </c>
      <c r="D5288" s="548" t="s">
        <v>2759</v>
      </c>
      <c r="E5288" s="549">
        <v>856.12</v>
      </c>
    </row>
    <row r="5289" spans="1:5" ht="2.1" customHeight="1" x14ac:dyDescent="0.2">
      <c r="A5289" s="547"/>
      <c r="B5289" s="548"/>
      <c r="C5289" s="547"/>
      <c r="D5289" s="548"/>
      <c r="E5289" s="549"/>
    </row>
    <row r="5290" spans="1:5" ht="20.100000000000001" customHeight="1" x14ac:dyDescent="0.2">
      <c r="A5290" s="547" t="s">
        <v>35155</v>
      </c>
      <c r="B5290" s="548" t="s">
        <v>35156</v>
      </c>
      <c r="C5290" s="547" t="s">
        <v>35157</v>
      </c>
      <c r="D5290" s="548" t="s">
        <v>2759</v>
      </c>
      <c r="E5290" s="549">
        <v>1120.32</v>
      </c>
    </row>
    <row r="5291" spans="1:5" ht="2.1" customHeight="1" x14ac:dyDescent="0.2">
      <c r="A5291" s="547"/>
      <c r="B5291" s="548"/>
      <c r="C5291" s="547"/>
      <c r="D5291" s="548"/>
      <c r="E5291" s="549"/>
    </row>
    <row r="5292" spans="1:5" ht="20.100000000000001" customHeight="1" x14ac:dyDescent="0.2">
      <c r="A5292" s="547" t="s">
        <v>35158</v>
      </c>
      <c r="B5292" s="548" t="s">
        <v>35159</v>
      </c>
      <c r="C5292" s="547" t="s">
        <v>35160</v>
      </c>
      <c r="D5292" s="548" t="s">
        <v>2759</v>
      </c>
      <c r="E5292" s="549">
        <v>1160.32</v>
      </c>
    </row>
    <row r="5293" spans="1:5" ht="2.1" customHeight="1" x14ac:dyDescent="0.2">
      <c r="A5293" s="547"/>
      <c r="B5293" s="548"/>
      <c r="C5293" s="547"/>
      <c r="D5293" s="548"/>
      <c r="E5293" s="549"/>
    </row>
    <row r="5294" spans="1:5" ht="20.100000000000001" customHeight="1" x14ac:dyDescent="0.2">
      <c r="A5294" s="547" t="s">
        <v>35161</v>
      </c>
      <c r="B5294" s="548" t="s">
        <v>35162</v>
      </c>
      <c r="C5294" s="547" t="s">
        <v>35163</v>
      </c>
      <c r="D5294" s="548" t="s">
        <v>2759</v>
      </c>
      <c r="E5294" s="549">
        <v>315.74</v>
      </c>
    </row>
    <row r="5295" spans="1:5" ht="2.1" customHeight="1" x14ac:dyDescent="0.2">
      <c r="A5295" s="547"/>
      <c r="B5295" s="548"/>
      <c r="C5295" s="547"/>
      <c r="D5295" s="548"/>
      <c r="E5295" s="549"/>
    </row>
    <row r="5296" spans="1:5" ht="20.100000000000001" customHeight="1" x14ac:dyDescent="0.2">
      <c r="A5296" s="547" t="s">
        <v>35164</v>
      </c>
      <c r="B5296" s="548" t="s">
        <v>35165</v>
      </c>
      <c r="C5296" s="547" t="s">
        <v>35166</v>
      </c>
      <c r="D5296" s="548" t="s">
        <v>2759</v>
      </c>
      <c r="E5296" s="549">
        <v>275.37</v>
      </c>
    </row>
    <row r="5297" spans="1:5" ht="2.1" customHeight="1" x14ac:dyDescent="0.2">
      <c r="A5297" s="547"/>
      <c r="B5297" s="548"/>
      <c r="C5297" s="547"/>
      <c r="D5297" s="548"/>
      <c r="E5297" s="549"/>
    </row>
    <row r="5298" spans="1:5" ht="20.100000000000001" customHeight="1" x14ac:dyDescent="0.2">
      <c r="A5298" s="547" t="s">
        <v>35167</v>
      </c>
      <c r="B5298" s="548" t="s">
        <v>35168</v>
      </c>
      <c r="C5298" s="547" t="s">
        <v>35169</v>
      </c>
      <c r="D5298" s="548" t="s">
        <v>2759</v>
      </c>
      <c r="E5298" s="549">
        <v>676.59</v>
      </c>
    </row>
    <row r="5299" spans="1:5" ht="2.1" customHeight="1" x14ac:dyDescent="0.2">
      <c r="A5299" s="547"/>
      <c r="B5299" s="548"/>
      <c r="C5299" s="547"/>
      <c r="D5299" s="548"/>
      <c r="E5299" s="549"/>
    </row>
    <row r="5300" spans="1:5" ht="20.100000000000001" customHeight="1" x14ac:dyDescent="0.2">
      <c r="A5300" s="138" t="s">
        <v>35170</v>
      </c>
      <c r="B5300" s="139" t="s">
        <v>35171</v>
      </c>
      <c r="C5300" s="138" t="s">
        <v>35172</v>
      </c>
      <c r="D5300" s="139" t="s">
        <v>2759</v>
      </c>
      <c r="E5300" s="140">
        <v>757.98</v>
      </c>
    </row>
    <row r="5301" spans="1:5" ht="20.100000000000001" customHeight="1" x14ac:dyDescent="0.2">
      <c r="A5301" s="547" t="s">
        <v>35173</v>
      </c>
      <c r="B5301" s="548" t="s">
        <v>35174</v>
      </c>
      <c r="C5301" s="547" t="s">
        <v>35175</v>
      </c>
      <c r="D5301" s="548" t="s">
        <v>2759</v>
      </c>
      <c r="E5301" s="549">
        <v>801.04</v>
      </c>
    </row>
    <row r="5302" spans="1:5" ht="2.1" customHeight="1" x14ac:dyDescent="0.2">
      <c r="A5302" s="547"/>
      <c r="B5302" s="548"/>
      <c r="C5302" s="547"/>
      <c r="D5302" s="548"/>
      <c r="E5302" s="549"/>
    </row>
    <row r="5303" spans="1:5" ht="20.100000000000001" customHeight="1" x14ac:dyDescent="0.2">
      <c r="A5303" s="138" t="s">
        <v>35176</v>
      </c>
      <c r="B5303" s="139" t="s">
        <v>35177</v>
      </c>
      <c r="C5303" s="138" t="s">
        <v>35178</v>
      </c>
      <c r="D5303" s="139" t="s">
        <v>2759</v>
      </c>
      <c r="E5303" s="140">
        <v>842.61</v>
      </c>
    </row>
    <row r="5304" spans="1:5" ht="20.100000000000001" customHeight="1" x14ac:dyDescent="0.2">
      <c r="A5304" s="547" t="s">
        <v>35179</v>
      </c>
      <c r="B5304" s="548" t="s">
        <v>35180</v>
      </c>
      <c r="C5304" s="547" t="s">
        <v>35181</v>
      </c>
      <c r="D5304" s="548" t="s">
        <v>2759</v>
      </c>
      <c r="E5304" s="549">
        <v>942.11</v>
      </c>
    </row>
    <row r="5305" spans="1:5" ht="2.1" customHeight="1" x14ac:dyDescent="0.2">
      <c r="A5305" s="547"/>
      <c r="B5305" s="548"/>
      <c r="C5305" s="547"/>
      <c r="D5305" s="548"/>
      <c r="E5305" s="549"/>
    </row>
    <row r="5306" spans="1:5" ht="20.100000000000001" customHeight="1" x14ac:dyDescent="0.2">
      <c r="A5306" s="547" t="s">
        <v>35182</v>
      </c>
      <c r="B5306" s="548" t="s">
        <v>35183</v>
      </c>
      <c r="C5306" s="547" t="s">
        <v>35184</v>
      </c>
      <c r="D5306" s="548" t="s">
        <v>2759</v>
      </c>
      <c r="E5306" s="549">
        <v>1206.31</v>
      </c>
    </row>
    <row r="5307" spans="1:5" ht="2.1" customHeight="1" x14ac:dyDescent="0.2">
      <c r="A5307" s="547"/>
      <c r="B5307" s="548"/>
      <c r="C5307" s="547"/>
      <c r="D5307" s="548"/>
      <c r="E5307" s="549"/>
    </row>
    <row r="5308" spans="1:5" ht="20.100000000000001" customHeight="1" x14ac:dyDescent="0.2">
      <c r="A5308" s="547" t="s">
        <v>35185</v>
      </c>
      <c r="B5308" s="548" t="s">
        <v>35186</v>
      </c>
      <c r="C5308" s="547" t="s">
        <v>35187</v>
      </c>
      <c r="D5308" s="548" t="s">
        <v>2759</v>
      </c>
      <c r="E5308" s="549">
        <v>1246.31</v>
      </c>
    </row>
    <row r="5309" spans="1:5" ht="2.1" customHeight="1" x14ac:dyDescent="0.2">
      <c r="A5309" s="547"/>
      <c r="B5309" s="548"/>
      <c r="C5309" s="547"/>
      <c r="D5309" s="548"/>
      <c r="E5309" s="549"/>
    </row>
    <row r="5310" spans="1:5" ht="20.100000000000001" customHeight="1" x14ac:dyDescent="0.2">
      <c r="A5310" s="547" t="s">
        <v>35188</v>
      </c>
      <c r="B5310" s="548" t="s">
        <v>35189</v>
      </c>
      <c r="C5310" s="547" t="s">
        <v>35190</v>
      </c>
      <c r="D5310" s="548" t="s">
        <v>2759</v>
      </c>
      <c r="E5310" s="549">
        <v>590.20000000000005</v>
      </c>
    </row>
    <row r="5311" spans="1:5" ht="2.1" customHeight="1" x14ac:dyDescent="0.2">
      <c r="A5311" s="547"/>
      <c r="B5311" s="548"/>
      <c r="C5311" s="547"/>
      <c r="D5311" s="548"/>
      <c r="E5311" s="549"/>
    </row>
    <row r="5312" spans="1:5" ht="20.100000000000001" customHeight="1" x14ac:dyDescent="0.2">
      <c r="A5312" s="547" t="s">
        <v>35191</v>
      </c>
      <c r="B5312" s="548" t="s">
        <v>35192</v>
      </c>
      <c r="C5312" s="547" t="s">
        <v>35193</v>
      </c>
      <c r="D5312" s="548" t="s">
        <v>2759</v>
      </c>
      <c r="E5312" s="549">
        <v>630.30999999999995</v>
      </c>
    </row>
    <row r="5313" spans="1:5" ht="2.1" customHeight="1" x14ac:dyDescent="0.2">
      <c r="A5313" s="547"/>
      <c r="B5313" s="548"/>
      <c r="C5313" s="547"/>
      <c r="D5313" s="548"/>
      <c r="E5313" s="549"/>
    </row>
    <row r="5314" spans="1:5" ht="20.100000000000001" customHeight="1" x14ac:dyDescent="0.2">
      <c r="A5314" s="138" t="s">
        <v>35194</v>
      </c>
      <c r="B5314" s="139" t="s">
        <v>35195</v>
      </c>
      <c r="C5314" s="138" t="s">
        <v>35196</v>
      </c>
      <c r="D5314" s="139" t="s">
        <v>2759</v>
      </c>
      <c r="E5314" s="140">
        <v>801.65</v>
      </c>
    </row>
    <row r="5315" spans="1:5" ht="20.100000000000001" customHeight="1" x14ac:dyDescent="0.2">
      <c r="A5315" s="547" t="s">
        <v>35197</v>
      </c>
      <c r="B5315" s="548" t="s">
        <v>35198</v>
      </c>
      <c r="C5315" s="547" t="s">
        <v>35199</v>
      </c>
      <c r="D5315" s="548" t="s">
        <v>2759</v>
      </c>
      <c r="E5315" s="549">
        <v>845.57</v>
      </c>
    </row>
    <row r="5316" spans="1:5" ht="2.1" customHeight="1" x14ac:dyDescent="0.2">
      <c r="A5316" s="547"/>
      <c r="B5316" s="548"/>
      <c r="C5316" s="547"/>
      <c r="D5316" s="548"/>
      <c r="E5316" s="549"/>
    </row>
    <row r="5317" spans="1:5" ht="20.100000000000001" customHeight="1" x14ac:dyDescent="0.2">
      <c r="A5317" s="547" t="s">
        <v>35200</v>
      </c>
      <c r="B5317" s="548" t="s">
        <v>35201</v>
      </c>
      <c r="C5317" s="547" t="s">
        <v>35202</v>
      </c>
      <c r="D5317" s="548" t="s">
        <v>2759</v>
      </c>
      <c r="E5317" s="549">
        <v>1079.49</v>
      </c>
    </row>
    <row r="5318" spans="1:5" ht="2.1" customHeight="1" x14ac:dyDescent="0.2">
      <c r="A5318" s="547"/>
      <c r="B5318" s="548"/>
      <c r="C5318" s="547"/>
      <c r="D5318" s="548"/>
      <c r="E5318" s="549"/>
    </row>
    <row r="5319" spans="1:5" ht="20.100000000000001" customHeight="1" x14ac:dyDescent="0.2">
      <c r="A5319" s="547" t="s">
        <v>35203</v>
      </c>
      <c r="B5319" s="548" t="s">
        <v>35204</v>
      </c>
      <c r="C5319" s="547" t="s">
        <v>35205</v>
      </c>
      <c r="D5319" s="548" t="s">
        <v>2759</v>
      </c>
      <c r="E5319" s="549">
        <v>1119.53</v>
      </c>
    </row>
    <row r="5320" spans="1:5" ht="2.1" customHeight="1" x14ac:dyDescent="0.2">
      <c r="A5320" s="547"/>
      <c r="B5320" s="548"/>
      <c r="C5320" s="547"/>
      <c r="D5320" s="548"/>
      <c r="E5320" s="549"/>
    </row>
    <row r="5321" spans="1:5" ht="20.100000000000001" customHeight="1" x14ac:dyDescent="0.2">
      <c r="A5321" s="136" t="s">
        <v>35206</v>
      </c>
      <c r="B5321" s="552" t="s">
        <v>35207</v>
      </c>
      <c r="C5321" s="552"/>
      <c r="D5321" s="552"/>
      <c r="E5321" s="137">
        <v>194201</v>
      </c>
    </row>
    <row r="5322" spans="1:5" ht="20.100000000000001" customHeight="1" x14ac:dyDescent="0.2">
      <c r="A5322" s="547" t="s">
        <v>35208</v>
      </c>
      <c r="B5322" s="548" t="s">
        <v>35209</v>
      </c>
      <c r="C5322" s="547" t="s">
        <v>35210</v>
      </c>
      <c r="D5322" s="548" t="s">
        <v>1549</v>
      </c>
      <c r="E5322" s="549">
        <v>44156</v>
      </c>
    </row>
    <row r="5323" spans="1:5" ht="2.1" customHeight="1" x14ac:dyDescent="0.2">
      <c r="A5323" s="547"/>
      <c r="B5323" s="548"/>
      <c r="C5323" s="547"/>
      <c r="D5323" s="548"/>
      <c r="E5323" s="549"/>
    </row>
    <row r="5324" spans="1:5" ht="20.100000000000001" customHeight="1" x14ac:dyDescent="0.2">
      <c r="A5324" s="547" t="s">
        <v>35211</v>
      </c>
      <c r="B5324" s="548" t="s">
        <v>35212</v>
      </c>
      <c r="C5324" s="547" t="s">
        <v>35213</v>
      </c>
      <c r="D5324" s="548" t="s">
        <v>1549</v>
      </c>
      <c r="E5324" s="549">
        <v>61937</v>
      </c>
    </row>
    <row r="5325" spans="1:5" ht="2.1" customHeight="1" x14ac:dyDescent="0.2">
      <c r="A5325" s="547"/>
      <c r="B5325" s="548"/>
      <c r="C5325" s="547"/>
      <c r="D5325" s="548"/>
      <c r="E5325" s="549"/>
    </row>
    <row r="5326" spans="1:5" ht="20.100000000000001" customHeight="1" x14ac:dyDescent="0.2">
      <c r="A5326" s="547" t="s">
        <v>35214</v>
      </c>
      <c r="B5326" s="548" t="s">
        <v>35215</v>
      </c>
      <c r="C5326" s="547" t="s">
        <v>35216</v>
      </c>
      <c r="D5326" s="548" t="s">
        <v>1549</v>
      </c>
      <c r="E5326" s="549">
        <v>19192</v>
      </c>
    </row>
    <row r="5327" spans="1:5" ht="2.1" customHeight="1" x14ac:dyDescent="0.2">
      <c r="A5327" s="547"/>
      <c r="B5327" s="548"/>
      <c r="C5327" s="547"/>
      <c r="D5327" s="548"/>
      <c r="E5327" s="549"/>
    </row>
    <row r="5328" spans="1:5" ht="20.100000000000001" customHeight="1" x14ac:dyDescent="0.2">
      <c r="A5328" s="547" t="s">
        <v>35217</v>
      </c>
      <c r="B5328" s="548" t="s">
        <v>35218</v>
      </c>
      <c r="C5328" s="547" t="s">
        <v>35219</v>
      </c>
      <c r="D5328" s="548" t="s">
        <v>1549</v>
      </c>
      <c r="E5328" s="549">
        <v>25630</v>
      </c>
    </row>
    <row r="5329" spans="1:5" ht="11.1" customHeight="1" x14ac:dyDescent="0.2">
      <c r="A5329" s="547"/>
      <c r="B5329" s="548"/>
      <c r="C5329" s="547"/>
      <c r="D5329" s="548"/>
      <c r="E5329" s="549"/>
    </row>
    <row r="5330" spans="1:5" ht="20.100000000000001" customHeight="1" x14ac:dyDescent="0.2">
      <c r="A5330" s="547" t="s">
        <v>35220</v>
      </c>
      <c r="B5330" s="548" t="s">
        <v>35221</v>
      </c>
      <c r="C5330" s="547" t="s">
        <v>35222</v>
      </c>
      <c r="D5330" s="548" t="s">
        <v>1549</v>
      </c>
      <c r="E5330" s="549">
        <v>43286</v>
      </c>
    </row>
    <row r="5331" spans="1:5" ht="11.1" customHeight="1" x14ac:dyDescent="0.2">
      <c r="A5331" s="547"/>
      <c r="B5331" s="548"/>
      <c r="C5331" s="547"/>
      <c r="D5331" s="548"/>
      <c r="E5331" s="549"/>
    </row>
    <row r="5332" spans="1:5" ht="20.100000000000001" customHeight="1" x14ac:dyDescent="0.2">
      <c r="A5332" s="136" t="s">
        <v>35223</v>
      </c>
      <c r="B5332" s="552" t="s">
        <v>35224</v>
      </c>
      <c r="C5332" s="552"/>
      <c r="D5332" s="552"/>
      <c r="E5332" s="137">
        <v>180540.64</v>
      </c>
    </row>
    <row r="5333" spans="1:5" ht="20.100000000000001" customHeight="1" x14ac:dyDescent="0.2">
      <c r="A5333" s="136" t="s">
        <v>35225</v>
      </c>
      <c r="B5333" s="552" t="s">
        <v>35226</v>
      </c>
      <c r="C5333" s="552"/>
      <c r="D5333" s="552"/>
      <c r="E5333" s="137">
        <v>114323.04</v>
      </c>
    </row>
    <row r="5334" spans="1:5" ht="20.100000000000001" customHeight="1" x14ac:dyDescent="0.2">
      <c r="A5334" s="138" t="s">
        <v>35227</v>
      </c>
      <c r="B5334" s="139" t="s">
        <v>35228</v>
      </c>
      <c r="C5334" s="138" t="s">
        <v>35229</v>
      </c>
      <c r="D5334" s="139" t="s">
        <v>1549</v>
      </c>
      <c r="E5334" s="140">
        <v>5165.21</v>
      </c>
    </row>
    <row r="5335" spans="1:5" ht="20.100000000000001" customHeight="1" x14ac:dyDescent="0.2">
      <c r="A5335" s="547" t="s">
        <v>35230</v>
      </c>
      <c r="B5335" s="548" t="s">
        <v>35231</v>
      </c>
      <c r="C5335" s="547" t="s">
        <v>35232</v>
      </c>
      <c r="D5335" s="548" t="s">
        <v>1549</v>
      </c>
      <c r="E5335" s="549">
        <v>10193.67</v>
      </c>
    </row>
    <row r="5336" spans="1:5" ht="2.1" customHeight="1" x14ac:dyDescent="0.2">
      <c r="A5336" s="547"/>
      <c r="B5336" s="548"/>
      <c r="C5336" s="547"/>
      <c r="D5336" s="548"/>
      <c r="E5336" s="549"/>
    </row>
    <row r="5337" spans="1:5" ht="20.100000000000001" customHeight="1" x14ac:dyDescent="0.2">
      <c r="A5337" s="547" t="s">
        <v>35233</v>
      </c>
      <c r="B5337" s="548" t="s">
        <v>35234</v>
      </c>
      <c r="C5337" s="547" t="s">
        <v>35235</v>
      </c>
      <c r="D5337" s="548" t="s">
        <v>1549</v>
      </c>
      <c r="E5337" s="549">
        <v>556.12</v>
      </c>
    </row>
    <row r="5338" spans="1:5" ht="2.1" customHeight="1" x14ac:dyDescent="0.2">
      <c r="A5338" s="547"/>
      <c r="B5338" s="548"/>
      <c r="C5338" s="547"/>
      <c r="D5338" s="548"/>
      <c r="E5338" s="549"/>
    </row>
    <row r="5339" spans="1:5" ht="20.100000000000001" customHeight="1" x14ac:dyDescent="0.2">
      <c r="A5339" s="547" t="s">
        <v>35236</v>
      </c>
      <c r="B5339" s="548" t="s">
        <v>35237</v>
      </c>
      <c r="C5339" s="547" t="s">
        <v>35238</v>
      </c>
      <c r="D5339" s="548" t="s">
        <v>1549</v>
      </c>
      <c r="E5339" s="549">
        <v>718.82</v>
      </c>
    </row>
    <row r="5340" spans="1:5" ht="2.1" customHeight="1" x14ac:dyDescent="0.2">
      <c r="A5340" s="547"/>
      <c r="B5340" s="548"/>
      <c r="C5340" s="547"/>
      <c r="D5340" s="548"/>
      <c r="E5340" s="549"/>
    </row>
    <row r="5341" spans="1:5" ht="20.100000000000001" customHeight="1" x14ac:dyDescent="0.2">
      <c r="A5341" s="547" t="s">
        <v>35239</v>
      </c>
      <c r="B5341" s="548" t="s">
        <v>35240</v>
      </c>
      <c r="C5341" s="547" t="s">
        <v>35241</v>
      </c>
      <c r="D5341" s="548" t="s">
        <v>1549</v>
      </c>
      <c r="E5341" s="549">
        <v>1058.33</v>
      </c>
    </row>
    <row r="5342" spans="1:5" ht="2.1" customHeight="1" x14ac:dyDescent="0.2">
      <c r="A5342" s="547"/>
      <c r="B5342" s="548"/>
      <c r="C5342" s="547"/>
      <c r="D5342" s="548"/>
      <c r="E5342" s="549"/>
    </row>
    <row r="5343" spans="1:5" ht="20.100000000000001" customHeight="1" x14ac:dyDescent="0.2">
      <c r="A5343" s="138" t="s">
        <v>35242</v>
      </c>
      <c r="B5343" s="139" t="s">
        <v>35243</v>
      </c>
      <c r="C5343" s="138" t="s">
        <v>35244</v>
      </c>
      <c r="D5343" s="139" t="s">
        <v>1549</v>
      </c>
      <c r="E5343" s="140">
        <v>926.1</v>
      </c>
    </row>
    <row r="5344" spans="1:5" ht="20.100000000000001" customHeight="1" x14ac:dyDescent="0.2">
      <c r="A5344" s="547" t="s">
        <v>35245</v>
      </c>
      <c r="B5344" s="548" t="s">
        <v>35246</v>
      </c>
      <c r="C5344" s="547" t="s">
        <v>35247</v>
      </c>
      <c r="D5344" s="548" t="s">
        <v>1770</v>
      </c>
      <c r="E5344" s="549">
        <v>183.63</v>
      </c>
    </row>
    <row r="5345" spans="1:5" ht="2.1" customHeight="1" x14ac:dyDescent="0.2">
      <c r="A5345" s="547"/>
      <c r="B5345" s="548"/>
      <c r="C5345" s="547"/>
      <c r="D5345" s="548"/>
      <c r="E5345" s="549"/>
    </row>
    <row r="5346" spans="1:5" ht="20.100000000000001" customHeight="1" x14ac:dyDescent="0.2">
      <c r="A5346" s="138" t="s">
        <v>35248</v>
      </c>
      <c r="B5346" s="139" t="s">
        <v>35249</v>
      </c>
      <c r="C5346" s="138" t="s">
        <v>35250</v>
      </c>
      <c r="D5346" s="139" t="s">
        <v>1770</v>
      </c>
      <c r="E5346" s="140">
        <v>316.5</v>
      </c>
    </row>
    <row r="5347" spans="1:5" ht="20.100000000000001" customHeight="1" x14ac:dyDescent="0.2">
      <c r="A5347" s="138" t="s">
        <v>35251</v>
      </c>
      <c r="B5347" s="139" t="s">
        <v>35252</v>
      </c>
      <c r="C5347" s="138" t="s">
        <v>35253</v>
      </c>
      <c r="D5347" s="139" t="s">
        <v>1770</v>
      </c>
      <c r="E5347" s="140">
        <v>295.02</v>
      </c>
    </row>
    <row r="5348" spans="1:5" ht="20.100000000000001" customHeight="1" x14ac:dyDescent="0.2">
      <c r="A5348" s="138" t="s">
        <v>35254</v>
      </c>
      <c r="B5348" s="139" t="s">
        <v>35255</v>
      </c>
      <c r="C5348" s="138" t="s">
        <v>35256</v>
      </c>
      <c r="D5348" s="139" t="s">
        <v>1549</v>
      </c>
      <c r="E5348" s="140">
        <v>2300.8000000000002</v>
      </c>
    </row>
    <row r="5349" spans="1:5" ht="20.100000000000001" customHeight="1" x14ac:dyDescent="0.2">
      <c r="A5349" s="547" t="s">
        <v>35257</v>
      </c>
      <c r="B5349" s="548" t="s">
        <v>35258</v>
      </c>
      <c r="C5349" s="547" t="s">
        <v>35259</v>
      </c>
      <c r="D5349" s="548" t="s">
        <v>1549</v>
      </c>
      <c r="E5349" s="549">
        <v>500.75</v>
      </c>
    </row>
    <row r="5350" spans="1:5" ht="2.1" customHeight="1" x14ac:dyDescent="0.2">
      <c r="A5350" s="547"/>
      <c r="B5350" s="548"/>
      <c r="C5350" s="547"/>
      <c r="D5350" s="548"/>
      <c r="E5350" s="549"/>
    </row>
    <row r="5351" spans="1:5" ht="20.100000000000001" customHeight="1" x14ac:dyDescent="0.2">
      <c r="A5351" s="138" t="s">
        <v>35260</v>
      </c>
      <c r="B5351" s="139" t="s">
        <v>35261</v>
      </c>
      <c r="C5351" s="138" t="s">
        <v>35262</v>
      </c>
      <c r="D5351" s="139" t="s">
        <v>1549</v>
      </c>
      <c r="E5351" s="140">
        <v>905.15</v>
      </c>
    </row>
    <row r="5352" spans="1:5" ht="20.100000000000001" customHeight="1" x14ac:dyDescent="0.2">
      <c r="A5352" s="547" t="s">
        <v>35263</v>
      </c>
      <c r="B5352" s="548" t="s">
        <v>35264</v>
      </c>
      <c r="C5352" s="547" t="s">
        <v>35265</v>
      </c>
      <c r="D5352" s="548" t="s">
        <v>1549</v>
      </c>
      <c r="E5352" s="549">
        <v>772.3</v>
      </c>
    </row>
    <row r="5353" spans="1:5" ht="2.1" customHeight="1" x14ac:dyDescent="0.2">
      <c r="A5353" s="547"/>
      <c r="B5353" s="548"/>
      <c r="C5353" s="547"/>
      <c r="D5353" s="548"/>
      <c r="E5353" s="549"/>
    </row>
    <row r="5354" spans="1:5" ht="20.100000000000001" customHeight="1" x14ac:dyDescent="0.2">
      <c r="A5354" s="547" t="s">
        <v>35266</v>
      </c>
      <c r="B5354" s="548" t="s">
        <v>35267</v>
      </c>
      <c r="C5354" s="547" t="s">
        <v>35268</v>
      </c>
      <c r="D5354" s="548" t="s">
        <v>1549</v>
      </c>
      <c r="E5354" s="549">
        <v>974.87</v>
      </c>
    </row>
    <row r="5355" spans="1:5" ht="2.1" customHeight="1" x14ac:dyDescent="0.2">
      <c r="A5355" s="547"/>
      <c r="B5355" s="548"/>
      <c r="C5355" s="547"/>
      <c r="D5355" s="548"/>
      <c r="E5355" s="549"/>
    </row>
    <row r="5356" spans="1:5" ht="20.100000000000001" customHeight="1" x14ac:dyDescent="0.2">
      <c r="A5356" s="138" t="s">
        <v>35269</v>
      </c>
      <c r="B5356" s="139" t="s">
        <v>35270</v>
      </c>
      <c r="C5356" s="138" t="s">
        <v>35271</v>
      </c>
      <c r="D5356" s="139" t="s">
        <v>1549</v>
      </c>
      <c r="E5356" s="140">
        <v>3797.59</v>
      </c>
    </row>
    <row r="5357" spans="1:5" ht="20.100000000000001" customHeight="1" x14ac:dyDescent="0.2">
      <c r="A5357" s="547" t="s">
        <v>35272</v>
      </c>
      <c r="B5357" s="548" t="s">
        <v>35273</v>
      </c>
      <c r="C5357" s="547" t="s">
        <v>35274</v>
      </c>
      <c r="D5357" s="548" t="s">
        <v>26257</v>
      </c>
      <c r="E5357" s="549">
        <v>1263.72</v>
      </c>
    </row>
    <row r="5358" spans="1:5" ht="2.1" customHeight="1" x14ac:dyDescent="0.2">
      <c r="A5358" s="547"/>
      <c r="B5358" s="548"/>
      <c r="C5358" s="547"/>
      <c r="D5358" s="548"/>
      <c r="E5358" s="549"/>
    </row>
    <row r="5359" spans="1:5" ht="20.100000000000001" customHeight="1" x14ac:dyDescent="0.2">
      <c r="A5359" s="547" t="s">
        <v>35275</v>
      </c>
      <c r="B5359" s="548" t="s">
        <v>35276</v>
      </c>
      <c r="C5359" s="547" t="s">
        <v>35277</v>
      </c>
      <c r="D5359" s="548" t="s">
        <v>26257</v>
      </c>
      <c r="E5359" s="549">
        <v>3506.46</v>
      </c>
    </row>
    <row r="5360" spans="1:5" ht="11.1" customHeight="1" x14ac:dyDescent="0.2">
      <c r="A5360" s="547"/>
      <c r="B5360" s="548"/>
      <c r="C5360" s="547"/>
      <c r="D5360" s="548"/>
      <c r="E5360" s="549"/>
    </row>
    <row r="5361" spans="1:5" ht="20.100000000000001" customHeight="1" x14ac:dyDescent="0.2">
      <c r="A5361" s="138" t="s">
        <v>35278</v>
      </c>
      <c r="B5361" s="139" t="s">
        <v>35279</v>
      </c>
      <c r="C5361" s="138" t="s">
        <v>35280</v>
      </c>
      <c r="D5361" s="139" t="s">
        <v>1770</v>
      </c>
      <c r="E5361" s="140">
        <v>112.67</v>
      </c>
    </row>
    <row r="5362" spans="1:5" ht="20.100000000000001" customHeight="1" x14ac:dyDescent="0.2">
      <c r="A5362" s="547" t="s">
        <v>35281</v>
      </c>
      <c r="B5362" s="548" t="s">
        <v>35282</v>
      </c>
      <c r="C5362" s="547" t="s">
        <v>35283</v>
      </c>
      <c r="D5362" s="548" t="s">
        <v>1549</v>
      </c>
      <c r="E5362" s="549">
        <v>556.12</v>
      </c>
    </row>
    <row r="5363" spans="1:5" ht="2.1" customHeight="1" x14ac:dyDescent="0.2">
      <c r="A5363" s="547"/>
      <c r="B5363" s="548"/>
      <c r="C5363" s="547"/>
      <c r="D5363" s="548"/>
      <c r="E5363" s="549"/>
    </row>
    <row r="5364" spans="1:5" ht="20.100000000000001" customHeight="1" x14ac:dyDescent="0.2">
      <c r="A5364" s="547" t="s">
        <v>35284</v>
      </c>
      <c r="B5364" s="548" t="s">
        <v>35285</v>
      </c>
      <c r="C5364" s="547" t="s">
        <v>35286</v>
      </c>
      <c r="D5364" s="548" t="s">
        <v>1549</v>
      </c>
      <c r="E5364" s="549">
        <v>770.08</v>
      </c>
    </row>
    <row r="5365" spans="1:5" ht="2.1" customHeight="1" x14ac:dyDescent="0.2">
      <c r="A5365" s="547"/>
      <c r="B5365" s="548"/>
      <c r="C5365" s="547"/>
      <c r="D5365" s="548"/>
      <c r="E5365" s="549"/>
    </row>
    <row r="5366" spans="1:5" ht="20.100000000000001" customHeight="1" x14ac:dyDescent="0.2">
      <c r="A5366" s="547" t="s">
        <v>35287</v>
      </c>
      <c r="B5366" s="548" t="s">
        <v>35288</v>
      </c>
      <c r="C5366" s="547" t="s">
        <v>35289</v>
      </c>
      <c r="D5366" s="548" t="s">
        <v>1549</v>
      </c>
      <c r="E5366" s="549">
        <v>642.74</v>
      </c>
    </row>
    <row r="5367" spans="1:5" ht="2.1" customHeight="1" x14ac:dyDescent="0.2">
      <c r="A5367" s="547"/>
      <c r="B5367" s="548"/>
      <c r="C5367" s="547"/>
      <c r="D5367" s="548"/>
      <c r="E5367" s="549"/>
    </row>
    <row r="5368" spans="1:5" ht="20.100000000000001" customHeight="1" x14ac:dyDescent="0.2">
      <c r="A5368" s="547" t="s">
        <v>35290</v>
      </c>
      <c r="B5368" s="548" t="s">
        <v>35291</v>
      </c>
      <c r="C5368" s="547" t="s">
        <v>35292</v>
      </c>
      <c r="D5368" s="548" t="s">
        <v>26257</v>
      </c>
      <c r="E5368" s="549">
        <v>3182.77</v>
      </c>
    </row>
    <row r="5369" spans="1:5" ht="39" customHeight="1" x14ac:dyDescent="0.2">
      <c r="A5369" s="547"/>
      <c r="B5369" s="548"/>
      <c r="C5369" s="547"/>
      <c r="D5369" s="548"/>
      <c r="E5369" s="549"/>
    </row>
    <row r="5370" spans="1:5" ht="20.100000000000001" customHeight="1" x14ac:dyDescent="0.2">
      <c r="A5370" s="547" t="s">
        <v>35293</v>
      </c>
      <c r="B5370" s="548" t="s">
        <v>35294</v>
      </c>
      <c r="C5370" s="547" t="s">
        <v>35295</v>
      </c>
      <c r="D5370" s="548" t="s">
        <v>26257</v>
      </c>
      <c r="E5370" s="549">
        <v>3223.52</v>
      </c>
    </row>
    <row r="5371" spans="1:5" ht="20.100000000000001" customHeight="1" x14ac:dyDescent="0.2">
      <c r="A5371" s="547"/>
      <c r="B5371" s="548"/>
      <c r="C5371" s="547"/>
      <c r="D5371" s="548"/>
      <c r="E5371" s="549"/>
    </row>
    <row r="5372" spans="1:5" ht="20.100000000000001" customHeight="1" x14ac:dyDescent="0.2">
      <c r="A5372" s="547" t="s">
        <v>35296</v>
      </c>
      <c r="B5372" s="548" t="s">
        <v>35297</v>
      </c>
      <c r="C5372" s="547" t="s">
        <v>35298</v>
      </c>
      <c r="D5372" s="548" t="s">
        <v>26257</v>
      </c>
      <c r="E5372" s="549">
        <v>8736.3700000000008</v>
      </c>
    </row>
    <row r="5373" spans="1:5" ht="2.1" customHeight="1" x14ac:dyDescent="0.2">
      <c r="A5373" s="547"/>
      <c r="B5373" s="548"/>
      <c r="C5373" s="547"/>
      <c r="D5373" s="548"/>
      <c r="E5373" s="549"/>
    </row>
    <row r="5374" spans="1:5" ht="20.100000000000001" customHeight="1" x14ac:dyDescent="0.2">
      <c r="A5374" s="547" t="s">
        <v>35299</v>
      </c>
      <c r="B5374" s="548" t="s">
        <v>35300</v>
      </c>
      <c r="C5374" s="547" t="s">
        <v>35301</v>
      </c>
      <c r="D5374" s="548" t="s">
        <v>26257</v>
      </c>
      <c r="E5374" s="549">
        <v>2128.73</v>
      </c>
    </row>
    <row r="5375" spans="1:5" ht="11.1" customHeight="1" x14ac:dyDescent="0.2">
      <c r="A5375" s="547"/>
      <c r="B5375" s="548"/>
      <c r="C5375" s="547"/>
      <c r="D5375" s="548"/>
      <c r="E5375" s="549"/>
    </row>
    <row r="5376" spans="1:5" ht="20.100000000000001" customHeight="1" x14ac:dyDescent="0.2">
      <c r="A5376" s="547" t="s">
        <v>35302</v>
      </c>
      <c r="B5376" s="548" t="s">
        <v>35303</v>
      </c>
      <c r="C5376" s="547" t="s">
        <v>35304</v>
      </c>
      <c r="D5376" s="548" t="s">
        <v>1549</v>
      </c>
      <c r="E5376" s="549">
        <v>787.96</v>
      </c>
    </row>
    <row r="5377" spans="1:5" ht="2.1" customHeight="1" x14ac:dyDescent="0.2">
      <c r="A5377" s="547"/>
      <c r="B5377" s="548"/>
      <c r="C5377" s="547"/>
      <c r="D5377" s="548"/>
      <c r="E5377" s="549"/>
    </row>
    <row r="5378" spans="1:5" ht="20.100000000000001" customHeight="1" x14ac:dyDescent="0.2">
      <c r="A5378" s="547" t="s">
        <v>35305</v>
      </c>
      <c r="B5378" s="548" t="s">
        <v>35306</v>
      </c>
      <c r="C5378" s="547" t="s">
        <v>35307</v>
      </c>
      <c r="D5378" s="548" t="s">
        <v>1549</v>
      </c>
      <c r="E5378" s="549">
        <v>874.55</v>
      </c>
    </row>
    <row r="5379" spans="1:5" ht="2.1" customHeight="1" x14ac:dyDescent="0.2">
      <c r="A5379" s="547"/>
      <c r="B5379" s="548"/>
      <c r="C5379" s="547"/>
      <c r="D5379" s="548"/>
      <c r="E5379" s="549"/>
    </row>
    <row r="5380" spans="1:5" ht="20.100000000000001" customHeight="1" x14ac:dyDescent="0.2">
      <c r="A5380" s="547" t="s">
        <v>35308</v>
      </c>
      <c r="B5380" s="548" t="s">
        <v>35309</v>
      </c>
      <c r="C5380" s="547" t="s">
        <v>35310</v>
      </c>
      <c r="D5380" s="548" t="s">
        <v>1549</v>
      </c>
      <c r="E5380" s="549">
        <v>961.09</v>
      </c>
    </row>
    <row r="5381" spans="1:5" ht="2.1" customHeight="1" x14ac:dyDescent="0.2">
      <c r="A5381" s="547"/>
      <c r="B5381" s="548"/>
      <c r="C5381" s="547"/>
      <c r="D5381" s="548"/>
      <c r="E5381" s="549"/>
    </row>
    <row r="5382" spans="1:5" ht="20.100000000000001" customHeight="1" x14ac:dyDescent="0.2">
      <c r="A5382" s="138" t="s">
        <v>35311</v>
      </c>
      <c r="B5382" s="139" t="s">
        <v>35312</v>
      </c>
      <c r="C5382" s="138" t="s">
        <v>35313</v>
      </c>
      <c r="D5382" s="139" t="s">
        <v>2759</v>
      </c>
      <c r="E5382" s="140">
        <v>3.43</v>
      </c>
    </row>
    <row r="5383" spans="1:5" ht="20.100000000000001" customHeight="1" x14ac:dyDescent="0.2">
      <c r="A5383" s="138" t="s">
        <v>35314</v>
      </c>
      <c r="B5383" s="139" t="s">
        <v>35315</v>
      </c>
      <c r="C5383" s="138" t="s">
        <v>35316</v>
      </c>
      <c r="D5383" s="139" t="s">
        <v>2759</v>
      </c>
      <c r="E5383" s="140">
        <v>2.76</v>
      </c>
    </row>
    <row r="5384" spans="1:5" ht="20.100000000000001" customHeight="1" x14ac:dyDescent="0.2">
      <c r="A5384" s="138" t="s">
        <v>35317</v>
      </c>
      <c r="B5384" s="139" t="s">
        <v>35318</v>
      </c>
      <c r="C5384" s="138" t="s">
        <v>35319</v>
      </c>
      <c r="D5384" s="139" t="s">
        <v>1549</v>
      </c>
      <c r="E5384" s="140">
        <v>297.95999999999998</v>
      </c>
    </row>
    <row r="5385" spans="1:5" ht="20.100000000000001" customHeight="1" x14ac:dyDescent="0.2">
      <c r="A5385" s="138" t="s">
        <v>35320</v>
      </c>
      <c r="B5385" s="139" t="s">
        <v>35321</v>
      </c>
      <c r="C5385" s="138" t="s">
        <v>35322</v>
      </c>
      <c r="D5385" s="139" t="s">
        <v>1549</v>
      </c>
      <c r="E5385" s="140">
        <v>58424.4</v>
      </c>
    </row>
    <row r="5386" spans="1:5" ht="20.100000000000001" customHeight="1" x14ac:dyDescent="0.2">
      <c r="A5386" s="138" t="s">
        <v>35323</v>
      </c>
      <c r="B5386" s="139" t="s">
        <v>35324</v>
      </c>
      <c r="C5386" s="138" t="s">
        <v>35325</v>
      </c>
      <c r="D5386" s="139" t="s">
        <v>1549</v>
      </c>
      <c r="E5386" s="140">
        <v>182.85</v>
      </c>
    </row>
    <row r="5387" spans="1:5" ht="20.100000000000001" customHeight="1" x14ac:dyDescent="0.2">
      <c r="A5387" s="136" t="s">
        <v>35326</v>
      </c>
      <c r="B5387" s="552" t="s">
        <v>35327</v>
      </c>
      <c r="C5387" s="552"/>
      <c r="D5387" s="552"/>
      <c r="E5387" s="137">
        <v>66174.570000000007</v>
      </c>
    </row>
    <row r="5388" spans="1:5" ht="20.100000000000001" customHeight="1" x14ac:dyDescent="0.2">
      <c r="A5388" s="138" t="s">
        <v>35328</v>
      </c>
      <c r="B5388" s="139" t="s">
        <v>35329</v>
      </c>
      <c r="C5388" s="138" t="s">
        <v>35330</v>
      </c>
      <c r="D5388" s="139" t="s">
        <v>1549</v>
      </c>
      <c r="E5388" s="140">
        <v>38.86</v>
      </c>
    </row>
    <row r="5389" spans="1:5" ht="20.100000000000001" customHeight="1" x14ac:dyDescent="0.2">
      <c r="A5389" s="138" t="s">
        <v>35331</v>
      </c>
      <c r="B5389" s="139" t="s">
        <v>35332</v>
      </c>
      <c r="C5389" s="138" t="s">
        <v>35333</v>
      </c>
      <c r="D5389" s="139" t="s">
        <v>2759</v>
      </c>
      <c r="E5389" s="140">
        <v>63.29</v>
      </c>
    </row>
    <row r="5390" spans="1:5" ht="20.100000000000001" customHeight="1" x14ac:dyDescent="0.2">
      <c r="A5390" s="138" t="s">
        <v>35334</v>
      </c>
      <c r="B5390" s="139" t="s">
        <v>35335</v>
      </c>
      <c r="C5390" s="138" t="s">
        <v>35336</v>
      </c>
      <c r="D5390" s="139" t="s">
        <v>1549</v>
      </c>
      <c r="E5390" s="140">
        <v>81.180000000000007</v>
      </c>
    </row>
    <row r="5391" spans="1:5" ht="20.100000000000001" customHeight="1" x14ac:dyDescent="0.2">
      <c r="A5391" s="138" t="s">
        <v>35337</v>
      </c>
      <c r="B5391" s="139" t="s">
        <v>35338</v>
      </c>
      <c r="C5391" s="138" t="s">
        <v>35339</v>
      </c>
      <c r="D5391" s="139" t="s">
        <v>1549</v>
      </c>
      <c r="E5391" s="140">
        <v>118.58</v>
      </c>
    </row>
    <row r="5392" spans="1:5" ht="20.100000000000001" customHeight="1" x14ac:dyDescent="0.2">
      <c r="A5392" s="547" t="s">
        <v>35340</v>
      </c>
      <c r="B5392" s="548" t="s">
        <v>35341</v>
      </c>
      <c r="C5392" s="547" t="s">
        <v>35342</v>
      </c>
      <c r="D5392" s="548" t="s">
        <v>1549</v>
      </c>
      <c r="E5392" s="549">
        <v>51.18</v>
      </c>
    </row>
    <row r="5393" spans="1:5" ht="2.1" customHeight="1" x14ac:dyDescent="0.2">
      <c r="A5393" s="547"/>
      <c r="B5393" s="548"/>
      <c r="C5393" s="547"/>
      <c r="D5393" s="548"/>
      <c r="E5393" s="549"/>
    </row>
    <row r="5394" spans="1:5" ht="20.100000000000001" customHeight="1" x14ac:dyDescent="0.2">
      <c r="A5394" s="138" t="s">
        <v>35343</v>
      </c>
      <c r="B5394" s="139" t="s">
        <v>35344</v>
      </c>
      <c r="C5394" s="138" t="s">
        <v>35345</v>
      </c>
      <c r="D5394" s="139" t="s">
        <v>2759</v>
      </c>
      <c r="E5394" s="140">
        <v>152.6</v>
      </c>
    </row>
    <row r="5395" spans="1:5" ht="20.100000000000001" customHeight="1" x14ac:dyDescent="0.2">
      <c r="A5395" s="138" t="s">
        <v>35346</v>
      </c>
      <c r="B5395" s="139" t="s">
        <v>35347</v>
      </c>
      <c r="C5395" s="138" t="s">
        <v>35348</v>
      </c>
      <c r="D5395" s="139" t="s">
        <v>2759</v>
      </c>
      <c r="E5395" s="140">
        <v>0.09</v>
      </c>
    </row>
    <row r="5396" spans="1:5" ht="20.100000000000001" customHeight="1" x14ac:dyDescent="0.2">
      <c r="A5396" s="547" t="s">
        <v>35349</v>
      </c>
      <c r="B5396" s="548" t="s">
        <v>35350</v>
      </c>
      <c r="C5396" s="547" t="s">
        <v>35351</v>
      </c>
      <c r="D5396" s="548" t="s">
        <v>5927</v>
      </c>
      <c r="E5396" s="549">
        <v>121</v>
      </c>
    </row>
    <row r="5397" spans="1:5" ht="2.1" customHeight="1" x14ac:dyDescent="0.2">
      <c r="A5397" s="547"/>
      <c r="B5397" s="548"/>
      <c r="C5397" s="547"/>
      <c r="D5397" s="548"/>
      <c r="E5397" s="549"/>
    </row>
    <row r="5398" spans="1:5" ht="20.100000000000001" customHeight="1" x14ac:dyDescent="0.2">
      <c r="A5398" s="138" t="s">
        <v>35352</v>
      </c>
      <c r="B5398" s="139" t="s">
        <v>35353</v>
      </c>
      <c r="C5398" s="138" t="s">
        <v>35354</v>
      </c>
      <c r="D5398" s="139" t="s">
        <v>2759</v>
      </c>
      <c r="E5398" s="140">
        <v>11.9</v>
      </c>
    </row>
    <row r="5399" spans="1:5" ht="20.100000000000001" customHeight="1" x14ac:dyDescent="0.2">
      <c r="A5399" s="138" t="s">
        <v>35355</v>
      </c>
      <c r="B5399" s="139" t="s">
        <v>35356</v>
      </c>
      <c r="C5399" s="138" t="s">
        <v>35357</v>
      </c>
      <c r="D5399" s="139" t="s">
        <v>2759</v>
      </c>
      <c r="E5399" s="140">
        <v>13.28</v>
      </c>
    </row>
    <row r="5400" spans="1:5" ht="20.100000000000001" customHeight="1" x14ac:dyDescent="0.2">
      <c r="A5400" s="138" t="s">
        <v>35358</v>
      </c>
      <c r="B5400" s="139" t="s">
        <v>35359</v>
      </c>
      <c r="C5400" s="138" t="s">
        <v>35360</v>
      </c>
      <c r="D5400" s="139" t="s">
        <v>2759</v>
      </c>
      <c r="E5400" s="140">
        <v>17.68</v>
      </c>
    </row>
    <row r="5401" spans="1:5" ht="20.100000000000001" customHeight="1" x14ac:dyDescent="0.2">
      <c r="A5401" s="138" t="s">
        <v>35361</v>
      </c>
      <c r="B5401" s="139" t="s">
        <v>35362</v>
      </c>
      <c r="C5401" s="138" t="s">
        <v>35363</v>
      </c>
      <c r="D5401" s="139" t="s">
        <v>2759</v>
      </c>
      <c r="E5401" s="140">
        <v>19.850000000000001</v>
      </c>
    </row>
    <row r="5402" spans="1:5" ht="20.100000000000001" customHeight="1" x14ac:dyDescent="0.2">
      <c r="A5402" s="138" t="s">
        <v>35364</v>
      </c>
      <c r="B5402" s="139" t="s">
        <v>35365</v>
      </c>
      <c r="C5402" s="138" t="s">
        <v>35366</v>
      </c>
      <c r="D5402" s="139" t="s">
        <v>2759</v>
      </c>
      <c r="E5402" s="140">
        <v>5.84</v>
      </c>
    </row>
    <row r="5403" spans="1:5" ht="20.100000000000001" customHeight="1" x14ac:dyDescent="0.2">
      <c r="A5403" s="547" t="s">
        <v>35367</v>
      </c>
      <c r="B5403" s="548" t="s">
        <v>35368</v>
      </c>
      <c r="C5403" s="547" t="s">
        <v>35369</v>
      </c>
      <c r="D5403" s="548" t="s">
        <v>2759</v>
      </c>
      <c r="E5403" s="549">
        <v>133.04</v>
      </c>
    </row>
    <row r="5404" spans="1:5" ht="2.1" customHeight="1" x14ac:dyDescent="0.2">
      <c r="A5404" s="547"/>
      <c r="B5404" s="548"/>
      <c r="C5404" s="547"/>
      <c r="D5404" s="548"/>
      <c r="E5404" s="549"/>
    </row>
    <row r="5405" spans="1:5" ht="20.100000000000001" customHeight="1" x14ac:dyDescent="0.2">
      <c r="A5405" s="138" t="s">
        <v>35370</v>
      </c>
      <c r="B5405" s="139" t="s">
        <v>35371</v>
      </c>
      <c r="C5405" s="138" t="s">
        <v>35372</v>
      </c>
      <c r="D5405" s="139" t="s">
        <v>2759</v>
      </c>
      <c r="E5405" s="140">
        <v>189.17</v>
      </c>
    </row>
    <row r="5406" spans="1:5" ht="20.100000000000001" customHeight="1" x14ac:dyDescent="0.2">
      <c r="A5406" s="138" t="s">
        <v>35373</v>
      </c>
      <c r="B5406" s="139" t="s">
        <v>35374</v>
      </c>
      <c r="C5406" s="138" t="s">
        <v>35375</v>
      </c>
      <c r="D5406" s="139" t="s">
        <v>2759</v>
      </c>
      <c r="E5406" s="140">
        <v>249.26</v>
      </c>
    </row>
    <row r="5407" spans="1:5" ht="20.100000000000001" customHeight="1" x14ac:dyDescent="0.2">
      <c r="A5407" s="138" t="s">
        <v>35376</v>
      </c>
      <c r="B5407" s="139" t="s">
        <v>35377</v>
      </c>
      <c r="C5407" s="138" t="s">
        <v>35378</v>
      </c>
      <c r="D5407" s="139" t="s">
        <v>2759</v>
      </c>
      <c r="E5407" s="140">
        <v>2.99</v>
      </c>
    </row>
    <row r="5408" spans="1:5" ht="20.100000000000001" customHeight="1" x14ac:dyDescent="0.2">
      <c r="A5408" s="138" t="s">
        <v>35379</v>
      </c>
      <c r="B5408" s="139" t="s">
        <v>35380</v>
      </c>
      <c r="C5408" s="138" t="s">
        <v>35378</v>
      </c>
      <c r="D5408" s="139" t="s">
        <v>23043</v>
      </c>
      <c r="E5408" s="140">
        <v>1525.17</v>
      </c>
    </row>
    <row r="5409" spans="1:5" ht="20.100000000000001" customHeight="1" x14ac:dyDescent="0.2">
      <c r="A5409" s="138" t="s">
        <v>35381</v>
      </c>
      <c r="B5409" s="139" t="s">
        <v>35382</v>
      </c>
      <c r="C5409" s="138" t="s">
        <v>35383</v>
      </c>
      <c r="D5409" s="139" t="s">
        <v>23043</v>
      </c>
      <c r="E5409" s="140">
        <v>21405.91</v>
      </c>
    </row>
    <row r="5410" spans="1:5" ht="20.100000000000001" customHeight="1" x14ac:dyDescent="0.2">
      <c r="A5410" s="138" t="s">
        <v>35384</v>
      </c>
      <c r="B5410" s="139" t="s">
        <v>35385</v>
      </c>
      <c r="C5410" s="138" t="s">
        <v>35386</v>
      </c>
      <c r="D5410" s="139" t="s">
        <v>2759</v>
      </c>
      <c r="E5410" s="140">
        <v>0.26</v>
      </c>
    </row>
    <row r="5411" spans="1:5" ht="20.100000000000001" customHeight="1" x14ac:dyDescent="0.2">
      <c r="A5411" s="138" t="s">
        <v>35387</v>
      </c>
      <c r="B5411" s="139" t="s">
        <v>35388</v>
      </c>
      <c r="C5411" s="138" t="s">
        <v>35389</v>
      </c>
      <c r="D5411" s="139" t="s">
        <v>2759</v>
      </c>
      <c r="E5411" s="140">
        <v>65.7</v>
      </c>
    </row>
    <row r="5412" spans="1:5" ht="20.100000000000001" customHeight="1" x14ac:dyDescent="0.2">
      <c r="A5412" s="138" t="s">
        <v>35390</v>
      </c>
      <c r="B5412" s="139" t="s">
        <v>35391</v>
      </c>
      <c r="C5412" s="138" t="s">
        <v>35392</v>
      </c>
      <c r="D5412" s="139" t="s">
        <v>23043</v>
      </c>
      <c r="E5412" s="140">
        <v>23953.41</v>
      </c>
    </row>
    <row r="5413" spans="1:5" ht="20.100000000000001" customHeight="1" x14ac:dyDescent="0.2">
      <c r="A5413" s="547" t="s">
        <v>35393</v>
      </c>
      <c r="B5413" s="548" t="s">
        <v>35394</v>
      </c>
      <c r="C5413" s="547" t="s">
        <v>35395</v>
      </c>
      <c r="D5413" s="548" t="s">
        <v>23043</v>
      </c>
      <c r="E5413" s="549">
        <v>2397.65</v>
      </c>
    </row>
    <row r="5414" spans="1:5" ht="2.1" customHeight="1" x14ac:dyDescent="0.2">
      <c r="A5414" s="547"/>
      <c r="B5414" s="548"/>
      <c r="C5414" s="547"/>
      <c r="D5414" s="548"/>
      <c r="E5414" s="549"/>
    </row>
    <row r="5415" spans="1:5" ht="20.100000000000001" customHeight="1" x14ac:dyDescent="0.2">
      <c r="A5415" s="547" t="s">
        <v>35396</v>
      </c>
      <c r="B5415" s="548" t="s">
        <v>35397</v>
      </c>
      <c r="C5415" s="547" t="s">
        <v>35398</v>
      </c>
      <c r="D5415" s="548" t="s">
        <v>23043</v>
      </c>
      <c r="E5415" s="549">
        <v>2069.15</v>
      </c>
    </row>
    <row r="5416" spans="1:5" ht="2.1" customHeight="1" x14ac:dyDescent="0.2">
      <c r="A5416" s="547"/>
      <c r="B5416" s="548"/>
      <c r="C5416" s="547"/>
      <c r="D5416" s="548"/>
      <c r="E5416" s="549"/>
    </row>
    <row r="5417" spans="1:5" ht="20.100000000000001" customHeight="1" x14ac:dyDescent="0.2">
      <c r="A5417" s="547" t="s">
        <v>35399</v>
      </c>
      <c r="B5417" s="548" t="s">
        <v>35400</v>
      </c>
      <c r="C5417" s="547" t="s">
        <v>35401</v>
      </c>
      <c r="D5417" s="548" t="s">
        <v>23043</v>
      </c>
      <c r="E5417" s="549">
        <v>2068.12</v>
      </c>
    </row>
    <row r="5418" spans="1:5" ht="2.1" customHeight="1" x14ac:dyDescent="0.2">
      <c r="A5418" s="547"/>
      <c r="B5418" s="548"/>
      <c r="C5418" s="547"/>
      <c r="D5418" s="548"/>
      <c r="E5418" s="549"/>
    </row>
    <row r="5419" spans="1:5" ht="20.100000000000001" customHeight="1" x14ac:dyDescent="0.2">
      <c r="A5419" s="138" t="s">
        <v>35402</v>
      </c>
      <c r="B5419" s="139" t="s">
        <v>35403</v>
      </c>
      <c r="C5419" s="138" t="s">
        <v>35404</v>
      </c>
      <c r="D5419" s="139" t="s">
        <v>2759</v>
      </c>
      <c r="E5419" s="140">
        <v>0.16</v>
      </c>
    </row>
    <row r="5420" spans="1:5" ht="20.100000000000001" customHeight="1" x14ac:dyDescent="0.2">
      <c r="A5420" s="138" t="s">
        <v>35405</v>
      </c>
      <c r="B5420" s="139" t="s">
        <v>35406</v>
      </c>
      <c r="C5420" s="138" t="s">
        <v>35407</v>
      </c>
      <c r="D5420" s="139" t="s">
        <v>23043</v>
      </c>
      <c r="E5420" s="140">
        <v>9640.2000000000007</v>
      </c>
    </row>
    <row r="5421" spans="1:5" ht="20.100000000000001" customHeight="1" x14ac:dyDescent="0.2">
      <c r="A5421" s="138" t="s">
        <v>35408</v>
      </c>
      <c r="B5421" s="139" t="s">
        <v>35409</v>
      </c>
      <c r="C5421" s="138" t="s">
        <v>35410</v>
      </c>
      <c r="D5421" s="139" t="s">
        <v>23043</v>
      </c>
      <c r="E5421" s="140">
        <v>1625.08</v>
      </c>
    </row>
    <row r="5422" spans="1:5" ht="20.100000000000001" customHeight="1" x14ac:dyDescent="0.2">
      <c r="A5422" s="138" t="s">
        <v>35411</v>
      </c>
      <c r="B5422" s="139" t="s">
        <v>35412</v>
      </c>
      <c r="C5422" s="138" t="s">
        <v>35413</v>
      </c>
      <c r="D5422" s="139" t="s">
        <v>2759</v>
      </c>
      <c r="E5422" s="140">
        <v>1.78</v>
      </c>
    </row>
    <row r="5423" spans="1:5" ht="20.100000000000001" customHeight="1" x14ac:dyDescent="0.2">
      <c r="A5423" s="138" t="s">
        <v>35414</v>
      </c>
      <c r="B5423" s="139" t="s">
        <v>35415</v>
      </c>
      <c r="C5423" s="138" t="s">
        <v>35416</v>
      </c>
      <c r="D5423" s="139" t="s">
        <v>2759</v>
      </c>
      <c r="E5423" s="140">
        <v>0.09</v>
      </c>
    </row>
    <row r="5424" spans="1:5" ht="20.100000000000001" customHeight="1" x14ac:dyDescent="0.2">
      <c r="A5424" s="138" t="s">
        <v>35417</v>
      </c>
      <c r="B5424" s="139" t="s">
        <v>35418</v>
      </c>
      <c r="C5424" s="138" t="s">
        <v>35419</v>
      </c>
      <c r="D5424" s="139" t="s">
        <v>5927</v>
      </c>
      <c r="E5424" s="140">
        <v>145.31</v>
      </c>
    </row>
    <row r="5425" spans="1:5" ht="20.100000000000001" customHeight="1" x14ac:dyDescent="0.2">
      <c r="A5425" s="138" t="s">
        <v>35420</v>
      </c>
      <c r="B5425" s="139" t="s">
        <v>35421</v>
      </c>
      <c r="C5425" s="138" t="s">
        <v>35422</v>
      </c>
      <c r="D5425" s="139" t="s">
        <v>2759</v>
      </c>
      <c r="E5425" s="140">
        <v>0.48</v>
      </c>
    </row>
    <row r="5426" spans="1:5" ht="20.100000000000001" customHeight="1" x14ac:dyDescent="0.2">
      <c r="A5426" s="138" t="s">
        <v>35423</v>
      </c>
      <c r="B5426" s="139" t="s">
        <v>35424</v>
      </c>
      <c r="C5426" s="138" t="s">
        <v>35425</v>
      </c>
      <c r="D5426" s="139" t="s">
        <v>2759</v>
      </c>
      <c r="E5426" s="140">
        <v>1.41</v>
      </c>
    </row>
    <row r="5427" spans="1:5" ht="20.100000000000001" customHeight="1" x14ac:dyDescent="0.2">
      <c r="A5427" s="547" t="s">
        <v>35426</v>
      </c>
      <c r="B5427" s="548" t="s">
        <v>35427</v>
      </c>
      <c r="C5427" s="547" t="s">
        <v>35428</v>
      </c>
      <c r="D5427" s="548" t="s">
        <v>5927</v>
      </c>
      <c r="E5427" s="549">
        <v>4.9000000000000004</v>
      </c>
    </row>
    <row r="5428" spans="1:5" ht="2.1" customHeight="1" x14ac:dyDescent="0.2">
      <c r="A5428" s="547"/>
      <c r="B5428" s="548"/>
      <c r="C5428" s="547"/>
      <c r="D5428" s="548"/>
      <c r="E5428" s="549"/>
    </row>
    <row r="5429" spans="1:5" ht="20.100000000000001" customHeight="1" x14ac:dyDescent="0.2">
      <c r="A5429" s="136" t="s">
        <v>35429</v>
      </c>
      <c r="B5429" s="552" t="s">
        <v>35430</v>
      </c>
      <c r="C5429" s="552"/>
      <c r="D5429" s="552"/>
      <c r="E5429" s="137">
        <v>43.03</v>
      </c>
    </row>
    <row r="5430" spans="1:5" ht="20.100000000000001" customHeight="1" x14ac:dyDescent="0.2">
      <c r="A5430" s="138" t="s">
        <v>35431</v>
      </c>
      <c r="B5430" s="139" t="s">
        <v>35432</v>
      </c>
      <c r="C5430" s="138" t="s">
        <v>35433</v>
      </c>
      <c r="D5430" s="139" t="s">
        <v>5927</v>
      </c>
      <c r="E5430" s="140">
        <v>29.27</v>
      </c>
    </row>
    <row r="5431" spans="1:5" ht="20.100000000000001" customHeight="1" x14ac:dyDescent="0.2">
      <c r="A5431" s="138" t="s">
        <v>35434</v>
      </c>
      <c r="B5431" s="139" t="s">
        <v>35435</v>
      </c>
      <c r="C5431" s="138" t="s">
        <v>35436</v>
      </c>
      <c r="D5431" s="139" t="s">
        <v>5927</v>
      </c>
      <c r="E5431" s="140">
        <v>1.93</v>
      </c>
    </row>
    <row r="5432" spans="1:5" ht="20.100000000000001" customHeight="1" x14ac:dyDescent="0.2">
      <c r="A5432" s="138" t="s">
        <v>35437</v>
      </c>
      <c r="B5432" s="139" t="s">
        <v>35438</v>
      </c>
      <c r="C5432" s="138" t="s">
        <v>35439</v>
      </c>
      <c r="D5432" s="139" t="s">
        <v>5927</v>
      </c>
      <c r="E5432" s="140">
        <v>5.07</v>
      </c>
    </row>
    <row r="5433" spans="1:5" ht="20.100000000000001" customHeight="1" x14ac:dyDescent="0.2">
      <c r="A5433" s="138" t="s">
        <v>35440</v>
      </c>
      <c r="B5433" s="139" t="s">
        <v>35441</v>
      </c>
      <c r="C5433" s="138" t="s">
        <v>35442</v>
      </c>
      <c r="D5433" s="139" t="s">
        <v>5927</v>
      </c>
      <c r="E5433" s="140">
        <v>3.82</v>
      </c>
    </row>
    <row r="5434" spans="1:5" ht="20.100000000000001" customHeight="1" x14ac:dyDescent="0.2">
      <c r="A5434" s="547" t="s">
        <v>35443</v>
      </c>
      <c r="B5434" s="548" t="s">
        <v>35444</v>
      </c>
      <c r="C5434" s="547" t="s">
        <v>35445</v>
      </c>
      <c r="D5434" s="548" t="s">
        <v>2759</v>
      </c>
      <c r="E5434" s="549">
        <v>0.2</v>
      </c>
    </row>
    <row r="5435" spans="1:5" ht="2.1" customHeight="1" x14ac:dyDescent="0.2">
      <c r="A5435" s="547"/>
      <c r="B5435" s="548"/>
      <c r="C5435" s="547"/>
      <c r="D5435" s="548"/>
      <c r="E5435" s="549"/>
    </row>
    <row r="5436" spans="1:5" ht="20.100000000000001" customHeight="1" x14ac:dyDescent="0.2">
      <c r="A5436" s="138" t="s">
        <v>35446</v>
      </c>
      <c r="B5436" s="139" t="s">
        <v>35447</v>
      </c>
      <c r="C5436" s="138" t="s">
        <v>35448</v>
      </c>
      <c r="D5436" s="139" t="s">
        <v>2759</v>
      </c>
      <c r="E5436" s="140">
        <v>2.74</v>
      </c>
    </row>
    <row r="5437" spans="1:5" ht="20.100000000000001" customHeight="1" x14ac:dyDescent="0.2">
      <c r="A5437" s="136" t="s">
        <v>35449</v>
      </c>
      <c r="B5437" s="552" t="s">
        <v>35450</v>
      </c>
      <c r="C5437" s="552"/>
      <c r="D5437" s="552"/>
      <c r="E5437" s="137">
        <v>26896.23</v>
      </c>
    </row>
    <row r="5438" spans="1:5" ht="20.100000000000001" customHeight="1" x14ac:dyDescent="0.2">
      <c r="A5438" s="136" t="s">
        <v>35451</v>
      </c>
      <c r="B5438" s="552" t="s">
        <v>35452</v>
      </c>
      <c r="C5438" s="552"/>
      <c r="D5438" s="552"/>
      <c r="E5438" s="137">
        <v>3177.1</v>
      </c>
    </row>
    <row r="5439" spans="1:5" ht="20.100000000000001" customHeight="1" x14ac:dyDescent="0.2">
      <c r="A5439" s="138" t="s">
        <v>35453</v>
      </c>
      <c r="B5439" s="139" t="s">
        <v>35454</v>
      </c>
      <c r="C5439" s="138" t="s">
        <v>35455</v>
      </c>
      <c r="D5439" s="139" t="s">
        <v>2759</v>
      </c>
      <c r="E5439" s="140">
        <v>356.78</v>
      </c>
    </row>
    <row r="5440" spans="1:5" ht="20.100000000000001" customHeight="1" x14ac:dyDescent="0.2">
      <c r="A5440" s="547" t="s">
        <v>35456</v>
      </c>
      <c r="B5440" s="548" t="s">
        <v>35457</v>
      </c>
      <c r="C5440" s="547" t="s">
        <v>35458</v>
      </c>
      <c r="D5440" s="548" t="s">
        <v>1770</v>
      </c>
      <c r="E5440" s="549">
        <v>257.27</v>
      </c>
    </row>
    <row r="5441" spans="1:5" ht="2.1" customHeight="1" x14ac:dyDescent="0.2">
      <c r="A5441" s="547"/>
      <c r="B5441" s="548"/>
      <c r="C5441" s="547"/>
      <c r="D5441" s="548"/>
      <c r="E5441" s="549"/>
    </row>
    <row r="5442" spans="1:5" ht="20.100000000000001" customHeight="1" x14ac:dyDescent="0.2">
      <c r="A5442" s="547" t="s">
        <v>35459</v>
      </c>
      <c r="B5442" s="548" t="s">
        <v>35460</v>
      </c>
      <c r="C5442" s="547" t="s">
        <v>35461</v>
      </c>
      <c r="D5442" s="548" t="s">
        <v>1770</v>
      </c>
      <c r="E5442" s="549">
        <v>346.08</v>
      </c>
    </row>
    <row r="5443" spans="1:5" ht="11.1" customHeight="1" x14ac:dyDescent="0.2">
      <c r="A5443" s="547"/>
      <c r="B5443" s="548"/>
      <c r="C5443" s="547"/>
      <c r="D5443" s="548"/>
      <c r="E5443" s="549"/>
    </row>
    <row r="5444" spans="1:5" ht="20.100000000000001" customHeight="1" x14ac:dyDescent="0.2">
      <c r="A5444" s="138" t="s">
        <v>35462</v>
      </c>
      <c r="B5444" s="139" t="s">
        <v>35463</v>
      </c>
      <c r="C5444" s="138" t="s">
        <v>35464</v>
      </c>
      <c r="D5444" s="139" t="s">
        <v>1770</v>
      </c>
      <c r="E5444" s="140">
        <v>410.11</v>
      </c>
    </row>
    <row r="5445" spans="1:5" ht="20.100000000000001" customHeight="1" x14ac:dyDescent="0.2">
      <c r="A5445" s="138" t="s">
        <v>35465</v>
      </c>
      <c r="B5445" s="139" t="s">
        <v>35466</v>
      </c>
      <c r="C5445" s="138" t="s">
        <v>35467</v>
      </c>
      <c r="D5445" s="139" t="s">
        <v>1770</v>
      </c>
      <c r="E5445" s="140">
        <v>238.87</v>
      </c>
    </row>
    <row r="5446" spans="1:5" ht="20.100000000000001" customHeight="1" x14ac:dyDescent="0.2">
      <c r="A5446" s="547" t="s">
        <v>35468</v>
      </c>
      <c r="B5446" s="548" t="s">
        <v>35469</v>
      </c>
      <c r="C5446" s="547" t="s">
        <v>35470</v>
      </c>
      <c r="D5446" s="548" t="s">
        <v>2759</v>
      </c>
      <c r="E5446" s="549">
        <v>295.48</v>
      </c>
    </row>
    <row r="5447" spans="1:5" ht="2.1" customHeight="1" x14ac:dyDescent="0.2">
      <c r="A5447" s="547"/>
      <c r="B5447" s="548"/>
      <c r="C5447" s="547"/>
      <c r="D5447" s="548"/>
      <c r="E5447" s="549"/>
    </row>
    <row r="5448" spans="1:5" ht="20.100000000000001" customHeight="1" x14ac:dyDescent="0.2">
      <c r="A5448" s="547" t="s">
        <v>35471</v>
      </c>
      <c r="B5448" s="548" t="s">
        <v>35472</v>
      </c>
      <c r="C5448" s="547" t="s">
        <v>35473</v>
      </c>
      <c r="D5448" s="548" t="s">
        <v>2759</v>
      </c>
      <c r="E5448" s="549">
        <v>271.27</v>
      </c>
    </row>
    <row r="5449" spans="1:5" ht="2.1" customHeight="1" x14ac:dyDescent="0.2">
      <c r="A5449" s="547"/>
      <c r="B5449" s="548"/>
      <c r="C5449" s="547"/>
      <c r="D5449" s="548"/>
      <c r="E5449" s="549"/>
    </row>
    <row r="5450" spans="1:5" ht="20.100000000000001" customHeight="1" x14ac:dyDescent="0.2">
      <c r="A5450" s="547" t="s">
        <v>35474</v>
      </c>
      <c r="B5450" s="548" t="s">
        <v>35475</v>
      </c>
      <c r="C5450" s="547" t="s">
        <v>35476</v>
      </c>
      <c r="D5450" s="548" t="s">
        <v>1770</v>
      </c>
      <c r="E5450" s="549">
        <v>419.61</v>
      </c>
    </row>
    <row r="5451" spans="1:5" ht="2.1" customHeight="1" x14ac:dyDescent="0.2">
      <c r="A5451" s="547"/>
      <c r="B5451" s="548"/>
      <c r="C5451" s="547"/>
      <c r="D5451" s="548"/>
      <c r="E5451" s="549"/>
    </row>
    <row r="5452" spans="1:5" ht="20.100000000000001" customHeight="1" x14ac:dyDescent="0.2">
      <c r="A5452" s="547" t="s">
        <v>35477</v>
      </c>
      <c r="B5452" s="548" t="s">
        <v>35478</v>
      </c>
      <c r="C5452" s="547" t="s">
        <v>35479</v>
      </c>
      <c r="D5452" s="548" t="s">
        <v>1770</v>
      </c>
      <c r="E5452" s="549">
        <v>581.63</v>
      </c>
    </row>
    <row r="5453" spans="1:5" ht="2.1" customHeight="1" x14ac:dyDescent="0.2">
      <c r="A5453" s="547"/>
      <c r="B5453" s="548"/>
      <c r="C5453" s="547"/>
      <c r="D5453" s="548"/>
      <c r="E5453" s="549"/>
    </row>
    <row r="5454" spans="1:5" ht="20.100000000000001" customHeight="1" x14ac:dyDescent="0.2">
      <c r="A5454" s="136" t="s">
        <v>35480</v>
      </c>
      <c r="B5454" s="552" t="s">
        <v>35481</v>
      </c>
      <c r="C5454" s="552"/>
      <c r="D5454" s="552"/>
      <c r="E5454" s="137">
        <v>2046.96</v>
      </c>
    </row>
    <row r="5455" spans="1:5" ht="20.100000000000001" customHeight="1" x14ac:dyDescent="0.2">
      <c r="A5455" s="138" t="s">
        <v>35482</v>
      </c>
      <c r="B5455" s="139" t="s">
        <v>35483</v>
      </c>
      <c r="C5455" s="138" t="s">
        <v>35484</v>
      </c>
      <c r="D5455" s="139" t="s">
        <v>2759</v>
      </c>
      <c r="E5455" s="140">
        <v>114.17</v>
      </c>
    </row>
    <row r="5456" spans="1:5" ht="20.100000000000001" customHeight="1" x14ac:dyDescent="0.2">
      <c r="A5456" s="138" t="s">
        <v>35485</v>
      </c>
      <c r="B5456" s="139" t="s">
        <v>35486</v>
      </c>
      <c r="C5456" s="138" t="s">
        <v>35487</v>
      </c>
      <c r="D5456" s="139" t="s">
        <v>1770</v>
      </c>
      <c r="E5456" s="140">
        <v>131.26</v>
      </c>
    </row>
    <row r="5457" spans="1:5" ht="20.100000000000001" customHeight="1" x14ac:dyDescent="0.2">
      <c r="A5457" s="138" t="s">
        <v>35488</v>
      </c>
      <c r="B5457" s="139" t="s">
        <v>35489</v>
      </c>
      <c r="C5457" s="138" t="s">
        <v>35490</v>
      </c>
      <c r="D5457" s="139" t="s">
        <v>2759</v>
      </c>
      <c r="E5457" s="140">
        <v>68.89</v>
      </c>
    </row>
    <row r="5458" spans="1:5" ht="20.100000000000001" customHeight="1" x14ac:dyDescent="0.2">
      <c r="A5458" s="138" t="s">
        <v>35491</v>
      </c>
      <c r="B5458" s="139" t="s">
        <v>35492</v>
      </c>
      <c r="C5458" s="138" t="s">
        <v>35493</v>
      </c>
      <c r="D5458" s="139" t="s">
        <v>2759</v>
      </c>
      <c r="E5458" s="140">
        <v>98.62</v>
      </c>
    </row>
    <row r="5459" spans="1:5" ht="20.100000000000001" customHeight="1" x14ac:dyDescent="0.2">
      <c r="A5459" s="138" t="s">
        <v>35494</v>
      </c>
      <c r="B5459" s="139" t="s">
        <v>35495</v>
      </c>
      <c r="C5459" s="138" t="s">
        <v>35496</v>
      </c>
      <c r="D5459" s="139" t="s">
        <v>1770</v>
      </c>
      <c r="E5459" s="140">
        <v>94.04</v>
      </c>
    </row>
    <row r="5460" spans="1:5" ht="20.100000000000001" customHeight="1" x14ac:dyDescent="0.2">
      <c r="A5460" s="138" t="s">
        <v>35497</v>
      </c>
      <c r="B5460" s="139" t="s">
        <v>35498</v>
      </c>
      <c r="C5460" s="138" t="s">
        <v>35499</v>
      </c>
      <c r="D5460" s="139" t="s">
        <v>2759</v>
      </c>
      <c r="E5460" s="140">
        <v>292.97000000000003</v>
      </c>
    </row>
    <row r="5461" spans="1:5" ht="20.100000000000001" customHeight="1" x14ac:dyDescent="0.2">
      <c r="A5461" s="138" t="s">
        <v>35500</v>
      </c>
      <c r="B5461" s="139" t="s">
        <v>35501</v>
      </c>
      <c r="C5461" s="138" t="s">
        <v>35502</v>
      </c>
      <c r="D5461" s="139" t="s">
        <v>2759</v>
      </c>
      <c r="E5461" s="140">
        <v>554.17999999999995</v>
      </c>
    </row>
    <row r="5462" spans="1:5" ht="20.100000000000001" customHeight="1" x14ac:dyDescent="0.2">
      <c r="A5462" s="138" t="s">
        <v>35503</v>
      </c>
      <c r="B5462" s="139" t="s">
        <v>35504</v>
      </c>
      <c r="C5462" s="138" t="s">
        <v>35505</v>
      </c>
      <c r="D5462" s="139" t="s">
        <v>1770</v>
      </c>
      <c r="E5462" s="140">
        <v>244.68</v>
      </c>
    </row>
    <row r="5463" spans="1:5" ht="20.100000000000001" customHeight="1" x14ac:dyDescent="0.2">
      <c r="A5463" s="138" t="s">
        <v>35506</v>
      </c>
      <c r="B5463" s="139" t="s">
        <v>35507</v>
      </c>
      <c r="C5463" s="138" t="s">
        <v>35508</v>
      </c>
      <c r="D5463" s="139" t="s">
        <v>1770</v>
      </c>
      <c r="E5463" s="140">
        <v>448.15</v>
      </c>
    </row>
    <row r="5464" spans="1:5" ht="20.100000000000001" customHeight="1" x14ac:dyDescent="0.2">
      <c r="A5464" s="136" t="s">
        <v>35509</v>
      </c>
      <c r="B5464" s="552" t="s">
        <v>35510</v>
      </c>
      <c r="C5464" s="552"/>
      <c r="D5464" s="552"/>
      <c r="E5464" s="137">
        <v>2950.82</v>
      </c>
    </row>
    <row r="5465" spans="1:5" ht="20.100000000000001" customHeight="1" x14ac:dyDescent="0.2">
      <c r="A5465" s="547" t="s">
        <v>35511</v>
      </c>
      <c r="B5465" s="548" t="s">
        <v>35512</v>
      </c>
      <c r="C5465" s="547" t="s">
        <v>35513</v>
      </c>
      <c r="D5465" s="548" t="s">
        <v>1770</v>
      </c>
      <c r="E5465" s="549">
        <v>284.35000000000002</v>
      </c>
    </row>
    <row r="5466" spans="1:5" ht="2.1" customHeight="1" x14ac:dyDescent="0.2">
      <c r="A5466" s="547"/>
      <c r="B5466" s="548"/>
      <c r="C5466" s="547"/>
      <c r="D5466" s="548"/>
      <c r="E5466" s="549"/>
    </row>
    <row r="5467" spans="1:5" ht="20.100000000000001" customHeight="1" x14ac:dyDescent="0.2">
      <c r="A5467" s="138" t="s">
        <v>35514</v>
      </c>
      <c r="B5467" s="139" t="s">
        <v>35515</v>
      </c>
      <c r="C5467" s="138" t="s">
        <v>35516</v>
      </c>
      <c r="D5467" s="139" t="s">
        <v>1770</v>
      </c>
      <c r="E5467" s="140">
        <v>94.05</v>
      </c>
    </row>
    <row r="5468" spans="1:5" ht="20.100000000000001" customHeight="1" x14ac:dyDescent="0.2">
      <c r="A5468" s="547" t="s">
        <v>35517</v>
      </c>
      <c r="B5468" s="548" t="s">
        <v>35518</v>
      </c>
      <c r="C5468" s="547" t="s">
        <v>35519</v>
      </c>
      <c r="D5468" s="548" t="s">
        <v>1770</v>
      </c>
      <c r="E5468" s="549">
        <v>38.950000000000003</v>
      </c>
    </row>
    <row r="5469" spans="1:5" ht="2.1" customHeight="1" x14ac:dyDescent="0.2">
      <c r="A5469" s="547"/>
      <c r="B5469" s="548"/>
      <c r="C5469" s="547"/>
      <c r="D5469" s="548"/>
      <c r="E5469" s="549"/>
    </row>
    <row r="5470" spans="1:5" ht="20.100000000000001" customHeight="1" x14ac:dyDescent="0.2">
      <c r="A5470" s="547" t="s">
        <v>35520</v>
      </c>
      <c r="B5470" s="548" t="s">
        <v>35521</v>
      </c>
      <c r="C5470" s="547" t="s">
        <v>35522</v>
      </c>
      <c r="D5470" s="548" t="s">
        <v>1770</v>
      </c>
      <c r="E5470" s="549">
        <v>49.48</v>
      </c>
    </row>
    <row r="5471" spans="1:5" ht="2.1" customHeight="1" x14ac:dyDescent="0.2">
      <c r="A5471" s="547"/>
      <c r="B5471" s="548"/>
      <c r="C5471" s="547"/>
      <c r="D5471" s="548"/>
      <c r="E5471" s="549"/>
    </row>
    <row r="5472" spans="1:5" ht="20.100000000000001" customHeight="1" x14ac:dyDescent="0.2">
      <c r="A5472" s="547" t="s">
        <v>35523</v>
      </c>
      <c r="B5472" s="548" t="s">
        <v>35524</v>
      </c>
      <c r="C5472" s="547" t="s">
        <v>35525</v>
      </c>
      <c r="D5472" s="548" t="s">
        <v>1770</v>
      </c>
      <c r="E5472" s="549">
        <v>60.02</v>
      </c>
    </row>
    <row r="5473" spans="1:5" ht="2.1" customHeight="1" x14ac:dyDescent="0.2">
      <c r="A5473" s="547"/>
      <c r="B5473" s="548"/>
      <c r="C5473" s="547"/>
      <c r="D5473" s="548"/>
      <c r="E5473" s="549"/>
    </row>
    <row r="5474" spans="1:5" ht="20.100000000000001" customHeight="1" x14ac:dyDescent="0.2">
      <c r="A5474" s="138" t="s">
        <v>35526</v>
      </c>
      <c r="B5474" s="139" t="s">
        <v>35527</v>
      </c>
      <c r="C5474" s="138" t="s">
        <v>35528</v>
      </c>
      <c r="D5474" s="139" t="s">
        <v>2759</v>
      </c>
      <c r="E5474" s="140">
        <v>104.09</v>
      </c>
    </row>
    <row r="5475" spans="1:5" ht="20.100000000000001" customHeight="1" x14ac:dyDescent="0.2">
      <c r="A5475" s="138" t="s">
        <v>35529</v>
      </c>
      <c r="B5475" s="139" t="s">
        <v>35530</v>
      </c>
      <c r="C5475" s="138" t="s">
        <v>35531</v>
      </c>
      <c r="D5475" s="139" t="s">
        <v>2759</v>
      </c>
      <c r="E5475" s="140">
        <v>184.05</v>
      </c>
    </row>
    <row r="5476" spans="1:5" ht="20.100000000000001" customHeight="1" x14ac:dyDescent="0.2">
      <c r="A5476" s="138" t="s">
        <v>35532</v>
      </c>
      <c r="B5476" s="139" t="s">
        <v>35533</v>
      </c>
      <c r="C5476" s="138" t="s">
        <v>35534</v>
      </c>
      <c r="D5476" s="139" t="s">
        <v>1770</v>
      </c>
      <c r="E5476" s="140">
        <v>27.81</v>
      </c>
    </row>
    <row r="5477" spans="1:5" ht="20.100000000000001" customHeight="1" x14ac:dyDescent="0.2">
      <c r="A5477" s="547" t="s">
        <v>35535</v>
      </c>
      <c r="B5477" s="548" t="s">
        <v>35536</v>
      </c>
      <c r="C5477" s="547" t="s">
        <v>35537</v>
      </c>
      <c r="D5477" s="548" t="s">
        <v>1770</v>
      </c>
      <c r="E5477" s="549">
        <v>18.84</v>
      </c>
    </row>
    <row r="5478" spans="1:5" ht="11.1" customHeight="1" x14ac:dyDescent="0.2">
      <c r="A5478" s="547"/>
      <c r="B5478" s="548"/>
      <c r="C5478" s="547"/>
      <c r="D5478" s="548"/>
      <c r="E5478" s="549"/>
    </row>
    <row r="5479" spans="1:5" ht="20.100000000000001" customHeight="1" x14ac:dyDescent="0.2">
      <c r="A5479" s="547" t="s">
        <v>35538</v>
      </c>
      <c r="B5479" s="548" t="s">
        <v>35539</v>
      </c>
      <c r="C5479" s="547" t="s">
        <v>35540</v>
      </c>
      <c r="D5479" s="548" t="s">
        <v>1770</v>
      </c>
      <c r="E5479" s="549">
        <v>22.41</v>
      </c>
    </row>
    <row r="5480" spans="1:5" ht="11.1" customHeight="1" x14ac:dyDescent="0.2">
      <c r="A5480" s="547"/>
      <c r="B5480" s="548"/>
      <c r="C5480" s="547"/>
      <c r="D5480" s="548"/>
      <c r="E5480" s="549"/>
    </row>
    <row r="5481" spans="1:5" ht="20.100000000000001" customHeight="1" x14ac:dyDescent="0.2">
      <c r="A5481" s="547" t="s">
        <v>35541</v>
      </c>
      <c r="B5481" s="548" t="s">
        <v>35542</v>
      </c>
      <c r="C5481" s="547" t="s">
        <v>35543</v>
      </c>
      <c r="D5481" s="548" t="s">
        <v>1770</v>
      </c>
      <c r="E5481" s="549">
        <v>27.7</v>
      </c>
    </row>
    <row r="5482" spans="1:5" ht="11.1" customHeight="1" x14ac:dyDescent="0.2">
      <c r="A5482" s="547"/>
      <c r="B5482" s="548"/>
      <c r="C5482" s="547"/>
      <c r="D5482" s="548"/>
      <c r="E5482" s="549"/>
    </row>
    <row r="5483" spans="1:5" ht="20.100000000000001" customHeight="1" x14ac:dyDescent="0.2">
      <c r="A5483" s="547" t="s">
        <v>35544</v>
      </c>
      <c r="B5483" s="548" t="s">
        <v>35545</v>
      </c>
      <c r="C5483" s="547" t="s">
        <v>35546</v>
      </c>
      <c r="D5483" s="548" t="s">
        <v>1770</v>
      </c>
      <c r="E5483" s="549">
        <v>356.82</v>
      </c>
    </row>
    <row r="5484" spans="1:5" ht="29.1" customHeight="1" x14ac:dyDescent="0.2">
      <c r="A5484" s="547"/>
      <c r="B5484" s="548"/>
      <c r="C5484" s="547"/>
      <c r="D5484" s="548"/>
      <c r="E5484" s="549"/>
    </row>
    <row r="5485" spans="1:5" ht="20.100000000000001" customHeight="1" x14ac:dyDescent="0.2">
      <c r="A5485" s="547" t="s">
        <v>35547</v>
      </c>
      <c r="B5485" s="548" t="s">
        <v>35548</v>
      </c>
      <c r="C5485" s="547" t="s">
        <v>35549</v>
      </c>
      <c r="D5485" s="548" t="s">
        <v>1770</v>
      </c>
      <c r="E5485" s="549">
        <v>295.95999999999998</v>
      </c>
    </row>
    <row r="5486" spans="1:5" ht="29.1" customHeight="1" x14ac:dyDescent="0.2">
      <c r="A5486" s="547"/>
      <c r="B5486" s="548"/>
      <c r="C5486" s="547"/>
      <c r="D5486" s="548"/>
      <c r="E5486" s="549"/>
    </row>
    <row r="5487" spans="1:5" ht="20.100000000000001" customHeight="1" x14ac:dyDescent="0.2">
      <c r="A5487" s="547" t="s">
        <v>35550</v>
      </c>
      <c r="B5487" s="548" t="s">
        <v>35551</v>
      </c>
      <c r="C5487" s="547" t="s">
        <v>35552</v>
      </c>
      <c r="D5487" s="548" t="s">
        <v>1770</v>
      </c>
      <c r="E5487" s="549">
        <v>236.54</v>
      </c>
    </row>
    <row r="5488" spans="1:5" ht="29.1" customHeight="1" x14ac:dyDescent="0.2">
      <c r="A5488" s="547"/>
      <c r="B5488" s="548"/>
      <c r="C5488" s="547"/>
      <c r="D5488" s="548"/>
      <c r="E5488" s="549"/>
    </row>
    <row r="5489" spans="1:5" ht="20.100000000000001" customHeight="1" x14ac:dyDescent="0.2">
      <c r="A5489" s="547" t="s">
        <v>35553</v>
      </c>
      <c r="B5489" s="548" t="s">
        <v>35554</v>
      </c>
      <c r="C5489" s="547" t="s">
        <v>35555</v>
      </c>
      <c r="D5489" s="548" t="s">
        <v>1770</v>
      </c>
      <c r="E5489" s="549">
        <v>169.64</v>
      </c>
    </row>
    <row r="5490" spans="1:5" ht="29.1" customHeight="1" x14ac:dyDescent="0.2">
      <c r="A5490" s="547"/>
      <c r="B5490" s="548"/>
      <c r="C5490" s="547"/>
      <c r="D5490" s="548"/>
      <c r="E5490" s="549"/>
    </row>
    <row r="5491" spans="1:5" ht="20.100000000000001" customHeight="1" x14ac:dyDescent="0.2">
      <c r="A5491" s="547" t="s">
        <v>35556</v>
      </c>
      <c r="B5491" s="548" t="s">
        <v>35557</v>
      </c>
      <c r="C5491" s="547" t="s">
        <v>35558</v>
      </c>
      <c r="D5491" s="548" t="s">
        <v>1770</v>
      </c>
      <c r="E5491" s="549">
        <v>315.81</v>
      </c>
    </row>
    <row r="5492" spans="1:5" ht="29.1" customHeight="1" x14ac:dyDescent="0.2">
      <c r="A5492" s="547"/>
      <c r="B5492" s="548"/>
      <c r="C5492" s="547"/>
      <c r="D5492" s="548"/>
      <c r="E5492" s="549"/>
    </row>
    <row r="5493" spans="1:5" ht="20.100000000000001" customHeight="1" x14ac:dyDescent="0.2">
      <c r="A5493" s="547" t="s">
        <v>35559</v>
      </c>
      <c r="B5493" s="548" t="s">
        <v>35560</v>
      </c>
      <c r="C5493" s="547" t="s">
        <v>35561</v>
      </c>
      <c r="D5493" s="548" t="s">
        <v>1770</v>
      </c>
      <c r="E5493" s="549">
        <v>254.07</v>
      </c>
    </row>
    <row r="5494" spans="1:5" ht="29.1" customHeight="1" x14ac:dyDescent="0.2">
      <c r="A5494" s="547"/>
      <c r="B5494" s="548"/>
      <c r="C5494" s="547"/>
      <c r="D5494" s="548"/>
      <c r="E5494" s="549"/>
    </row>
    <row r="5495" spans="1:5" ht="20.100000000000001" customHeight="1" x14ac:dyDescent="0.2">
      <c r="A5495" s="547" t="s">
        <v>35562</v>
      </c>
      <c r="B5495" s="548" t="s">
        <v>35563</v>
      </c>
      <c r="C5495" s="547" t="s">
        <v>35564</v>
      </c>
      <c r="D5495" s="548" t="s">
        <v>1770</v>
      </c>
      <c r="E5495" s="549">
        <v>209.64</v>
      </c>
    </row>
    <row r="5496" spans="1:5" ht="29.1" customHeight="1" x14ac:dyDescent="0.2">
      <c r="A5496" s="547"/>
      <c r="B5496" s="548"/>
      <c r="C5496" s="547"/>
      <c r="D5496" s="548"/>
      <c r="E5496" s="549"/>
    </row>
    <row r="5497" spans="1:5" ht="20.100000000000001" customHeight="1" x14ac:dyDescent="0.2">
      <c r="A5497" s="547" t="s">
        <v>35565</v>
      </c>
      <c r="B5497" s="548" t="s">
        <v>35566</v>
      </c>
      <c r="C5497" s="547" t="s">
        <v>35567</v>
      </c>
      <c r="D5497" s="548" t="s">
        <v>1770</v>
      </c>
      <c r="E5497" s="549">
        <v>150.72999999999999</v>
      </c>
    </row>
    <row r="5498" spans="1:5" ht="29.1" customHeight="1" x14ac:dyDescent="0.2">
      <c r="A5498" s="547"/>
      <c r="B5498" s="548"/>
      <c r="C5498" s="547"/>
      <c r="D5498" s="548"/>
      <c r="E5498" s="549"/>
    </row>
    <row r="5499" spans="1:5" ht="20.100000000000001" customHeight="1" x14ac:dyDescent="0.2">
      <c r="A5499" s="547" t="s">
        <v>35568</v>
      </c>
      <c r="B5499" s="548" t="s">
        <v>35569</v>
      </c>
      <c r="C5499" s="547" t="s">
        <v>35570</v>
      </c>
      <c r="D5499" s="548" t="s">
        <v>1549</v>
      </c>
      <c r="E5499" s="549">
        <v>16.440000000000001</v>
      </c>
    </row>
    <row r="5500" spans="1:5" ht="2.1" customHeight="1" x14ac:dyDescent="0.2">
      <c r="A5500" s="547"/>
      <c r="B5500" s="548"/>
      <c r="C5500" s="547"/>
      <c r="D5500" s="548"/>
      <c r="E5500" s="549"/>
    </row>
    <row r="5501" spans="1:5" ht="20.100000000000001" customHeight="1" x14ac:dyDescent="0.2">
      <c r="A5501" s="547" t="s">
        <v>35571</v>
      </c>
      <c r="B5501" s="548" t="s">
        <v>35572</v>
      </c>
      <c r="C5501" s="547" t="s">
        <v>35573</v>
      </c>
      <c r="D5501" s="548" t="s">
        <v>1549</v>
      </c>
      <c r="E5501" s="549">
        <v>17.14</v>
      </c>
    </row>
    <row r="5502" spans="1:5" ht="2.1" customHeight="1" x14ac:dyDescent="0.2">
      <c r="A5502" s="547"/>
      <c r="B5502" s="548"/>
      <c r="C5502" s="547"/>
      <c r="D5502" s="548"/>
      <c r="E5502" s="549"/>
    </row>
    <row r="5503" spans="1:5" ht="20.100000000000001" customHeight="1" x14ac:dyDescent="0.2">
      <c r="A5503" s="547" t="s">
        <v>35574</v>
      </c>
      <c r="B5503" s="548" t="s">
        <v>35575</v>
      </c>
      <c r="C5503" s="547" t="s">
        <v>35576</v>
      </c>
      <c r="D5503" s="548" t="s">
        <v>1770</v>
      </c>
      <c r="E5503" s="549">
        <v>16.28</v>
      </c>
    </row>
    <row r="5504" spans="1:5" ht="2.1" customHeight="1" x14ac:dyDescent="0.2">
      <c r="A5504" s="547"/>
      <c r="B5504" s="548"/>
      <c r="C5504" s="547"/>
      <c r="D5504" s="548"/>
      <c r="E5504" s="549"/>
    </row>
    <row r="5505" spans="1:5" ht="20.100000000000001" customHeight="1" x14ac:dyDescent="0.2">
      <c r="A5505" s="136" t="s">
        <v>35577</v>
      </c>
      <c r="B5505" s="552" t="s">
        <v>35578</v>
      </c>
      <c r="C5505" s="552"/>
      <c r="D5505" s="552"/>
      <c r="E5505" s="137">
        <v>18315.75</v>
      </c>
    </row>
    <row r="5506" spans="1:5" ht="20.100000000000001" customHeight="1" x14ac:dyDescent="0.2">
      <c r="A5506" s="138" t="s">
        <v>35579</v>
      </c>
      <c r="B5506" s="139" t="s">
        <v>35580</v>
      </c>
      <c r="C5506" s="138" t="s">
        <v>35581</v>
      </c>
      <c r="D5506" s="139" t="s">
        <v>1770</v>
      </c>
      <c r="E5506" s="140">
        <v>316.85000000000002</v>
      </c>
    </row>
    <row r="5507" spans="1:5" ht="20.100000000000001" customHeight="1" x14ac:dyDescent="0.2">
      <c r="A5507" s="138" t="s">
        <v>35582</v>
      </c>
      <c r="B5507" s="139" t="s">
        <v>35583</v>
      </c>
      <c r="C5507" s="138" t="s">
        <v>35584</v>
      </c>
      <c r="D5507" s="139" t="s">
        <v>1770</v>
      </c>
      <c r="E5507" s="140">
        <v>170.73</v>
      </c>
    </row>
    <row r="5508" spans="1:5" ht="20.100000000000001" customHeight="1" x14ac:dyDescent="0.2">
      <c r="A5508" s="138" t="s">
        <v>35585</v>
      </c>
      <c r="B5508" s="139" t="s">
        <v>35586</v>
      </c>
      <c r="C5508" s="138" t="s">
        <v>35587</v>
      </c>
      <c r="D5508" s="139" t="s">
        <v>1770</v>
      </c>
      <c r="E5508" s="140">
        <v>94.03</v>
      </c>
    </row>
    <row r="5509" spans="1:5" ht="20.100000000000001" customHeight="1" x14ac:dyDescent="0.2">
      <c r="A5509" s="138" t="s">
        <v>35588</v>
      </c>
      <c r="B5509" s="139" t="s">
        <v>35589</v>
      </c>
      <c r="C5509" s="138" t="s">
        <v>35590</v>
      </c>
      <c r="D5509" s="139" t="s">
        <v>1770</v>
      </c>
      <c r="E5509" s="140">
        <v>227.64</v>
      </c>
    </row>
    <row r="5510" spans="1:5" ht="20.100000000000001" customHeight="1" x14ac:dyDescent="0.2">
      <c r="A5510" s="138" t="s">
        <v>35591</v>
      </c>
      <c r="B5510" s="139" t="s">
        <v>35592</v>
      </c>
      <c r="C5510" s="138" t="s">
        <v>35593</v>
      </c>
      <c r="D5510" s="139" t="s">
        <v>1770</v>
      </c>
      <c r="E5510" s="140">
        <v>758.05</v>
      </c>
    </row>
    <row r="5511" spans="1:5" ht="20.100000000000001" customHeight="1" x14ac:dyDescent="0.2">
      <c r="A5511" s="138" t="s">
        <v>35594</v>
      </c>
      <c r="B5511" s="139" t="s">
        <v>35595</v>
      </c>
      <c r="C5511" s="138" t="s">
        <v>35596</v>
      </c>
      <c r="D5511" s="139" t="s">
        <v>1770</v>
      </c>
      <c r="E5511" s="140">
        <v>342.52</v>
      </c>
    </row>
    <row r="5512" spans="1:5" ht="20.100000000000001" customHeight="1" x14ac:dyDescent="0.2">
      <c r="A5512" s="138" t="s">
        <v>35597</v>
      </c>
      <c r="B5512" s="139" t="s">
        <v>35598</v>
      </c>
      <c r="C5512" s="138" t="s">
        <v>35599</v>
      </c>
      <c r="D5512" s="139" t="s">
        <v>1770</v>
      </c>
      <c r="E5512" s="140">
        <v>231.24</v>
      </c>
    </row>
    <row r="5513" spans="1:5" ht="20.100000000000001" customHeight="1" x14ac:dyDescent="0.2">
      <c r="A5513" s="547" t="s">
        <v>35600</v>
      </c>
      <c r="B5513" s="548" t="s">
        <v>35601</v>
      </c>
      <c r="C5513" s="547" t="s">
        <v>35602</v>
      </c>
      <c r="D5513" s="548" t="s">
        <v>1770</v>
      </c>
      <c r="E5513" s="549">
        <v>1760.77</v>
      </c>
    </row>
    <row r="5514" spans="1:5" ht="2.1" customHeight="1" x14ac:dyDescent="0.2">
      <c r="A5514" s="547"/>
      <c r="B5514" s="548"/>
      <c r="C5514" s="547"/>
      <c r="D5514" s="548"/>
      <c r="E5514" s="549"/>
    </row>
    <row r="5515" spans="1:5" ht="20.100000000000001" customHeight="1" x14ac:dyDescent="0.2">
      <c r="A5515" s="547" t="s">
        <v>35603</v>
      </c>
      <c r="B5515" s="548" t="s">
        <v>35604</v>
      </c>
      <c r="C5515" s="547" t="s">
        <v>35605</v>
      </c>
      <c r="D5515" s="548" t="s">
        <v>1770</v>
      </c>
      <c r="E5515" s="549">
        <v>1353.57</v>
      </c>
    </row>
    <row r="5516" spans="1:5" ht="2.1" customHeight="1" x14ac:dyDescent="0.2">
      <c r="A5516" s="547"/>
      <c r="B5516" s="548"/>
      <c r="C5516" s="547"/>
      <c r="D5516" s="548"/>
      <c r="E5516" s="549"/>
    </row>
    <row r="5517" spans="1:5" ht="20.100000000000001" customHeight="1" x14ac:dyDescent="0.2">
      <c r="A5517" s="138" t="s">
        <v>35606</v>
      </c>
      <c r="B5517" s="139" t="s">
        <v>35607</v>
      </c>
      <c r="C5517" s="138" t="s">
        <v>35608</v>
      </c>
      <c r="D5517" s="139" t="s">
        <v>1770</v>
      </c>
      <c r="E5517" s="140">
        <v>409.78</v>
      </c>
    </row>
    <row r="5518" spans="1:5" ht="20.100000000000001" customHeight="1" x14ac:dyDescent="0.2">
      <c r="A5518" s="138" t="s">
        <v>35609</v>
      </c>
      <c r="B5518" s="139" t="s">
        <v>35610</v>
      </c>
      <c r="C5518" s="138" t="s">
        <v>35611</v>
      </c>
      <c r="D5518" s="139" t="s">
        <v>1770</v>
      </c>
      <c r="E5518" s="140">
        <v>233.69</v>
      </c>
    </row>
    <row r="5519" spans="1:5" ht="20.100000000000001" customHeight="1" x14ac:dyDescent="0.2">
      <c r="A5519" s="138" t="s">
        <v>35612</v>
      </c>
      <c r="B5519" s="139" t="s">
        <v>35613</v>
      </c>
      <c r="C5519" s="138" t="s">
        <v>35614</v>
      </c>
      <c r="D5519" s="139" t="s">
        <v>1770</v>
      </c>
      <c r="E5519" s="140">
        <v>247.64</v>
      </c>
    </row>
    <row r="5520" spans="1:5" ht="20.100000000000001" customHeight="1" x14ac:dyDescent="0.2">
      <c r="A5520" s="138" t="s">
        <v>35615</v>
      </c>
      <c r="B5520" s="139" t="s">
        <v>35616</v>
      </c>
      <c r="C5520" s="138" t="s">
        <v>35617</v>
      </c>
      <c r="D5520" s="139" t="s">
        <v>1770</v>
      </c>
      <c r="E5520" s="140">
        <v>755.51</v>
      </c>
    </row>
    <row r="5521" spans="1:5" ht="20.100000000000001" customHeight="1" x14ac:dyDescent="0.2">
      <c r="A5521" s="547" t="s">
        <v>35618</v>
      </c>
      <c r="B5521" s="548" t="s">
        <v>35619</v>
      </c>
      <c r="C5521" s="547" t="s">
        <v>35620</v>
      </c>
      <c r="D5521" s="548" t="s">
        <v>1549</v>
      </c>
      <c r="E5521" s="549">
        <v>3156.92</v>
      </c>
    </row>
    <row r="5522" spans="1:5" ht="2.1" customHeight="1" x14ac:dyDescent="0.2">
      <c r="A5522" s="547"/>
      <c r="B5522" s="548"/>
      <c r="C5522" s="547"/>
      <c r="D5522" s="548"/>
      <c r="E5522" s="549"/>
    </row>
    <row r="5523" spans="1:5" ht="20.100000000000001" customHeight="1" x14ac:dyDescent="0.2">
      <c r="A5523" s="138" t="s">
        <v>35621</v>
      </c>
      <c r="B5523" s="139" t="s">
        <v>35622</v>
      </c>
      <c r="C5523" s="138" t="s">
        <v>35623</v>
      </c>
      <c r="D5523" s="139" t="s">
        <v>2759</v>
      </c>
      <c r="E5523" s="140">
        <v>84.31</v>
      </c>
    </row>
    <row r="5524" spans="1:5" ht="20.100000000000001" customHeight="1" x14ac:dyDescent="0.2">
      <c r="A5524" s="547" t="s">
        <v>35624</v>
      </c>
      <c r="B5524" s="548" t="s">
        <v>35625</v>
      </c>
      <c r="C5524" s="547" t="s">
        <v>35626</v>
      </c>
      <c r="D5524" s="548" t="s">
        <v>5902</v>
      </c>
      <c r="E5524" s="549">
        <v>31.34</v>
      </c>
    </row>
    <row r="5525" spans="1:5" ht="2.1" customHeight="1" x14ac:dyDescent="0.2">
      <c r="A5525" s="547"/>
      <c r="B5525" s="548"/>
      <c r="C5525" s="547"/>
      <c r="D5525" s="548"/>
      <c r="E5525" s="549"/>
    </row>
    <row r="5526" spans="1:5" ht="20.100000000000001" customHeight="1" x14ac:dyDescent="0.2">
      <c r="A5526" s="138" t="s">
        <v>35627</v>
      </c>
      <c r="B5526" s="139" t="s">
        <v>35628</v>
      </c>
      <c r="C5526" s="138" t="s">
        <v>35629</v>
      </c>
      <c r="D5526" s="139" t="s">
        <v>1770</v>
      </c>
      <c r="E5526" s="140">
        <v>124.07</v>
      </c>
    </row>
    <row r="5527" spans="1:5" ht="20.100000000000001" customHeight="1" x14ac:dyDescent="0.2">
      <c r="A5527" s="138" t="s">
        <v>35630</v>
      </c>
      <c r="B5527" s="139" t="s">
        <v>35631</v>
      </c>
      <c r="C5527" s="138" t="s">
        <v>35632</v>
      </c>
      <c r="D5527" s="139" t="s">
        <v>1770</v>
      </c>
      <c r="E5527" s="140">
        <v>321.52</v>
      </c>
    </row>
    <row r="5528" spans="1:5" ht="20.100000000000001" customHeight="1" x14ac:dyDescent="0.2">
      <c r="A5528" s="547" t="s">
        <v>35633</v>
      </c>
      <c r="B5528" s="548" t="s">
        <v>35634</v>
      </c>
      <c r="C5528" s="547" t="s">
        <v>35635</v>
      </c>
      <c r="D5528" s="548" t="s">
        <v>1770</v>
      </c>
      <c r="E5528" s="549">
        <v>534.03</v>
      </c>
    </row>
    <row r="5529" spans="1:5" ht="11.1" customHeight="1" x14ac:dyDescent="0.2">
      <c r="A5529" s="547"/>
      <c r="B5529" s="548"/>
      <c r="C5529" s="547"/>
      <c r="D5529" s="548"/>
      <c r="E5529" s="549"/>
    </row>
    <row r="5530" spans="1:5" ht="20.100000000000001" customHeight="1" x14ac:dyDescent="0.2">
      <c r="A5530" s="547" t="s">
        <v>35636</v>
      </c>
      <c r="B5530" s="548" t="s">
        <v>35637</v>
      </c>
      <c r="C5530" s="547" t="s">
        <v>35638</v>
      </c>
      <c r="D5530" s="548" t="s">
        <v>1770</v>
      </c>
      <c r="E5530" s="549">
        <v>523.63</v>
      </c>
    </row>
    <row r="5531" spans="1:5" ht="11.1" customHeight="1" x14ac:dyDescent="0.2">
      <c r="A5531" s="547"/>
      <c r="B5531" s="548"/>
      <c r="C5531" s="547"/>
      <c r="D5531" s="548"/>
      <c r="E5531" s="549"/>
    </row>
    <row r="5532" spans="1:5" ht="20.100000000000001" customHeight="1" x14ac:dyDescent="0.2">
      <c r="A5532" s="547" t="s">
        <v>35639</v>
      </c>
      <c r="B5532" s="548" t="s">
        <v>35640</v>
      </c>
      <c r="C5532" s="547" t="s">
        <v>35641</v>
      </c>
      <c r="D5532" s="548" t="s">
        <v>1770</v>
      </c>
      <c r="E5532" s="549">
        <v>686.05</v>
      </c>
    </row>
    <row r="5533" spans="1:5" ht="20.100000000000001" customHeight="1" x14ac:dyDescent="0.2">
      <c r="A5533" s="547"/>
      <c r="B5533" s="548"/>
      <c r="C5533" s="547"/>
      <c r="D5533" s="548"/>
      <c r="E5533" s="549"/>
    </row>
    <row r="5534" spans="1:5" ht="20.100000000000001" customHeight="1" x14ac:dyDescent="0.2">
      <c r="A5534" s="138" t="s">
        <v>35642</v>
      </c>
      <c r="B5534" s="139" t="s">
        <v>35643</v>
      </c>
      <c r="C5534" s="138" t="s">
        <v>35644</v>
      </c>
      <c r="D5534" s="139" t="s">
        <v>1549</v>
      </c>
      <c r="E5534" s="140">
        <v>396.05</v>
      </c>
    </row>
    <row r="5535" spans="1:5" ht="20.100000000000001" customHeight="1" x14ac:dyDescent="0.2">
      <c r="A5535" s="138" t="s">
        <v>35645</v>
      </c>
      <c r="B5535" s="139" t="s">
        <v>35646</v>
      </c>
      <c r="C5535" s="138" t="s">
        <v>35647</v>
      </c>
      <c r="D5535" s="139" t="s">
        <v>1549</v>
      </c>
      <c r="E5535" s="140">
        <v>478.46</v>
      </c>
    </row>
    <row r="5536" spans="1:5" ht="20.100000000000001" customHeight="1" x14ac:dyDescent="0.2">
      <c r="A5536" s="547" t="s">
        <v>35648</v>
      </c>
      <c r="B5536" s="548" t="s">
        <v>35649</v>
      </c>
      <c r="C5536" s="547" t="s">
        <v>35650</v>
      </c>
      <c r="D5536" s="548" t="s">
        <v>1549</v>
      </c>
      <c r="E5536" s="549">
        <v>750.71</v>
      </c>
    </row>
    <row r="5537" spans="1:5" ht="2.1" customHeight="1" x14ac:dyDescent="0.2">
      <c r="A5537" s="547"/>
      <c r="B5537" s="548"/>
      <c r="C5537" s="547"/>
      <c r="D5537" s="548"/>
      <c r="E5537" s="549"/>
    </row>
    <row r="5538" spans="1:5" ht="20.100000000000001" customHeight="1" x14ac:dyDescent="0.2">
      <c r="A5538" s="138" t="s">
        <v>35651</v>
      </c>
      <c r="B5538" s="139" t="s">
        <v>35652</v>
      </c>
      <c r="C5538" s="138" t="s">
        <v>35653</v>
      </c>
      <c r="D5538" s="139" t="s">
        <v>1549</v>
      </c>
      <c r="E5538" s="140">
        <v>907.17</v>
      </c>
    </row>
    <row r="5539" spans="1:5" ht="20.100000000000001" customHeight="1" x14ac:dyDescent="0.2">
      <c r="A5539" s="547" t="s">
        <v>35654</v>
      </c>
      <c r="B5539" s="548" t="s">
        <v>35655</v>
      </c>
      <c r="C5539" s="547" t="s">
        <v>35656</v>
      </c>
      <c r="D5539" s="548" t="s">
        <v>1549</v>
      </c>
      <c r="E5539" s="549">
        <v>438.52</v>
      </c>
    </row>
    <row r="5540" spans="1:5" ht="2.1" customHeight="1" x14ac:dyDescent="0.2">
      <c r="A5540" s="547"/>
      <c r="B5540" s="548"/>
      <c r="C5540" s="547"/>
      <c r="D5540" s="548"/>
      <c r="E5540" s="549"/>
    </row>
    <row r="5541" spans="1:5" ht="20.100000000000001" customHeight="1" x14ac:dyDescent="0.2">
      <c r="A5541" s="547" t="s">
        <v>35657</v>
      </c>
      <c r="B5541" s="548" t="s">
        <v>35658</v>
      </c>
      <c r="C5541" s="547" t="s">
        <v>35659</v>
      </c>
      <c r="D5541" s="548" t="s">
        <v>1549</v>
      </c>
      <c r="E5541" s="549">
        <v>649.20000000000005</v>
      </c>
    </row>
    <row r="5542" spans="1:5" ht="2.1" customHeight="1" x14ac:dyDescent="0.2">
      <c r="A5542" s="547"/>
      <c r="B5542" s="548"/>
      <c r="C5542" s="547"/>
      <c r="D5542" s="548"/>
      <c r="E5542" s="549"/>
    </row>
    <row r="5543" spans="1:5" ht="20.100000000000001" customHeight="1" x14ac:dyDescent="0.2">
      <c r="A5543" s="547" t="s">
        <v>35660</v>
      </c>
      <c r="B5543" s="548" t="s">
        <v>35661</v>
      </c>
      <c r="C5543" s="547" t="s">
        <v>35662</v>
      </c>
      <c r="D5543" s="548" t="s">
        <v>1549</v>
      </c>
      <c r="E5543" s="549">
        <v>167.13</v>
      </c>
    </row>
    <row r="5544" spans="1:5" ht="2.1" customHeight="1" x14ac:dyDescent="0.2">
      <c r="A5544" s="547"/>
      <c r="B5544" s="548"/>
      <c r="C5544" s="547"/>
      <c r="D5544" s="548"/>
      <c r="E5544" s="549"/>
    </row>
    <row r="5545" spans="1:5" ht="20.100000000000001" customHeight="1" x14ac:dyDescent="0.2">
      <c r="A5545" s="547" t="s">
        <v>35663</v>
      </c>
      <c r="B5545" s="548" t="s">
        <v>35664</v>
      </c>
      <c r="C5545" s="547" t="s">
        <v>35665</v>
      </c>
      <c r="D5545" s="548" t="s">
        <v>1549</v>
      </c>
      <c r="E5545" s="549">
        <v>223.4</v>
      </c>
    </row>
    <row r="5546" spans="1:5" ht="2.1" customHeight="1" x14ac:dyDescent="0.2">
      <c r="A5546" s="547"/>
      <c r="B5546" s="548"/>
      <c r="C5546" s="547"/>
      <c r="D5546" s="548"/>
      <c r="E5546" s="549"/>
    </row>
    <row r="5547" spans="1:5" ht="20.100000000000001" customHeight="1" x14ac:dyDescent="0.2">
      <c r="A5547" s="547" t="s">
        <v>35666</v>
      </c>
      <c r="B5547" s="548" t="s">
        <v>35667</v>
      </c>
      <c r="C5547" s="547" t="s">
        <v>35668</v>
      </c>
      <c r="D5547" s="548" t="s">
        <v>2759</v>
      </c>
      <c r="E5547" s="549">
        <v>943.2</v>
      </c>
    </row>
    <row r="5548" spans="1:5" ht="2.1" customHeight="1" x14ac:dyDescent="0.2">
      <c r="A5548" s="547"/>
      <c r="B5548" s="548"/>
      <c r="C5548" s="547"/>
      <c r="D5548" s="548"/>
      <c r="E5548" s="549"/>
    </row>
    <row r="5549" spans="1:5" ht="20.100000000000001" customHeight="1" x14ac:dyDescent="0.2">
      <c r="A5549" s="547" t="s">
        <v>35669</v>
      </c>
      <c r="B5549" s="548" t="s">
        <v>35670</v>
      </c>
      <c r="C5549" s="547" t="s">
        <v>35671</v>
      </c>
      <c r="D5549" s="548" t="s">
        <v>2759</v>
      </c>
      <c r="E5549" s="549">
        <v>998.02</v>
      </c>
    </row>
    <row r="5550" spans="1:5" ht="2.1" customHeight="1" x14ac:dyDescent="0.2">
      <c r="A5550" s="547"/>
      <c r="B5550" s="548"/>
      <c r="C5550" s="547"/>
      <c r="D5550" s="548"/>
      <c r="E5550" s="549"/>
    </row>
    <row r="5551" spans="1:5" ht="20.100000000000001" customHeight="1" x14ac:dyDescent="0.2">
      <c r="A5551" s="136" t="s">
        <v>35672</v>
      </c>
      <c r="B5551" s="552" t="s">
        <v>25660</v>
      </c>
      <c r="C5551" s="552"/>
      <c r="D5551" s="552"/>
      <c r="E5551" s="137">
        <v>405.6</v>
      </c>
    </row>
    <row r="5552" spans="1:5" ht="20.100000000000001" customHeight="1" x14ac:dyDescent="0.2">
      <c r="A5552" s="138" t="s">
        <v>35673</v>
      </c>
      <c r="B5552" s="139" t="s">
        <v>35674</v>
      </c>
      <c r="C5552" s="138" t="s">
        <v>35675</v>
      </c>
      <c r="D5552" s="139" t="s">
        <v>1549</v>
      </c>
      <c r="E5552" s="140">
        <v>37.04</v>
      </c>
    </row>
    <row r="5553" spans="1:5" ht="20.100000000000001" customHeight="1" x14ac:dyDescent="0.2">
      <c r="A5553" s="138" t="s">
        <v>35676</v>
      </c>
      <c r="B5553" s="139" t="s">
        <v>35677</v>
      </c>
      <c r="C5553" s="138" t="s">
        <v>35678</v>
      </c>
      <c r="D5553" s="139" t="s">
        <v>1549</v>
      </c>
      <c r="E5553" s="140">
        <v>52.95</v>
      </c>
    </row>
    <row r="5554" spans="1:5" ht="20.100000000000001" customHeight="1" x14ac:dyDescent="0.2">
      <c r="A5554" s="138" t="s">
        <v>35679</v>
      </c>
      <c r="B5554" s="139" t="s">
        <v>35680</v>
      </c>
      <c r="C5554" s="138" t="s">
        <v>35681</v>
      </c>
      <c r="D5554" s="139" t="s">
        <v>1770</v>
      </c>
      <c r="E5554" s="140">
        <v>24.65</v>
      </c>
    </row>
    <row r="5555" spans="1:5" ht="20.100000000000001" customHeight="1" x14ac:dyDescent="0.2">
      <c r="A5555" s="138" t="s">
        <v>35682</v>
      </c>
      <c r="B5555" s="139" t="s">
        <v>35683</v>
      </c>
      <c r="C5555" s="138" t="s">
        <v>35684</v>
      </c>
      <c r="D5555" s="139" t="s">
        <v>1770</v>
      </c>
      <c r="E5555" s="140">
        <v>34.909999999999997</v>
      </c>
    </row>
    <row r="5556" spans="1:5" ht="20.100000000000001" customHeight="1" x14ac:dyDescent="0.2">
      <c r="A5556" s="138" t="s">
        <v>35685</v>
      </c>
      <c r="B5556" s="139" t="s">
        <v>35686</v>
      </c>
      <c r="C5556" s="138" t="s">
        <v>35687</v>
      </c>
      <c r="D5556" s="139" t="s">
        <v>1770</v>
      </c>
      <c r="E5556" s="140">
        <v>90.77</v>
      </c>
    </row>
    <row r="5557" spans="1:5" ht="20.100000000000001" customHeight="1" x14ac:dyDescent="0.2">
      <c r="A5557" s="138" t="s">
        <v>35688</v>
      </c>
      <c r="B5557" s="139" t="s">
        <v>35689</v>
      </c>
      <c r="C5557" s="138" t="s">
        <v>35690</v>
      </c>
      <c r="D5557" s="139" t="s">
        <v>1770</v>
      </c>
      <c r="E5557" s="140">
        <v>85.03</v>
      </c>
    </row>
    <row r="5558" spans="1:5" ht="20.100000000000001" customHeight="1" x14ac:dyDescent="0.2">
      <c r="A5558" s="138" t="s">
        <v>35691</v>
      </c>
      <c r="B5558" s="139" t="s">
        <v>35692</v>
      </c>
      <c r="C5558" s="138" t="s">
        <v>35693</v>
      </c>
      <c r="D5558" s="139" t="s">
        <v>1770</v>
      </c>
      <c r="E5558" s="140">
        <v>80.25</v>
      </c>
    </row>
    <row r="5559" spans="1:5" ht="20.100000000000001" customHeight="1" x14ac:dyDescent="0.2">
      <c r="A5559" s="136" t="s">
        <v>35694</v>
      </c>
      <c r="B5559" s="552" t="s">
        <v>35695</v>
      </c>
      <c r="C5559" s="552"/>
      <c r="D5559" s="552"/>
      <c r="E5559" s="137">
        <v>46848.95</v>
      </c>
    </row>
    <row r="5560" spans="1:5" ht="20.100000000000001" customHeight="1" x14ac:dyDescent="0.2">
      <c r="A5560" s="136" t="s">
        <v>35696</v>
      </c>
      <c r="B5560" s="552" t="s">
        <v>35697</v>
      </c>
      <c r="C5560" s="552"/>
      <c r="D5560" s="552"/>
      <c r="E5560" s="137">
        <v>45640.81</v>
      </c>
    </row>
    <row r="5561" spans="1:5" ht="20.100000000000001" customHeight="1" x14ac:dyDescent="0.2">
      <c r="A5561" s="138" t="s">
        <v>35698</v>
      </c>
      <c r="B5561" s="139" t="s">
        <v>35699</v>
      </c>
      <c r="C5561" s="138" t="s">
        <v>35700</v>
      </c>
      <c r="D5561" s="139" t="s">
        <v>1549</v>
      </c>
      <c r="E5561" s="140">
        <v>1148</v>
      </c>
    </row>
    <row r="5562" spans="1:5" ht="20.100000000000001" customHeight="1" x14ac:dyDescent="0.2">
      <c r="A5562" s="138" t="s">
        <v>35701</v>
      </c>
      <c r="B5562" s="139" t="s">
        <v>35702</v>
      </c>
      <c r="C5562" s="138" t="s">
        <v>35703</v>
      </c>
      <c r="D5562" s="139" t="s">
        <v>1549</v>
      </c>
      <c r="E5562" s="140">
        <v>1374.14</v>
      </c>
    </row>
    <row r="5563" spans="1:5" ht="20.100000000000001" customHeight="1" x14ac:dyDescent="0.2">
      <c r="A5563" s="138" t="s">
        <v>35704</v>
      </c>
      <c r="B5563" s="139" t="s">
        <v>35705</v>
      </c>
      <c r="C5563" s="138" t="s">
        <v>35706</v>
      </c>
      <c r="D5563" s="139" t="s">
        <v>1549</v>
      </c>
      <c r="E5563" s="140">
        <v>1599</v>
      </c>
    </row>
    <row r="5564" spans="1:5" ht="20.100000000000001" customHeight="1" x14ac:dyDescent="0.2">
      <c r="A5564" s="138" t="s">
        <v>35707</v>
      </c>
      <c r="B5564" s="139" t="s">
        <v>35708</v>
      </c>
      <c r="C5564" s="138" t="s">
        <v>35709</v>
      </c>
      <c r="D5564" s="139" t="s">
        <v>1549</v>
      </c>
      <c r="E5564" s="140">
        <v>2478.11</v>
      </c>
    </row>
    <row r="5565" spans="1:5" ht="20.100000000000001" customHeight="1" x14ac:dyDescent="0.2">
      <c r="A5565" s="138" t="s">
        <v>35710</v>
      </c>
      <c r="B5565" s="139" t="s">
        <v>35711</v>
      </c>
      <c r="C5565" s="138" t="s">
        <v>35712</v>
      </c>
      <c r="D5565" s="139" t="s">
        <v>1549</v>
      </c>
      <c r="E5565" s="140">
        <v>2855.69</v>
      </c>
    </row>
    <row r="5566" spans="1:5" ht="20.100000000000001" customHeight="1" x14ac:dyDescent="0.2">
      <c r="A5566" s="138" t="s">
        <v>35713</v>
      </c>
      <c r="B5566" s="139" t="s">
        <v>35714</v>
      </c>
      <c r="C5566" s="138" t="s">
        <v>35715</v>
      </c>
      <c r="D5566" s="139" t="s">
        <v>1549</v>
      </c>
      <c r="E5566" s="140">
        <v>3636.75</v>
      </c>
    </row>
    <row r="5567" spans="1:5" ht="20.100000000000001" customHeight="1" x14ac:dyDescent="0.2">
      <c r="A5567" s="138" t="s">
        <v>35716</v>
      </c>
      <c r="B5567" s="139" t="s">
        <v>35717</v>
      </c>
      <c r="C5567" s="138" t="s">
        <v>35718</v>
      </c>
      <c r="D5567" s="139" t="s">
        <v>1770</v>
      </c>
      <c r="E5567" s="140">
        <v>220.73</v>
      </c>
    </row>
    <row r="5568" spans="1:5" ht="20.100000000000001" customHeight="1" x14ac:dyDescent="0.2">
      <c r="A5568" s="547" t="s">
        <v>35719</v>
      </c>
      <c r="B5568" s="548" t="s">
        <v>35720</v>
      </c>
      <c r="C5568" s="547" t="s">
        <v>35721</v>
      </c>
      <c r="D5568" s="548" t="s">
        <v>1549</v>
      </c>
      <c r="E5568" s="549">
        <v>137.44999999999999</v>
      </c>
    </row>
    <row r="5569" spans="1:5" ht="2.1" customHeight="1" x14ac:dyDescent="0.2">
      <c r="A5569" s="547"/>
      <c r="B5569" s="548"/>
      <c r="C5569" s="547"/>
      <c r="D5569" s="548"/>
      <c r="E5569" s="549"/>
    </row>
    <row r="5570" spans="1:5" ht="20.100000000000001" customHeight="1" x14ac:dyDescent="0.2">
      <c r="A5570" s="547" t="s">
        <v>35722</v>
      </c>
      <c r="B5570" s="548" t="s">
        <v>35723</v>
      </c>
      <c r="C5570" s="547" t="s">
        <v>35724</v>
      </c>
      <c r="D5570" s="548" t="s">
        <v>1549</v>
      </c>
      <c r="E5570" s="549">
        <v>204.15</v>
      </c>
    </row>
    <row r="5571" spans="1:5" ht="2.1" customHeight="1" x14ac:dyDescent="0.2">
      <c r="A5571" s="547"/>
      <c r="B5571" s="548"/>
      <c r="C5571" s="547"/>
      <c r="D5571" s="548"/>
      <c r="E5571" s="549"/>
    </row>
    <row r="5572" spans="1:5" ht="20.100000000000001" customHeight="1" x14ac:dyDescent="0.2">
      <c r="A5572" s="547" t="s">
        <v>35725</v>
      </c>
      <c r="B5572" s="548" t="s">
        <v>35726</v>
      </c>
      <c r="C5572" s="547" t="s">
        <v>35727</v>
      </c>
      <c r="D5572" s="548" t="s">
        <v>1549</v>
      </c>
      <c r="E5572" s="549">
        <v>242.55</v>
      </c>
    </row>
    <row r="5573" spans="1:5" ht="2.1" customHeight="1" x14ac:dyDescent="0.2">
      <c r="A5573" s="547"/>
      <c r="B5573" s="548"/>
      <c r="C5573" s="547"/>
      <c r="D5573" s="548"/>
      <c r="E5573" s="549"/>
    </row>
    <row r="5574" spans="1:5" ht="20.100000000000001" customHeight="1" x14ac:dyDescent="0.2">
      <c r="A5574" s="547" t="s">
        <v>35728</v>
      </c>
      <c r="B5574" s="548" t="s">
        <v>35729</v>
      </c>
      <c r="C5574" s="547" t="s">
        <v>35730</v>
      </c>
      <c r="D5574" s="548" t="s">
        <v>1549</v>
      </c>
      <c r="E5574" s="549">
        <v>302.56</v>
      </c>
    </row>
    <row r="5575" spans="1:5" ht="2.1" customHeight="1" x14ac:dyDescent="0.2">
      <c r="A5575" s="547"/>
      <c r="B5575" s="548"/>
      <c r="C5575" s="547"/>
      <c r="D5575" s="548"/>
      <c r="E5575" s="549"/>
    </row>
    <row r="5576" spans="1:5" ht="20.100000000000001" customHeight="1" x14ac:dyDescent="0.2">
      <c r="A5576" s="547" t="s">
        <v>35731</v>
      </c>
      <c r="B5576" s="548" t="s">
        <v>35732</v>
      </c>
      <c r="C5576" s="547" t="s">
        <v>35733</v>
      </c>
      <c r="D5576" s="548" t="s">
        <v>1549</v>
      </c>
      <c r="E5576" s="549">
        <v>366.88</v>
      </c>
    </row>
    <row r="5577" spans="1:5" ht="2.1" customHeight="1" x14ac:dyDescent="0.2">
      <c r="A5577" s="547"/>
      <c r="B5577" s="548"/>
      <c r="C5577" s="547"/>
      <c r="D5577" s="548"/>
      <c r="E5577" s="549"/>
    </row>
    <row r="5578" spans="1:5" ht="20.100000000000001" customHeight="1" x14ac:dyDescent="0.2">
      <c r="A5578" s="547" t="s">
        <v>35734</v>
      </c>
      <c r="B5578" s="548" t="s">
        <v>35735</v>
      </c>
      <c r="C5578" s="547" t="s">
        <v>35736</v>
      </c>
      <c r="D5578" s="548" t="s">
        <v>5902</v>
      </c>
      <c r="E5578" s="549">
        <v>12.03</v>
      </c>
    </row>
    <row r="5579" spans="1:5" ht="11.1" customHeight="1" x14ac:dyDescent="0.2">
      <c r="A5579" s="547"/>
      <c r="B5579" s="548"/>
      <c r="C5579" s="547"/>
      <c r="D5579" s="548"/>
      <c r="E5579" s="549"/>
    </row>
    <row r="5580" spans="1:5" ht="20.100000000000001" customHeight="1" x14ac:dyDescent="0.2">
      <c r="A5580" s="547" t="s">
        <v>35737</v>
      </c>
      <c r="B5580" s="548" t="s">
        <v>35738</v>
      </c>
      <c r="C5580" s="547" t="s">
        <v>35739</v>
      </c>
      <c r="D5580" s="548" t="s">
        <v>5902</v>
      </c>
      <c r="E5580" s="549">
        <v>15.53</v>
      </c>
    </row>
    <row r="5581" spans="1:5" ht="11.1" customHeight="1" x14ac:dyDescent="0.2">
      <c r="A5581" s="547"/>
      <c r="B5581" s="548"/>
      <c r="C5581" s="547"/>
      <c r="D5581" s="548"/>
      <c r="E5581" s="549"/>
    </row>
    <row r="5582" spans="1:5" ht="20.100000000000001" customHeight="1" x14ac:dyDescent="0.2">
      <c r="A5582" s="547" t="s">
        <v>35740</v>
      </c>
      <c r="B5582" s="548" t="s">
        <v>35741</v>
      </c>
      <c r="C5582" s="547" t="s">
        <v>35742</v>
      </c>
      <c r="D5582" s="548" t="s">
        <v>1549</v>
      </c>
      <c r="E5582" s="549">
        <v>1081.52</v>
      </c>
    </row>
    <row r="5583" spans="1:5" ht="2.1" customHeight="1" x14ac:dyDescent="0.2">
      <c r="A5583" s="547"/>
      <c r="B5583" s="548"/>
      <c r="C5583" s="547"/>
      <c r="D5583" s="548"/>
      <c r="E5583" s="549"/>
    </row>
    <row r="5584" spans="1:5" ht="20.100000000000001" customHeight="1" x14ac:dyDescent="0.2">
      <c r="A5584" s="138" t="s">
        <v>35743</v>
      </c>
      <c r="B5584" s="139" t="s">
        <v>35744</v>
      </c>
      <c r="C5584" s="138" t="s">
        <v>35745</v>
      </c>
      <c r="D5584" s="139" t="s">
        <v>1549</v>
      </c>
      <c r="E5584" s="140">
        <v>28.21</v>
      </c>
    </row>
    <row r="5585" spans="1:5" ht="20.100000000000001" customHeight="1" x14ac:dyDescent="0.2">
      <c r="A5585" s="547" t="s">
        <v>35746</v>
      </c>
      <c r="B5585" s="548" t="s">
        <v>35747</v>
      </c>
      <c r="C5585" s="547" t="s">
        <v>35748</v>
      </c>
      <c r="D5585" s="548" t="s">
        <v>1549</v>
      </c>
      <c r="E5585" s="549">
        <v>57.24</v>
      </c>
    </row>
    <row r="5586" spans="1:5" ht="2.1" customHeight="1" x14ac:dyDescent="0.2">
      <c r="A5586" s="547"/>
      <c r="B5586" s="548"/>
      <c r="C5586" s="547"/>
      <c r="D5586" s="548"/>
      <c r="E5586" s="549"/>
    </row>
    <row r="5587" spans="1:5" ht="20.100000000000001" customHeight="1" x14ac:dyDescent="0.2">
      <c r="A5587" s="547" t="s">
        <v>35749</v>
      </c>
      <c r="B5587" s="548" t="s">
        <v>35750</v>
      </c>
      <c r="C5587" s="547" t="s">
        <v>35751</v>
      </c>
      <c r="D5587" s="548" t="s">
        <v>1549</v>
      </c>
      <c r="E5587" s="549">
        <v>70.55</v>
      </c>
    </row>
    <row r="5588" spans="1:5" ht="2.1" customHeight="1" x14ac:dyDescent="0.2">
      <c r="A5588" s="547"/>
      <c r="B5588" s="548"/>
      <c r="C5588" s="547"/>
      <c r="D5588" s="548"/>
      <c r="E5588" s="549"/>
    </row>
    <row r="5589" spans="1:5" ht="20.100000000000001" customHeight="1" x14ac:dyDescent="0.2">
      <c r="A5589" s="547" t="s">
        <v>35752</v>
      </c>
      <c r="B5589" s="548" t="s">
        <v>35753</v>
      </c>
      <c r="C5589" s="547" t="s">
        <v>35754</v>
      </c>
      <c r="D5589" s="548" t="s">
        <v>1549</v>
      </c>
      <c r="E5589" s="549">
        <v>89.33</v>
      </c>
    </row>
    <row r="5590" spans="1:5" ht="2.1" customHeight="1" x14ac:dyDescent="0.2">
      <c r="A5590" s="547"/>
      <c r="B5590" s="548"/>
      <c r="C5590" s="547"/>
      <c r="D5590" s="548"/>
      <c r="E5590" s="549"/>
    </row>
    <row r="5591" spans="1:5" ht="20.100000000000001" customHeight="1" x14ac:dyDescent="0.2">
      <c r="A5591" s="547" t="s">
        <v>35755</v>
      </c>
      <c r="B5591" s="548" t="s">
        <v>35756</v>
      </c>
      <c r="C5591" s="547" t="s">
        <v>35757</v>
      </c>
      <c r="D5591" s="548" t="s">
        <v>1549</v>
      </c>
      <c r="E5591" s="549">
        <v>109.72</v>
      </c>
    </row>
    <row r="5592" spans="1:5" ht="2.1" customHeight="1" x14ac:dyDescent="0.2">
      <c r="A5592" s="547"/>
      <c r="B5592" s="548"/>
      <c r="C5592" s="547"/>
      <c r="D5592" s="548"/>
      <c r="E5592" s="549"/>
    </row>
    <row r="5593" spans="1:5" ht="20.100000000000001" customHeight="1" x14ac:dyDescent="0.2">
      <c r="A5593" s="547" t="s">
        <v>35758</v>
      </c>
      <c r="B5593" s="548" t="s">
        <v>35759</v>
      </c>
      <c r="C5593" s="547" t="s">
        <v>35760</v>
      </c>
      <c r="D5593" s="548" t="s">
        <v>1770</v>
      </c>
      <c r="E5593" s="549">
        <v>68.45</v>
      </c>
    </row>
    <row r="5594" spans="1:5" ht="2.1" customHeight="1" x14ac:dyDescent="0.2">
      <c r="A5594" s="547"/>
      <c r="B5594" s="548"/>
      <c r="C5594" s="547"/>
      <c r="D5594" s="548"/>
      <c r="E5594" s="549"/>
    </row>
    <row r="5595" spans="1:5" ht="20.100000000000001" customHeight="1" x14ac:dyDescent="0.2">
      <c r="A5595" s="547" t="s">
        <v>35761</v>
      </c>
      <c r="B5595" s="548" t="s">
        <v>35762</v>
      </c>
      <c r="C5595" s="547" t="s">
        <v>35763</v>
      </c>
      <c r="D5595" s="548" t="s">
        <v>1549</v>
      </c>
      <c r="E5595" s="549">
        <v>2743.75</v>
      </c>
    </row>
    <row r="5596" spans="1:5" ht="2.1" customHeight="1" x14ac:dyDescent="0.2">
      <c r="A5596" s="547"/>
      <c r="B5596" s="548"/>
      <c r="C5596" s="547"/>
      <c r="D5596" s="548"/>
      <c r="E5596" s="549"/>
    </row>
    <row r="5597" spans="1:5" ht="20.100000000000001" customHeight="1" x14ac:dyDescent="0.2">
      <c r="A5597" s="547" t="s">
        <v>35764</v>
      </c>
      <c r="B5597" s="548" t="s">
        <v>35765</v>
      </c>
      <c r="C5597" s="547" t="s">
        <v>35766</v>
      </c>
      <c r="D5597" s="548" t="s">
        <v>1549</v>
      </c>
      <c r="E5597" s="549">
        <v>3607.66</v>
      </c>
    </row>
    <row r="5598" spans="1:5" ht="2.1" customHeight="1" x14ac:dyDescent="0.2">
      <c r="A5598" s="547"/>
      <c r="B5598" s="548"/>
      <c r="C5598" s="547"/>
      <c r="D5598" s="548"/>
      <c r="E5598" s="549"/>
    </row>
    <row r="5599" spans="1:5" ht="20.100000000000001" customHeight="1" x14ac:dyDescent="0.2">
      <c r="A5599" s="547" t="s">
        <v>35767</v>
      </c>
      <c r="B5599" s="548" t="s">
        <v>35768</v>
      </c>
      <c r="C5599" s="547" t="s">
        <v>35769</v>
      </c>
      <c r="D5599" s="548" t="s">
        <v>1549</v>
      </c>
      <c r="E5599" s="549">
        <v>4010.56</v>
      </c>
    </row>
    <row r="5600" spans="1:5" ht="2.1" customHeight="1" x14ac:dyDescent="0.2">
      <c r="A5600" s="547"/>
      <c r="B5600" s="548"/>
      <c r="C5600" s="547"/>
      <c r="D5600" s="548"/>
      <c r="E5600" s="549"/>
    </row>
    <row r="5601" spans="1:5" ht="20.100000000000001" customHeight="1" x14ac:dyDescent="0.2">
      <c r="A5601" s="547" t="s">
        <v>35770</v>
      </c>
      <c r="B5601" s="548" t="s">
        <v>35771</v>
      </c>
      <c r="C5601" s="547" t="s">
        <v>35772</v>
      </c>
      <c r="D5601" s="548" t="s">
        <v>1549</v>
      </c>
      <c r="E5601" s="549">
        <v>5729.74</v>
      </c>
    </row>
    <row r="5602" spans="1:5" ht="2.1" customHeight="1" x14ac:dyDescent="0.2">
      <c r="A5602" s="547"/>
      <c r="B5602" s="548"/>
      <c r="C5602" s="547"/>
      <c r="D5602" s="548"/>
      <c r="E5602" s="549"/>
    </row>
    <row r="5603" spans="1:5" ht="20.100000000000001" customHeight="1" x14ac:dyDescent="0.2">
      <c r="A5603" s="547" t="s">
        <v>35773</v>
      </c>
      <c r="B5603" s="548" t="s">
        <v>35774</v>
      </c>
      <c r="C5603" s="547" t="s">
        <v>35775</v>
      </c>
      <c r="D5603" s="548" t="s">
        <v>1549</v>
      </c>
      <c r="E5603" s="549">
        <v>6118.88</v>
      </c>
    </row>
    <row r="5604" spans="1:5" ht="2.1" customHeight="1" x14ac:dyDescent="0.2">
      <c r="A5604" s="547"/>
      <c r="B5604" s="548"/>
      <c r="C5604" s="547"/>
      <c r="D5604" s="548"/>
      <c r="E5604" s="549"/>
    </row>
    <row r="5605" spans="1:5" ht="20.100000000000001" customHeight="1" x14ac:dyDescent="0.2">
      <c r="A5605" s="547" t="s">
        <v>35776</v>
      </c>
      <c r="B5605" s="548" t="s">
        <v>35777</v>
      </c>
      <c r="C5605" s="547" t="s">
        <v>35778</v>
      </c>
      <c r="D5605" s="548" t="s">
        <v>1549</v>
      </c>
      <c r="E5605" s="549">
        <v>7331.63</v>
      </c>
    </row>
    <row r="5606" spans="1:5" ht="2.1" customHeight="1" x14ac:dyDescent="0.2">
      <c r="A5606" s="547"/>
      <c r="B5606" s="548"/>
      <c r="C5606" s="547"/>
      <c r="D5606" s="548"/>
      <c r="E5606" s="549"/>
    </row>
    <row r="5607" spans="1:5" ht="20.100000000000001" customHeight="1" x14ac:dyDescent="0.2">
      <c r="A5607" s="136" t="s">
        <v>35779</v>
      </c>
      <c r="B5607" s="552" t="s">
        <v>35780</v>
      </c>
      <c r="C5607" s="552"/>
      <c r="D5607" s="552"/>
      <c r="E5607" s="137">
        <v>1208.1400000000001</v>
      </c>
    </row>
    <row r="5608" spans="1:5" ht="20.100000000000001" customHeight="1" x14ac:dyDescent="0.2">
      <c r="A5608" s="547" t="s">
        <v>35781</v>
      </c>
      <c r="B5608" s="548" t="s">
        <v>35782</v>
      </c>
      <c r="C5608" s="547" t="s">
        <v>35783</v>
      </c>
      <c r="D5608" s="548" t="s">
        <v>1770</v>
      </c>
      <c r="E5608" s="549">
        <v>40.81</v>
      </c>
    </row>
    <row r="5609" spans="1:5" ht="2.1" customHeight="1" x14ac:dyDescent="0.2">
      <c r="A5609" s="547"/>
      <c r="B5609" s="548"/>
      <c r="C5609" s="547"/>
      <c r="D5609" s="548"/>
      <c r="E5609" s="549"/>
    </row>
    <row r="5610" spans="1:5" ht="20.100000000000001" customHeight="1" x14ac:dyDescent="0.2">
      <c r="A5610" s="547" t="s">
        <v>35784</v>
      </c>
      <c r="B5610" s="548" t="s">
        <v>35785</v>
      </c>
      <c r="C5610" s="547" t="s">
        <v>35786</v>
      </c>
      <c r="D5610" s="548" t="s">
        <v>1770</v>
      </c>
      <c r="E5610" s="549">
        <v>41.69</v>
      </c>
    </row>
    <row r="5611" spans="1:5" ht="2.1" customHeight="1" x14ac:dyDescent="0.2">
      <c r="A5611" s="547"/>
      <c r="B5611" s="548"/>
      <c r="C5611" s="547"/>
      <c r="D5611" s="548"/>
      <c r="E5611" s="549"/>
    </row>
    <row r="5612" spans="1:5" ht="20.100000000000001" customHeight="1" x14ac:dyDescent="0.2">
      <c r="A5612" s="547" t="s">
        <v>35787</v>
      </c>
      <c r="B5612" s="548" t="s">
        <v>35788</v>
      </c>
      <c r="C5612" s="547" t="s">
        <v>35789</v>
      </c>
      <c r="D5612" s="548" t="s">
        <v>1770</v>
      </c>
      <c r="E5612" s="549">
        <v>52.29</v>
      </c>
    </row>
    <row r="5613" spans="1:5" ht="2.1" customHeight="1" x14ac:dyDescent="0.2">
      <c r="A5613" s="547"/>
      <c r="B5613" s="548"/>
      <c r="C5613" s="547"/>
      <c r="D5613" s="548"/>
      <c r="E5613" s="549"/>
    </row>
    <row r="5614" spans="1:5" ht="20.100000000000001" customHeight="1" x14ac:dyDescent="0.2">
      <c r="A5614" s="547" t="s">
        <v>35790</v>
      </c>
      <c r="B5614" s="548" t="s">
        <v>35791</v>
      </c>
      <c r="C5614" s="547" t="s">
        <v>35792</v>
      </c>
      <c r="D5614" s="548" t="s">
        <v>1770</v>
      </c>
      <c r="E5614" s="549">
        <v>61.05</v>
      </c>
    </row>
    <row r="5615" spans="1:5" ht="2.1" customHeight="1" x14ac:dyDescent="0.2">
      <c r="A5615" s="547"/>
      <c r="B5615" s="548"/>
      <c r="C5615" s="547"/>
      <c r="D5615" s="548"/>
      <c r="E5615" s="549"/>
    </row>
    <row r="5616" spans="1:5" ht="20.100000000000001" customHeight="1" x14ac:dyDescent="0.2">
      <c r="A5616" s="547" t="s">
        <v>35793</v>
      </c>
      <c r="B5616" s="548" t="s">
        <v>35794</v>
      </c>
      <c r="C5616" s="547" t="s">
        <v>35795</v>
      </c>
      <c r="D5616" s="548" t="s">
        <v>1770</v>
      </c>
      <c r="E5616" s="549">
        <v>70.739999999999995</v>
      </c>
    </row>
    <row r="5617" spans="1:5" ht="2.1" customHeight="1" x14ac:dyDescent="0.2">
      <c r="A5617" s="547"/>
      <c r="B5617" s="548"/>
      <c r="C5617" s="547"/>
      <c r="D5617" s="548"/>
      <c r="E5617" s="549"/>
    </row>
    <row r="5618" spans="1:5" ht="20.100000000000001" customHeight="1" x14ac:dyDescent="0.2">
      <c r="A5618" s="547" t="s">
        <v>35796</v>
      </c>
      <c r="B5618" s="548" t="s">
        <v>35797</v>
      </c>
      <c r="C5618" s="547" t="s">
        <v>35798</v>
      </c>
      <c r="D5618" s="548" t="s">
        <v>1770</v>
      </c>
      <c r="E5618" s="549">
        <v>85.53</v>
      </c>
    </row>
    <row r="5619" spans="1:5" ht="2.1" customHeight="1" x14ac:dyDescent="0.2">
      <c r="A5619" s="547"/>
      <c r="B5619" s="548"/>
      <c r="C5619" s="547"/>
      <c r="D5619" s="548"/>
      <c r="E5619" s="549"/>
    </row>
    <row r="5620" spans="1:5" ht="20.100000000000001" customHeight="1" x14ac:dyDescent="0.2">
      <c r="A5620" s="547" t="s">
        <v>35799</v>
      </c>
      <c r="B5620" s="548" t="s">
        <v>35800</v>
      </c>
      <c r="C5620" s="547" t="s">
        <v>35801</v>
      </c>
      <c r="D5620" s="548" t="s">
        <v>1770</v>
      </c>
      <c r="E5620" s="549">
        <v>104.5</v>
      </c>
    </row>
    <row r="5621" spans="1:5" ht="2.1" customHeight="1" x14ac:dyDescent="0.2">
      <c r="A5621" s="547"/>
      <c r="B5621" s="548"/>
      <c r="C5621" s="547"/>
      <c r="D5621" s="548"/>
      <c r="E5621" s="549"/>
    </row>
    <row r="5622" spans="1:5" ht="20.100000000000001" customHeight="1" x14ac:dyDescent="0.2">
      <c r="A5622" s="547" t="s">
        <v>35802</v>
      </c>
      <c r="B5622" s="548" t="s">
        <v>35803</v>
      </c>
      <c r="C5622" s="547" t="s">
        <v>35804</v>
      </c>
      <c r="D5622" s="548" t="s">
        <v>1770</v>
      </c>
      <c r="E5622" s="549">
        <v>106.44</v>
      </c>
    </row>
    <row r="5623" spans="1:5" ht="2.1" customHeight="1" x14ac:dyDescent="0.2">
      <c r="A5623" s="547"/>
      <c r="B5623" s="548"/>
      <c r="C5623" s="547"/>
      <c r="D5623" s="548"/>
      <c r="E5623" s="549"/>
    </row>
    <row r="5624" spans="1:5" ht="20.100000000000001" customHeight="1" x14ac:dyDescent="0.2">
      <c r="A5624" s="547" t="s">
        <v>35805</v>
      </c>
      <c r="B5624" s="548" t="s">
        <v>35806</v>
      </c>
      <c r="C5624" s="547" t="s">
        <v>35807</v>
      </c>
      <c r="D5624" s="548" t="s">
        <v>1770</v>
      </c>
      <c r="E5624" s="549">
        <v>147.04</v>
      </c>
    </row>
    <row r="5625" spans="1:5" ht="2.1" customHeight="1" x14ac:dyDescent="0.2">
      <c r="A5625" s="547"/>
      <c r="B5625" s="548"/>
      <c r="C5625" s="547"/>
      <c r="D5625" s="548"/>
      <c r="E5625" s="549"/>
    </row>
    <row r="5626" spans="1:5" ht="20.100000000000001" customHeight="1" x14ac:dyDescent="0.2">
      <c r="A5626" s="547" t="s">
        <v>35808</v>
      </c>
      <c r="B5626" s="548" t="s">
        <v>35809</v>
      </c>
      <c r="C5626" s="547" t="s">
        <v>35810</v>
      </c>
      <c r="D5626" s="548" t="s">
        <v>1770</v>
      </c>
      <c r="E5626" s="549">
        <v>148.58000000000001</v>
      </c>
    </row>
    <row r="5627" spans="1:5" ht="2.1" customHeight="1" x14ac:dyDescent="0.2">
      <c r="A5627" s="547"/>
      <c r="B5627" s="548"/>
      <c r="C5627" s="547"/>
      <c r="D5627" s="548"/>
      <c r="E5627" s="549"/>
    </row>
    <row r="5628" spans="1:5" ht="20.100000000000001" customHeight="1" x14ac:dyDescent="0.2">
      <c r="A5628" s="547" t="s">
        <v>35811</v>
      </c>
      <c r="B5628" s="548" t="s">
        <v>35812</v>
      </c>
      <c r="C5628" s="547" t="s">
        <v>35813</v>
      </c>
      <c r="D5628" s="548" t="s">
        <v>1770</v>
      </c>
      <c r="E5628" s="549">
        <v>173.35</v>
      </c>
    </row>
    <row r="5629" spans="1:5" ht="2.1" customHeight="1" x14ac:dyDescent="0.2">
      <c r="A5629" s="547"/>
      <c r="B5629" s="548"/>
      <c r="C5629" s="547"/>
      <c r="D5629" s="548"/>
      <c r="E5629" s="549"/>
    </row>
    <row r="5630" spans="1:5" ht="20.100000000000001" customHeight="1" x14ac:dyDescent="0.2">
      <c r="A5630" s="547" t="s">
        <v>35814</v>
      </c>
      <c r="B5630" s="548" t="s">
        <v>35815</v>
      </c>
      <c r="C5630" s="547" t="s">
        <v>35816</v>
      </c>
      <c r="D5630" s="548" t="s">
        <v>1770</v>
      </c>
      <c r="E5630" s="549">
        <v>176.12</v>
      </c>
    </row>
    <row r="5631" spans="1:5" ht="2.1" customHeight="1" x14ac:dyDescent="0.2">
      <c r="A5631" s="547"/>
      <c r="B5631" s="548"/>
      <c r="C5631" s="547"/>
      <c r="D5631" s="548"/>
      <c r="E5631" s="549"/>
    </row>
    <row r="5632" spans="1:5" ht="20.100000000000001" customHeight="1" x14ac:dyDescent="0.2">
      <c r="A5632" s="136" t="s">
        <v>35817</v>
      </c>
      <c r="B5632" s="552" t="s">
        <v>35818</v>
      </c>
      <c r="C5632" s="552"/>
      <c r="D5632" s="552"/>
      <c r="E5632" s="137">
        <v>27591.18</v>
      </c>
    </row>
    <row r="5633" spans="1:5" ht="20.100000000000001" customHeight="1" x14ac:dyDescent="0.2">
      <c r="A5633" s="136" t="s">
        <v>35819</v>
      </c>
      <c r="B5633" s="552" t="s">
        <v>35820</v>
      </c>
      <c r="C5633" s="552"/>
      <c r="D5633" s="552"/>
      <c r="E5633" s="137">
        <v>14678.73</v>
      </c>
    </row>
    <row r="5634" spans="1:5" ht="20.100000000000001" customHeight="1" x14ac:dyDescent="0.2">
      <c r="A5634" s="547" t="s">
        <v>35821</v>
      </c>
      <c r="B5634" s="548" t="s">
        <v>35822</v>
      </c>
      <c r="C5634" s="547" t="s">
        <v>35823</v>
      </c>
      <c r="D5634" s="548" t="s">
        <v>1549</v>
      </c>
      <c r="E5634" s="549">
        <v>1618.35</v>
      </c>
    </row>
    <row r="5635" spans="1:5" ht="48" customHeight="1" x14ac:dyDescent="0.2">
      <c r="A5635" s="547"/>
      <c r="B5635" s="548"/>
      <c r="C5635" s="547"/>
      <c r="D5635" s="548"/>
      <c r="E5635" s="549"/>
    </row>
    <row r="5636" spans="1:5" ht="20.100000000000001" customHeight="1" x14ac:dyDescent="0.2">
      <c r="A5636" s="547" t="s">
        <v>35824</v>
      </c>
      <c r="B5636" s="548" t="s">
        <v>35825</v>
      </c>
      <c r="C5636" s="547" t="s">
        <v>35826</v>
      </c>
      <c r="D5636" s="548" t="s">
        <v>32912</v>
      </c>
      <c r="E5636" s="549">
        <v>2521.46</v>
      </c>
    </row>
    <row r="5637" spans="1:5" ht="57" customHeight="1" x14ac:dyDescent="0.2">
      <c r="A5637" s="547"/>
      <c r="B5637" s="548"/>
      <c r="C5637" s="547"/>
      <c r="D5637" s="548"/>
      <c r="E5637" s="549"/>
    </row>
    <row r="5638" spans="1:5" ht="20.100000000000001" customHeight="1" x14ac:dyDescent="0.2">
      <c r="A5638" s="547" t="s">
        <v>35827</v>
      </c>
      <c r="B5638" s="548" t="s">
        <v>35828</v>
      </c>
      <c r="C5638" s="547" t="s">
        <v>35829</v>
      </c>
      <c r="D5638" s="548" t="s">
        <v>1549</v>
      </c>
      <c r="E5638" s="549">
        <v>1715.13</v>
      </c>
    </row>
    <row r="5639" spans="1:5" ht="57" customHeight="1" x14ac:dyDescent="0.2">
      <c r="A5639" s="547"/>
      <c r="B5639" s="548"/>
      <c r="C5639" s="547"/>
      <c r="D5639" s="548"/>
      <c r="E5639" s="549"/>
    </row>
    <row r="5640" spans="1:5" ht="20.100000000000001" customHeight="1" x14ac:dyDescent="0.2">
      <c r="A5640" s="547" t="s">
        <v>35830</v>
      </c>
      <c r="B5640" s="548" t="s">
        <v>35831</v>
      </c>
      <c r="C5640" s="547" t="s">
        <v>35832</v>
      </c>
      <c r="D5640" s="548" t="s">
        <v>1549</v>
      </c>
      <c r="E5640" s="549">
        <v>2835.16</v>
      </c>
    </row>
    <row r="5641" spans="1:5" ht="66" customHeight="1" x14ac:dyDescent="0.2">
      <c r="A5641" s="547"/>
      <c r="B5641" s="548"/>
      <c r="C5641" s="547"/>
      <c r="D5641" s="548"/>
      <c r="E5641" s="549"/>
    </row>
    <row r="5642" spans="1:5" ht="20.100000000000001" customHeight="1" x14ac:dyDescent="0.2">
      <c r="A5642" s="547" t="s">
        <v>35833</v>
      </c>
      <c r="B5642" s="548" t="s">
        <v>35834</v>
      </c>
      <c r="C5642" s="547" t="s">
        <v>35835</v>
      </c>
      <c r="D5642" s="548" t="s">
        <v>1770</v>
      </c>
      <c r="E5642" s="549">
        <v>144.61000000000001</v>
      </c>
    </row>
    <row r="5643" spans="1:5" ht="57" customHeight="1" x14ac:dyDescent="0.2">
      <c r="A5643" s="547"/>
      <c r="B5643" s="548"/>
      <c r="C5643" s="547"/>
      <c r="D5643" s="548"/>
      <c r="E5643" s="549"/>
    </row>
    <row r="5644" spans="1:5" ht="20.100000000000001" customHeight="1" x14ac:dyDescent="0.2">
      <c r="A5644" s="547" t="s">
        <v>35836</v>
      </c>
      <c r="B5644" s="548" t="s">
        <v>35837</v>
      </c>
      <c r="C5644" s="547" t="s">
        <v>35838</v>
      </c>
      <c r="D5644" s="548" t="s">
        <v>1770</v>
      </c>
      <c r="E5644" s="549">
        <v>136.15</v>
      </c>
    </row>
    <row r="5645" spans="1:5" ht="66" customHeight="1" x14ac:dyDescent="0.2">
      <c r="A5645" s="547"/>
      <c r="B5645" s="548"/>
      <c r="C5645" s="547"/>
      <c r="D5645" s="548"/>
      <c r="E5645" s="549"/>
    </row>
    <row r="5646" spans="1:5" ht="20.100000000000001" customHeight="1" x14ac:dyDescent="0.2">
      <c r="A5646" s="547" t="s">
        <v>35839</v>
      </c>
      <c r="B5646" s="548" t="s">
        <v>35840</v>
      </c>
      <c r="C5646" s="547" t="s">
        <v>35841</v>
      </c>
      <c r="D5646" s="548" t="s">
        <v>1770</v>
      </c>
      <c r="E5646" s="549">
        <v>95.34</v>
      </c>
    </row>
    <row r="5647" spans="1:5" ht="48" customHeight="1" x14ac:dyDescent="0.2">
      <c r="A5647" s="547"/>
      <c r="B5647" s="548"/>
      <c r="C5647" s="547"/>
      <c r="D5647" s="548"/>
      <c r="E5647" s="549"/>
    </row>
    <row r="5648" spans="1:5" ht="20.100000000000001" customHeight="1" x14ac:dyDescent="0.2">
      <c r="A5648" s="547" t="s">
        <v>35842</v>
      </c>
      <c r="B5648" s="548" t="s">
        <v>35843</v>
      </c>
      <c r="C5648" s="547" t="s">
        <v>35844</v>
      </c>
      <c r="D5648" s="548" t="s">
        <v>1770</v>
      </c>
      <c r="E5648" s="549">
        <v>81.61</v>
      </c>
    </row>
    <row r="5649" spans="1:5" ht="48" customHeight="1" x14ac:dyDescent="0.2">
      <c r="A5649" s="547"/>
      <c r="B5649" s="548"/>
      <c r="C5649" s="547"/>
      <c r="D5649" s="548"/>
      <c r="E5649" s="549"/>
    </row>
    <row r="5650" spans="1:5" ht="20.100000000000001" customHeight="1" x14ac:dyDescent="0.2">
      <c r="A5650" s="547" t="s">
        <v>35845</v>
      </c>
      <c r="B5650" s="548" t="s">
        <v>35846</v>
      </c>
      <c r="C5650" s="547" t="s">
        <v>35847</v>
      </c>
      <c r="D5650" s="548" t="s">
        <v>1770</v>
      </c>
      <c r="E5650" s="549">
        <v>12.17</v>
      </c>
    </row>
    <row r="5651" spans="1:5" ht="11.1" customHeight="1" x14ac:dyDescent="0.2">
      <c r="A5651" s="547"/>
      <c r="B5651" s="548"/>
      <c r="C5651" s="547"/>
      <c r="D5651" s="548"/>
      <c r="E5651" s="549"/>
    </row>
    <row r="5652" spans="1:5" ht="20.100000000000001" customHeight="1" x14ac:dyDescent="0.2">
      <c r="A5652" s="547" t="s">
        <v>35848</v>
      </c>
      <c r="B5652" s="548" t="s">
        <v>35849</v>
      </c>
      <c r="C5652" s="547" t="s">
        <v>35850</v>
      </c>
      <c r="D5652" s="548" t="s">
        <v>1770</v>
      </c>
      <c r="E5652" s="549">
        <v>12.98</v>
      </c>
    </row>
    <row r="5653" spans="1:5" ht="11.1" customHeight="1" x14ac:dyDescent="0.2">
      <c r="A5653" s="547"/>
      <c r="B5653" s="548"/>
      <c r="C5653" s="547"/>
      <c r="D5653" s="548"/>
      <c r="E5653" s="549"/>
    </row>
    <row r="5654" spans="1:5" ht="20.100000000000001" customHeight="1" x14ac:dyDescent="0.2">
      <c r="A5654" s="547" t="s">
        <v>35851</v>
      </c>
      <c r="B5654" s="548" t="s">
        <v>35852</v>
      </c>
      <c r="C5654" s="547" t="s">
        <v>35853</v>
      </c>
      <c r="D5654" s="548" t="s">
        <v>1770</v>
      </c>
      <c r="E5654" s="549">
        <v>13.84</v>
      </c>
    </row>
    <row r="5655" spans="1:5" ht="20.100000000000001" customHeight="1" x14ac:dyDescent="0.2">
      <c r="A5655" s="547"/>
      <c r="B5655" s="548"/>
      <c r="C5655" s="547"/>
      <c r="D5655" s="548"/>
      <c r="E5655" s="549"/>
    </row>
    <row r="5656" spans="1:5" ht="20.100000000000001" customHeight="1" x14ac:dyDescent="0.2">
      <c r="A5656" s="547" t="s">
        <v>35854</v>
      </c>
      <c r="B5656" s="548" t="s">
        <v>35855</v>
      </c>
      <c r="C5656" s="547" t="s">
        <v>35856</v>
      </c>
      <c r="D5656" s="548" t="s">
        <v>1770</v>
      </c>
      <c r="E5656" s="549">
        <v>18.05</v>
      </c>
    </row>
    <row r="5657" spans="1:5" ht="11.1" customHeight="1" x14ac:dyDescent="0.2">
      <c r="A5657" s="547"/>
      <c r="B5657" s="548"/>
      <c r="C5657" s="547"/>
      <c r="D5657" s="548"/>
      <c r="E5657" s="549"/>
    </row>
    <row r="5658" spans="1:5" ht="20.100000000000001" customHeight="1" x14ac:dyDescent="0.2">
      <c r="A5658" s="547" t="s">
        <v>35857</v>
      </c>
      <c r="B5658" s="548" t="s">
        <v>35858</v>
      </c>
      <c r="C5658" s="547" t="s">
        <v>35859</v>
      </c>
      <c r="D5658" s="548" t="s">
        <v>1770</v>
      </c>
      <c r="E5658" s="549">
        <v>70.09</v>
      </c>
    </row>
    <row r="5659" spans="1:5" ht="2.1" customHeight="1" x14ac:dyDescent="0.2">
      <c r="A5659" s="547"/>
      <c r="B5659" s="548"/>
      <c r="C5659" s="547"/>
      <c r="D5659" s="548"/>
      <c r="E5659" s="549"/>
    </row>
    <row r="5660" spans="1:5" ht="20.100000000000001" customHeight="1" x14ac:dyDescent="0.2">
      <c r="A5660" s="547" t="s">
        <v>35860</v>
      </c>
      <c r="B5660" s="548" t="s">
        <v>35861</v>
      </c>
      <c r="C5660" s="547" t="s">
        <v>35862</v>
      </c>
      <c r="D5660" s="548" t="s">
        <v>1770</v>
      </c>
      <c r="E5660" s="549">
        <v>99.17</v>
      </c>
    </row>
    <row r="5661" spans="1:5" ht="2.1" customHeight="1" x14ac:dyDescent="0.2">
      <c r="A5661" s="547"/>
      <c r="B5661" s="548"/>
      <c r="C5661" s="547"/>
      <c r="D5661" s="548"/>
      <c r="E5661" s="549"/>
    </row>
    <row r="5662" spans="1:5" ht="20.100000000000001" customHeight="1" x14ac:dyDescent="0.2">
      <c r="A5662" s="547" t="s">
        <v>35863</v>
      </c>
      <c r="B5662" s="548" t="s">
        <v>35864</v>
      </c>
      <c r="C5662" s="547" t="s">
        <v>35865</v>
      </c>
      <c r="D5662" s="548" t="s">
        <v>1770</v>
      </c>
      <c r="E5662" s="549">
        <v>112.56</v>
      </c>
    </row>
    <row r="5663" spans="1:5" ht="2.1" customHeight="1" x14ac:dyDescent="0.2">
      <c r="A5663" s="547"/>
      <c r="B5663" s="548"/>
      <c r="C5663" s="547"/>
      <c r="D5663" s="548"/>
      <c r="E5663" s="549"/>
    </row>
    <row r="5664" spans="1:5" ht="20.100000000000001" customHeight="1" x14ac:dyDescent="0.2">
      <c r="A5664" s="547" t="s">
        <v>35866</v>
      </c>
      <c r="B5664" s="548" t="s">
        <v>35867</v>
      </c>
      <c r="C5664" s="547" t="s">
        <v>35868</v>
      </c>
      <c r="D5664" s="548" t="s">
        <v>1549</v>
      </c>
      <c r="E5664" s="549">
        <v>516.92999999999995</v>
      </c>
    </row>
    <row r="5665" spans="1:5" ht="29.1" customHeight="1" x14ac:dyDescent="0.2">
      <c r="A5665" s="547"/>
      <c r="B5665" s="548"/>
      <c r="C5665" s="547"/>
      <c r="D5665" s="548"/>
      <c r="E5665" s="549"/>
    </row>
    <row r="5666" spans="1:5" ht="20.100000000000001" customHeight="1" x14ac:dyDescent="0.2">
      <c r="A5666" s="547" t="s">
        <v>35869</v>
      </c>
      <c r="B5666" s="548" t="s">
        <v>35870</v>
      </c>
      <c r="C5666" s="547" t="s">
        <v>35871</v>
      </c>
      <c r="D5666" s="548" t="s">
        <v>1549</v>
      </c>
      <c r="E5666" s="549">
        <v>679.76</v>
      </c>
    </row>
    <row r="5667" spans="1:5" ht="29.1" customHeight="1" x14ac:dyDescent="0.2">
      <c r="A5667" s="547"/>
      <c r="B5667" s="548"/>
      <c r="C5667" s="547"/>
      <c r="D5667" s="548"/>
      <c r="E5667" s="549"/>
    </row>
    <row r="5668" spans="1:5" ht="20.100000000000001" customHeight="1" x14ac:dyDescent="0.2">
      <c r="A5668" s="547" t="s">
        <v>35872</v>
      </c>
      <c r="B5668" s="548" t="s">
        <v>35873</v>
      </c>
      <c r="C5668" s="547" t="s">
        <v>35874</v>
      </c>
      <c r="D5668" s="548" t="s">
        <v>1549</v>
      </c>
      <c r="E5668" s="549">
        <v>896.17</v>
      </c>
    </row>
    <row r="5669" spans="1:5" ht="29.1" customHeight="1" x14ac:dyDescent="0.2">
      <c r="A5669" s="547"/>
      <c r="B5669" s="548"/>
      <c r="C5669" s="547"/>
      <c r="D5669" s="548"/>
      <c r="E5669" s="549"/>
    </row>
    <row r="5670" spans="1:5" ht="20.100000000000001" customHeight="1" x14ac:dyDescent="0.2">
      <c r="A5670" s="547" t="s">
        <v>35875</v>
      </c>
      <c r="B5670" s="548" t="s">
        <v>35876</v>
      </c>
      <c r="C5670" s="547" t="s">
        <v>35877</v>
      </c>
      <c r="D5670" s="548" t="s">
        <v>1549</v>
      </c>
      <c r="E5670" s="549">
        <v>1274.92</v>
      </c>
    </row>
    <row r="5671" spans="1:5" ht="29.1" customHeight="1" x14ac:dyDescent="0.2">
      <c r="A5671" s="547"/>
      <c r="B5671" s="548"/>
      <c r="C5671" s="547"/>
      <c r="D5671" s="548"/>
      <c r="E5671" s="549"/>
    </row>
    <row r="5672" spans="1:5" ht="20.100000000000001" customHeight="1" x14ac:dyDescent="0.2">
      <c r="A5672" s="547" t="s">
        <v>35878</v>
      </c>
      <c r="B5672" s="548" t="s">
        <v>35879</v>
      </c>
      <c r="C5672" s="547" t="s">
        <v>35880</v>
      </c>
      <c r="D5672" s="548" t="s">
        <v>1549</v>
      </c>
      <c r="E5672" s="549">
        <v>878.33</v>
      </c>
    </row>
    <row r="5673" spans="1:5" ht="2.1" customHeight="1" x14ac:dyDescent="0.2">
      <c r="A5673" s="547"/>
      <c r="B5673" s="548"/>
      <c r="C5673" s="547"/>
      <c r="D5673" s="548"/>
      <c r="E5673" s="549"/>
    </row>
    <row r="5674" spans="1:5" ht="20.100000000000001" customHeight="1" x14ac:dyDescent="0.2">
      <c r="A5674" s="547" t="s">
        <v>35881</v>
      </c>
      <c r="B5674" s="548" t="s">
        <v>35882</v>
      </c>
      <c r="C5674" s="547" t="s">
        <v>35883</v>
      </c>
      <c r="D5674" s="548" t="s">
        <v>1549</v>
      </c>
      <c r="E5674" s="549">
        <v>945.95</v>
      </c>
    </row>
    <row r="5675" spans="1:5" ht="2.1" customHeight="1" x14ac:dyDescent="0.2">
      <c r="A5675" s="547"/>
      <c r="B5675" s="548"/>
      <c r="C5675" s="547"/>
      <c r="D5675" s="548"/>
      <c r="E5675" s="549"/>
    </row>
    <row r="5676" spans="1:5" ht="20.100000000000001" customHeight="1" x14ac:dyDescent="0.2">
      <c r="A5676" s="136" t="s">
        <v>35884</v>
      </c>
      <c r="B5676" s="552" t="s">
        <v>35885</v>
      </c>
      <c r="C5676" s="552"/>
      <c r="D5676" s="552"/>
      <c r="E5676" s="137">
        <v>9229.0400000000009</v>
      </c>
    </row>
    <row r="5677" spans="1:5" ht="20.100000000000001" customHeight="1" x14ac:dyDescent="0.2">
      <c r="A5677" s="547" t="s">
        <v>35886</v>
      </c>
      <c r="B5677" s="548" t="s">
        <v>35887</v>
      </c>
      <c r="C5677" s="547" t="s">
        <v>35888</v>
      </c>
      <c r="D5677" s="548" t="s">
        <v>1770</v>
      </c>
      <c r="E5677" s="549">
        <v>26.93</v>
      </c>
    </row>
    <row r="5678" spans="1:5" ht="20.100000000000001" customHeight="1" x14ac:dyDescent="0.2">
      <c r="A5678" s="547"/>
      <c r="B5678" s="548"/>
      <c r="C5678" s="547"/>
      <c r="D5678" s="548"/>
      <c r="E5678" s="549"/>
    </row>
    <row r="5679" spans="1:5" ht="20.100000000000001" customHeight="1" x14ac:dyDescent="0.2">
      <c r="A5679" s="547" t="s">
        <v>35889</v>
      </c>
      <c r="B5679" s="548" t="s">
        <v>35890</v>
      </c>
      <c r="C5679" s="547" t="s">
        <v>35891</v>
      </c>
      <c r="D5679" s="548" t="s">
        <v>1770</v>
      </c>
      <c r="E5679" s="549">
        <v>38.85</v>
      </c>
    </row>
    <row r="5680" spans="1:5" ht="29.1" customHeight="1" x14ac:dyDescent="0.2">
      <c r="A5680" s="547"/>
      <c r="B5680" s="548"/>
      <c r="C5680" s="547"/>
      <c r="D5680" s="548"/>
      <c r="E5680" s="549"/>
    </row>
    <row r="5681" spans="1:5" ht="20.100000000000001" customHeight="1" x14ac:dyDescent="0.2">
      <c r="A5681" s="547" t="s">
        <v>35892</v>
      </c>
      <c r="B5681" s="548" t="s">
        <v>35893</v>
      </c>
      <c r="C5681" s="547" t="s">
        <v>35894</v>
      </c>
      <c r="D5681" s="548" t="s">
        <v>1770</v>
      </c>
      <c r="E5681" s="549">
        <v>42.69</v>
      </c>
    </row>
    <row r="5682" spans="1:5" ht="29.1" customHeight="1" x14ac:dyDescent="0.2">
      <c r="A5682" s="547"/>
      <c r="B5682" s="548"/>
      <c r="C5682" s="547"/>
      <c r="D5682" s="548"/>
      <c r="E5682" s="549"/>
    </row>
    <row r="5683" spans="1:5" ht="20.100000000000001" customHeight="1" x14ac:dyDescent="0.2">
      <c r="A5683" s="547" t="s">
        <v>35895</v>
      </c>
      <c r="B5683" s="548" t="s">
        <v>35896</v>
      </c>
      <c r="C5683" s="547" t="s">
        <v>35897</v>
      </c>
      <c r="D5683" s="548" t="s">
        <v>1770</v>
      </c>
      <c r="E5683" s="549">
        <v>45.77</v>
      </c>
    </row>
    <row r="5684" spans="1:5" ht="29.1" customHeight="1" x14ac:dyDescent="0.2">
      <c r="A5684" s="547"/>
      <c r="B5684" s="548"/>
      <c r="C5684" s="547"/>
      <c r="D5684" s="548"/>
      <c r="E5684" s="549"/>
    </row>
    <row r="5685" spans="1:5" ht="20.100000000000001" customHeight="1" x14ac:dyDescent="0.2">
      <c r="A5685" s="547" t="s">
        <v>35898</v>
      </c>
      <c r="B5685" s="548" t="s">
        <v>35899</v>
      </c>
      <c r="C5685" s="547" t="s">
        <v>35900</v>
      </c>
      <c r="D5685" s="548" t="s">
        <v>1770</v>
      </c>
      <c r="E5685" s="549">
        <v>54.59</v>
      </c>
    </row>
    <row r="5686" spans="1:5" ht="29.1" customHeight="1" x14ac:dyDescent="0.2">
      <c r="A5686" s="547"/>
      <c r="B5686" s="548"/>
      <c r="C5686" s="547"/>
      <c r="D5686" s="548"/>
      <c r="E5686" s="549"/>
    </row>
    <row r="5687" spans="1:5" ht="20.100000000000001" customHeight="1" x14ac:dyDescent="0.2">
      <c r="A5687" s="547" t="s">
        <v>35901</v>
      </c>
      <c r="B5687" s="548" t="s">
        <v>35902</v>
      </c>
      <c r="C5687" s="547" t="s">
        <v>35903</v>
      </c>
      <c r="D5687" s="548" t="s">
        <v>1770</v>
      </c>
      <c r="E5687" s="549">
        <v>58.34</v>
      </c>
    </row>
    <row r="5688" spans="1:5" ht="29.1" customHeight="1" x14ac:dyDescent="0.2">
      <c r="A5688" s="547"/>
      <c r="B5688" s="548"/>
      <c r="C5688" s="547"/>
      <c r="D5688" s="548"/>
      <c r="E5688" s="549"/>
    </row>
    <row r="5689" spans="1:5" ht="20.100000000000001" customHeight="1" x14ac:dyDescent="0.2">
      <c r="A5689" s="547" t="s">
        <v>35904</v>
      </c>
      <c r="B5689" s="548" t="s">
        <v>35905</v>
      </c>
      <c r="C5689" s="547" t="s">
        <v>35906</v>
      </c>
      <c r="D5689" s="548" t="s">
        <v>1770</v>
      </c>
      <c r="E5689" s="549">
        <v>66.44</v>
      </c>
    </row>
    <row r="5690" spans="1:5" ht="29.1" customHeight="1" x14ac:dyDescent="0.2">
      <c r="A5690" s="547"/>
      <c r="B5690" s="548"/>
      <c r="C5690" s="547"/>
      <c r="D5690" s="548"/>
      <c r="E5690" s="549"/>
    </row>
    <row r="5691" spans="1:5" ht="20.100000000000001" customHeight="1" x14ac:dyDescent="0.2">
      <c r="A5691" s="547" t="s">
        <v>35907</v>
      </c>
      <c r="B5691" s="548" t="s">
        <v>35908</v>
      </c>
      <c r="C5691" s="547" t="s">
        <v>35909</v>
      </c>
      <c r="D5691" s="548" t="s">
        <v>1770</v>
      </c>
      <c r="E5691" s="549">
        <v>74.97</v>
      </c>
    </row>
    <row r="5692" spans="1:5" ht="29.1" customHeight="1" x14ac:dyDescent="0.2">
      <c r="A5692" s="547"/>
      <c r="B5692" s="548"/>
      <c r="C5692" s="547"/>
      <c r="D5692" s="548"/>
      <c r="E5692" s="549"/>
    </row>
    <row r="5693" spans="1:5" ht="20.100000000000001" customHeight="1" x14ac:dyDescent="0.2">
      <c r="A5693" s="547" t="s">
        <v>35910</v>
      </c>
      <c r="B5693" s="548" t="s">
        <v>35911</v>
      </c>
      <c r="C5693" s="547" t="s">
        <v>35912</v>
      </c>
      <c r="D5693" s="548" t="s">
        <v>1770</v>
      </c>
      <c r="E5693" s="549">
        <v>148.28</v>
      </c>
    </row>
    <row r="5694" spans="1:5" ht="11.1" customHeight="1" x14ac:dyDescent="0.2">
      <c r="A5694" s="547"/>
      <c r="B5694" s="548"/>
      <c r="C5694" s="547"/>
      <c r="D5694" s="548"/>
      <c r="E5694" s="549"/>
    </row>
    <row r="5695" spans="1:5" ht="20.100000000000001" customHeight="1" x14ac:dyDescent="0.2">
      <c r="A5695" s="547" t="s">
        <v>35913</v>
      </c>
      <c r="B5695" s="548" t="s">
        <v>35914</v>
      </c>
      <c r="C5695" s="547" t="s">
        <v>35915</v>
      </c>
      <c r="D5695" s="548" t="s">
        <v>1770</v>
      </c>
      <c r="E5695" s="549">
        <v>150.31</v>
      </c>
    </row>
    <row r="5696" spans="1:5" ht="11.1" customHeight="1" x14ac:dyDescent="0.2">
      <c r="A5696" s="547"/>
      <c r="B5696" s="548"/>
      <c r="C5696" s="547"/>
      <c r="D5696" s="548"/>
      <c r="E5696" s="549"/>
    </row>
    <row r="5697" spans="1:5" ht="20.100000000000001" customHeight="1" x14ac:dyDescent="0.2">
      <c r="A5697" s="547" t="s">
        <v>35916</v>
      </c>
      <c r="B5697" s="548" t="s">
        <v>35917</v>
      </c>
      <c r="C5697" s="547" t="s">
        <v>35918</v>
      </c>
      <c r="D5697" s="548" t="s">
        <v>1770</v>
      </c>
      <c r="E5697" s="549">
        <v>158.53</v>
      </c>
    </row>
    <row r="5698" spans="1:5" ht="11.1" customHeight="1" x14ac:dyDescent="0.2">
      <c r="A5698" s="547"/>
      <c r="B5698" s="548"/>
      <c r="C5698" s="547"/>
      <c r="D5698" s="548"/>
      <c r="E5698" s="549"/>
    </row>
    <row r="5699" spans="1:5" ht="20.100000000000001" customHeight="1" x14ac:dyDescent="0.2">
      <c r="A5699" s="547" t="s">
        <v>35919</v>
      </c>
      <c r="B5699" s="548" t="s">
        <v>35920</v>
      </c>
      <c r="C5699" s="547" t="s">
        <v>35921</v>
      </c>
      <c r="D5699" s="548" t="s">
        <v>1770</v>
      </c>
      <c r="E5699" s="549">
        <v>129.82</v>
      </c>
    </row>
    <row r="5700" spans="1:5" ht="11.1" customHeight="1" x14ac:dyDescent="0.2">
      <c r="A5700" s="547"/>
      <c r="B5700" s="548"/>
      <c r="C5700" s="547"/>
      <c r="D5700" s="548"/>
      <c r="E5700" s="549"/>
    </row>
    <row r="5701" spans="1:5" ht="20.100000000000001" customHeight="1" x14ac:dyDescent="0.2">
      <c r="A5701" s="547" t="s">
        <v>35922</v>
      </c>
      <c r="B5701" s="548" t="s">
        <v>35923</v>
      </c>
      <c r="C5701" s="547" t="s">
        <v>35924</v>
      </c>
      <c r="D5701" s="548" t="s">
        <v>1770</v>
      </c>
      <c r="E5701" s="549">
        <v>153.69999999999999</v>
      </c>
    </row>
    <row r="5702" spans="1:5" ht="11.1" customHeight="1" x14ac:dyDescent="0.2">
      <c r="A5702" s="547"/>
      <c r="B5702" s="548"/>
      <c r="C5702" s="547"/>
      <c r="D5702" s="548"/>
      <c r="E5702" s="549"/>
    </row>
    <row r="5703" spans="1:5" ht="20.100000000000001" customHeight="1" x14ac:dyDescent="0.2">
      <c r="A5703" s="547" t="s">
        <v>35925</v>
      </c>
      <c r="B5703" s="548" t="s">
        <v>35926</v>
      </c>
      <c r="C5703" s="547" t="s">
        <v>35927</v>
      </c>
      <c r="D5703" s="548" t="s">
        <v>1770</v>
      </c>
      <c r="E5703" s="549">
        <v>237.81</v>
      </c>
    </row>
    <row r="5704" spans="1:5" ht="11.1" customHeight="1" x14ac:dyDescent="0.2">
      <c r="A5704" s="547"/>
      <c r="B5704" s="548"/>
      <c r="C5704" s="547"/>
      <c r="D5704" s="548"/>
      <c r="E5704" s="549"/>
    </row>
    <row r="5705" spans="1:5" ht="20.100000000000001" customHeight="1" x14ac:dyDescent="0.2">
      <c r="A5705" s="547" t="s">
        <v>35928</v>
      </c>
      <c r="B5705" s="548" t="s">
        <v>35929</v>
      </c>
      <c r="C5705" s="547" t="s">
        <v>35930</v>
      </c>
      <c r="D5705" s="548" t="s">
        <v>1770</v>
      </c>
      <c r="E5705" s="549">
        <v>273.22000000000003</v>
      </c>
    </row>
    <row r="5706" spans="1:5" ht="11.1" customHeight="1" x14ac:dyDescent="0.2">
      <c r="A5706" s="547"/>
      <c r="B5706" s="548"/>
      <c r="C5706" s="547"/>
      <c r="D5706" s="548"/>
      <c r="E5706" s="549"/>
    </row>
    <row r="5707" spans="1:5" ht="20.100000000000001" customHeight="1" x14ac:dyDescent="0.2">
      <c r="A5707" s="547" t="s">
        <v>35931</v>
      </c>
      <c r="B5707" s="548" t="s">
        <v>35932</v>
      </c>
      <c r="C5707" s="547" t="s">
        <v>35933</v>
      </c>
      <c r="D5707" s="548" t="s">
        <v>1549</v>
      </c>
      <c r="E5707" s="549">
        <v>421.13</v>
      </c>
    </row>
    <row r="5708" spans="1:5" ht="2.1" customHeight="1" x14ac:dyDescent="0.2">
      <c r="A5708" s="547"/>
      <c r="B5708" s="548"/>
      <c r="C5708" s="547"/>
      <c r="D5708" s="548"/>
      <c r="E5708" s="549"/>
    </row>
    <row r="5709" spans="1:5" ht="20.100000000000001" customHeight="1" x14ac:dyDescent="0.2">
      <c r="A5709" s="547" t="s">
        <v>35934</v>
      </c>
      <c r="B5709" s="548" t="s">
        <v>35935</v>
      </c>
      <c r="C5709" s="547" t="s">
        <v>35936</v>
      </c>
      <c r="D5709" s="548" t="s">
        <v>1549</v>
      </c>
      <c r="E5709" s="549">
        <v>476.61</v>
      </c>
    </row>
    <row r="5710" spans="1:5" ht="2.1" customHeight="1" x14ac:dyDescent="0.2">
      <c r="A5710" s="547"/>
      <c r="B5710" s="548"/>
      <c r="C5710" s="547"/>
      <c r="D5710" s="548"/>
      <c r="E5710" s="549"/>
    </row>
    <row r="5711" spans="1:5" ht="20.100000000000001" customHeight="1" x14ac:dyDescent="0.2">
      <c r="A5711" s="547" t="s">
        <v>35937</v>
      </c>
      <c r="B5711" s="548" t="s">
        <v>35938</v>
      </c>
      <c r="C5711" s="547" t="s">
        <v>35939</v>
      </c>
      <c r="D5711" s="548" t="s">
        <v>1549</v>
      </c>
      <c r="E5711" s="549">
        <v>552.85</v>
      </c>
    </row>
    <row r="5712" spans="1:5" ht="2.1" customHeight="1" x14ac:dyDescent="0.2">
      <c r="A5712" s="547"/>
      <c r="B5712" s="548"/>
      <c r="C5712" s="547"/>
      <c r="D5712" s="548"/>
      <c r="E5712" s="549"/>
    </row>
    <row r="5713" spans="1:5" ht="20.100000000000001" customHeight="1" x14ac:dyDescent="0.2">
      <c r="A5713" s="547" t="s">
        <v>35940</v>
      </c>
      <c r="B5713" s="548" t="s">
        <v>35941</v>
      </c>
      <c r="C5713" s="547" t="s">
        <v>35942</v>
      </c>
      <c r="D5713" s="548" t="s">
        <v>1549</v>
      </c>
      <c r="E5713" s="549">
        <v>1051.6400000000001</v>
      </c>
    </row>
    <row r="5714" spans="1:5" ht="2.1" customHeight="1" x14ac:dyDescent="0.2">
      <c r="A5714" s="547"/>
      <c r="B5714" s="548"/>
      <c r="C5714" s="547"/>
      <c r="D5714" s="548"/>
      <c r="E5714" s="549"/>
    </row>
    <row r="5715" spans="1:5" ht="20.100000000000001" customHeight="1" x14ac:dyDescent="0.2">
      <c r="A5715" s="547" t="s">
        <v>35943</v>
      </c>
      <c r="B5715" s="548" t="s">
        <v>35944</v>
      </c>
      <c r="C5715" s="547" t="s">
        <v>35945</v>
      </c>
      <c r="D5715" s="548" t="s">
        <v>1549</v>
      </c>
      <c r="E5715" s="549">
        <v>1309.81</v>
      </c>
    </row>
    <row r="5716" spans="1:5" ht="2.1" customHeight="1" x14ac:dyDescent="0.2">
      <c r="A5716" s="547"/>
      <c r="B5716" s="548"/>
      <c r="C5716" s="547"/>
      <c r="D5716" s="548"/>
      <c r="E5716" s="549"/>
    </row>
    <row r="5717" spans="1:5" ht="20.100000000000001" customHeight="1" x14ac:dyDescent="0.2">
      <c r="A5717" s="547" t="s">
        <v>35946</v>
      </c>
      <c r="B5717" s="548" t="s">
        <v>35947</v>
      </c>
      <c r="C5717" s="547" t="s">
        <v>35948</v>
      </c>
      <c r="D5717" s="548" t="s">
        <v>1549</v>
      </c>
      <c r="E5717" s="549">
        <v>1624.56</v>
      </c>
    </row>
    <row r="5718" spans="1:5" ht="2.1" customHeight="1" x14ac:dyDescent="0.2">
      <c r="A5718" s="547"/>
      <c r="B5718" s="548"/>
      <c r="C5718" s="547"/>
      <c r="D5718" s="548"/>
      <c r="E5718" s="549"/>
    </row>
    <row r="5719" spans="1:5" ht="20.100000000000001" customHeight="1" x14ac:dyDescent="0.2">
      <c r="A5719" s="547" t="s">
        <v>35949</v>
      </c>
      <c r="B5719" s="548" t="s">
        <v>35950</v>
      </c>
      <c r="C5719" s="547" t="s">
        <v>35951</v>
      </c>
      <c r="D5719" s="548" t="s">
        <v>1549</v>
      </c>
      <c r="E5719" s="549">
        <v>1826.39</v>
      </c>
    </row>
    <row r="5720" spans="1:5" ht="2.1" customHeight="1" x14ac:dyDescent="0.2">
      <c r="A5720" s="547"/>
      <c r="B5720" s="548"/>
      <c r="C5720" s="547"/>
      <c r="D5720" s="548"/>
      <c r="E5720" s="549"/>
    </row>
    <row r="5721" spans="1:5" ht="20.100000000000001" customHeight="1" x14ac:dyDescent="0.2">
      <c r="A5721" s="547" t="s">
        <v>35952</v>
      </c>
      <c r="B5721" s="548" t="s">
        <v>35953</v>
      </c>
      <c r="C5721" s="547" t="s">
        <v>35954</v>
      </c>
      <c r="D5721" s="548" t="s">
        <v>5902</v>
      </c>
      <c r="E5721" s="549">
        <v>116.54</v>
      </c>
    </row>
    <row r="5722" spans="1:5" ht="11.1" customHeight="1" x14ac:dyDescent="0.2">
      <c r="A5722" s="547"/>
      <c r="B5722" s="548"/>
      <c r="C5722" s="547"/>
      <c r="D5722" s="548"/>
      <c r="E5722" s="549"/>
    </row>
    <row r="5723" spans="1:5" ht="20.100000000000001" customHeight="1" x14ac:dyDescent="0.2">
      <c r="A5723" s="547" t="s">
        <v>35955</v>
      </c>
      <c r="B5723" s="548" t="s">
        <v>35956</v>
      </c>
      <c r="C5723" s="547" t="s">
        <v>35957</v>
      </c>
      <c r="D5723" s="548" t="s">
        <v>5902</v>
      </c>
      <c r="E5723" s="549">
        <v>58.9</v>
      </c>
    </row>
    <row r="5724" spans="1:5" ht="11.1" customHeight="1" x14ac:dyDescent="0.2">
      <c r="A5724" s="547"/>
      <c r="B5724" s="548"/>
      <c r="C5724" s="547"/>
      <c r="D5724" s="548"/>
      <c r="E5724" s="549"/>
    </row>
    <row r="5725" spans="1:5" ht="20.100000000000001" customHeight="1" x14ac:dyDescent="0.2">
      <c r="A5725" s="547" t="s">
        <v>35958</v>
      </c>
      <c r="B5725" s="548" t="s">
        <v>35959</v>
      </c>
      <c r="C5725" s="547" t="s">
        <v>35960</v>
      </c>
      <c r="D5725" s="548" t="s">
        <v>5902</v>
      </c>
      <c r="E5725" s="549">
        <v>42.34</v>
      </c>
    </row>
    <row r="5726" spans="1:5" ht="11.1" customHeight="1" x14ac:dyDescent="0.2">
      <c r="A5726" s="547"/>
      <c r="B5726" s="548"/>
      <c r="C5726" s="547"/>
      <c r="D5726" s="548"/>
      <c r="E5726" s="549"/>
    </row>
    <row r="5727" spans="1:5" ht="20.100000000000001" customHeight="1" x14ac:dyDescent="0.2">
      <c r="A5727" s="547" t="s">
        <v>35961</v>
      </c>
      <c r="B5727" s="548" t="s">
        <v>35962</v>
      </c>
      <c r="C5727" s="547" t="s">
        <v>35963</v>
      </c>
      <c r="D5727" s="548" t="s">
        <v>5902</v>
      </c>
      <c r="E5727" s="549">
        <v>35.450000000000003</v>
      </c>
    </row>
    <row r="5728" spans="1:5" ht="11.1" customHeight="1" x14ac:dyDescent="0.2">
      <c r="A5728" s="547"/>
      <c r="B5728" s="548"/>
      <c r="C5728" s="547"/>
      <c r="D5728" s="548"/>
      <c r="E5728" s="549"/>
    </row>
    <row r="5729" spans="1:5" ht="20.100000000000001" customHeight="1" x14ac:dyDescent="0.2">
      <c r="A5729" s="547" t="s">
        <v>35964</v>
      </c>
      <c r="B5729" s="548" t="s">
        <v>35965</v>
      </c>
      <c r="C5729" s="547" t="s">
        <v>35966</v>
      </c>
      <c r="D5729" s="548" t="s">
        <v>5902</v>
      </c>
      <c r="E5729" s="549">
        <v>20.170000000000002</v>
      </c>
    </row>
    <row r="5730" spans="1:5" ht="11.1" customHeight="1" x14ac:dyDescent="0.2">
      <c r="A5730" s="547"/>
      <c r="B5730" s="548"/>
      <c r="C5730" s="547"/>
      <c r="D5730" s="548"/>
      <c r="E5730" s="549"/>
    </row>
    <row r="5731" spans="1:5" ht="20.100000000000001" customHeight="1" x14ac:dyDescent="0.2">
      <c r="A5731" s="547" t="s">
        <v>35967</v>
      </c>
      <c r="B5731" s="548" t="s">
        <v>35968</v>
      </c>
      <c r="C5731" s="547" t="s">
        <v>35969</v>
      </c>
      <c r="D5731" s="548" t="s">
        <v>5902</v>
      </c>
      <c r="E5731" s="549">
        <v>17.59</v>
      </c>
    </row>
    <row r="5732" spans="1:5" ht="11.1" customHeight="1" x14ac:dyDescent="0.2">
      <c r="A5732" s="547"/>
      <c r="B5732" s="548"/>
      <c r="C5732" s="547"/>
      <c r="D5732" s="548"/>
      <c r="E5732" s="549"/>
    </row>
    <row r="5733" spans="1:5" ht="20.100000000000001" customHeight="1" x14ac:dyDescent="0.2">
      <c r="A5733" s="547" t="s">
        <v>35970</v>
      </c>
      <c r="B5733" s="548" t="s">
        <v>35971</v>
      </c>
      <c r="C5733" s="547" t="s">
        <v>35972</v>
      </c>
      <c r="D5733" s="548" t="s">
        <v>5902</v>
      </c>
      <c r="E5733" s="549">
        <v>14.81</v>
      </c>
    </row>
    <row r="5734" spans="1:5" ht="11.1" customHeight="1" x14ac:dyDescent="0.2">
      <c r="A5734" s="547"/>
      <c r="B5734" s="548"/>
      <c r="C5734" s="547"/>
      <c r="D5734" s="548"/>
      <c r="E5734" s="549"/>
    </row>
    <row r="5735" spans="1:5" ht="20.100000000000001" customHeight="1" x14ac:dyDescent="0.2">
      <c r="A5735" s="136" t="s">
        <v>35973</v>
      </c>
      <c r="B5735" s="552" t="s">
        <v>35974</v>
      </c>
      <c r="C5735" s="552"/>
      <c r="D5735" s="552"/>
      <c r="E5735" s="137">
        <v>287</v>
      </c>
    </row>
    <row r="5736" spans="1:5" ht="20.100000000000001" customHeight="1" x14ac:dyDescent="0.2">
      <c r="A5736" s="547" t="s">
        <v>35975</v>
      </c>
      <c r="B5736" s="548" t="s">
        <v>35976</v>
      </c>
      <c r="C5736" s="547" t="s">
        <v>35977</v>
      </c>
      <c r="D5736" s="548" t="s">
        <v>2759</v>
      </c>
      <c r="E5736" s="549">
        <v>25.57</v>
      </c>
    </row>
    <row r="5737" spans="1:5" ht="2.1" customHeight="1" x14ac:dyDescent="0.2">
      <c r="A5737" s="547"/>
      <c r="B5737" s="548"/>
      <c r="C5737" s="547"/>
      <c r="D5737" s="548"/>
      <c r="E5737" s="549"/>
    </row>
    <row r="5738" spans="1:5" ht="20.100000000000001" customHeight="1" x14ac:dyDescent="0.2">
      <c r="A5738" s="547" t="s">
        <v>35978</v>
      </c>
      <c r="B5738" s="548" t="s">
        <v>35979</v>
      </c>
      <c r="C5738" s="547" t="s">
        <v>35980</v>
      </c>
      <c r="D5738" s="548" t="s">
        <v>2759</v>
      </c>
      <c r="E5738" s="549">
        <v>17.649999999999999</v>
      </c>
    </row>
    <row r="5739" spans="1:5" ht="2.1" customHeight="1" x14ac:dyDescent="0.2">
      <c r="A5739" s="547"/>
      <c r="B5739" s="548"/>
      <c r="C5739" s="547"/>
      <c r="D5739" s="548"/>
      <c r="E5739" s="549"/>
    </row>
    <row r="5740" spans="1:5" ht="20.100000000000001" customHeight="1" x14ac:dyDescent="0.2">
      <c r="A5740" s="547" t="s">
        <v>35981</v>
      </c>
      <c r="B5740" s="548" t="s">
        <v>35982</v>
      </c>
      <c r="C5740" s="547" t="s">
        <v>35983</v>
      </c>
      <c r="D5740" s="548" t="s">
        <v>2759</v>
      </c>
      <c r="E5740" s="549">
        <v>91.77</v>
      </c>
    </row>
    <row r="5741" spans="1:5" ht="11.1" customHeight="1" x14ac:dyDescent="0.2">
      <c r="A5741" s="547"/>
      <c r="B5741" s="548"/>
      <c r="C5741" s="547"/>
      <c r="D5741" s="548"/>
      <c r="E5741" s="549"/>
    </row>
    <row r="5742" spans="1:5" ht="20.100000000000001" customHeight="1" x14ac:dyDescent="0.2">
      <c r="A5742" s="547" t="s">
        <v>35984</v>
      </c>
      <c r="B5742" s="548" t="s">
        <v>35985</v>
      </c>
      <c r="C5742" s="547" t="s">
        <v>35986</v>
      </c>
      <c r="D5742" s="548" t="s">
        <v>2759</v>
      </c>
      <c r="E5742" s="549">
        <v>101.59</v>
      </c>
    </row>
    <row r="5743" spans="1:5" ht="11.1" customHeight="1" x14ac:dyDescent="0.2">
      <c r="A5743" s="547"/>
      <c r="B5743" s="548"/>
      <c r="C5743" s="547"/>
      <c r="D5743" s="548"/>
      <c r="E5743" s="549"/>
    </row>
    <row r="5744" spans="1:5" ht="20.100000000000001" customHeight="1" x14ac:dyDescent="0.2">
      <c r="A5744" s="547" t="s">
        <v>35987</v>
      </c>
      <c r="B5744" s="548" t="s">
        <v>35988</v>
      </c>
      <c r="C5744" s="547" t="s">
        <v>35989</v>
      </c>
      <c r="D5744" s="548" t="s">
        <v>2759</v>
      </c>
      <c r="E5744" s="549">
        <v>19.670000000000002</v>
      </c>
    </row>
    <row r="5745" spans="1:5" ht="20.100000000000001" customHeight="1" x14ac:dyDescent="0.2">
      <c r="A5745" s="547"/>
      <c r="B5745" s="548"/>
      <c r="C5745" s="547"/>
      <c r="D5745" s="548"/>
      <c r="E5745" s="549"/>
    </row>
    <row r="5746" spans="1:5" ht="20.100000000000001" customHeight="1" x14ac:dyDescent="0.2">
      <c r="A5746" s="547" t="s">
        <v>35990</v>
      </c>
      <c r="B5746" s="548" t="s">
        <v>35991</v>
      </c>
      <c r="C5746" s="547" t="s">
        <v>35992</v>
      </c>
      <c r="D5746" s="548" t="s">
        <v>2759</v>
      </c>
      <c r="E5746" s="549">
        <v>13.24</v>
      </c>
    </row>
    <row r="5747" spans="1:5" ht="2.1" customHeight="1" x14ac:dyDescent="0.2">
      <c r="A5747" s="547"/>
      <c r="B5747" s="548"/>
      <c r="C5747" s="547"/>
      <c r="D5747" s="548"/>
      <c r="E5747" s="549"/>
    </row>
    <row r="5748" spans="1:5" ht="20.100000000000001" customHeight="1" x14ac:dyDescent="0.2">
      <c r="A5748" s="547" t="s">
        <v>35993</v>
      </c>
      <c r="B5748" s="548" t="s">
        <v>35994</v>
      </c>
      <c r="C5748" s="547" t="s">
        <v>35995</v>
      </c>
      <c r="D5748" s="548" t="s">
        <v>2759</v>
      </c>
      <c r="E5748" s="549">
        <v>17.510000000000002</v>
      </c>
    </row>
    <row r="5749" spans="1:5" ht="2.1" customHeight="1" x14ac:dyDescent="0.2">
      <c r="A5749" s="547"/>
      <c r="B5749" s="548"/>
      <c r="C5749" s="547"/>
      <c r="D5749" s="548"/>
      <c r="E5749" s="549"/>
    </row>
    <row r="5750" spans="1:5" ht="20.100000000000001" customHeight="1" x14ac:dyDescent="0.2">
      <c r="A5750" s="136" t="s">
        <v>35996</v>
      </c>
      <c r="B5750" s="552" t="s">
        <v>35997</v>
      </c>
      <c r="C5750" s="552"/>
      <c r="D5750" s="552"/>
      <c r="E5750" s="137">
        <v>3396.41</v>
      </c>
    </row>
    <row r="5751" spans="1:5" ht="20.100000000000001" customHeight="1" x14ac:dyDescent="0.2">
      <c r="A5751" s="547" t="s">
        <v>35998</v>
      </c>
      <c r="B5751" s="548" t="s">
        <v>35999</v>
      </c>
      <c r="C5751" s="547" t="s">
        <v>36000</v>
      </c>
      <c r="D5751" s="548" t="s">
        <v>2759</v>
      </c>
      <c r="E5751" s="549">
        <v>64.52</v>
      </c>
    </row>
    <row r="5752" spans="1:5" ht="2.1" customHeight="1" x14ac:dyDescent="0.2">
      <c r="A5752" s="547"/>
      <c r="B5752" s="548"/>
      <c r="C5752" s="547"/>
      <c r="D5752" s="548"/>
      <c r="E5752" s="549"/>
    </row>
    <row r="5753" spans="1:5" ht="20.100000000000001" customHeight="1" x14ac:dyDescent="0.2">
      <c r="A5753" s="547" t="s">
        <v>36001</v>
      </c>
      <c r="B5753" s="548" t="s">
        <v>36002</v>
      </c>
      <c r="C5753" s="547" t="s">
        <v>36003</v>
      </c>
      <c r="D5753" s="548" t="s">
        <v>1770</v>
      </c>
      <c r="E5753" s="549">
        <v>28.65</v>
      </c>
    </row>
    <row r="5754" spans="1:5" ht="2.1" customHeight="1" x14ac:dyDescent="0.2">
      <c r="A5754" s="547"/>
      <c r="B5754" s="548"/>
      <c r="C5754" s="547"/>
      <c r="D5754" s="548"/>
      <c r="E5754" s="549"/>
    </row>
    <row r="5755" spans="1:5" ht="20.100000000000001" customHeight="1" x14ac:dyDescent="0.2">
      <c r="A5755" s="547" t="s">
        <v>36004</v>
      </c>
      <c r="B5755" s="548" t="s">
        <v>36005</v>
      </c>
      <c r="C5755" s="547" t="s">
        <v>36006</v>
      </c>
      <c r="D5755" s="548" t="s">
        <v>1549</v>
      </c>
      <c r="E5755" s="549">
        <v>758.3</v>
      </c>
    </row>
    <row r="5756" spans="1:5" ht="2.1" customHeight="1" x14ac:dyDescent="0.2">
      <c r="A5756" s="547"/>
      <c r="B5756" s="548"/>
      <c r="C5756" s="547"/>
      <c r="D5756" s="548"/>
      <c r="E5756" s="549"/>
    </row>
    <row r="5757" spans="1:5" ht="20.100000000000001" customHeight="1" x14ac:dyDescent="0.2">
      <c r="A5757" s="547" t="s">
        <v>36007</v>
      </c>
      <c r="B5757" s="548" t="s">
        <v>36008</v>
      </c>
      <c r="C5757" s="547" t="s">
        <v>36009</v>
      </c>
      <c r="D5757" s="548" t="s">
        <v>1549</v>
      </c>
      <c r="E5757" s="549">
        <v>729.25</v>
      </c>
    </row>
    <row r="5758" spans="1:5" ht="2.1" customHeight="1" x14ac:dyDescent="0.2">
      <c r="A5758" s="547"/>
      <c r="B5758" s="548"/>
      <c r="C5758" s="547"/>
      <c r="D5758" s="548"/>
      <c r="E5758" s="549"/>
    </row>
    <row r="5759" spans="1:5" ht="20.100000000000001" customHeight="1" x14ac:dyDescent="0.2">
      <c r="A5759" s="547" t="s">
        <v>36010</v>
      </c>
      <c r="B5759" s="548" t="s">
        <v>36011</v>
      </c>
      <c r="C5759" s="547" t="s">
        <v>36012</v>
      </c>
      <c r="D5759" s="548" t="s">
        <v>1549</v>
      </c>
      <c r="E5759" s="549">
        <v>896.76</v>
      </c>
    </row>
    <row r="5760" spans="1:5" ht="2.1" customHeight="1" x14ac:dyDescent="0.2">
      <c r="A5760" s="547"/>
      <c r="B5760" s="548"/>
      <c r="C5760" s="547"/>
      <c r="D5760" s="548"/>
      <c r="E5760" s="549"/>
    </row>
    <row r="5761" spans="1:5" ht="20.100000000000001" customHeight="1" x14ac:dyDescent="0.2">
      <c r="A5761" s="547" t="s">
        <v>36013</v>
      </c>
      <c r="B5761" s="548" t="s">
        <v>36014</v>
      </c>
      <c r="C5761" s="547" t="s">
        <v>36015</v>
      </c>
      <c r="D5761" s="548" t="s">
        <v>1549</v>
      </c>
      <c r="E5761" s="549">
        <v>298.45999999999998</v>
      </c>
    </row>
    <row r="5762" spans="1:5" ht="2.1" customHeight="1" x14ac:dyDescent="0.2">
      <c r="A5762" s="547"/>
      <c r="B5762" s="548"/>
      <c r="C5762" s="547"/>
      <c r="D5762" s="548"/>
      <c r="E5762" s="549"/>
    </row>
    <row r="5763" spans="1:5" ht="20.100000000000001" customHeight="1" x14ac:dyDescent="0.2">
      <c r="A5763" s="547" t="s">
        <v>36016</v>
      </c>
      <c r="B5763" s="548" t="s">
        <v>36017</v>
      </c>
      <c r="C5763" s="547" t="s">
        <v>36018</v>
      </c>
      <c r="D5763" s="548" t="s">
        <v>2759</v>
      </c>
      <c r="E5763" s="549">
        <v>94.61</v>
      </c>
    </row>
    <row r="5764" spans="1:5" ht="2.1" customHeight="1" x14ac:dyDescent="0.2">
      <c r="A5764" s="547"/>
      <c r="B5764" s="548"/>
      <c r="C5764" s="547"/>
      <c r="D5764" s="548"/>
      <c r="E5764" s="549"/>
    </row>
    <row r="5765" spans="1:5" ht="20.100000000000001" customHeight="1" x14ac:dyDescent="0.2">
      <c r="A5765" s="547" t="s">
        <v>36019</v>
      </c>
      <c r="B5765" s="548" t="s">
        <v>36020</v>
      </c>
      <c r="C5765" s="547" t="s">
        <v>36021</v>
      </c>
      <c r="D5765" s="548" t="s">
        <v>1549</v>
      </c>
      <c r="E5765" s="549">
        <v>172.91</v>
      </c>
    </row>
    <row r="5766" spans="1:5" ht="2.1" customHeight="1" x14ac:dyDescent="0.2">
      <c r="A5766" s="547"/>
      <c r="B5766" s="548"/>
      <c r="C5766" s="547"/>
      <c r="D5766" s="548"/>
      <c r="E5766" s="549"/>
    </row>
    <row r="5767" spans="1:5" ht="20.100000000000001" customHeight="1" x14ac:dyDescent="0.2">
      <c r="A5767" s="138" t="s">
        <v>36022</v>
      </c>
      <c r="B5767" s="139" t="s">
        <v>36023</v>
      </c>
      <c r="C5767" s="138" t="s">
        <v>36024</v>
      </c>
      <c r="D5767" s="139" t="s">
        <v>1549</v>
      </c>
      <c r="E5767" s="140">
        <v>57.61</v>
      </c>
    </row>
    <row r="5768" spans="1:5" ht="20.100000000000001" customHeight="1" x14ac:dyDescent="0.2">
      <c r="A5768" s="547" t="s">
        <v>36025</v>
      </c>
      <c r="B5768" s="548" t="s">
        <v>36026</v>
      </c>
      <c r="C5768" s="547" t="s">
        <v>36027</v>
      </c>
      <c r="D5768" s="548" t="s">
        <v>1549</v>
      </c>
      <c r="E5768" s="549">
        <v>28.42</v>
      </c>
    </row>
    <row r="5769" spans="1:5" ht="11.1" customHeight="1" x14ac:dyDescent="0.2">
      <c r="A5769" s="547"/>
      <c r="B5769" s="548"/>
      <c r="C5769" s="547"/>
      <c r="D5769" s="548"/>
      <c r="E5769" s="549"/>
    </row>
    <row r="5770" spans="1:5" ht="20.100000000000001" customHeight="1" x14ac:dyDescent="0.2">
      <c r="A5770" s="547" t="s">
        <v>36028</v>
      </c>
      <c r="B5770" s="548" t="s">
        <v>36029</v>
      </c>
      <c r="C5770" s="547" t="s">
        <v>36030</v>
      </c>
      <c r="D5770" s="548" t="s">
        <v>1549</v>
      </c>
      <c r="E5770" s="549">
        <v>30.3</v>
      </c>
    </row>
    <row r="5771" spans="1:5" ht="11.1" customHeight="1" x14ac:dyDescent="0.2">
      <c r="A5771" s="547"/>
      <c r="B5771" s="548"/>
      <c r="C5771" s="547"/>
      <c r="D5771" s="548"/>
      <c r="E5771" s="549"/>
    </row>
    <row r="5772" spans="1:5" ht="20.100000000000001" customHeight="1" x14ac:dyDescent="0.2">
      <c r="A5772" s="547" t="s">
        <v>36031</v>
      </c>
      <c r="B5772" s="548" t="s">
        <v>36032</v>
      </c>
      <c r="C5772" s="547" t="s">
        <v>36033</v>
      </c>
      <c r="D5772" s="548" t="s">
        <v>1549</v>
      </c>
      <c r="E5772" s="549">
        <v>31.82</v>
      </c>
    </row>
    <row r="5773" spans="1:5" ht="11.1" customHeight="1" x14ac:dyDescent="0.2">
      <c r="A5773" s="547"/>
      <c r="B5773" s="548"/>
      <c r="C5773" s="547"/>
      <c r="D5773" s="548"/>
      <c r="E5773" s="549"/>
    </row>
    <row r="5774" spans="1:5" ht="20.100000000000001" customHeight="1" x14ac:dyDescent="0.2">
      <c r="A5774" s="547" t="s">
        <v>36034</v>
      </c>
      <c r="B5774" s="548" t="s">
        <v>36035</v>
      </c>
      <c r="C5774" s="547" t="s">
        <v>36036</v>
      </c>
      <c r="D5774" s="548" t="s">
        <v>1549</v>
      </c>
      <c r="E5774" s="549">
        <v>36.93</v>
      </c>
    </row>
    <row r="5775" spans="1:5" ht="11.1" customHeight="1" x14ac:dyDescent="0.2">
      <c r="A5775" s="547"/>
      <c r="B5775" s="548"/>
      <c r="C5775" s="547"/>
      <c r="D5775" s="548"/>
      <c r="E5775" s="549"/>
    </row>
    <row r="5776" spans="1:5" ht="20.100000000000001" customHeight="1" x14ac:dyDescent="0.2">
      <c r="A5776" s="547" t="s">
        <v>36037</v>
      </c>
      <c r="B5776" s="548" t="s">
        <v>36038</v>
      </c>
      <c r="C5776" s="547" t="s">
        <v>36039</v>
      </c>
      <c r="D5776" s="548" t="s">
        <v>1549</v>
      </c>
      <c r="E5776" s="549">
        <v>39.32</v>
      </c>
    </row>
    <row r="5777" spans="1:5" ht="11.1" customHeight="1" x14ac:dyDescent="0.2">
      <c r="A5777" s="547"/>
      <c r="B5777" s="548"/>
      <c r="C5777" s="547"/>
      <c r="D5777" s="548"/>
      <c r="E5777" s="549"/>
    </row>
    <row r="5778" spans="1:5" ht="20.100000000000001" customHeight="1" x14ac:dyDescent="0.2">
      <c r="A5778" s="547" t="s">
        <v>36040</v>
      </c>
      <c r="B5778" s="548" t="s">
        <v>36041</v>
      </c>
      <c r="C5778" s="547" t="s">
        <v>36042</v>
      </c>
      <c r="D5778" s="548" t="s">
        <v>1549</v>
      </c>
      <c r="E5778" s="549">
        <v>41.91</v>
      </c>
    </row>
    <row r="5779" spans="1:5" ht="11.1" customHeight="1" x14ac:dyDescent="0.2">
      <c r="A5779" s="547"/>
      <c r="B5779" s="548"/>
      <c r="C5779" s="547"/>
      <c r="D5779" s="548"/>
      <c r="E5779" s="549"/>
    </row>
    <row r="5780" spans="1:5" ht="20.100000000000001" customHeight="1" x14ac:dyDescent="0.2">
      <c r="A5780" s="547" t="s">
        <v>36043</v>
      </c>
      <c r="B5780" s="548" t="s">
        <v>36044</v>
      </c>
      <c r="C5780" s="547" t="s">
        <v>36045</v>
      </c>
      <c r="D5780" s="548" t="s">
        <v>1549</v>
      </c>
      <c r="E5780" s="549">
        <v>49.22</v>
      </c>
    </row>
    <row r="5781" spans="1:5" ht="11.1" customHeight="1" x14ac:dyDescent="0.2">
      <c r="A5781" s="547"/>
      <c r="B5781" s="548"/>
      <c r="C5781" s="547"/>
      <c r="D5781" s="548"/>
      <c r="E5781" s="549"/>
    </row>
    <row r="5782" spans="1:5" ht="20.100000000000001" customHeight="1" x14ac:dyDescent="0.2">
      <c r="A5782" s="138" t="s">
        <v>36046</v>
      </c>
      <c r="B5782" s="139" t="s">
        <v>36047</v>
      </c>
      <c r="C5782" s="138" t="s">
        <v>36048</v>
      </c>
      <c r="D5782" s="139" t="s">
        <v>1549</v>
      </c>
      <c r="E5782" s="140">
        <v>37.42</v>
      </c>
    </row>
    <row r="5783" spans="1:5" ht="20.100000000000001" customHeight="1" x14ac:dyDescent="0.2">
      <c r="A5783" s="136" t="s">
        <v>36049</v>
      </c>
      <c r="B5783" s="552" t="s">
        <v>36050</v>
      </c>
      <c r="C5783" s="552"/>
      <c r="D5783" s="552"/>
      <c r="E5783" s="137">
        <v>8732.64</v>
      </c>
    </row>
    <row r="5784" spans="1:5" ht="20.100000000000001" customHeight="1" x14ac:dyDescent="0.2">
      <c r="A5784" s="136" t="s">
        <v>36051</v>
      </c>
      <c r="B5784" s="552" t="s">
        <v>36052</v>
      </c>
      <c r="C5784" s="552"/>
      <c r="D5784" s="552"/>
      <c r="E5784" s="137">
        <v>108.93</v>
      </c>
    </row>
    <row r="5785" spans="1:5" ht="20.100000000000001" customHeight="1" x14ac:dyDescent="0.2">
      <c r="A5785" s="138" t="s">
        <v>36053</v>
      </c>
      <c r="B5785" s="139" t="s">
        <v>36054</v>
      </c>
      <c r="C5785" s="138" t="s">
        <v>36055</v>
      </c>
      <c r="D5785" s="139" t="s">
        <v>30976</v>
      </c>
      <c r="E5785" s="140">
        <v>35.74</v>
      </c>
    </row>
    <row r="5786" spans="1:5" ht="20.100000000000001" customHeight="1" x14ac:dyDescent="0.2">
      <c r="A5786" s="138" t="s">
        <v>36056</v>
      </c>
      <c r="B5786" s="139" t="s">
        <v>36057</v>
      </c>
      <c r="C5786" s="138" t="s">
        <v>36058</v>
      </c>
      <c r="D5786" s="139" t="s">
        <v>30976</v>
      </c>
      <c r="E5786" s="140">
        <v>34.58</v>
      </c>
    </row>
    <row r="5787" spans="1:5" ht="20.100000000000001" customHeight="1" x14ac:dyDescent="0.2">
      <c r="A5787" s="547" t="s">
        <v>36059</v>
      </c>
      <c r="B5787" s="548" t="s">
        <v>36060</v>
      </c>
      <c r="C5787" s="547" t="s">
        <v>36061</v>
      </c>
      <c r="D5787" s="548" t="s">
        <v>1770</v>
      </c>
      <c r="E5787" s="549">
        <v>28.88</v>
      </c>
    </row>
    <row r="5788" spans="1:5" ht="2.1" customHeight="1" x14ac:dyDescent="0.2">
      <c r="A5788" s="547"/>
      <c r="B5788" s="548"/>
      <c r="C5788" s="547"/>
      <c r="D5788" s="548"/>
      <c r="E5788" s="549"/>
    </row>
    <row r="5789" spans="1:5" ht="20.100000000000001" customHeight="1" x14ac:dyDescent="0.2">
      <c r="A5789" s="138" t="s">
        <v>36062</v>
      </c>
      <c r="B5789" s="139" t="s">
        <v>36063</v>
      </c>
      <c r="C5789" s="138" t="s">
        <v>36064</v>
      </c>
      <c r="D5789" s="139" t="s">
        <v>1770</v>
      </c>
      <c r="E5789" s="140">
        <v>9.73</v>
      </c>
    </row>
    <row r="5790" spans="1:5" ht="20.100000000000001" customHeight="1" x14ac:dyDescent="0.2">
      <c r="A5790" s="136" t="s">
        <v>36065</v>
      </c>
      <c r="B5790" s="552" t="s">
        <v>26041</v>
      </c>
      <c r="C5790" s="552"/>
      <c r="D5790" s="552"/>
      <c r="E5790" s="137">
        <v>1838.91</v>
      </c>
    </row>
    <row r="5791" spans="1:5" ht="20.100000000000001" customHeight="1" x14ac:dyDescent="0.2">
      <c r="A5791" s="547" t="s">
        <v>36066</v>
      </c>
      <c r="B5791" s="548" t="s">
        <v>36067</v>
      </c>
      <c r="C5791" s="547" t="s">
        <v>36068</v>
      </c>
      <c r="D5791" s="548" t="s">
        <v>2759</v>
      </c>
      <c r="E5791" s="549">
        <v>96.93</v>
      </c>
    </row>
    <row r="5792" spans="1:5" ht="11.1" customHeight="1" x14ac:dyDescent="0.2">
      <c r="A5792" s="547"/>
      <c r="B5792" s="548"/>
      <c r="C5792" s="547"/>
      <c r="D5792" s="548"/>
      <c r="E5792" s="549"/>
    </row>
    <row r="5793" spans="1:5" ht="20.100000000000001" customHeight="1" x14ac:dyDescent="0.2">
      <c r="A5793" s="547" t="s">
        <v>36069</v>
      </c>
      <c r="B5793" s="548" t="s">
        <v>36070</v>
      </c>
      <c r="C5793" s="547" t="s">
        <v>36071</v>
      </c>
      <c r="D5793" s="548" t="s">
        <v>26257</v>
      </c>
      <c r="E5793" s="549">
        <v>1364.82</v>
      </c>
    </row>
    <row r="5794" spans="1:5" ht="2.1" customHeight="1" x14ac:dyDescent="0.2">
      <c r="A5794" s="547"/>
      <c r="B5794" s="548"/>
      <c r="C5794" s="547"/>
      <c r="D5794" s="548"/>
      <c r="E5794" s="549"/>
    </row>
    <row r="5795" spans="1:5" ht="20.100000000000001" customHeight="1" x14ac:dyDescent="0.2">
      <c r="A5795" s="138" t="s">
        <v>36072</v>
      </c>
      <c r="B5795" s="139" t="s">
        <v>36073</v>
      </c>
      <c r="C5795" s="138" t="s">
        <v>36074</v>
      </c>
      <c r="D5795" s="139" t="s">
        <v>1770</v>
      </c>
      <c r="E5795" s="140">
        <v>226.3</v>
      </c>
    </row>
    <row r="5796" spans="1:5" ht="20.100000000000001" customHeight="1" x14ac:dyDescent="0.2">
      <c r="A5796" s="138" t="s">
        <v>36075</v>
      </c>
      <c r="B5796" s="139" t="s">
        <v>36076</v>
      </c>
      <c r="C5796" s="138" t="s">
        <v>36077</v>
      </c>
      <c r="D5796" s="139" t="s">
        <v>1549</v>
      </c>
      <c r="E5796" s="140">
        <v>31.35</v>
      </c>
    </row>
    <row r="5797" spans="1:5" ht="20.100000000000001" customHeight="1" x14ac:dyDescent="0.2">
      <c r="A5797" s="547" t="s">
        <v>36078</v>
      </c>
      <c r="B5797" s="548" t="s">
        <v>36079</v>
      </c>
      <c r="C5797" s="547" t="s">
        <v>36080</v>
      </c>
      <c r="D5797" s="548" t="s">
        <v>1549</v>
      </c>
      <c r="E5797" s="549">
        <v>119.51</v>
      </c>
    </row>
    <row r="5798" spans="1:5" ht="2.1" customHeight="1" x14ac:dyDescent="0.2">
      <c r="A5798" s="547"/>
      <c r="B5798" s="548"/>
      <c r="C5798" s="547"/>
      <c r="D5798" s="548"/>
      <c r="E5798" s="549"/>
    </row>
    <row r="5799" spans="1:5" ht="20.100000000000001" customHeight="1" x14ac:dyDescent="0.2">
      <c r="A5799" s="136" t="s">
        <v>36081</v>
      </c>
      <c r="B5799" s="552" t="s">
        <v>36082</v>
      </c>
      <c r="C5799" s="552"/>
      <c r="D5799" s="552"/>
      <c r="E5799" s="137">
        <v>4040.19</v>
      </c>
    </row>
    <row r="5800" spans="1:5" ht="20.100000000000001" customHeight="1" x14ac:dyDescent="0.2">
      <c r="A5800" s="138" t="s">
        <v>36083</v>
      </c>
      <c r="B5800" s="139" t="s">
        <v>36084</v>
      </c>
      <c r="C5800" s="138" t="s">
        <v>36085</v>
      </c>
      <c r="D5800" s="139" t="s">
        <v>1549</v>
      </c>
      <c r="E5800" s="140">
        <v>610.76</v>
      </c>
    </row>
    <row r="5801" spans="1:5" ht="20.100000000000001" customHeight="1" x14ac:dyDescent="0.2">
      <c r="A5801" s="138" t="s">
        <v>36086</v>
      </c>
      <c r="B5801" s="139" t="s">
        <v>36087</v>
      </c>
      <c r="C5801" s="138" t="s">
        <v>36088</v>
      </c>
      <c r="D5801" s="139" t="s">
        <v>1549</v>
      </c>
      <c r="E5801" s="140">
        <v>1038.1600000000001</v>
      </c>
    </row>
    <row r="5802" spans="1:5" ht="20.100000000000001" customHeight="1" x14ac:dyDescent="0.2">
      <c r="A5802" s="138" t="s">
        <v>36089</v>
      </c>
      <c r="B5802" s="139" t="s">
        <v>36090</v>
      </c>
      <c r="C5802" s="138" t="s">
        <v>36091</v>
      </c>
      <c r="D5802" s="139" t="s">
        <v>1549</v>
      </c>
      <c r="E5802" s="140">
        <v>1337.18</v>
      </c>
    </row>
    <row r="5803" spans="1:5" ht="20.100000000000001" customHeight="1" x14ac:dyDescent="0.2">
      <c r="A5803" s="138" t="s">
        <v>36092</v>
      </c>
      <c r="B5803" s="139" t="s">
        <v>36093</v>
      </c>
      <c r="C5803" s="138" t="s">
        <v>36094</v>
      </c>
      <c r="D5803" s="139" t="s">
        <v>1549</v>
      </c>
      <c r="E5803" s="140">
        <v>530.91</v>
      </c>
    </row>
    <row r="5804" spans="1:5" ht="20.100000000000001" customHeight="1" x14ac:dyDescent="0.2">
      <c r="A5804" s="138" t="s">
        <v>36095</v>
      </c>
      <c r="B5804" s="139" t="s">
        <v>36096</v>
      </c>
      <c r="C5804" s="138" t="s">
        <v>36097</v>
      </c>
      <c r="D5804" s="139" t="s">
        <v>30976</v>
      </c>
      <c r="E5804" s="140">
        <v>112.46</v>
      </c>
    </row>
    <row r="5805" spans="1:5" ht="20.100000000000001" customHeight="1" x14ac:dyDescent="0.2">
      <c r="A5805" s="138" t="s">
        <v>36098</v>
      </c>
      <c r="B5805" s="139" t="s">
        <v>36099</v>
      </c>
      <c r="C5805" s="138" t="s">
        <v>36100</v>
      </c>
      <c r="D5805" s="139" t="s">
        <v>30976</v>
      </c>
      <c r="E5805" s="140">
        <v>116.1</v>
      </c>
    </row>
    <row r="5806" spans="1:5" ht="20.100000000000001" customHeight="1" x14ac:dyDescent="0.2">
      <c r="A5806" s="138" t="s">
        <v>36101</v>
      </c>
      <c r="B5806" s="139" t="s">
        <v>36102</v>
      </c>
      <c r="C5806" s="138" t="s">
        <v>36103</v>
      </c>
      <c r="D5806" s="139" t="s">
        <v>1549</v>
      </c>
      <c r="E5806" s="140">
        <v>166.08</v>
      </c>
    </row>
    <row r="5807" spans="1:5" ht="20.100000000000001" customHeight="1" x14ac:dyDescent="0.2">
      <c r="A5807" s="138" t="s">
        <v>36104</v>
      </c>
      <c r="B5807" s="139" t="s">
        <v>36105</v>
      </c>
      <c r="C5807" s="138" t="s">
        <v>36106</v>
      </c>
      <c r="D5807" s="139" t="s">
        <v>2759</v>
      </c>
      <c r="E5807" s="140">
        <v>128.54</v>
      </c>
    </row>
    <row r="5808" spans="1:5" ht="20.100000000000001" customHeight="1" x14ac:dyDescent="0.2">
      <c r="A5808" s="136" t="s">
        <v>36107</v>
      </c>
      <c r="B5808" s="552" t="s">
        <v>26967</v>
      </c>
      <c r="C5808" s="552"/>
      <c r="D5808" s="552"/>
      <c r="E5808" s="137">
        <v>419.96</v>
      </c>
    </row>
    <row r="5809" spans="1:5" ht="20.100000000000001" customHeight="1" x14ac:dyDescent="0.2">
      <c r="A5809" s="547" t="s">
        <v>36108</v>
      </c>
      <c r="B5809" s="548" t="s">
        <v>36109</v>
      </c>
      <c r="C5809" s="547" t="s">
        <v>36110</v>
      </c>
      <c r="D5809" s="548" t="s">
        <v>1549</v>
      </c>
      <c r="E5809" s="549">
        <v>70.3</v>
      </c>
    </row>
    <row r="5810" spans="1:5" ht="2.1" customHeight="1" x14ac:dyDescent="0.2">
      <c r="A5810" s="547"/>
      <c r="B5810" s="548"/>
      <c r="C5810" s="547"/>
      <c r="D5810" s="548"/>
      <c r="E5810" s="549"/>
    </row>
    <row r="5811" spans="1:5" ht="20.100000000000001" customHeight="1" x14ac:dyDescent="0.2">
      <c r="A5811" s="138" t="s">
        <v>36111</v>
      </c>
      <c r="B5811" s="139" t="s">
        <v>36112</v>
      </c>
      <c r="C5811" s="138" t="s">
        <v>36113</v>
      </c>
      <c r="D5811" s="139" t="s">
        <v>1549</v>
      </c>
      <c r="E5811" s="140">
        <v>42.78</v>
      </c>
    </row>
    <row r="5812" spans="1:5" ht="20.100000000000001" customHeight="1" x14ac:dyDescent="0.2">
      <c r="A5812" s="547" t="s">
        <v>36114</v>
      </c>
      <c r="B5812" s="548" t="s">
        <v>36115</v>
      </c>
      <c r="C5812" s="547" t="s">
        <v>36116</v>
      </c>
      <c r="D5812" s="548" t="s">
        <v>2759</v>
      </c>
      <c r="E5812" s="549">
        <v>188.16</v>
      </c>
    </row>
    <row r="5813" spans="1:5" ht="2.1" customHeight="1" x14ac:dyDescent="0.2">
      <c r="A5813" s="547"/>
      <c r="B5813" s="548"/>
      <c r="C5813" s="547"/>
      <c r="D5813" s="548"/>
      <c r="E5813" s="549"/>
    </row>
    <row r="5814" spans="1:5" ht="20.100000000000001" customHeight="1" x14ac:dyDescent="0.2">
      <c r="A5814" s="547" t="s">
        <v>36117</v>
      </c>
      <c r="B5814" s="548" t="s">
        <v>36118</v>
      </c>
      <c r="C5814" s="547" t="s">
        <v>36119</v>
      </c>
      <c r="D5814" s="548" t="s">
        <v>2759</v>
      </c>
      <c r="E5814" s="549">
        <v>118.72</v>
      </c>
    </row>
    <row r="5815" spans="1:5" ht="2.1" customHeight="1" x14ac:dyDescent="0.2">
      <c r="A5815" s="547"/>
      <c r="B5815" s="548"/>
      <c r="C5815" s="547"/>
      <c r="D5815" s="548"/>
      <c r="E5815" s="549"/>
    </row>
    <row r="5816" spans="1:5" ht="20.100000000000001" customHeight="1" x14ac:dyDescent="0.2">
      <c r="A5816" s="136" t="s">
        <v>36120</v>
      </c>
      <c r="B5816" s="552" t="s">
        <v>36121</v>
      </c>
      <c r="C5816" s="552"/>
      <c r="D5816" s="552"/>
      <c r="E5816" s="137">
        <v>679.87</v>
      </c>
    </row>
    <row r="5817" spans="1:5" ht="20.100000000000001" customHeight="1" x14ac:dyDescent="0.2">
      <c r="A5817" s="547" t="s">
        <v>36122</v>
      </c>
      <c r="B5817" s="548" t="s">
        <v>36123</v>
      </c>
      <c r="C5817" s="547" t="s">
        <v>36124</v>
      </c>
      <c r="D5817" s="548" t="s">
        <v>1770</v>
      </c>
      <c r="E5817" s="549">
        <v>11.27</v>
      </c>
    </row>
    <row r="5818" spans="1:5" ht="2.1" customHeight="1" x14ac:dyDescent="0.2">
      <c r="A5818" s="547"/>
      <c r="B5818" s="548"/>
      <c r="C5818" s="547"/>
      <c r="D5818" s="548"/>
      <c r="E5818" s="549"/>
    </row>
    <row r="5819" spans="1:5" ht="20.100000000000001" customHeight="1" x14ac:dyDescent="0.2">
      <c r="A5819" s="547" t="s">
        <v>36125</v>
      </c>
      <c r="B5819" s="548" t="s">
        <v>36126</v>
      </c>
      <c r="C5819" s="547" t="s">
        <v>36127</v>
      </c>
      <c r="D5819" s="548" t="s">
        <v>1549</v>
      </c>
      <c r="E5819" s="549">
        <v>17.86</v>
      </c>
    </row>
    <row r="5820" spans="1:5" ht="2.1" customHeight="1" x14ac:dyDescent="0.2">
      <c r="A5820" s="547"/>
      <c r="B5820" s="548"/>
      <c r="C5820" s="547"/>
      <c r="D5820" s="548"/>
      <c r="E5820" s="549"/>
    </row>
    <row r="5821" spans="1:5" ht="20.100000000000001" customHeight="1" x14ac:dyDescent="0.2">
      <c r="A5821" s="547" t="s">
        <v>36128</v>
      </c>
      <c r="B5821" s="548" t="s">
        <v>36129</v>
      </c>
      <c r="C5821" s="547" t="s">
        <v>36130</v>
      </c>
      <c r="D5821" s="548" t="s">
        <v>1549</v>
      </c>
      <c r="E5821" s="549">
        <v>15.7</v>
      </c>
    </row>
    <row r="5822" spans="1:5" ht="2.1" customHeight="1" x14ac:dyDescent="0.2">
      <c r="A5822" s="547"/>
      <c r="B5822" s="548"/>
      <c r="C5822" s="547"/>
      <c r="D5822" s="548"/>
      <c r="E5822" s="549"/>
    </row>
    <row r="5823" spans="1:5" ht="20.100000000000001" customHeight="1" x14ac:dyDescent="0.2">
      <c r="A5823" s="547" t="s">
        <v>36131</v>
      </c>
      <c r="B5823" s="548" t="s">
        <v>36132</v>
      </c>
      <c r="C5823" s="547" t="s">
        <v>36133</v>
      </c>
      <c r="D5823" s="548" t="s">
        <v>1549</v>
      </c>
      <c r="E5823" s="549">
        <v>19.440000000000001</v>
      </c>
    </row>
    <row r="5824" spans="1:5" ht="2.1" customHeight="1" x14ac:dyDescent="0.2">
      <c r="A5824" s="547"/>
      <c r="B5824" s="548"/>
      <c r="C5824" s="547"/>
      <c r="D5824" s="548"/>
      <c r="E5824" s="549"/>
    </row>
    <row r="5825" spans="1:5" ht="20.100000000000001" customHeight="1" x14ac:dyDescent="0.2">
      <c r="A5825" s="547" t="s">
        <v>36134</v>
      </c>
      <c r="B5825" s="548" t="s">
        <v>36135</v>
      </c>
      <c r="C5825" s="547" t="s">
        <v>36136</v>
      </c>
      <c r="D5825" s="548" t="s">
        <v>2759</v>
      </c>
      <c r="E5825" s="549">
        <v>478.16</v>
      </c>
    </row>
    <row r="5826" spans="1:5" ht="11.1" customHeight="1" x14ac:dyDescent="0.2">
      <c r="A5826" s="547"/>
      <c r="B5826" s="548"/>
      <c r="C5826" s="547"/>
      <c r="D5826" s="548"/>
      <c r="E5826" s="549"/>
    </row>
    <row r="5827" spans="1:5" ht="20.100000000000001" customHeight="1" x14ac:dyDescent="0.2">
      <c r="A5827" s="138" t="s">
        <v>36137</v>
      </c>
      <c r="B5827" s="139" t="s">
        <v>36138</v>
      </c>
      <c r="C5827" s="138" t="s">
        <v>36139</v>
      </c>
      <c r="D5827" s="139" t="s">
        <v>1549</v>
      </c>
      <c r="E5827" s="140">
        <v>68.42</v>
      </c>
    </row>
    <row r="5828" spans="1:5" ht="20.100000000000001" customHeight="1" x14ac:dyDescent="0.2">
      <c r="A5828" s="138" t="s">
        <v>36140</v>
      </c>
      <c r="B5828" s="139" t="s">
        <v>36141</v>
      </c>
      <c r="C5828" s="138" t="s">
        <v>36142</v>
      </c>
      <c r="D5828" s="139" t="s">
        <v>1549</v>
      </c>
      <c r="E5828" s="140">
        <v>18.87</v>
      </c>
    </row>
    <row r="5829" spans="1:5" ht="20.100000000000001" customHeight="1" x14ac:dyDescent="0.2">
      <c r="A5829" s="138" t="s">
        <v>36143</v>
      </c>
      <c r="B5829" s="139" t="s">
        <v>36144</v>
      </c>
      <c r="C5829" s="138" t="s">
        <v>36145</v>
      </c>
      <c r="D5829" s="139" t="s">
        <v>1549</v>
      </c>
      <c r="E5829" s="140">
        <v>50.15</v>
      </c>
    </row>
    <row r="5830" spans="1:5" ht="20.100000000000001" customHeight="1" x14ac:dyDescent="0.2">
      <c r="A5830" s="136" t="s">
        <v>36146</v>
      </c>
      <c r="B5830" s="552" t="s">
        <v>35997</v>
      </c>
      <c r="C5830" s="552"/>
      <c r="D5830" s="552"/>
      <c r="E5830" s="137">
        <v>1644.78</v>
      </c>
    </row>
    <row r="5831" spans="1:5" ht="20.100000000000001" customHeight="1" x14ac:dyDescent="0.2">
      <c r="A5831" s="138" t="s">
        <v>36147</v>
      </c>
      <c r="B5831" s="139" t="s">
        <v>36148</v>
      </c>
      <c r="C5831" s="138" t="s">
        <v>36149</v>
      </c>
      <c r="D5831" s="139" t="s">
        <v>1770</v>
      </c>
      <c r="E5831" s="140">
        <v>415.46</v>
      </c>
    </row>
    <row r="5832" spans="1:5" ht="20.100000000000001" customHeight="1" x14ac:dyDescent="0.2">
      <c r="A5832" s="547" t="s">
        <v>36150</v>
      </c>
      <c r="B5832" s="548" t="s">
        <v>36151</v>
      </c>
      <c r="C5832" s="547" t="s">
        <v>36152</v>
      </c>
      <c r="D5832" s="548" t="s">
        <v>26257</v>
      </c>
      <c r="E5832" s="549">
        <v>1056.81</v>
      </c>
    </row>
    <row r="5833" spans="1:5" ht="2.1" customHeight="1" x14ac:dyDescent="0.2">
      <c r="A5833" s="547"/>
      <c r="B5833" s="548"/>
      <c r="C5833" s="547"/>
      <c r="D5833" s="548"/>
      <c r="E5833" s="549"/>
    </row>
    <row r="5834" spans="1:5" ht="20.100000000000001" customHeight="1" x14ac:dyDescent="0.2">
      <c r="A5834" s="547" t="s">
        <v>36153</v>
      </c>
      <c r="B5834" s="548" t="s">
        <v>36154</v>
      </c>
      <c r="C5834" s="547" t="s">
        <v>36155</v>
      </c>
      <c r="D5834" s="548" t="s">
        <v>1770</v>
      </c>
      <c r="E5834" s="549">
        <v>172.51</v>
      </c>
    </row>
    <row r="5835" spans="1:5" ht="11.1" customHeight="1" x14ac:dyDescent="0.2">
      <c r="A5835" s="547"/>
      <c r="B5835" s="548"/>
      <c r="C5835" s="547"/>
      <c r="D5835" s="548"/>
      <c r="E5835" s="549"/>
    </row>
    <row r="5836" spans="1:5" ht="20.100000000000001" customHeight="1" x14ac:dyDescent="0.2">
      <c r="A5836" s="136" t="s">
        <v>36156</v>
      </c>
      <c r="B5836" s="552" t="s">
        <v>36157</v>
      </c>
      <c r="C5836" s="552"/>
      <c r="D5836" s="552"/>
      <c r="E5836" s="137">
        <v>200.19</v>
      </c>
    </row>
    <row r="5837" spans="1:5" ht="20.100000000000001" customHeight="1" x14ac:dyDescent="0.2">
      <c r="A5837" s="136" t="s">
        <v>36158</v>
      </c>
      <c r="B5837" s="552" t="s">
        <v>36159</v>
      </c>
      <c r="C5837" s="552"/>
      <c r="D5837" s="552"/>
      <c r="E5837" s="137">
        <v>1.23</v>
      </c>
    </row>
    <row r="5838" spans="1:5" ht="20.100000000000001" customHeight="1" x14ac:dyDescent="0.2">
      <c r="A5838" s="138" t="s">
        <v>36160</v>
      </c>
      <c r="B5838" s="139" t="s">
        <v>36161</v>
      </c>
      <c r="C5838" s="138" t="s">
        <v>36162</v>
      </c>
      <c r="D5838" s="139" t="s">
        <v>5927</v>
      </c>
      <c r="E5838" s="140">
        <v>1.23</v>
      </c>
    </row>
    <row r="5839" spans="1:5" ht="20.100000000000001" customHeight="1" x14ac:dyDescent="0.2">
      <c r="A5839" s="136" t="s">
        <v>36163</v>
      </c>
      <c r="B5839" s="552" t="s">
        <v>36164</v>
      </c>
      <c r="C5839" s="552"/>
      <c r="D5839" s="552"/>
      <c r="E5839" s="137">
        <v>198.96</v>
      </c>
    </row>
    <row r="5840" spans="1:5" ht="20.100000000000001" customHeight="1" x14ac:dyDescent="0.2">
      <c r="A5840" s="138" t="s">
        <v>36165</v>
      </c>
      <c r="B5840" s="139" t="s">
        <v>36166</v>
      </c>
      <c r="C5840" s="138" t="s">
        <v>36167</v>
      </c>
      <c r="D5840" s="139" t="s">
        <v>2759</v>
      </c>
      <c r="E5840" s="140">
        <v>11.69</v>
      </c>
    </row>
    <row r="5841" spans="1:5" ht="20.100000000000001" customHeight="1" x14ac:dyDescent="0.2">
      <c r="A5841" s="138" t="s">
        <v>36168</v>
      </c>
      <c r="B5841" s="139" t="s">
        <v>36169</v>
      </c>
      <c r="C5841" s="138" t="s">
        <v>36170</v>
      </c>
      <c r="D5841" s="139" t="s">
        <v>1549</v>
      </c>
      <c r="E5841" s="140">
        <v>137.12</v>
      </c>
    </row>
    <row r="5842" spans="1:5" ht="20.100000000000001" customHeight="1" x14ac:dyDescent="0.2">
      <c r="A5842" s="138" t="s">
        <v>36171</v>
      </c>
      <c r="B5842" s="139" t="s">
        <v>36172</v>
      </c>
      <c r="C5842" s="138" t="s">
        <v>36173</v>
      </c>
      <c r="D5842" s="139" t="s">
        <v>2759</v>
      </c>
      <c r="E5842" s="140">
        <v>1.29</v>
      </c>
    </row>
    <row r="5843" spans="1:5" ht="20.100000000000001" customHeight="1" x14ac:dyDescent="0.2">
      <c r="A5843" s="138" t="s">
        <v>36174</v>
      </c>
      <c r="B5843" s="139" t="s">
        <v>36175</v>
      </c>
      <c r="C5843" s="138" t="s">
        <v>36176</v>
      </c>
      <c r="D5843" s="139" t="s">
        <v>2759</v>
      </c>
      <c r="E5843" s="140">
        <v>8.59</v>
      </c>
    </row>
    <row r="5844" spans="1:5" ht="20.100000000000001" customHeight="1" x14ac:dyDescent="0.2">
      <c r="A5844" s="138" t="s">
        <v>36177</v>
      </c>
      <c r="B5844" s="139" t="s">
        <v>36178</v>
      </c>
      <c r="C5844" s="138" t="s">
        <v>36179</v>
      </c>
      <c r="D5844" s="139" t="s">
        <v>2759</v>
      </c>
      <c r="E5844" s="140">
        <v>7.62</v>
      </c>
    </row>
    <row r="5845" spans="1:5" ht="20.100000000000001" customHeight="1" x14ac:dyDescent="0.2">
      <c r="A5845" s="138" t="s">
        <v>36180</v>
      </c>
      <c r="B5845" s="139" t="s">
        <v>36181</v>
      </c>
      <c r="C5845" s="138" t="s">
        <v>36182</v>
      </c>
      <c r="D5845" s="139" t="s">
        <v>2759</v>
      </c>
      <c r="E5845" s="140">
        <v>10.28</v>
      </c>
    </row>
    <row r="5846" spans="1:5" ht="20.100000000000001" customHeight="1" x14ac:dyDescent="0.2">
      <c r="A5846" s="138" t="s">
        <v>36183</v>
      </c>
      <c r="B5846" s="139" t="s">
        <v>36184</v>
      </c>
      <c r="C5846" s="138" t="s">
        <v>36185</v>
      </c>
      <c r="D5846" s="139" t="s">
        <v>2759</v>
      </c>
      <c r="E5846" s="140">
        <v>12</v>
      </c>
    </row>
    <row r="5847" spans="1:5" ht="20.100000000000001" customHeight="1" x14ac:dyDescent="0.2">
      <c r="A5847" s="138" t="s">
        <v>36186</v>
      </c>
      <c r="B5847" s="139" t="s">
        <v>36187</v>
      </c>
      <c r="C5847" s="138" t="s">
        <v>36188</v>
      </c>
      <c r="D5847" s="139" t="s">
        <v>2759</v>
      </c>
      <c r="E5847" s="140">
        <v>10.37</v>
      </c>
    </row>
    <row r="5849" spans="1:5" ht="25.5" x14ac:dyDescent="0.2">
      <c r="B5849" s="141" t="s">
        <v>36189</v>
      </c>
      <c r="C5849" s="142" t="s">
        <v>36190</v>
      </c>
      <c r="D5849" s="142" t="s">
        <v>36191</v>
      </c>
      <c r="E5849" s="143" t="s">
        <v>36192</v>
      </c>
    </row>
    <row r="5850" spans="1:5" x14ac:dyDescent="0.2">
      <c r="B5850" s="144" t="s">
        <v>36193</v>
      </c>
      <c r="C5850" s="145" t="s">
        <v>36194</v>
      </c>
      <c r="D5850" s="145" t="s">
        <v>36195</v>
      </c>
      <c r="E5850" s="146">
        <v>3990.84</v>
      </c>
    </row>
    <row r="5851" spans="1:5" x14ac:dyDescent="0.2">
      <c r="B5851" s="144" t="s">
        <v>36196</v>
      </c>
      <c r="C5851" s="145" t="s">
        <v>36197</v>
      </c>
      <c r="D5851" s="145" t="s">
        <v>36195</v>
      </c>
      <c r="E5851" s="146">
        <v>3982.94</v>
      </c>
    </row>
    <row r="5852" spans="1:5" x14ac:dyDescent="0.2">
      <c r="B5852" s="144" t="s">
        <v>36198</v>
      </c>
      <c r="C5852" s="145" t="s">
        <v>36199</v>
      </c>
      <c r="D5852" s="145" t="s">
        <v>36195</v>
      </c>
      <c r="E5852" s="146">
        <v>3111.9</v>
      </c>
    </row>
    <row r="5853" spans="1:5" x14ac:dyDescent="0.2">
      <c r="B5853" s="144" t="s">
        <v>36200</v>
      </c>
      <c r="C5853" s="145" t="s">
        <v>36201</v>
      </c>
      <c r="D5853" s="145" t="s">
        <v>36195</v>
      </c>
      <c r="E5853" s="146">
        <v>3111.9</v>
      </c>
    </row>
    <row r="5854" spans="1:5" x14ac:dyDescent="0.2">
      <c r="B5854" s="144" t="s">
        <v>36202</v>
      </c>
      <c r="C5854" s="145" t="s">
        <v>36203</v>
      </c>
      <c r="D5854" s="145" t="s">
        <v>36195</v>
      </c>
      <c r="E5854" s="146">
        <v>3111.89</v>
      </c>
    </row>
    <row r="5855" spans="1:5" x14ac:dyDescent="0.2">
      <c r="B5855" s="144" t="s">
        <v>36204</v>
      </c>
      <c r="C5855" s="145" t="s">
        <v>36205</v>
      </c>
      <c r="D5855" s="145" t="s">
        <v>36195</v>
      </c>
      <c r="E5855" s="146">
        <v>5554.27</v>
      </c>
    </row>
    <row r="5856" spans="1:5" ht="22.5" x14ac:dyDescent="0.2">
      <c r="B5856" s="144" t="s">
        <v>36206</v>
      </c>
      <c r="C5856" s="145" t="s">
        <v>36207</v>
      </c>
      <c r="D5856" s="145" t="s">
        <v>36208</v>
      </c>
      <c r="E5856" s="146">
        <v>8270</v>
      </c>
    </row>
    <row r="5857" spans="2:5" ht="22.5" x14ac:dyDescent="0.2">
      <c r="B5857" s="144" t="s">
        <v>36209</v>
      </c>
      <c r="C5857" s="145" t="s">
        <v>36210</v>
      </c>
      <c r="D5857" s="145" t="s">
        <v>36208</v>
      </c>
      <c r="E5857" s="146">
        <v>170</v>
      </c>
    </row>
    <row r="5858" spans="2:5" x14ac:dyDescent="0.2">
      <c r="B5858" s="144" t="s">
        <v>36211</v>
      </c>
      <c r="C5858" s="145" t="s">
        <v>36212</v>
      </c>
      <c r="D5858" s="145" t="s">
        <v>36195</v>
      </c>
      <c r="E5858" s="146">
        <v>5338.66</v>
      </c>
    </row>
    <row r="5859" spans="2:5" x14ac:dyDescent="0.2">
      <c r="B5859" s="144" t="s">
        <v>36213</v>
      </c>
      <c r="C5859" s="145" t="s">
        <v>36214</v>
      </c>
      <c r="D5859" s="145" t="s">
        <v>36195</v>
      </c>
      <c r="E5859" s="146">
        <v>6644.3</v>
      </c>
    </row>
    <row r="5860" spans="2:5" x14ac:dyDescent="0.2">
      <c r="B5860" s="144" t="s">
        <v>36215</v>
      </c>
      <c r="C5860" s="145" t="s">
        <v>36216</v>
      </c>
      <c r="D5860" s="145" t="s">
        <v>36195</v>
      </c>
      <c r="E5860" s="146">
        <v>5446.54</v>
      </c>
    </row>
    <row r="5861" spans="2:5" x14ac:dyDescent="0.2">
      <c r="B5861" s="144" t="s">
        <v>36217</v>
      </c>
      <c r="C5861" s="145" t="s">
        <v>36218</v>
      </c>
      <c r="D5861" s="145" t="s">
        <v>36219</v>
      </c>
      <c r="E5861" s="146">
        <v>30541.34</v>
      </c>
    </row>
    <row r="5862" spans="2:5" x14ac:dyDescent="0.2">
      <c r="B5862" s="144" t="s">
        <v>36220</v>
      </c>
      <c r="C5862" s="145" t="s">
        <v>36221</v>
      </c>
      <c r="D5862" s="145" t="s">
        <v>36195</v>
      </c>
      <c r="E5862" s="146">
        <v>21172.560000000001</v>
      </c>
    </row>
    <row r="5863" spans="2:5" x14ac:dyDescent="0.2">
      <c r="B5863" s="144" t="s">
        <v>36222</v>
      </c>
      <c r="C5863" s="145" t="s">
        <v>36223</v>
      </c>
      <c r="D5863" s="145" t="s">
        <v>36195</v>
      </c>
      <c r="E5863" s="146">
        <v>16693.95</v>
      </c>
    </row>
    <row r="5864" spans="2:5" x14ac:dyDescent="0.2">
      <c r="B5864" s="144" t="s">
        <v>36224</v>
      </c>
      <c r="C5864" s="145" t="s">
        <v>36225</v>
      </c>
      <c r="D5864" s="145" t="s">
        <v>36195</v>
      </c>
      <c r="E5864" s="146">
        <v>21172.560000000001</v>
      </c>
    </row>
    <row r="5865" spans="2:5" x14ac:dyDescent="0.2">
      <c r="B5865" s="144" t="s">
        <v>36226</v>
      </c>
      <c r="C5865" s="145" t="s">
        <v>36227</v>
      </c>
      <c r="D5865" s="145" t="s">
        <v>36195</v>
      </c>
      <c r="E5865" s="146">
        <v>26770.82</v>
      </c>
    </row>
    <row r="5866" spans="2:5" ht="22.5" x14ac:dyDescent="0.2">
      <c r="B5866" s="144" t="s">
        <v>36228</v>
      </c>
      <c r="C5866" s="145" t="s">
        <v>36229</v>
      </c>
      <c r="D5866" s="145" t="s">
        <v>36208</v>
      </c>
      <c r="E5866" s="146">
        <v>2850</v>
      </c>
    </row>
    <row r="5867" spans="2:5" ht="22.5" x14ac:dyDescent="0.2">
      <c r="B5867" s="144" t="s">
        <v>36230</v>
      </c>
      <c r="C5867" s="145" t="s">
        <v>36231</v>
      </c>
      <c r="D5867" s="145" t="s">
        <v>36208</v>
      </c>
      <c r="E5867" s="146">
        <v>2800</v>
      </c>
    </row>
    <row r="5868" spans="2:5" x14ac:dyDescent="0.2">
      <c r="B5868" s="144" t="s">
        <v>36232</v>
      </c>
      <c r="C5868" s="145" t="s">
        <v>36233</v>
      </c>
      <c r="D5868" s="145" t="s">
        <v>36195</v>
      </c>
      <c r="E5868" s="146">
        <v>6959.89</v>
      </c>
    </row>
    <row r="5869" spans="2:5" ht="22.5" x14ac:dyDescent="0.2">
      <c r="B5869" s="144" t="s">
        <v>36234</v>
      </c>
      <c r="C5869" s="145" t="s">
        <v>36235</v>
      </c>
      <c r="D5869" s="145" t="s">
        <v>36208</v>
      </c>
      <c r="E5869" s="146">
        <v>15</v>
      </c>
    </row>
    <row r="5870" spans="2:5" ht="45" x14ac:dyDescent="0.2">
      <c r="B5870" s="144" t="s">
        <v>36236</v>
      </c>
      <c r="C5870" s="145" t="s">
        <v>36237</v>
      </c>
      <c r="D5870" s="145" t="s">
        <v>23025</v>
      </c>
      <c r="E5870" s="146">
        <v>200</v>
      </c>
    </row>
    <row r="5871" spans="2:5" x14ac:dyDescent="0.2">
      <c r="B5871" s="144" t="s">
        <v>36238</v>
      </c>
      <c r="C5871" s="145" t="s">
        <v>36239</v>
      </c>
      <c r="D5871" s="145" t="s">
        <v>23025</v>
      </c>
      <c r="E5871" s="146">
        <v>6345.04</v>
      </c>
    </row>
    <row r="5872" spans="2:5" x14ac:dyDescent="0.2">
      <c r="B5872" s="144" t="s">
        <v>36240</v>
      </c>
      <c r="C5872" s="145" t="s">
        <v>36241</v>
      </c>
      <c r="D5872" s="145" t="s">
        <v>23025</v>
      </c>
      <c r="E5872" s="146">
        <v>6345.04</v>
      </c>
    </row>
    <row r="5873" spans="2:5" x14ac:dyDescent="0.2">
      <c r="B5873" s="144" t="s">
        <v>36242</v>
      </c>
      <c r="C5873" s="145" t="s">
        <v>36243</v>
      </c>
      <c r="D5873" s="145" t="s">
        <v>36195</v>
      </c>
      <c r="E5873" s="146">
        <v>4953.8599999999997</v>
      </c>
    </row>
    <row r="5874" spans="2:5" x14ac:dyDescent="0.2">
      <c r="B5874" s="144" t="s">
        <v>36244</v>
      </c>
      <c r="C5874" s="145" t="s">
        <v>36245</v>
      </c>
      <c r="D5874" s="145" t="s">
        <v>36195</v>
      </c>
      <c r="E5874" s="146">
        <v>3647.31</v>
      </c>
    </row>
    <row r="5875" spans="2:5" x14ac:dyDescent="0.2">
      <c r="B5875" s="144" t="s">
        <v>36246</v>
      </c>
      <c r="C5875" s="145" t="s">
        <v>36247</v>
      </c>
      <c r="D5875" s="145" t="s">
        <v>36195</v>
      </c>
      <c r="E5875" s="146">
        <v>12915.06</v>
      </c>
    </row>
    <row r="5876" spans="2:5" x14ac:dyDescent="0.2">
      <c r="B5876" s="144" t="s">
        <v>36248</v>
      </c>
      <c r="C5876" s="145" t="s">
        <v>36249</v>
      </c>
      <c r="D5876" s="145" t="s">
        <v>36195</v>
      </c>
      <c r="E5876" s="146">
        <v>4919.9799999999996</v>
      </c>
    </row>
    <row r="5877" spans="2:5" x14ac:dyDescent="0.2">
      <c r="B5877" s="144" t="s">
        <v>36250</v>
      </c>
      <c r="C5877" s="145" t="s">
        <v>36251</v>
      </c>
      <c r="D5877" s="145" t="s">
        <v>23025</v>
      </c>
      <c r="E5877" s="146">
        <v>100</v>
      </c>
    </row>
    <row r="5878" spans="2:5" ht="22.5" x14ac:dyDescent="0.2">
      <c r="B5878" s="144" t="s">
        <v>36252</v>
      </c>
      <c r="C5878" s="145" t="s">
        <v>36253</v>
      </c>
      <c r="D5878" s="145" t="s">
        <v>36208</v>
      </c>
      <c r="E5878" s="146">
        <v>320</v>
      </c>
    </row>
    <row r="5879" spans="2:5" x14ac:dyDescent="0.2">
      <c r="B5879" s="144" t="s">
        <v>36254</v>
      </c>
      <c r="C5879" s="145" t="s">
        <v>36255</v>
      </c>
      <c r="D5879" s="145" t="s">
        <v>36195</v>
      </c>
      <c r="E5879" s="146">
        <v>3095.77</v>
      </c>
    </row>
    <row r="5880" spans="2:5" ht="22.5" x14ac:dyDescent="0.2">
      <c r="B5880" s="144" t="s">
        <v>36256</v>
      </c>
      <c r="C5880" s="145" t="s">
        <v>36257</v>
      </c>
      <c r="D5880" s="145" t="s">
        <v>36208</v>
      </c>
      <c r="E5880" s="146">
        <v>230</v>
      </c>
    </row>
    <row r="5881" spans="2:5" x14ac:dyDescent="0.2">
      <c r="B5881" s="144" t="s">
        <v>36258</v>
      </c>
      <c r="C5881" s="145" t="s">
        <v>36259</v>
      </c>
      <c r="D5881" s="145" t="s">
        <v>36195</v>
      </c>
      <c r="E5881" s="146">
        <v>6052.3</v>
      </c>
    </row>
    <row r="5882" spans="2:5" x14ac:dyDescent="0.2">
      <c r="B5882" s="144" t="s">
        <v>36260</v>
      </c>
      <c r="C5882" s="145" t="s">
        <v>36261</v>
      </c>
      <c r="D5882" s="145" t="s">
        <v>36195</v>
      </c>
      <c r="E5882" s="146">
        <v>6042.02</v>
      </c>
    </row>
    <row r="5883" spans="2:5" x14ac:dyDescent="0.2">
      <c r="B5883" s="144" t="s">
        <v>36262</v>
      </c>
      <c r="C5883" s="145" t="s">
        <v>36263</v>
      </c>
      <c r="D5883" s="145" t="s">
        <v>36195</v>
      </c>
      <c r="E5883" s="146">
        <v>5099.32</v>
      </c>
    </row>
    <row r="5884" spans="2:5" ht="22.5" x14ac:dyDescent="0.2">
      <c r="B5884" s="144" t="s">
        <v>36264</v>
      </c>
      <c r="C5884" s="145" t="s">
        <v>36265</v>
      </c>
      <c r="D5884" s="145" t="s">
        <v>36208</v>
      </c>
      <c r="E5884" s="146">
        <v>6440</v>
      </c>
    </row>
    <row r="5885" spans="2:5" x14ac:dyDescent="0.2">
      <c r="B5885" s="144" t="s">
        <v>36266</v>
      </c>
      <c r="C5885" s="145" t="s">
        <v>36267</v>
      </c>
      <c r="D5885" s="145" t="s">
        <v>36195</v>
      </c>
      <c r="E5885" s="146">
        <v>3276.07</v>
      </c>
    </row>
    <row r="5886" spans="2:5" ht="15.75" x14ac:dyDescent="0.2">
      <c r="B5886" s="147" t="s">
        <v>36268</v>
      </c>
      <c r="C5886" s="148"/>
      <c r="D5886" s="148"/>
      <c r="E5886" s="148"/>
    </row>
    <row r="5887" spans="2:5" ht="25.5" x14ac:dyDescent="0.2">
      <c r="B5887" s="141" t="s">
        <v>36189</v>
      </c>
      <c r="C5887" s="142" t="s">
        <v>36190</v>
      </c>
      <c r="D5887" s="142" t="s">
        <v>36191</v>
      </c>
      <c r="E5887" s="143" t="s">
        <v>36192</v>
      </c>
    </row>
    <row r="5888" spans="2:5" x14ac:dyDescent="0.2">
      <c r="B5888" s="144" t="s">
        <v>36269</v>
      </c>
      <c r="C5888" s="145" t="s">
        <v>36270</v>
      </c>
      <c r="D5888" s="145" t="s">
        <v>20799</v>
      </c>
      <c r="E5888" s="146">
        <v>6.84</v>
      </c>
    </row>
    <row r="5889" spans="2:5" x14ac:dyDescent="0.2">
      <c r="B5889" s="144" t="s">
        <v>36271</v>
      </c>
      <c r="C5889" s="145" t="s">
        <v>36272</v>
      </c>
      <c r="D5889" s="145" t="s">
        <v>5902</v>
      </c>
      <c r="E5889" s="146">
        <v>0.48</v>
      </c>
    </row>
    <row r="5890" spans="2:5" x14ac:dyDescent="0.2">
      <c r="B5890" s="144" t="s">
        <v>36273</v>
      </c>
      <c r="C5890" s="145" t="s">
        <v>36274</v>
      </c>
      <c r="D5890" s="145" t="s">
        <v>5927</v>
      </c>
      <c r="E5890" s="146">
        <v>60.88</v>
      </c>
    </row>
    <row r="5891" spans="2:5" x14ac:dyDescent="0.2">
      <c r="B5891" s="144" t="s">
        <v>36275</v>
      </c>
      <c r="C5891" s="145" t="s">
        <v>36276</v>
      </c>
      <c r="D5891" s="145" t="s">
        <v>5927</v>
      </c>
      <c r="E5891" s="146">
        <v>74.72</v>
      </c>
    </row>
    <row r="5892" spans="2:5" x14ac:dyDescent="0.2">
      <c r="B5892" s="144" t="s">
        <v>36277</v>
      </c>
      <c r="C5892" s="145" t="s">
        <v>36278</v>
      </c>
      <c r="D5892" s="145" t="s">
        <v>5927</v>
      </c>
      <c r="E5892" s="146">
        <v>67.5</v>
      </c>
    </row>
    <row r="5893" spans="2:5" x14ac:dyDescent="0.2">
      <c r="B5893" s="144" t="s">
        <v>36279</v>
      </c>
      <c r="C5893" s="145" t="s">
        <v>36280</v>
      </c>
      <c r="D5893" s="145" t="s">
        <v>5902</v>
      </c>
      <c r="E5893" s="146">
        <v>3.66</v>
      </c>
    </row>
    <row r="5894" spans="2:5" x14ac:dyDescent="0.2">
      <c r="B5894" s="144" t="s">
        <v>36281</v>
      </c>
      <c r="C5894" s="145" t="s">
        <v>36282</v>
      </c>
      <c r="D5894" s="145" t="s">
        <v>5927</v>
      </c>
      <c r="E5894" s="146">
        <v>60.88</v>
      </c>
    </row>
    <row r="5895" spans="2:5" x14ac:dyDescent="0.2">
      <c r="B5895" s="144" t="s">
        <v>36283</v>
      </c>
      <c r="C5895" s="145" t="s">
        <v>36284</v>
      </c>
      <c r="D5895" s="145" t="s">
        <v>5927</v>
      </c>
      <c r="E5895" s="146">
        <v>68.819999999999993</v>
      </c>
    </row>
    <row r="5896" spans="2:5" x14ac:dyDescent="0.2">
      <c r="B5896" s="144" t="s">
        <v>36285</v>
      </c>
      <c r="C5896" s="145" t="s">
        <v>36286</v>
      </c>
      <c r="D5896" s="145" t="s">
        <v>5902</v>
      </c>
      <c r="E5896" s="146">
        <v>1.76</v>
      </c>
    </row>
    <row r="5897" spans="2:5" x14ac:dyDescent="0.2">
      <c r="B5897" s="144" t="s">
        <v>36287</v>
      </c>
      <c r="C5897" s="145" t="s">
        <v>36288</v>
      </c>
      <c r="D5897" s="145" t="s">
        <v>5927</v>
      </c>
      <c r="E5897" s="146">
        <v>76.19</v>
      </c>
    </row>
    <row r="5898" spans="2:5" x14ac:dyDescent="0.2">
      <c r="B5898" s="144" t="s">
        <v>36289</v>
      </c>
      <c r="C5898" s="145" t="s">
        <v>36290</v>
      </c>
      <c r="D5898" s="145" t="s">
        <v>5902</v>
      </c>
      <c r="E5898" s="146">
        <v>1.1000000000000001</v>
      </c>
    </row>
    <row r="5899" spans="2:5" x14ac:dyDescent="0.2">
      <c r="B5899" s="144" t="s">
        <v>36291</v>
      </c>
      <c r="C5899" s="145" t="s">
        <v>36292</v>
      </c>
      <c r="D5899" s="145" t="s">
        <v>5902</v>
      </c>
      <c r="E5899" s="146">
        <v>0.69</v>
      </c>
    </row>
    <row r="5900" spans="2:5" x14ac:dyDescent="0.2">
      <c r="B5900" s="144" t="s">
        <v>36293</v>
      </c>
      <c r="C5900" s="145" t="s">
        <v>36294</v>
      </c>
      <c r="D5900" s="145" t="s">
        <v>5902</v>
      </c>
      <c r="E5900" s="146">
        <v>3.28</v>
      </c>
    </row>
    <row r="5901" spans="2:5" x14ac:dyDescent="0.2">
      <c r="B5901" s="144" t="s">
        <v>36295</v>
      </c>
      <c r="C5901" s="145" t="s">
        <v>36296</v>
      </c>
      <c r="D5901" s="145" t="s">
        <v>5902</v>
      </c>
      <c r="E5901" s="146">
        <v>0.56000000000000005</v>
      </c>
    </row>
    <row r="5902" spans="2:5" x14ac:dyDescent="0.2">
      <c r="B5902" s="144" t="s">
        <v>36297</v>
      </c>
      <c r="C5902" s="145" t="s">
        <v>36298</v>
      </c>
      <c r="D5902" s="145" t="s">
        <v>5902</v>
      </c>
      <c r="E5902" s="146">
        <v>0.5</v>
      </c>
    </row>
    <row r="5903" spans="2:5" x14ac:dyDescent="0.2">
      <c r="B5903" s="144" t="s">
        <v>36299</v>
      </c>
      <c r="C5903" s="145" t="s">
        <v>36300</v>
      </c>
      <c r="D5903" s="145" t="s">
        <v>5902</v>
      </c>
      <c r="E5903" s="146">
        <v>0.18</v>
      </c>
    </row>
    <row r="5904" spans="2:5" x14ac:dyDescent="0.2">
      <c r="B5904" s="144" t="s">
        <v>36301</v>
      </c>
      <c r="C5904" s="145" t="s">
        <v>36302</v>
      </c>
      <c r="D5904" s="145" t="s">
        <v>5902</v>
      </c>
      <c r="E5904" s="146">
        <v>0.44</v>
      </c>
    </row>
    <row r="5905" spans="2:5" x14ac:dyDescent="0.2">
      <c r="B5905" s="144" t="s">
        <v>36303</v>
      </c>
      <c r="C5905" s="145" t="s">
        <v>36304</v>
      </c>
      <c r="D5905" s="145" t="s">
        <v>5927</v>
      </c>
      <c r="E5905" s="146">
        <v>66.06</v>
      </c>
    </row>
    <row r="5906" spans="2:5" x14ac:dyDescent="0.2">
      <c r="B5906" s="144" t="s">
        <v>36305</v>
      </c>
      <c r="C5906" s="145" t="s">
        <v>36306</v>
      </c>
      <c r="D5906" s="145" t="s">
        <v>5927</v>
      </c>
      <c r="E5906" s="146">
        <v>73.900000000000006</v>
      </c>
    </row>
    <row r="5907" spans="2:5" x14ac:dyDescent="0.2">
      <c r="B5907" s="144" t="s">
        <v>36307</v>
      </c>
      <c r="C5907" s="145" t="s">
        <v>36308</v>
      </c>
      <c r="D5907" s="145" t="s">
        <v>5902</v>
      </c>
      <c r="E5907" s="146">
        <v>0.33</v>
      </c>
    </row>
    <row r="5908" spans="2:5" x14ac:dyDescent="0.2">
      <c r="B5908" s="144" t="s">
        <v>36309</v>
      </c>
      <c r="C5908" s="145" t="s">
        <v>36310</v>
      </c>
      <c r="D5908" s="145" t="s">
        <v>5927</v>
      </c>
      <c r="E5908" s="146">
        <v>60.46</v>
      </c>
    </row>
    <row r="5909" spans="2:5" x14ac:dyDescent="0.2">
      <c r="B5909" s="144" t="s">
        <v>36311</v>
      </c>
      <c r="C5909" s="145" t="s">
        <v>36312</v>
      </c>
      <c r="D5909" s="145" t="s">
        <v>5927</v>
      </c>
      <c r="E5909" s="146">
        <v>82.33</v>
      </c>
    </row>
    <row r="5910" spans="2:5" ht="15.75" x14ac:dyDescent="0.2">
      <c r="B5910" s="147" t="s">
        <v>36313</v>
      </c>
      <c r="C5910" s="148"/>
      <c r="D5910" s="148"/>
      <c r="E5910" s="148"/>
    </row>
    <row r="5911" spans="2:5" ht="25.5" x14ac:dyDescent="0.2">
      <c r="B5911" s="141" t="s">
        <v>36189</v>
      </c>
      <c r="C5911" s="142" t="s">
        <v>36190</v>
      </c>
      <c r="D5911" s="142" t="s">
        <v>36191</v>
      </c>
      <c r="E5911" s="143" t="s">
        <v>36192</v>
      </c>
    </row>
    <row r="5912" spans="2:5" x14ac:dyDescent="0.2">
      <c r="B5912" s="144" t="s">
        <v>36314</v>
      </c>
      <c r="C5912" s="145" t="s">
        <v>36315</v>
      </c>
      <c r="D5912" s="145" t="s">
        <v>2759</v>
      </c>
      <c r="E5912" s="146">
        <v>1.81</v>
      </c>
    </row>
    <row r="5913" spans="2:5" ht="22.5" x14ac:dyDescent="0.2">
      <c r="B5913" s="144" t="s">
        <v>36316</v>
      </c>
      <c r="C5913" s="145" t="s">
        <v>36317</v>
      </c>
      <c r="D5913" s="145" t="s">
        <v>36318</v>
      </c>
      <c r="E5913" s="146">
        <v>2.29</v>
      </c>
    </row>
    <row r="5914" spans="2:5" x14ac:dyDescent="0.2">
      <c r="B5914" s="144" t="s">
        <v>36319</v>
      </c>
      <c r="C5914" s="145" t="s">
        <v>36320</v>
      </c>
      <c r="D5914" s="145" t="s">
        <v>3724</v>
      </c>
      <c r="E5914" s="146">
        <v>130.82</v>
      </c>
    </row>
    <row r="5915" spans="2:5" x14ac:dyDescent="0.2">
      <c r="B5915" s="144" t="s">
        <v>36321</v>
      </c>
      <c r="C5915" s="145" t="s">
        <v>36322</v>
      </c>
      <c r="D5915" s="145" t="s">
        <v>3724</v>
      </c>
      <c r="E5915" s="146">
        <v>105.57</v>
      </c>
    </row>
    <row r="5916" spans="2:5" x14ac:dyDescent="0.2">
      <c r="B5916" s="144" t="s">
        <v>36323</v>
      </c>
      <c r="C5916" s="145" t="s">
        <v>36324</v>
      </c>
      <c r="D5916" s="145" t="s">
        <v>3724</v>
      </c>
      <c r="E5916" s="146">
        <v>47.05</v>
      </c>
    </row>
    <row r="5917" spans="2:5" x14ac:dyDescent="0.2">
      <c r="B5917" s="144" t="s">
        <v>36325</v>
      </c>
      <c r="C5917" s="145" t="s">
        <v>36326</v>
      </c>
      <c r="D5917" s="145" t="s">
        <v>3724</v>
      </c>
      <c r="E5917" s="146">
        <v>25.25</v>
      </c>
    </row>
    <row r="5918" spans="2:5" x14ac:dyDescent="0.2">
      <c r="B5918" s="144" t="s">
        <v>36327</v>
      </c>
      <c r="C5918" s="145" t="s">
        <v>36328</v>
      </c>
      <c r="D5918" s="145" t="s">
        <v>3724</v>
      </c>
      <c r="E5918" s="146">
        <v>106.72</v>
      </c>
    </row>
    <row r="5919" spans="2:5" x14ac:dyDescent="0.2">
      <c r="B5919" s="144" t="s">
        <v>36329</v>
      </c>
      <c r="C5919" s="145" t="s">
        <v>36330</v>
      </c>
      <c r="D5919" s="145" t="s">
        <v>3724</v>
      </c>
      <c r="E5919" s="146">
        <v>1.1499999999999999</v>
      </c>
    </row>
    <row r="5920" spans="2:5" x14ac:dyDescent="0.2">
      <c r="B5920" s="144" t="s">
        <v>36331</v>
      </c>
      <c r="C5920" s="145" t="s">
        <v>36332</v>
      </c>
      <c r="D5920" s="145" t="s">
        <v>3724</v>
      </c>
      <c r="E5920" s="146">
        <v>1.1499999999999999</v>
      </c>
    </row>
    <row r="5921" spans="2:5" x14ac:dyDescent="0.2">
      <c r="B5921" s="144" t="s">
        <v>36333</v>
      </c>
      <c r="C5921" s="145" t="s">
        <v>36334</v>
      </c>
      <c r="D5921" s="145" t="s">
        <v>36335</v>
      </c>
      <c r="E5921" s="146">
        <v>17.21</v>
      </c>
    </row>
    <row r="5922" spans="2:5" x14ac:dyDescent="0.2">
      <c r="B5922" s="144" t="s">
        <v>36336</v>
      </c>
      <c r="C5922" s="145" t="s">
        <v>36337</v>
      </c>
      <c r="D5922" s="145" t="s">
        <v>36335</v>
      </c>
      <c r="E5922" s="146">
        <v>4.22</v>
      </c>
    </row>
    <row r="5923" spans="2:5" x14ac:dyDescent="0.2">
      <c r="B5923" s="144" t="s">
        <v>36338</v>
      </c>
      <c r="C5923" s="145" t="s">
        <v>36339</v>
      </c>
      <c r="D5923" s="145" t="s">
        <v>3724</v>
      </c>
      <c r="E5923" s="146">
        <v>39.020000000000003</v>
      </c>
    </row>
    <row r="5924" spans="2:5" x14ac:dyDescent="0.2">
      <c r="B5924" s="144" t="s">
        <v>36340</v>
      </c>
      <c r="C5924" s="145" t="s">
        <v>36341</v>
      </c>
      <c r="D5924" s="145" t="s">
        <v>36335</v>
      </c>
      <c r="E5924" s="146">
        <v>229.5</v>
      </c>
    </row>
    <row r="5925" spans="2:5" x14ac:dyDescent="0.2">
      <c r="B5925" s="144" t="s">
        <v>36342</v>
      </c>
      <c r="C5925" s="145" t="s">
        <v>36343</v>
      </c>
      <c r="D5925" s="145" t="s">
        <v>1549</v>
      </c>
      <c r="E5925" s="146">
        <v>2.4900000000000002</v>
      </c>
    </row>
    <row r="5926" spans="2:5" ht="22.5" x14ac:dyDescent="0.2">
      <c r="B5926" s="144" t="s">
        <v>36344</v>
      </c>
      <c r="C5926" s="145" t="s">
        <v>36345</v>
      </c>
      <c r="D5926" s="145" t="s">
        <v>36318</v>
      </c>
      <c r="E5926" s="146">
        <v>8.0299999999999994</v>
      </c>
    </row>
    <row r="5927" spans="2:5" x14ac:dyDescent="0.2">
      <c r="B5927" s="144" t="s">
        <v>36346</v>
      </c>
      <c r="C5927" s="145" t="s">
        <v>36347</v>
      </c>
      <c r="D5927" s="145" t="s">
        <v>5927</v>
      </c>
      <c r="E5927" s="146">
        <v>33.85</v>
      </c>
    </row>
    <row r="5928" spans="2:5" x14ac:dyDescent="0.2">
      <c r="B5928" s="144" t="s">
        <v>36348</v>
      </c>
      <c r="C5928" s="145" t="s">
        <v>36349</v>
      </c>
      <c r="D5928" s="145" t="s">
        <v>3724</v>
      </c>
      <c r="E5928" s="146">
        <v>47.05</v>
      </c>
    </row>
    <row r="5929" spans="2:5" x14ac:dyDescent="0.2">
      <c r="B5929" s="144" t="s">
        <v>36350</v>
      </c>
      <c r="C5929" s="145" t="s">
        <v>36351</v>
      </c>
      <c r="D5929" s="145" t="s">
        <v>1770</v>
      </c>
      <c r="E5929" s="146">
        <v>3.44</v>
      </c>
    </row>
    <row r="5930" spans="2:5" x14ac:dyDescent="0.2">
      <c r="B5930" s="144" t="s">
        <v>36352</v>
      </c>
      <c r="C5930" s="145" t="s">
        <v>36353</v>
      </c>
      <c r="D5930" s="145" t="s">
        <v>3724</v>
      </c>
      <c r="E5930" s="146">
        <v>371.79</v>
      </c>
    </row>
    <row r="5931" spans="2:5" x14ac:dyDescent="0.2">
      <c r="B5931" s="144" t="s">
        <v>36354</v>
      </c>
      <c r="C5931" s="145" t="s">
        <v>36355</v>
      </c>
      <c r="D5931" s="145" t="s">
        <v>3724</v>
      </c>
      <c r="E5931" s="146">
        <v>610.47</v>
      </c>
    </row>
    <row r="5932" spans="2:5" x14ac:dyDescent="0.2">
      <c r="B5932" s="144" t="s">
        <v>36356</v>
      </c>
      <c r="C5932" s="145" t="s">
        <v>36357</v>
      </c>
      <c r="D5932" s="145" t="s">
        <v>3724</v>
      </c>
      <c r="E5932" s="146">
        <v>0.16</v>
      </c>
    </row>
    <row r="5933" spans="2:5" x14ac:dyDescent="0.2">
      <c r="B5933" s="144" t="s">
        <v>36358</v>
      </c>
      <c r="C5933" s="145" t="s">
        <v>23024</v>
      </c>
      <c r="D5933" s="145" t="s">
        <v>23025</v>
      </c>
      <c r="E5933" s="146">
        <v>627.53</v>
      </c>
    </row>
    <row r="5934" spans="2:5" ht="33.75" x14ac:dyDescent="0.2">
      <c r="B5934" s="144" t="s">
        <v>36359</v>
      </c>
      <c r="C5934" s="145" t="s">
        <v>36360</v>
      </c>
      <c r="D5934" s="145" t="s">
        <v>23025</v>
      </c>
      <c r="E5934" s="146">
        <v>912.26</v>
      </c>
    </row>
    <row r="5935" spans="2:5" ht="33.75" x14ac:dyDescent="0.2">
      <c r="B5935" s="144" t="s">
        <v>36361</v>
      </c>
      <c r="C5935" s="145" t="s">
        <v>36362</v>
      </c>
      <c r="D5935" s="145" t="s">
        <v>23025</v>
      </c>
      <c r="E5935" s="146">
        <v>1004.06</v>
      </c>
    </row>
    <row r="5936" spans="2:5" ht="45" x14ac:dyDescent="0.2">
      <c r="B5936" s="144" t="s">
        <v>36363</v>
      </c>
      <c r="C5936" s="145" t="s">
        <v>36364</v>
      </c>
      <c r="D5936" s="145" t="s">
        <v>23025</v>
      </c>
      <c r="E5936" s="146">
        <v>860.63</v>
      </c>
    </row>
    <row r="5937" spans="2:5" ht="22.5" x14ac:dyDescent="0.2">
      <c r="B5937" s="144" t="s">
        <v>36365</v>
      </c>
      <c r="C5937" s="145" t="s">
        <v>23952</v>
      </c>
      <c r="D5937" s="145" t="s">
        <v>23953</v>
      </c>
      <c r="E5937" s="146">
        <v>7.86</v>
      </c>
    </row>
    <row r="5938" spans="2:5" ht="22.5" x14ac:dyDescent="0.2">
      <c r="B5938" s="144" t="s">
        <v>36366</v>
      </c>
      <c r="C5938" s="145" t="s">
        <v>36367</v>
      </c>
      <c r="D5938" s="145" t="s">
        <v>23953</v>
      </c>
      <c r="E5938" s="146">
        <v>9.18</v>
      </c>
    </row>
    <row r="5939" spans="2:5" x14ac:dyDescent="0.2">
      <c r="B5939" s="144" t="s">
        <v>36368</v>
      </c>
      <c r="C5939" s="145" t="s">
        <v>36369</v>
      </c>
      <c r="D5939" s="145" t="s">
        <v>3724</v>
      </c>
      <c r="E5939" s="146">
        <v>106.72</v>
      </c>
    </row>
    <row r="5940" spans="2:5" x14ac:dyDescent="0.2">
      <c r="B5940" s="144" t="s">
        <v>36370</v>
      </c>
      <c r="C5940" s="145" t="s">
        <v>36371</v>
      </c>
      <c r="D5940" s="145" t="s">
        <v>3724</v>
      </c>
      <c r="E5940" s="146">
        <v>209.99</v>
      </c>
    </row>
    <row r="5941" spans="2:5" x14ac:dyDescent="0.2">
      <c r="B5941" s="144" t="s">
        <v>36372</v>
      </c>
      <c r="C5941" s="145" t="s">
        <v>36373</v>
      </c>
      <c r="D5941" s="145" t="s">
        <v>3724</v>
      </c>
      <c r="E5941" s="146">
        <v>2.98</v>
      </c>
    </row>
    <row r="5942" spans="2:5" x14ac:dyDescent="0.2">
      <c r="B5942" s="144" t="s">
        <v>36374</v>
      </c>
      <c r="C5942" s="145" t="s">
        <v>36375</v>
      </c>
      <c r="D5942" s="145" t="s">
        <v>3724</v>
      </c>
      <c r="E5942" s="146">
        <v>368.35</v>
      </c>
    </row>
    <row r="5943" spans="2:5" x14ac:dyDescent="0.2">
      <c r="B5943" s="144" t="s">
        <v>36376</v>
      </c>
      <c r="C5943" s="145" t="s">
        <v>36377</v>
      </c>
      <c r="D5943" s="145" t="s">
        <v>3724</v>
      </c>
      <c r="E5943" s="146">
        <v>245.57</v>
      </c>
    </row>
    <row r="5944" spans="2:5" x14ac:dyDescent="0.2">
      <c r="B5944" s="144" t="s">
        <v>36378</v>
      </c>
      <c r="C5944" s="145" t="s">
        <v>36379</v>
      </c>
      <c r="D5944" s="145" t="s">
        <v>3724</v>
      </c>
      <c r="E5944" s="146">
        <v>183.6</v>
      </c>
    </row>
    <row r="5945" spans="2:5" x14ac:dyDescent="0.2">
      <c r="B5945" s="144" t="s">
        <v>36380</v>
      </c>
      <c r="C5945" s="145" t="s">
        <v>36381</v>
      </c>
      <c r="D5945" s="145" t="s">
        <v>3724</v>
      </c>
      <c r="E5945" s="146">
        <v>176.35</v>
      </c>
    </row>
    <row r="5946" spans="2:5" x14ac:dyDescent="0.2">
      <c r="B5946" s="144" t="s">
        <v>36382</v>
      </c>
      <c r="C5946" s="145" t="s">
        <v>36383</v>
      </c>
      <c r="D5946" s="145" t="s">
        <v>3724</v>
      </c>
      <c r="E5946" s="146">
        <v>1040.78</v>
      </c>
    </row>
    <row r="5947" spans="2:5" x14ac:dyDescent="0.2">
      <c r="B5947" s="144" t="s">
        <v>36384</v>
      </c>
      <c r="C5947" s="145" t="s">
        <v>36385</v>
      </c>
      <c r="D5947" s="145" t="s">
        <v>3724</v>
      </c>
      <c r="E5947" s="146">
        <v>725.22</v>
      </c>
    </row>
    <row r="5948" spans="2:5" x14ac:dyDescent="0.2">
      <c r="B5948" s="144" t="s">
        <v>36386</v>
      </c>
      <c r="C5948" s="145" t="s">
        <v>36387</v>
      </c>
      <c r="D5948" s="145" t="s">
        <v>3724</v>
      </c>
      <c r="E5948" s="146">
        <v>72.290000000000006</v>
      </c>
    </row>
    <row r="5949" spans="2:5" x14ac:dyDescent="0.2">
      <c r="B5949" s="144" t="s">
        <v>36388</v>
      </c>
      <c r="C5949" s="145" t="s">
        <v>36389</v>
      </c>
      <c r="D5949" s="145" t="s">
        <v>3724</v>
      </c>
      <c r="E5949" s="146">
        <v>392.45</v>
      </c>
    </row>
    <row r="5950" spans="2:5" x14ac:dyDescent="0.2">
      <c r="B5950" s="144" t="s">
        <v>36390</v>
      </c>
      <c r="C5950" s="145" t="s">
        <v>36391</v>
      </c>
      <c r="D5950" s="145" t="s">
        <v>2759</v>
      </c>
      <c r="E5950" s="146">
        <v>29.84</v>
      </c>
    </row>
    <row r="5951" spans="2:5" x14ac:dyDescent="0.2">
      <c r="B5951" s="144" t="s">
        <v>36392</v>
      </c>
      <c r="C5951" s="145" t="s">
        <v>36393</v>
      </c>
      <c r="D5951" s="145" t="s">
        <v>3724</v>
      </c>
      <c r="E5951" s="146">
        <v>0.62</v>
      </c>
    </row>
    <row r="5952" spans="2:5" ht="15.75" x14ac:dyDescent="0.2">
      <c r="B5952" s="147" t="s">
        <v>36394</v>
      </c>
      <c r="C5952" s="147"/>
      <c r="D5952" s="147"/>
      <c r="E5952" s="147"/>
    </row>
    <row r="5953" spans="2:5" ht="25.5" x14ac:dyDescent="0.2">
      <c r="B5953" s="141" t="s">
        <v>36189</v>
      </c>
      <c r="C5953" s="142" t="s">
        <v>36190</v>
      </c>
      <c r="D5953" s="142" t="s">
        <v>36191</v>
      </c>
      <c r="E5953" s="143" t="s">
        <v>36192</v>
      </c>
    </row>
    <row r="5954" spans="2:5" x14ac:dyDescent="0.2">
      <c r="B5954" s="144" t="s">
        <v>36395</v>
      </c>
      <c r="C5954" s="145" t="s">
        <v>36396</v>
      </c>
      <c r="D5954" s="145" t="s">
        <v>1549</v>
      </c>
      <c r="E5954" s="146">
        <v>1374.14</v>
      </c>
    </row>
    <row r="5955" spans="2:5" x14ac:dyDescent="0.2">
      <c r="B5955" s="144" t="s">
        <v>36397</v>
      </c>
      <c r="C5955" s="145" t="s">
        <v>36398</v>
      </c>
      <c r="D5955" s="145" t="s">
        <v>1549</v>
      </c>
      <c r="E5955" s="146">
        <v>1599</v>
      </c>
    </row>
    <row r="5956" spans="2:5" x14ac:dyDescent="0.2">
      <c r="B5956" s="144" t="s">
        <v>36399</v>
      </c>
      <c r="C5956" s="145" t="s">
        <v>36400</v>
      </c>
      <c r="D5956" s="145" t="s">
        <v>1549</v>
      </c>
      <c r="E5956" s="146">
        <v>2478.11</v>
      </c>
    </row>
    <row r="5957" spans="2:5" x14ac:dyDescent="0.2">
      <c r="B5957" s="144" t="s">
        <v>36401</v>
      </c>
      <c r="C5957" s="145" t="s">
        <v>36402</v>
      </c>
      <c r="D5957" s="145" t="s">
        <v>1549</v>
      </c>
      <c r="E5957" s="146">
        <v>2855.69</v>
      </c>
    </row>
    <row r="5958" spans="2:5" x14ac:dyDescent="0.2">
      <c r="B5958" s="144" t="s">
        <v>36403</v>
      </c>
      <c r="C5958" s="145" t="s">
        <v>36404</v>
      </c>
      <c r="D5958" s="145" t="s">
        <v>1549</v>
      </c>
      <c r="E5958" s="146">
        <v>3636.75</v>
      </c>
    </row>
    <row r="5959" spans="2:5" x14ac:dyDescent="0.2">
      <c r="B5959" s="144" t="s">
        <v>36405</v>
      </c>
      <c r="C5959" s="145" t="s">
        <v>36406</v>
      </c>
      <c r="D5959" s="145" t="s">
        <v>1549</v>
      </c>
      <c r="E5959" s="146">
        <v>1148</v>
      </c>
    </row>
    <row r="5960" spans="2:5" x14ac:dyDescent="0.2">
      <c r="B5960" s="144" t="s">
        <v>36407</v>
      </c>
      <c r="C5960" s="145" t="s">
        <v>36408</v>
      </c>
      <c r="D5960" s="145" t="s">
        <v>1549</v>
      </c>
      <c r="E5960" s="146">
        <v>161.41999999999999</v>
      </c>
    </row>
    <row r="5961" spans="2:5" x14ac:dyDescent="0.2">
      <c r="B5961" s="144" t="s">
        <v>36409</v>
      </c>
      <c r="C5961" s="145" t="s">
        <v>36410</v>
      </c>
      <c r="D5961" s="145" t="s">
        <v>1549</v>
      </c>
      <c r="E5961" s="146">
        <v>2848</v>
      </c>
    </row>
    <row r="5962" spans="2:5" x14ac:dyDescent="0.2">
      <c r="B5962" s="144" t="s">
        <v>36411</v>
      </c>
      <c r="C5962" s="145" t="s">
        <v>36412</v>
      </c>
      <c r="D5962" s="145" t="s">
        <v>1549</v>
      </c>
      <c r="E5962" s="146">
        <v>862.9</v>
      </c>
    </row>
    <row r="5963" spans="2:5" x14ac:dyDescent="0.2">
      <c r="B5963" s="144" t="s">
        <v>36413</v>
      </c>
      <c r="C5963" s="145" t="s">
        <v>36414</v>
      </c>
      <c r="D5963" s="145" t="s">
        <v>1549</v>
      </c>
      <c r="E5963" s="146">
        <v>3519.82</v>
      </c>
    </row>
    <row r="5964" spans="2:5" x14ac:dyDescent="0.2">
      <c r="B5964" s="144" t="s">
        <v>36415</v>
      </c>
      <c r="C5964" s="145" t="s">
        <v>36416</v>
      </c>
      <c r="D5964" s="145" t="s">
        <v>1549</v>
      </c>
      <c r="E5964" s="146">
        <v>18.059999999999999</v>
      </c>
    </row>
    <row r="5965" spans="2:5" x14ac:dyDescent="0.2">
      <c r="B5965" s="144" t="s">
        <v>36417</v>
      </c>
      <c r="C5965" s="145" t="s">
        <v>36418</v>
      </c>
      <c r="D5965" s="145" t="s">
        <v>1549</v>
      </c>
      <c r="E5965" s="146">
        <v>269.33</v>
      </c>
    </row>
    <row r="5966" spans="2:5" x14ac:dyDescent="0.2">
      <c r="B5966" s="144" t="s">
        <v>36419</v>
      </c>
      <c r="C5966" s="145" t="s">
        <v>36420</v>
      </c>
      <c r="D5966" s="145" t="s">
        <v>1549</v>
      </c>
      <c r="E5966" s="146">
        <v>1819</v>
      </c>
    </row>
    <row r="5967" spans="2:5" x14ac:dyDescent="0.2">
      <c r="B5967" s="144" t="s">
        <v>36421</v>
      </c>
      <c r="C5967" s="145" t="s">
        <v>36422</v>
      </c>
      <c r="D5967" s="145" t="s">
        <v>1549</v>
      </c>
      <c r="E5967" s="146">
        <v>906.78</v>
      </c>
    </row>
    <row r="5968" spans="2:5" x14ac:dyDescent="0.2">
      <c r="B5968" s="144" t="s">
        <v>36423</v>
      </c>
      <c r="C5968" s="145" t="s">
        <v>36424</v>
      </c>
      <c r="D5968" s="145" t="s">
        <v>1549</v>
      </c>
      <c r="E5968" s="146">
        <v>408.7</v>
      </c>
    </row>
    <row r="5969" spans="2:5" x14ac:dyDescent="0.2">
      <c r="B5969" s="144" t="s">
        <v>36425</v>
      </c>
      <c r="C5969" s="145" t="s">
        <v>36426</v>
      </c>
      <c r="D5969" s="145" t="s">
        <v>1549</v>
      </c>
      <c r="E5969" s="146">
        <v>395.8</v>
      </c>
    </row>
    <row r="5970" spans="2:5" x14ac:dyDescent="0.2">
      <c r="B5970" s="144" t="s">
        <v>36427</v>
      </c>
      <c r="C5970" s="145" t="s">
        <v>36428</v>
      </c>
      <c r="D5970" s="145" t="s">
        <v>1549</v>
      </c>
      <c r="E5970" s="146">
        <v>358.84</v>
      </c>
    </row>
    <row r="5971" spans="2:5" x14ac:dyDescent="0.2">
      <c r="B5971" s="144" t="s">
        <v>36429</v>
      </c>
      <c r="C5971" s="145" t="s">
        <v>36430</v>
      </c>
      <c r="D5971" s="145" t="s">
        <v>1549</v>
      </c>
      <c r="E5971" s="146">
        <v>687.53</v>
      </c>
    </row>
    <row r="5972" spans="2:5" x14ac:dyDescent="0.2">
      <c r="B5972" s="144" t="s">
        <v>36431</v>
      </c>
      <c r="C5972" s="145" t="s">
        <v>36432</v>
      </c>
      <c r="D5972" s="145" t="s">
        <v>1549</v>
      </c>
      <c r="E5972" s="146">
        <v>1126.04</v>
      </c>
    </row>
    <row r="5973" spans="2:5" x14ac:dyDescent="0.2">
      <c r="B5973" s="144" t="s">
        <v>36433</v>
      </c>
      <c r="C5973" s="145" t="s">
        <v>36434</v>
      </c>
      <c r="D5973" s="145" t="s">
        <v>1549</v>
      </c>
      <c r="E5973" s="146">
        <v>1188.5</v>
      </c>
    </row>
    <row r="5974" spans="2:5" x14ac:dyDescent="0.2">
      <c r="B5974" s="144" t="s">
        <v>36435</v>
      </c>
      <c r="C5974" s="145" t="s">
        <v>36436</v>
      </c>
      <c r="D5974" s="145" t="s">
        <v>1549</v>
      </c>
      <c r="E5974" s="146">
        <v>1787.76</v>
      </c>
    </row>
    <row r="5975" spans="2:5" x14ac:dyDescent="0.2">
      <c r="B5975" s="144" t="s">
        <v>36437</v>
      </c>
      <c r="C5975" s="145" t="s">
        <v>36438</v>
      </c>
      <c r="D5975" s="145" t="s">
        <v>1549</v>
      </c>
      <c r="E5975" s="146">
        <v>2449.7600000000002</v>
      </c>
    </row>
    <row r="5976" spans="2:5" x14ac:dyDescent="0.2">
      <c r="B5976" s="144" t="s">
        <v>36439</v>
      </c>
      <c r="C5976" s="145" t="s">
        <v>36440</v>
      </c>
      <c r="D5976" s="145" t="s">
        <v>1549</v>
      </c>
      <c r="E5976" s="146">
        <v>2756.25</v>
      </c>
    </row>
    <row r="5977" spans="2:5" x14ac:dyDescent="0.2">
      <c r="B5977" s="144" t="s">
        <v>36441</v>
      </c>
      <c r="C5977" s="145" t="s">
        <v>36442</v>
      </c>
      <c r="D5977" s="145" t="s">
        <v>1549</v>
      </c>
      <c r="E5977" s="146">
        <v>4307.25</v>
      </c>
    </row>
    <row r="5978" spans="2:5" x14ac:dyDescent="0.2">
      <c r="B5978" s="144" t="s">
        <v>36443</v>
      </c>
      <c r="C5978" s="145" t="s">
        <v>36444</v>
      </c>
      <c r="D5978" s="145" t="s">
        <v>1549</v>
      </c>
      <c r="E5978" s="146">
        <v>5245.18</v>
      </c>
    </row>
    <row r="5979" spans="2:5" x14ac:dyDescent="0.2">
      <c r="B5979" s="144" t="s">
        <v>36445</v>
      </c>
      <c r="C5979" s="145" t="s">
        <v>36446</v>
      </c>
      <c r="D5979" s="145" t="s">
        <v>1549</v>
      </c>
      <c r="E5979" s="146">
        <v>2372.58</v>
      </c>
    </row>
    <row r="5980" spans="2:5" x14ac:dyDescent="0.2">
      <c r="B5980" s="144" t="s">
        <v>36447</v>
      </c>
      <c r="C5980" s="145" t="s">
        <v>36448</v>
      </c>
      <c r="D5980" s="145" t="s">
        <v>1549</v>
      </c>
      <c r="E5980" s="146">
        <v>683.44</v>
      </c>
    </row>
    <row r="5981" spans="2:5" x14ac:dyDescent="0.2">
      <c r="B5981" s="144" t="s">
        <v>36449</v>
      </c>
      <c r="C5981" s="145" t="s">
        <v>36450</v>
      </c>
      <c r="D5981" s="145" t="s">
        <v>1549</v>
      </c>
      <c r="E5981" s="146">
        <v>653.01</v>
      </c>
    </row>
    <row r="5982" spans="2:5" x14ac:dyDescent="0.2">
      <c r="B5982" s="144" t="s">
        <v>36451</v>
      </c>
      <c r="C5982" s="145" t="s">
        <v>36452</v>
      </c>
      <c r="D5982" s="145" t="s">
        <v>1549</v>
      </c>
      <c r="E5982" s="146">
        <v>745.73</v>
      </c>
    </row>
    <row r="5983" spans="2:5" x14ac:dyDescent="0.2">
      <c r="B5983" s="144" t="s">
        <v>36453</v>
      </c>
      <c r="C5983" s="145" t="s">
        <v>36454</v>
      </c>
      <c r="D5983" s="145" t="s">
        <v>1549</v>
      </c>
      <c r="E5983" s="146">
        <v>894.87</v>
      </c>
    </row>
    <row r="5984" spans="2:5" x14ac:dyDescent="0.2">
      <c r="B5984" s="144" t="s">
        <v>36455</v>
      </c>
      <c r="C5984" s="145" t="s">
        <v>36456</v>
      </c>
      <c r="D5984" s="145" t="s">
        <v>1549</v>
      </c>
      <c r="E5984" s="146">
        <v>771.78</v>
      </c>
    </row>
    <row r="5985" spans="2:5" x14ac:dyDescent="0.2">
      <c r="B5985" s="144" t="s">
        <v>36457</v>
      </c>
      <c r="C5985" s="145" t="s">
        <v>36458</v>
      </c>
      <c r="D5985" s="145" t="s">
        <v>1549</v>
      </c>
      <c r="E5985" s="146">
        <v>1082.05</v>
      </c>
    </row>
    <row r="5986" spans="2:5" x14ac:dyDescent="0.2">
      <c r="B5986" s="144" t="s">
        <v>36459</v>
      </c>
      <c r="C5986" s="145" t="s">
        <v>36460</v>
      </c>
      <c r="D5986" s="145" t="s">
        <v>1549</v>
      </c>
      <c r="E5986" s="146">
        <v>1026.1300000000001</v>
      </c>
    </row>
    <row r="5987" spans="2:5" x14ac:dyDescent="0.2">
      <c r="B5987" s="144" t="s">
        <v>36461</v>
      </c>
      <c r="C5987" s="145" t="s">
        <v>36462</v>
      </c>
      <c r="D5987" s="145" t="s">
        <v>1549</v>
      </c>
      <c r="E5987" s="146">
        <v>1171.3</v>
      </c>
    </row>
    <row r="5988" spans="2:5" x14ac:dyDescent="0.2">
      <c r="B5988" s="144" t="s">
        <v>36463</v>
      </c>
      <c r="C5988" s="145" t="s">
        <v>36464</v>
      </c>
      <c r="D5988" s="145" t="s">
        <v>1549</v>
      </c>
      <c r="E5988" s="146">
        <v>308.7</v>
      </c>
    </row>
    <row r="5989" spans="2:5" x14ac:dyDescent="0.2">
      <c r="B5989" s="144" t="s">
        <v>36465</v>
      </c>
      <c r="C5989" s="145" t="s">
        <v>36466</v>
      </c>
      <c r="D5989" s="145" t="s">
        <v>1549</v>
      </c>
      <c r="E5989" s="146">
        <v>116.57</v>
      </c>
    </row>
    <row r="5990" spans="2:5" x14ac:dyDescent="0.2">
      <c r="B5990" s="144" t="s">
        <v>36467</v>
      </c>
      <c r="C5990" s="145" t="s">
        <v>36468</v>
      </c>
      <c r="D5990" s="145" t="s">
        <v>1549</v>
      </c>
      <c r="E5990" s="146">
        <v>222.46</v>
      </c>
    </row>
    <row r="5991" spans="2:5" x14ac:dyDescent="0.2">
      <c r="B5991" s="144" t="s">
        <v>36469</v>
      </c>
      <c r="C5991" s="145" t="s">
        <v>36470</v>
      </c>
      <c r="D5991" s="145" t="s">
        <v>1549</v>
      </c>
      <c r="E5991" s="146">
        <v>1606.7</v>
      </c>
    </row>
    <row r="5992" spans="2:5" x14ac:dyDescent="0.2">
      <c r="B5992" s="144" t="s">
        <v>36471</v>
      </c>
      <c r="C5992" s="145" t="s">
        <v>36472</v>
      </c>
      <c r="D5992" s="145" t="s">
        <v>1549</v>
      </c>
      <c r="E5992" s="146">
        <v>641.66</v>
      </c>
    </row>
    <row r="5993" spans="2:5" x14ac:dyDescent="0.2">
      <c r="B5993" s="144" t="s">
        <v>36473</v>
      </c>
      <c r="C5993" s="145" t="s">
        <v>36474</v>
      </c>
      <c r="D5993" s="145" t="s">
        <v>1549</v>
      </c>
      <c r="E5993" s="146">
        <v>214.37</v>
      </c>
    </row>
    <row r="5994" spans="2:5" x14ac:dyDescent="0.2">
      <c r="B5994" s="144" t="s">
        <v>36475</v>
      </c>
      <c r="C5994" s="145" t="s">
        <v>30525</v>
      </c>
      <c r="D5994" s="145" t="s">
        <v>1549</v>
      </c>
      <c r="E5994" s="146">
        <v>2635</v>
      </c>
    </row>
    <row r="5995" spans="2:5" x14ac:dyDescent="0.2">
      <c r="B5995" s="144" t="s">
        <v>36476</v>
      </c>
      <c r="C5995" s="145" t="s">
        <v>36477</v>
      </c>
      <c r="D5995" s="145" t="s">
        <v>1549</v>
      </c>
      <c r="E5995" s="146">
        <v>782.5</v>
      </c>
    </row>
    <row r="5996" spans="2:5" x14ac:dyDescent="0.2">
      <c r="B5996" s="144" t="s">
        <v>36478</v>
      </c>
      <c r="C5996" s="145" t="s">
        <v>36479</v>
      </c>
      <c r="D5996" s="145" t="s">
        <v>1549</v>
      </c>
      <c r="E5996" s="146">
        <v>190.36</v>
      </c>
    </row>
    <row r="5997" spans="2:5" x14ac:dyDescent="0.2">
      <c r="B5997" s="144" t="s">
        <v>36480</v>
      </c>
      <c r="C5997" s="145" t="s">
        <v>36481</v>
      </c>
      <c r="D5997" s="145" t="s">
        <v>1549</v>
      </c>
      <c r="E5997" s="146">
        <v>137.44999999999999</v>
      </c>
    </row>
    <row r="5998" spans="2:5" ht="22.5" x14ac:dyDescent="0.2">
      <c r="B5998" s="144" t="s">
        <v>36482</v>
      </c>
      <c r="C5998" s="145" t="s">
        <v>36483</v>
      </c>
      <c r="D5998" s="145" t="s">
        <v>1549</v>
      </c>
      <c r="E5998" s="146">
        <v>204.15</v>
      </c>
    </row>
    <row r="5999" spans="2:5" ht="22.5" x14ac:dyDescent="0.2">
      <c r="B5999" s="144" t="s">
        <v>36484</v>
      </c>
      <c r="C5999" s="145" t="s">
        <v>36485</v>
      </c>
      <c r="D5999" s="145" t="s">
        <v>1549</v>
      </c>
      <c r="E5999" s="146">
        <v>242.55</v>
      </c>
    </row>
    <row r="6000" spans="2:5" ht="22.5" x14ac:dyDescent="0.2">
      <c r="B6000" s="144" t="s">
        <v>36486</v>
      </c>
      <c r="C6000" s="145" t="s">
        <v>36487</v>
      </c>
      <c r="D6000" s="145" t="s">
        <v>1549</v>
      </c>
      <c r="E6000" s="146">
        <v>302.56</v>
      </c>
    </row>
    <row r="6001" spans="2:5" ht="22.5" x14ac:dyDescent="0.2">
      <c r="B6001" s="144" t="s">
        <v>36488</v>
      </c>
      <c r="C6001" s="145" t="s">
        <v>36489</v>
      </c>
      <c r="D6001" s="145" t="s">
        <v>1549</v>
      </c>
      <c r="E6001" s="146">
        <v>366.88</v>
      </c>
    </row>
    <row r="6002" spans="2:5" x14ac:dyDescent="0.2">
      <c r="B6002" s="144" t="s">
        <v>36490</v>
      </c>
      <c r="C6002" s="145" t="s">
        <v>36491</v>
      </c>
      <c r="D6002" s="145" t="s">
        <v>1549</v>
      </c>
      <c r="E6002" s="146">
        <v>1483.11</v>
      </c>
    </row>
    <row r="6003" spans="2:5" x14ac:dyDescent="0.2">
      <c r="B6003" s="144" t="s">
        <v>36492</v>
      </c>
      <c r="C6003" s="145" t="s">
        <v>36493</v>
      </c>
      <c r="D6003" s="145" t="s">
        <v>1549</v>
      </c>
      <c r="E6003" s="146">
        <v>2583.64</v>
      </c>
    </row>
    <row r="6004" spans="2:5" x14ac:dyDescent="0.2">
      <c r="B6004" s="144" t="s">
        <v>36494</v>
      </c>
      <c r="C6004" s="145" t="s">
        <v>36495</v>
      </c>
      <c r="D6004" s="145" t="s">
        <v>1549</v>
      </c>
      <c r="E6004" s="146">
        <v>1170.83</v>
      </c>
    </row>
    <row r="6005" spans="2:5" x14ac:dyDescent="0.2">
      <c r="B6005" s="144" t="s">
        <v>36496</v>
      </c>
      <c r="C6005" s="145" t="s">
        <v>36497</v>
      </c>
      <c r="D6005" s="145" t="s">
        <v>1549</v>
      </c>
      <c r="E6005" s="146">
        <v>3559.44</v>
      </c>
    </row>
    <row r="6006" spans="2:5" x14ac:dyDescent="0.2">
      <c r="B6006" s="144" t="s">
        <v>36498</v>
      </c>
      <c r="C6006" s="145" t="s">
        <v>36499</v>
      </c>
      <c r="D6006" s="145" t="s">
        <v>1549</v>
      </c>
      <c r="E6006" s="146">
        <v>2743.75</v>
      </c>
    </row>
    <row r="6007" spans="2:5" x14ac:dyDescent="0.2">
      <c r="B6007" s="144" t="s">
        <v>36500</v>
      </c>
      <c r="C6007" s="145" t="s">
        <v>36501</v>
      </c>
      <c r="D6007" s="145" t="s">
        <v>1549</v>
      </c>
      <c r="E6007" s="146">
        <v>3607.66</v>
      </c>
    </row>
    <row r="6008" spans="2:5" x14ac:dyDescent="0.2">
      <c r="B6008" s="144" t="s">
        <v>36502</v>
      </c>
      <c r="C6008" s="145" t="s">
        <v>36503</v>
      </c>
      <c r="D6008" s="145" t="s">
        <v>1549</v>
      </c>
      <c r="E6008" s="146">
        <v>4010.56</v>
      </c>
    </row>
    <row r="6009" spans="2:5" x14ac:dyDescent="0.2">
      <c r="B6009" s="144" t="s">
        <v>36504</v>
      </c>
      <c r="C6009" s="145" t="s">
        <v>36505</v>
      </c>
      <c r="D6009" s="145" t="s">
        <v>1549</v>
      </c>
      <c r="E6009" s="146">
        <v>5729.74</v>
      </c>
    </row>
    <row r="6010" spans="2:5" x14ac:dyDescent="0.2">
      <c r="B6010" s="144" t="s">
        <v>36506</v>
      </c>
      <c r="C6010" s="145" t="s">
        <v>36507</v>
      </c>
      <c r="D6010" s="145" t="s">
        <v>1549</v>
      </c>
      <c r="E6010" s="146">
        <v>6118.88</v>
      </c>
    </row>
    <row r="6011" spans="2:5" x14ac:dyDescent="0.2">
      <c r="B6011" s="144" t="s">
        <v>36508</v>
      </c>
      <c r="C6011" s="145" t="s">
        <v>36509</v>
      </c>
      <c r="D6011" s="145" t="s">
        <v>1549</v>
      </c>
      <c r="E6011" s="146">
        <v>7331.63</v>
      </c>
    </row>
    <row r="6012" spans="2:5" x14ac:dyDescent="0.2">
      <c r="B6012" s="144" t="s">
        <v>36510</v>
      </c>
      <c r="C6012" s="145" t="s">
        <v>33485</v>
      </c>
      <c r="D6012" s="145" t="s">
        <v>1549</v>
      </c>
      <c r="E6012" s="146">
        <v>203.96</v>
      </c>
    </row>
    <row r="6013" spans="2:5" x14ac:dyDescent="0.2">
      <c r="B6013" s="144" t="s">
        <v>36511</v>
      </c>
      <c r="C6013" s="145" t="s">
        <v>33488</v>
      </c>
      <c r="D6013" s="145" t="s">
        <v>1549</v>
      </c>
      <c r="E6013" s="146">
        <v>192.94</v>
      </c>
    </row>
    <row r="6014" spans="2:5" ht="15.75" x14ac:dyDescent="0.2">
      <c r="B6014" s="147" t="s">
        <v>36512</v>
      </c>
      <c r="C6014" s="147"/>
      <c r="D6014" s="147"/>
      <c r="E6014" s="147"/>
    </row>
    <row r="6015" spans="2:5" ht="25.5" x14ac:dyDescent="0.2">
      <c r="B6015" s="141" t="s">
        <v>36189</v>
      </c>
      <c r="C6015" s="142" t="s">
        <v>36190</v>
      </c>
      <c r="D6015" s="142" t="s">
        <v>36191</v>
      </c>
      <c r="E6015" s="143" t="s">
        <v>36192</v>
      </c>
    </row>
    <row r="6016" spans="2:5" x14ac:dyDescent="0.2">
      <c r="B6016" s="144" t="s">
        <v>36513</v>
      </c>
      <c r="C6016" s="145" t="s">
        <v>36514</v>
      </c>
      <c r="D6016" s="145" t="s">
        <v>1549</v>
      </c>
      <c r="E6016" s="146">
        <v>5165.21</v>
      </c>
    </row>
    <row r="6017" spans="2:5" x14ac:dyDescent="0.2">
      <c r="B6017" s="144" t="s">
        <v>36515</v>
      </c>
      <c r="C6017" s="145" t="s">
        <v>36516</v>
      </c>
      <c r="D6017" s="145" t="s">
        <v>1549</v>
      </c>
      <c r="E6017" s="146">
        <v>79.62</v>
      </c>
    </row>
    <row r="6018" spans="2:5" x14ac:dyDescent="0.2">
      <c r="B6018" s="144" t="s">
        <v>36517</v>
      </c>
      <c r="C6018" s="145" t="s">
        <v>36518</v>
      </c>
      <c r="D6018" s="145" t="s">
        <v>1549</v>
      </c>
      <c r="E6018" s="146">
        <v>152.08000000000001</v>
      </c>
    </row>
    <row r="6019" spans="2:5" x14ac:dyDescent="0.2">
      <c r="B6019" s="144" t="s">
        <v>36519</v>
      </c>
      <c r="C6019" s="145" t="s">
        <v>36520</v>
      </c>
      <c r="D6019" s="145" t="s">
        <v>1549</v>
      </c>
      <c r="E6019" s="146">
        <v>116.02</v>
      </c>
    </row>
    <row r="6020" spans="2:5" x14ac:dyDescent="0.2">
      <c r="B6020" s="144" t="s">
        <v>36521</v>
      </c>
      <c r="C6020" s="145" t="s">
        <v>36522</v>
      </c>
      <c r="D6020" s="145" t="s">
        <v>1549</v>
      </c>
      <c r="E6020" s="146">
        <v>127.65</v>
      </c>
    </row>
    <row r="6021" spans="2:5" x14ac:dyDescent="0.2">
      <c r="B6021" s="144" t="s">
        <v>36523</v>
      </c>
      <c r="C6021" s="145" t="s">
        <v>36524</v>
      </c>
      <c r="D6021" s="145" t="s">
        <v>1549</v>
      </c>
      <c r="E6021" s="146">
        <v>130.83000000000001</v>
      </c>
    </row>
    <row r="6022" spans="2:5" ht="33.75" x14ac:dyDescent="0.2">
      <c r="B6022" s="144" t="s">
        <v>36525</v>
      </c>
      <c r="C6022" s="145" t="s">
        <v>36526</v>
      </c>
      <c r="D6022" s="145" t="s">
        <v>2759</v>
      </c>
      <c r="E6022" s="146">
        <v>46.21</v>
      </c>
    </row>
    <row r="6023" spans="2:5" ht="33.75" x14ac:dyDescent="0.2">
      <c r="B6023" s="144" t="s">
        <v>36527</v>
      </c>
      <c r="C6023" s="145" t="s">
        <v>36528</v>
      </c>
      <c r="D6023" s="145" t="s">
        <v>2759</v>
      </c>
      <c r="E6023" s="146">
        <v>40.049999999999997</v>
      </c>
    </row>
    <row r="6024" spans="2:5" ht="33.75" x14ac:dyDescent="0.2">
      <c r="B6024" s="144" t="s">
        <v>36529</v>
      </c>
      <c r="C6024" s="145" t="s">
        <v>36530</v>
      </c>
      <c r="D6024" s="145" t="s">
        <v>2759</v>
      </c>
      <c r="E6024" s="146">
        <v>35.479999999999997</v>
      </c>
    </row>
    <row r="6025" spans="2:5" ht="45" x14ac:dyDescent="0.2">
      <c r="B6025" s="144" t="s">
        <v>36531</v>
      </c>
      <c r="C6025" s="145" t="s">
        <v>36532</v>
      </c>
      <c r="D6025" s="145" t="s">
        <v>2759</v>
      </c>
      <c r="E6025" s="146">
        <v>42.69</v>
      </c>
    </row>
    <row r="6026" spans="2:5" x14ac:dyDescent="0.2">
      <c r="B6026" s="144" t="s">
        <v>36533</v>
      </c>
      <c r="C6026" s="145" t="s">
        <v>36534</v>
      </c>
      <c r="D6026" s="145" t="s">
        <v>1549</v>
      </c>
      <c r="E6026" s="146">
        <v>116.32</v>
      </c>
    </row>
    <row r="6027" spans="2:5" x14ac:dyDescent="0.2">
      <c r="B6027" s="144" t="s">
        <v>36535</v>
      </c>
      <c r="C6027" s="145" t="s">
        <v>36536</v>
      </c>
      <c r="D6027" s="145" t="s">
        <v>1549</v>
      </c>
      <c r="E6027" s="146">
        <v>74.709999999999994</v>
      </c>
    </row>
    <row r="6028" spans="2:5" x14ac:dyDescent="0.2">
      <c r="B6028" s="144" t="s">
        <v>36537</v>
      </c>
      <c r="C6028" s="145" t="s">
        <v>36538</v>
      </c>
      <c r="D6028" s="145" t="s">
        <v>1770</v>
      </c>
      <c r="E6028" s="146">
        <v>33.6</v>
      </c>
    </row>
    <row r="6029" spans="2:5" x14ac:dyDescent="0.2">
      <c r="B6029" s="144" t="s">
        <v>36539</v>
      </c>
      <c r="C6029" s="145" t="s">
        <v>36540</v>
      </c>
      <c r="D6029" s="145" t="s">
        <v>1770</v>
      </c>
      <c r="E6029" s="146">
        <v>44</v>
      </c>
    </row>
    <row r="6030" spans="2:5" x14ac:dyDescent="0.2">
      <c r="B6030" s="144" t="s">
        <v>36541</v>
      </c>
      <c r="C6030" s="145" t="s">
        <v>36542</v>
      </c>
      <c r="D6030" s="145" t="s">
        <v>1770</v>
      </c>
      <c r="E6030" s="146">
        <v>538.46</v>
      </c>
    </row>
    <row r="6031" spans="2:5" x14ac:dyDescent="0.2">
      <c r="B6031" s="144" t="s">
        <v>36543</v>
      </c>
      <c r="C6031" s="145" t="s">
        <v>36544</v>
      </c>
      <c r="D6031" s="145" t="s">
        <v>1549</v>
      </c>
      <c r="E6031" s="146">
        <v>22.93</v>
      </c>
    </row>
    <row r="6032" spans="2:5" x14ac:dyDescent="0.2">
      <c r="B6032" s="144" t="s">
        <v>36545</v>
      </c>
      <c r="C6032" s="145" t="s">
        <v>36546</v>
      </c>
      <c r="D6032" s="145" t="s">
        <v>1549</v>
      </c>
      <c r="E6032" s="146">
        <v>38.840000000000003</v>
      </c>
    </row>
    <row r="6033" spans="2:5" x14ac:dyDescent="0.2">
      <c r="B6033" s="144" t="s">
        <v>36547</v>
      </c>
      <c r="C6033" s="145" t="s">
        <v>36548</v>
      </c>
      <c r="D6033" s="145" t="s">
        <v>1549</v>
      </c>
      <c r="E6033" s="146">
        <v>34.06</v>
      </c>
    </row>
    <row r="6034" spans="2:5" x14ac:dyDescent="0.2">
      <c r="B6034" s="144" t="s">
        <v>36549</v>
      </c>
      <c r="C6034" s="145" t="s">
        <v>36550</v>
      </c>
      <c r="D6034" s="145" t="s">
        <v>1549</v>
      </c>
      <c r="E6034" s="146">
        <v>185.47</v>
      </c>
    </row>
    <row r="6035" spans="2:5" x14ac:dyDescent="0.2">
      <c r="B6035" s="144" t="s">
        <v>36551</v>
      </c>
      <c r="C6035" s="145" t="s">
        <v>36552</v>
      </c>
      <c r="D6035" s="145" t="s">
        <v>2759</v>
      </c>
      <c r="E6035" s="146">
        <v>33.53</v>
      </c>
    </row>
    <row r="6036" spans="2:5" x14ac:dyDescent="0.2">
      <c r="B6036" s="144" t="s">
        <v>36553</v>
      </c>
      <c r="C6036" s="145" t="s">
        <v>36554</v>
      </c>
      <c r="D6036" s="145" t="s">
        <v>2759</v>
      </c>
      <c r="E6036" s="146">
        <v>43.33</v>
      </c>
    </row>
    <row r="6037" spans="2:5" x14ac:dyDescent="0.2">
      <c r="B6037" s="144" t="s">
        <v>36555</v>
      </c>
      <c r="C6037" s="145" t="s">
        <v>36556</v>
      </c>
      <c r="D6037" s="145" t="s">
        <v>2759</v>
      </c>
      <c r="E6037" s="146">
        <v>33.53</v>
      </c>
    </row>
    <row r="6038" spans="2:5" x14ac:dyDescent="0.2">
      <c r="B6038" s="144" t="s">
        <v>36557</v>
      </c>
      <c r="C6038" s="145" t="s">
        <v>36558</v>
      </c>
      <c r="D6038" s="145" t="s">
        <v>2759</v>
      </c>
      <c r="E6038" s="146">
        <v>36.770000000000003</v>
      </c>
    </row>
    <row r="6039" spans="2:5" x14ac:dyDescent="0.2">
      <c r="B6039" s="144" t="s">
        <v>36559</v>
      </c>
      <c r="C6039" s="145" t="s">
        <v>36560</v>
      </c>
      <c r="D6039" s="145" t="s">
        <v>2759</v>
      </c>
      <c r="E6039" s="146">
        <v>40.01</v>
      </c>
    </row>
    <row r="6040" spans="2:5" x14ac:dyDescent="0.2">
      <c r="B6040" s="144" t="s">
        <v>36561</v>
      </c>
      <c r="C6040" s="145" t="s">
        <v>36562</v>
      </c>
      <c r="D6040" s="145" t="s">
        <v>2759</v>
      </c>
      <c r="E6040" s="146">
        <v>46.9</v>
      </c>
    </row>
    <row r="6041" spans="2:5" x14ac:dyDescent="0.2">
      <c r="B6041" s="144" t="s">
        <v>36563</v>
      </c>
      <c r="C6041" s="145" t="s">
        <v>36564</v>
      </c>
      <c r="D6041" s="145" t="s">
        <v>2759</v>
      </c>
      <c r="E6041" s="146">
        <v>36.03</v>
      </c>
    </row>
    <row r="6042" spans="2:5" x14ac:dyDescent="0.2">
      <c r="B6042" s="144" t="s">
        <v>36565</v>
      </c>
      <c r="C6042" s="145" t="s">
        <v>36566</v>
      </c>
      <c r="D6042" s="145" t="s">
        <v>2759</v>
      </c>
      <c r="E6042" s="146">
        <v>41.55</v>
      </c>
    </row>
    <row r="6043" spans="2:5" x14ac:dyDescent="0.2">
      <c r="B6043" s="144" t="s">
        <v>36567</v>
      </c>
      <c r="C6043" s="145" t="s">
        <v>36568</v>
      </c>
      <c r="D6043" s="145" t="s">
        <v>2759</v>
      </c>
      <c r="E6043" s="146">
        <v>45.73</v>
      </c>
    </row>
    <row r="6044" spans="2:5" ht="22.5" x14ac:dyDescent="0.2">
      <c r="B6044" s="144" t="s">
        <v>36569</v>
      </c>
      <c r="C6044" s="145" t="s">
        <v>36570</v>
      </c>
      <c r="D6044" s="145" t="s">
        <v>2759</v>
      </c>
      <c r="E6044" s="146">
        <v>60.31</v>
      </c>
    </row>
    <row r="6045" spans="2:5" ht="22.5" x14ac:dyDescent="0.2">
      <c r="B6045" s="144" t="s">
        <v>36571</v>
      </c>
      <c r="C6045" s="145" t="s">
        <v>36572</v>
      </c>
      <c r="D6045" s="145" t="s">
        <v>2759</v>
      </c>
      <c r="E6045" s="146">
        <v>45.73</v>
      </c>
    </row>
    <row r="6046" spans="2:5" ht="22.5" x14ac:dyDescent="0.2">
      <c r="B6046" s="144" t="s">
        <v>36573</v>
      </c>
      <c r="C6046" s="145" t="s">
        <v>36574</v>
      </c>
      <c r="D6046" s="145" t="s">
        <v>2759</v>
      </c>
      <c r="E6046" s="146">
        <v>48.77</v>
      </c>
    </row>
    <row r="6047" spans="2:5" ht="22.5" x14ac:dyDescent="0.2">
      <c r="B6047" s="144" t="s">
        <v>36575</v>
      </c>
      <c r="C6047" s="145" t="s">
        <v>36576</v>
      </c>
      <c r="D6047" s="145" t="s">
        <v>2759</v>
      </c>
      <c r="E6047" s="146">
        <v>54.76</v>
      </c>
    </row>
    <row r="6048" spans="2:5" ht="22.5" x14ac:dyDescent="0.2">
      <c r="B6048" s="144" t="s">
        <v>36577</v>
      </c>
      <c r="C6048" s="145" t="s">
        <v>36578</v>
      </c>
      <c r="D6048" s="145" t="s">
        <v>2759</v>
      </c>
      <c r="E6048" s="146">
        <v>70.41</v>
      </c>
    </row>
    <row r="6049" spans="2:5" ht="22.5" x14ac:dyDescent="0.2">
      <c r="B6049" s="144" t="s">
        <v>36579</v>
      </c>
      <c r="C6049" s="145" t="s">
        <v>36580</v>
      </c>
      <c r="D6049" s="145" t="s">
        <v>2759</v>
      </c>
      <c r="E6049" s="146">
        <v>48.77</v>
      </c>
    </row>
    <row r="6050" spans="2:5" ht="22.5" x14ac:dyDescent="0.2">
      <c r="B6050" s="144" t="s">
        <v>36581</v>
      </c>
      <c r="C6050" s="145" t="s">
        <v>36582</v>
      </c>
      <c r="D6050" s="145" t="s">
        <v>2759</v>
      </c>
      <c r="E6050" s="146">
        <v>54.41</v>
      </c>
    </row>
    <row r="6051" spans="2:5" ht="22.5" x14ac:dyDescent="0.2">
      <c r="B6051" s="144" t="s">
        <v>36583</v>
      </c>
      <c r="C6051" s="145" t="s">
        <v>36584</v>
      </c>
      <c r="D6051" s="145" t="s">
        <v>2759</v>
      </c>
      <c r="E6051" s="146">
        <v>60.82</v>
      </c>
    </row>
    <row r="6052" spans="2:5" ht="22.5" x14ac:dyDescent="0.2">
      <c r="B6052" s="144" t="s">
        <v>36585</v>
      </c>
      <c r="C6052" s="145" t="s">
        <v>36586</v>
      </c>
      <c r="D6052" s="145" t="s">
        <v>2759</v>
      </c>
      <c r="E6052" s="146">
        <v>63</v>
      </c>
    </row>
    <row r="6053" spans="2:5" x14ac:dyDescent="0.2">
      <c r="B6053" s="144" t="s">
        <v>36587</v>
      </c>
      <c r="C6053" s="145" t="s">
        <v>36588</v>
      </c>
      <c r="D6053" s="145" t="s">
        <v>2759</v>
      </c>
      <c r="E6053" s="146">
        <v>29.72</v>
      </c>
    </row>
    <row r="6054" spans="2:5" x14ac:dyDescent="0.2">
      <c r="B6054" s="144" t="s">
        <v>36589</v>
      </c>
      <c r="C6054" s="145" t="s">
        <v>36590</v>
      </c>
      <c r="D6054" s="145" t="s">
        <v>1549</v>
      </c>
      <c r="E6054" s="146">
        <v>153.04</v>
      </c>
    </row>
    <row r="6055" spans="2:5" x14ac:dyDescent="0.2">
      <c r="B6055" s="144" t="s">
        <v>36591</v>
      </c>
      <c r="C6055" s="145" t="s">
        <v>36592</v>
      </c>
      <c r="D6055" s="145" t="s">
        <v>1770</v>
      </c>
      <c r="E6055" s="146">
        <v>12.43</v>
      </c>
    </row>
    <row r="6056" spans="2:5" x14ac:dyDescent="0.2">
      <c r="B6056" s="144" t="s">
        <v>36593</v>
      </c>
      <c r="C6056" s="145" t="s">
        <v>36594</v>
      </c>
      <c r="D6056" s="145" t="s">
        <v>1549</v>
      </c>
      <c r="E6056" s="146">
        <v>40.17</v>
      </c>
    </row>
    <row r="6057" spans="2:5" x14ac:dyDescent="0.2">
      <c r="B6057" s="144" t="s">
        <v>36595</v>
      </c>
      <c r="C6057" s="145" t="s">
        <v>36596</v>
      </c>
      <c r="D6057" s="145" t="s">
        <v>1549</v>
      </c>
      <c r="E6057" s="146">
        <v>37.01</v>
      </c>
    </row>
    <row r="6058" spans="2:5" x14ac:dyDescent="0.2">
      <c r="B6058" s="144" t="s">
        <v>36597</v>
      </c>
      <c r="C6058" s="145" t="s">
        <v>36598</v>
      </c>
      <c r="D6058" s="145" t="s">
        <v>1549</v>
      </c>
      <c r="E6058" s="146">
        <v>42.88</v>
      </c>
    </row>
    <row r="6059" spans="2:5" x14ac:dyDescent="0.2">
      <c r="B6059" s="144" t="s">
        <v>36599</v>
      </c>
      <c r="C6059" s="145" t="s">
        <v>36600</v>
      </c>
      <c r="D6059" s="145" t="s">
        <v>2759</v>
      </c>
      <c r="E6059" s="146">
        <v>160.97</v>
      </c>
    </row>
    <row r="6060" spans="2:5" x14ac:dyDescent="0.2">
      <c r="B6060" s="144" t="s">
        <v>36601</v>
      </c>
      <c r="C6060" s="145" t="s">
        <v>36602</v>
      </c>
      <c r="D6060" s="145" t="s">
        <v>2759</v>
      </c>
      <c r="E6060" s="146">
        <v>199.55</v>
      </c>
    </row>
    <row r="6061" spans="2:5" x14ac:dyDescent="0.2">
      <c r="B6061" s="144" t="s">
        <v>36603</v>
      </c>
      <c r="C6061" s="145" t="s">
        <v>36604</v>
      </c>
      <c r="D6061" s="145" t="s">
        <v>2759</v>
      </c>
      <c r="E6061" s="146">
        <v>243.65</v>
      </c>
    </row>
    <row r="6062" spans="2:5" x14ac:dyDescent="0.2">
      <c r="B6062" s="144" t="s">
        <v>36605</v>
      </c>
      <c r="C6062" s="145" t="s">
        <v>36606</v>
      </c>
      <c r="D6062" s="145" t="s">
        <v>2759</v>
      </c>
      <c r="E6062" s="146">
        <v>68.69</v>
      </c>
    </row>
    <row r="6063" spans="2:5" x14ac:dyDescent="0.2">
      <c r="B6063" s="144" t="s">
        <v>36607</v>
      </c>
      <c r="C6063" s="145" t="s">
        <v>36608</v>
      </c>
      <c r="D6063" s="145" t="s">
        <v>2759</v>
      </c>
      <c r="E6063" s="146">
        <v>79.05</v>
      </c>
    </row>
    <row r="6064" spans="2:5" x14ac:dyDescent="0.2">
      <c r="B6064" s="144" t="s">
        <v>36609</v>
      </c>
      <c r="C6064" s="145" t="s">
        <v>36610</v>
      </c>
      <c r="D6064" s="145" t="s">
        <v>2759</v>
      </c>
      <c r="E6064" s="146">
        <v>29.92</v>
      </c>
    </row>
    <row r="6065" spans="2:5" x14ac:dyDescent="0.2">
      <c r="B6065" s="144" t="s">
        <v>36611</v>
      </c>
      <c r="C6065" s="145" t="s">
        <v>36612</v>
      </c>
      <c r="D6065" s="145" t="s">
        <v>2759</v>
      </c>
      <c r="E6065" s="146">
        <v>32.31</v>
      </c>
    </row>
    <row r="6066" spans="2:5" x14ac:dyDescent="0.2">
      <c r="B6066" s="144" t="s">
        <v>36613</v>
      </c>
      <c r="C6066" s="145" t="s">
        <v>27918</v>
      </c>
      <c r="D6066" s="145" t="s">
        <v>2759</v>
      </c>
      <c r="E6066" s="146">
        <v>28.48</v>
      </c>
    </row>
    <row r="6067" spans="2:5" ht="22.5" x14ac:dyDescent="0.2">
      <c r="B6067" s="144" t="s">
        <v>36614</v>
      </c>
      <c r="C6067" s="145" t="s">
        <v>27921</v>
      </c>
      <c r="D6067" s="145" t="s">
        <v>2759</v>
      </c>
      <c r="E6067" s="146">
        <v>42.8</v>
      </c>
    </row>
    <row r="6068" spans="2:5" ht="22.5" x14ac:dyDescent="0.2">
      <c r="B6068" s="144" t="s">
        <v>36615</v>
      </c>
      <c r="C6068" s="145" t="s">
        <v>27924</v>
      </c>
      <c r="D6068" s="145" t="s">
        <v>2759</v>
      </c>
      <c r="E6068" s="146">
        <v>38.799999999999997</v>
      </c>
    </row>
    <row r="6069" spans="2:5" ht="22.5" x14ac:dyDescent="0.2">
      <c r="B6069" s="144" t="s">
        <v>36616</v>
      </c>
      <c r="C6069" s="145" t="s">
        <v>27927</v>
      </c>
      <c r="D6069" s="145" t="s">
        <v>2759</v>
      </c>
      <c r="E6069" s="146">
        <v>40.43</v>
      </c>
    </row>
    <row r="6070" spans="2:5" x14ac:dyDescent="0.2">
      <c r="B6070" s="144" t="s">
        <v>36617</v>
      </c>
      <c r="C6070" s="145" t="s">
        <v>36618</v>
      </c>
      <c r="D6070" s="145" t="s">
        <v>2759</v>
      </c>
      <c r="E6070" s="146">
        <v>18.190000000000001</v>
      </c>
    </row>
    <row r="6071" spans="2:5" x14ac:dyDescent="0.2">
      <c r="B6071" s="144" t="s">
        <v>36619</v>
      </c>
      <c r="C6071" s="145" t="s">
        <v>36620</v>
      </c>
      <c r="D6071" s="145" t="s">
        <v>1549</v>
      </c>
      <c r="E6071" s="146">
        <v>79.05</v>
      </c>
    </row>
    <row r="6072" spans="2:5" ht="22.5" x14ac:dyDescent="0.2">
      <c r="B6072" s="144" t="s">
        <v>36621</v>
      </c>
      <c r="C6072" s="145" t="s">
        <v>36622</v>
      </c>
      <c r="D6072" s="145" t="s">
        <v>1549</v>
      </c>
      <c r="E6072" s="146">
        <v>23615.55</v>
      </c>
    </row>
    <row r="6073" spans="2:5" x14ac:dyDescent="0.2">
      <c r="B6073" s="144" t="s">
        <v>36623</v>
      </c>
      <c r="C6073" s="145" t="s">
        <v>36624</v>
      </c>
      <c r="D6073" s="145" t="s">
        <v>1549</v>
      </c>
      <c r="E6073" s="146">
        <v>57.33</v>
      </c>
    </row>
    <row r="6074" spans="2:5" x14ac:dyDescent="0.2">
      <c r="B6074" s="144" t="s">
        <v>36625</v>
      </c>
      <c r="C6074" s="145" t="s">
        <v>36626</v>
      </c>
      <c r="D6074" s="145" t="s">
        <v>1549</v>
      </c>
      <c r="E6074" s="146">
        <v>206.17</v>
      </c>
    </row>
    <row r="6075" spans="2:5" ht="15.75" x14ac:dyDescent="0.2">
      <c r="B6075" s="147" t="s">
        <v>36627</v>
      </c>
      <c r="C6075" s="147"/>
      <c r="D6075" s="147"/>
      <c r="E6075" s="147"/>
    </row>
    <row r="6076" spans="2:5" ht="25.5" x14ac:dyDescent="0.2">
      <c r="B6076" s="141" t="s">
        <v>36189</v>
      </c>
      <c r="C6076" s="142" t="s">
        <v>36190</v>
      </c>
      <c r="D6076" s="142" t="s">
        <v>36191</v>
      </c>
      <c r="E6076" s="143" t="s">
        <v>36192</v>
      </c>
    </row>
    <row r="6077" spans="2:5" x14ac:dyDescent="0.2">
      <c r="B6077" s="144" t="s">
        <v>36628</v>
      </c>
      <c r="C6077" s="145" t="s">
        <v>36629</v>
      </c>
      <c r="D6077" s="145" t="s">
        <v>1549</v>
      </c>
      <c r="E6077" s="146">
        <v>1.91</v>
      </c>
    </row>
    <row r="6078" spans="2:5" x14ac:dyDescent="0.2">
      <c r="B6078" s="144" t="s">
        <v>36630</v>
      </c>
      <c r="C6078" s="145" t="s">
        <v>36631</v>
      </c>
      <c r="D6078" s="145" t="s">
        <v>1549</v>
      </c>
      <c r="E6078" s="146">
        <v>2.42</v>
      </c>
    </row>
    <row r="6079" spans="2:5" x14ac:dyDescent="0.2">
      <c r="B6079" s="144" t="s">
        <v>36632</v>
      </c>
      <c r="C6079" s="145" t="s">
        <v>36633</v>
      </c>
      <c r="D6079" s="145" t="s">
        <v>1549</v>
      </c>
      <c r="E6079" s="146">
        <v>1.59</v>
      </c>
    </row>
    <row r="6080" spans="2:5" x14ac:dyDescent="0.2">
      <c r="B6080" s="144" t="s">
        <v>36634</v>
      </c>
      <c r="C6080" s="145" t="s">
        <v>36635</v>
      </c>
      <c r="D6080" s="145" t="s">
        <v>1549</v>
      </c>
      <c r="E6080" s="146">
        <v>2.0299999999999998</v>
      </c>
    </row>
    <row r="6081" spans="2:5" x14ac:dyDescent="0.2">
      <c r="B6081" s="144" t="s">
        <v>36636</v>
      </c>
      <c r="C6081" s="145" t="s">
        <v>36637</v>
      </c>
      <c r="D6081" s="145" t="s">
        <v>1549</v>
      </c>
      <c r="E6081" s="146">
        <v>1.57</v>
      </c>
    </row>
    <row r="6082" spans="2:5" x14ac:dyDescent="0.2">
      <c r="B6082" s="144" t="s">
        <v>36638</v>
      </c>
      <c r="C6082" s="145" t="s">
        <v>36639</v>
      </c>
      <c r="D6082" s="145" t="s">
        <v>1549</v>
      </c>
      <c r="E6082" s="146">
        <v>1.91</v>
      </c>
    </row>
    <row r="6083" spans="2:5" x14ac:dyDescent="0.2">
      <c r="B6083" s="144" t="s">
        <v>36640</v>
      </c>
      <c r="C6083" s="145" t="s">
        <v>36641</v>
      </c>
      <c r="D6083" s="145" t="s">
        <v>1549</v>
      </c>
      <c r="E6083" s="146">
        <v>2.95</v>
      </c>
    </row>
    <row r="6084" spans="2:5" x14ac:dyDescent="0.2">
      <c r="B6084" s="144" t="s">
        <v>36642</v>
      </c>
      <c r="C6084" s="145" t="s">
        <v>36643</v>
      </c>
      <c r="D6084" s="145" t="s">
        <v>1549</v>
      </c>
      <c r="E6084" s="146">
        <v>2.5299999999999998</v>
      </c>
    </row>
    <row r="6085" spans="2:5" x14ac:dyDescent="0.2">
      <c r="B6085" s="144" t="s">
        <v>36644</v>
      </c>
      <c r="C6085" s="145" t="s">
        <v>36645</v>
      </c>
      <c r="D6085" s="145" t="s">
        <v>1549</v>
      </c>
      <c r="E6085" s="146">
        <v>3.88</v>
      </c>
    </row>
    <row r="6086" spans="2:5" x14ac:dyDescent="0.2">
      <c r="B6086" s="144" t="s">
        <v>36646</v>
      </c>
      <c r="C6086" s="145" t="s">
        <v>36647</v>
      </c>
      <c r="D6086" s="145" t="s">
        <v>1549</v>
      </c>
      <c r="E6086" s="146">
        <v>3.02</v>
      </c>
    </row>
    <row r="6087" spans="2:5" x14ac:dyDescent="0.2">
      <c r="B6087" s="144" t="s">
        <v>36648</v>
      </c>
      <c r="C6087" s="145" t="s">
        <v>36649</v>
      </c>
      <c r="D6087" s="145" t="s">
        <v>1549</v>
      </c>
      <c r="E6087" s="146">
        <v>1.98</v>
      </c>
    </row>
    <row r="6088" spans="2:5" x14ac:dyDescent="0.2">
      <c r="B6088" s="144" t="s">
        <v>36650</v>
      </c>
      <c r="C6088" s="145" t="s">
        <v>36651</v>
      </c>
      <c r="D6088" s="145" t="s">
        <v>1549</v>
      </c>
      <c r="E6088" s="146">
        <v>4.33</v>
      </c>
    </row>
    <row r="6089" spans="2:5" x14ac:dyDescent="0.2">
      <c r="B6089" s="144" t="s">
        <v>36652</v>
      </c>
      <c r="C6089" s="145" t="s">
        <v>36653</v>
      </c>
      <c r="D6089" s="145" t="s">
        <v>1549</v>
      </c>
      <c r="E6089" s="146">
        <v>16.79</v>
      </c>
    </row>
    <row r="6090" spans="2:5" x14ac:dyDescent="0.2">
      <c r="B6090" s="144" t="s">
        <v>36654</v>
      </c>
      <c r="C6090" s="145" t="s">
        <v>36655</v>
      </c>
      <c r="D6090" s="145" t="s">
        <v>1549</v>
      </c>
      <c r="E6090" s="146">
        <v>4.2</v>
      </c>
    </row>
    <row r="6091" spans="2:5" x14ac:dyDescent="0.2">
      <c r="B6091" s="144" t="s">
        <v>36656</v>
      </c>
      <c r="C6091" s="145" t="s">
        <v>36657</v>
      </c>
      <c r="D6091" s="145" t="s">
        <v>1549</v>
      </c>
      <c r="E6091" s="146">
        <v>6.11</v>
      </c>
    </row>
    <row r="6092" spans="2:5" x14ac:dyDescent="0.2">
      <c r="B6092" s="144" t="s">
        <v>36658</v>
      </c>
      <c r="C6092" s="145" t="s">
        <v>36659</v>
      </c>
      <c r="D6092" s="145" t="s">
        <v>1549</v>
      </c>
      <c r="E6092" s="146">
        <v>12.7</v>
      </c>
    </row>
    <row r="6093" spans="2:5" x14ac:dyDescent="0.2">
      <c r="B6093" s="144" t="s">
        <v>36660</v>
      </c>
      <c r="C6093" s="145" t="s">
        <v>36661</v>
      </c>
      <c r="D6093" s="145" t="s">
        <v>2759</v>
      </c>
      <c r="E6093" s="146">
        <v>54.87</v>
      </c>
    </row>
    <row r="6094" spans="2:5" x14ac:dyDescent="0.2">
      <c r="B6094" s="144" t="s">
        <v>36662</v>
      </c>
      <c r="C6094" s="145" t="s">
        <v>36663</v>
      </c>
      <c r="D6094" s="145" t="s">
        <v>1549</v>
      </c>
      <c r="E6094" s="146">
        <v>2.0699999999999998</v>
      </c>
    </row>
    <row r="6095" spans="2:5" x14ac:dyDescent="0.2">
      <c r="B6095" s="144" t="s">
        <v>36664</v>
      </c>
      <c r="C6095" s="145" t="s">
        <v>36665</v>
      </c>
      <c r="D6095" s="145" t="s">
        <v>1549</v>
      </c>
      <c r="E6095" s="146">
        <v>4.49</v>
      </c>
    </row>
    <row r="6096" spans="2:5" x14ac:dyDescent="0.2">
      <c r="B6096" s="144" t="s">
        <v>36666</v>
      </c>
      <c r="C6096" s="145" t="s">
        <v>36667</v>
      </c>
      <c r="D6096" s="145" t="s">
        <v>1549</v>
      </c>
      <c r="E6096" s="146">
        <v>4.6399999999999997</v>
      </c>
    </row>
    <row r="6097" spans="2:5" x14ac:dyDescent="0.2">
      <c r="B6097" s="144" t="s">
        <v>36668</v>
      </c>
      <c r="C6097" s="145" t="s">
        <v>36669</v>
      </c>
      <c r="D6097" s="145" t="s">
        <v>1549</v>
      </c>
      <c r="E6097" s="146">
        <v>16.8</v>
      </c>
    </row>
    <row r="6098" spans="2:5" x14ac:dyDescent="0.2">
      <c r="B6098" s="144" t="s">
        <v>36670</v>
      </c>
      <c r="C6098" s="145" t="s">
        <v>36671</v>
      </c>
      <c r="D6098" s="145" t="s">
        <v>1549</v>
      </c>
      <c r="E6098" s="146">
        <v>3.12</v>
      </c>
    </row>
    <row r="6099" spans="2:5" x14ac:dyDescent="0.2">
      <c r="B6099" s="144" t="s">
        <v>36672</v>
      </c>
      <c r="C6099" s="145" t="s">
        <v>36673</v>
      </c>
      <c r="D6099" s="145" t="s">
        <v>1549</v>
      </c>
      <c r="E6099" s="146">
        <v>3.42</v>
      </c>
    </row>
    <row r="6100" spans="2:5" x14ac:dyDescent="0.2">
      <c r="B6100" s="144" t="s">
        <v>36674</v>
      </c>
      <c r="C6100" s="145" t="s">
        <v>36675</v>
      </c>
      <c r="D6100" s="145" t="s">
        <v>1549</v>
      </c>
      <c r="E6100" s="146">
        <v>4.63</v>
      </c>
    </row>
    <row r="6101" spans="2:5" x14ac:dyDescent="0.2">
      <c r="B6101" s="144" t="s">
        <v>36676</v>
      </c>
      <c r="C6101" s="145" t="s">
        <v>36677</v>
      </c>
      <c r="D6101" s="145" t="s">
        <v>1549</v>
      </c>
      <c r="E6101" s="146">
        <v>0.68</v>
      </c>
    </row>
    <row r="6102" spans="2:5" x14ac:dyDescent="0.2">
      <c r="B6102" s="144" t="s">
        <v>36678</v>
      </c>
      <c r="C6102" s="145" t="s">
        <v>36679</v>
      </c>
      <c r="D6102" s="145" t="s">
        <v>1549</v>
      </c>
      <c r="E6102" s="146">
        <v>0.56000000000000005</v>
      </c>
    </row>
    <row r="6103" spans="2:5" x14ac:dyDescent="0.2">
      <c r="B6103" s="144" t="s">
        <v>36680</v>
      </c>
      <c r="C6103" s="145" t="s">
        <v>36681</v>
      </c>
      <c r="D6103" s="145" t="s">
        <v>2759</v>
      </c>
      <c r="E6103" s="146">
        <v>21.8</v>
      </c>
    </row>
    <row r="6104" spans="2:5" x14ac:dyDescent="0.2">
      <c r="B6104" s="144" t="s">
        <v>36682</v>
      </c>
      <c r="C6104" s="145" t="s">
        <v>36683</v>
      </c>
      <c r="D6104" s="145" t="s">
        <v>1549</v>
      </c>
      <c r="E6104" s="146">
        <v>0.68</v>
      </c>
    </row>
    <row r="6105" spans="2:5" x14ac:dyDescent="0.2">
      <c r="B6105" s="144" t="s">
        <v>36684</v>
      </c>
      <c r="C6105" s="145" t="s">
        <v>36685</v>
      </c>
      <c r="D6105" s="145" t="s">
        <v>1549</v>
      </c>
      <c r="E6105" s="146">
        <v>0.94</v>
      </c>
    </row>
    <row r="6106" spans="2:5" x14ac:dyDescent="0.2">
      <c r="B6106" s="144" t="s">
        <v>36686</v>
      </c>
      <c r="C6106" s="145" t="s">
        <v>36687</v>
      </c>
      <c r="D6106" s="145" t="s">
        <v>1549</v>
      </c>
      <c r="E6106" s="146">
        <v>0.76</v>
      </c>
    </row>
    <row r="6107" spans="2:5" x14ac:dyDescent="0.2">
      <c r="B6107" s="144" t="s">
        <v>36688</v>
      </c>
      <c r="C6107" s="145" t="s">
        <v>36689</v>
      </c>
      <c r="D6107" s="145" t="s">
        <v>1549</v>
      </c>
      <c r="E6107" s="146">
        <v>1.62</v>
      </c>
    </row>
    <row r="6108" spans="2:5" x14ac:dyDescent="0.2">
      <c r="B6108" s="144" t="s">
        <v>36690</v>
      </c>
      <c r="C6108" s="145" t="s">
        <v>36691</v>
      </c>
      <c r="D6108" s="145" t="s">
        <v>1549</v>
      </c>
      <c r="E6108" s="146">
        <v>0.57999999999999996</v>
      </c>
    </row>
    <row r="6109" spans="2:5" x14ac:dyDescent="0.2">
      <c r="B6109" s="144" t="s">
        <v>36692</v>
      </c>
      <c r="C6109" s="145" t="s">
        <v>36693</v>
      </c>
      <c r="D6109" s="145" t="s">
        <v>1549</v>
      </c>
      <c r="E6109" s="146">
        <v>2.4900000000000002</v>
      </c>
    </row>
    <row r="6110" spans="2:5" ht="15.75" x14ac:dyDescent="0.2">
      <c r="B6110" s="147" t="s">
        <v>36694</v>
      </c>
      <c r="C6110" s="147"/>
      <c r="D6110" s="147"/>
      <c r="E6110" s="147"/>
    </row>
    <row r="6111" spans="2:5" ht="25.5" x14ac:dyDescent="0.2">
      <c r="B6111" s="141" t="s">
        <v>36189</v>
      </c>
      <c r="C6111" s="142" t="s">
        <v>36190</v>
      </c>
      <c r="D6111" s="142" t="s">
        <v>36191</v>
      </c>
      <c r="E6111" s="143" t="s">
        <v>36192</v>
      </c>
    </row>
    <row r="6112" spans="2:5" x14ac:dyDescent="0.2">
      <c r="B6112" s="144" t="s">
        <v>36695</v>
      </c>
      <c r="C6112" s="145" t="s">
        <v>36696</v>
      </c>
      <c r="D6112" s="145" t="s">
        <v>20799</v>
      </c>
      <c r="E6112" s="146">
        <v>2.63</v>
      </c>
    </row>
    <row r="6113" spans="2:5" x14ac:dyDescent="0.2">
      <c r="B6113" s="144" t="s">
        <v>36697</v>
      </c>
      <c r="C6113" s="145" t="s">
        <v>36698</v>
      </c>
      <c r="D6113" s="145" t="s">
        <v>20799</v>
      </c>
      <c r="E6113" s="146">
        <v>5.09</v>
      </c>
    </row>
    <row r="6114" spans="2:5" x14ac:dyDescent="0.2">
      <c r="B6114" s="144" t="s">
        <v>36699</v>
      </c>
      <c r="C6114" s="145" t="s">
        <v>36700</v>
      </c>
      <c r="D6114" s="145" t="s">
        <v>20799</v>
      </c>
      <c r="E6114" s="146">
        <v>4.09</v>
      </c>
    </row>
    <row r="6115" spans="2:5" ht="15.75" x14ac:dyDescent="0.2">
      <c r="B6115" s="147" t="s">
        <v>35997</v>
      </c>
      <c r="C6115" s="147"/>
      <c r="D6115" s="147"/>
      <c r="E6115" s="147"/>
    </row>
    <row r="6116" spans="2:5" ht="25.5" x14ac:dyDescent="0.2">
      <c r="B6116" s="141" t="s">
        <v>36189</v>
      </c>
      <c r="C6116" s="142" t="s">
        <v>36190</v>
      </c>
      <c r="D6116" s="142" t="s">
        <v>36191</v>
      </c>
      <c r="E6116" s="143" t="s">
        <v>36192</v>
      </c>
    </row>
    <row r="6117" spans="2:5" x14ac:dyDescent="0.2">
      <c r="B6117" s="144" t="s">
        <v>36701</v>
      </c>
      <c r="C6117" s="145" t="s">
        <v>36702</v>
      </c>
      <c r="D6117" s="145" t="s">
        <v>20799</v>
      </c>
      <c r="E6117" s="146">
        <v>63.5</v>
      </c>
    </row>
    <row r="6118" spans="2:5" x14ac:dyDescent="0.2">
      <c r="B6118" s="144" t="s">
        <v>36703</v>
      </c>
      <c r="C6118" s="145" t="s">
        <v>36704</v>
      </c>
      <c r="D6118" s="145" t="s">
        <v>5902</v>
      </c>
      <c r="E6118" s="146">
        <v>50</v>
      </c>
    </row>
    <row r="6119" spans="2:5" x14ac:dyDescent="0.2">
      <c r="B6119" s="144" t="s">
        <v>36705</v>
      </c>
      <c r="C6119" s="145" t="s">
        <v>36706</v>
      </c>
      <c r="D6119" s="145" t="s">
        <v>5902</v>
      </c>
      <c r="E6119" s="146">
        <v>5.74</v>
      </c>
    </row>
    <row r="6120" spans="2:5" x14ac:dyDescent="0.2">
      <c r="B6120" s="144" t="s">
        <v>36707</v>
      </c>
      <c r="C6120" s="145" t="s">
        <v>36708</v>
      </c>
      <c r="D6120" s="145" t="s">
        <v>20799</v>
      </c>
      <c r="E6120" s="146">
        <v>10.119999999999999</v>
      </c>
    </row>
    <row r="6121" spans="2:5" x14ac:dyDescent="0.2">
      <c r="B6121" s="144" t="s">
        <v>36709</v>
      </c>
      <c r="C6121" s="145" t="s">
        <v>36710</v>
      </c>
      <c r="D6121" s="145" t="s">
        <v>1549</v>
      </c>
      <c r="E6121" s="146">
        <v>0.94</v>
      </c>
    </row>
    <row r="6122" spans="2:5" x14ac:dyDescent="0.2">
      <c r="B6122" s="144" t="s">
        <v>36711</v>
      </c>
      <c r="C6122" s="145" t="s">
        <v>25663</v>
      </c>
      <c r="D6122" s="145" t="s">
        <v>36712</v>
      </c>
      <c r="E6122" s="146">
        <v>96.72</v>
      </c>
    </row>
    <row r="6123" spans="2:5" x14ac:dyDescent="0.2">
      <c r="B6123" s="144" t="s">
        <v>36713</v>
      </c>
      <c r="C6123" s="145" t="s">
        <v>36714</v>
      </c>
      <c r="D6123" s="145" t="s">
        <v>1549</v>
      </c>
      <c r="E6123" s="146">
        <v>687.71</v>
      </c>
    </row>
    <row r="6124" spans="2:5" x14ac:dyDescent="0.2">
      <c r="B6124" s="144" t="s">
        <v>36715</v>
      </c>
      <c r="C6124" s="145" t="s">
        <v>36716</v>
      </c>
      <c r="D6124" s="145" t="s">
        <v>1549</v>
      </c>
      <c r="E6124" s="146">
        <v>11.14</v>
      </c>
    </row>
    <row r="6125" spans="2:5" x14ac:dyDescent="0.2">
      <c r="B6125" s="144" t="s">
        <v>36717</v>
      </c>
      <c r="C6125" s="145" t="s">
        <v>36718</v>
      </c>
      <c r="D6125" s="145" t="s">
        <v>26257</v>
      </c>
      <c r="E6125" s="146">
        <v>1288.26</v>
      </c>
    </row>
    <row r="6126" spans="2:5" x14ac:dyDescent="0.2">
      <c r="B6126" s="144" t="s">
        <v>36719</v>
      </c>
      <c r="C6126" s="145" t="s">
        <v>36720</v>
      </c>
      <c r="D6126" s="145" t="s">
        <v>1549</v>
      </c>
      <c r="E6126" s="146">
        <v>553</v>
      </c>
    </row>
    <row r="6127" spans="2:5" x14ac:dyDescent="0.2">
      <c r="B6127" s="144" t="s">
        <v>36721</v>
      </c>
      <c r="C6127" s="145" t="s">
        <v>36722</v>
      </c>
      <c r="D6127" s="145" t="s">
        <v>1549</v>
      </c>
      <c r="E6127" s="146">
        <v>1003</v>
      </c>
    </row>
    <row r="6128" spans="2:5" x14ac:dyDescent="0.2">
      <c r="B6128" s="144" t="s">
        <v>36723</v>
      </c>
      <c r="C6128" s="145" t="s">
        <v>36724</v>
      </c>
      <c r="D6128" s="145" t="s">
        <v>1549</v>
      </c>
      <c r="E6128" s="146">
        <v>1901.12</v>
      </c>
    </row>
    <row r="6129" spans="2:5" x14ac:dyDescent="0.2">
      <c r="B6129" s="144" t="s">
        <v>36725</v>
      </c>
      <c r="C6129" s="145" t="s">
        <v>25257</v>
      </c>
      <c r="D6129" s="145" t="s">
        <v>5927</v>
      </c>
      <c r="E6129" s="146">
        <v>35</v>
      </c>
    </row>
    <row r="6130" spans="2:5" x14ac:dyDescent="0.2">
      <c r="B6130" s="144" t="s">
        <v>36726</v>
      </c>
      <c r="C6130" s="145" t="s">
        <v>36727</v>
      </c>
      <c r="D6130" s="145" t="s">
        <v>1549</v>
      </c>
      <c r="E6130" s="146">
        <v>14.33</v>
      </c>
    </row>
    <row r="6131" spans="2:5" x14ac:dyDescent="0.2">
      <c r="B6131" s="144" t="s">
        <v>36728</v>
      </c>
      <c r="C6131" s="145" t="s">
        <v>36729</v>
      </c>
      <c r="D6131" s="145" t="s">
        <v>1549</v>
      </c>
      <c r="E6131" s="146">
        <v>74.97</v>
      </c>
    </row>
    <row r="6132" spans="2:5" x14ac:dyDescent="0.2">
      <c r="B6132" s="144" t="s">
        <v>36730</v>
      </c>
      <c r="C6132" s="145" t="s">
        <v>36731</v>
      </c>
      <c r="D6132" s="145" t="s">
        <v>1549</v>
      </c>
      <c r="E6132" s="146">
        <v>3.3</v>
      </c>
    </row>
    <row r="6133" spans="2:5" x14ac:dyDescent="0.2">
      <c r="B6133" s="144" t="s">
        <v>36732</v>
      </c>
      <c r="C6133" s="145" t="s">
        <v>36733</v>
      </c>
      <c r="D6133" s="145" t="s">
        <v>1549</v>
      </c>
      <c r="E6133" s="146">
        <v>12.61</v>
      </c>
    </row>
    <row r="6134" spans="2:5" x14ac:dyDescent="0.2">
      <c r="B6134" s="144" t="s">
        <v>36734</v>
      </c>
      <c r="C6134" s="145" t="s">
        <v>36735</v>
      </c>
      <c r="D6134" s="145" t="s">
        <v>1549</v>
      </c>
      <c r="E6134" s="146">
        <v>26.29</v>
      </c>
    </row>
    <row r="6135" spans="2:5" x14ac:dyDescent="0.2">
      <c r="B6135" s="144" t="s">
        <v>36736</v>
      </c>
      <c r="C6135" s="145" t="s">
        <v>36737</v>
      </c>
      <c r="D6135" s="145" t="s">
        <v>20799</v>
      </c>
      <c r="E6135" s="146">
        <v>137.19999999999999</v>
      </c>
    </row>
    <row r="6136" spans="2:5" x14ac:dyDescent="0.2">
      <c r="B6136" s="144" t="s">
        <v>36738</v>
      </c>
      <c r="C6136" s="145" t="s">
        <v>36739</v>
      </c>
      <c r="D6136" s="145" t="s">
        <v>5902</v>
      </c>
      <c r="E6136" s="146">
        <v>16.16</v>
      </c>
    </row>
    <row r="6137" spans="2:5" x14ac:dyDescent="0.2">
      <c r="B6137" s="144" t="s">
        <v>36740</v>
      </c>
      <c r="C6137" s="145" t="s">
        <v>36741</v>
      </c>
      <c r="D6137" s="145" t="s">
        <v>1549</v>
      </c>
      <c r="E6137" s="146">
        <v>1.83</v>
      </c>
    </row>
    <row r="6138" spans="2:5" x14ac:dyDescent="0.2">
      <c r="B6138" s="144" t="s">
        <v>36742</v>
      </c>
      <c r="C6138" s="145" t="s">
        <v>36743</v>
      </c>
      <c r="D6138" s="145" t="s">
        <v>5902</v>
      </c>
      <c r="E6138" s="146">
        <v>20.48</v>
      </c>
    </row>
    <row r="6139" spans="2:5" x14ac:dyDescent="0.2">
      <c r="B6139" s="144" t="s">
        <v>36744</v>
      </c>
      <c r="C6139" s="145" t="s">
        <v>36745</v>
      </c>
      <c r="D6139" s="145" t="s">
        <v>26257</v>
      </c>
      <c r="E6139" s="146">
        <v>389.08</v>
      </c>
    </row>
    <row r="6140" spans="2:5" x14ac:dyDescent="0.2">
      <c r="B6140" s="144" t="s">
        <v>36746</v>
      </c>
      <c r="C6140" s="145" t="s">
        <v>36747</v>
      </c>
      <c r="D6140" s="145" t="s">
        <v>2759</v>
      </c>
      <c r="E6140" s="146">
        <v>16.54</v>
      </c>
    </row>
    <row r="6141" spans="2:5" x14ac:dyDescent="0.2">
      <c r="B6141" s="144" t="s">
        <v>36748</v>
      </c>
      <c r="C6141" s="145" t="s">
        <v>36749</v>
      </c>
      <c r="D6141" s="145" t="s">
        <v>1770</v>
      </c>
      <c r="E6141" s="146">
        <v>0.23</v>
      </c>
    </row>
    <row r="6142" spans="2:5" x14ac:dyDescent="0.2">
      <c r="B6142" s="144" t="s">
        <v>36750</v>
      </c>
      <c r="C6142" s="145" t="s">
        <v>36751</v>
      </c>
      <c r="D6142" s="145" t="s">
        <v>5902</v>
      </c>
      <c r="E6142" s="146">
        <v>14</v>
      </c>
    </row>
    <row r="6143" spans="2:5" x14ac:dyDescent="0.2">
      <c r="B6143" s="144" t="s">
        <v>36752</v>
      </c>
      <c r="C6143" s="145" t="s">
        <v>36753</v>
      </c>
      <c r="D6143" s="145" t="s">
        <v>5902</v>
      </c>
      <c r="E6143" s="146">
        <v>14</v>
      </c>
    </row>
    <row r="6144" spans="2:5" x14ac:dyDescent="0.2">
      <c r="B6144" s="144" t="s">
        <v>36754</v>
      </c>
      <c r="C6144" s="145" t="s">
        <v>36755</v>
      </c>
      <c r="D6144" s="145" t="s">
        <v>5902</v>
      </c>
      <c r="E6144" s="146">
        <v>14</v>
      </c>
    </row>
    <row r="6145" spans="2:5" x14ac:dyDescent="0.2">
      <c r="B6145" s="144" t="s">
        <v>36756</v>
      </c>
      <c r="C6145" s="145" t="s">
        <v>36757</v>
      </c>
      <c r="D6145" s="145" t="s">
        <v>36758</v>
      </c>
      <c r="E6145" s="146">
        <v>7.97</v>
      </c>
    </row>
    <row r="6146" spans="2:5" x14ac:dyDescent="0.2">
      <c r="B6146" s="144" t="s">
        <v>36759</v>
      </c>
      <c r="C6146" s="145" t="s">
        <v>36760</v>
      </c>
      <c r="D6146" s="145" t="s">
        <v>1549</v>
      </c>
      <c r="E6146" s="146">
        <v>34.479999999999997</v>
      </c>
    </row>
    <row r="6147" spans="2:5" x14ac:dyDescent="0.2">
      <c r="B6147" s="144" t="s">
        <v>36761</v>
      </c>
      <c r="C6147" s="145" t="s">
        <v>36762</v>
      </c>
      <c r="D6147" s="145" t="s">
        <v>1549</v>
      </c>
      <c r="E6147" s="146">
        <v>27.84</v>
      </c>
    </row>
    <row r="6148" spans="2:5" x14ac:dyDescent="0.2">
      <c r="B6148" s="144" t="s">
        <v>36763</v>
      </c>
      <c r="C6148" s="145" t="s">
        <v>36764</v>
      </c>
      <c r="D6148" s="145" t="s">
        <v>20799</v>
      </c>
      <c r="E6148" s="146">
        <v>7.35</v>
      </c>
    </row>
    <row r="6149" spans="2:5" x14ac:dyDescent="0.2">
      <c r="B6149" s="144" t="s">
        <v>36765</v>
      </c>
      <c r="C6149" s="145" t="s">
        <v>36766</v>
      </c>
      <c r="D6149" s="145" t="s">
        <v>20799</v>
      </c>
      <c r="E6149" s="146">
        <v>3.12</v>
      </c>
    </row>
    <row r="6150" spans="2:5" x14ac:dyDescent="0.2">
      <c r="B6150" s="144" t="s">
        <v>36767</v>
      </c>
      <c r="C6150" s="145" t="s">
        <v>36768</v>
      </c>
      <c r="D6150" s="145" t="s">
        <v>1549</v>
      </c>
      <c r="E6150" s="146">
        <v>320</v>
      </c>
    </row>
    <row r="6151" spans="2:5" x14ac:dyDescent="0.2">
      <c r="B6151" s="144" t="s">
        <v>36769</v>
      </c>
      <c r="C6151" s="145" t="s">
        <v>36770</v>
      </c>
      <c r="D6151" s="145" t="s">
        <v>1549</v>
      </c>
      <c r="E6151" s="146">
        <v>6.8</v>
      </c>
    </row>
    <row r="6152" spans="2:5" x14ac:dyDescent="0.2">
      <c r="B6152" s="144" t="s">
        <v>36771</v>
      </c>
      <c r="C6152" s="145" t="s">
        <v>36772</v>
      </c>
      <c r="D6152" s="145" t="s">
        <v>1549</v>
      </c>
      <c r="E6152" s="146">
        <v>18.21</v>
      </c>
    </row>
    <row r="6153" spans="2:5" x14ac:dyDescent="0.2">
      <c r="B6153" s="144" t="s">
        <v>36773</v>
      </c>
      <c r="C6153" s="145" t="s">
        <v>36774</v>
      </c>
      <c r="D6153" s="145" t="s">
        <v>1549</v>
      </c>
      <c r="E6153" s="146">
        <v>18.21</v>
      </c>
    </row>
    <row r="6154" spans="2:5" x14ac:dyDescent="0.2">
      <c r="B6154" s="144" t="s">
        <v>36775</v>
      </c>
      <c r="C6154" s="145" t="s">
        <v>36776</v>
      </c>
      <c r="D6154" s="145" t="s">
        <v>1549</v>
      </c>
      <c r="E6154" s="146">
        <v>66.150000000000006</v>
      </c>
    </row>
    <row r="6155" spans="2:5" x14ac:dyDescent="0.2">
      <c r="B6155" s="144" t="s">
        <v>36777</v>
      </c>
      <c r="C6155" s="145" t="s">
        <v>36778</v>
      </c>
      <c r="D6155" s="145" t="s">
        <v>36335</v>
      </c>
      <c r="E6155" s="146">
        <v>110.25</v>
      </c>
    </row>
    <row r="6156" spans="2:5" x14ac:dyDescent="0.2">
      <c r="B6156" s="144" t="s">
        <v>36779</v>
      </c>
      <c r="C6156" s="145" t="s">
        <v>36780</v>
      </c>
      <c r="D6156" s="145" t="s">
        <v>5902</v>
      </c>
      <c r="E6156" s="146">
        <v>18.190000000000001</v>
      </c>
    </row>
    <row r="6157" spans="2:5" x14ac:dyDescent="0.2">
      <c r="B6157" s="144" t="s">
        <v>36781</v>
      </c>
      <c r="C6157" s="145" t="s">
        <v>36782</v>
      </c>
      <c r="D6157" s="145" t="s">
        <v>1770</v>
      </c>
      <c r="E6157" s="146">
        <v>1.4</v>
      </c>
    </row>
    <row r="6158" spans="2:5" x14ac:dyDescent="0.2">
      <c r="B6158" s="144" t="s">
        <v>36783</v>
      </c>
      <c r="C6158" s="145" t="s">
        <v>36784</v>
      </c>
      <c r="D6158" s="145" t="s">
        <v>1549</v>
      </c>
      <c r="E6158" s="146">
        <v>36.81</v>
      </c>
    </row>
    <row r="6159" spans="2:5" x14ac:dyDescent="0.2">
      <c r="B6159" s="144" t="s">
        <v>36785</v>
      </c>
      <c r="C6159" s="145" t="s">
        <v>36786</v>
      </c>
      <c r="D6159" s="145" t="s">
        <v>1549</v>
      </c>
      <c r="E6159" s="146">
        <v>35.17</v>
      </c>
    </row>
    <row r="6160" spans="2:5" x14ac:dyDescent="0.2">
      <c r="B6160" s="144" t="s">
        <v>36787</v>
      </c>
      <c r="C6160" s="145" t="s">
        <v>36788</v>
      </c>
      <c r="D6160" s="145" t="s">
        <v>1770</v>
      </c>
      <c r="E6160" s="146">
        <v>0.11</v>
      </c>
    </row>
    <row r="6161" spans="2:5" x14ac:dyDescent="0.2">
      <c r="B6161" s="144" t="s">
        <v>36789</v>
      </c>
      <c r="C6161" s="145" t="s">
        <v>36790</v>
      </c>
      <c r="D6161" s="145" t="s">
        <v>36791</v>
      </c>
      <c r="E6161" s="146">
        <v>38.5</v>
      </c>
    </row>
    <row r="6162" spans="2:5" x14ac:dyDescent="0.2">
      <c r="B6162" s="144" t="s">
        <v>36792</v>
      </c>
      <c r="C6162" s="145" t="s">
        <v>36793</v>
      </c>
      <c r="D6162" s="145" t="s">
        <v>1770</v>
      </c>
      <c r="E6162" s="146">
        <v>1.82</v>
      </c>
    </row>
    <row r="6163" spans="2:5" x14ac:dyDescent="0.2">
      <c r="B6163" s="144" t="s">
        <v>36794</v>
      </c>
      <c r="C6163" s="145" t="s">
        <v>36795</v>
      </c>
      <c r="D6163" s="145" t="s">
        <v>2759</v>
      </c>
      <c r="E6163" s="146">
        <v>48.95</v>
      </c>
    </row>
    <row r="6164" spans="2:5" x14ac:dyDescent="0.2">
      <c r="B6164" s="144" t="s">
        <v>36796</v>
      </c>
      <c r="C6164" s="145" t="s">
        <v>36797</v>
      </c>
      <c r="D6164" s="145" t="s">
        <v>5902</v>
      </c>
      <c r="E6164" s="146">
        <v>6.38</v>
      </c>
    </row>
    <row r="6165" spans="2:5" x14ac:dyDescent="0.2">
      <c r="B6165" s="144" t="s">
        <v>36798</v>
      </c>
      <c r="C6165" s="145" t="s">
        <v>36799</v>
      </c>
      <c r="D6165" s="145" t="s">
        <v>1549</v>
      </c>
      <c r="E6165" s="146">
        <v>992.27</v>
      </c>
    </row>
    <row r="6166" spans="2:5" x14ac:dyDescent="0.2">
      <c r="B6166" s="144" t="s">
        <v>36800</v>
      </c>
      <c r="C6166" s="145" t="s">
        <v>36801</v>
      </c>
      <c r="D6166" s="145" t="s">
        <v>1549</v>
      </c>
      <c r="E6166" s="146">
        <v>3.76</v>
      </c>
    </row>
    <row r="6167" spans="2:5" x14ac:dyDescent="0.2">
      <c r="B6167" s="144" t="s">
        <v>36802</v>
      </c>
      <c r="C6167" s="145" t="s">
        <v>36803</v>
      </c>
      <c r="D6167" s="145" t="s">
        <v>1770</v>
      </c>
      <c r="E6167" s="146">
        <v>22.05</v>
      </c>
    </row>
    <row r="6168" spans="2:5" x14ac:dyDescent="0.2">
      <c r="B6168" s="144" t="s">
        <v>36804</v>
      </c>
      <c r="C6168" s="145" t="s">
        <v>36162</v>
      </c>
      <c r="D6168" s="145" t="s">
        <v>5927</v>
      </c>
      <c r="E6168" s="146">
        <v>1.23</v>
      </c>
    </row>
    <row r="6169" spans="2:5" x14ac:dyDescent="0.2">
      <c r="B6169" s="144" t="s">
        <v>36805</v>
      </c>
      <c r="C6169" s="145" t="s">
        <v>36806</v>
      </c>
      <c r="D6169" s="145" t="s">
        <v>1549</v>
      </c>
      <c r="E6169" s="146">
        <v>10.93</v>
      </c>
    </row>
    <row r="6170" spans="2:5" x14ac:dyDescent="0.2">
      <c r="B6170" s="144" t="s">
        <v>36807</v>
      </c>
      <c r="C6170" s="145" t="s">
        <v>36808</v>
      </c>
      <c r="D6170" s="145" t="s">
        <v>1549</v>
      </c>
      <c r="E6170" s="146">
        <v>7.65</v>
      </c>
    </row>
    <row r="6171" spans="2:5" x14ac:dyDescent="0.2">
      <c r="B6171" s="144" t="s">
        <v>36809</v>
      </c>
      <c r="C6171" s="145" t="s">
        <v>36810</v>
      </c>
      <c r="D6171" s="145" t="s">
        <v>5902</v>
      </c>
      <c r="E6171" s="146">
        <v>63.06</v>
      </c>
    </row>
    <row r="6172" spans="2:5" x14ac:dyDescent="0.2">
      <c r="B6172" s="144" t="s">
        <v>36811</v>
      </c>
      <c r="C6172" s="145" t="s">
        <v>36812</v>
      </c>
      <c r="D6172" s="145" t="s">
        <v>1549</v>
      </c>
      <c r="E6172" s="146">
        <v>0.71</v>
      </c>
    </row>
    <row r="6173" spans="2:5" ht="22.5" x14ac:dyDescent="0.2">
      <c r="B6173" s="144" t="s">
        <v>36813</v>
      </c>
      <c r="C6173" s="145" t="s">
        <v>36814</v>
      </c>
      <c r="D6173" s="145" t="s">
        <v>2759</v>
      </c>
      <c r="E6173" s="146">
        <v>87.53</v>
      </c>
    </row>
    <row r="6174" spans="2:5" x14ac:dyDescent="0.2">
      <c r="B6174" s="144" t="s">
        <v>36815</v>
      </c>
      <c r="C6174" s="145" t="s">
        <v>36816</v>
      </c>
      <c r="D6174" s="145" t="s">
        <v>2759</v>
      </c>
      <c r="E6174" s="146">
        <v>1.2</v>
      </c>
    </row>
    <row r="6175" spans="2:5" x14ac:dyDescent="0.2">
      <c r="B6175" s="144" t="s">
        <v>36817</v>
      </c>
      <c r="C6175" s="145" t="s">
        <v>36818</v>
      </c>
      <c r="D6175" s="145" t="s">
        <v>1549</v>
      </c>
      <c r="E6175" s="146">
        <v>233.98</v>
      </c>
    </row>
    <row r="6176" spans="2:5" x14ac:dyDescent="0.2">
      <c r="B6176" s="144" t="s">
        <v>36819</v>
      </c>
      <c r="C6176" s="145" t="s">
        <v>36820</v>
      </c>
      <c r="D6176" s="145" t="s">
        <v>5902</v>
      </c>
      <c r="E6176" s="146">
        <v>14.22</v>
      </c>
    </row>
    <row r="6177" spans="2:5" x14ac:dyDescent="0.2">
      <c r="B6177" s="144" t="s">
        <v>36821</v>
      </c>
      <c r="C6177" s="145" t="s">
        <v>36822</v>
      </c>
      <c r="D6177" s="145" t="s">
        <v>1549</v>
      </c>
      <c r="E6177" s="146">
        <v>138.18</v>
      </c>
    </row>
    <row r="6178" spans="2:5" x14ac:dyDescent="0.2">
      <c r="B6178" s="144" t="s">
        <v>36823</v>
      </c>
      <c r="C6178" s="145" t="s">
        <v>36824</v>
      </c>
      <c r="D6178" s="145" t="s">
        <v>1549</v>
      </c>
      <c r="E6178" s="146">
        <v>194.68</v>
      </c>
    </row>
    <row r="6179" spans="2:5" x14ac:dyDescent="0.2">
      <c r="B6179" s="144" t="s">
        <v>36825</v>
      </c>
      <c r="C6179" s="145" t="s">
        <v>36826</v>
      </c>
      <c r="D6179" s="145" t="s">
        <v>20799</v>
      </c>
      <c r="E6179" s="146">
        <v>12.13</v>
      </c>
    </row>
    <row r="6180" spans="2:5" x14ac:dyDescent="0.2">
      <c r="B6180" s="144" t="s">
        <v>36827</v>
      </c>
      <c r="C6180" s="145" t="s">
        <v>36828</v>
      </c>
      <c r="D6180" s="145" t="s">
        <v>5927</v>
      </c>
      <c r="E6180" s="146">
        <v>10.95</v>
      </c>
    </row>
    <row r="6181" spans="2:5" x14ac:dyDescent="0.2">
      <c r="B6181" s="144" t="s">
        <v>36829</v>
      </c>
      <c r="C6181" s="145" t="s">
        <v>36830</v>
      </c>
      <c r="D6181" s="145" t="s">
        <v>1549</v>
      </c>
      <c r="E6181" s="146">
        <v>0.17</v>
      </c>
    </row>
    <row r="6182" spans="2:5" x14ac:dyDescent="0.2">
      <c r="B6182" s="144" t="s">
        <v>36831</v>
      </c>
      <c r="C6182" s="145" t="s">
        <v>36832</v>
      </c>
      <c r="D6182" s="145" t="s">
        <v>1549</v>
      </c>
      <c r="E6182" s="146">
        <v>7.0000000000000007E-2</v>
      </c>
    </row>
    <row r="6183" spans="2:5" x14ac:dyDescent="0.2">
      <c r="B6183" s="144" t="s">
        <v>36833</v>
      </c>
      <c r="C6183" s="145" t="s">
        <v>36834</v>
      </c>
      <c r="D6183" s="145" t="s">
        <v>2759</v>
      </c>
      <c r="E6183" s="146">
        <v>7.5</v>
      </c>
    </row>
    <row r="6184" spans="2:5" x14ac:dyDescent="0.2">
      <c r="B6184" s="144" t="s">
        <v>36835</v>
      </c>
      <c r="C6184" s="145" t="s">
        <v>36836</v>
      </c>
      <c r="D6184" s="145" t="s">
        <v>1549</v>
      </c>
      <c r="E6184" s="146">
        <v>47.08</v>
      </c>
    </row>
    <row r="6185" spans="2:5" x14ac:dyDescent="0.2">
      <c r="B6185" s="144" t="s">
        <v>36837</v>
      </c>
      <c r="C6185" s="145" t="s">
        <v>36838</v>
      </c>
      <c r="D6185" s="145" t="s">
        <v>26257</v>
      </c>
      <c r="E6185" s="146">
        <v>26583</v>
      </c>
    </row>
    <row r="6186" spans="2:5" x14ac:dyDescent="0.2">
      <c r="B6186" s="144" t="s">
        <v>36839</v>
      </c>
      <c r="C6186" s="145" t="s">
        <v>36840</v>
      </c>
      <c r="D6186" s="145" t="s">
        <v>2759</v>
      </c>
      <c r="E6186" s="146">
        <v>220.5</v>
      </c>
    </row>
    <row r="6187" spans="2:5" ht="22.5" x14ac:dyDescent="0.2">
      <c r="B6187" s="144" t="s">
        <v>36841</v>
      </c>
      <c r="C6187" s="145" t="s">
        <v>36842</v>
      </c>
      <c r="D6187" s="145" t="s">
        <v>1549</v>
      </c>
      <c r="E6187" s="146">
        <v>45.3</v>
      </c>
    </row>
    <row r="6188" spans="2:5" ht="22.5" x14ac:dyDescent="0.2">
      <c r="B6188" s="144" t="s">
        <v>36843</v>
      </c>
      <c r="C6188" s="145" t="s">
        <v>36844</v>
      </c>
      <c r="D6188" s="145" t="s">
        <v>1549</v>
      </c>
      <c r="E6188" s="146">
        <v>603</v>
      </c>
    </row>
    <row r="6189" spans="2:5" x14ac:dyDescent="0.2">
      <c r="B6189" s="144" t="s">
        <v>36845</v>
      </c>
      <c r="C6189" s="145" t="s">
        <v>36846</v>
      </c>
      <c r="D6189" s="145" t="s">
        <v>1549</v>
      </c>
      <c r="E6189" s="146">
        <v>771.73</v>
      </c>
    </row>
    <row r="6190" spans="2:5" x14ac:dyDescent="0.2">
      <c r="B6190" s="144" t="s">
        <v>36847</v>
      </c>
      <c r="C6190" s="145" t="s">
        <v>36139</v>
      </c>
      <c r="D6190" s="145" t="s">
        <v>1549</v>
      </c>
      <c r="E6190" s="146">
        <v>64.14</v>
      </c>
    </row>
    <row r="6191" spans="2:5" x14ac:dyDescent="0.2">
      <c r="B6191" s="144" t="s">
        <v>36848</v>
      </c>
      <c r="C6191" s="145" t="s">
        <v>36849</v>
      </c>
      <c r="D6191" s="145" t="s">
        <v>5927</v>
      </c>
      <c r="E6191" s="146">
        <v>232.53</v>
      </c>
    </row>
    <row r="6192" spans="2:5" x14ac:dyDescent="0.2">
      <c r="B6192" s="144" t="s">
        <v>36850</v>
      </c>
      <c r="C6192" s="145" t="s">
        <v>36851</v>
      </c>
      <c r="D6192" s="145" t="s">
        <v>2759</v>
      </c>
      <c r="E6192" s="146">
        <v>19.899999999999999</v>
      </c>
    </row>
    <row r="6193" spans="2:5" x14ac:dyDescent="0.2">
      <c r="B6193" s="144" t="s">
        <v>36852</v>
      </c>
      <c r="C6193" s="145" t="s">
        <v>36853</v>
      </c>
      <c r="D6193" s="145" t="s">
        <v>1549</v>
      </c>
      <c r="E6193" s="146">
        <v>397.56</v>
      </c>
    </row>
    <row r="6194" spans="2:5" x14ac:dyDescent="0.2">
      <c r="B6194" s="144" t="s">
        <v>36854</v>
      </c>
      <c r="C6194" s="145" t="s">
        <v>36855</v>
      </c>
      <c r="D6194" s="145" t="s">
        <v>1549</v>
      </c>
      <c r="E6194" s="146">
        <v>285.63</v>
      </c>
    </row>
    <row r="6195" spans="2:5" x14ac:dyDescent="0.2">
      <c r="B6195" s="144" t="s">
        <v>36856</v>
      </c>
      <c r="C6195" s="145" t="s">
        <v>36857</v>
      </c>
      <c r="D6195" s="145" t="s">
        <v>1549</v>
      </c>
      <c r="E6195" s="146">
        <v>906.99</v>
      </c>
    </row>
    <row r="6196" spans="2:5" x14ac:dyDescent="0.2">
      <c r="B6196" s="144" t="s">
        <v>36858</v>
      </c>
      <c r="C6196" s="145" t="s">
        <v>36074</v>
      </c>
      <c r="D6196" s="145" t="s">
        <v>1770</v>
      </c>
      <c r="E6196" s="146">
        <v>220.51</v>
      </c>
    </row>
    <row r="6197" spans="2:5" x14ac:dyDescent="0.2">
      <c r="B6197" s="144" t="s">
        <v>36859</v>
      </c>
      <c r="C6197" s="145" t="s">
        <v>36860</v>
      </c>
      <c r="D6197" s="145" t="s">
        <v>5902</v>
      </c>
      <c r="E6197" s="146">
        <v>13.29</v>
      </c>
    </row>
    <row r="6198" spans="2:5" x14ac:dyDescent="0.2">
      <c r="B6198" s="144" t="s">
        <v>36861</v>
      </c>
      <c r="C6198" s="145" t="s">
        <v>36862</v>
      </c>
      <c r="D6198" s="145" t="s">
        <v>5902</v>
      </c>
      <c r="E6198" s="146">
        <v>24.51</v>
      </c>
    </row>
    <row r="6199" spans="2:5" x14ac:dyDescent="0.2">
      <c r="B6199" s="144" t="s">
        <v>36863</v>
      </c>
      <c r="C6199" s="145" t="s">
        <v>36864</v>
      </c>
      <c r="D6199" s="145" t="s">
        <v>1549</v>
      </c>
      <c r="E6199" s="146">
        <v>30.87</v>
      </c>
    </row>
    <row r="6200" spans="2:5" x14ac:dyDescent="0.2">
      <c r="B6200" s="144" t="s">
        <v>36865</v>
      </c>
      <c r="C6200" s="145" t="s">
        <v>36866</v>
      </c>
      <c r="D6200" s="145" t="s">
        <v>1549</v>
      </c>
      <c r="E6200" s="146">
        <v>0.77</v>
      </c>
    </row>
    <row r="6201" spans="2:5" x14ac:dyDescent="0.2">
      <c r="B6201" s="144" t="s">
        <v>36867</v>
      </c>
      <c r="C6201" s="145" t="s">
        <v>36868</v>
      </c>
      <c r="D6201" s="145" t="s">
        <v>1549</v>
      </c>
      <c r="E6201" s="146">
        <v>0.14000000000000001</v>
      </c>
    </row>
    <row r="6202" spans="2:5" x14ac:dyDescent="0.2">
      <c r="B6202" s="144" t="s">
        <v>36869</v>
      </c>
      <c r="C6202" s="145" t="s">
        <v>36870</v>
      </c>
      <c r="D6202" s="145" t="s">
        <v>20799</v>
      </c>
      <c r="E6202" s="146">
        <v>15.86</v>
      </c>
    </row>
    <row r="6203" spans="2:5" x14ac:dyDescent="0.2">
      <c r="B6203" s="144" t="s">
        <v>36871</v>
      </c>
      <c r="C6203" s="145" t="s">
        <v>36872</v>
      </c>
      <c r="D6203" s="145" t="s">
        <v>26257</v>
      </c>
      <c r="E6203" s="146">
        <v>667.73</v>
      </c>
    </row>
    <row r="6204" spans="2:5" x14ac:dyDescent="0.2">
      <c r="B6204" s="144" t="s">
        <v>36873</v>
      </c>
      <c r="C6204" s="145" t="s">
        <v>36874</v>
      </c>
      <c r="D6204" s="145" t="s">
        <v>5902</v>
      </c>
      <c r="E6204" s="146">
        <v>82.73</v>
      </c>
    </row>
    <row r="6205" spans="2:5" x14ac:dyDescent="0.2">
      <c r="B6205" s="144" t="s">
        <v>36875</v>
      </c>
      <c r="C6205" s="145" t="s">
        <v>36876</v>
      </c>
      <c r="D6205" s="145" t="s">
        <v>5902</v>
      </c>
      <c r="E6205" s="146">
        <v>72.040000000000006</v>
      </c>
    </row>
    <row r="6206" spans="2:5" x14ac:dyDescent="0.2">
      <c r="B6206" s="144" t="s">
        <v>36877</v>
      </c>
      <c r="C6206" s="145" t="s">
        <v>26252</v>
      </c>
      <c r="D6206" s="145" t="s">
        <v>1549</v>
      </c>
      <c r="E6206" s="146">
        <v>101.98</v>
      </c>
    </row>
    <row r="6207" spans="2:5" x14ac:dyDescent="0.2">
      <c r="B6207" s="144" t="s">
        <v>36878</v>
      </c>
      <c r="C6207" s="145" t="s">
        <v>36879</v>
      </c>
      <c r="D6207" s="145" t="s">
        <v>36880</v>
      </c>
      <c r="E6207" s="146">
        <v>613</v>
      </c>
    </row>
    <row r="6208" spans="2:5" x14ac:dyDescent="0.2">
      <c r="B6208" s="144" t="s">
        <v>36881</v>
      </c>
      <c r="C6208" s="145" t="s">
        <v>36882</v>
      </c>
      <c r="D6208" s="145" t="s">
        <v>2759</v>
      </c>
      <c r="E6208" s="146">
        <v>480.18</v>
      </c>
    </row>
    <row r="6209" spans="2:5" x14ac:dyDescent="0.2">
      <c r="B6209" s="144" t="s">
        <v>36883</v>
      </c>
      <c r="C6209" s="145" t="s">
        <v>36884</v>
      </c>
      <c r="D6209" s="145" t="s">
        <v>1770</v>
      </c>
      <c r="E6209" s="146">
        <v>5.51</v>
      </c>
    </row>
    <row r="6210" spans="2:5" x14ac:dyDescent="0.2">
      <c r="B6210" s="144" t="s">
        <v>36885</v>
      </c>
      <c r="C6210" s="145" t="s">
        <v>36886</v>
      </c>
      <c r="D6210" s="145" t="s">
        <v>20799</v>
      </c>
      <c r="E6210" s="146">
        <v>23.21</v>
      </c>
    </row>
    <row r="6211" spans="2:5" x14ac:dyDescent="0.2">
      <c r="B6211" s="144" t="s">
        <v>36887</v>
      </c>
      <c r="C6211" s="145" t="s">
        <v>36888</v>
      </c>
      <c r="D6211" s="145" t="s">
        <v>1549</v>
      </c>
      <c r="E6211" s="146">
        <v>4.28</v>
      </c>
    </row>
    <row r="6212" spans="2:5" x14ac:dyDescent="0.2">
      <c r="B6212" s="144" t="s">
        <v>36889</v>
      </c>
      <c r="C6212" s="145" t="s">
        <v>36890</v>
      </c>
      <c r="D6212" s="145" t="s">
        <v>5902</v>
      </c>
      <c r="E6212" s="146">
        <v>21.83</v>
      </c>
    </row>
    <row r="6213" spans="2:5" x14ac:dyDescent="0.2">
      <c r="B6213" s="144" t="s">
        <v>36891</v>
      </c>
      <c r="C6213" s="145" t="s">
        <v>36892</v>
      </c>
      <c r="D6213" s="145" t="s">
        <v>2759</v>
      </c>
      <c r="E6213" s="146">
        <v>109.75</v>
      </c>
    </row>
    <row r="6214" spans="2:5" x14ac:dyDescent="0.2">
      <c r="B6214" s="144" t="s">
        <v>36893</v>
      </c>
      <c r="C6214" s="145" t="s">
        <v>36894</v>
      </c>
      <c r="D6214" s="145" t="s">
        <v>1549</v>
      </c>
      <c r="E6214" s="146">
        <v>0.15</v>
      </c>
    </row>
    <row r="6215" spans="2:5" ht="15.75" x14ac:dyDescent="0.2">
      <c r="B6215" s="147" t="s">
        <v>36895</v>
      </c>
      <c r="C6215" s="147"/>
      <c r="D6215" s="147"/>
      <c r="E6215" s="147"/>
    </row>
    <row r="6216" spans="2:5" ht="25.5" x14ac:dyDescent="0.2">
      <c r="B6216" s="141" t="s">
        <v>36189</v>
      </c>
      <c r="C6216" s="142" t="s">
        <v>36190</v>
      </c>
      <c r="D6216" s="142" t="s">
        <v>36191</v>
      </c>
      <c r="E6216" s="143" t="s">
        <v>36192</v>
      </c>
    </row>
    <row r="6217" spans="2:5" x14ac:dyDescent="0.2">
      <c r="B6217" s="144" t="s">
        <v>36896</v>
      </c>
      <c r="C6217" s="145" t="s">
        <v>36897</v>
      </c>
      <c r="D6217" s="145" t="s">
        <v>22971</v>
      </c>
      <c r="E6217" s="146">
        <v>4159.8900000000003</v>
      </c>
    </row>
    <row r="6218" spans="2:5" x14ac:dyDescent="0.2">
      <c r="B6218" s="144" t="s">
        <v>36898</v>
      </c>
      <c r="C6218" s="145" t="s">
        <v>36899</v>
      </c>
      <c r="D6218" s="145" t="s">
        <v>22971</v>
      </c>
      <c r="E6218" s="146">
        <v>2607.11</v>
      </c>
    </row>
    <row r="6219" spans="2:5" x14ac:dyDescent="0.2">
      <c r="B6219" s="144" t="s">
        <v>36900</v>
      </c>
      <c r="C6219" s="145" t="s">
        <v>36901</v>
      </c>
      <c r="D6219" s="145" t="s">
        <v>22971</v>
      </c>
      <c r="E6219" s="146">
        <v>5233.41</v>
      </c>
    </row>
    <row r="6220" spans="2:5" ht="22.5" x14ac:dyDescent="0.2">
      <c r="B6220" s="144" t="s">
        <v>36902</v>
      </c>
      <c r="C6220" s="145" t="s">
        <v>36903</v>
      </c>
      <c r="D6220" s="145" t="s">
        <v>22971</v>
      </c>
      <c r="E6220" s="146">
        <v>10466.82</v>
      </c>
    </row>
    <row r="6221" spans="2:5" x14ac:dyDescent="0.2">
      <c r="B6221" s="144" t="s">
        <v>36904</v>
      </c>
      <c r="C6221" s="145" t="s">
        <v>36905</v>
      </c>
      <c r="D6221" s="145" t="s">
        <v>22971</v>
      </c>
      <c r="E6221" s="146">
        <v>6594.47</v>
      </c>
    </row>
    <row r="6222" spans="2:5" x14ac:dyDescent="0.2">
      <c r="B6222" s="144" t="s">
        <v>36906</v>
      </c>
      <c r="C6222" s="145" t="s">
        <v>36907</v>
      </c>
      <c r="D6222" s="145" t="s">
        <v>22971</v>
      </c>
      <c r="E6222" s="146">
        <v>11789.54</v>
      </c>
    </row>
    <row r="6223" spans="2:5" x14ac:dyDescent="0.2">
      <c r="B6223" s="144" t="s">
        <v>36908</v>
      </c>
      <c r="C6223" s="145" t="s">
        <v>36909</v>
      </c>
      <c r="D6223" s="145" t="s">
        <v>22971</v>
      </c>
      <c r="E6223" s="146">
        <v>13208.13</v>
      </c>
    </row>
    <row r="6224" spans="2:5" x14ac:dyDescent="0.2">
      <c r="B6224" s="144" t="s">
        <v>36910</v>
      </c>
      <c r="C6224" s="145" t="s">
        <v>36911</v>
      </c>
      <c r="D6224" s="145" t="s">
        <v>22971</v>
      </c>
      <c r="E6224" s="146">
        <v>15603.38</v>
      </c>
    </row>
    <row r="6225" spans="2:5" x14ac:dyDescent="0.2">
      <c r="B6225" s="144" t="s">
        <v>36912</v>
      </c>
      <c r="C6225" s="145" t="s">
        <v>36913</v>
      </c>
      <c r="D6225" s="145" t="s">
        <v>22971</v>
      </c>
      <c r="E6225" s="146">
        <v>1637.11</v>
      </c>
    </row>
    <row r="6226" spans="2:5" x14ac:dyDescent="0.2">
      <c r="B6226" s="144" t="s">
        <v>36914</v>
      </c>
      <c r="C6226" s="145" t="s">
        <v>36915</v>
      </c>
      <c r="D6226" s="145" t="s">
        <v>22971</v>
      </c>
      <c r="E6226" s="146">
        <v>8300.61</v>
      </c>
    </row>
    <row r="6227" spans="2:5" x14ac:dyDescent="0.2">
      <c r="B6227" s="144" t="s">
        <v>36916</v>
      </c>
      <c r="C6227" s="145" t="s">
        <v>36917</v>
      </c>
      <c r="D6227" s="145" t="s">
        <v>22971</v>
      </c>
      <c r="E6227" s="146">
        <v>18748.240000000002</v>
      </c>
    </row>
    <row r="6228" spans="2:5" x14ac:dyDescent="0.2">
      <c r="B6228" s="144" t="s">
        <v>36918</v>
      </c>
      <c r="C6228" s="145" t="s">
        <v>36919</v>
      </c>
      <c r="D6228" s="145" t="s">
        <v>22971</v>
      </c>
      <c r="E6228" s="146">
        <v>21853.79</v>
      </c>
    </row>
    <row r="6229" spans="2:5" x14ac:dyDescent="0.2">
      <c r="B6229" s="144" t="s">
        <v>36920</v>
      </c>
      <c r="C6229" s="145" t="s">
        <v>36921</v>
      </c>
      <c r="D6229" s="145" t="s">
        <v>22971</v>
      </c>
      <c r="E6229" s="146">
        <v>9311.14</v>
      </c>
    </row>
    <row r="6230" spans="2:5" x14ac:dyDescent="0.2">
      <c r="B6230" s="144" t="s">
        <v>36922</v>
      </c>
      <c r="C6230" s="145" t="s">
        <v>36923</v>
      </c>
      <c r="D6230" s="145" t="s">
        <v>22971</v>
      </c>
      <c r="E6230" s="146">
        <v>3292.98</v>
      </c>
    </row>
    <row r="6231" spans="2:5" x14ac:dyDescent="0.2">
      <c r="B6231" s="144" t="s">
        <v>36924</v>
      </c>
      <c r="C6231" s="145" t="s">
        <v>36925</v>
      </c>
      <c r="D6231" s="145" t="s">
        <v>22971</v>
      </c>
      <c r="E6231" s="146">
        <v>2069.56</v>
      </c>
    </row>
    <row r="6232" spans="2:5" x14ac:dyDescent="0.2">
      <c r="B6232" s="144" t="s">
        <v>36926</v>
      </c>
      <c r="C6232" s="145" t="s">
        <v>36927</v>
      </c>
      <c r="D6232" s="145" t="s">
        <v>22971</v>
      </c>
      <c r="E6232" s="146">
        <v>3945.55</v>
      </c>
    </row>
    <row r="6233" spans="2:5" x14ac:dyDescent="0.2">
      <c r="B6233" s="144" t="s">
        <v>36928</v>
      </c>
      <c r="C6233" s="145" t="s">
        <v>36929</v>
      </c>
      <c r="D6233" s="145" t="s">
        <v>22971</v>
      </c>
      <c r="E6233" s="146">
        <v>8325.1</v>
      </c>
    </row>
    <row r="6234" spans="2:5" x14ac:dyDescent="0.2">
      <c r="B6234" s="144" t="s">
        <v>36930</v>
      </c>
      <c r="C6234" s="145" t="s">
        <v>36931</v>
      </c>
      <c r="D6234" s="145" t="s">
        <v>22971</v>
      </c>
      <c r="E6234" s="146">
        <v>5235.29</v>
      </c>
    </row>
    <row r="6235" spans="2:5" x14ac:dyDescent="0.2">
      <c r="B6235" s="144" t="s">
        <v>36932</v>
      </c>
      <c r="C6235" s="145" t="s">
        <v>36933</v>
      </c>
      <c r="D6235" s="145" t="s">
        <v>22971</v>
      </c>
      <c r="E6235" s="146">
        <v>1301.56</v>
      </c>
    </row>
    <row r="6236" spans="2:5" x14ac:dyDescent="0.2">
      <c r="B6236" s="144" t="s">
        <v>36934</v>
      </c>
      <c r="C6236" s="145" t="s">
        <v>36935</v>
      </c>
      <c r="D6236" s="145" t="s">
        <v>22971</v>
      </c>
      <c r="E6236" s="146">
        <v>6599.37</v>
      </c>
    </row>
    <row r="6237" spans="2:5" x14ac:dyDescent="0.2">
      <c r="B6237" s="144" t="s">
        <v>36936</v>
      </c>
      <c r="C6237" s="145" t="s">
        <v>36937</v>
      </c>
      <c r="D6237" s="145" t="s">
        <v>22971</v>
      </c>
      <c r="E6237" s="146">
        <v>40560.769999999997</v>
      </c>
    </row>
    <row r="6238" spans="2:5" x14ac:dyDescent="0.2">
      <c r="B6238" s="144" t="s">
        <v>36938</v>
      </c>
      <c r="C6238" s="145" t="s">
        <v>36939</v>
      </c>
      <c r="D6238" s="145" t="s">
        <v>22971</v>
      </c>
      <c r="E6238" s="146">
        <v>50943.83</v>
      </c>
    </row>
    <row r="6239" spans="2:5" x14ac:dyDescent="0.2">
      <c r="B6239" s="144" t="s">
        <v>36940</v>
      </c>
      <c r="C6239" s="145" t="s">
        <v>36941</v>
      </c>
      <c r="D6239" s="145" t="s">
        <v>22971</v>
      </c>
      <c r="E6239" s="146">
        <v>59283.86</v>
      </c>
    </row>
    <row r="6240" spans="2:5" x14ac:dyDescent="0.2">
      <c r="B6240" s="144" t="s">
        <v>36942</v>
      </c>
      <c r="C6240" s="145" t="s">
        <v>36943</v>
      </c>
      <c r="D6240" s="145" t="s">
        <v>22971</v>
      </c>
      <c r="E6240" s="146">
        <v>79771.41</v>
      </c>
    </row>
    <row r="6241" spans="2:5" x14ac:dyDescent="0.2">
      <c r="B6241" s="144" t="s">
        <v>36944</v>
      </c>
      <c r="C6241" s="145" t="s">
        <v>36945</v>
      </c>
      <c r="D6241" s="145" t="s">
        <v>22971</v>
      </c>
      <c r="E6241" s="146">
        <v>7472.09</v>
      </c>
    </row>
    <row r="6242" spans="2:5" x14ac:dyDescent="0.2">
      <c r="B6242" s="144" t="s">
        <v>36946</v>
      </c>
      <c r="C6242" s="145" t="s">
        <v>36947</v>
      </c>
      <c r="D6242" s="145" t="s">
        <v>22971</v>
      </c>
      <c r="E6242" s="146">
        <v>11008.11</v>
      </c>
    </row>
    <row r="6243" spans="2:5" x14ac:dyDescent="0.2">
      <c r="B6243" s="144" t="s">
        <v>36948</v>
      </c>
      <c r="C6243" s="145" t="s">
        <v>36949</v>
      </c>
      <c r="D6243" s="145" t="s">
        <v>22971</v>
      </c>
      <c r="E6243" s="146">
        <v>15851.41</v>
      </c>
    </row>
    <row r="6244" spans="2:5" x14ac:dyDescent="0.2">
      <c r="B6244" s="144" t="s">
        <v>36950</v>
      </c>
      <c r="C6244" s="145" t="s">
        <v>36951</v>
      </c>
      <c r="D6244" s="145" t="s">
        <v>22971</v>
      </c>
      <c r="E6244" s="146">
        <v>20962.57</v>
      </c>
    </row>
    <row r="6245" spans="2:5" x14ac:dyDescent="0.2">
      <c r="B6245" s="144" t="s">
        <v>36952</v>
      </c>
      <c r="C6245" s="145" t="s">
        <v>36953</v>
      </c>
      <c r="D6245" s="145" t="s">
        <v>22971</v>
      </c>
      <c r="E6245" s="146">
        <v>29891.95</v>
      </c>
    </row>
    <row r="6246" spans="2:5" ht="33.75" x14ac:dyDescent="0.2">
      <c r="B6246" s="144" t="s">
        <v>36954</v>
      </c>
      <c r="C6246" s="145" t="s">
        <v>36955</v>
      </c>
      <c r="D6246" s="145" t="s">
        <v>1549</v>
      </c>
      <c r="E6246" s="146">
        <v>4399.37</v>
      </c>
    </row>
    <row r="6247" spans="2:5" ht="33.75" x14ac:dyDescent="0.2">
      <c r="B6247" s="144" t="s">
        <v>36956</v>
      </c>
      <c r="C6247" s="145" t="s">
        <v>36957</v>
      </c>
      <c r="D6247" s="145" t="s">
        <v>1549</v>
      </c>
      <c r="E6247" s="146">
        <v>5373.51</v>
      </c>
    </row>
    <row r="6248" spans="2:5" ht="33.75" x14ac:dyDescent="0.2">
      <c r="B6248" s="144" t="s">
        <v>36958</v>
      </c>
      <c r="C6248" s="145" t="s">
        <v>36959</v>
      </c>
      <c r="D6248" s="145" t="s">
        <v>1549</v>
      </c>
      <c r="E6248" s="146">
        <v>6002</v>
      </c>
    </row>
    <row r="6249" spans="2:5" ht="33.75" x14ac:dyDescent="0.2">
      <c r="B6249" s="144" t="s">
        <v>36960</v>
      </c>
      <c r="C6249" s="145" t="s">
        <v>36961</v>
      </c>
      <c r="D6249" s="145" t="s">
        <v>1549</v>
      </c>
      <c r="E6249" s="146">
        <v>7761.75</v>
      </c>
    </row>
    <row r="6250" spans="2:5" ht="33.75" x14ac:dyDescent="0.2">
      <c r="B6250" s="144" t="s">
        <v>36962</v>
      </c>
      <c r="C6250" s="145" t="s">
        <v>36963</v>
      </c>
      <c r="D6250" s="145" t="s">
        <v>1549</v>
      </c>
      <c r="E6250" s="146">
        <v>9590.6299999999992</v>
      </c>
    </row>
    <row r="6251" spans="2:5" ht="33.75" x14ac:dyDescent="0.2">
      <c r="B6251" s="144" t="s">
        <v>36964</v>
      </c>
      <c r="C6251" s="145" t="s">
        <v>36965</v>
      </c>
      <c r="D6251" s="145" t="s">
        <v>1549</v>
      </c>
      <c r="E6251" s="146">
        <v>12096.07</v>
      </c>
    </row>
    <row r="6252" spans="2:5" ht="33.75" x14ac:dyDescent="0.2">
      <c r="B6252" s="144" t="s">
        <v>36966</v>
      </c>
      <c r="C6252" s="145" t="s">
        <v>36967</v>
      </c>
      <c r="D6252" s="145" t="s">
        <v>1549</v>
      </c>
      <c r="E6252" s="146">
        <v>16969</v>
      </c>
    </row>
    <row r="6253" spans="2:5" ht="33.75" x14ac:dyDescent="0.2">
      <c r="B6253" s="144" t="s">
        <v>36968</v>
      </c>
      <c r="C6253" s="145" t="s">
        <v>36969</v>
      </c>
      <c r="D6253" s="145" t="s">
        <v>1549</v>
      </c>
      <c r="E6253" s="146">
        <v>19797.169999999998</v>
      </c>
    </row>
    <row r="6254" spans="2:5" ht="33.75" x14ac:dyDescent="0.2">
      <c r="B6254" s="144" t="s">
        <v>36970</v>
      </c>
      <c r="C6254" s="145" t="s">
        <v>36971</v>
      </c>
      <c r="D6254" s="145" t="s">
        <v>1549</v>
      </c>
      <c r="E6254" s="146">
        <v>32305.84</v>
      </c>
    </row>
    <row r="6255" spans="2:5" ht="33.75" x14ac:dyDescent="0.2">
      <c r="B6255" s="144" t="s">
        <v>36972</v>
      </c>
      <c r="C6255" s="145" t="s">
        <v>36973</v>
      </c>
      <c r="D6255" s="145" t="s">
        <v>1549</v>
      </c>
      <c r="E6255" s="146">
        <v>44312.99</v>
      </c>
    </row>
    <row r="6256" spans="2:5" ht="33.75" x14ac:dyDescent="0.2">
      <c r="B6256" s="144" t="s">
        <v>36974</v>
      </c>
      <c r="C6256" s="145" t="s">
        <v>36975</v>
      </c>
      <c r="D6256" s="145" t="s">
        <v>1549</v>
      </c>
      <c r="E6256" s="146">
        <v>62043.72</v>
      </c>
    </row>
    <row r="6257" spans="2:5" ht="33.75" x14ac:dyDescent="0.2">
      <c r="B6257" s="144" t="s">
        <v>36976</v>
      </c>
      <c r="C6257" s="145" t="s">
        <v>36977</v>
      </c>
      <c r="D6257" s="145" t="s">
        <v>1549</v>
      </c>
      <c r="E6257" s="146">
        <v>68149.14</v>
      </c>
    </row>
    <row r="6258" spans="2:5" ht="33.75" x14ac:dyDescent="0.2">
      <c r="B6258" s="144" t="s">
        <v>36978</v>
      </c>
      <c r="C6258" s="145" t="s">
        <v>36979</v>
      </c>
      <c r="D6258" s="145" t="s">
        <v>1549</v>
      </c>
      <c r="E6258" s="146">
        <v>78452.12</v>
      </c>
    </row>
    <row r="6259" spans="2:5" x14ac:dyDescent="0.2">
      <c r="B6259" s="144" t="s">
        <v>36980</v>
      </c>
      <c r="C6259" s="145" t="s">
        <v>36981</v>
      </c>
      <c r="D6259" s="145" t="s">
        <v>1549</v>
      </c>
      <c r="E6259" s="146">
        <v>107877.74</v>
      </c>
    </row>
    <row r="6260" spans="2:5" x14ac:dyDescent="0.2">
      <c r="B6260" s="144" t="s">
        <v>36982</v>
      </c>
      <c r="C6260" s="145" t="s">
        <v>36983</v>
      </c>
      <c r="D6260" s="145" t="s">
        <v>1549</v>
      </c>
      <c r="E6260" s="146">
        <v>47945.66</v>
      </c>
    </row>
    <row r="6261" spans="2:5" x14ac:dyDescent="0.2">
      <c r="B6261" s="144" t="s">
        <v>36984</v>
      </c>
      <c r="C6261" s="145" t="s">
        <v>36985</v>
      </c>
      <c r="D6261" s="145" t="s">
        <v>1549</v>
      </c>
      <c r="E6261" s="146">
        <v>131850.57999999999</v>
      </c>
    </row>
    <row r="6262" spans="2:5" x14ac:dyDescent="0.2">
      <c r="B6262" s="144" t="s">
        <v>36986</v>
      </c>
      <c r="C6262" s="145" t="s">
        <v>36987</v>
      </c>
      <c r="D6262" s="145" t="s">
        <v>1549</v>
      </c>
      <c r="E6262" s="146">
        <v>57534.8</v>
      </c>
    </row>
    <row r="6263" spans="2:5" ht="15.75" x14ac:dyDescent="0.2">
      <c r="B6263" s="147" t="s">
        <v>36988</v>
      </c>
      <c r="C6263" s="147"/>
      <c r="D6263" s="147"/>
      <c r="E6263" s="147"/>
    </row>
    <row r="6264" spans="2:5" ht="25.5" x14ac:dyDescent="0.2">
      <c r="B6264" s="141" t="s">
        <v>36189</v>
      </c>
      <c r="C6264" s="142" t="s">
        <v>36190</v>
      </c>
      <c r="D6264" s="142" t="s">
        <v>36191</v>
      </c>
      <c r="E6264" s="143" t="s">
        <v>36192</v>
      </c>
    </row>
    <row r="6265" spans="2:5" x14ac:dyDescent="0.2">
      <c r="B6265" s="144" t="s">
        <v>36989</v>
      </c>
      <c r="C6265" s="145" t="s">
        <v>36990</v>
      </c>
      <c r="D6265" s="145" t="s">
        <v>1549</v>
      </c>
      <c r="E6265" s="146">
        <v>5465</v>
      </c>
    </row>
    <row r="6266" spans="2:5" x14ac:dyDescent="0.2">
      <c r="B6266" s="144" t="s">
        <v>36991</v>
      </c>
      <c r="C6266" s="145" t="s">
        <v>36992</v>
      </c>
      <c r="D6266" s="145" t="s">
        <v>1549</v>
      </c>
      <c r="E6266" s="146">
        <v>378986</v>
      </c>
    </row>
    <row r="6267" spans="2:5" x14ac:dyDescent="0.2">
      <c r="B6267" s="144" t="s">
        <v>36993</v>
      </c>
      <c r="C6267" s="145" t="s">
        <v>36994</v>
      </c>
      <c r="D6267" s="145" t="s">
        <v>1549</v>
      </c>
      <c r="E6267" s="146">
        <v>265558</v>
      </c>
    </row>
    <row r="6268" spans="2:5" x14ac:dyDescent="0.2">
      <c r="B6268" s="144" t="s">
        <v>36995</v>
      </c>
      <c r="C6268" s="145" t="s">
        <v>36996</v>
      </c>
      <c r="D6268" s="145" t="s">
        <v>1549</v>
      </c>
      <c r="E6268" s="146">
        <v>12804</v>
      </c>
    </row>
    <row r="6269" spans="2:5" x14ac:dyDescent="0.2">
      <c r="B6269" s="144" t="s">
        <v>36997</v>
      </c>
      <c r="C6269" s="145" t="s">
        <v>36998</v>
      </c>
      <c r="D6269" s="145" t="s">
        <v>1549</v>
      </c>
      <c r="E6269" s="146">
        <v>6310</v>
      </c>
    </row>
    <row r="6270" spans="2:5" x14ac:dyDescent="0.2">
      <c r="B6270" s="144" t="s">
        <v>36999</v>
      </c>
      <c r="C6270" s="145" t="s">
        <v>37000</v>
      </c>
      <c r="D6270" s="145" t="s">
        <v>1549</v>
      </c>
      <c r="E6270" s="146">
        <v>14904</v>
      </c>
    </row>
    <row r="6271" spans="2:5" x14ac:dyDescent="0.2">
      <c r="B6271" s="144" t="s">
        <v>37001</v>
      </c>
      <c r="C6271" s="145" t="s">
        <v>37002</v>
      </c>
      <c r="D6271" s="145" t="s">
        <v>1549</v>
      </c>
      <c r="E6271" s="146">
        <v>39036</v>
      </c>
    </row>
    <row r="6272" spans="2:5" x14ac:dyDescent="0.2">
      <c r="B6272" s="144" t="s">
        <v>37003</v>
      </c>
      <c r="C6272" s="145" t="s">
        <v>37004</v>
      </c>
      <c r="D6272" s="145" t="s">
        <v>1549</v>
      </c>
      <c r="E6272" s="146">
        <v>4137</v>
      </c>
    </row>
    <row r="6273" spans="2:5" x14ac:dyDescent="0.2">
      <c r="B6273" s="144" t="s">
        <v>37005</v>
      </c>
      <c r="C6273" s="145" t="s">
        <v>37006</v>
      </c>
      <c r="D6273" s="145" t="s">
        <v>1549</v>
      </c>
      <c r="E6273" s="146">
        <v>7183</v>
      </c>
    </row>
    <row r="6274" spans="2:5" x14ac:dyDescent="0.2">
      <c r="B6274" s="144" t="s">
        <v>37007</v>
      </c>
      <c r="C6274" s="145" t="s">
        <v>37008</v>
      </c>
      <c r="D6274" s="145" t="s">
        <v>1549</v>
      </c>
      <c r="E6274" s="146">
        <v>6245</v>
      </c>
    </row>
    <row r="6275" spans="2:5" x14ac:dyDescent="0.2">
      <c r="B6275" s="144" t="s">
        <v>37009</v>
      </c>
      <c r="C6275" s="145" t="s">
        <v>37010</v>
      </c>
      <c r="D6275" s="145" t="s">
        <v>1549</v>
      </c>
      <c r="E6275" s="146">
        <v>8432</v>
      </c>
    </row>
    <row r="6276" spans="2:5" x14ac:dyDescent="0.2">
      <c r="B6276" s="144" t="s">
        <v>37011</v>
      </c>
      <c r="C6276" s="145" t="s">
        <v>37012</v>
      </c>
      <c r="D6276" s="145" t="s">
        <v>1549</v>
      </c>
      <c r="E6276" s="146">
        <v>617049</v>
      </c>
    </row>
    <row r="6277" spans="2:5" x14ac:dyDescent="0.2">
      <c r="B6277" s="144" t="s">
        <v>37013</v>
      </c>
      <c r="C6277" s="145" t="s">
        <v>37014</v>
      </c>
      <c r="D6277" s="145" t="s">
        <v>1549</v>
      </c>
      <c r="E6277" s="146">
        <v>343516</v>
      </c>
    </row>
    <row r="6278" spans="2:5" x14ac:dyDescent="0.2">
      <c r="B6278" s="144" t="s">
        <v>37015</v>
      </c>
      <c r="C6278" s="145" t="s">
        <v>37016</v>
      </c>
      <c r="D6278" s="145" t="s">
        <v>1549</v>
      </c>
      <c r="E6278" s="146">
        <v>359130</v>
      </c>
    </row>
    <row r="6279" spans="2:5" x14ac:dyDescent="0.2">
      <c r="B6279" s="144" t="s">
        <v>37017</v>
      </c>
      <c r="C6279" s="145" t="s">
        <v>37018</v>
      </c>
      <c r="D6279" s="145" t="s">
        <v>1549</v>
      </c>
      <c r="E6279" s="146">
        <v>388732</v>
      </c>
    </row>
    <row r="6280" spans="2:5" x14ac:dyDescent="0.2">
      <c r="B6280" s="144" t="s">
        <v>37019</v>
      </c>
      <c r="C6280" s="145" t="s">
        <v>37020</v>
      </c>
      <c r="D6280" s="145" t="s">
        <v>1549</v>
      </c>
      <c r="E6280" s="146">
        <v>336000</v>
      </c>
    </row>
    <row r="6281" spans="2:5" x14ac:dyDescent="0.2">
      <c r="B6281" s="144" t="s">
        <v>37021</v>
      </c>
      <c r="C6281" s="145" t="s">
        <v>37022</v>
      </c>
      <c r="D6281" s="145" t="s">
        <v>1549</v>
      </c>
      <c r="E6281" s="146">
        <v>507000</v>
      </c>
    </row>
    <row r="6282" spans="2:5" x14ac:dyDescent="0.2">
      <c r="B6282" s="144" t="s">
        <v>37023</v>
      </c>
      <c r="C6282" s="145" t="s">
        <v>37024</v>
      </c>
      <c r="D6282" s="145" t="s">
        <v>1549</v>
      </c>
      <c r="E6282" s="146">
        <v>233000</v>
      </c>
    </row>
    <row r="6283" spans="2:5" x14ac:dyDescent="0.2">
      <c r="B6283" s="144" t="s">
        <v>37025</v>
      </c>
      <c r="C6283" s="145" t="s">
        <v>37026</v>
      </c>
      <c r="D6283" s="145" t="s">
        <v>1549</v>
      </c>
      <c r="E6283" s="146">
        <v>355000</v>
      </c>
    </row>
    <row r="6284" spans="2:5" x14ac:dyDescent="0.2">
      <c r="B6284" s="144" t="s">
        <v>37027</v>
      </c>
      <c r="C6284" s="145" t="s">
        <v>37028</v>
      </c>
      <c r="D6284" s="145" t="s">
        <v>1549</v>
      </c>
      <c r="E6284" s="146">
        <v>386000</v>
      </c>
    </row>
    <row r="6285" spans="2:5" x14ac:dyDescent="0.2">
      <c r="B6285" s="144" t="s">
        <v>37029</v>
      </c>
      <c r="C6285" s="145" t="s">
        <v>37030</v>
      </c>
      <c r="D6285" s="145" t="s">
        <v>1549</v>
      </c>
      <c r="E6285" s="146">
        <v>343516</v>
      </c>
    </row>
    <row r="6286" spans="2:5" x14ac:dyDescent="0.2">
      <c r="B6286" s="144" t="s">
        <v>37031</v>
      </c>
      <c r="C6286" s="145" t="s">
        <v>37032</v>
      </c>
      <c r="D6286" s="145" t="s">
        <v>1549</v>
      </c>
      <c r="E6286" s="146">
        <v>459245</v>
      </c>
    </row>
    <row r="6287" spans="2:5" x14ac:dyDescent="0.2">
      <c r="B6287" s="144" t="s">
        <v>37033</v>
      </c>
      <c r="C6287" s="145" t="s">
        <v>37034</v>
      </c>
      <c r="D6287" s="145" t="s">
        <v>1549</v>
      </c>
      <c r="E6287" s="146">
        <v>655803</v>
      </c>
    </row>
    <row r="6288" spans="2:5" x14ac:dyDescent="0.2">
      <c r="B6288" s="144" t="s">
        <v>37035</v>
      </c>
      <c r="C6288" s="145" t="s">
        <v>37036</v>
      </c>
      <c r="D6288" s="145" t="s">
        <v>1549</v>
      </c>
      <c r="E6288" s="146">
        <v>370000</v>
      </c>
    </row>
    <row r="6289" spans="2:5" x14ac:dyDescent="0.2">
      <c r="B6289" s="144" t="s">
        <v>37037</v>
      </c>
      <c r="C6289" s="145" t="s">
        <v>37038</v>
      </c>
      <c r="D6289" s="145" t="s">
        <v>1549</v>
      </c>
      <c r="E6289" s="146">
        <v>403000</v>
      </c>
    </row>
    <row r="6290" spans="2:5" x14ac:dyDescent="0.2">
      <c r="B6290" s="144" t="s">
        <v>37039</v>
      </c>
      <c r="C6290" s="145" t="s">
        <v>37040</v>
      </c>
      <c r="D6290" s="145" t="s">
        <v>1549</v>
      </c>
      <c r="E6290" s="146">
        <v>112430</v>
      </c>
    </row>
    <row r="6291" spans="2:5" x14ac:dyDescent="0.2">
      <c r="B6291" s="144" t="s">
        <v>37041</v>
      </c>
      <c r="C6291" s="145" t="s">
        <v>37042</v>
      </c>
      <c r="D6291" s="145" t="s">
        <v>1549</v>
      </c>
      <c r="E6291" s="146">
        <v>501579</v>
      </c>
    </row>
    <row r="6292" spans="2:5" x14ac:dyDescent="0.2">
      <c r="B6292" s="144" t="s">
        <v>37043</v>
      </c>
      <c r="C6292" s="145" t="s">
        <v>37044</v>
      </c>
      <c r="D6292" s="145" t="s">
        <v>1549</v>
      </c>
      <c r="E6292" s="146">
        <v>991511</v>
      </c>
    </row>
    <row r="6293" spans="2:5" x14ac:dyDescent="0.2">
      <c r="B6293" s="144" t="s">
        <v>37045</v>
      </c>
      <c r="C6293" s="145" t="s">
        <v>37046</v>
      </c>
      <c r="D6293" s="145" t="s">
        <v>1549</v>
      </c>
      <c r="E6293" s="146">
        <v>187</v>
      </c>
    </row>
    <row r="6294" spans="2:5" x14ac:dyDescent="0.2">
      <c r="B6294" s="144" t="s">
        <v>37047</v>
      </c>
      <c r="C6294" s="145" t="s">
        <v>37048</v>
      </c>
      <c r="D6294" s="145" t="s">
        <v>1549</v>
      </c>
      <c r="E6294" s="146">
        <v>1717</v>
      </c>
    </row>
    <row r="6295" spans="2:5" x14ac:dyDescent="0.2">
      <c r="B6295" s="144" t="s">
        <v>37049</v>
      </c>
      <c r="C6295" s="145" t="s">
        <v>37050</v>
      </c>
      <c r="D6295" s="145" t="s">
        <v>1549</v>
      </c>
      <c r="E6295" s="146">
        <v>2031</v>
      </c>
    </row>
    <row r="6296" spans="2:5" x14ac:dyDescent="0.2">
      <c r="B6296" s="144" t="s">
        <v>37051</v>
      </c>
      <c r="C6296" s="145" t="s">
        <v>37052</v>
      </c>
      <c r="D6296" s="145" t="s">
        <v>1549</v>
      </c>
      <c r="E6296" s="146">
        <v>587000</v>
      </c>
    </row>
    <row r="6297" spans="2:5" x14ac:dyDescent="0.2">
      <c r="B6297" s="144" t="s">
        <v>37053</v>
      </c>
      <c r="C6297" s="145" t="s">
        <v>37054</v>
      </c>
      <c r="D6297" s="145" t="s">
        <v>1549</v>
      </c>
      <c r="E6297" s="146">
        <v>690000</v>
      </c>
    </row>
    <row r="6298" spans="2:5" x14ac:dyDescent="0.2">
      <c r="B6298" s="144" t="s">
        <v>37055</v>
      </c>
      <c r="C6298" s="145" t="s">
        <v>37056</v>
      </c>
      <c r="D6298" s="145" t="s">
        <v>1549</v>
      </c>
      <c r="E6298" s="146">
        <v>5371</v>
      </c>
    </row>
    <row r="6299" spans="2:5" x14ac:dyDescent="0.2">
      <c r="B6299" s="144" t="s">
        <v>37057</v>
      </c>
      <c r="C6299" s="145" t="s">
        <v>37058</v>
      </c>
      <c r="D6299" s="145" t="s">
        <v>1549</v>
      </c>
      <c r="E6299" s="146">
        <v>9434.26</v>
      </c>
    </row>
    <row r="6300" spans="2:5" x14ac:dyDescent="0.2">
      <c r="B6300" s="144" t="s">
        <v>37059</v>
      </c>
      <c r="C6300" s="145" t="s">
        <v>37060</v>
      </c>
      <c r="D6300" s="145" t="s">
        <v>1549</v>
      </c>
      <c r="E6300" s="146">
        <v>62458</v>
      </c>
    </row>
    <row r="6301" spans="2:5" x14ac:dyDescent="0.2">
      <c r="B6301" s="144" t="s">
        <v>37061</v>
      </c>
      <c r="C6301" s="145" t="s">
        <v>37062</v>
      </c>
      <c r="D6301" s="145" t="s">
        <v>1549</v>
      </c>
      <c r="E6301" s="146">
        <v>508193</v>
      </c>
    </row>
    <row r="6302" spans="2:5" x14ac:dyDescent="0.2">
      <c r="B6302" s="144" t="s">
        <v>37063</v>
      </c>
      <c r="C6302" s="145" t="s">
        <v>37064</v>
      </c>
      <c r="D6302" s="145" t="s">
        <v>1549</v>
      </c>
      <c r="E6302" s="146">
        <v>227283</v>
      </c>
    </row>
    <row r="6303" spans="2:5" x14ac:dyDescent="0.2">
      <c r="B6303" s="144" t="s">
        <v>37065</v>
      </c>
      <c r="C6303" s="145" t="s">
        <v>37066</v>
      </c>
      <c r="D6303" s="145" t="s">
        <v>1549</v>
      </c>
      <c r="E6303" s="146">
        <v>433674</v>
      </c>
    </row>
    <row r="6304" spans="2:5" x14ac:dyDescent="0.2">
      <c r="B6304" s="144" t="s">
        <v>37067</v>
      </c>
      <c r="C6304" s="145" t="s">
        <v>37068</v>
      </c>
      <c r="D6304" s="145" t="s">
        <v>1549</v>
      </c>
      <c r="E6304" s="146">
        <v>8785</v>
      </c>
    </row>
    <row r="6305" spans="2:5" x14ac:dyDescent="0.2">
      <c r="B6305" s="144" t="s">
        <v>37069</v>
      </c>
      <c r="C6305" s="145" t="s">
        <v>37070</v>
      </c>
      <c r="D6305" s="145" t="s">
        <v>1549</v>
      </c>
      <c r="E6305" s="146">
        <v>464811</v>
      </c>
    </row>
    <row r="6306" spans="2:5" x14ac:dyDescent="0.2">
      <c r="B6306" s="144" t="s">
        <v>37071</v>
      </c>
      <c r="C6306" s="145" t="s">
        <v>37072</v>
      </c>
      <c r="D6306" s="145" t="s">
        <v>1549</v>
      </c>
      <c r="E6306" s="146">
        <v>144274</v>
      </c>
    </row>
    <row r="6307" spans="2:5" x14ac:dyDescent="0.2">
      <c r="B6307" s="144" t="s">
        <v>37073</v>
      </c>
      <c r="C6307" s="145" t="s">
        <v>37074</v>
      </c>
      <c r="D6307" s="145" t="s">
        <v>1549</v>
      </c>
      <c r="E6307" s="146">
        <v>172019</v>
      </c>
    </row>
    <row r="6308" spans="2:5" x14ac:dyDescent="0.2">
      <c r="B6308" s="144" t="s">
        <v>37075</v>
      </c>
      <c r="C6308" s="145" t="s">
        <v>37076</v>
      </c>
      <c r="D6308" s="145" t="s">
        <v>1549</v>
      </c>
      <c r="E6308" s="146">
        <v>188666</v>
      </c>
    </row>
    <row r="6309" spans="2:5" x14ac:dyDescent="0.2">
      <c r="B6309" s="144" t="s">
        <v>37077</v>
      </c>
      <c r="C6309" s="145" t="s">
        <v>37078</v>
      </c>
      <c r="D6309" s="145" t="s">
        <v>1549</v>
      </c>
      <c r="E6309" s="146">
        <v>371322</v>
      </c>
    </row>
    <row r="6310" spans="2:5" x14ac:dyDescent="0.2">
      <c r="B6310" s="144" t="s">
        <v>37079</v>
      </c>
      <c r="C6310" s="145" t="s">
        <v>37080</v>
      </c>
      <c r="D6310" s="145" t="s">
        <v>1549</v>
      </c>
      <c r="E6310" s="146">
        <v>155372</v>
      </c>
    </row>
    <row r="6311" spans="2:5" x14ac:dyDescent="0.2">
      <c r="B6311" s="144" t="s">
        <v>37081</v>
      </c>
      <c r="C6311" s="145" t="s">
        <v>37082</v>
      </c>
      <c r="D6311" s="145" t="s">
        <v>1549</v>
      </c>
      <c r="E6311" s="146">
        <v>5277</v>
      </c>
    </row>
    <row r="6312" spans="2:5" x14ac:dyDescent="0.2">
      <c r="B6312" s="144" t="s">
        <v>37083</v>
      </c>
      <c r="C6312" s="145" t="s">
        <v>37084</v>
      </c>
      <c r="D6312" s="145" t="s">
        <v>1549</v>
      </c>
      <c r="E6312" s="146">
        <v>33294</v>
      </c>
    </row>
    <row r="6313" spans="2:5" x14ac:dyDescent="0.2">
      <c r="B6313" s="144" t="s">
        <v>37085</v>
      </c>
      <c r="C6313" s="145" t="s">
        <v>37086</v>
      </c>
      <c r="D6313" s="145" t="s">
        <v>1549</v>
      </c>
      <c r="E6313" s="146">
        <v>4685</v>
      </c>
    </row>
    <row r="6314" spans="2:5" x14ac:dyDescent="0.2">
      <c r="B6314" s="144" t="s">
        <v>37087</v>
      </c>
      <c r="C6314" s="145" t="s">
        <v>37088</v>
      </c>
      <c r="D6314" s="145" t="s">
        <v>1549</v>
      </c>
      <c r="E6314" s="146">
        <v>2186009</v>
      </c>
    </row>
    <row r="6315" spans="2:5" x14ac:dyDescent="0.2">
      <c r="B6315" s="144" t="s">
        <v>37089</v>
      </c>
      <c r="C6315" s="145" t="s">
        <v>37090</v>
      </c>
      <c r="D6315" s="145" t="s">
        <v>1549</v>
      </c>
      <c r="E6315" s="146">
        <v>3747</v>
      </c>
    </row>
    <row r="6316" spans="2:5" x14ac:dyDescent="0.2">
      <c r="B6316" s="144" t="s">
        <v>37091</v>
      </c>
      <c r="C6316" s="145" t="s">
        <v>37092</v>
      </c>
      <c r="D6316" s="145" t="s">
        <v>1549</v>
      </c>
      <c r="E6316" s="146">
        <v>1171077</v>
      </c>
    </row>
    <row r="6317" spans="2:5" ht="33.75" x14ac:dyDescent="0.2">
      <c r="B6317" s="144" t="s">
        <v>37093</v>
      </c>
      <c r="C6317" s="145" t="s">
        <v>37094</v>
      </c>
      <c r="D6317" s="145" t="s">
        <v>1549</v>
      </c>
      <c r="E6317" s="146">
        <v>143561</v>
      </c>
    </row>
    <row r="6318" spans="2:5" x14ac:dyDescent="0.2">
      <c r="B6318" s="144" t="s">
        <v>37095</v>
      </c>
      <c r="C6318" s="145" t="s">
        <v>37096</v>
      </c>
      <c r="D6318" s="145" t="s">
        <v>1549</v>
      </c>
      <c r="E6318" s="146">
        <v>1075396</v>
      </c>
    </row>
    <row r="6319" spans="2:5" x14ac:dyDescent="0.2">
      <c r="B6319" s="144" t="s">
        <v>37097</v>
      </c>
      <c r="C6319" s="145" t="s">
        <v>37098</v>
      </c>
      <c r="D6319" s="145" t="s">
        <v>1549</v>
      </c>
      <c r="E6319" s="146">
        <v>668208</v>
      </c>
    </row>
    <row r="6320" spans="2:5" ht="22.5" x14ac:dyDescent="0.2">
      <c r="B6320" s="144" t="s">
        <v>37099</v>
      </c>
      <c r="C6320" s="145" t="s">
        <v>37100</v>
      </c>
      <c r="D6320" s="145" t="s">
        <v>1549</v>
      </c>
      <c r="E6320" s="146">
        <v>492094</v>
      </c>
    </row>
    <row r="6321" spans="2:5" x14ac:dyDescent="0.2">
      <c r="B6321" s="144" t="s">
        <v>37101</v>
      </c>
      <c r="C6321" s="145" t="s">
        <v>37102</v>
      </c>
      <c r="D6321" s="145" t="s">
        <v>1549</v>
      </c>
      <c r="E6321" s="146">
        <v>1561</v>
      </c>
    </row>
    <row r="6322" spans="2:5" x14ac:dyDescent="0.2">
      <c r="B6322" s="144" t="s">
        <v>37103</v>
      </c>
      <c r="C6322" s="145" t="s">
        <v>37104</v>
      </c>
      <c r="D6322" s="145" t="s">
        <v>1549</v>
      </c>
      <c r="E6322" s="146">
        <v>45279</v>
      </c>
    </row>
    <row r="6323" spans="2:5" x14ac:dyDescent="0.2">
      <c r="B6323" s="144" t="s">
        <v>37105</v>
      </c>
      <c r="C6323" s="145" t="s">
        <v>37106</v>
      </c>
      <c r="D6323" s="145" t="s">
        <v>1549</v>
      </c>
      <c r="E6323" s="146">
        <v>77202</v>
      </c>
    </row>
    <row r="6324" spans="2:5" ht="22.5" x14ac:dyDescent="0.2">
      <c r="B6324" s="144" t="s">
        <v>37107</v>
      </c>
      <c r="C6324" s="145" t="s">
        <v>37108</v>
      </c>
      <c r="D6324" s="145" t="s">
        <v>1549</v>
      </c>
      <c r="E6324" s="146">
        <v>1459602</v>
      </c>
    </row>
    <row r="6325" spans="2:5" x14ac:dyDescent="0.2">
      <c r="B6325" s="144" t="s">
        <v>37109</v>
      </c>
      <c r="C6325" s="145" t="s">
        <v>37110</v>
      </c>
      <c r="D6325" s="145" t="s">
        <v>1549</v>
      </c>
      <c r="E6325" s="146">
        <v>903</v>
      </c>
    </row>
    <row r="6326" spans="2:5" x14ac:dyDescent="0.2">
      <c r="B6326" s="144" t="s">
        <v>37111</v>
      </c>
      <c r="C6326" s="145" t="s">
        <v>37112</v>
      </c>
      <c r="D6326" s="145" t="s">
        <v>1549</v>
      </c>
      <c r="E6326" s="146">
        <v>7045</v>
      </c>
    </row>
    <row r="6327" spans="2:5" x14ac:dyDescent="0.2">
      <c r="B6327" s="144" t="s">
        <v>37113</v>
      </c>
      <c r="C6327" s="145" t="s">
        <v>37114</v>
      </c>
      <c r="D6327" s="145" t="s">
        <v>1549</v>
      </c>
      <c r="E6327" s="146">
        <v>27438</v>
      </c>
    </row>
    <row r="6328" spans="2:5" x14ac:dyDescent="0.2">
      <c r="B6328" s="144" t="s">
        <v>37115</v>
      </c>
      <c r="C6328" s="145" t="s">
        <v>37116</v>
      </c>
      <c r="D6328" s="145" t="s">
        <v>1549</v>
      </c>
      <c r="E6328" s="146">
        <v>33387</v>
      </c>
    </row>
    <row r="6329" spans="2:5" x14ac:dyDescent="0.2">
      <c r="B6329" s="144" t="s">
        <v>37117</v>
      </c>
      <c r="C6329" s="145" t="s">
        <v>37118</v>
      </c>
      <c r="D6329" s="145" t="s">
        <v>1549</v>
      </c>
      <c r="E6329" s="146">
        <v>93380</v>
      </c>
    </row>
    <row r="6330" spans="2:5" x14ac:dyDescent="0.2">
      <c r="B6330" s="144" t="s">
        <v>37119</v>
      </c>
      <c r="C6330" s="145" t="s">
        <v>37120</v>
      </c>
      <c r="D6330" s="145" t="s">
        <v>1549</v>
      </c>
      <c r="E6330" s="146">
        <v>117107</v>
      </c>
    </row>
    <row r="6331" spans="2:5" x14ac:dyDescent="0.2">
      <c r="B6331" s="144" t="s">
        <v>37121</v>
      </c>
      <c r="C6331" s="145" t="s">
        <v>37122</v>
      </c>
      <c r="D6331" s="145" t="s">
        <v>1549</v>
      </c>
      <c r="E6331" s="146">
        <v>48403</v>
      </c>
    </row>
    <row r="6332" spans="2:5" x14ac:dyDescent="0.2">
      <c r="B6332" s="144" t="s">
        <v>37123</v>
      </c>
      <c r="C6332" s="145" t="s">
        <v>37124</v>
      </c>
      <c r="D6332" s="145" t="s">
        <v>1549</v>
      </c>
      <c r="E6332" s="146">
        <v>202987</v>
      </c>
    </row>
    <row r="6333" spans="2:5" x14ac:dyDescent="0.2">
      <c r="B6333" s="144" t="s">
        <v>37125</v>
      </c>
      <c r="C6333" s="145" t="s">
        <v>37126</v>
      </c>
      <c r="D6333" s="145" t="s">
        <v>1549</v>
      </c>
      <c r="E6333" s="146">
        <v>382551</v>
      </c>
    </row>
    <row r="6334" spans="2:5" x14ac:dyDescent="0.2">
      <c r="B6334" s="144" t="s">
        <v>37127</v>
      </c>
      <c r="C6334" s="145" t="s">
        <v>37128</v>
      </c>
      <c r="D6334" s="145" t="s">
        <v>1549</v>
      </c>
      <c r="E6334" s="146">
        <v>577731</v>
      </c>
    </row>
    <row r="6335" spans="2:5" x14ac:dyDescent="0.2">
      <c r="B6335" s="144" t="s">
        <v>37129</v>
      </c>
      <c r="C6335" s="145" t="s">
        <v>37130</v>
      </c>
      <c r="D6335" s="145" t="s">
        <v>1549</v>
      </c>
      <c r="E6335" s="146">
        <v>229622</v>
      </c>
    </row>
    <row r="6336" spans="2:5" x14ac:dyDescent="0.2">
      <c r="B6336" s="144" t="s">
        <v>37131</v>
      </c>
      <c r="C6336" s="145" t="s">
        <v>37132</v>
      </c>
      <c r="D6336" s="145" t="s">
        <v>1549</v>
      </c>
      <c r="E6336" s="146">
        <v>827562</v>
      </c>
    </row>
    <row r="6337" spans="2:5" ht="22.5" x14ac:dyDescent="0.2">
      <c r="B6337" s="144" t="s">
        <v>37133</v>
      </c>
      <c r="C6337" s="145" t="s">
        <v>37134</v>
      </c>
      <c r="D6337" s="145" t="s">
        <v>1549</v>
      </c>
      <c r="E6337" s="146">
        <v>2300000</v>
      </c>
    </row>
    <row r="6338" spans="2:5" ht="33.75" x14ac:dyDescent="0.2">
      <c r="B6338" s="144" t="s">
        <v>37135</v>
      </c>
      <c r="C6338" s="145" t="s">
        <v>37136</v>
      </c>
      <c r="D6338" s="145" t="s">
        <v>1549</v>
      </c>
      <c r="E6338" s="146">
        <v>9380</v>
      </c>
    </row>
    <row r="6339" spans="2:5" x14ac:dyDescent="0.2">
      <c r="B6339" s="144" t="s">
        <v>37137</v>
      </c>
      <c r="C6339" s="145" t="s">
        <v>37138</v>
      </c>
      <c r="D6339" s="145" t="s">
        <v>1549</v>
      </c>
      <c r="E6339" s="146">
        <v>5654</v>
      </c>
    </row>
    <row r="6340" spans="2:5" x14ac:dyDescent="0.2">
      <c r="B6340" s="144" t="s">
        <v>37139</v>
      </c>
      <c r="C6340" s="145" t="s">
        <v>37140</v>
      </c>
      <c r="D6340" s="145" t="s">
        <v>1549</v>
      </c>
      <c r="E6340" s="146">
        <v>39382</v>
      </c>
    </row>
    <row r="6341" spans="2:5" x14ac:dyDescent="0.2">
      <c r="B6341" s="144" t="s">
        <v>37141</v>
      </c>
      <c r="C6341" s="145" t="s">
        <v>37142</v>
      </c>
      <c r="D6341" s="145" t="s">
        <v>1549</v>
      </c>
      <c r="E6341" s="146">
        <v>149310</v>
      </c>
    </row>
    <row r="6342" spans="2:5" ht="22.5" x14ac:dyDescent="0.2">
      <c r="B6342" s="144" t="s">
        <v>37143</v>
      </c>
      <c r="C6342" s="145" t="s">
        <v>37144</v>
      </c>
      <c r="D6342" s="145" t="s">
        <v>1549</v>
      </c>
      <c r="E6342" s="146">
        <v>236748</v>
      </c>
    </row>
    <row r="6343" spans="2:5" x14ac:dyDescent="0.2">
      <c r="B6343" s="144" t="s">
        <v>37145</v>
      </c>
      <c r="C6343" s="145" t="s">
        <v>37146</v>
      </c>
      <c r="D6343" s="145" t="s">
        <v>1549</v>
      </c>
      <c r="E6343" s="146">
        <v>26692</v>
      </c>
    </row>
    <row r="6344" spans="2:5" x14ac:dyDescent="0.2">
      <c r="B6344" s="144" t="s">
        <v>37147</v>
      </c>
      <c r="C6344" s="145" t="s">
        <v>37148</v>
      </c>
      <c r="D6344" s="145" t="s">
        <v>1549</v>
      </c>
      <c r="E6344" s="146">
        <v>31228</v>
      </c>
    </row>
    <row r="6345" spans="2:5" x14ac:dyDescent="0.2">
      <c r="B6345" s="144" t="s">
        <v>37149</v>
      </c>
      <c r="C6345" s="145" t="s">
        <v>37150</v>
      </c>
      <c r="D6345" s="145" t="s">
        <v>1549</v>
      </c>
      <c r="E6345" s="146">
        <v>8261</v>
      </c>
    </row>
    <row r="6346" spans="2:5" x14ac:dyDescent="0.2">
      <c r="B6346" s="144" t="s">
        <v>37151</v>
      </c>
      <c r="C6346" s="145" t="s">
        <v>37152</v>
      </c>
      <c r="D6346" s="145" t="s">
        <v>1549</v>
      </c>
      <c r="E6346" s="146">
        <v>3961986</v>
      </c>
    </row>
    <row r="6347" spans="2:5" x14ac:dyDescent="0.2">
      <c r="B6347" s="144" t="s">
        <v>37153</v>
      </c>
      <c r="C6347" s="145" t="s">
        <v>37154</v>
      </c>
      <c r="D6347" s="145" t="s">
        <v>1549</v>
      </c>
      <c r="E6347" s="146">
        <v>880220</v>
      </c>
    </row>
    <row r="6348" spans="2:5" x14ac:dyDescent="0.2">
      <c r="B6348" s="144" t="s">
        <v>37155</v>
      </c>
      <c r="C6348" s="145" t="s">
        <v>37156</v>
      </c>
      <c r="D6348" s="145" t="s">
        <v>1549</v>
      </c>
      <c r="E6348" s="146">
        <v>60023</v>
      </c>
    </row>
    <row r="6349" spans="2:5" x14ac:dyDescent="0.2">
      <c r="B6349" s="144" t="s">
        <v>37157</v>
      </c>
      <c r="C6349" s="145" t="s">
        <v>37158</v>
      </c>
      <c r="D6349" s="145" t="s">
        <v>1549</v>
      </c>
      <c r="E6349" s="146">
        <v>42065</v>
      </c>
    </row>
    <row r="6350" spans="2:5" x14ac:dyDescent="0.2">
      <c r="B6350" s="144" t="s">
        <v>37159</v>
      </c>
      <c r="C6350" s="145" t="s">
        <v>37160</v>
      </c>
      <c r="D6350" s="145" t="s">
        <v>1549</v>
      </c>
      <c r="E6350" s="146">
        <v>1525476</v>
      </c>
    </row>
    <row r="6351" spans="2:5" x14ac:dyDescent="0.2">
      <c r="B6351" s="144" t="s">
        <v>37161</v>
      </c>
      <c r="C6351" s="145" t="s">
        <v>37162</v>
      </c>
      <c r="D6351" s="145" t="s">
        <v>1549</v>
      </c>
      <c r="E6351" s="146">
        <v>2607475</v>
      </c>
    </row>
    <row r="6352" spans="2:5" x14ac:dyDescent="0.2">
      <c r="B6352" s="144" t="s">
        <v>37163</v>
      </c>
      <c r="C6352" s="145" t="s">
        <v>37164</v>
      </c>
      <c r="D6352" s="145" t="s">
        <v>1549</v>
      </c>
      <c r="E6352" s="146">
        <v>4995</v>
      </c>
    </row>
    <row r="6353" spans="2:5" x14ac:dyDescent="0.2">
      <c r="B6353" s="144" t="s">
        <v>37165</v>
      </c>
      <c r="C6353" s="145" t="s">
        <v>37166</v>
      </c>
      <c r="D6353" s="145" t="s">
        <v>1549</v>
      </c>
      <c r="E6353" s="146">
        <v>14458</v>
      </c>
    </row>
    <row r="6354" spans="2:5" x14ac:dyDescent="0.2">
      <c r="B6354" s="144" t="s">
        <v>37167</v>
      </c>
      <c r="C6354" s="145" t="s">
        <v>37168</v>
      </c>
      <c r="D6354" s="145" t="s">
        <v>1549</v>
      </c>
      <c r="E6354" s="146">
        <v>453</v>
      </c>
    </row>
    <row r="6355" spans="2:5" x14ac:dyDescent="0.2">
      <c r="B6355" s="144" t="s">
        <v>37169</v>
      </c>
      <c r="C6355" s="145" t="s">
        <v>37170</v>
      </c>
      <c r="D6355" s="145" t="s">
        <v>1549</v>
      </c>
      <c r="E6355" s="146">
        <v>106177</v>
      </c>
    </row>
    <row r="6356" spans="2:5" x14ac:dyDescent="0.2">
      <c r="B6356" s="144" t="s">
        <v>37171</v>
      </c>
      <c r="C6356" s="145" t="s">
        <v>37172</v>
      </c>
      <c r="D6356" s="145" t="s">
        <v>1549</v>
      </c>
      <c r="E6356" s="146">
        <v>68475</v>
      </c>
    </row>
    <row r="6357" spans="2:5" x14ac:dyDescent="0.2">
      <c r="B6357" s="144" t="s">
        <v>37173</v>
      </c>
      <c r="C6357" s="145" t="s">
        <v>37174</v>
      </c>
      <c r="D6357" s="145" t="s">
        <v>1549</v>
      </c>
      <c r="E6357" s="146">
        <v>421587</v>
      </c>
    </row>
    <row r="6358" spans="2:5" x14ac:dyDescent="0.2">
      <c r="B6358" s="144" t="s">
        <v>37175</v>
      </c>
      <c r="C6358" s="145" t="s">
        <v>37176</v>
      </c>
      <c r="D6358" s="145" t="s">
        <v>1549</v>
      </c>
      <c r="E6358" s="146">
        <v>8700</v>
      </c>
    </row>
    <row r="6359" spans="2:5" x14ac:dyDescent="0.2">
      <c r="B6359" s="144" t="s">
        <v>37177</v>
      </c>
      <c r="C6359" s="145" t="s">
        <v>37178</v>
      </c>
      <c r="D6359" s="145" t="s">
        <v>1549</v>
      </c>
      <c r="E6359" s="146">
        <v>9603</v>
      </c>
    </row>
    <row r="6360" spans="2:5" x14ac:dyDescent="0.2">
      <c r="B6360" s="144" t="s">
        <v>37179</v>
      </c>
      <c r="C6360" s="145" t="s">
        <v>36253</v>
      </c>
      <c r="D6360" s="145" t="s">
        <v>1549</v>
      </c>
      <c r="E6360" s="146">
        <v>32000</v>
      </c>
    </row>
    <row r="6361" spans="2:5" x14ac:dyDescent="0.2">
      <c r="B6361" s="144" t="s">
        <v>37180</v>
      </c>
      <c r="C6361" s="145" t="s">
        <v>37181</v>
      </c>
      <c r="D6361" s="145" t="s">
        <v>1549</v>
      </c>
      <c r="E6361" s="146">
        <v>202982</v>
      </c>
    </row>
    <row r="6362" spans="2:5" x14ac:dyDescent="0.2">
      <c r="B6362" s="144" t="s">
        <v>37182</v>
      </c>
      <c r="C6362" s="145" t="s">
        <v>37183</v>
      </c>
      <c r="D6362" s="145" t="s">
        <v>1549</v>
      </c>
      <c r="E6362" s="146">
        <v>17204</v>
      </c>
    </row>
    <row r="6363" spans="2:5" x14ac:dyDescent="0.2">
      <c r="B6363" s="144" t="s">
        <v>37184</v>
      </c>
      <c r="C6363" s="145" t="s">
        <v>37185</v>
      </c>
      <c r="D6363" s="145" t="s">
        <v>1549</v>
      </c>
      <c r="E6363" s="146">
        <v>3122869</v>
      </c>
    </row>
    <row r="6364" spans="2:5" x14ac:dyDescent="0.2">
      <c r="B6364" s="144" t="s">
        <v>37186</v>
      </c>
      <c r="C6364" s="145" t="s">
        <v>37187</v>
      </c>
      <c r="D6364" s="145" t="s">
        <v>1549</v>
      </c>
      <c r="E6364" s="146">
        <v>27760</v>
      </c>
    </row>
    <row r="6365" spans="2:5" x14ac:dyDescent="0.2">
      <c r="B6365" s="144" t="s">
        <v>37188</v>
      </c>
      <c r="C6365" s="145" t="s">
        <v>37189</v>
      </c>
      <c r="D6365" s="145" t="s">
        <v>1549</v>
      </c>
      <c r="E6365" s="146">
        <v>215409</v>
      </c>
    </row>
    <row r="6366" spans="2:5" x14ac:dyDescent="0.2">
      <c r="B6366" s="144" t="s">
        <v>37190</v>
      </c>
      <c r="C6366" s="145" t="s">
        <v>37191</v>
      </c>
      <c r="D6366" s="145" t="s">
        <v>1549</v>
      </c>
      <c r="E6366" s="146">
        <v>1317</v>
      </c>
    </row>
    <row r="6367" spans="2:5" x14ac:dyDescent="0.2">
      <c r="B6367" s="144" t="s">
        <v>37192</v>
      </c>
      <c r="C6367" s="145" t="s">
        <v>37193</v>
      </c>
      <c r="D6367" s="145" t="s">
        <v>1549</v>
      </c>
      <c r="E6367" s="146">
        <v>14000</v>
      </c>
    </row>
    <row r="6368" spans="2:5" x14ac:dyDescent="0.2">
      <c r="B6368" s="144" t="s">
        <v>37194</v>
      </c>
      <c r="C6368" s="145" t="s">
        <v>37195</v>
      </c>
      <c r="D6368" s="145" t="s">
        <v>1549</v>
      </c>
      <c r="E6368" s="146">
        <v>2440</v>
      </c>
    </row>
    <row r="6369" spans="2:5" x14ac:dyDescent="0.2">
      <c r="B6369" s="144" t="s">
        <v>37196</v>
      </c>
      <c r="C6369" s="145" t="s">
        <v>37197</v>
      </c>
      <c r="D6369" s="145" t="s">
        <v>1549</v>
      </c>
      <c r="E6369" s="146">
        <v>14834</v>
      </c>
    </row>
    <row r="6370" spans="2:5" x14ac:dyDescent="0.2">
      <c r="B6370" s="144" t="s">
        <v>37198</v>
      </c>
      <c r="C6370" s="145" t="s">
        <v>37199</v>
      </c>
      <c r="D6370" s="145" t="s">
        <v>1549</v>
      </c>
      <c r="E6370" s="146">
        <v>6715</v>
      </c>
    </row>
    <row r="6371" spans="2:5" x14ac:dyDescent="0.2">
      <c r="B6371" s="144" t="s">
        <v>37200</v>
      </c>
      <c r="C6371" s="145" t="s">
        <v>37201</v>
      </c>
      <c r="D6371" s="145" t="s">
        <v>1549</v>
      </c>
      <c r="E6371" s="146">
        <v>10151</v>
      </c>
    </row>
    <row r="6372" spans="2:5" x14ac:dyDescent="0.2">
      <c r="B6372" s="144" t="s">
        <v>37202</v>
      </c>
      <c r="C6372" s="145" t="s">
        <v>37203</v>
      </c>
      <c r="D6372" s="145" t="s">
        <v>1549</v>
      </c>
      <c r="E6372" s="146">
        <v>3200</v>
      </c>
    </row>
    <row r="6373" spans="2:5" ht="22.5" x14ac:dyDescent="0.2">
      <c r="B6373" s="144" t="s">
        <v>37204</v>
      </c>
      <c r="C6373" s="145" t="s">
        <v>37205</v>
      </c>
      <c r="D6373" s="145" t="s">
        <v>1549</v>
      </c>
      <c r="E6373" s="146">
        <v>190515</v>
      </c>
    </row>
    <row r="6374" spans="2:5" x14ac:dyDescent="0.2">
      <c r="B6374" s="144" t="s">
        <v>37206</v>
      </c>
      <c r="C6374" s="145" t="s">
        <v>37207</v>
      </c>
      <c r="D6374" s="145" t="s">
        <v>1549</v>
      </c>
      <c r="E6374" s="146">
        <v>229951</v>
      </c>
    </row>
    <row r="6375" spans="2:5" x14ac:dyDescent="0.2">
      <c r="B6375" s="144" t="s">
        <v>37208</v>
      </c>
      <c r="C6375" s="145" t="s">
        <v>37209</v>
      </c>
      <c r="D6375" s="145" t="s">
        <v>1549</v>
      </c>
      <c r="E6375" s="146">
        <v>1170</v>
      </c>
    </row>
    <row r="6376" spans="2:5" x14ac:dyDescent="0.2">
      <c r="B6376" s="144" t="s">
        <v>37210</v>
      </c>
      <c r="C6376" s="145" t="s">
        <v>37211</v>
      </c>
      <c r="D6376" s="145" t="s">
        <v>1549</v>
      </c>
      <c r="E6376" s="146">
        <v>1328</v>
      </c>
    </row>
    <row r="6377" spans="2:5" x14ac:dyDescent="0.2">
      <c r="B6377" s="144" t="s">
        <v>37212</v>
      </c>
      <c r="C6377" s="145" t="s">
        <v>37213</v>
      </c>
      <c r="D6377" s="145" t="s">
        <v>1549</v>
      </c>
      <c r="E6377" s="146">
        <v>1717</v>
      </c>
    </row>
    <row r="6378" spans="2:5" x14ac:dyDescent="0.2">
      <c r="B6378" s="144" t="s">
        <v>37214</v>
      </c>
      <c r="C6378" s="145" t="s">
        <v>37215</v>
      </c>
      <c r="D6378" s="145" t="s">
        <v>1549</v>
      </c>
      <c r="E6378" s="146">
        <v>2694</v>
      </c>
    </row>
    <row r="6379" spans="2:5" x14ac:dyDescent="0.2">
      <c r="B6379" s="144" t="s">
        <v>37216</v>
      </c>
      <c r="C6379" s="145" t="s">
        <v>37217</v>
      </c>
      <c r="D6379" s="145" t="s">
        <v>1549</v>
      </c>
      <c r="E6379" s="146">
        <v>4491</v>
      </c>
    </row>
    <row r="6380" spans="2:5" x14ac:dyDescent="0.2">
      <c r="B6380" s="144" t="s">
        <v>37218</v>
      </c>
      <c r="C6380" s="145" t="s">
        <v>37219</v>
      </c>
      <c r="D6380" s="145" t="s">
        <v>1549</v>
      </c>
      <c r="E6380" s="146">
        <v>292521</v>
      </c>
    </row>
    <row r="6381" spans="2:5" x14ac:dyDescent="0.2">
      <c r="B6381" s="144" t="s">
        <v>37220</v>
      </c>
      <c r="C6381" s="145" t="s">
        <v>37221</v>
      </c>
      <c r="D6381" s="145" t="s">
        <v>1549</v>
      </c>
      <c r="E6381" s="146">
        <v>17176</v>
      </c>
    </row>
    <row r="6382" spans="2:5" x14ac:dyDescent="0.2">
      <c r="B6382" s="144" t="s">
        <v>37222</v>
      </c>
      <c r="C6382" s="145" t="s">
        <v>37223</v>
      </c>
      <c r="D6382" s="145" t="s">
        <v>1549</v>
      </c>
      <c r="E6382" s="146">
        <v>968595</v>
      </c>
    </row>
    <row r="6383" spans="2:5" x14ac:dyDescent="0.2">
      <c r="B6383" s="144" t="s">
        <v>37224</v>
      </c>
      <c r="C6383" s="145" t="s">
        <v>37225</v>
      </c>
      <c r="D6383" s="145" t="s">
        <v>1549</v>
      </c>
      <c r="E6383" s="146">
        <v>2694071</v>
      </c>
    </row>
    <row r="6384" spans="2:5" x14ac:dyDescent="0.2">
      <c r="B6384" s="144" t="s">
        <v>37226</v>
      </c>
      <c r="C6384" s="145" t="s">
        <v>37227</v>
      </c>
      <c r="D6384" s="145" t="s">
        <v>1549</v>
      </c>
      <c r="E6384" s="146">
        <v>2565782</v>
      </c>
    </row>
    <row r="6385" spans="2:5" x14ac:dyDescent="0.2">
      <c r="B6385" s="144" t="s">
        <v>37228</v>
      </c>
      <c r="C6385" s="145" t="s">
        <v>37229</v>
      </c>
      <c r="D6385" s="145" t="s">
        <v>1549</v>
      </c>
      <c r="E6385" s="146">
        <v>165056</v>
      </c>
    </row>
    <row r="6386" spans="2:5" x14ac:dyDescent="0.2">
      <c r="B6386" s="144" t="s">
        <v>37230</v>
      </c>
      <c r="C6386" s="145" t="s">
        <v>37231</v>
      </c>
      <c r="D6386" s="145" t="s">
        <v>1549</v>
      </c>
      <c r="E6386" s="146">
        <v>1327220</v>
      </c>
    </row>
    <row r="6387" spans="2:5" x14ac:dyDescent="0.2">
      <c r="B6387" s="144" t="s">
        <v>37232</v>
      </c>
      <c r="C6387" s="145" t="s">
        <v>37233</v>
      </c>
      <c r="D6387" s="145" t="s">
        <v>1549</v>
      </c>
      <c r="E6387" s="146">
        <v>132775</v>
      </c>
    </row>
    <row r="6388" spans="2:5" x14ac:dyDescent="0.2">
      <c r="B6388" s="144" t="s">
        <v>37234</v>
      </c>
      <c r="C6388" s="145" t="s">
        <v>37235</v>
      </c>
      <c r="D6388" s="145" t="s">
        <v>1549</v>
      </c>
      <c r="E6388" s="146">
        <v>2606000</v>
      </c>
    </row>
    <row r="6389" spans="2:5" x14ac:dyDescent="0.2">
      <c r="B6389" s="144" t="s">
        <v>37236</v>
      </c>
      <c r="C6389" s="145" t="s">
        <v>37237</v>
      </c>
      <c r="D6389" s="145" t="s">
        <v>1549</v>
      </c>
      <c r="E6389" s="146">
        <v>780717</v>
      </c>
    </row>
    <row r="6390" spans="2:5" x14ac:dyDescent="0.2">
      <c r="B6390" s="144" t="s">
        <v>37238</v>
      </c>
      <c r="C6390" s="145" t="s">
        <v>37239</v>
      </c>
      <c r="D6390" s="145" t="s">
        <v>1549</v>
      </c>
      <c r="E6390" s="146">
        <v>128000</v>
      </c>
    </row>
    <row r="6391" spans="2:5" x14ac:dyDescent="0.2">
      <c r="B6391" s="144" t="s">
        <v>37240</v>
      </c>
      <c r="C6391" s="145" t="s">
        <v>37241</v>
      </c>
      <c r="D6391" s="145" t="s">
        <v>1549</v>
      </c>
      <c r="E6391" s="146">
        <v>38976</v>
      </c>
    </row>
    <row r="6392" spans="2:5" x14ac:dyDescent="0.2">
      <c r="B6392" s="144" t="s">
        <v>37242</v>
      </c>
      <c r="C6392" s="145" t="s">
        <v>37243</v>
      </c>
      <c r="D6392" s="145" t="s">
        <v>1549</v>
      </c>
      <c r="E6392" s="146">
        <v>183000</v>
      </c>
    </row>
    <row r="6393" spans="2:5" x14ac:dyDescent="0.2">
      <c r="B6393" s="144" t="s">
        <v>37244</v>
      </c>
      <c r="C6393" s="145" t="s">
        <v>37245</v>
      </c>
      <c r="D6393" s="145" t="s">
        <v>1549</v>
      </c>
      <c r="E6393" s="146">
        <v>53578</v>
      </c>
    </row>
    <row r="6394" spans="2:5" x14ac:dyDescent="0.2">
      <c r="B6394" s="144" t="s">
        <v>37246</v>
      </c>
      <c r="C6394" s="145" t="s">
        <v>37247</v>
      </c>
      <c r="D6394" s="145" t="s">
        <v>1549</v>
      </c>
      <c r="E6394" s="146">
        <v>65580</v>
      </c>
    </row>
    <row r="6395" spans="2:5" x14ac:dyDescent="0.2">
      <c r="B6395" s="144" t="s">
        <v>37248</v>
      </c>
      <c r="C6395" s="145" t="s">
        <v>37249</v>
      </c>
      <c r="D6395" s="145" t="s">
        <v>1549</v>
      </c>
      <c r="E6395" s="146">
        <v>11710</v>
      </c>
    </row>
    <row r="6396" spans="2:5" x14ac:dyDescent="0.2">
      <c r="B6396" s="144" t="s">
        <v>37250</v>
      </c>
      <c r="C6396" s="145" t="s">
        <v>37251</v>
      </c>
      <c r="D6396" s="145" t="s">
        <v>1549</v>
      </c>
      <c r="E6396" s="146">
        <v>6558</v>
      </c>
    </row>
    <row r="6397" spans="2:5" x14ac:dyDescent="0.2">
      <c r="B6397" s="144" t="s">
        <v>37252</v>
      </c>
      <c r="C6397" s="145" t="s">
        <v>37253</v>
      </c>
      <c r="D6397" s="145" t="s">
        <v>1549</v>
      </c>
      <c r="E6397" s="146">
        <v>902681</v>
      </c>
    </row>
    <row r="6398" spans="2:5" ht="15.75" x14ac:dyDescent="0.2">
      <c r="B6398" s="147" t="s">
        <v>37254</v>
      </c>
      <c r="C6398" s="147"/>
      <c r="D6398" s="147"/>
      <c r="E6398" s="147"/>
    </row>
    <row r="6399" spans="2:5" ht="25.5" x14ac:dyDescent="0.2">
      <c r="B6399" s="141" t="s">
        <v>36189</v>
      </c>
      <c r="C6399" s="142" t="s">
        <v>36190</v>
      </c>
      <c r="D6399" s="142" t="s">
        <v>36191</v>
      </c>
      <c r="E6399" s="143" t="s">
        <v>36192</v>
      </c>
    </row>
    <row r="6400" spans="2:5" x14ac:dyDescent="0.2">
      <c r="B6400" s="144" t="s">
        <v>37255</v>
      </c>
      <c r="C6400" s="145" t="s">
        <v>37256</v>
      </c>
      <c r="D6400" s="145" t="s">
        <v>3724</v>
      </c>
      <c r="E6400" s="146">
        <v>0.46310409999999996</v>
      </c>
    </row>
    <row r="6401" spans="2:5" x14ac:dyDescent="0.2">
      <c r="B6401" s="144" t="s">
        <v>37257</v>
      </c>
      <c r="C6401" s="145" t="s">
        <v>37258</v>
      </c>
      <c r="D6401" s="145" t="s">
        <v>3724</v>
      </c>
      <c r="E6401" s="146">
        <v>0.90030409999999994</v>
      </c>
    </row>
    <row r="6402" spans="2:5" x14ac:dyDescent="0.2">
      <c r="B6402" s="144" t="s">
        <v>37259</v>
      </c>
      <c r="C6402" s="145" t="s">
        <v>37260</v>
      </c>
      <c r="D6402" s="145" t="s">
        <v>3724</v>
      </c>
      <c r="E6402" s="146">
        <v>39.25166523</v>
      </c>
    </row>
    <row r="6403" spans="2:5" x14ac:dyDescent="0.2">
      <c r="B6403" s="144" t="s">
        <v>37261</v>
      </c>
      <c r="C6403" s="145" t="s">
        <v>37262</v>
      </c>
      <c r="D6403" s="145" t="s">
        <v>3724</v>
      </c>
      <c r="E6403" s="146">
        <v>57.424175230000003</v>
      </c>
    </row>
    <row r="6404" spans="2:5" x14ac:dyDescent="0.2">
      <c r="B6404" s="144" t="s">
        <v>37263</v>
      </c>
      <c r="C6404" s="145" t="s">
        <v>37264</v>
      </c>
      <c r="D6404" s="145" t="s">
        <v>3724</v>
      </c>
      <c r="E6404" s="146">
        <v>53.676861933333335</v>
      </c>
    </row>
    <row r="6405" spans="2:5" x14ac:dyDescent="0.2">
      <c r="B6405" s="144" t="s">
        <v>37265</v>
      </c>
      <c r="C6405" s="145" t="s">
        <v>37266</v>
      </c>
      <c r="D6405" s="145" t="s">
        <v>3724</v>
      </c>
      <c r="E6405" s="146">
        <v>95.073517488888896</v>
      </c>
    </row>
    <row r="6406" spans="2:5" x14ac:dyDescent="0.2">
      <c r="B6406" s="144" t="s">
        <v>37267</v>
      </c>
      <c r="C6406" s="145" t="s">
        <v>37268</v>
      </c>
      <c r="D6406" s="145" t="s">
        <v>3724</v>
      </c>
      <c r="E6406" s="146">
        <v>22.893313536000001</v>
      </c>
    </row>
    <row r="6407" spans="2:5" x14ac:dyDescent="0.2">
      <c r="B6407" s="144" t="s">
        <v>37269</v>
      </c>
      <c r="C6407" s="145" t="s">
        <v>37270</v>
      </c>
      <c r="D6407" s="145" t="s">
        <v>3724</v>
      </c>
      <c r="E6407" s="146">
        <v>28.518883536000001</v>
      </c>
    </row>
    <row r="6408" spans="2:5" x14ac:dyDescent="0.2">
      <c r="B6408" s="144" t="s">
        <v>37271</v>
      </c>
      <c r="C6408" s="145" t="s">
        <v>37272</v>
      </c>
      <c r="D6408" s="145" t="s">
        <v>3724</v>
      </c>
      <c r="E6408" s="146">
        <v>21.856975039999998</v>
      </c>
    </row>
    <row r="6409" spans="2:5" x14ac:dyDescent="0.2">
      <c r="B6409" s="144" t="s">
        <v>37273</v>
      </c>
      <c r="C6409" s="145" t="s">
        <v>37274</v>
      </c>
      <c r="D6409" s="145" t="s">
        <v>3724</v>
      </c>
      <c r="E6409" s="146">
        <v>22.361775040000001</v>
      </c>
    </row>
    <row r="6410" spans="2:5" x14ac:dyDescent="0.2">
      <c r="B6410" s="144" t="s">
        <v>37275</v>
      </c>
      <c r="C6410" s="145" t="s">
        <v>37276</v>
      </c>
      <c r="D6410" s="145" t="s">
        <v>3724</v>
      </c>
      <c r="E6410" s="146">
        <v>23.228439936000001</v>
      </c>
    </row>
    <row r="6411" spans="2:5" x14ac:dyDescent="0.2">
      <c r="B6411" s="144" t="s">
        <v>37277</v>
      </c>
      <c r="C6411" s="145" t="s">
        <v>37278</v>
      </c>
      <c r="D6411" s="145" t="s">
        <v>3724</v>
      </c>
      <c r="E6411" s="146">
        <v>24.420759936</v>
      </c>
    </row>
    <row r="6412" spans="2:5" x14ac:dyDescent="0.2">
      <c r="B6412" s="144" t="s">
        <v>37279</v>
      </c>
      <c r="C6412" s="145" t="s">
        <v>37280</v>
      </c>
      <c r="D6412" s="145" t="s">
        <v>3724</v>
      </c>
      <c r="E6412" s="146">
        <v>23.369521024000001</v>
      </c>
    </row>
    <row r="6413" spans="2:5" x14ac:dyDescent="0.2">
      <c r="B6413" s="144" t="s">
        <v>37281</v>
      </c>
      <c r="C6413" s="145" t="s">
        <v>37282</v>
      </c>
      <c r="D6413" s="145" t="s">
        <v>3724</v>
      </c>
      <c r="E6413" s="146">
        <v>31.093651024</v>
      </c>
    </row>
    <row r="6414" spans="2:5" x14ac:dyDescent="0.2">
      <c r="B6414" s="144" t="s">
        <v>37283</v>
      </c>
      <c r="C6414" s="145" t="s">
        <v>37284</v>
      </c>
      <c r="D6414" s="145" t="s">
        <v>3724</v>
      </c>
      <c r="E6414" s="146">
        <v>0.55016583999999991</v>
      </c>
    </row>
    <row r="6415" spans="2:5" x14ac:dyDescent="0.2">
      <c r="B6415" s="144" t="s">
        <v>37285</v>
      </c>
      <c r="C6415" s="145" t="s">
        <v>37286</v>
      </c>
      <c r="D6415" s="145" t="s">
        <v>3724</v>
      </c>
      <c r="E6415" s="146">
        <v>0.93628583999999992</v>
      </c>
    </row>
    <row r="6416" spans="2:5" x14ac:dyDescent="0.2">
      <c r="B6416" s="144" t="s">
        <v>37287</v>
      </c>
      <c r="C6416" s="145" t="s">
        <v>37288</v>
      </c>
      <c r="D6416" s="145" t="s">
        <v>3724</v>
      </c>
      <c r="E6416" s="146">
        <v>0.95524322666666661</v>
      </c>
    </row>
    <row r="6417" spans="2:5" x14ac:dyDescent="0.2">
      <c r="B6417" s="144" t="s">
        <v>37289</v>
      </c>
      <c r="C6417" s="145" t="s">
        <v>37290</v>
      </c>
      <c r="D6417" s="145" t="s">
        <v>3724</v>
      </c>
      <c r="E6417" s="146">
        <v>1.6256565599999999</v>
      </c>
    </row>
    <row r="6418" spans="2:5" x14ac:dyDescent="0.2">
      <c r="B6418" s="144" t="s">
        <v>37291</v>
      </c>
      <c r="C6418" s="145" t="s">
        <v>37292</v>
      </c>
      <c r="D6418" s="145" t="s">
        <v>3724</v>
      </c>
      <c r="E6418" s="146">
        <v>0.83050173333333333</v>
      </c>
    </row>
    <row r="6419" spans="2:5" x14ac:dyDescent="0.2">
      <c r="B6419" s="144" t="s">
        <v>37293</v>
      </c>
      <c r="C6419" s="145" t="s">
        <v>37294</v>
      </c>
      <c r="D6419" s="145" t="s">
        <v>3724</v>
      </c>
      <c r="E6419" s="146">
        <v>1.4133684</v>
      </c>
    </row>
    <row r="6420" spans="2:5" x14ac:dyDescent="0.2">
      <c r="B6420" s="144" t="s">
        <v>37295</v>
      </c>
      <c r="C6420" s="145" t="s">
        <v>37296</v>
      </c>
      <c r="D6420" s="145" t="s">
        <v>3724</v>
      </c>
      <c r="E6420" s="146">
        <v>1.1213435733333332</v>
      </c>
    </row>
    <row r="6421" spans="2:5" x14ac:dyDescent="0.2">
      <c r="B6421" s="144" t="s">
        <v>37297</v>
      </c>
      <c r="C6421" s="145" t="s">
        <v>37298</v>
      </c>
      <c r="D6421" s="145" t="s">
        <v>3724</v>
      </c>
      <c r="E6421" s="146">
        <v>1.90833024</v>
      </c>
    </row>
    <row r="6422" spans="2:5" x14ac:dyDescent="0.2">
      <c r="B6422" s="144" t="s">
        <v>37299</v>
      </c>
      <c r="C6422" s="145" t="s">
        <v>37300</v>
      </c>
      <c r="D6422" s="145" t="s">
        <v>3724</v>
      </c>
      <c r="E6422" s="146">
        <v>48.213037905</v>
      </c>
    </row>
    <row r="6423" spans="2:5" x14ac:dyDescent="0.2">
      <c r="B6423" s="144" t="s">
        <v>37301</v>
      </c>
      <c r="C6423" s="145" t="s">
        <v>37302</v>
      </c>
      <c r="D6423" s="145" t="s">
        <v>3724</v>
      </c>
      <c r="E6423" s="146">
        <v>69.809752904999996</v>
      </c>
    </row>
    <row r="6424" spans="2:5" x14ac:dyDescent="0.2">
      <c r="B6424" s="144" t="s">
        <v>37303</v>
      </c>
      <c r="C6424" s="145" t="s">
        <v>37304</v>
      </c>
      <c r="D6424" s="145" t="s">
        <v>3724</v>
      </c>
      <c r="E6424" s="146">
        <v>24.128771950000001</v>
      </c>
    </row>
    <row r="6425" spans="2:5" x14ac:dyDescent="0.2">
      <c r="B6425" s="144" t="s">
        <v>37305</v>
      </c>
      <c r="C6425" s="145" t="s">
        <v>37306</v>
      </c>
      <c r="D6425" s="145" t="s">
        <v>3724</v>
      </c>
      <c r="E6425" s="146">
        <v>77.175438616666668</v>
      </c>
    </row>
    <row r="6426" spans="2:5" x14ac:dyDescent="0.2">
      <c r="B6426" s="144" t="s">
        <v>37307</v>
      </c>
      <c r="C6426" s="145" t="s">
        <v>37308</v>
      </c>
      <c r="D6426" s="145" t="s">
        <v>3724</v>
      </c>
      <c r="E6426" s="146">
        <v>46.040956026666663</v>
      </c>
    </row>
    <row r="6427" spans="2:5" x14ac:dyDescent="0.2">
      <c r="B6427" s="144" t="s">
        <v>37309</v>
      </c>
      <c r="C6427" s="145" t="s">
        <v>37310</v>
      </c>
      <c r="D6427" s="145" t="s">
        <v>3724</v>
      </c>
      <c r="E6427" s="146">
        <v>129.14623602666666</v>
      </c>
    </row>
    <row r="6428" spans="2:5" x14ac:dyDescent="0.2">
      <c r="B6428" s="144" t="s">
        <v>37311</v>
      </c>
      <c r="C6428" s="145" t="s">
        <v>37312</v>
      </c>
      <c r="D6428" s="145" t="s">
        <v>3724</v>
      </c>
      <c r="E6428" s="146">
        <v>46.964159800000004</v>
      </c>
    </row>
    <row r="6429" spans="2:5" x14ac:dyDescent="0.2">
      <c r="B6429" s="144" t="s">
        <v>37313</v>
      </c>
      <c r="C6429" s="145" t="s">
        <v>37314</v>
      </c>
      <c r="D6429" s="145" t="s">
        <v>3724</v>
      </c>
      <c r="E6429" s="146">
        <v>131.3185598</v>
      </c>
    </row>
    <row r="6430" spans="2:5" x14ac:dyDescent="0.2">
      <c r="B6430" s="144" t="s">
        <v>37315</v>
      </c>
      <c r="C6430" s="145" t="s">
        <v>37316</v>
      </c>
      <c r="D6430" s="145" t="s">
        <v>3724</v>
      </c>
      <c r="E6430" s="146">
        <v>50.628856264705888</v>
      </c>
    </row>
    <row r="6431" spans="2:5" x14ac:dyDescent="0.2">
      <c r="B6431" s="144" t="s">
        <v>37317</v>
      </c>
      <c r="C6431" s="145" t="s">
        <v>37318</v>
      </c>
      <c r="D6431" s="145" t="s">
        <v>3724</v>
      </c>
      <c r="E6431" s="146">
        <v>160.18473861764704</v>
      </c>
    </row>
    <row r="6432" spans="2:5" x14ac:dyDescent="0.2">
      <c r="B6432" s="144" t="s">
        <v>37319</v>
      </c>
      <c r="C6432" s="145" t="s">
        <v>37320</v>
      </c>
      <c r="D6432" s="145" t="s">
        <v>3724</v>
      </c>
      <c r="E6432" s="146">
        <v>47.251294117647063</v>
      </c>
    </row>
    <row r="6433" spans="2:5" x14ac:dyDescent="0.2">
      <c r="B6433" s="144" t="s">
        <v>37321</v>
      </c>
      <c r="C6433" s="145" t="s">
        <v>37322</v>
      </c>
      <c r="D6433" s="145" t="s">
        <v>3724</v>
      </c>
      <c r="E6433" s="146">
        <v>132.52235294117648</v>
      </c>
    </row>
    <row r="6434" spans="2:5" x14ac:dyDescent="0.2">
      <c r="B6434" s="144" t="s">
        <v>37323</v>
      </c>
      <c r="C6434" s="145" t="s">
        <v>37324</v>
      </c>
      <c r="D6434" s="145" t="s">
        <v>3724</v>
      </c>
      <c r="E6434" s="146">
        <v>58.204095588235297</v>
      </c>
    </row>
    <row r="6435" spans="2:5" x14ac:dyDescent="0.2">
      <c r="B6435" s="144" t="s">
        <v>37325</v>
      </c>
      <c r="C6435" s="145" t="s">
        <v>37326</v>
      </c>
      <c r="D6435" s="145" t="s">
        <v>3724</v>
      </c>
      <c r="E6435" s="146">
        <v>178.19538970588235</v>
      </c>
    </row>
    <row r="6436" spans="2:5" x14ac:dyDescent="0.2">
      <c r="B6436" s="144" t="s">
        <v>37327</v>
      </c>
      <c r="C6436" s="145" t="s">
        <v>37328</v>
      </c>
      <c r="D6436" s="145" t="s">
        <v>3724</v>
      </c>
      <c r="E6436" s="146">
        <v>39.506513333333331</v>
      </c>
    </row>
    <row r="6437" spans="2:5" x14ac:dyDescent="0.2">
      <c r="B6437" s="144" t="s">
        <v>37329</v>
      </c>
      <c r="C6437" s="145" t="s">
        <v>37330</v>
      </c>
      <c r="D6437" s="145" t="s">
        <v>3724</v>
      </c>
      <c r="E6437" s="146">
        <v>95.774513333333331</v>
      </c>
    </row>
    <row r="6438" spans="2:5" x14ac:dyDescent="0.2">
      <c r="B6438" s="144" t="s">
        <v>37331</v>
      </c>
      <c r="C6438" s="145" t="s">
        <v>37332</v>
      </c>
      <c r="D6438" s="145" t="s">
        <v>3724</v>
      </c>
      <c r="E6438" s="146">
        <v>46.719966666666664</v>
      </c>
    </row>
    <row r="6439" spans="2:5" x14ac:dyDescent="0.2">
      <c r="B6439" s="144" t="s">
        <v>37333</v>
      </c>
      <c r="C6439" s="145" t="s">
        <v>37334</v>
      </c>
      <c r="D6439" s="145" t="s">
        <v>3724</v>
      </c>
      <c r="E6439" s="146">
        <v>130.74396666666667</v>
      </c>
    </row>
    <row r="6440" spans="2:5" x14ac:dyDescent="0.2">
      <c r="B6440" s="144" t="s">
        <v>37335</v>
      </c>
      <c r="C6440" s="145" t="s">
        <v>37336</v>
      </c>
      <c r="D6440" s="145" t="s">
        <v>3724</v>
      </c>
      <c r="E6440" s="146">
        <v>48.55289333333333</v>
      </c>
    </row>
    <row r="6441" spans="2:5" x14ac:dyDescent="0.2">
      <c r="B6441" s="144" t="s">
        <v>37337</v>
      </c>
      <c r="C6441" s="145" t="s">
        <v>37338</v>
      </c>
      <c r="D6441" s="145" t="s">
        <v>3724</v>
      </c>
      <c r="E6441" s="146">
        <v>154.68889333333334</v>
      </c>
    </row>
    <row r="6442" spans="2:5" x14ac:dyDescent="0.2">
      <c r="B6442" s="144" t="s">
        <v>37339</v>
      </c>
      <c r="C6442" s="145" t="s">
        <v>37340</v>
      </c>
      <c r="D6442" s="145" t="s">
        <v>3724</v>
      </c>
      <c r="E6442" s="146">
        <v>46.040956026666663</v>
      </c>
    </row>
    <row r="6443" spans="2:5" x14ac:dyDescent="0.2">
      <c r="B6443" s="144" t="s">
        <v>37341</v>
      </c>
      <c r="C6443" s="145" t="s">
        <v>37342</v>
      </c>
      <c r="D6443" s="145" t="s">
        <v>3724</v>
      </c>
      <c r="E6443" s="146">
        <v>129.14623602666666</v>
      </c>
    </row>
    <row r="6444" spans="2:5" x14ac:dyDescent="0.2">
      <c r="B6444" s="144" t="s">
        <v>37343</v>
      </c>
      <c r="C6444" s="145" t="s">
        <v>37344</v>
      </c>
      <c r="D6444" s="145" t="s">
        <v>3724</v>
      </c>
      <c r="E6444" s="146">
        <v>80.618311239999997</v>
      </c>
    </row>
    <row r="6445" spans="2:5" x14ac:dyDescent="0.2">
      <c r="B6445" s="144" t="s">
        <v>37345</v>
      </c>
      <c r="C6445" s="145" t="s">
        <v>37346</v>
      </c>
      <c r="D6445" s="145" t="s">
        <v>3724</v>
      </c>
      <c r="E6445" s="146">
        <v>220.01656123999999</v>
      </c>
    </row>
    <row r="6446" spans="2:5" x14ac:dyDescent="0.2">
      <c r="B6446" s="144" t="s">
        <v>37347</v>
      </c>
      <c r="C6446" s="145" t="s">
        <v>37348</v>
      </c>
      <c r="D6446" s="145" t="s">
        <v>3724</v>
      </c>
      <c r="E6446" s="146">
        <v>98.356958456000001</v>
      </c>
    </row>
    <row r="6447" spans="2:5" x14ac:dyDescent="0.2">
      <c r="B6447" s="144" t="s">
        <v>37349</v>
      </c>
      <c r="C6447" s="145" t="s">
        <v>37350</v>
      </c>
      <c r="D6447" s="145" t="s">
        <v>3724</v>
      </c>
      <c r="E6447" s="146">
        <v>232.46763645600001</v>
      </c>
    </row>
    <row r="6448" spans="2:5" x14ac:dyDescent="0.2">
      <c r="B6448" s="144" t="s">
        <v>37351</v>
      </c>
      <c r="C6448" s="145" t="s">
        <v>37352</v>
      </c>
      <c r="D6448" s="145" t="s">
        <v>3724</v>
      </c>
      <c r="E6448" s="146">
        <v>49.429044117647059</v>
      </c>
    </row>
    <row r="6449" spans="2:5" x14ac:dyDescent="0.2">
      <c r="B6449" s="144" t="s">
        <v>37353</v>
      </c>
      <c r="C6449" s="145" t="s">
        <v>37354</v>
      </c>
      <c r="D6449" s="145" t="s">
        <v>3724</v>
      </c>
      <c r="E6449" s="146">
        <v>137.70010294117648</v>
      </c>
    </row>
    <row r="6450" spans="2:5" x14ac:dyDescent="0.2">
      <c r="B6450" s="144" t="s">
        <v>37355</v>
      </c>
      <c r="C6450" s="145" t="s">
        <v>37356</v>
      </c>
      <c r="D6450" s="145" t="s">
        <v>3724</v>
      </c>
      <c r="E6450" s="146">
        <v>51.542742647058823</v>
      </c>
    </row>
    <row r="6451" spans="2:5" x14ac:dyDescent="0.2">
      <c r="B6451" s="144" t="s">
        <v>37357</v>
      </c>
      <c r="C6451" s="145" t="s">
        <v>37358</v>
      </c>
      <c r="D6451" s="145" t="s">
        <v>3724</v>
      </c>
      <c r="E6451" s="146">
        <v>162.35756617647058</v>
      </c>
    </row>
    <row r="6452" spans="2:5" x14ac:dyDescent="0.2">
      <c r="B6452" s="144" t="s">
        <v>37359</v>
      </c>
      <c r="C6452" s="145" t="s">
        <v>37360</v>
      </c>
      <c r="D6452" s="145" t="s">
        <v>3724</v>
      </c>
      <c r="E6452" s="146">
        <v>7.3380466461538463</v>
      </c>
    </row>
    <row r="6453" spans="2:5" x14ac:dyDescent="0.2">
      <c r="B6453" s="144" t="s">
        <v>37361</v>
      </c>
      <c r="C6453" s="145" t="s">
        <v>37362</v>
      </c>
      <c r="D6453" s="145" t="s">
        <v>3724</v>
      </c>
      <c r="E6453" s="146">
        <v>10.797431261538462</v>
      </c>
    </row>
    <row r="6454" spans="2:5" x14ac:dyDescent="0.2">
      <c r="B6454" s="144" t="s">
        <v>37363</v>
      </c>
      <c r="C6454" s="145" t="s">
        <v>37364</v>
      </c>
      <c r="D6454" s="145" t="s">
        <v>3724</v>
      </c>
      <c r="E6454" s="146">
        <v>59.648961921428572</v>
      </c>
    </row>
    <row r="6455" spans="2:5" x14ac:dyDescent="0.2">
      <c r="B6455" s="144" t="s">
        <v>37365</v>
      </c>
      <c r="C6455" s="145" t="s">
        <v>37366</v>
      </c>
      <c r="D6455" s="145" t="s">
        <v>3724</v>
      </c>
      <c r="E6455" s="146">
        <v>170.73994763571429</v>
      </c>
    </row>
    <row r="6456" spans="2:5" x14ac:dyDescent="0.2">
      <c r="B6456" s="144" t="s">
        <v>37367</v>
      </c>
      <c r="C6456" s="145" t="s">
        <v>37368</v>
      </c>
      <c r="D6456" s="145" t="s">
        <v>3724</v>
      </c>
      <c r="E6456" s="146">
        <v>90.133230864285721</v>
      </c>
    </row>
    <row r="6457" spans="2:5" x14ac:dyDescent="0.2">
      <c r="B6457" s="144" t="s">
        <v>37369</v>
      </c>
      <c r="C6457" s="145" t="s">
        <v>37370</v>
      </c>
      <c r="D6457" s="145" t="s">
        <v>3724</v>
      </c>
      <c r="E6457" s="146">
        <v>285.54988800714284</v>
      </c>
    </row>
    <row r="6458" spans="2:5" x14ac:dyDescent="0.2">
      <c r="B6458" s="144" t="s">
        <v>37371</v>
      </c>
      <c r="C6458" s="145" t="s">
        <v>37372</v>
      </c>
      <c r="D6458" s="145" t="s">
        <v>3724</v>
      </c>
      <c r="E6458" s="146">
        <v>0.23744325000000002</v>
      </c>
    </row>
    <row r="6459" spans="2:5" x14ac:dyDescent="0.2">
      <c r="B6459" s="144" t="s">
        <v>37373</v>
      </c>
      <c r="C6459" s="145" t="s">
        <v>37374</v>
      </c>
      <c r="D6459" s="145" t="s">
        <v>3724</v>
      </c>
      <c r="E6459" s="146">
        <v>0.35431825</v>
      </c>
    </row>
    <row r="6460" spans="2:5" x14ac:dyDescent="0.2">
      <c r="B6460" s="144" t="s">
        <v>37375</v>
      </c>
      <c r="C6460" s="145" t="s">
        <v>37376</v>
      </c>
      <c r="D6460" s="145" t="s">
        <v>3724</v>
      </c>
      <c r="E6460" s="146">
        <v>72.217138888888883</v>
      </c>
    </row>
    <row r="6461" spans="2:5" x14ac:dyDescent="0.2">
      <c r="B6461" s="144" t="s">
        <v>37377</v>
      </c>
      <c r="C6461" s="145" t="s">
        <v>37378</v>
      </c>
      <c r="D6461" s="145" t="s">
        <v>3724</v>
      </c>
      <c r="E6461" s="146">
        <v>230.69136111111112</v>
      </c>
    </row>
    <row r="6462" spans="2:5" x14ac:dyDescent="0.2">
      <c r="B6462" s="144" t="s">
        <v>37379</v>
      </c>
      <c r="C6462" s="145" t="s">
        <v>37380</v>
      </c>
      <c r="D6462" s="145" t="s">
        <v>3724</v>
      </c>
      <c r="E6462" s="146">
        <v>80.374166666666667</v>
      </c>
    </row>
    <row r="6463" spans="2:5" x14ac:dyDescent="0.2">
      <c r="B6463" s="144" t="s">
        <v>37381</v>
      </c>
      <c r="C6463" s="145" t="s">
        <v>37382</v>
      </c>
      <c r="D6463" s="145" t="s">
        <v>3724</v>
      </c>
      <c r="E6463" s="146">
        <v>294.87383333333338</v>
      </c>
    </row>
    <row r="6464" spans="2:5" x14ac:dyDescent="0.2">
      <c r="B6464" s="144" t="s">
        <v>37383</v>
      </c>
      <c r="C6464" s="145" t="s">
        <v>37384</v>
      </c>
      <c r="D6464" s="145" t="s">
        <v>3724</v>
      </c>
      <c r="E6464" s="146">
        <v>65.293403481481477</v>
      </c>
    </row>
    <row r="6465" spans="2:5" x14ac:dyDescent="0.2">
      <c r="B6465" s="144" t="s">
        <v>37385</v>
      </c>
      <c r="C6465" s="145" t="s">
        <v>37386</v>
      </c>
      <c r="D6465" s="145" t="s">
        <v>3724</v>
      </c>
      <c r="E6465" s="146">
        <v>182.69232940740741</v>
      </c>
    </row>
    <row r="6466" spans="2:5" x14ac:dyDescent="0.2">
      <c r="B6466" s="144" t="s">
        <v>37387</v>
      </c>
      <c r="C6466" s="145" t="s">
        <v>37388</v>
      </c>
      <c r="D6466" s="145" t="s">
        <v>3724</v>
      </c>
      <c r="E6466" s="146">
        <v>56.972858039999998</v>
      </c>
    </row>
    <row r="6467" spans="2:5" x14ac:dyDescent="0.2">
      <c r="B6467" s="144" t="s">
        <v>37389</v>
      </c>
      <c r="C6467" s="145" t="s">
        <v>37390</v>
      </c>
      <c r="D6467" s="145" t="s">
        <v>3724</v>
      </c>
      <c r="E6467" s="146">
        <v>169.58127804</v>
      </c>
    </row>
    <row r="6468" spans="2:5" x14ac:dyDescent="0.2">
      <c r="B6468" s="144" t="s">
        <v>37391</v>
      </c>
      <c r="C6468" s="145" t="s">
        <v>37392</v>
      </c>
      <c r="D6468" s="145" t="s">
        <v>3724</v>
      </c>
      <c r="E6468" s="146">
        <v>59.021465060000004</v>
      </c>
    </row>
    <row r="6469" spans="2:5" x14ac:dyDescent="0.2">
      <c r="B6469" s="144" t="s">
        <v>37393</v>
      </c>
      <c r="C6469" s="145" t="s">
        <v>37394</v>
      </c>
      <c r="D6469" s="145" t="s">
        <v>3724</v>
      </c>
      <c r="E6469" s="146">
        <v>174.12084505999999</v>
      </c>
    </row>
    <row r="6470" spans="2:5" x14ac:dyDescent="0.2">
      <c r="B6470" s="144" t="s">
        <v>37395</v>
      </c>
      <c r="C6470" s="145" t="s">
        <v>37396</v>
      </c>
      <c r="D6470" s="145" t="s">
        <v>3724</v>
      </c>
      <c r="E6470" s="146">
        <v>22.167258552500002</v>
      </c>
    </row>
    <row r="6471" spans="2:5" x14ac:dyDescent="0.2">
      <c r="B6471" s="144" t="s">
        <v>37397</v>
      </c>
      <c r="C6471" s="145" t="s">
        <v>37398</v>
      </c>
      <c r="D6471" s="145" t="s">
        <v>3724</v>
      </c>
      <c r="E6471" s="146">
        <v>26.193635219166666</v>
      </c>
    </row>
    <row r="6472" spans="2:5" x14ac:dyDescent="0.2">
      <c r="B6472" s="144" t="s">
        <v>37399</v>
      </c>
      <c r="C6472" s="145" t="s">
        <v>37400</v>
      </c>
      <c r="D6472" s="145" t="s">
        <v>3724</v>
      </c>
      <c r="E6472" s="146">
        <v>29.57069825</v>
      </c>
    </row>
    <row r="6473" spans="2:5" x14ac:dyDescent="0.2">
      <c r="B6473" s="144" t="s">
        <v>37401</v>
      </c>
      <c r="C6473" s="145" t="s">
        <v>37402</v>
      </c>
      <c r="D6473" s="145" t="s">
        <v>3724</v>
      </c>
      <c r="E6473" s="146">
        <v>44.274864916666665</v>
      </c>
    </row>
    <row r="6474" spans="2:5" x14ac:dyDescent="0.2">
      <c r="B6474" s="144" t="s">
        <v>37403</v>
      </c>
      <c r="C6474" s="145" t="s">
        <v>37404</v>
      </c>
      <c r="D6474" s="145" t="s">
        <v>3724</v>
      </c>
      <c r="E6474" s="146">
        <v>44.922226444444448</v>
      </c>
    </row>
    <row r="6475" spans="2:5" x14ac:dyDescent="0.2">
      <c r="B6475" s="144" t="s">
        <v>37405</v>
      </c>
      <c r="C6475" s="145" t="s">
        <v>37406</v>
      </c>
      <c r="D6475" s="145" t="s">
        <v>3724</v>
      </c>
      <c r="E6475" s="146">
        <v>87.068426444444441</v>
      </c>
    </row>
    <row r="6476" spans="2:5" x14ac:dyDescent="0.2">
      <c r="B6476" s="144" t="s">
        <v>37407</v>
      </c>
      <c r="C6476" s="145" t="s">
        <v>37408</v>
      </c>
      <c r="D6476" s="145" t="s">
        <v>3724</v>
      </c>
      <c r="E6476" s="146">
        <v>0.626150875</v>
      </c>
    </row>
    <row r="6477" spans="2:5" x14ac:dyDescent="0.2">
      <c r="B6477" s="144" t="s">
        <v>37409</v>
      </c>
      <c r="C6477" s="145" t="s">
        <v>37410</v>
      </c>
      <c r="D6477" s="145" t="s">
        <v>3724</v>
      </c>
      <c r="E6477" s="146">
        <v>4.0113175416666671</v>
      </c>
    </row>
    <row r="6478" spans="2:5" x14ac:dyDescent="0.2">
      <c r="B6478" s="144" t="s">
        <v>37411</v>
      </c>
      <c r="C6478" s="145" t="s">
        <v>37412</v>
      </c>
      <c r="D6478" s="145" t="s">
        <v>3724</v>
      </c>
      <c r="E6478" s="146">
        <v>32.059860793650792</v>
      </c>
    </row>
    <row r="6479" spans="2:5" x14ac:dyDescent="0.2">
      <c r="B6479" s="144" t="s">
        <v>37413</v>
      </c>
      <c r="C6479" s="145" t="s">
        <v>37414</v>
      </c>
      <c r="D6479" s="145" t="s">
        <v>3724</v>
      </c>
      <c r="E6479" s="146">
        <v>91.976678253968259</v>
      </c>
    </row>
    <row r="6480" spans="2:5" x14ac:dyDescent="0.2">
      <c r="B6480" s="144" t="s">
        <v>37415</v>
      </c>
      <c r="C6480" s="145" t="s">
        <v>37416</v>
      </c>
      <c r="D6480" s="145" t="s">
        <v>3724</v>
      </c>
      <c r="E6480" s="146">
        <v>34.215603253968254</v>
      </c>
    </row>
    <row r="6481" spans="2:5" x14ac:dyDescent="0.2">
      <c r="B6481" s="144" t="s">
        <v>37417</v>
      </c>
      <c r="C6481" s="145" t="s">
        <v>37418</v>
      </c>
      <c r="D6481" s="145" t="s">
        <v>3724</v>
      </c>
      <c r="E6481" s="146">
        <v>105.53690484126984</v>
      </c>
    </row>
    <row r="6482" spans="2:5" x14ac:dyDescent="0.2">
      <c r="B6482" s="144" t="s">
        <v>37419</v>
      </c>
      <c r="C6482" s="145" t="s">
        <v>37420</v>
      </c>
      <c r="D6482" s="145" t="s">
        <v>3724</v>
      </c>
      <c r="E6482" s="146">
        <v>35.509048730158732</v>
      </c>
    </row>
    <row r="6483" spans="2:5" x14ac:dyDescent="0.2">
      <c r="B6483" s="144" t="s">
        <v>37421</v>
      </c>
      <c r="C6483" s="145" t="s">
        <v>37422</v>
      </c>
      <c r="D6483" s="145" t="s">
        <v>3724</v>
      </c>
      <c r="E6483" s="146">
        <v>123.4890407936508</v>
      </c>
    </row>
    <row r="6484" spans="2:5" x14ac:dyDescent="0.2">
      <c r="B6484" s="144" t="s">
        <v>37423</v>
      </c>
      <c r="C6484" s="145" t="s">
        <v>37424</v>
      </c>
      <c r="D6484" s="145" t="s">
        <v>3724</v>
      </c>
      <c r="E6484" s="146">
        <v>49.701129999999999</v>
      </c>
    </row>
    <row r="6485" spans="2:5" x14ac:dyDescent="0.2">
      <c r="B6485" s="144" t="s">
        <v>37425</v>
      </c>
      <c r="C6485" s="145" t="s">
        <v>37426</v>
      </c>
      <c r="D6485" s="145" t="s">
        <v>3724</v>
      </c>
      <c r="E6485" s="146">
        <v>244.20263</v>
      </c>
    </row>
    <row r="6486" spans="2:5" x14ac:dyDescent="0.2">
      <c r="B6486" s="144" t="s">
        <v>37427</v>
      </c>
      <c r="C6486" s="145" t="s">
        <v>37428</v>
      </c>
      <c r="D6486" s="145" t="s">
        <v>3724</v>
      </c>
      <c r="E6486" s="146">
        <v>11.074139299999999</v>
      </c>
    </row>
    <row r="6487" spans="2:5" x14ac:dyDescent="0.2">
      <c r="B6487" s="144" t="s">
        <v>37429</v>
      </c>
      <c r="C6487" s="145" t="s">
        <v>37430</v>
      </c>
      <c r="D6487" s="145" t="s">
        <v>3724</v>
      </c>
      <c r="E6487" s="146">
        <v>51.698272633333332</v>
      </c>
    </row>
    <row r="6488" spans="2:5" x14ac:dyDescent="0.2">
      <c r="B6488" s="144" t="s">
        <v>37431</v>
      </c>
      <c r="C6488" s="145" t="s">
        <v>37432</v>
      </c>
      <c r="D6488" s="145" t="s">
        <v>3724</v>
      </c>
      <c r="E6488" s="146">
        <v>0.44717298000000005</v>
      </c>
    </row>
    <row r="6489" spans="2:5" x14ac:dyDescent="0.2">
      <c r="B6489" s="144" t="s">
        <v>37433</v>
      </c>
      <c r="C6489" s="145" t="s">
        <v>37434</v>
      </c>
      <c r="D6489" s="145" t="s">
        <v>3724</v>
      </c>
      <c r="E6489" s="146">
        <v>0.71102297999999997</v>
      </c>
    </row>
    <row r="6490" spans="2:5" x14ac:dyDescent="0.2">
      <c r="B6490" s="144" t="s">
        <v>37435</v>
      </c>
      <c r="C6490" s="145" t="s">
        <v>37436</v>
      </c>
      <c r="D6490" s="145" t="s">
        <v>3724</v>
      </c>
      <c r="E6490" s="146">
        <v>2.3730298500000004</v>
      </c>
    </row>
    <row r="6491" spans="2:5" x14ac:dyDescent="0.2">
      <c r="B6491" s="144" t="s">
        <v>37437</v>
      </c>
      <c r="C6491" s="145" t="s">
        <v>37438</v>
      </c>
      <c r="D6491" s="145" t="s">
        <v>3724</v>
      </c>
      <c r="E6491" s="146">
        <v>18.416829849999999</v>
      </c>
    </row>
    <row r="6492" spans="2:5" x14ac:dyDescent="0.2">
      <c r="B6492" s="144" t="s">
        <v>37439</v>
      </c>
      <c r="C6492" s="145" t="s">
        <v>37440</v>
      </c>
      <c r="D6492" s="145" t="s">
        <v>3724</v>
      </c>
      <c r="E6492" s="146">
        <v>0.96989911111111116</v>
      </c>
    </row>
    <row r="6493" spans="2:5" x14ac:dyDescent="0.2">
      <c r="B6493" s="144" t="s">
        <v>37441</v>
      </c>
      <c r="C6493" s="145" t="s">
        <v>37442</v>
      </c>
      <c r="D6493" s="145" t="s">
        <v>3724</v>
      </c>
      <c r="E6493" s="146">
        <v>186.96613414814814</v>
      </c>
    </row>
    <row r="6494" spans="2:5" x14ac:dyDescent="0.2">
      <c r="B6494" s="144" t="s">
        <v>37443</v>
      </c>
      <c r="C6494" s="145" t="s">
        <v>37444</v>
      </c>
      <c r="D6494" s="145" t="s">
        <v>3724</v>
      </c>
      <c r="E6494" s="146">
        <v>381.27804525925927</v>
      </c>
    </row>
    <row r="6495" spans="2:5" x14ac:dyDescent="0.2">
      <c r="B6495" s="144" t="s">
        <v>37445</v>
      </c>
      <c r="C6495" s="145" t="s">
        <v>37446</v>
      </c>
      <c r="D6495" s="145" t="s">
        <v>3724</v>
      </c>
      <c r="E6495" s="146">
        <v>1.2468350666666665</v>
      </c>
    </row>
    <row r="6496" spans="2:5" x14ac:dyDescent="0.2">
      <c r="B6496" s="144" t="s">
        <v>37447</v>
      </c>
      <c r="C6496" s="145" t="s">
        <v>37448</v>
      </c>
      <c r="D6496" s="145" t="s">
        <v>3724</v>
      </c>
      <c r="E6496" s="146">
        <v>103.44920402205884</v>
      </c>
    </row>
    <row r="6497" spans="2:5" x14ac:dyDescent="0.2">
      <c r="B6497" s="144" t="s">
        <v>37449</v>
      </c>
      <c r="C6497" s="145" t="s">
        <v>37450</v>
      </c>
      <c r="D6497" s="145" t="s">
        <v>3724</v>
      </c>
      <c r="E6497" s="146">
        <v>275.44780696323528</v>
      </c>
    </row>
    <row r="6498" spans="2:5" ht="33.75" x14ac:dyDescent="0.2">
      <c r="B6498" s="144" t="s">
        <v>37451</v>
      </c>
      <c r="C6498" s="145" t="s">
        <v>37452</v>
      </c>
      <c r="D6498" s="145" t="s">
        <v>3724</v>
      </c>
      <c r="E6498" s="146">
        <v>30.726996800000002</v>
      </c>
    </row>
    <row r="6499" spans="2:5" ht="33.75" x14ac:dyDescent="0.2">
      <c r="B6499" s="144" t="s">
        <v>37453</v>
      </c>
      <c r="C6499" s="145" t="s">
        <v>37454</v>
      </c>
      <c r="D6499" s="145" t="s">
        <v>3724</v>
      </c>
      <c r="E6499" s="146">
        <v>35.854175371428575</v>
      </c>
    </row>
    <row r="6500" spans="2:5" x14ac:dyDescent="0.2">
      <c r="B6500" s="144" t="s">
        <v>37455</v>
      </c>
      <c r="C6500" s="145" t="s">
        <v>37456</v>
      </c>
      <c r="D6500" s="145" t="s">
        <v>3724</v>
      </c>
      <c r="E6500" s="146">
        <v>78.381865919999996</v>
      </c>
    </row>
    <row r="6501" spans="2:5" x14ac:dyDescent="0.2">
      <c r="B6501" s="144" t="s">
        <v>37457</v>
      </c>
      <c r="C6501" s="145" t="s">
        <v>37458</v>
      </c>
      <c r="D6501" s="145" t="s">
        <v>3724</v>
      </c>
      <c r="E6501" s="146">
        <v>209.20592592</v>
      </c>
    </row>
    <row r="6502" spans="2:5" x14ac:dyDescent="0.2">
      <c r="B6502" s="144" t="s">
        <v>37459</v>
      </c>
      <c r="C6502" s="145" t="s">
        <v>37460</v>
      </c>
      <c r="D6502" s="145" t="s">
        <v>3724</v>
      </c>
      <c r="E6502" s="146">
        <v>141.28936775</v>
      </c>
    </row>
    <row r="6503" spans="2:5" x14ac:dyDescent="0.2">
      <c r="B6503" s="144" t="s">
        <v>37461</v>
      </c>
      <c r="C6503" s="145" t="s">
        <v>37462</v>
      </c>
      <c r="D6503" s="145" t="s">
        <v>3724</v>
      </c>
      <c r="E6503" s="146">
        <v>359.76336774999999</v>
      </c>
    </row>
    <row r="6504" spans="2:5" ht="22.5" x14ac:dyDescent="0.2">
      <c r="B6504" s="144" t="s">
        <v>37463</v>
      </c>
      <c r="C6504" s="145" t="s">
        <v>37464</v>
      </c>
      <c r="D6504" s="145" t="s">
        <v>3724</v>
      </c>
      <c r="E6504" s="146">
        <v>79.834297360000008</v>
      </c>
    </row>
    <row r="6505" spans="2:5" ht="33.75" x14ac:dyDescent="0.2">
      <c r="B6505" s="144" t="s">
        <v>37465</v>
      </c>
      <c r="C6505" s="145" t="s">
        <v>37466</v>
      </c>
      <c r="D6505" s="145" t="s">
        <v>3724</v>
      </c>
      <c r="E6505" s="146">
        <v>197.14219736000001</v>
      </c>
    </row>
    <row r="6506" spans="2:5" x14ac:dyDescent="0.2">
      <c r="B6506" s="144" t="s">
        <v>37467</v>
      </c>
      <c r="C6506" s="145" t="s">
        <v>37468</v>
      </c>
      <c r="D6506" s="145" t="s">
        <v>3724</v>
      </c>
      <c r="E6506" s="146">
        <v>0.21402871000000001</v>
      </c>
    </row>
    <row r="6507" spans="2:5" x14ac:dyDescent="0.2">
      <c r="B6507" s="144" t="s">
        <v>37469</v>
      </c>
      <c r="C6507" s="145" t="s">
        <v>37470</v>
      </c>
      <c r="D6507" s="145" t="s">
        <v>3724</v>
      </c>
      <c r="E6507" s="146">
        <v>4.6949795099999996</v>
      </c>
    </row>
    <row r="6508" spans="2:5" x14ac:dyDescent="0.2">
      <c r="B6508" s="144" t="s">
        <v>37471</v>
      </c>
      <c r="C6508" s="145" t="s">
        <v>37472</v>
      </c>
      <c r="D6508" s="145" t="s">
        <v>3724</v>
      </c>
      <c r="E6508" s="146">
        <v>6.9589295099999999</v>
      </c>
    </row>
    <row r="6509" spans="2:5" x14ac:dyDescent="0.2">
      <c r="B6509" s="144" t="s">
        <v>37473</v>
      </c>
      <c r="C6509" s="145" t="s">
        <v>37474</v>
      </c>
      <c r="D6509" s="145" t="s">
        <v>3724</v>
      </c>
      <c r="E6509" s="146">
        <v>78.469571875</v>
      </c>
    </row>
    <row r="6510" spans="2:5" x14ac:dyDescent="0.2">
      <c r="B6510" s="144" t="s">
        <v>37475</v>
      </c>
      <c r="C6510" s="145" t="s">
        <v>37476</v>
      </c>
      <c r="D6510" s="145" t="s">
        <v>3724</v>
      </c>
      <c r="E6510" s="146">
        <v>78.542679829545449</v>
      </c>
    </row>
    <row r="6511" spans="2:5" x14ac:dyDescent="0.2">
      <c r="B6511" s="144" t="s">
        <v>37477</v>
      </c>
      <c r="C6511" s="145" t="s">
        <v>37478</v>
      </c>
      <c r="D6511" s="145" t="s">
        <v>3724</v>
      </c>
      <c r="E6511" s="146">
        <v>122.80978254999999</v>
      </c>
    </row>
    <row r="6512" spans="2:5" x14ac:dyDescent="0.2">
      <c r="B6512" s="144" t="s">
        <v>37479</v>
      </c>
      <c r="C6512" s="145" t="s">
        <v>37480</v>
      </c>
      <c r="D6512" s="145" t="s">
        <v>3724</v>
      </c>
      <c r="E6512" s="146">
        <v>372.05128255</v>
      </c>
    </row>
    <row r="6513" spans="2:5" x14ac:dyDescent="0.2">
      <c r="B6513" s="144" t="s">
        <v>37481</v>
      </c>
      <c r="C6513" s="145" t="s">
        <v>37482</v>
      </c>
      <c r="D6513" s="145" t="s">
        <v>3724</v>
      </c>
      <c r="E6513" s="146">
        <v>7.6520220000000014E-2</v>
      </c>
    </row>
    <row r="6514" spans="2:5" ht="22.5" x14ac:dyDescent="0.2">
      <c r="B6514" s="144" t="s">
        <v>37483</v>
      </c>
      <c r="C6514" s="145" t="s">
        <v>37484</v>
      </c>
      <c r="D6514" s="145" t="s">
        <v>3724</v>
      </c>
      <c r="E6514" s="146">
        <v>0.12167022000000001</v>
      </c>
    </row>
    <row r="6515" spans="2:5" x14ac:dyDescent="0.2">
      <c r="B6515" s="144" t="s">
        <v>37485</v>
      </c>
      <c r="C6515" s="145" t="s">
        <v>37486</v>
      </c>
      <c r="D6515" s="145" t="s">
        <v>3724</v>
      </c>
      <c r="E6515" s="146">
        <v>0.38405314285714287</v>
      </c>
    </row>
    <row r="6516" spans="2:5" x14ac:dyDescent="0.2">
      <c r="B6516" s="144" t="s">
        <v>37487</v>
      </c>
      <c r="C6516" s="145" t="s">
        <v>37488</v>
      </c>
      <c r="D6516" s="145" t="s">
        <v>3724</v>
      </c>
      <c r="E6516" s="146">
        <v>5.5984102857142855</v>
      </c>
    </row>
    <row r="6517" spans="2:5" x14ac:dyDescent="0.2">
      <c r="B6517" s="144" t="s">
        <v>37489</v>
      </c>
      <c r="C6517" s="145" t="s">
        <v>37490</v>
      </c>
      <c r="D6517" s="145" t="s">
        <v>3724</v>
      </c>
      <c r="E6517" s="146">
        <v>2.70785622</v>
      </c>
    </row>
    <row r="6518" spans="2:5" x14ac:dyDescent="0.2">
      <c r="B6518" s="144" t="s">
        <v>37491</v>
      </c>
      <c r="C6518" s="145" t="s">
        <v>37492</v>
      </c>
      <c r="D6518" s="145" t="s">
        <v>3724</v>
      </c>
      <c r="E6518" s="146">
        <v>4.0797562200000002</v>
      </c>
    </row>
    <row r="6519" spans="2:5" x14ac:dyDescent="0.2">
      <c r="B6519" s="144" t="s">
        <v>37493</v>
      </c>
      <c r="C6519" s="145" t="s">
        <v>37494</v>
      </c>
      <c r="D6519" s="145" t="s">
        <v>3724</v>
      </c>
      <c r="E6519" s="146">
        <v>1.8200684571428571</v>
      </c>
    </row>
    <row r="6520" spans="2:5" ht="22.5" x14ac:dyDescent="0.2">
      <c r="B6520" s="144" t="s">
        <v>37495</v>
      </c>
      <c r="C6520" s="145" t="s">
        <v>37496</v>
      </c>
      <c r="D6520" s="145" t="s">
        <v>3724</v>
      </c>
      <c r="E6520" s="146">
        <v>12.214961314285715</v>
      </c>
    </row>
    <row r="6521" spans="2:5" x14ac:dyDescent="0.2">
      <c r="B6521" s="144" t="s">
        <v>37497</v>
      </c>
      <c r="C6521" s="145" t="s">
        <v>37498</v>
      </c>
      <c r="D6521" s="145" t="s">
        <v>3724</v>
      </c>
      <c r="E6521" s="146">
        <v>27.628609833333332</v>
      </c>
    </row>
    <row r="6522" spans="2:5" x14ac:dyDescent="0.2">
      <c r="B6522" s="144" t="s">
        <v>37499</v>
      </c>
      <c r="C6522" s="145" t="s">
        <v>37500</v>
      </c>
      <c r="D6522" s="145" t="s">
        <v>3724</v>
      </c>
      <c r="E6522" s="146">
        <v>143.5057765</v>
      </c>
    </row>
    <row r="6523" spans="2:5" x14ac:dyDescent="0.2">
      <c r="B6523" s="144" t="s">
        <v>37501</v>
      </c>
      <c r="C6523" s="145" t="s">
        <v>37502</v>
      </c>
      <c r="D6523" s="145" t="s">
        <v>3724</v>
      </c>
      <c r="E6523" s="146">
        <v>29.350992308333336</v>
      </c>
    </row>
    <row r="6524" spans="2:5" x14ac:dyDescent="0.2">
      <c r="B6524" s="144" t="s">
        <v>37503</v>
      </c>
      <c r="C6524" s="145" t="s">
        <v>37504</v>
      </c>
      <c r="D6524" s="145" t="s">
        <v>3724</v>
      </c>
      <c r="E6524" s="146">
        <v>174.219733975</v>
      </c>
    </row>
    <row r="6525" spans="2:5" x14ac:dyDescent="0.2">
      <c r="B6525" s="144" t="s">
        <v>37505</v>
      </c>
      <c r="C6525" s="145" t="s">
        <v>37506</v>
      </c>
      <c r="D6525" s="145" t="s">
        <v>3724</v>
      </c>
      <c r="E6525" s="146">
        <v>24.363654441666668</v>
      </c>
    </row>
    <row r="6526" spans="2:5" x14ac:dyDescent="0.2">
      <c r="B6526" s="144" t="s">
        <v>37507</v>
      </c>
      <c r="C6526" s="145" t="s">
        <v>37508</v>
      </c>
      <c r="D6526" s="145" t="s">
        <v>3724</v>
      </c>
      <c r="E6526" s="146">
        <v>54.794662774999999</v>
      </c>
    </row>
    <row r="6527" spans="2:5" x14ac:dyDescent="0.2">
      <c r="B6527" s="144" t="s">
        <v>37509</v>
      </c>
      <c r="C6527" s="145" t="s">
        <v>37510</v>
      </c>
      <c r="D6527" s="145" t="s">
        <v>3724</v>
      </c>
      <c r="E6527" s="146">
        <v>45.641118380000002</v>
      </c>
    </row>
    <row r="6528" spans="2:5" x14ac:dyDescent="0.2">
      <c r="B6528" s="144" t="s">
        <v>37511</v>
      </c>
      <c r="C6528" s="145" t="s">
        <v>37512</v>
      </c>
      <c r="D6528" s="145" t="s">
        <v>3724</v>
      </c>
      <c r="E6528" s="146">
        <v>59.850208380000005</v>
      </c>
    </row>
    <row r="6529" spans="2:5" x14ac:dyDescent="0.2">
      <c r="B6529" s="144" t="s">
        <v>37513</v>
      </c>
      <c r="C6529" s="145" t="s">
        <v>37514</v>
      </c>
      <c r="D6529" s="145" t="s">
        <v>3724</v>
      </c>
      <c r="E6529" s="146">
        <v>60.857371739999998</v>
      </c>
    </row>
    <row r="6530" spans="2:5" x14ac:dyDescent="0.2">
      <c r="B6530" s="144" t="s">
        <v>37515</v>
      </c>
      <c r="C6530" s="145" t="s">
        <v>37516</v>
      </c>
      <c r="D6530" s="145" t="s">
        <v>3724</v>
      </c>
      <c r="E6530" s="146">
        <v>87.635941740000007</v>
      </c>
    </row>
    <row r="6531" spans="2:5" x14ac:dyDescent="0.2">
      <c r="B6531" s="144" t="s">
        <v>37517</v>
      </c>
      <c r="C6531" s="145" t="s">
        <v>37518</v>
      </c>
      <c r="D6531" s="145" t="s">
        <v>3724</v>
      </c>
      <c r="E6531" s="146">
        <v>77.396924940000005</v>
      </c>
    </row>
    <row r="6532" spans="2:5" x14ac:dyDescent="0.2">
      <c r="B6532" s="144" t="s">
        <v>37519</v>
      </c>
      <c r="C6532" s="145" t="s">
        <v>37520</v>
      </c>
      <c r="D6532" s="145" t="s">
        <v>3724</v>
      </c>
      <c r="E6532" s="146">
        <v>117.83809494</v>
      </c>
    </row>
    <row r="6533" spans="2:5" x14ac:dyDescent="0.2">
      <c r="B6533" s="144" t="s">
        <v>37521</v>
      </c>
      <c r="C6533" s="145" t="s">
        <v>37522</v>
      </c>
      <c r="D6533" s="145" t="s">
        <v>3724</v>
      </c>
      <c r="E6533" s="146">
        <v>68.85261100000001</v>
      </c>
    </row>
    <row r="6534" spans="2:5" x14ac:dyDescent="0.2">
      <c r="B6534" s="144" t="s">
        <v>37523</v>
      </c>
      <c r="C6534" s="145" t="s">
        <v>37524</v>
      </c>
      <c r="D6534" s="145" t="s">
        <v>3724</v>
      </c>
      <c r="E6534" s="146">
        <v>201.94527766666667</v>
      </c>
    </row>
    <row r="6535" spans="2:5" x14ac:dyDescent="0.2">
      <c r="B6535" s="144" t="s">
        <v>37525</v>
      </c>
      <c r="C6535" s="145" t="s">
        <v>37526</v>
      </c>
      <c r="D6535" s="145" t="s">
        <v>3724</v>
      </c>
      <c r="E6535" s="146">
        <v>47.89816828</v>
      </c>
    </row>
    <row r="6536" spans="2:5" x14ac:dyDescent="0.2">
      <c r="B6536" s="144" t="s">
        <v>37527</v>
      </c>
      <c r="C6536" s="145" t="s">
        <v>37528</v>
      </c>
      <c r="D6536" s="145" t="s">
        <v>3724</v>
      </c>
      <c r="E6536" s="146">
        <v>98.467868280000005</v>
      </c>
    </row>
    <row r="6537" spans="2:5" x14ac:dyDescent="0.2">
      <c r="B6537" s="144" t="s">
        <v>37529</v>
      </c>
      <c r="C6537" s="145" t="s">
        <v>37530</v>
      </c>
      <c r="D6537" s="145" t="s">
        <v>3724</v>
      </c>
      <c r="E6537" s="146">
        <v>118.9335</v>
      </c>
    </row>
    <row r="6538" spans="2:5" x14ac:dyDescent="0.2">
      <c r="B6538" s="144" t="s">
        <v>37531</v>
      </c>
      <c r="C6538" s="145" t="s">
        <v>37532</v>
      </c>
      <c r="D6538" s="145" t="s">
        <v>3724</v>
      </c>
      <c r="E6538" s="146">
        <v>417.98349999999999</v>
      </c>
    </row>
    <row r="6539" spans="2:5" ht="33.75" x14ac:dyDescent="0.2">
      <c r="B6539" s="144" t="s">
        <v>37533</v>
      </c>
      <c r="C6539" s="145" t="s">
        <v>37534</v>
      </c>
      <c r="D6539" s="145" t="s">
        <v>3724</v>
      </c>
      <c r="E6539" s="146">
        <v>0.98246119999999992</v>
      </c>
    </row>
    <row r="6540" spans="2:5" ht="33.75" x14ac:dyDescent="0.2">
      <c r="B6540" s="144" t="s">
        <v>37535</v>
      </c>
      <c r="C6540" s="145" t="s">
        <v>37536</v>
      </c>
      <c r="D6540" s="145" t="s">
        <v>3724</v>
      </c>
      <c r="E6540" s="146">
        <v>1.4514612</v>
      </c>
    </row>
    <row r="6541" spans="2:5" x14ac:dyDescent="0.2">
      <c r="B6541" s="144" t="s">
        <v>37537</v>
      </c>
      <c r="C6541" s="145" t="s">
        <v>37538</v>
      </c>
      <c r="D6541" s="145" t="s">
        <v>3724</v>
      </c>
      <c r="E6541" s="146">
        <v>1.9293332666666667</v>
      </c>
    </row>
    <row r="6542" spans="2:5" x14ac:dyDescent="0.2">
      <c r="B6542" s="144" t="s">
        <v>37539</v>
      </c>
      <c r="C6542" s="145" t="s">
        <v>37540</v>
      </c>
      <c r="D6542" s="145" t="s">
        <v>3724</v>
      </c>
      <c r="E6542" s="146">
        <v>2.2120332666666669</v>
      </c>
    </row>
    <row r="6543" spans="2:5" x14ac:dyDescent="0.2">
      <c r="B6543" s="144" t="s">
        <v>37541</v>
      </c>
      <c r="C6543" s="145" t="s">
        <v>37542</v>
      </c>
      <c r="D6543" s="145" t="s">
        <v>3724</v>
      </c>
      <c r="E6543" s="146">
        <v>5.1296049494949489</v>
      </c>
    </row>
    <row r="6544" spans="2:5" x14ac:dyDescent="0.2">
      <c r="B6544" s="144" t="s">
        <v>37543</v>
      </c>
      <c r="C6544" s="145" t="s">
        <v>37544</v>
      </c>
      <c r="D6544" s="145" t="s">
        <v>3724</v>
      </c>
      <c r="E6544" s="146">
        <v>9.107584747474748</v>
      </c>
    </row>
    <row r="6545" spans="2:5" x14ac:dyDescent="0.2">
      <c r="B6545" s="144" t="s">
        <v>37545</v>
      </c>
      <c r="C6545" s="145" t="s">
        <v>37546</v>
      </c>
      <c r="D6545" s="145" t="s">
        <v>3724</v>
      </c>
      <c r="E6545" s="146">
        <v>26.009066761363634</v>
      </c>
    </row>
    <row r="6546" spans="2:5" x14ac:dyDescent="0.2">
      <c r="B6546" s="144" t="s">
        <v>37547</v>
      </c>
      <c r="C6546" s="145" t="s">
        <v>37548</v>
      </c>
      <c r="D6546" s="145" t="s">
        <v>3724</v>
      </c>
      <c r="E6546" s="146">
        <v>14.697703125</v>
      </c>
    </row>
    <row r="6547" spans="2:5" ht="22.5" x14ac:dyDescent="0.2">
      <c r="B6547" s="144" t="s">
        <v>37549</v>
      </c>
      <c r="C6547" s="145" t="s">
        <v>37550</v>
      </c>
      <c r="D6547" s="145" t="s">
        <v>3724</v>
      </c>
      <c r="E6547" s="146">
        <v>15.108961424999999</v>
      </c>
    </row>
    <row r="6548" spans="2:5" ht="22.5" x14ac:dyDescent="0.2">
      <c r="B6548" s="144" t="s">
        <v>37551</v>
      </c>
      <c r="C6548" s="145" t="s">
        <v>37552</v>
      </c>
      <c r="D6548" s="145" t="s">
        <v>3724</v>
      </c>
      <c r="E6548" s="146">
        <v>22.507336424999998</v>
      </c>
    </row>
    <row r="6549" spans="2:5" x14ac:dyDescent="0.2">
      <c r="B6549" s="144" t="s">
        <v>37553</v>
      </c>
      <c r="C6549" s="145" t="s">
        <v>37554</v>
      </c>
      <c r="D6549" s="145" t="s">
        <v>3724</v>
      </c>
      <c r="E6549" s="146">
        <v>19.774233479999999</v>
      </c>
    </row>
    <row r="6550" spans="2:5" x14ac:dyDescent="0.2">
      <c r="B6550" s="144" t="s">
        <v>37555</v>
      </c>
      <c r="C6550" s="145" t="s">
        <v>37556</v>
      </c>
      <c r="D6550" s="145" t="s">
        <v>3724</v>
      </c>
      <c r="E6550" s="146">
        <v>21.108833480000001</v>
      </c>
    </row>
    <row r="6551" spans="2:5" x14ac:dyDescent="0.2">
      <c r="B6551" s="144" t="s">
        <v>37557</v>
      </c>
      <c r="C6551" s="145" t="s">
        <v>37558</v>
      </c>
      <c r="D6551" s="145" t="s">
        <v>3724</v>
      </c>
      <c r="E6551" s="146">
        <v>24.5481759</v>
      </c>
    </row>
    <row r="6552" spans="2:5" x14ac:dyDescent="0.2">
      <c r="B6552" s="144" t="s">
        <v>37559</v>
      </c>
      <c r="C6552" s="145" t="s">
        <v>37560</v>
      </c>
      <c r="D6552" s="145" t="s">
        <v>3724</v>
      </c>
      <c r="E6552" s="146">
        <v>33.582825900000003</v>
      </c>
    </row>
    <row r="6553" spans="2:5" x14ac:dyDescent="0.2">
      <c r="B6553" s="144" t="s">
        <v>37561</v>
      </c>
      <c r="C6553" s="145" t="s">
        <v>37562</v>
      </c>
      <c r="D6553" s="145" t="s">
        <v>3724</v>
      </c>
      <c r="E6553" s="146">
        <v>21.860037139999999</v>
      </c>
    </row>
    <row r="6554" spans="2:5" x14ac:dyDescent="0.2">
      <c r="B6554" s="144" t="s">
        <v>37563</v>
      </c>
      <c r="C6554" s="145" t="s">
        <v>37564</v>
      </c>
      <c r="D6554" s="145" t="s">
        <v>3724</v>
      </c>
      <c r="E6554" s="146">
        <v>29.35810914</v>
      </c>
    </row>
    <row r="6555" spans="2:5" x14ac:dyDescent="0.2">
      <c r="B6555" s="144" t="s">
        <v>37565</v>
      </c>
      <c r="C6555" s="145" t="s">
        <v>37566</v>
      </c>
      <c r="D6555" s="145" t="s">
        <v>3724</v>
      </c>
      <c r="E6555" s="146">
        <v>284.71102975000002</v>
      </c>
    </row>
    <row r="6556" spans="2:5" x14ac:dyDescent="0.2">
      <c r="B6556" s="144" t="s">
        <v>37567</v>
      </c>
      <c r="C6556" s="145" t="s">
        <v>37568</v>
      </c>
      <c r="D6556" s="145" t="s">
        <v>3724</v>
      </c>
      <c r="E6556" s="146">
        <v>847.18252974999996</v>
      </c>
    </row>
    <row r="6557" spans="2:5" x14ac:dyDescent="0.2">
      <c r="B6557" s="144" t="s">
        <v>37569</v>
      </c>
      <c r="C6557" s="145" t="s">
        <v>37570</v>
      </c>
      <c r="D6557" s="145" t="s">
        <v>3724</v>
      </c>
      <c r="E6557" s="146">
        <v>80.064659047619045</v>
      </c>
    </row>
    <row r="6558" spans="2:5" x14ac:dyDescent="0.2">
      <c r="B6558" s="144" t="s">
        <v>37571</v>
      </c>
      <c r="C6558" s="145" t="s">
        <v>37572</v>
      </c>
      <c r="D6558" s="145" t="s">
        <v>3724</v>
      </c>
      <c r="E6558" s="146">
        <v>221.84164317460318</v>
      </c>
    </row>
    <row r="6559" spans="2:5" x14ac:dyDescent="0.2">
      <c r="B6559" s="144" t="s">
        <v>37573</v>
      </c>
      <c r="C6559" s="145" t="s">
        <v>37574</v>
      </c>
      <c r="D6559" s="145" t="s">
        <v>3724</v>
      </c>
      <c r="E6559" s="146">
        <v>3.7008466857142857</v>
      </c>
    </row>
    <row r="6560" spans="2:5" x14ac:dyDescent="0.2">
      <c r="B6560" s="144" t="s">
        <v>37575</v>
      </c>
      <c r="C6560" s="145" t="s">
        <v>37576</v>
      </c>
      <c r="D6560" s="145" t="s">
        <v>3724</v>
      </c>
      <c r="E6560" s="146">
        <v>6.273260971428571</v>
      </c>
    </row>
    <row r="6561" spans="2:5" x14ac:dyDescent="0.2">
      <c r="B6561" s="144" t="s">
        <v>37577</v>
      </c>
      <c r="C6561" s="145" t="s">
        <v>37578</v>
      </c>
      <c r="D6561" s="145" t="s">
        <v>3724</v>
      </c>
      <c r="E6561" s="146">
        <v>2.5936077142857146</v>
      </c>
    </row>
    <row r="6562" spans="2:5" x14ac:dyDescent="0.2">
      <c r="B6562" s="144" t="s">
        <v>37579</v>
      </c>
      <c r="C6562" s="145" t="s">
        <v>37580</v>
      </c>
      <c r="D6562" s="145" t="s">
        <v>3724</v>
      </c>
      <c r="E6562" s="146">
        <v>4.3963934285714288</v>
      </c>
    </row>
    <row r="6563" spans="2:5" x14ac:dyDescent="0.2">
      <c r="B6563" s="144" t="s">
        <v>37581</v>
      </c>
      <c r="C6563" s="145" t="s">
        <v>37582</v>
      </c>
      <c r="D6563" s="145" t="s">
        <v>3724</v>
      </c>
      <c r="E6563" s="146">
        <v>144.52359624000002</v>
      </c>
    </row>
    <row r="6564" spans="2:5" x14ac:dyDescent="0.2">
      <c r="B6564" s="144" t="s">
        <v>37583</v>
      </c>
      <c r="C6564" s="145" t="s">
        <v>37584</v>
      </c>
      <c r="D6564" s="145" t="s">
        <v>3724</v>
      </c>
      <c r="E6564" s="146">
        <v>358.50393624000003</v>
      </c>
    </row>
    <row r="6565" spans="2:5" x14ac:dyDescent="0.2">
      <c r="B6565" s="144" t="s">
        <v>37585</v>
      </c>
      <c r="C6565" s="145" t="s">
        <v>37586</v>
      </c>
      <c r="D6565" s="145" t="s">
        <v>3724</v>
      </c>
      <c r="E6565" s="146">
        <v>247.03218150000001</v>
      </c>
    </row>
    <row r="6566" spans="2:5" x14ac:dyDescent="0.2">
      <c r="B6566" s="144" t="s">
        <v>37587</v>
      </c>
      <c r="C6566" s="145" t="s">
        <v>37588</v>
      </c>
      <c r="D6566" s="145" t="s">
        <v>3724</v>
      </c>
      <c r="E6566" s="146">
        <v>541.52018150000004</v>
      </c>
    </row>
    <row r="6567" spans="2:5" x14ac:dyDescent="0.2">
      <c r="B6567" s="144" t="s">
        <v>37589</v>
      </c>
      <c r="C6567" s="145" t="s">
        <v>37590</v>
      </c>
      <c r="D6567" s="145" t="s">
        <v>3724</v>
      </c>
      <c r="E6567" s="146">
        <v>0.86382102857142862</v>
      </c>
    </row>
    <row r="6568" spans="2:5" x14ac:dyDescent="0.2">
      <c r="B6568" s="144" t="s">
        <v>37591</v>
      </c>
      <c r="C6568" s="145" t="s">
        <v>37592</v>
      </c>
      <c r="D6568" s="145" t="s">
        <v>3724</v>
      </c>
      <c r="E6568" s="146">
        <v>3.838722E-2</v>
      </c>
    </row>
    <row r="6569" spans="2:5" x14ac:dyDescent="0.2">
      <c r="B6569" s="144" t="s">
        <v>37593</v>
      </c>
      <c r="C6569" s="145" t="s">
        <v>37594</v>
      </c>
      <c r="D6569" s="145" t="s">
        <v>3724</v>
      </c>
      <c r="E6569" s="146">
        <v>6.1037220000000003E-2</v>
      </c>
    </row>
    <row r="6570" spans="2:5" x14ac:dyDescent="0.2">
      <c r="B6570" s="144" t="s">
        <v>37595</v>
      </c>
      <c r="C6570" s="145" t="s">
        <v>37596</v>
      </c>
      <c r="D6570" s="145" t="s">
        <v>3724</v>
      </c>
      <c r="E6570" s="146">
        <v>0.89143897142857154</v>
      </c>
    </row>
    <row r="6571" spans="2:5" x14ac:dyDescent="0.2">
      <c r="B6571" s="144" t="s">
        <v>37597</v>
      </c>
      <c r="C6571" s="145" t="s">
        <v>37598</v>
      </c>
      <c r="D6571" s="145" t="s">
        <v>3724</v>
      </c>
      <c r="E6571" s="146">
        <v>1.7176104000000003</v>
      </c>
    </row>
    <row r="6572" spans="2:5" x14ac:dyDescent="0.2">
      <c r="B6572" s="144" t="s">
        <v>37599</v>
      </c>
      <c r="C6572" s="145" t="s">
        <v>37600</v>
      </c>
      <c r="D6572" s="145" t="s">
        <v>3724</v>
      </c>
      <c r="E6572" s="146">
        <v>32.143472364583332</v>
      </c>
    </row>
    <row r="6573" spans="2:5" x14ac:dyDescent="0.2">
      <c r="B6573" s="144" t="s">
        <v>37601</v>
      </c>
      <c r="C6573" s="145" t="s">
        <v>37602</v>
      </c>
      <c r="D6573" s="145" t="s">
        <v>3724</v>
      </c>
      <c r="E6573" s="146">
        <v>45.415597364583334</v>
      </c>
    </row>
    <row r="6574" spans="2:5" x14ac:dyDescent="0.2">
      <c r="B6574" s="144" t="s">
        <v>37603</v>
      </c>
      <c r="C6574" s="145" t="s">
        <v>37604</v>
      </c>
      <c r="D6574" s="145" t="s">
        <v>3724</v>
      </c>
      <c r="E6574" s="146">
        <v>27.841982250000001</v>
      </c>
    </row>
    <row r="6575" spans="2:5" x14ac:dyDescent="0.2">
      <c r="B6575" s="144" t="s">
        <v>37605</v>
      </c>
      <c r="C6575" s="145" t="s">
        <v>37606</v>
      </c>
      <c r="D6575" s="145" t="s">
        <v>3724</v>
      </c>
      <c r="E6575" s="146">
        <v>36.17373225</v>
      </c>
    </row>
    <row r="6576" spans="2:5" x14ac:dyDescent="0.2">
      <c r="B6576" s="144" t="s">
        <v>37607</v>
      </c>
      <c r="C6576" s="145" t="s">
        <v>37608</v>
      </c>
      <c r="D6576" s="145" t="s">
        <v>3724</v>
      </c>
      <c r="E6576" s="146">
        <v>72.025391962499995</v>
      </c>
    </row>
    <row r="6577" spans="2:5" x14ac:dyDescent="0.2">
      <c r="B6577" s="144" t="s">
        <v>37609</v>
      </c>
      <c r="C6577" s="145" t="s">
        <v>37610</v>
      </c>
      <c r="D6577" s="145" t="s">
        <v>3724</v>
      </c>
      <c r="E6577" s="146">
        <v>154.06159196249999</v>
      </c>
    </row>
    <row r="6578" spans="2:5" x14ac:dyDescent="0.2">
      <c r="B6578" s="144" t="s">
        <v>37611</v>
      </c>
      <c r="C6578" s="145" t="s">
        <v>37612</v>
      </c>
      <c r="D6578" s="145" t="s">
        <v>3724</v>
      </c>
      <c r="E6578" s="146">
        <v>0.68948742857142853</v>
      </c>
    </row>
    <row r="6579" spans="2:5" x14ac:dyDescent="0.2">
      <c r="B6579" s="144" t="s">
        <v>37613</v>
      </c>
      <c r="C6579" s="145" t="s">
        <v>37614</v>
      </c>
      <c r="D6579" s="145" t="s">
        <v>3724</v>
      </c>
      <c r="E6579" s="146">
        <v>22.6544037</v>
      </c>
    </row>
    <row r="6580" spans="2:5" x14ac:dyDescent="0.2">
      <c r="B6580" s="144" t="s">
        <v>37615</v>
      </c>
      <c r="C6580" s="145" t="s">
        <v>37616</v>
      </c>
      <c r="D6580" s="145" t="s">
        <v>3724</v>
      </c>
      <c r="E6580" s="146">
        <v>23.6147037</v>
      </c>
    </row>
    <row r="6581" spans="2:5" x14ac:dyDescent="0.2">
      <c r="B6581" s="144" t="s">
        <v>37617</v>
      </c>
      <c r="C6581" s="145" t="s">
        <v>37618</v>
      </c>
      <c r="D6581" s="145" t="s">
        <v>3724</v>
      </c>
      <c r="E6581" s="146">
        <v>5.0106666666666664</v>
      </c>
    </row>
    <row r="6582" spans="2:5" x14ac:dyDescent="0.2">
      <c r="B6582" s="144" t="s">
        <v>37619</v>
      </c>
      <c r="C6582" s="145" t="s">
        <v>37620</v>
      </c>
      <c r="D6582" s="145" t="s">
        <v>3724</v>
      </c>
      <c r="E6582" s="146">
        <v>29.851236790000002</v>
      </c>
    </row>
    <row r="6583" spans="2:5" x14ac:dyDescent="0.2">
      <c r="B6583" s="144" t="s">
        <v>37621</v>
      </c>
      <c r="C6583" s="145" t="s">
        <v>37622</v>
      </c>
      <c r="D6583" s="145" t="s">
        <v>3724</v>
      </c>
      <c r="E6583" s="146">
        <v>34.925786790000004</v>
      </c>
    </row>
    <row r="6584" spans="2:5" x14ac:dyDescent="0.2">
      <c r="B6584" s="144" t="s">
        <v>37623</v>
      </c>
      <c r="C6584" s="145" t="s">
        <v>37624</v>
      </c>
      <c r="D6584" s="145" t="s">
        <v>3724</v>
      </c>
      <c r="E6584" s="146">
        <v>18.597866960000001</v>
      </c>
    </row>
    <row r="6585" spans="2:5" x14ac:dyDescent="0.2">
      <c r="B6585" s="144" t="s">
        <v>37625</v>
      </c>
      <c r="C6585" s="145" t="s">
        <v>37626</v>
      </c>
      <c r="D6585" s="145" t="s">
        <v>3724</v>
      </c>
      <c r="E6585" s="146">
        <v>19.45806696</v>
      </c>
    </row>
    <row r="6586" spans="2:5" x14ac:dyDescent="0.2">
      <c r="B6586" s="144" t="s">
        <v>37627</v>
      </c>
      <c r="C6586" s="145" t="s">
        <v>37628</v>
      </c>
      <c r="D6586" s="145" t="s">
        <v>3724</v>
      </c>
      <c r="E6586" s="146">
        <v>257.63426549166667</v>
      </c>
    </row>
    <row r="6587" spans="2:5" x14ac:dyDescent="0.2">
      <c r="B6587" s="144" t="s">
        <v>37629</v>
      </c>
      <c r="C6587" s="145" t="s">
        <v>37630</v>
      </c>
      <c r="D6587" s="145" t="s">
        <v>3724</v>
      </c>
      <c r="E6587" s="146">
        <v>723.39584882500003</v>
      </c>
    </row>
    <row r="6588" spans="2:5" x14ac:dyDescent="0.2">
      <c r="B6588" s="144" t="s">
        <v>37631</v>
      </c>
      <c r="C6588" s="145" t="s">
        <v>37632</v>
      </c>
      <c r="D6588" s="145" t="s">
        <v>3724</v>
      </c>
      <c r="E6588" s="146">
        <v>1.8118311384615384</v>
      </c>
    </row>
    <row r="6589" spans="2:5" x14ac:dyDescent="0.2">
      <c r="B6589" s="144" t="s">
        <v>37633</v>
      </c>
      <c r="C6589" s="145" t="s">
        <v>37634</v>
      </c>
      <c r="D6589" s="145" t="s">
        <v>3724</v>
      </c>
      <c r="E6589" s="146">
        <v>2.6659849846153847</v>
      </c>
    </row>
    <row r="6590" spans="2:5" x14ac:dyDescent="0.2">
      <c r="B6590" s="144" t="s">
        <v>37635</v>
      </c>
      <c r="C6590" s="145" t="s">
        <v>37636</v>
      </c>
      <c r="D6590" s="145" t="s">
        <v>3724</v>
      </c>
      <c r="E6590" s="146">
        <v>42.237263227941177</v>
      </c>
    </row>
    <row r="6591" spans="2:5" x14ac:dyDescent="0.2">
      <c r="B6591" s="144" t="s">
        <v>37637</v>
      </c>
      <c r="C6591" s="145" t="s">
        <v>37638</v>
      </c>
      <c r="D6591" s="145" t="s">
        <v>3724</v>
      </c>
      <c r="E6591" s="146">
        <v>107.25643969852942</v>
      </c>
    </row>
    <row r="6592" spans="2:5" x14ac:dyDescent="0.2">
      <c r="B6592" s="144" t="s">
        <v>37639</v>
      </c>
      <c r="C6592" s="145" t="s">
        <v>37640</v>
      </c>
      <c r="D6592" s="145" t="s">
        <v>3724</v>
      </c>
      <c r="E6592" s="146">
        <v>0.13135757999999997</v>
      </c>
    </row>
    <row r="6593" spans="2:5" x14ac:dyDescent="0.2">
      <c r="B6593" s="144" t="s">
        <v>37641</v>
      </c>
      <c r="C6593" s="145" t="s">
        <v>37642</v>
      </c>
      <c r="D6593" s="145" t="s">
        <v>3724</v>
      </c>
      <c r="E6593" s="146">
        <v>0.23671757999999998</v>
      </c>
    </row>
    <row r="6594" spans="2:5" x14ac:dyDescent="0.2">
      <c r="B6594" s="144" t="s">
        <v>37643</v>
      </c>
      <c r="C6594" s="145" t="s">
        <v>37644</v>
      </c>
      <c r="D6594" s="145" t="s">
        <v>3724</v>
      </c>
      <c r="E6594" s="146">
        <v>23.480599999999999</v>
      </c>
    </row>
    <row r="6595" spans="2:5" x14ac:dyDescent="0.2">
      <c r="B6595" s="144" t="s">
        <v>37645</v>
      </c>
      <c r="C6595" s="145" t="s">
        <v>37646</v>
      </c>
      <c r="D6595" s="145" t="s">
        <v>3724</v>
      </c>
      <c r="E6595" s="146">
        <v>24.880600000000001</v>
      </c>
    </row>
    <row r="6596" spans="2:5" x14ac:dyDescent="0.2">
      <c r="B6596" s="144" t="s">
        <v>37647</v>
      </c>
      <c r="C6596" s="145" t="s">
        <v>37648</v>
      </c>
      <c r="D6596" s="145" t="s">
        <v>3724</v>
      </c>
      <c r="E6596" s="146">
        <v>0.4623312</v>
      </c>
    </row>
    <row r="6597" spans="2:5" x14ac:dyDescent="0.2">
      <c r="B6597" s="144" t="s">
        <v>37649</v>
      </c>
      <c r="C6597" s="145" t="s">
        <v>37650</v>
      </c>
      <c r="D6597" s="145" t="s">
        <v>3724</v>
      </c>
      <c r="E6597" s="146">
        <v>2.4318412</v>
      </c>
    </row>
    <row r="6598" spans="2:5" x14ac:dyDescent="0.2">
      <c r="B6598" s="144" t="s">
        <v>37651</v>
      </c>
      <c r="C6598" s="145" t="s">
        <v>37652</v>
      </c>
      <c r="D6598" s="145" t="s">
        <v>3724</v>
      </c>
      <c r="E6598" s="146">
        <v>2.8107463200000002</v>
      </c>
    </row>
    <row r="6599" spans="2:5" x14ac:dyDescent="0.2">
      <c r="B6599" s="144" t="s">
        <v>37653</v>
      </c>
      <c r="C6599" s="145" t="s">
        <v>37654</v>
      </c>
      <c r="D6599" s="145" t="s">
        <v>3724</v>
      </c>
      <c r="E6599" s="146">
        <v>4.88750632</v>
      </c>
    </row>
    <row r="6600" spans="2:5" x14ac:dyDescent="0.2">
      <c r="B6600" s="144" t="s">
        <v>37655</v>
      </c>
      <c r="C6600" s="145" t="s">
        <v>37656</v>
      </c>
      <c r="D6600" s="145" t="s">
        <v>3724</v>
      </c>
      <c r="E6600" s="146">
        <v>19.036763666666666</v>
      </c>
    </row>
    <row r="6601" spans="2:5" x14ac:dyDescent="0.2">
      <c r="B6601" s="144" t="s">
        <v>37657</v>
      </c>
      <c r="C6601" s="145" t="s">
        <v>37658</v>
      </c>
      <c r="D6601" s="145" t="s">
        <v>3724</v>
      </c>
      <c r="E6601" s="146">
        <v>20.155930333333334</v>
      </c>
    </row>
    <row r="6602" spans="2:5" x14ac:dyDescent="0.2">
      <c r="B6602" s="144" t="s">
        <v>37659</v>
      </c>
      <c r="C6602" s="145" t="s">
        <v>37660</v>
      </c>
      <c r="D6602" s="145" t="s">
        <v>3724</v>
      </c>
      <c r="E6602" s="146">
        <v>20.007319133333333</v>
      </c>
    </row>
    <row r="6603" spans="2:5" x14ac:dyDescent="0.2">
      <c r="B6603" s="144" t="s">
        <v>37661</v>
      </c>
      <c r="C6603" s="145" t="s">
        <v>37662</v>
      </c>
      <c r="D6603" s="145" t="s">
        <v>3724</v>
      </c>
      <c r="E6603" s="146">
        <v>21.699152466666668</v>
      </c>
    </row>
    <row r="6604" spans="2:5" x14ac:dyDescent="0.2">
      <c r="B6604" s="144" t="s">
        <v>37663</v>
      </c>
      <c r="C6604" s="145" t="s">
        <v>37664</v>
      </c>
      <c r="D6604" s="145" t="s">
        <v>3724</v>
      </c>
      <c r="E6604" s="146">
        <v>0.34808888888888889</v>
      </c>
    </row>
    <row r="6605" spans="2:5" x14ac:dyDescent="0.2">
      <c r="B6605" s="144" t="s">
        <v>37665</v>
      </c>
      <c r="C6605" s="145" t="s">
        <v>37666</v>
      </c>
      <c r="D6605" s="145" t="s">
        <v>3724</v>
      </c>
      <c r="E6605" s="146">
        <v>0.5258666666666667</v>
      </c>
    </row>
    <row r="6606" spans="2:5" x14ac:dyDescent="0.2">
      <c r="B6606" s="144" t="s">
        <v>37667</v>
      </c>
      <c r="C6606" s="145" t="s">
        <v>37668</v>
      </c>
      <c r="D6606" s="145" t="s">
        <v>1549</v>
      </c>
      <c r="E6606" s="146">
        <v>71.3438203125</v>
      </c>
    </row>
    <row r="6607" spans="2:5" x14ac:dyDescent="0.2">
      <c r="B6607" s="144" t="s">
        <v>37669</v>
      </c>
      <c r="C6607" s="145" t="s">
        <v>37670</v>
      </c>
      <c r="D6607" s="145" t="s">
        <v>3724</v>
      </c>
      <c r="E6607" s="146">
        <v>71.524232244318185</v>
      </c>
    </row>
    <row r="6608" spans="2:5" x14ac:dyDescent="0.2">
      <c r="B6608" s="144" t="s">
        <v>37671</v>
      </c>
      <c r="C6608" s="145" t="s">
        <v>37672</v>
      </c>
      <c r="D6608" s="145" t="s">
        <v>3724</v>
      </c>
      <c r="E6608" s="146">
        <v>19.48604774</v>
      </c>
    </row>
    <row r="6609" spans="2:5" x14ac:dyDescent="0.2">
      <c r="B6609" s="144" t="s">
        <v>37673</v>
      </c>
      <c r="C6609" s="145" t="s">
        <v>37674</v>
      </c>
      <c r="D6609" s="145" t="s">
        <v>3724</v>
      </c>
      <c r="E6609" s="146">
        <v>49.999867739999999</v>
      </c>
    </row>
    <row r="6610" spans="2:5" x14ac:dyDescent="0.2">
      <c r="B6610" s="144" t="s">
        <v>37675</v>
      </c>
      <c r="C6610" s="145" t="s">
        <v>37676</v>
      </c>
      <c r="D6610" s="145" t="s">
        <v>3724</v>
      </c>
      <c r="E6610" s="146">
        <v>0.104848256</v>
      </c>
    </row>
    <row r="6611" spans="2:5" x14ac:dyDescent="0.2">
      <c r="B6611" s="144" t="s">
        <v>37677</v>
      </c>
      <c r="C6611" s="145" t="s">
        <v>37678</v>
      </c>
      <c r="D6611" s="145" t="s">
        <v>3724</v>
      </c>
      <c r="E6611" s="146">
        <v>0.157968256</v>
      </c>
    </row>
    <row r="6612" spans="2:5" x14ac:dyDescent="0.2">
      <c r="B6612" s="144" t="s">
        <v>37679</v>
      </c>
      <c r="C6612" s="145" t="s">
        <v>37680</v>
      </c>
      <c r="D6612" s="145" t="s">
        <v>3724</v>
      </c>
      <c r="E6612" s="146">
        <v>0.32045668799999999</v>
      </c>
    </row>
    <row r="6613" spans="2:5" x14ac:dyDescent="0.2">
      <c r="B6613" s="144" t="s">
        <v>37681</v>
      </c>
      <c r="C6613" s="145" t="s">
        <v>37682</v>
      </c>
      <c r="D6613" s="145" t="s">
        <v>3724</v>
      </c>
      <c r="E6613" s="146">
        <v>0.21269668799999999</v>
      </c>
    </row>
    <row r="6614" spans="2:5" x14ac:dyDescent="0.2">
      <c r="B6614" s="144" t="s">
        <v>37683</v>
      </c>
      <c r="C6614" s="145" t="s">
        <v>37684</v>
      </c>
      <c r="D6614" s="145" t="s">
        <v>3724</v>
      </c>
      <c r="E6614" s="146">
        <v>0.53421343200000004</v>
      </c>
    </row>
    <row r="6615" spans="2:5" x14ac:dyDescent="0.2">
      <c r="B6615" s="144" t="s">
        <v>37685</v>
      </c>
      <c r="C6615" s="145" t="s">
        <v>37686</v>
      </c>
      <c r="D6615" s="145" t="s">
        <v>3724</v>
      </c>
      <c r="E6615" s="146">
        <v>3.1221432000000007E-2</v>
      </c>
    </row>
    <row r="6616" spans="2:5" x14ac:dyDescent="0.2">
      <c r="B6616" s="144" t="s">
        <v>37687</v>
      </c>
      <c r="C6616" s="145" t="s">
        <v>37688</v>
      </c>
      <c r="D6616" s="145" t="s">
        <v>3724</v>
      </c>
      <c r="E6616" s="146">
        <v>13.271616828125001</v>
      </c>
    </row>
    <row r="6617" spans="2:5" x14ac:dyDescent="0.2">
      <c r="B6617" s="144" t="s">
        <v>37689</v>
      </c>
      <c r="C6617" s="145" t="s">
        <v>37690</v>
      </c>
      <c r="D6617" s="145" t="s">
        <v>3724</v>
      </c>
      <c r="E6617" s="146">
        <v>20.889351203125003</v>
      </c>
    </row>
    <row r="6618" spans="2:5" x14ac:dyDescent="0.2">
      <c r="B6618" s="144" t="s">
        <v>37691</v>
      </c>
      <c r="C6618" s="145" t="s">
        <v>37692</v>
      </c>
      <c r="D6618" s="145" t="s">
        <v>3724</v>
      </c>
      <c r="E6618" s="146">
        <v>1.3612225371428572</v>
      </c>
    </row>
    <row r="6619" spans="2:5" x14ac:dyDescent="0.2">
      <c r="B6619" s="144" t="s">
        <v>37693</v>
      </c>
      <c r="C6619" s="145" t="s">
        <v>37694</v>
      </c>
      <c r="D6619" s="145" t="s">
        <v>3724</v>
      </c>
      <c r="E6619" s="146">
        <v>168.99126881764707</v>
      </c>
    </row>
    <row r="6620" spans="2:5" x14ac:dyDescent="0.2">
      <c r="B6620" s="144" t="s">
        <v>37695</v>
      </c>
      <c r="C6620" s="145" t="s">
        <v>37696</v>
      </c>
      <c r="D6620" s="145" t="s">
        <v>3724</v>
      </c>
      <c r="E6620" s="146">
        <v>560.38898646470591</v>
      </c>
    </row>
    <row r="6621" spans="2:5" x14ac:dyDescent="0.2">
      <c r="B6621" s="144" t="s">
        <v>37697</v>
      </c>
      <c r="C6621" s="145" t="s">
        <v>37698</v>
      </c>
      <c r="D6621" s="145" t="s">
        <v>3724</v>
      </c>
      <c r="E6621" s="146">
        <v>78.972170911764707</v>
      </c>
    </row>
    <row r="6622" spans="2:5" x14ac:dyDescent="0.2">
      <c r="B6622" s="144" t="s">
        <v>37699</v>
      </c>
      <c r="C6622" s="145" t="s">
        <v>37700</v>
      </c>
      <c r="D6622" s="145" t="s">
        <v>3724</v>
      </c>
      <c r="E6622" s="146">
        <v>242.43608267647059</v>
      </c>
    </row>
    <row r="6623" spans="2:5" x14ac:dyDescent="0.2">
      <c r="B6623" s="144" t="s">
        <v>37701</v>
      </c>
      <c r="C6623" s="145" t="s">
        <v>37702</v>
      </c>
      <c r="D6623" s="145" t="s">
        <v>3724</v>
      </c>
      <c r="E6623" s="146">
        <v>162.29835622352942</v>
      </c>
    </row>
    <row r="6624" spans="2:5" x14ac:dyDescent="0.2">
      <c r="B6624" s="144" t="s">
        <v>37703</v>
      </c>
      <c r="C6624" s="145" t="s">
        <v>37704</v>
      </c>
      <c r="D6624" s="145" t="s">
        <v>3724</v>
      </c>
      <c r="E6624" s="146">
        <v>544.64037975294116</v>
      </c>
    </row>
    <row r="6625" spans="2:5" x14ac:dyDescent="0.2">
      <c r="B6625" s="144" t="s">
        <v>37705</v>
      </c>
      <c r="C6625" s="145" t="s">
        <v>37706</v>
      </c>
      <c r="D6625" s="145" t="s">
        <v>3724</v>
      </c>
      <c r="E6625" s="146">
        <v>29.461068611764706</v>
      </c>
    </row>
    <row r="6626" spans="2:5" x14ac:dyDescent="0.2">
      <c r="B6626" s="144" t="s">
        <v>37707</v>
      </c>
      <c r="C6626" s="145" t="s">
        <v>37708</v>
      </c>
      <c r="D6626" s="145" t="s">
        <v>3724</v>
      </c>
      <c r="E6626" s="146">
        <v>99.549327435294117</v>
      </c>
    </row>
    <row r="6627" spans="2:5" x14ac:dyDescent="0.2">
      <c r="B6627" s="144" t="s">
        <v>37709</v>
      </c>
      <c r="C6627" s="145" t="s">
        <v>37710</v>
      </c>
      <c r="D6627" s="145" t="s">
        <v>3724</v>
      </c>
      <c r="E6627" s="146">
        <v>132.99676888888888</v>
      </c>
    </row>
    <row r="6628" spans="2:5" x14ac:dyDescent="0.2">
      <c r="B6628" s="144" t="s">
        <v>37711</v>
      </c>
      <c r="C6628" s="145" t="s">
        <v>37712</v>
      </c>
      <c r="D6628" s="145" t="s">
        <v>3724</v>
      </c>
      <c r="E6628" s="146">
        <v>389.57710222222221</v>
      </c>
    </row>
    <row r="6629" spans="2:5" x14ac:dyDescent="0.2">
      <c r="B6629" s="144" t="s">
        <v>37713</v>
      </c>
      <c r="C6629" s="145" t="s">
        <v>37714</v>
      </c>
      <c r="D6629" s="145" t="s">
        <v>3724</v>
      </c>
      <c r="E6629" s="146">
        <v>217.42325925925925</v>
      </c>
    </row>
    <row r="6630" spans="2:5" x14ac:dyDescent="0.2">
      <c r="B6630" s="144" t="s">
        <v>37715</v>
      </c>
      <c r="C6630" s="145" t="s">
        <v>37716</v>
      </c>
      <c r="D6630" s="145" t="s">
        <v>3724</v>
      </c>
      <c r="E6630" s="146">
        <v>975.06770370370373</v>
      </c>
    </row>
    <row r="6631" spans="2:5" x14ac:dyDescent="0.2">
      <c r="B6631" s="144" t="s">
        <v>37717</v>
      </c>
      <c r="C6631" s="145" t="s">
        <v>37718</v>
      </c>
      <c r="D6631" s="145" t="s">
        <v>3724</v>
      </c>
      <c r="E6631" s="146">
        <v>38.068646296296293</v>
      </c>
    </row>
    <row r="6632" spans="2:5" x14ac:dyDescent="0.2">
      <c r="B6632" s="144" t="s">
        <v>37719</v>
      </c>
      <c r="C6632" s="145" t="s">
        <v>37720</v>
      </c>
      <c r="D6632" s="145" t="s">
        <v>3724</v>
      </c>
      <c r="E6632" s="146">
        <v>49.87086851851852</v>
      </c>
    </row>
    <row r="6633" spans="2:5" x14ac:dyDescent="0.2">
      <c r="B6633" s="144" t="s">
        <v>37721</v>
      </c>
      <c r="C6633" s="145" t="s">
        <v>37722</v>
      </c>
      <c r="D6633" s="145" t="s">
        <v>3724</v>
      </c>
      <c r="E6633" s="146">
        <v>85.056440222222221</v>
      </c>
    </row>
    <row r="6634" spans="2:5" x14ac:dyDescent="0.2">
      <c r="B6634" s="144" t="s">
        <v>37723</v>
      </c>
      <c r="C6634" s="145" t="s">
        <v>37724</v>
      </c>
      <c r="D6634" s="145" t="s">
        <v>3724</v>
      </c>
      <c r="E6634" s="146">
        <v>154.45350688888891</v>
      </c>
    </row>
    <row r="6635" spans="2:5" x14ac:dyDescent="0.2">
      <c r="B6635" s="144" t="s">
        <v>37725</v>
      </c>
      <c r="C6635" s="145" t="s">
        <v>37726</v>
      </c>
      <c r="D6635" s="145" t="s">
        <v>3724</v>
      </c>
      <c r="E6635" s="146">
        <v>27.299866666666667</v>
      </c>
    </row>
    <row r="6636" spans="2:5" x14ac:dyDescent="0.2">
      <c r="B6636" s="144" t="s">
        <v>37727</v>
      </c>
      <c r="C6636" s="145" t="s">
        <v>37728</v>
      </c>
      <c r="D6636" s="145" t="s">
        <v>3724</v>
      </c>
      <c r="E6636" s="146">
        <v>84.824866666666665</v>
      </c>
    </row>
    <row r="6637" spans="2:5" x14ac:dyDescent="0.2">
      <c r="B6637" s="144" t="s">
        <v>37729</v>
      </c>
      <c r="C6637" s="145" t="s">
        <v>37730</v>
      </c>
      <c r="D6637" s="145" t="s">
        <v>3724</v>
      </c>
      <c r="E6637" s="146">
        <v>5.0517767999999998</v>
      </c>
    </row>
    <row r="6638" spans="2:5" x14ac:dyDescent="0.2">
      <c r="B6638" s="144" t="s">
        <v>37731</v>
      </c>
      <c r="C6638" s="145" t="s">
        <v>37732</v>
      </c>
      <c r="D6638" s="145" t="s">
        <v>3724</v>
      </c>
      <c r="E6638" s="146">
        <v>7.4877767999999998</v>
      </c>
    </row>
    <row r="6639" spans="2:5" x14ac:dyDescent="0.2">
      <c r="B6639" s="144" t="s">
        <v>37733</v>
      </c>
      <c r="C6639" s="145" t="s">
        <v>37734</v>
      </c>
      <c r="D6639" s="145" t="s">
        <v>3724</v>
      </c>
      <c r="E6639" s="146">
        <v>32.157420000000002</v>
      </c>
    </row>
    <row r="6640" spans="2:5" x14ac:dyDescent="0.2">
      <c r="B6640" s="144" t="s">
        <v>37735</v>
      </c>
      <c r="C6640" s="145" t="s">
        <v>37736</v>
      </c>
      <c r="D6640" s="145" t="s">
        <v>3724</v>
      </c>
      <c r="E6640" s="146">
        <v>123.79222</v>
      </c>
    </row>
    <row r="6641" spans="2:5" x14ac:dyDescent="0.2">
      <c r="B6641" s="144" t="s">
        <v>37737</v>
      </c>
      <c r="C6641" s="145" t="s">
        <v>37738</v>
      </c>
      <c r="D6641" s="145" t="s">
        <v>3724</v>
      </c>
      <c r="E6641" s="146">
        <v>24.9842145</v>
      </c>
    </row>
    <row r="6642" spans="2:5" x14ac:dyDescent="0.2">
      <c r="B6642" s="144" t="s">
        <v>37739</v>
      </c>
      <c r="C6642" s="145" t="s">
        <v>37740</v>
      </c>
      <c r="D6642" s="145" t="s">
        <v>3724</v>
      </c>
      <c r="E6642" s="146">
        <v>78.820834500000004</v>
      </c>
    </row>
    <row r="6643" spans="2:5" x14ac:dyDescent="0.2">
      <c r="B6643" s="144" t="s">
        <v>37741</v>
      </c>
      <c r="C6643" s="145" t="s">
        <v>37742</v>
      </c>
      <c r="D6643" s="145" t="s">
        <v>3724</v>
      </c>
      <c r="E6643" s="146">
        <v>2.89676125</v>
      </c>
    </row>
    <row r="6644" spans="2:5" x14ac:dyDescent="0.2">
      <c r="B6644" s="144" t="s">
        <v>37743</v>
      </c>
      <c r="C6644" s="145" t="s">
        <v>37744</v>
      </c>
      <c r="D6644" s="145" t="s">
        <v>3724</v>
      </c>
      <c r="E6644" s="146">
        <v>5.5875112499999995</v>
      </c>
    </row>
    <row r="6645" spans="2:5" x14ac:dyDescent="0.2">
      <c r="B6645" s="144" t="s">
        <v>37745</v>
      </c>
      <c r="C6645" s="145" t="s">
        <v>37746</v>
      </c>
      <c r="D6645" s="145" t="s">
        <v>3724</v>
      </c>
      <c r="E6645" s="146">
        <v>1.0901581999999999</v>
      </c>
    </row>
    <row r="6646" spans="2:5" x14ac:dyDescent="0.2">
      <c r="B6646" s="144" t="s">
        <v>37747</v>
      </c>
      <c r="C6646" s="145" t="s">
        <v>37748</v>
      </c>
      <c r="D6646" s="145" t="s">
        <v>3724</v>
      </c>
      <c r="E6646" s="146">
        <v>1.6366581999999998</v>
      </c>
    </row>
    <row r="6647" spans="2:5" x14ac:dyDescent="0.2">
      <c r="B6647" s="144" t="s">
        <v>37749</v>
      </c>
      <c r="C6647" s="145" t="s">
        <v>37750</v>
      </c>
      <c r="D6647" s="145" t="s">
        <v>3724</v>
      </c>
      <c r="E6647" s="146">
        <v>99.708470312000003</v>
      </c>
    </row>
    <row r="6648" spans="2:5" x14ac:dyDescent="0.2">
      <c r="B6648" s="144" t="s">
        <v>37751</v>
      </c>
      <c r="C6648" s="145" t="s">
        <v>37752</v>
      </c>
      <c r="D6648" s="145" t="s">
        <v>3724</v>
      </c>
      <c r="E6648" s="146">
        <v>194.763002312</v>
      </c>
    </row>
    <row r="6649" spans="2:5" ht="15.75" x14ac:dyDescent="0.2">
      <c r="B6649" s="147" t="s">
        <v>37753</v>
      </c>
      <c r="C6649" s="147"/>
      <c r="D6649" s="147"/>
      <c r="E6649" s="147"/>
    </row>
    <row r="6650" spans="2:5" ht="25.5" x14ac:dyDescent="0.2">
      <c r="B6650" s="141" t="s">
        <v>36189</v>
      </c>
      <c r="C6650" s="142" t="s">
        <v>36190</v>
      </c>
      <c r="D6650" s="142" t="s">
        <v>36191</v>
      </c>
      <c r="E6650" s="143" t="s">
        <v>36192</v>
      </c>
    </row>
    <row r="6651" spans="2:5" x14ac:dyDescent="0.2">
      <c r="B6651" s="144" t="s">
        <v>37754</v>
      </c>
      <c r="C6651" s="145" t="s">
        <v>37755</v>
      </c>
      <c r="D6651" s="145" t="s">
        <v>2759</v>
      </c>
      <c r="E6651" s="146">
        <v>286.83</v>
      </c>
    </row>
    <row r="6652" spans="2:5" x14ac:dyDescent="0.2">
      <c r="B6652" s="144" t="s">
        <v>37756</v>
      </c>
      <c r="C6652" s="145" t="s">
        <v>37757</v>
      </c>
      <c r="D6652" s="145" t="s">
        <v>2759</v>
      </c>
      <c r="E6652" s="146">
        <v>220.5</v>
      </c>
    </row>
    <row r="6653" spans="2:5" x14ac:dyDescent="0.2">
      <c r="B6653" s="144" t="s">
        <v>37758</v>
      </c>
      <c r="C6653" s="145" t="s">
        <v>37759</v>
      </c>
      <c r="D6653" s="145" t="s">
        <v>2759</v>
      </c>
      <c r="E6653" s="146">
        <v>220.5</v>
      </c>
    </row>
    <row r="6654" spans="2:5" x14ac:dyDescent="0.2">
      <c r="B6654" s="144" t="s">
        <v>37760</v>
      </c>
      <c r="C6654" s="145" t="s">
        <v>26135</v>
      </c>
      <c r="D6654" s="145" t="s">
        <v>2759</v>
      </c>
      <c r="E6654" s="146">
        <v>147.96</v>
      </c>
    </row>
    <row r="6655" spans="2:5" ht="22.5" x14ac:dyDescent="0.2">
      <c r="B6655" s="144" t="s">
        <v>37761</v>
      </c>
      <c r="C6655" s="145" t="s">
        <v>37762</v>
      </c>
      <c r="D6655" s="145" t="s">
        <v>2759</v>
      </c>
      <c r="E6655" s="146">
        <v>249.96</v>
      </c>
    </row>
    <row r="6656" spans="2:5" x14ac:dyDescent="0.2">
      <c r="B6656" s="144" t="s">
        <v>37763</v>
      </c>
      <c r="C6656" s="145" t="s">
        <v>37764</v>
      </c>
      <c r="D6656" s="145" t="s">
        <v>1549</v>
      </c>
      <c r="E6656" s="146">
        <v>327.26</v>
      </c>
    </row>
    <row r="6657" spans="2:5" x14ac:dyDescent="0.2">
      <c r="B6657" s="144" t="s">
        <v>37765</v>
      </c>
      <c r="C6657" s="145" t="s">
        <v>37766</v>
      </c>
      <c r="D6657" s="145" t="s">
        <v>2759</v>
      </c>
      <c r="E6657" s="146">
        <v>385.88</v>
      </c>
    </row>
    <row r="6658" spans="2:5" x14ac:dyDescent="0.2">
      <c r="B6658" s="144" t="s">
        <v>37767</v>
      </c>
      <c r="C6658" s="145" t="s">
        <v>37768</v>
      </c>
      <c r="D6658" s="145" t="s">
        <v>1549</v>
      </c>
      <c r="E6658" s="146">
        <v>1960.79</v>
      </c>
    </row>
    <row r="6659" spans="2:5" x14ac:dyDescent="0.2">
      <c r="B6659" s="144" t="s">
        <v>37769</v>
      </c>
      <c r="C6659" s="145" t="s">
        <v>37770</v>
      </c>
      <c r="D6659" s="145" t="s">
        <v>1549</v>
      </c>
      <c r="E6659" s="146">
        <v>2614.38</v>
      </c>
    </row>
    <row r="6660" spans="2:5" x14ac:dyDescent="0.2">
      <c r="B6660" s="144" t="s">
        <v>37771</v>
      </c>
      <c r="C6660" s="145" t="s">
        <v>37772</v>
      </c>
      <c r="D6660" s="145" t="s">
        <v>1549</v>
      </c>
      <c r="E6660" s="146">
        <v>3921.57</v>
      </c>
    </row>
    <row r="6661" spans="2:5" x14ac:dyDescent="0.2">
      <c r="B6661" s="144" t="s">
        <v>37773</v>
      </c>
      <c r="C6661" s="145" t="s">
        <v>37774</v>
      </c>
      <c r="D6661" s="145" t="s">
        <v>1549</v>
      </c>
      <c r="E6661" s="146">
        <v>814.18</v>
      </c>
    </row>
    <row r="6662" spans="2:5" x14ac:dyDescent="0.2">
      <c r="B6662" s="144" t="s">
        <v>37775</v>
      </c>
      <c r="C6662" s="145" t="s">
        <v>37776</v>
      </c>
      <c r="D6662" s="145" t="s">
        <v>1549</v>
      </c>
      <c r="E6662" s="146">
        <v>814.18</v>
      </c>
    </row>
    <row r="6663" spans="2:5" x14ac:dyDescent="0.2">
      <c r="B6663" s="144" t="s">
        <v>37777</v>
      </c>
      <c r="C6663" s="145" t="s">
        <v>37778</v>
      </c>
      <c r="D6663" s="145" t="s">
        <v>2759</v>
      </c>
      <c r="E6663" s="146">
        <v>1173.04</v>
      </c>
    </row>
    <row r="6664" spans="2:5" x14ac:dyDescent="0.2">
      <c r="B6664" s="144" t="s">
        <v>37779</v>
      </c>
      <c r="C6664" s="145" t="s">
        <v>37780</v>
      </c>
      <c r="D6664" s="145" t="s">
        <v>2759</v>
      </c>
      <c r="E6664" s="146">
        <v>454.4</v>
      </c>
    </row>
    <row r="6665" spans="2:5" ht="22.5" x14ac:dyDescent="0.2">
      <c r="B6665" s="144" t="s">
        <v>37781</v>
      </c>
      <c r="C6665" s="145" t="s">
        <v>37782</v>
      </c>
      <c r="D6665" s="145" t="s">
        <v>2759</v>
      </c>
      <c r="E6665" s="146">
        <v>282.52</v>
      </c>
    </row>
    <row r="6666" spans="2:5" ht="22.5" x14ac:dyDescent="0.2">
      <c r="B6666" s="144" t="s">
        <v>37783</v>
      </c>
      <c r="C6666" s="145" t="s">
        <v>37784</v>
      </c>
      <c r="D6666" s="145" t="s">
        <v>1549</v>
      </c>
      <c r="E6666" s="146">
        <v>2700.57</v>
      </c>
    </row>
    <row r="6667" spans="2:5" x14ac:dyDescent="0.2">
      <c r="B6667" s="144" t="s">
        <v>37785</v>
      </c>
      <c r="C6667" s="145" t="s">
        <v>37786</v>
      </c>
      <c r="D6667" s="145" t="s">
        <v>2759</v>
      </c>
      <c r="E6667" s="146">
        <v>234.61</v>
      </c>
    </row>
    <row r="6668" spans="2:5" ht="22.5" x14ac:dyDescent="0.2">
      <c r="B6668" s="144" t="s">
        <v>37787</v>
      </c>
      <c r="C6668" s="145" t="s">
        <v>37788</v>
      </c>
      <c r="D6668" s="145" t="s">
        <v>2759</v>
      </c>
      <c r="E6668" s="146">
        <v>380.2</v>
      </c>
    </row>
    <row r="6669" spans="2:5" ht="22.5" x14ac:dyDescent="0.2">
      <c r="B6669" s="144" t="s">
        <v>37789</v>
      </c>
      <c r="C6669" s="145" t="s">
        <v>37790</v>
      </c>
      <c r="D6669" s="145" t="s">
        <v>1549</v>
      </c>
      <c r="E6669" s="146">
        <v>352.45</v>
      </c>
    </row>
    <row r="6670" spans="2:5" ht="15.75" x14ac:dyDescent="0.2">
      <c r="B6670" s="147" t="s">
        <v>37791</v>
      </c>
      <c r="C6670" s="147"/>
      <c r="D6670" s="147"/>
      <c r="E6670" s="147"/>
    </row>
    <row r="6671" spans="2:5" ht="25.5" x14ac:dyDescent="0.2">
      <c r="B6671" s="141" t="s">
        <v>36189</v>
      </c>
      <c r="C6671" s="142" t="s">
        <v>36190</v>
      </c>
      <c r="D6671" s="142" t="s">
        <v>36191</v>
      </c>
      <c r="E6671" s="143" t="s">
        <v>36192</v>
      </c>
    </row>
    <row r="6672" spans="2:5" x14ac:dyDescent="0.2">
      <c r="B6672" s="144" t="s">
        <v>37792</v>
      </c>
      <c r="C6672" s="145" t="s">
        <v>37793</v>
      </c>
      <c r="D6672" s="145" t="s">
        <v>1770</v>
      </c>
      <c r="E6672" s="146">
        <v>5.24</v>
      </c>
    </row>
    <row r="6673" spans="2:5" x14ac:dyDescent="0.2">
      <c r="B6673" s="144" t="s">
        <v>37794</v>
      </c>
      <c r="C6673" s="145" t="s">
        <v>37795</v>
      </c>
      <c r="D6673" s="145" t="s">
        <v>5902</v>
      </c>
      <c r="E6673" s="146">
        <v>20.09</v>
      </c>
    </row>
    <row r="6674" spans="2:5" x14ac:dyDescent="0.2">
      <c r="B6674" s="144" t="s">
        <v>37796</v>
      </c>
      <c r="C6674" s="145" t="s">
        <v>37797</v>
      </c>
      <c r="D6674" s="145" t="s">
        <v>5902</v>
      </c>
      <c r="E6674" s="146">
        <v>26.04</v>
      </c>
    </row>
    <row r="6675" spans="2:5" x14ac:dyDescent="0.2">
      <c r="B6675" s="144" t="s">
        <v>37798</v>
      </c>
      <c r="C6675" s="145" t="s">
        <v>37799</v>
      </c>
      <c r="D6675" s="145" t="s">
        <v>5902</v>
      </c>
      <c r="E6675" s="146">
        <v>15.16</v>
      </c>
    </row>
    <row r="6676" spans="2:5" x14ac:dyDescent="0.2">
      <c r="B6676" s="144" t="s">
        <v>37800</v>
      </c>
      <c r="C6676" s="145" t="s">
        <v>37801</v>
      </c>
      <c r="D6676" s="145" t="s">
        <v>1549</v>
      </c>
      <c r="E6676" s="146">
        <v>5.8</v>
      </c>
    </row>
    <row r="6677" spans="2:5" x14ac:dyDescent="0.2">
      <c r="B6677" s="144" t="s">
        <v>37802</v>
      </c>
      <c r="C6677" s="145" t="s">
        <v>37803</v>
      </c>
      <c r="D6677" s="145" t="s">
        <v>1770</v>
      </c>
      <c r="E6677" s="146">
        <v>7.25</v>
      </c>
    </row>
    <row r="6678" spans="2:5" x14ac:dyDescent="0.2">
      <c r="B6678" s="144" t="s">
        <v>37804</v>
      </c>
      <c r="C6678" s="145" t="s">
        <v>37805</v>
      </c>
      <c r="D6678" s="145" t="s">
        <v>1549</v>
      </c>
      <c r="E6678" s="146">
        <v>70.08</v>
      </c>
    </row>
    <row r="6679" spans="2:5" ht="15.75" x14ac:dyDescent="0.2">
      <c r="B6679" s="147" t="s">
        <v>37806</v>
      </c>
      <c r="C6679" s="147"/>
      <c r="D6679" s="147"/>
      <c r="E6679" s="147"/>
    </row>
    <row r="6680" spans="2:5" ht="25.5" x14ac:dyDescent="0.2">
      <c r="B6680" s="141" t="s">
        <v>36189</v>
      </c>
      <c r="C6680" s="142" t="s">
        <v>36190</v>
      </c>
      <c r="D6680" s="142" t="s">
        <v>36191</v>
      </c>
      <c r="E6680" s="143" t="s">
        <v>36192</v>
      </c>
    </row>
    <row r="6681" spans="2:5" x14ac:dyDescent="0.2">
      <c r="B6681" s="144" t="s">
        <v>37807</v>
      </c>
      <c r="C6681" s="145" t="s">
        <v>26259</v>
      </c>
      <c r="D6681" s="145" t="s">
        <v>1549</v>
      </c>
      <c r="E6681" s="146">
        <v>24.33</v>
      </c>
    </row>
    <row r="6682" spans="2:5" x14ac:dyDescent="0.2">
      <c r="B6682" s="144" t="s">
        <v>37808</v>
      </c>
      <c r="C6682" s="145" t="s">
        <v>26261</v>
      </c>
      <c r="D6682" s="145" t="s">
        <v>1549</v>
      </c>
      <c r="E6682" s="146">
        <v>14.03</v>
      </c>
    </row>
    <row r="6683" spans="2:5" x14ac:dyDescent="0.2">
      <c r="B6683" s="144" t="s">
        <v>37809</v>
      </c>
      <c r="C6683" s="145" t="s">
        <v>37810</v>
      </c>
      <c r="D6683" s="145" t="s">
        <v>1549</v>
      </c>
      <c r="E6683" s="146">
        <v>60.8</v>
      </c>
    </row>
    <row r="6684" spans="2:5" x14ac:dyDescent="0.2">
      <c r="B6684" s="144" t="s">
        <v>37811</v>
      </c>
      <c r="C6684" s="145" t="s">
        <v>37812</v>
      </c>
      <c r="D6684" s="145" t="s">
        <v>1549</v>
      </c>
      <c r="E6684" s="146">
        <v>5.97</v>
      </c>
    </row>
    <row r="6685" spans="2:5" x14ac:dyDescent="0.2">
      <c r="B6685" s="144" t="s">
        <v>37813</v>
      </c>
      <c r="C6685" s="145" t="s">
        <v>37814</v>
      </c>
      <c r="D6685" s="145" t="s">
        <v>1549</v>
      </c>
      <c r="E6685" s="146">
        <v>6.8</v>
      </c>
    </row>
    <row r="6686" spans="2:5" x14ac:dyDescent="0.2">
      <c r="B6686" s="144" t="s">
        <v>37815</v>
      </c>
      <c r="C6686" s="145" t="s">
        <v>37816</v>
      </c>
      <c r="D6686" s="145" t="s">
        <v>1549</v>
      </c>
      <c r="E6686" s="146">
        <v>0.2</v>
      </c>
    </row>
    <row r="6687" spans="2:5" x14ac:dyDescent="0.2">
      <c r="B6687" s="144" t="s">
        <v>37817</v>
      </c>
      <c r="C6687" s="145" t="s">
        <v>37818</v>
      </c>
      <c r="D6687" s="145" t="s">
        <v>1549</v>
      </c>
      <c r="E6687" s="146">
        <v>130.93</v>
      </c>
    </row>
    <row r="6688" spans="2:5" x14ac:dyDescent="0.2">
      <c r="B6688" s="144" t="s">
        <v>37819</v>
      </c>
      <c r="C6688" s="145" t="s">
        <v>37820</v>
      </c>
      <c r="D6688" s="145" t="s">
        <v>1549</v>
      </c>
      <c r="E6688" s="146">
        <v>22.33</v>
      </c>
    </row>
    <row r="6689" spans="2:5" x14ac:dyDescent="0.2">
      <c r="B6689" s="144" t="s">
        <v>37821</v>
      </c>
      <c r="C6689" s="145" t="s">
        <v>26272</v>
      </c>
      <c r="D6689" s="145" t="s">
        <v>1549</v>
      </c>
      <c r="E6689" s="146">
        <v>15</v>
      </c>
    </row>
    <row r="6690" spans="2:5" x14ac:dyDescent="0.2">
      <c r="B6690" s="144" t="s">
        <v>37822</v>
      </c>
      <c r="C6690" s="145" t="s">
        <v>37823</v>
      </c>
      <c r="D6690" s="145" t="s">
        <v>1549</v>
      </c>
      <c r="E6690" s="146">
        <v>4.38</v>
      </c>
    </row>
    <row r="6691" spans="2:5" x14ac:dyDescent="0.2">
      <c r="B6691" s="144" t="s">
        <v>37824</v>
      </c>
      <c r="C6691" s="145" t="s">
        <v>37825</v>
      </c>
      <c r="D6691" s="145" t="s">
        <v>1549</v>
      </c>
      <c r="E6691" s="146">
        <v>2455</v>
      </c>
    </row>
    <row r="6692" spans="2:5" x14ac:dyDescent="0.2">
      <c r="B6692" s="144" t="s">
        <v>37826</v>
      </c>
      <c r="C6692" s="145" t="s">
        <v>37827</v>
      </c>
      <c r="D6692" s="145" t="s">
        <v>1549</v>
      </c>
      <c r="E6692" s="146">
        <v>22.9</v>
      </c>
    </row>
    <row r="6693" spans="2:5" x14ac:dyDescent="0.2">
      <c r="B6693" s="144" t="s">
        <v>37828</v>
      </c>
      <c r="C6693" s="145" t="s">
        <v>37829</v>
      </c>
      <c r="D6693" s="145" t="s">
        <v>1770</v>
      </c>
      <c r="E6693" s="146">
        <v>21.4</v>
      </c>
    </row>
    <row r="6694" spans="2:5" x14ac:dyDescent="0.2">
      <c r="B6694" s="144" t="s">
        <v>37830</v>
      </c>
      <c r="C6694" s="145" t="s">
        <v>37831</v>
      </c>
      <c r="D6694" s="145" t="s">
        <v>1549</v>
      </c>
      <c r="E6694" s="146">
        <v>19.670000000000002</v>
      </c>
    </row>
    <row r="6695" spans="2:5" x14ac:dyDescent="0.2">
      <c r="B6695" s="144" t="s">
        <v>37832</v>
      </c>
      <c r="C6695" s="145" t="s">
        <v>37833</v>
      </c>
      <c r="D6695" s="145" t="s">
        <v>1549</v>
      </c>
      <c r="E6695" s="146">
        <v>29.06</v>
      </c>
    </row>
    <row r="6696" spans="2:5" x14ac:dyDescent="0.2">
      <c r="B6696" s="144" t="s">
        <v>37834</v>
      </c>
      <c r="C6696" s="145" t="s">
        <v>37835</v>
      </c>
      <c r="D6696" s="145" t="s">
        <v>1549</v>
      </c>
      <c r="E6696" s="146">
        <v>12.5</v>
      </c>
    </row>
    <row r="6697" spans="2:5" x14ac:dyDescent="0.2">
      <c r="B6697" s="144" t="s">
        <v>37836</v>
      </c>
      <c r="C6697" s="145" t="s">
        <v>37837</v>
      </c>
      <c r="D6697" s="145" t="s">
        <v>1549</v>
      </c>
      <c r="E6697" s="146">
        <v>26.76</v>
      </c>
    </row>
    <row r="6698" spans="2:5" x14ac:dyDescent="0.2">
      <c r="B6698" s="144" t="s">
        <v>37838</v>
      </c>
      <c r="C6698" s="145" t="s">
        <v>37839</v>
      </c>
      <c r="D6698" s="145" t="s">
        <v>1549</v>
      </c>
      <c r="E6698" s="146">
        <v>14.36</v>
      </c>
    </row>
    <row r="6699" spans="2:5" x14ac:dyDescent="0.2">
      <c r="B6699" s="144" t="s">
        <v>37840</v>
      </c>
      <c r="C6699" s="145" t="s">
        <v>37841</v>
      </c>
      <c r="D6699" s="145" t="s">
        <v>1549</v>
      </c>
      <c r="E6699" s="146">
        <v>24.67</v>
      </c>
    </row>
    <row r="6700" spans="2:5" x14ac:dyDescent="0.2">
      <c r="B6700" s="144" t="s">
        <v>37842</v>
      </c>
      <c r="C6700" s="145" t="s">
        <v>37843</v>
      </c>
      <c r="D6700" s="145" t="s">
        <v>1549</v>
      </c>
      <c r="E6700" s="146">
        <v>24.67</v>
      </c>
    </row>
    <row r="6701" spans="2:5" x14ac:dyDescent="0.2">
      <c r="B6701" s="144" t="s">
        <v>37844</v>
      </c>
      <c r="C6701" s="145" t="s">
        <v>37845</v>
      </c>
      <c r="D6701" s="145" t="s">
        <v>1770</v>
      </c>
      <c r="E6701" s="146">
        <v>11.63</v>
      </c>
    </row>
    <row r="6702" spans="2:5" x14ac:dyDescent="0.2">
      <c r="B6702" s="144" t="s">
        <v>37846</v>
      </c>
      <c r="C6702" s="145" t="s">
        <v>37847</v>
      </c>
      <c r="D6702" s="145" t="s">
        <v>1549</v>
      </c>
      <c r="E6702" s="146">
        <v>3.1</v>
      </c>
    </row>
    <row r="6703" spans="2:5" x14ac:dyDescent="0.2">
      <c r="B6703" s="144" t="s">
        <v>37848</v>
      </c>
      <c r="C6703" s="145" t="s">
        <v>37849</v>
      </c>
      <c r="D6703" s="145" t="s">
        <v>1549</v>
      </c>
      <c r="E6703" s="146">
        <v>35.21</v>
      </c>
    </row>
    <row r="6704" spans="2:5" x14ac:dyDescent="0.2">
      <c r="B6704" s="144" t="s">
        <v>37850</v>
      </c>
      <c r="C6704" s="145" t="s">
        <v>37851</v>
      </c>
      <c r="D6704" s="145" t="s">
        <v>1549</v>
      </c>
      <c r="E6704" s="146">
        <v>15.34</v>
      </c>
    </row>
    <row r="6705" spans="2:5" x14ac:dyDescent="0.2">
      <c r="B6705" s="144" t="s">
        <v>37852</v>
      </c>
      <c r="C6705" s="145" t="s">
        <v>26308</v>
      </c>
      <c r="D6705" s="145" t="s">
        <v>1549</v>
      </c>
      <c r="E6705" s="146">
        <v>60.23</v>
      </c>
    </row>
    <row r="6706" spans="2:5" x14ac:dyDescent="0.2">
      <c r="B6706" s="144" t="s">
        <v>37853</v>
      </c>
      <c r="C6706" s="145" t="s">
        <v>37854</v>
      </c>
      <c r="D6706" s="145" t="s">
        <v>1549</v>
      </c>
      <c r="E6706" s="146">
        <v>29.08</v>
      </c>
    </row>
    <row r="6707" spans="2:5" x14ac:dyDescent="0.2">
      <c r="B6707" s="144" t="s">
        <v>37855</v>
      </c>
      <c r="C6707" s="145" t="s">
        <v>37856</v>
      </c>
      <c r="D6707" s="145" t="s">
        <v>1549</v>
      </c>
      <c r="E6707" s="146">
        <v>74.22</v>
      </c>
    </row>
    <row r="6708" spans="2:5" x14ac:dyDescent="0.2">
      <c r="B6708" s="144" t="s">
        <v>37857</v>
      </c>
      <c r="C6708" s="145" t="s">
        <v>37858</v>
      </c>
      <c r="D6708" s="145" t="s">
        <v>1549</v>
      </c>
      <c r="E6708" s="146">
        <v>122.02</v>
      </c>
    </row>
    <row r="6709" spans="2:5" x14ac:dyDescent="0.2">
      <c r="B6709" s="144" t="s">
        <v>37859</v>
      </c>
      <c r="C6709" s="145" t="s">
        <v>37860</v>
      </c>
      <c r="D6709" s="145" t="s">
        <v>1549</v>
      </c>
      <c r="E6709" s="146">
        <v>127.54</v>
      </c>
    </row>
    <row r="6710" spans="2:5" x14ac:dyDescent="0.2">
      <c r="B6710" s="144" t="s">
        <v>37861</v>
      </c>
      <c r="C6710" s="145" t="s">
        <v>37862</v>
      </c>
      <c r="D6710" s="145" t="s">
        <v>1549</v>
      </c>
      <c r="E6710" s="146">
        <v>67.599999999999994</v>
      </c>
    </row>
    <row r="6711" spans="2:5" x14ac:dyDescent="0.2">
      <c r="B6711" s="144" t="s">
        <v>37863</v>
      </c>
      <c r="C6711" s="145" t="s">
        <v>37864</v>
      </c>
      <c r="D6711" s="145" t="s">
        <v>1549</v>
      </c>
      <c r="E6711" s="146">
        <v>107.87</v>
      </c>
    </row>
    <row r="6712" spans="2:5" x14ac:dyDescent="0.2">
      <c r="B6712" s="144" t="s">
        <v>37865</v>
      </c>
      <c r="C6712" s="145" t="s">
        <v>26311</v>
      </c>
      <c r="D6712" s="145" t="s">
        <v>1549</v>
      </c>
      <c r="E6712" s="146">
        <v>52.5</v>
      </c>
    </row>
    <row r="6713" spans="2:5" x14ac:dyDescent="0.2">
      <c r="B6713" s="144" t="s">
        <v>37866</v>
      </c>
      <c r="C6713" s="145" t="s">
        <v>26314</v>
      </c>
      <c r="D6713" s="145" t="s">
        <v>1549</v>
      </c>
      <c r="E6713" s="146">
        <v>46</v>
      </c>
    </row>
    <row r="6714" spans="2:5" x14ac:dyDescent="0.2">
      <c r="B6714" s="144" t="s">
        <v>37867</v>
      </c>
      <c r="C6714" s="145" t="s">
        <v>37868</v>
      </c>
      <c r="D6714" s="145" t="s">
        <v>1549</v>
      </c>
      <c r="E6714" s="146">
        <v>41.64</v>
      </c>
    </row>
    <row r="6715" spans="2:5" x14ac:dyDescent="0.2">
      <c r="B6715" s="144" t="s">
        <v>37869</v>
      </c>
      <c r="C6715" s="145" t="s">
        <v>26320</v>
      </c>
      <c r="D6715" s="145" t="s">
        <v>1549</v>
      </c>
      <c r="E6715" s="146">
        <v>34.340000000000003</v>
      </c>
    </row>
    <row r="6716" spans="2:5" x14ac:dyDescent="0.2">
      <c r="B6716" s="144" t="s">
        <v>37870</v>
      </c>
      <c r="C6716" s="145" t="s">
        <v>37871</v>
      </c>
      <c r="D6716" s="145" t="s">
        <v>1549</v>
      </c>
      <c r="E6716" s="146">
        <v>9.4700000000000006</v>
      </c>
    </row>
    <row r="6717" spans="2:5" x14ac:dyDescent="0.2">
      <c r="B6717" s="144" t="s">
        <v>37872</v>
      </c>
      <c r="C6717" s="145" t="s">
        <v>37873</v>
      </c>
      <c r="D6717" s="145" t="s">
        <v>1549</v>
      </c>
      <c r="E6717" s="146">
        <v>64.2</v>
      </c>
    </row>
    <row r="6718" spans="2:5" x14ac:dyDescent="0.2">
      <c r="B6718" s="144" t="s">
        <v>37874</v>
      </c>
      <c r="C6718" s="145" t="s">
        <v>37875</v>
      </c>
      <c r="D6718" s="145" t="s">
        <v>1549</v>
      </c>
      <c r="E6718" s="146">
        <v>22.67</v>
      </c>
    </row>
    <row r="6719" spans="2:5" x14ac:dyDescent="0.2">
      <c r="B6719" s="144" t="s">
        <v>37876</v>
      </c>
      <c r="C6719" s="145" t="s">
        <v>37877</v>
      </c>
      <c r="D6719" s="145" t="s">
        <v>1549</v>
      </c>
      <c r="E6719" s="146">
        <v>1.77</v>
      </c>
    </row>
    <row r="6720" spans="2:5" x14ac:dyDescent="0.2">
      <c r="B6720" s="144" t="s">
        <v>37878</v>
      </c>
      <c r="C6720" s="145" t="s">
        <v>37879</v>
      </c>
      <c r="D6720" s="145" t="s">
        <v>5902</v>
      </c>
      <c r="E6720" s="146">
        <v>7.86</v>
      </c>
    </row>
    <row r="6721" spans="2:5" x14ac:dyDescent="0.2">
      <c r="B6721" s="144" t="s">
        <v>37880</v>
      </c>
      <c r="C6721" s="145" t="s">
        <v>26326</v>
      </c>
      <c r="D6721" s="145" t="s">
        <v>1549</v>
      </c>
      <c r="E6721" s="146">
        <v>15.01</v>
      </c>
    </row>
    <row r="6722" spans="2:5" x14ac:dyDescent="0.2">
      <c r="B6722" s="144" t="s">
        <v>37881</v>
      </c>
      <c r="C6722" s="145" t="s">
        <v>37882</v>
      </c>
      <c r="D6722" s="145" t="s">
        <v>1549</v>
      </c>
      <c r="E6722" s="146">
        <v>12.56</v>
      </c>
    </row>
    <row r="6723" spans="2:5" x14ac:dyDescent="0.2">
      <c r="B6723" s="144" t="s">
        <v>37883</v>
      </c>
      <c r="C6723" s="145" t="s">
        <v>26332</v>
      </c>
      <c r="D6723" s="145" t="s">
        <v>1549</v>
      </c>
      <c r="E6723" s="146">
        <v>4.24</v>
      </c>
    </row>
    <row r="6724" spans="2:5" x14ac:dyDescent="0.2">
      <c r="B6724" s="144" t="s">
        <v>37884</v>
      </c>
      <c r="C6724" s="145" t="s">
        <v>37885</v>
      </c>
      <c r="D6724" s="145" t="s">
        <v>31853</v>
      </c>
      <c r="E6724" s="146">
        <v>35.909999999999997</v>
      </c>
    </row>
    <row r="6725" spans="2:5" x14ac:dyDescent="0.2">
      <c r="B6725" s="144" t="s">
        <v>37886</v>
      </c>
      <c r="C6725" s="145" t="s">
        <v>37887</v>
      </c>
      <c r="D6725" s="145" t="s">
        <v>1549</v>
      </c>
      <c r="E6725" s="146">
        <v>604.34</v>
      </c>
    </row>
    <row r="6726" spans="2:5" x14ac:dyDescent="0.2">
      <c r="B6726" s="144" t="s">
        <v>37888</v>
      </c>
      <c r="C6726" s="145" t="s">
        <v>37889</v>
      </c>
      <c r="D6726" s="145" t="s">
        <v>1549</v>
      </c>
      <c r="E6726" s="146">
        <v>139.33000000000001</v>
      </c>
    </row>
    <row r="6727" spans="2:5" ht="22.5" x14ac:dyDescent="0.2">
      <c r="B6727" s="144" t="s">
        <v>37890</v>
      </c>
      <c r="C6727" s="145" t="s">
        <v>37891</v>
      </c>
      <c r="D6727" s="145" t="s">
        <v>1549</v>
      </c>
      <c r="E6727" s="146">
        <v>219.3</v>
      </c>
    </row>
    <row r="6728" spans="2:5" x14ac:dyDescent="0.2">
      <c r="B6728" s="144" t="s">
        <v>37892</v>
      </c>
      <c r="C6728" s="145" t="s">
        <v>37893</v>
      </c>
      <c r="D6728" s="145" t="s">
        <v>1549</v>
      </c>
      <c r="E6728" s="146">
        <v>3.12</v>
      </c>
    </row>
    <row r="6729" spans="2:5" x14ac:dyDescent="0.2">
      <c r="B6729" s="144" t="s">
        <v>37894</v>
      </c>
      <c r="C6729" s="145" t="s">
        <v>37895</v>
      </c>
      <c r="D6729" s="145" t="s">
        <v>1549</v>
      </c>
      <c r="E6729" s="146">
        <v>23.34</v>
      </c>
    </row>
    <row r="6730" spans="2:5" x14ac:dyDescent="0.2">
      <c r="B6730" s="144" t="s">
        <v>37896</v>
      </c>
      <c r="C6730" s="145" t="s">
        <v>26386</v>
      </c>
      <c r="D6730" s="145" t="s">
        <v>1549</v>
      </c>
      <c r="E6730" s="146">
        <v>18.47</v>
      </c>
    </row>
    <row r="6731" spans="2:5" x14ac:dyDescent="0.2">
      <c r="B6731" s="144" t="s">
        <v>37897</v>
      </c>
      <c r="C6731" s="145" t="s">
        <v>37898</v>
      </c>
      <c r="D6731" s="145" t="s">
        <v>1549</v>
      </c>
      <c r="E6731" s="146">
        <v>12.03</v>
      </c>
    </row>
    <row r="6732" spans="2:5" x14ac:dyDescent="0.2">
      <c r="B6732" s="144" t="s">
        <v>37899</v>
      </c>
      <c r="C6732" s="145" t="s">
        <v>37900</v>
      </c>
      <c r="D6732" s="145" t="s">
        <v>1549</v>
      </c>
      <c r="E6732" s="146">
        <v>4.95</v>
      </c>
    </row>
    <row r="6733" spans="2:5" x14ac:dyDescent="0.2">
      <c r="B6733" s="144" t="s">
        <v>37901</v>
      </c>
      <c r="C6733" s="145" t="s">
        <v>37902</v>
      </c>
      <c r="D6733" s="145" t="s">
        <v>1549</v>
      </c>
      <c r="E6733" s="146">
        <v>3.89</v>
      </c>
    </row>
    <row r="6734" spans="2:5" x14ac:dyDescent="0.2">
      <c r="B6734" s="144" t="s">
        <v>37903</v>
      </c>
      <c r="C6734" s="145" t="s">
        <v>37904</v>
      </c>
      <c r="D6734" s="145" t="s">
        <v>1549</v>
      </c>
      <c r="E6734" s="146">
        <v>4.5999999999999996</v>
      </c>
    </row>
    <row r="6735" spans="2:5" x14ac:dyDescent="0.2">
      <c r="B6735" s="144" t="s">
        <v>37905</v>
      </c>
      <c r="C6735" s="145" t="s">
        <v>37906</v>
      </c>
      <c r="D6735" s="145" t="s">
        <v>1549</v>
      </c>
      <c r="E6735" s="146">
        <v>34.340000000000003</v>
      </c>
    </row>
    <row r="6736" spans="2:5" x14ac:dyDescent="0.2">
      <c r="B6736" s="144" t="s">
        <v>37907</v>
      </c>
      <c r="C6736" s="145" t="s">
        <v>37908</v>
      </c>
      <c r="D6736" s="145" t="s">
        <v>1549</v>
      </c>
      <c r="E6736" s="146">
        <v>26.9</v>
      </c>
    </row>
    <row r="6737" spans="2:5" x14ac:dyDescent="0.2">
      <c r="B6737" s="144" t="s">
        <v>37909</v>
      </c>
      <c r="C6737" s="145" t="s">
        <v>37910</v>
      </c>
      <c r="D6737" s="145" t="s">
        <v>1549</v>
      </c>
      <c r="E6737" s="146">
        <v>36.17</v>
      </c>
    </row>
    <row r="6738" spans="2:5" ht="15.75" x14ac:dyDescent="0.2">
      <c r="B6738" s="147" t="s">
        <v>37911</v>
      </c>
      <c r="C6738" s="147"/>
      <c r="D6738" s="147"/>
      <c r="E6738" s="147"/>
    </row>
    <row r="6739" spans="2:5" ht="25.5" x14ac:dyDescent="0.2">
      <c r="B6739" s="141" t="s">
        <v>36189</v>
      </c>
      <c r="C6739" s="142" t="s">
        <v>36190</v>
      </c>
      <c r="D6739" s="142" t="s">
        <v>36191</v>
      </c>
      <c r="E6739" s="143" t="s">
        <v>36192</v>
      </c>
    </row>
    <row r="6740" spans="2:5" x14ac:dyDescent="0.2">
      <c r="B6740" s="144" t="s">
        <v>37912</v>
      </c>
      <c r="C6740" s="145" t="s">
        <v>37913</v>
      </c>
      <c r="D6740" s="145" t="s">
        <v>1549</v>
      </c>
      <c r="E6740" s="146">
        <v>40.130000000000003</v>
      </c>
    </row>
    <row r="6741" spans="2:5" x14ac:dyDescent="0.2">
      <c r="B6741" s="144" t="s">
        <v>37914</v>
      </c>
      <c r="C6741" s="145" t="s">
        <v>37915</v>
      </c>
      <c r="D6741" s="145" t="s">
        <v>1549</v>
      </c>
      <c r="E6741" s="146">
        <v>118.28</v>
      </c>
    </row>
    <row r="6742" spans="2:5" x14ac:dyDescent="0.2">
      <c r="B6742" s="144" t="s">
        <v>37916</v>
      </c>
      <c r="C6742" s="145" t="s">
        <v>37917</v>
      </c>
      <c r="D6742" s="145" t="s">
        <v>1549</v>
      </c>
      <c r="E6742" s="146">
        <v>1225.21</v>
      </c>
    </row>
    <row r="6743" spans="2:5" x14ac:dyDescent="0.2">
      <c r="B6743" s="144" t="s">
        <v>37918</v>
      </c>
      <c r="C6743" s="145" t="s">
        <v>37919</v>
      </c>
      <c r="D6743" s="145" t="s">
        <v>1549</v>
      </c>
      <c r="E6743" s="146">
        <v>187.22</v>
      </c>
    </row>
    <row r="6744" spans="2:5" x14ac:dyDescent="0.2">
      <c r="B6744" s="144" t="s">
        <v>37920</v>
      </c>
      <c r="C6744" s="145" t="s">
        <v>25150</v>
      </c>
      <c r="D6744" s="145" t="s">
        <v>1549</v>
      </c>
      <c r="E6744" s="146">
        <v>344.81</v>
      </c>
    </row>
    <row r="6745" spans="2:5" x14ac:dyDescent="0.2">
      <c r="B6745" s="144" t="s">
        <v>37921</v>
      </c>
      <c r="C6745" s="145" t="s">
        <v>37922</v>
      </c>
      <c r="D6745" s="145" t="s">
        <v>1549</v>
      </c>
      <c r="E6745" s="146">
        <v>577.05999999999995</v>
      </c>
    </row>
    <row r="6746" spans="2:5" x14ac:dyDescent="0.2">
      <c r="B6746" s="144" t="s">
        <v>37923</v>
      </c>
      <c r="C6746" s="145" t="s">
        <v>37924</v>
      </c>
      <c r="D6746" s="145" t="s">
        <v>1549</v>
      </c>
      <c r="E6746" s="146">
        <v>669.67</v>
      </c>
    </row>
    <row r="6747" spans="2:5" x14ac:dyDescent="0.2">
      <c r="B6747" s="144" t="s">
        <v>37925</v>
      </c>
      <c r="C6747" s="145" t="s">
        <v>37926</v>
      </c>
      <c r="D6747" s="145" t="s">
        <v>1549</v>
      </c>
      <c r="E6747" s="146">
        <v>33.79</v>
      </c>
    </row>
    <row r="6748" spans="2:5" x14ac:dyDescent="0.2">
      <c r="B6748" s="144" t="s">
        <v>37927</v>
      </c>
      <c r="C6748" s="145" t="s">
        <v>37928</v>
      </c>
      <c r="D6748" s="145" t="s">
        <v>1549</v>
      </c>
      <c r="E6748" s="146">
        <v>204.32</v>
      </c>
    </row>
    <row r="6749" spans="2:5" x14ac:dyDescent="0.2">
      <c r="B6749" s="144" t="s">
        <v>37929</v>
      </c>
      <c r="C6749" s="145" t="s">
        <v>37930</v>
      </c>
      <c r="D6749" s="145" t="s">
        <v>1549</v>
      </c>
      <c r="E6749" s="146">
        <v>47.3</v>
      </c>
    </row>
    <row r="6750" spans="2:5" x14ac:dyDescent="0.2">
      <c r="B6750" s="144" t="s">
        <v>37931</v>
      </c>
      <c r="C6750" s="145" t="s">
        <v>37932</v>
      </c>
      <c r="D6750" s="145" t="s">
        <v>1549</v>
      </c>
      <c r="E6750" s="146">
        <v>84.5</v>
      </c>
    </row>
    <row r="6751" spans="2:5" x14ac:dyDescent="0.2">
      <c r="B6751" s="144" t="s">
        <v>37933</v>
      </c>
      <c r="C6751" s="145" t="s">
        <v>37934</v>
      </c>
      <c r="D6751" s="145" t="s">
        <v>1549</v>
      </c>
      <c r="E6751" s="146">
        <v>127.37</v>
      </c>
    </row>
    <row r="6752" spans="2:5" x14ac:dyDescent="0.2">
      <c r="B6752" s="144" t="s">
        <v>37935</v>
      </c>
      <c r="C6752" s="145" t="s">
        <v>37936</v>
      </c>
      <c r="D6752" s="145" t="s">
        <v>1549</v>
      </c>
      <c r="E6752" s="146">
        <v>135.82</v>
      </c>
    </row>
    <row r="6753" spans="2:5" x14ac:dyDescent="0.2">
      <c r="B6753" s="144" t="s">
        <v>37937</v>
      </c>
      <c r="C6753" s="145" t="s">
        <v>37938</v>
      </c>
      <c r="D6753" s="145" t="s">
        <v>1770</v>
      </c>
      <c r="E6753" s="146">
        <v>0.87</v>
      </c>
    </row>
    <row r="6754" spans="2:5" x14ac:dyDescent="0.2">
      <c r="B6754" s="144" t="s">
        <v>37939</v>
      </c>
      <c r="C6754" s="145" t="s">
        <v>37940</v>
      </c>
      <c r="D6754" s="145" t="s">
        <v>5902</v>
      </c>
      <c r="E6754" s="146">
        <v>9.1</v>
      </c>
    </row>
    <row r="6755" spans="2:5" x14ac:dyDescent="0.2">
      <c r="B6755" s="144" t="s">
        <v>37941</v>
      </c>
      <c r="C6755" s="145" t="s">
        <v>37942</v>
      </c>
      <c r="D6755" s="145" t="s">
        <v>5902</v>
      </c>
      <c r="E6755" s="146">
        <v>10.53</v>
      </c>
    </row>
    <row r="6756" spans="2:5" x14ac:dyDescent="0.2">
      <c r="B6756" s="144" t="s">
        <v>37943</v>
      </c>
      <c r="C6756" s="145" t="s">
        <v>37944</v>
      </c>
      <c r="D6756" s="145" t="s">
        <v>5902</v>
      </c>
      <c r="E6756" s="146">
        <v>20.71</v>
      </c>
    </row>
    <row r="6757" spans="2:5" x14ac:dyDescent="0.2">
      <c r="B6757" s="144" t="s">
        <v>37945</v>
      </c>
      <c r="C6757" s="145" t="s">
        <v>37946</v>
      </c>
      <c r="D6757" s="145" t="s">
        <v>5902</v>
      </c>
      <c r="E6757" s="146">
        <v>22.48</v>
      </c>
    </row>
    <row r="6758" spans="2:5" x14ac:dyDescent="0.2">
      <c r="B6758" s="144" t="s">
        <v>37947</v>
      </c>
      <c r="C6758" s="145" t="s">
        <v>37948</v>
      </c>
      <c r="D6758" s="145" t="s">
        <v>5902</v>
      </c>
      <c r="E6758" s="146">
        <v>10.050000000000001</v>
      </c>
    </row>
    <row r="6759" spans="2:5" x14ac:dyDescent="0.2">
      <c r="B6759" s="144" t="s">
        <v>37949</v>
      </c>
      <c r="C6759" s="145" t="s">
        <v>37950</v>
      </c>
      <c r="D6759" s="145" t="s">
        <v>5902</v>
      </c>
      <c r="E6759" s="146">
        <v>21.12</v>
      </c>
    </row>
    <row r="6760" spans="2:5" x14ac:dyDescent="0.2">
      <c r="B6760" s="144" t="s">
        <v>37951</v>
      </c>
      <c r="C6760" s="145" t="s">
        <v>37952</v>
      </c>
      <c r="D6760" s="145" t="s">
        <v>1549</v>
      </c>
      <c r="E6760" s="146">
        <v>0.37</v>
      </c>
    </row>
    <row r="6761" spans="2:5" x14ac:dyDescent="0.2">
      <c r="B6761" s="144" t="s">
        <v>37953</v>
      </c>
      <c r="C6761" s="145" t="s">
        <v>37954</v>
      </c>
      <c r="D6761" s="145" t="s">
        <v>1549</v>
      </c>
      <c r="E6761" s="146">
        <v>0.37</v>
      </c>
    </row>
    <row r="6762" spans="2:5" x14ac:dyDescent="0.2">
      <c r="B6762" s="144" t="s">
        <v>37955</v>
      </c>
      <c r="C6762" s="145" t="s">
        <v>37956</v>
      </c>
      <c r="D6762" s="145" t="s">
        <v>1549</v>
      </c>
      <c r="E6762" s="146">
        <v>2.54</v>
      </c>
    </row>
    <row r="6763" spans="2:5" x14ac:dyDescent="0.2">
      <c r="B6763" s="144" t="s">
        <v>37957</v>
      </c>
      <c r="C6763" s="145" t="s">
        <v>37958</v>
      </c>
      <c r="D6763" s="145" t="s">
        <v>5902</v>
      </c>
      <c r="E6763" s="146">
        <v>9.51</v>
      </c>
    </row>
    <row r="6764" spans="2:5" x14ac:dyDescent="0.2">
      <c r="B6764" s="144" t="s">
        <v>37959</v>
      </c>
      <c r="C6764" s="145" t="s">
        <v>37960</v>
      </c>
      <c r="D6764" s="145" t="s">
        <v>5902</v>
      </c>
      <c r="E6764" s="146">
        <v>9.5</v>
      </c>
    </row>
    <row r="6765" spans="2:5" x14ac:dyDescent="0.2">
      <c r="B6765" s="144" t="s">
        <v>37961</v>
      </c>
      <c r="C6765" s="145" t="s">
        <v>37962</v>
      </c>
      <c r="D6765" s="145" t="s">
        <v>5902</v>
      </c>
      <c r="E6765" s="146">
        <v>8.89</v>
      </c>
    </row>
    <row r="6766" spans="2:5" x14ac:dyDescent="0.2">
      <c r="B6766" s="144" t="s">
        <v>37963</v>
      </c>
      <c r="C6766" s="145" t="s">
        <v>37964</v>
      </c>
      <c r="D6766" s="145" t="s">
        <v>5902</v>
      </c>
      <c r="E6766" s="146">
        <v>8.2799999999999994</v>
      </c>
    </row>
    <row r="6767" spans="2:5" x14ac:dyDescent="0.2">
      <c r="B6767" s="144" t="s">
        <v>37965</v>
      </c>
      <c r="C6767" s="145" t="s">
        <v>37966</v>
      </c>
      <c r="D6767" s="145" t="s">
        <v>1770</v>
      </c>
      <c r="E6767" s="146">
        <v>16.170000000000002</v>
      </c>
    </row>
    <row r="6768" spans="2:5" x14ac:dyDescent="0.2">
      <c r="B6768" s="144" t="s">
        <v>37967</v>
      </c>
      <c r="C6768" s="145" t="s">
        <v>37968</v>
      </c>
      <c r="D6768" s="145" t="s">
        <v>1770</v>
      </c>
      <c r="E6768" s="146">
        <v>17.2</v>
      </c>
    </row>
    <row r="6769" spans="2:5" x14ac:dyDescent="0.2">
      <c r="B6769" s="144" t="s">
        <v>37969</v>
      </c>
      <c r="C6769" s="145" t="s">
        <v>37970</v>
      </c>
      <c r="D6769" s="145" t="s">
        <v>1770</v>
      </c>
      <c r="E6769" s="146">
        <v>29.94</v>
      </c>
    </row>
    <row r="6770" spans="2:5" x14ac:dyDescent="0.2">
      <c r="B6770" s="144" t="s">
        <v>37971</v>
      </c>
      <c r="C6770" s="145" t="s">
        <v>37972</v>
      </c>
      <c r="D6770" s="145" t="s">
        <v>1770</v>
      </c>
      <c r="E6770" s="146">
        <v>35.67</v>
      </c>
    </row>
    <row r="6771" spans="2:5" x14ac:dyDescent="0.2">
      <c r="B6771" s="144" t="s">
        <v>37973</v>
      </c>
      <c r="C6771" s="145" t="s">
        <v>37974</v>
      </c>
      <c r="D6771" s="145" t="s">
        <v>1770</v>
      </c>
      <c r="E6771" s="146">
        <v>19.73</v>
      </c>
    </row>
    <row r="6772" spans="2:5" x14ac:dyDescent="0.2">
      <c r="B6772" s="144" t="s">
        <v>37975</v>
      </c>
      <c r="C6772" s="145" t="s">
        <v>37976</v>
      </c>
      <c r="D6772" s="145" t="s">
        <v>1770</v>
      </c>
      <c r="E6772" s="146">
        <v>32.01</v>
      </c>
    </row>
    <row r="6773" spans="2:5" x14ac:dyDescent="0.2">
      <c r="B6773" s="144" t="s">
        <v>37977</v>
      </c>
      <c r="C6773" s="145" t="s">
        <v>37978</v>
      </c>
      <c r="D6773" s="145" t="s">
        <v>1770</v>
      </c>
      <c r="E6773" s="146">
        <v>3.72</v>
      </c>
    </row>
    <row r="6774" spans="2:5" ht="22.5" x14ac:dyDescent="0.2">
      <c r="B6774" s="144" t="s">
        <v>37979</v>
      </c>
      <c r="C6774" s="145" t="s">
        <v>37980</v>
      </c>
      <c r="D6774" s="145" t="s">
        <v>5902</v>
      </c>
      <c r="E6774" s="146">
        <v>8.48</v>
      </c>
    </row>
    <row r="6775" spans="2:5" ht="22.5" x14ac:dyDescent="0.2">
      <c r="B6775" s="144" t="s">
        <v>37981</v>
      </c>
      <c r="C6775" s="145" t="s">
        <v>37982</v>
      </c>
      <c r="D6775" s="145" t="s">
        <v>5902</v>
      </c>
      <c r="E6775" s="146">
        <v>8.17</v>
      </c>
    </row>
    <row r="6776" spans="2:5" ht="22.5" x14ac:dyDescent="0.2">
      <c r="B6776" s="144" t="s">
        <v>37983</v>
      </c>
      <c r="C6776" s="145" t="s">
        <v>37984</v>
      </c>
      <c r="D6776" s="145" t="s">
        <v>5902</v>
      </c>
      <c r="E6776" s="146">
        <v>8.48</v>
      </c>
    </row>
    <row r="6777" spans="2:5" ht="22.5" x14ac:dyDescent="0.2">
      <c r="B6777" s="144" t="s">
        <v>37985</v>
      </c>
      <c r="C6777" s="145" t="s">
        <v>37986</v>
      </c>
      <c r="D6777" s="145" t="s">
        <v>5902</v>
      </c>
      <c r="E6777" s="146">
        <v>8.17</v>
      </c>
    </row>
    <row r="6778" spans="2:5" ht="22.5" x14ac:dyDescent="0.2">
      <c r="B6778" s="144" t="s">
        <v>37987</v>
      </c>
      <c r="C6778" s="145" t="s">
        <v>37988</v>
      </c>
      <c r="D6778" s="145" t="s">
        <v>5902</v>
      </c>
      <c r="E6778" s="146">
        <v>8.17</v>
      </c>
    </row>
    <row r="6779" spans="2:5" ht="22.5" x14ac:dyDescent="0.2">
      <c r="B6779" s="144" t="s">
        <v>37989</v>
      </c>
      <c r="C6779" s="145" t="s">
        <v>37990</v>
      </c>
      <c r="D6779" s="145" t="s">
        <v>5902</v>
      </c>
      <c r="E6779" s="146">
        <v>8.17</v>
      </c>
    </row>
    <row r="6780" spans="2:5" ht="22.5" x14ac:dyDescent="0.2">
      <c r="B6780" s="144" t="s">
        <v>37991</v>
      </c>
      <c r="C6780" s="145" t="s">
        <v>37992</v>
      </c>
      <c r="D6780" s="145" t="s">
        <v>5902</v>
      </c>
      <c r="E6780" s="146">
        <v>8.48</v>
      </c>
    </row>
    <row r="6781" spans="2:5" ht="22.5" x14ac:dyDescent="0.2">
      <c r="B6781" s="144" t="s">
        <v>37993</v>
      </c>
      <c r="C6781" s="145" t="s">
        <v>37994</v>
      </c>
      <c r="D6781" s="145" t="s">
        <v>2759</v>
      </c>
      <c r="E6781" s="146">
        <v>477.44</v>
      </c>
    </row>
    <row r="6782" spans="2:5" x14ac:dyDescent="0.2">
      <c r="B6782" s="144" t="s">
        <v>37995</v>
      </c>
      <c r="C6782" s="145" t="s">
        <v>37996</v>
      </c>
      <c r="D6782" s="145" t="s">
        <v>2759</v>
      </c>
      <c r="E6782" s="146">
        <v>799.56</v>
      </c>
    </row>
    <row r="6783" spans="2:5" ht="22.5" x14ac:dyDescent="0.2">
      <c r="B6783" s="144" t="s">
        <v>37997</v>
      </c>
      <c r="C6783" s="145" t="s">
        <v>37998</v>
      </c>
      <c r="D6783" s="145" t="s">
        <v>5902</v>
      </c>
      <c r="E6783" s="146">
        <v>8.7899999999999991</v>
      </c>
    </row>
    <row r="6784" spans="2:5" x14ac:dyDescent="0.2">
      <c r="B6784" s="144" t="s">
        <v>37999</v>
      </c>
      <c r="C6784" s="145" t="s">
        <v>38000</v>
      </c>
      <c r="D6784" s="145" t="s">
        <v>5902</v>
      </c>
      <c r="E6784" s="146">
        <v>7.06</v>
      </c>
    </row>
    <row r="6785" spans="2:5" ht="22.5" x14ac:dyDescent="0.2">
      <c r="B6785" s="144" t="s">
        <v>38001</v>
      </c>
      <c r="C6785" s="145" t="s">
        <v>38002</v>
      </c>
      <c r="D6785" s="145" t="s">
        <v>2759</v>
      </c>
      <c r="E6785" s="146">
        <v>268.27999999999997</v>
      </c>
    </row>
    <row r="6786" spans="2:5" ht="22.5" x14ac:dyDescent="0.2">
      <c r="B6786" s="144" t="s">
        <v>38003</v>
      </c>
      <c r="C6786" s="145" t="s">
        <v>38002</v>
      </c>
      <c r="D6786" s="145" t="s">
        <v>5902</v>
      </c>
      <c r="E6786" s="146">
        <v>7.06</v>
      </c>
    </row>
    <row r="6787" spans="2:5" x14ac:dyDescent="0.2">
      <c r="B6787" s="144" t="s">
        <v>38004</v>
      </c>
      <c r="C6787" s="145" t="s">
        <v>38005</v>
      </c>
      <c r="D6787" s="145" t="s">
        <v>1549</v>
      </c>
      <c r="E6787" s="146">
        <v>242.64</v>
      </c>
    </row>
    <row r="6788" spans="2:5" x14ac:dyDescent="0.2">
      <c r="B6788" s="144" t="s">
        <v>38006</v>
      </c>
      <c r="C6788" s="145" t="s">
        <v>38007</v>
      </c>
      <c r="D6788" s="145" t="s">
        <v>2759</v>
      </c>
      <c r="E6788" s="146">
        <v>35.590000000000003</v>
      </c>
    </row>
    <row r="6789" spans="2:5" x14ac:dyDescent="0.2">
      <c r="B6789" s="144" t="s">
        <v>38008</v>
      </c>
      <c r="C6789" s="145" t="s">
        <v>38009</v>
      </c>
      <c r="D6789" s="145" t="s">
        <v>1770</v>
      </c>
      <c r="E6789" s="146">
        <v>13.98</v>
      </c>
    </row>
    <row r="6790" spans="2:5" x14ac:dyDescent="0.2">
      <c r="B6790" s="144" t="s">
        <v>38010</v>
      </c>
      <c r="C6790" s="145" t="s">
        <v>38011</v>
      </c>
      <c r="D6790" s="145" t="s">
        <v>1770</v>
      </c>
      <c r="E6790" s="146">
        <v>21.18</v>
      </c>
    </row>
    <row r="6791" spans="2:5" x14ac:dyDescent="0.2">
      <c r="B6791" s="144" t="s">
        <v>38012</v>
      </c>
      <c r="C6791" s="145" t="s">
        <v>38013</v>
      </c>
      <c r="D6791" s="145" t="s">
        <v>5902</v>
      </c>
      <c r="E6791" s="146">
        <v>6.66</v>
      </c>
    </row>
    <row r="6792" spans="2:5" x14ac:dyDescent="0.2">
      <c r="B6792" s="144" t="s">
        <v>38014</v>
      </c>
      <c r="C6792" s="145" t="s">
        <v>38015</v>
      </c>
      <c r="D6792" s="145" t="s">
        <v>5902</v>
      </c>
      <c r="E6792" s="146">
        <v>6.66</v>
      </c>
    </row>
    <row r="6793" spans="2:5" ht="22.5" x14ac:dyDescent="0.2">
      <c r="B6793" s="144" t="s">
        <v>38016</v>
      </c>
      <c r="C6793" s="145" t="s">
        <v>38017</v>
      </c>
      <c r="D6793" s="145" t="s">
        <v>5902</v>
      </c>
      <c r="E6793" s="146">
        <v>6.66</v>
      </c>
    </row>
    <row r="6794" spans="2:5" x14ac:dyDescent="0.2">
      <c r="B6794" s="144" t="s">
        <v>38018</v>
      </c>
      <c r="C6794" s="145" t="s">
        <v>38019</v>
      </c>
      <c r="D6794" s="145" t="s">
        <v>5902</v>
      </c>
      <c r="E6794" s="146">
        <v>6.66</v>
      </c>
    </row>
    <row r="6795" spans="2:5" x14ac:dyDescent="0.2">
      <c r="B6795" s="144" t="s">
        <v>38020</v>
      </c>
      <c r="C6795" s="145" t="s">
        <v>38021</v>
      </c>
      <c r="D6795" s="145" t="s">
        <v>5902</v>
      </c>
      <c r="E6795" s="146">
        <v>6.66</v>
      </c>
    </row>
    <row r="6796" spans="2:5" x14ac:dyDescent="0.2">
      <c r="B6796" s="144" t="s">
        <v>38022</v>
      </c>
      <c r="C6796" s="145" t="s">
        <v>38023</v>
      </c>
      <c r="D6796" s="145" t="s">
        <v>5902</v>
      </c>
      <c r="E6796" s="146">
        <v>6.66</v>
      </c>
    </row>
    <row r="6797" spans="2:5" x14ac:dyDescent="0.2">
      <c r="B6797" s="144" t="s">
        <v>38024</v>
      </c>
      <c r="C6797" s="145" t="s">
        <v>38025</v>
      </c>
      <c r="D6797" s="145" t="s">
        <v>2759</v>
      </c>
      <c r="E6797" s="146">
        <v>158.4</v>
      </c>
    </row>
    <row r="6798" spans="2:5" x14ac:dyDescent="0.2">
      <c r="B6798" s="144" t="s">
        <v>38026</v>
      </c>
      <c r="C6798" s="145" t="s">
        <v>38027</v>
      </c>
      <c r="D6798" s="145" t="s">
        <v>1549</v>
      </c>
      <c r="E6798" s="146">
        <v>1.5</v>
      </c>
    </row>
    <row r="6799" spans="2:5" x14ac:dyDescent="0.2">
      <c r="B6799" s="144" t="s">
        <v>38028</v>
      </c>
      <c r="C6799" s="145" t="s">
        <v>38029</v>
      </c>
      <c r="D6799" s="145" t="s">
        <v>1549</v>
      </c>
      <c r="E6799" s="146">
        <v>4.9000000000000004</v>
      </c>
    </row>
    <row r="6800" spans="2:5" x14ac:dyDescent="0.2">
      <c r="B6800" s="144" t="s">
        <v>38030</v>
      </c>
      <c r="C6800" s="145" t="s">
        <v>38031</v>
      </c>
      <c r="D6800" s="145" t="s">
        <v>1549</v>
      </c>
      <c r="E6800" s="146">
        <v>3.37</v>
      </c>
    </row>
    <row r="6801" spans="2:5" x14ac:dyDescent="0.2">
      <c r="B6801" s="144" t="s">
        <v>38032</v>
      </c>
      <c r="C6801" s="145" t="s">
        <v>38033</v>
      </c>
      <c r="D6801" s="145" t="s">
        <v>5902</v>
      </c>
      <c r="E6801" s="146">
        <v>8.43</v>
      </c>
    </row>
    <row r="6802" spans="2:5" x14ac:dyDescent="0.2">
      <c r="B6802" s="144" t="s">
        <v>38034</v>
      </c>
      <c r="C6802" s="145" t="s">
        <v>38035</v>
      </c>
      <c r="D6802" s="145" t="s">
        <v>5902</v>
      </c>
      <c r="E6802" s="146">
        <v>9.31</v>
      </c>
    </row>
    <row r="6803" spans="2:5" x14ac:dyDescent="0.2">
      <c r="B6803" s="144" t="s">
        <v>38036</v>
      </c>
      <c r="C6803" s="145" t="s">
        <v>38037</v>
      </c>
      <c r="D6803" s="145" t="s">
        <v>1770</v>
      </c>
      <c r="E6803" s="146">
        <v>112.67</v>
      </c>
    </row>
    <row r="6804" spans="2:5" x14ac:dyDescent="0.2">
      <c r="B6804" s="144" t="s">
        <v>38038</v>
      </c>
      <c r="C6804" s="145" t="s">
        <v>38039</v>
      </c>
      <c r="D6804" s="145" t="s">
        <v>5902</v>
      </c>
      <c r="E6804" s="146">
        <v>68.8</v>
      </c>
    </row>
    <row r="6805" spans="2:5" x14ac:dyDescent="0.2">
      <c r="B6805" s="144" t="s">
        <v>38040</v>
      </c>
      <c r="C6805" s="145" t="s">
        <v>38041</v>
      </c>
      <c r="D6805" s="145" t="s">
        <v>5902</v>
      </c>
      <c r="E6805" s="146">
        <v>19.34</v>
      </c>
    </row>
    <row r="6806" spans="2:5" x14ac:dyDescent="0.2">
      <c r="B6806" s="144" t="s">
        <v>38042</v>
      </c>
      <c r="C6806" s="145" t="s">
        <v>38043</v>
      </c>
      <c r="D6806" s="145" t="s">
        <v>5902</v>
      </c>
      <c r="E6806" s="146">
        <v>8.33</v>
      </c>
    </row>
    <row r="6807" spans="2:5" x14ac:dyDescent="0.2">
      <c r="B6807" s="144" t="s">
        <v>38044</v>
      </c>
      <c r="C6807" s="145" t="s">
        <v>38045</v>
      </c>
      <c r="D6807" s="145" t="s">
        <v>5902</v>
      </c>
      <c r="E6807" s="146">
        <v>8.33</v>
      </c>
    </row>
    <row r="6808" spans="2:5" x14ac:dyDescent="0.2">
      <c r="B6808" s="144" t="s">
        <v>38046</v>
      </c>
      <c r="C6808" s="145" t="s">
        <v>38047</v>
      </c>
      <c r="D6808" s="145" t="s">
        <v>5902</v>
      </c>
      <c r="E6808" s="146">
        <v>8.33</v>
      </c>
    </row>
    <row r="6809" spans="2:5" x14ac:dyDescent="0.2">
      <c r="B6809" s="144" t="s">
        <v>38048</v>
      </c>
      <c r="C6809" s="145" t="s">
        <v>38049</v>
      </c>
      <c r="D6809" s="145" t="s">
        <v>5902</v>
      </c>
      <c r="E6809" s="146">
        <v>8.33</v>
      </c>
    </row>
    <row r="6810" spans="2:5" x14ac:dyDescent="0.2">
      <c r="B6810" s="144" t="s">
        <v>38050</v>
      </c>
      <c r="C6810" s="145" t="s">
        <v>38051</v>
      </c>
      <c r="D6810" s="145" t="s">
        <v>5902</v>
      </c>
      <c r="E6810" s="146">
        <v>8.33</v>
      </c>
    </row>
    <row r="6811" spans="2:5" x14ac:dyDescent="0.2">
      <c r="B6811" s="144" t="s">
        <v>38052</v>
      </c>
      <c r="C6811" s="145" t="s">
        <v>38053</v>
      </c>
      <c r="D6811" s="145" t="s">
        <v>5902</v>
      </c>
      <c r="E6811" s="146">
        <v>8.33</v>
      </c>
    </row>
    <row r="6812" spans="2:5" x14ac:dyDescent="0.2">
      <c r="B6812" s="144" t="s">
        <v>38054</v>
      </c>
      <c r="C6812" s="145" t="s">
        <v>38055</v>
      </c>
      <c r="D6812" s="145" t="s">
        <v>5902</v>
      </c>
      <c r="E6812" s="146">
        <v>8.41</v>
      </c>
    </row>
    <row r="6813" spans="2:5" x14ac:dyDescent="0.2">
      <c r="B6813" s="144" t="s">
        <v>38056</v>
      </c>
      <c r="C6813" s="145" t="s">
        <v>38057</v>
      </c>
      <c r="D6813" s="145" t="s">
        <v>5902</v>
      </c>
      <c r="E6813" s="146">
        <v>8.33</v>
      </c>
    </row>
    <row r="6814" spans="2:5" x14ac:dyDescent="0.2">
      <c r="B6814" s="144" t="s">
        <v>38058</v>
      </c>
      <c r="C6814" s="145" t="s">
        <v>38059</v>
      </c>
      <c r="D6814" s="145" t="s">
        <v>5902</v>
      </c>
      <c r="E6814" s="146">
        <v>8.33</v>
      </c>
    </row>
    <row r="6815" spans="2:5" x14ac:dyDescent="0.2">
      <c r="B6815" s="144" t="s">
        <v>38060</v>
      </c>
      <c r="C6815" s="145" t="s">
        <v>38061</v>
      </c>
      <c r="D6815" s="145" t="s">
        <v>1549</v>
      </c>
      <c r="E6815" s="146">
        <v>3.5</v>
      </c>
    </row>
    <row r="6816" spans="2:5" x14ac:dyDescent="0.2">
      <c r="B6816" s="144" t="s">
        <v>38062</v>
      </c>
      <c r="C6816" s="145" t="s">
        <v>38063</v>
      </c>
      <c r="D6816" s="145" t="s">
        <v>2759</v>
      </c>
      <c r="E6816" s="146">
        <v>98.62</v>
      </c>
    </row>
    <row r="6817" spans="2:5" x14ac:dyDescent="0.2">
      <c r="B6817" s="144" t="s">
        <v>38064</v>
      </c>
      <c r="C6817" s="145" t="s">
        <v>38065</v>
      </c>
      <c r="D6817" s="145" t="s">
        <v>2759</v>
      </c>
      <c r="E6817" s="146">
        <v>98.62</v>
      </c>
    </row>
    <row r="6818" spans="2:5" x14ac:dyDescent="0.2">
      <c r="B6818" s="144" t="s">
        <v>38066</v>
      </c>
      <c r="C6818" s="145" t="s">
        <v>38067</v>
      </c>
      <c r="D6818" s="145" t="s">
        <v>2759</v>
      </c>
      <c r="E6818" s="146">
        <v>119.8</v>
      </c>
    </row>
    <row r="6819" spans="2:5" x14ac:dyDescent="0.2">
      <c r="B6819" s="144" t="s">
        <v>38068</v>
      </c>
      <c r="C6819" s="145" t="s">
        <v>38069</v>
      </c>
      <c r="D6819" s="145" t="s">
        <v>5902</v>
      </c>
      <c r="E6819" s="146">
        <v>11.97</v>
      </c>
    </row>
    <row r="6820" spans="2:5" x14ac:dyDescent="0.2">
      <c r="B6820" s="144" t="s">
        <v>38070</v>
      </c>
      <c r="C6820" s="145" t="s">
        <v>38071</v>
      </c>
      <c r="D6820" s="145" t="s">
        <v>1549</v>
      </c>
      <c r="E6820" s="146">
        <v>0.72</v>
      </c>
    </row>
    <row r="6821" spans="2:5" x14ac:dyDescent="0.2">
      <c r="B6821" s="144" t="s">
        <v>38072</v>
      </c>
      <c r="C6821" s="145" t="s">
        <v>38073</v>
      </c>
      <c r="D6821" s="145" t="s">
        <v>1549</v>
      </c>
      <c r="E6821" s="146">
        <v>6.13</v>
      </c>
    </row>
    <row r="6822" spans="2:5" x14ac:dyDescent="0.2">
      <c r="B6822" s="144" t="s">
        <v>38074</v>
      </c>
      <c r="C6822" s="145" t="s">
        <v>38075</v>
      </c>
      <c r="D6822" s="145" t="s">
        <v>1549</v>
      </c>
      <c r="E6822" s="146">
        <v>0.48</v>
      </c>
    </row>
    <row r="6823" spans="2:5" x14ac:dyDescent="0.2">
      <c r="B6823" s="144" t="s">
        <v>38076</v>
      </c>
      <c r="C6823" s="145" t="s">
        <v>38077</v>
      </c>
      <c r="D6823" s="145" t="s">
        <v>1549</v>
      </c>
      <c r="E6823" s="146">
        <v>0.83</v>
      </c>
    </row>
    <row r="6824" spans="2:5" x14ac:dyDescent="0.2">
      <c r="B6824" s="144" t="s">
        <v>38078</v>
      </c>
      <c r="C6824" s="145" t="s">
        <v>38079</v>
      </c>
      <c r="D6824" s="145" t="s">
        <v>1549</v>
      </c>
      <c r="E6824" s="146">
        <v>0.2</v>
      </c>
    </row>
    <row r="6825" spans="2:5" x14ac:dyDescent="0.2">
      <c r="B6825" s="144" t="s">
        <v>38080</v>
      </c>
      <c r="C6825" s="145" t="s">
        <v>38081</v>
      </c>
      <c r="D6825" s="145" t="s">
        <v>1549</v>
      </c>
      <c r="E6825" s="146">
        <v>1.1000000000000001</v>
      </c>
    </row>
    <row r="6826" spans="2:5" x14ac:dyDescent="0.2">
      <c r="B6826" s="144" t="s">
        <v>38082</v>
      </c>
      <c r="C6826" s="145" t="s">
        <v>38083</v>
      </c>
      <c r="D6826" s="145" t="s">
        <v>1549</v>
      </c>
      <c r="E6826" s="146">
        <v>1.1599999999999999</v>
      </c>
    </row>
    <row r="6827" spans="2:5" x14ac:dyDescent="0.2">
      <c r="B6827" s="144" t="s">
        <v>38084</v>
      </c>
      <c r="C6827" s="145" t="s">
        <v>38085</v>
      </c>
      <c r="D6827" s="145" t="s">
        <v>1549</v>
      </c>
      <c r="E6827" s="146">
        <v>1.5</v>
      </c>
    </row>
    <row r="6828" spans="2:5" x14ac:dyDescent="0.2">
      <c r="B6828" s="144" t="s">
        <v>38086</v>
      </c>
      <c r="C6828" s="145" t="s">
        <v>38087</v>
      </c>
      <c r="D6828" s="145" t="s">
        <v>1549</v>
      </c>
      <c r="E6828" s="146">
        <v>1.74</v>
      </c>
    </row>
    <row r="6829" spans="2:5" x14ac:dyDescent="0.2">
      <c r="B6829" s="144" t="s">
        <v>38088</v>
      </c>
      <c r="C6829" s="145" t="s">
        <v>38089</v>
      </c>
      <c r="D6829" s="145" t="s">
        <v>1549</v>
      </c>
      <c r="E6829" s="146">
        <v>4.1900000000000004</v>
      </c>
    </row>
    <row r="6830" spans="2:5" x14ac:dyDescent="0.2">
      <c r="B6830" s="144" t="s">
        <v>38090</v>
      </c>
      <c r="C6830" s="145" t="s">
        <v>38091</v>
      </c>
      <c r="D6830" s="145" t="s">
        <v>1549</v>
      </c>
      <c r="E6830" s="146">
        <v>3.14</v>
      </c>
    </row>
    <row r="6831" spans="2:5" x14ac:dyDescent="0.2">
      <c r="B6831" s="144" t="s">
        <v>38092</v>
      </c>
      <c r="C6831" s="145" t="s">
        <v>38093</v>
      </c>
      <c r="D6831" s="145" t="s">
        <v>1549</v>
      </c>
      <c r="E6831" s="146">
        <v>0.75</v>
      </c>
    </row>
    <row r="6832" spans="2:5" x14ac:dyDescent="0.2">
      <c r="B6832" s="144" t="s">
        <v>38094</v>
      </c>
      <c r="C6832" s="145" t="s">
        <v>38095</v>
      </c>
      <c r="D6832" s="145" t="s">
        <v>1549</v>
      </c>
      <c r="E6832" s="146">
        <v>0.91</v>
      </c>
    </row>
    <row r="6833" spans="2:5" ht="22.5" x14ac:dyDescent="0.2">
      <c r="B6833" s="144" t="s">
        <v>38096</v>
      </c>
      <c r="C6833" s="145" t="s">
        <v>38097</v>
      </c>
      <c r="D6833" s="145" t="s">
        <v>1549</v>
      </c>
      <c r="E6833" s="146">
        <v>7.5</v>
      </c>
    </row>
    <row r="6834" spans="2:5" x14ac:dyDescent="0.2">
      <c r="B6834" s="144" t="s">
        <v>38098</v>
      </c>
      <c r="C6834" s="145" t="s">
        <v>38099</v>
      </c>
      <c r="D6834" s="145" t="s">
        <v>1549</v>
      </c>
      <c r="E6834" s="146">
        <v>1</v>
      </c>
    </row>
    <row r="6835" spans="2:5" x14ac:dyDescent="0.2">
      <c r="B6835" s="144" t="s">
        <v>38100</v>
      </c>
      <c r="C6835" s="145" t="s">
        <v>38101</v>
      </c>
      <c r="D6835" s="145" t="s">
        <v>1549</v>
      </c>
      <c r="E6835" s="146">
        <v>2.96</v>
      </c>
    </row>
    <row r="6836" spans="2:5" x14ac:dyDescent="0.2">
      <c r="B6836" s="144" t="s">
        <v>38102</v>
      </c>
      <c r="C6836" s="145" t="s">
        <v>38103</v>
      </c>
      <c r="D6836" s="145" t="s">
        <v>1549</v>
      </c>
      <c r="E6836" s="146">
        <v>17.97</v>
      </c>
    </row>
    <row r="6837" spans="2:5" x14ac:dyDescent="0.2">
      <c r="B6837" s="144" t="s">
        <v>38104</v>
      </c>
      <c r="C6837" s="145" t="s">
        <v>38105</v>
      </c>
      <c r="D6837" s="145" t="s">
        <v>1549</v>
      </c>
      <c r="E6837" s="146">
        <v>0.68</v>
      </c>
    </row>
    <row r="6838" spans="2:5" x14ac:dyDescent="0.2">
      <c r="B6838" s="144" t="s">
        <v>38106</v>
      </c>
      <c r="C6838" s="145" t="s">
        <v>38107</v>
      </c>
      <c r="D6838" s="145" t="s">
        <v>1549</v>
      </c>
      <c r="E6838" s="146">
        <v>1.38</v>
      </c>
    </row>
    <row r="6839" spans="2:5" x14ac:dyDescent="0.2">
      <c r="B6839" s="144" t="s">
        <v>38108</v>
      </c>
      <c r="C6839" s="145" t="s">
        <v>38109</v>
      </c>
      <c r="D6839" s="145" t="s">
        <v>1549</v>
      </c>
      <c r="E6839" s="146">
        <v>5.87</v>
      </c>
    </row>
    <row r="6840" spans="2:5" x14ac:dyDescent="0.2">
      <c r="B6840" s="144" t="s">
        <v>38110</v>
      </c>
      <c r="C6840" s="145" t="s">
        <v>38111</v>
      </c>
      <c r="D6840" s="145" t="s">
        <v>1549</v>
      </c>
      <c r="E6840" s="146">
        <v>5.87</v>
      </c>
    </row>
    <row r="6841" spans="2:5" x14ac:dyDescent="0.2">
      <c r="B6841" s="144" t="s">
        <v>38112</v>
      </c>
      <c r="C6841" s="145" t="s">
        <v>38113</v>
      </c>
      <c r="D6841" s="145" t="s">
        <v>1549</v>
      </c>
      <c r="E6841" s="146">
        <v>0.72</v>
      </c>
    </row>
    <row r="6842" spans="2:5" x14ac:dyDescent="0.2">
      <c r="B6842" s="144" t="s">
        <v>38114</v>
      </c>
      <c r="C6842" s="145" t="s">
        <v>38115</v>
      </c>
      <c r="D6842" s="145" t="s">
        <v>1549</v>
      </c>
      <c r="E6842" s="146">
        <v>10.96</v>
      </c>
    </row>
    <row r="6843" spans="2:5" x14ac:dyDescent="0.2">
      <c r="B6843" s="144" t="s">
        <v>38116</v>
      </c>
      <c r="C6843" s="145" t="s">
        <v>38117</v>
      </c>
      <c r="D6843" s="145" t="s">
        <v>1549</v>
      </c>
      <c r="E6843" s="146">
        <v>14.57</v>
      </c>
    </row>
    <row r="6844" spans="2:5" x14ac:dyDescent="0.2">
      <c r="B6844" s="144" t="s">
        <v>38118</v>
      </c>
      <c r="C6844" s="145" t="s">
        <v>38119</v>
      </c>
      <c r="D6844" s="145" t="s">
        <v>1549</v>
      </c>
      <c r="E6844" s="146">
        <v>0.62</v>
      </c>
    </row>
    <row r="6845" spans="2:5" x14ac:dyDescent="0.2">
      <c r="B6845" s="144" t="s">
        <v>38120</v>
      </c>
      <c r="C6845" s="145" t="s">
        <v>38121</v>
      </c>
      <c r="D6845" s="145" t="s">
        <v>1549</v>
      </c>
      <c r="E6845" s="146">
        <v>1.6</v>
      </c>
    </row>
    <row r="6846" spans="2:5" x14ac:dyDescent="0.2">
      <c r="B6846" s="144" t="s">
        <v>38122</v>
      </c>
      <c r="C6846" s="145" t="s">
        <v>38123</v>
      </c>
      <c r="D6846" s="145" t="s">
        <v>1549</v>
      </c>
      <c r="E6846" s="146">
        <v>0.15</v>
      </c>
    </row>
    <row r="6847" spans="2:5" x14ac:dyDescent="0.2">
      <c r="B6847" s="144" t="s">
        <v>38124</v>
      </c>
      <c r="C6847" s="145" t="s">
        <v>38125</v>
      </c>
      <c r="D6847" s="145" t="s">
        <v>1549</v>
      </c>
      <c r="E6847" s="146">
        <v>0.2</v>
      </c>
    </row>
    <row r="6848" spans="2:5" x14ac:dyDescent="0.2">
      <c r="B6848" s="144" t="s">
        <v>38126</v>
      </c>
      <c r="C6848" s="145" t="s">
        <v>38127</v>
      </c>
      <c r="D6848" s="145" t="s">
        <v>1549</v>
      </c>
      <c r="E6848" s="146">
        <v>0.03</v>
      </c>
    </row>
    <row r="6849" spans="2:5" x14ac:dyDescent="0.2">
      <c r="B6849" s="144" t="s">
        <v>38128</v>
      </c>
      <c r="C6849" s="145" t="s">
        <v>38129</v>
      </c>
      <c r="D6849" s="145" t="s">
        <v>1549</v>
      </c>
      <c r="E6849" s="146">
        <v>0.06</v>
      </c>
    </row>
    <row r="6850" spans="2:5" x14ac:dyDescent="0.2">
      <c r="B6850" s="144" t="s">
        <v>38130</v>
      </c>
      <c r="C6850" s="145" t="s">
        <v>38131</v>
      </c>
      <c r="D6850" s="145" t="s">
        <v>1549</v>
      </c>
      <c r="E6850" s="146">
        <v>0.2</v>
      </c>
    </row>
    <row r="6851" spans="2:5" x14ac:dyDescent="0.2">
      <c r="B6851" s="144" t="s">
        <v>38132</v>
      </c>
      <c r="C6851" s="145" t="s">
        <v>38133</v>
      </c>
      <c r="D6851" s="145" t="s">
        <v>1549</v>
      </c>
      <c r="E6851" s="146">
        <v>0.27</v>
      </c>
    </row>
    <row r="6852" spans="2:5" x14ac:dyDescent="0.2">
      <c r="B6852" s="144" t="s">
        <v>38134</v>
      </c>
      <c r="C6852" s="145" t="s">
        <v>38135</v>
      </c>
      <c r="D6852" s="145" t="s">
        <v>1549</v>
      </c>
      <c r="E6852" s="146">
        <v>0.43</v>
      </c>
    </row>
    <row r="6853" spans="2:5" x14ac:dyDescent="0.2">
      <c r="B6853" s="144" t="s">
        <v>38136</v>
      </c>
      <c r="C6853" s="145" t="s">
        <v>38137</v>
      </c>
      <c r="D6853" s="145" t="s">
        <v>1549</v>
      </c>
      <c r="E6853" s="146">
        <v>0.43</v>
      </c>
    </row>
    <row r="6854" spans="2:5" x14ac:dyDescent="0.2">
      <c r="B6854" s="144" t="s">
        <v>38138</v>
      </c>
      <c r="C6854" s="145" t="s">
        <v>38139</v>
      </c>
      <c r="D6854" s="145" t="s">
        <v>5902</v>
      </c>
      <c r="E6854" s="146">
        <v>7.85</v>
      </c>
    </row>
    <row r="6855" spans="2:5" x14ac:dyDescent="0.2">
      <c r="B6855" s="144" t="s">
        <v>38140</v>
      </c>
      <c r="C6855" s="145" t="s">
        <v>38141</v>
      </c>
      <c r="D6855" s="145" t="s">
        <v>5902</v>
      </c>
      <c r="E6855" s="146">
        <v>7.85</v>
      </c>
    </row>
    <row r="6856" spans="2:5" x14ac:dyDescent="0.2">
      <c r="B6856" s="144" t="s">
        <v>38142</v>
      </c>
      <c r="C6856" s="145" t="s">
        <v>38143</v>
      </c>
      <c r="D6856" s="145" t="s">
        <v>5902</v>
      </c>
      <c r="E6856" s="146">
        <v>1.99</v>
      </c>
    </row>
    <row r="6857" spans="2:5" x14ac:dyDescent="0.2">
      <c r="B6857" s="144" t="s">
        <v>38144</v>
      </c>
      <c r="C6857" s="145" t="s">
        <v>38145</v>
      </c>
      <c r="D6857" s="145" t="s">
        <v>1770</v>
      </c>
      <c r="E6857" s="146">
        <v>10.43</v>
      </c>
    </row>
    <row r="6858" spans="2:5" x14ac:dyDescent="0.2">
      <c r="B6858" s="144" t="s">
        <v>38146</v>
      </c>
      <c r="C6858" s="145" t="s">
        <v>38147</v>
      </c>
      <c r="D6858" s="145" t="s">
        <v>5902</v>
      </c>
      <c r="E6858" s="146">
        <v>3.16</v>
      </c>
    </row>
    <row r="6859" spans="2:5" ht="22.5" x14ac:dyDescent="0.2">
      <c r="B6859" s="144" t="s">
        <v>38148</v>
      </c>
      <c r="C6859" s="145" t="s">
        <v>38149</v>
      </c>
      <c r="D6859" s="145" t="s">
        <v>2759</v>
      </c>
      <c r="E6859" s="146">
        <v>103.69</v>
      </c>
    </row>
    <row r="6860" spans="2:5" x14ac:dyDescent="0.2">
      <c r="B6860" s="144" t="s">
        <v>38150</v>
      </c>
      <c r="C6860" s="145" t="s">
        <v>38151</v>
      </c>
      <c r="D6860" s="145" t="s">
        <v>1770</v>
      </c>
      <c r="E6860" s="146">
        <v>3.3</v>
      </c>
    </row>
    <row r="6861" spans="2:5" x14ac:dyDescent="0.2">
      <c r="B6861" s="144" t="s">
        <v>38152</v>
      </c>
      <c r="C6861" s="145" t="s">
        <v>38153</v>
      </c>
      <c r="D6861" s="145" t="s">
        <v>1770</v>
      </c>
      <c r="E6861" s="146">
        <v>12.64</v>
      </c>
    </row>
    <row r="6862" spans="2:5" x14ac:dyDescent="0.2">
      <c r="B6862" s="144" t="s">
        <v>38154</v>
      </c>
      <c r="C6862" s="145" t="s">
        <v>38155</v>
      </c>
      <c r="D6862" s="145" t="s">
        <v>1770</v>
      </c>
      <c r="E6862" s="146">
        <v>18.18</v>
      </c>
    </row>
    <row r="6863" spans="2:5" x14ac:dyDescent="0.2">
      <c r="B6863" s="144" t="s">
        <v>38156</v>
      </c>
      <c r="C6863" s="145" t="s">
        <v>38157</v>
      </c>
      <c r="D6863" s="145" t="s">
        <v>1770</v>
      </c>
      <c r="E6863" s="146">
        <v>19.86</v>
      </c>
    </row>
    <row r="6864" spans="2:5" x14ac:dyDescent="0.2">
      <c r="B6864" s="144" t="s">
        <v>38158</v>
      </c>
      <c r="C6864" s="145" t="s">
        <v>38159</v>
      </c>
      <c r="D6864" s="145" t="s">
        <v>5902</v>
      </c>
      <c r="E6864" s="146">
        <v>7.85</v>
      </c>
    </row>
    <row r="6865" spans="2:5" x14ac:dyDescent="0.2">
      <c r="B6865" s="144" t="s">
        <v>38160</v>
      </c>
      <c r="C6865" s="145" t="s">
        <v>38161</v>
      </c>
      <c r="D6865" s="145" t="s">
        <v>1770</v>
      </c>
      <c r="E6865" s="146">
        <v>525.71</v>
      </c>
    </row>
    <row r="6866" spans="2:5" x14ac:dyDescent="0.2">
      <c r="B6866" s="144" t="s">
        <v>38162</v>
      </c>
      <c r="C6866" s="145" t="s">
        <v>38163</v>
      </c>
      <c r="D6866" s="145" t="s">
        <v>1770</v>
      </c>
      <c r="E6866" s="146">
        <v>700.93</v>
      </c>
    </row>
    <row r="6867" spans="2:5" x14ac:dyDescent="0.2">
      <c r="B6867" s="144" t="s">
        <v>38164</v>
      </c>
      <c r="C6867" s="145" t="s">
        <v>38165</v>
      </c>
      <c r="D6867" s="145" t="s">
        <v>1770</v>
      </c>
      <c r="E6867" s="146">
        <v>993.03</v>
      </c>
    </row>
    <row r="6868" spans="2:5" x14ac:dyDescent="0.2">
      <c r="B6868" s="144" t="s">
        <v>38166</v>
      </c>
      <c r="C6868" s="145" t="s">
        <v>38167</v>
      </c>
      <c r="D6868" s="145" t="s">
        <v>1770</v>
      </c>
      <c r="E6868" s="146">
        <v>239.43</v>
      </c>
    </row>
    <row r="6869" spans="2:5" x14ac:dyDescent="0.2">
      <c r="B6869" s="144" t="s">
        <v>38168</v>
      </c>
      <c r="C6869" s="145" t="s">
        <v>38169</v>
      </c>
      <c r="D6869" s="145" t="s">
        <v>1770</v>
      </c>
      <c r="E6869" s="146">
        <v>30.95</v>
      </c>
    </row>
    <row r="6870" spans="2:5" x14ac:dyDescent="0.2">
      <c r="B6870" s="144" t="s">
        <v>38170</v>
      </c>
      <c r="C6870" s="145" t="s">
        <v>38171</v>
      </c>
      <c r="D6870" s="145" t="s">
        <v>5902</v>
      </c>
      <c r="E6870" s="146">
        <v>3.16</v>
      </c>
    </row>
    <row r="6871" spans="2:5" x14ac:dyDescent="0.2">
      <c r="B6871" s="144" t="s">
        <v>38172</v>
      </c>
      <c r="C6871" s="145" t="s">
        <v>38173</v>
      </c>
      <c r="D6871" s="145" t="s">
        <v>5902</v>
      </c>
      <c r="E6871" s="146">
        <v>8.85</v>
      </c>
    </row>
    <row r="6872" spans="2:5" x14ac:dyDescent="0.2">
      <c r="B6872" s="144" t="s">
        <v>38174</v>
      </c>
      <c r="C6872" s="145" t="s">
        <v>38175</v>
      </c>
      <c r="D6872" s="145" t="s">
        <v>1549</v>
      </c>
      <c r="E6872" s="146">
        <v>1.29</v>
      </c>
    </row>
    <row r="6873" spans="2:5" x14ac:dyDescent="0.2">
      <c r="B6873" s="144" t="s">
        <v>38176</v>
      </c>
      <c r="C6873" s="145" t="s">
        <v>38177</v>
      </c>
      <c r="D6873" s="145" t="s">
        <v>2759</v>
      </c>
      <c r="E6873" s="146">
        <v>76.319999999999993</v>
      </c>
    </row>
    <row r="6874" spans="2:5" x14ac:dyDescent="0.2">
      <c r="B6874" s="144" t="s">
        <v>38178</v>
      </c>
      <c r="C6874" s="145" t="s">
        <v>38179</v>
      </c>
      <c r="D6874" s="145" t="s">
        <v>1549</v>
      </c>
      <c r="E6874" s="146">
        <v>0.25</v>
      </c>
    </row>
    <row r="6875" spans="2:5" x14ac:dyDescent="0.2">
      <c r="B6875" s="144" t="s">
        <v>38180</v>
      </c>
      <c r="C6875" s="145" t="s">
        <v>38181</v>
      </c>
      <c r="D6875" s="145" t="s">
        <v>1549</v>
      </c>
      <c r="E6875" s="146">
        <v>0.28000000000000003</v>
      </c>
    </row>
    <row r="6876" spans="2:5" x14ac:dyDescent="0.2">
      <c r="B6876" s="144" t="s">
        <v>38182</v>
      </c>
      <c r="C6876" s="145" t="s">
        <v>38183</v>
      </c>
      <c r="D6876" s="145" t="s">
        <v>2759</v>
      </c>
      <c r="E6876" s="146">
        <v>127.24</v>
      </c>
    </row>
    <row r="6877" spans="2:5" x14ac:dyDescent="0.2">
      <c r="B6877" s="144" t="s">
        <v>38184</v>
      </c>
      <c r="C6877" s="145" t="s">
        <v>38185</v>
      </c>
      <c r="D6877" s="145" t="s">
        <v>5902</v>
      </c>
      <c r="E6877" s="146">
        <v>15.54</v>
      </c>
    </row>
    <row r="6878" spans="2:5" x14ac:dyDescent="0.2">
      <c r="B6878" s="144" t="s">
        <v>38186</v>
      </c>
      <c r="C6878" s="145" t="s">
        <v>38187</v>
      </c>
      <c r="D6878" s="145" t="s">
        <v>5902</v>
      </c>
      <c r="E6878" s="146">
        <v>15.54</v>
      </c>
    </row>
    <row r="6879" spans="2:5" x14ac:dyDescent="0.2">
      <c r="B6879" s="144" t="s">
        <v>38188</v>
      </c>
      <c r="C6879" s="145" t="s">
        <v>38189</v>
      </c>
      <c r="D6879" s="145" t="s">
        <v>5902</v>
      </c>
      <c r="E6879" s="146">
        <v>15.54</v>
      </c>
    </row>
    <row r="6880" spans="2:5" x14ac:dyDescent="0.2">
      <c r="B6880" s="144" t="s">
        <v>38190</v>
      </c>
      <c r="C6880" s="145" t="s">
        <v>38191</v>
      </c>
      <c r="D6880" s="145" t="s">
        <v>5902</v>
      </c>
      <c r="E6880" s="146">
        <v>16.75</v>
      </c>
    </row>
    <row r="6881" spans="2:5" x14ac:dyDescent="0.2">
      <c r="B6881" s="144" t="s">
        <v>38192</v>
      </c>
      <c r="C6881" s="145" t="s">
        <v>38193</v>
      </c>
      <c r="D6881" s="145" t="s">
        <v>5902</v>
      </c>
      <c r="E6881" s="146">
        <v>15.54</v>
      </c>
    </row>
    <row r="6882" spans="2:5" x14ac:dyDescent="0.2">
      <c r="B6882" s="144" t="s">
        <v>38194</v>
      </c>
      <c r="C6882" s="145" t="s">
        <v>38195</v>
      </c>
      <c r="D6882" s="145" t="s">
        <v>5902</v>
      </c>
      <c r="E6882" s="146">
        <v>16.75</v>
      </c>
    </row>
    <row r="6883" spans="2:5" x14ac:dyDescent="0.2">
      <c r="B6883" s="144" t="s">
        <v>38196</v>
      </c>
      <c r="C6883" s="145" t="s">
        <v>38197</v>
      </c>
      <c r="D6883" s="145" t="s">
        <v>1549</v>
      </c>
      <c r="E6883" s="146">
        <v>0.24</v>
      </c>
    </row>
    <row r="6884" spans="2:5" x14ac:dyDescent="0.2">
      <c r="B6884" s="144" t="s">
        <v>38198</v>
      </c>
      <c r="C6884" s="145" t="s">
        <v>38199</v>
      </c>
      <c r="D6884" s="145" t="s">
        <v>5902</v>
      </c>
      <c r="E6884" s="146">
        <v>13.8</v>
      </c>
    </row>
    <row r="6885" spans="2:5" x14ac:dyDescent="0.2">
      <c r="B6885" s="144" t="s">
        <v>38200</v>
      </c>
      <c r="C6885" s="145" t="s">
        <v>38201</v>
      </c>
      <c r="D6885" s="145" t="s">
        <v>5902</v>
      </c>
      <c r="E6885" s="146">
        <v>13.8</v>
      </c>
    </row>
    <row r="6886" spans="2:5" x14ac:dyDescent="0.2">
      <c r="B6886" s="144" t="s">
        <v>38202</v>
      </c>
      <c r="C6886" s="145" t="s">
        <v>38203</v>
      </c>
      <c r="D6886" s="145" t="s">
        <v>1549</v>
      </c>
      <c r="E6886" s="146">
        <v>0.08</v>
      </c>
    </row>
    <row r="6887" spans="2:5" x14ac:dyDescent="0.2">
      <c r="B6887" s="144" t="s">
        <v>38204</v>
      </c>
      <c r="C6887" s="145" t="s">
        <v>38205</v>
      </c>
      <c r="D6887" s="145" t="s">
        <v>5902</v>
      </c>
      <c r="E6887" s="146">
        <v>14.04</v>
      </c>
    </row>
    <row r="6888" spans="2:5" x14ac:dyDescent="0.2">
      <c r="B6888" s="144" t="s">
        <v>38206</v>
      </c>
      <c r="C6888" s="145" t="s">
        <v>38207</v>
      </c>
      <c r="D6888" s="145" t="s">
        <v>5902</v>
      </c>
      <c r="E6888" s="146">
        <v>14.04</v>
      </c>
    </row>
    <row r="6889" spans="2:5" x14ac:dyDescent="0.2">
      <c r="B6889" s="144" t="s">
        <v>38208</v>
      </c>
      <c r="C6889" s="145" t="s">
        <v>38209</v>
      </c>
      <c r="D6889" s="145" t="s">
        <v>5902</v>
      </c>
      <c r="E6889" s="146">
        <v>14.04</v>
      </c>
    </row>
    <row r="6890" spans="2:5" x14ac:dyDescent="0.2">
      <c r="B6890" s="144" t="s">
        <v>38210</v>
      </c>
      <c r="C6890" s="145" t="s">
        <v>38211</v>
      </c>
      <c r="D6890" s="145" t="s">
        <v>1549</v>
      </c>
      <c r="E6890" s="146">
        <v>6.73</v>
      </c>
    </row>
    <row r="6891" spans="2:5" x14ac:dyDescent="0.2">
      <c r="B6891" s="144" t="s">
        <v>38212</v>
      </c>
      <c r="C6891" s="145" t="s">
        <v>38213</v>
      </c>
      <c r="D6891" s="145" t="s">
        <v>1549</v>
      </c>
      <c r="E6891" s="146">
        <v>0.13</v>
      </c>
    </row>
    <row r="6892" spans="2:5" x14ac:dyDescent="0.2">
      <c r="B6892" s="144" t="s">
        <v>38214</v>
      </c>
      <c r="C6892" s="145" t="s">
        <v>38215</v>
      </c>
      <c r="D6892" s="145" t="s">
        <v>5902</v>
      </c>
      <c r="E6892" s="146">
        <v>58.29</v>
      </c>
    </row>
    <row r="6893" spans="2:5" x14ac:dyDescent="0.2">
      <c r="B6893" s="144" t="s">
        <v>38216</v>
      </c>
      <c r="C6893" s="145" t="s">
        <v>38217</v>
      </c>
      <c r="D6893" s="145" t="s">
        <v>2759</v>
      </c>
      <c r="E6893" s="146">
        <v>40.5</v>
      </c>
    </row>
    <row r="6894" spans="2:5" x14ac:dyDescent="0.2">
      <c r="B6894" s="144" t="s">
        <v>38218</v>
      </c>
      <c r="C6894" s="145" t="s">
        <v>38219</v>
      </c>
      <c r="D6894" s="145" t="s">
        <v>2759</v>
      </c>
      <c r="E6894" s="146">
        <v>21.53</v>
      </c>
    </row>
    <row r="6895" spans="2:5" x14ac:dyDescent="0.2">
      <c r="B6895" s="144" t="s">
        <v>38220</v>
      </c>
      <c r="C6895" s="145" t="s">
        <v>32550</v>
      </c>
      <c r="D6895" s="145" t="s">
        <v>1770</v>
      </c>
      <c r="E6895" s="146">
        <v>3.7</v>
      </c>
    </row>
    <row r="6896" spans="2:5" ht="15.75" x14ac:dyDescent="0.2">
      <c r="B6896" s="147" t="s">
        <v>38221</v>
      </c>
      <c r="C6896" s="147"/>
      <c r="D6896" s="147"/>
      <c r="E6896" s="147"/>
    </row>
    <row r="6897" spans="2:5" ht="25.5" x14ac:dyDescent="0.2">
      <c r="B6897" s="141" t="s">
        <v>36189</v>
      </c>
      <c r="C6897" s="142" t="s">
        <v>36190</v>
      </c>
      <c r="D6897" s="142" t="s">
        <v>36191</v>
      </c>
      <c r="E6897" s="143" t="s">
        <v>36192</v>
      </c>
    </row>
    <row r="6898" spans="2:5" ht="22.5" x14ac:dyDescent="0.2">
      <c r="B6898" s="144" t="s">
        <v>38222</v>
      </c>
      <c r="C6898" s="145" t="s">
        <v>38223</v>
      </c>
      <c r="D6898" s="145" t="s">
        <v>1549</v>
      </c>
      <c r="E6898" s="146">
        <v>76766.66</v>
      </c>
    </row>
    <row r="6899" spans="2:5" ht="22.5" x14ac:dyDescent="0.2">
      <c r="B6899" s="144" t="s">
        <v>38224</v>
      </c>
      <c r="C6899" s="145" t="s">
        <v>38225</v>
      </c>
      <c r="D6899" s="145" t="s">
        <v>1549</v>
      </c>
      <c r="E6899" s="146">
        <v>81181.259999999995</v>
      </c>
    </row>
    <row r="6900" spans="2:5" x14ac:dyDescent="0.2">
      <c r="B6900" s="144" t="s">
        <v>38226</v>
      </c>
      <c r="C6900" s="145" t="s">
        <v>38227</v>
      </c>
      <c r="D6900" s="145" t="s">
        <v>1549</v>
      </c>
      <c r="E6900" s="146">
        <v>86203.7</v>
      </c>
    </row>
    <row r="6901" spans="2:5" x14ac:dyDescent="0.2">
      <c r="B6901" s="144" t="s">
        <v>38228</v>
      </c>
      <c r="C6901" s="145" t="s">
        <v>38229</v>
      </c>
      <c r="D6901" s="145" t="s">
        <v>1549</v>
      </c>
      <c r="E6901" s="146">
        <v>101111.1</v>
      </c>
    </row>
    <row r="6902" spans="2:5" x14ac:dyDescent="0.2">
      <c r="B6902" s="144" t="s">
        <v>38230</v>
      </c>
      <c r="C6902" s="145" t="s">
        <v>38231</v>
      </c>
      <c r="D6902" s="145" t="s">
        <v>1549</v>
      </c>
      <c r="E6902" s="146">
        <v>123148.15</v>
      </c>
    </row>
    <row r="6903" spans="2:5" x14ac:dyDescent="0.2">
      <c r="B6903" s="144" t="s">
        <v>38232</v>
      </c>
      <c r="C6903" s="145" t="s">
        <v>38233</v>
      </c>
      <c r="D6903" s="145" t="s">
        <v>1549</v>
      </c>
      <c r="E6903" s="146">
        <v>124158.24</v>
      </c>
    </row>
    <row r="6904" spans="2:5" x14ac:dyDescent="0.2">
      <c r="B6904" s="144" t="s">
        <v>38234</v>
      </c>
      <c r="C6904" s="145" t="s">
        <v>38235</v>
      </c>
      <c r="D6904" s="145" t="s">
        <v>1549</v>
      </c>
      <c r="E6904" s="146">
        <v>142592.59</v>
      </c>
    </row>
    <row r="6905" spans="2:5" x14ac:dyDescent="0.2">
      <c r="B6905" s="144" t="s">
        <v>38236</v>
      </c>
      <c r="C6905" s="145" t="s">
        <v>38237</v>
      </c>
      <c r="D6905" s="145" t="s">
        <v>1549</v>
      </c>
      <c r="E6905" s="146">
        <v>145384.6</v>
      </c>
    </row>
    <row r="6906" spans="2:5" x14ac:dyDescent="0.2">
      <c r="B6906" s="144" t="s">
        <v>38238</v>
      </c>
      <c r="C6906" s="145" t="s">
        <v>38239</v>
      </c>
      <c r="D6906" s="145" t="s">
        <v>1549</v>
      </c>
      <c r="E6906" s="146">
        <v>161502.9</v>
      </c>
    </row>
    <row r="6907" spans="2:5" x14ac:dyDescent="0.2">
      <c r="B6907" s="144" t="s">
        <v>38240</v>
      </c>
      <c r="C6907" s="145" t="s">
        <v>38241</v>
      </c>
      <c r="D6907" s="145" t="s">
        <v>1549</v>
      </c>
      <c r="E6907" s="146">
        <v>178745.03</v>
      </c>
    </row>
    <row r="6908" spans="2:5" x14ac:dyDescent="0.2">
      <c r="B6908" s="144" t="s">
        <v>38242</v>
      </c>
      <c r="C6908" s="145" t="s">
        <v>38243</v>
      </c>
      <c r="D6908" s="145" t="s">
        <v>1549</v>
      </c>
      <c r="E6908" s="146">
        <v>202842.53</v>
      </c>
    </row>
    <row r="6909" spans="2:5" x14ac:dyDescent="0.2">
      <c r="B6909" s="144" t="s">
        <v>38244</v>
      </c>
      <c r="C6909" s="145" t="s">
        <v>33516</v>
      </c>
      <c r="D6909" s="145" t="s">
        <v>1549</v>
      </c>
      <c r="E6909" s="146">
        <v>212442.62</v>
      </c>
    </row>
    <row r="6910" spans="2:5" x14ac:dyDescent="0.2">
      <c r="B6910" s="144" t="s">
        <v>38245</v>
      </c>
      <c r="C6910" s="145" t="s">
        <v>38246</v>
      </c>
      <c r="D6910" s="145" t="s">
        <v>1549</v>
      </c>
      <c r="E6910" s="146">
        <v>283740.94</v>
      </c>
    </row>
    <row r="6911" spans="2:5" x14ac:dyDescent="0.2">
      <c r="B6911" s="144" t="s">
        <v>38247</v>
      </c>
      <c r="C6911" s="145" t="s">
        <v>33510</v>
      </c>
      <c r="D6911" s="145" t="s">
        <v>1549</v>
      </c>
      <c r="E6911" s="146">
        <v>496213.82</v>
      </c>
    </row>
    <row r="6912" spans="2:5" x14ac:dyDescent="0.2">
      <c r="B6912" s="144" t="s">
        <v>38248</v>
      </c>
      <c r="C6912" s="145" t="s">
        <v>33507</v>
      </c>
      <c r="D6912" s="145" t="s">
        <v>1549</v>
      </c>
      <c r="E6912" s="146">
        <v>601680.86</v>
      </c>
    </row>
    <row r="6913" spans="2:5" ht="22.5" x14ac:dyDescent="0.2">
      <c r="B6913" s="144" t="s">
        <v>38249</v>
      </c>
      <c r="C6913" s="145" t="s">
        <v>38250</v>
      </c>
      <c r="D6913" s="145" t="s">
        <v>1549</v>
      </c>
      <c r="E6913" s="146">
        <v>83858.509999999995</v>
      </c>
    </row>
    <row r="6914" spans="2:5" x14ac:dyDescent="0.2">
      <c r="B6914" s="144" t="s">
        <v>38251</v>
      </c>
      <c r="C6914" s="145" t="s">
        <v>38252</v>
      </c>
      <c r="D6914" s="145" t="s">
        <v>1549</v>
      </c>
      <c r="E6914" s="146">
        <v>630629.42000000004</v>
      </c>
    </row>
    <row r="6915" spans="2:5" ht="15.75" x14ac:dyDescent="0.2">
      <c r="B6915" s="147" t="s">
        <v>38253</v>
      </c>
      <c r="C6915" s="147"/>
      <c r="D6915" s="147"/>
      <c r="E6915" s="147"/>
    </row>
    <row r="6916" spans="2:5" ht="25.5" x14ac:dyDescent="0.2">
      <c r="B6916" s="141" t="s">
        <v>36189</v>
      </c>
      <c r="C6916" s="142" t="s">
        <v>36190</v>
      </c>
      <c r="D6916" s="142" t="s">
        <v>36191</v>
      </c>
      <c r="E6916" s="143" t="s">
        <v>36192</v>
      </c>
    </row>
    <row r="6917" spans="2:5" x14ac:dyDescent="0.2">
      <c r="B6917" s="144" t="s">
        <v>38254</v>
      </c>
      <c r="C6917" s="145" t="s">
        <v>38255</v>
      </c>
      <c r="D6917" s="145" t="s">
        <v>5902</v>
      </c>
      <c r="E6917" s="146">
        <v>107.33</v>
      </c>
    </row>
    <row r="6918" spans="2:5" x14ac:dyDescent="0.2">
      <c r="B6918" s="144" t="s">
        <v>38256</v>
      </c>
      <c r="C6918" s="145" t="s">
        <v>38257</v>
      </c>
      <c r="D6918" s="145" t="s">
        <v>20799</v>
      </c>
      <c r="E6918" s="146">
        <v>26.87</v>
      </c>
    </row>
    <row r="6919" spans="2:5" x14ac:dyDescent="0.2">
      <c r="B6919" s="144" t="s">
        <v>38258</v>
      </c>
      <c r="C6919" s="145" t="s">
        <v>38259</v>
      </c>
      <c r="D6919" s="145" t="s">
        <v>5902</v>
      </c>
      <c r="E6919" s="146">
        <v>10.41</v>
      </c>
    </row>
    <row r="6920" spans="2:5" x14ac:dyDescent="0.2">
      <c r="B6920" s="144" t="s">
        <v>38260</v>
      </c>
      <c r="C6920" s="145" t="s">
        <v>38261</v>
      </c>
      <c r="D6920" s="145" t="s">
        <v>20799</v>
      </c>
      <c r="E6920" s="146">
        <v>5.8</v>
      </c>
    </row>
    <row r="6921" spans="2:5" ht="22.5" x14ac:dyDescent="0.2">
      <c r="B6921" s="144" t="s">
        <v>38262</v>
      </c>
      <c r="C6921" s="145" t="s">
        <v>38263</v>
      </c>
      <c r="D6921" s="145" t="s">
        <v>2759</v>
      </c>
      <c r="E6921" s="146">
        <v>18.7</v>
      </c>
    </row>
    <row r="6922" spans="2:5" x14ac:dyDescent="0.2">
      <c r="B6922" s="144" t="s">
        <v>38264</v>
      </c>
      <c r="C6922" s="145" t="s">
        <v>38265</v>
      </c>
      <c r="D6922" s="145" t="s">
        <v>5927</v>
      </c>
      <c r="E6922" s="146">
        <v>213.11</v>
      </c>
    </row>
    <row r="6923" spans="2:5" x14ac:dyDescent="0.2">
      <c r="B6923" s="144" t="s">
        <v>38266</v>
      </c>
      <c r="C6923" s="145" t="s">
        <v>38267</v>
      </c>
      <c r="D6923" s="145" t="s">
        <v>5902</v>
      </c>
      <c r="E6923" s="146">
        <v>3.68</v>
      </c>
    </row>
    <row r="6924" spans="2:5" x14ac:dyDescent="0.2">
      <c r="B6924" s="144" t="s">
        <v>38268</v>
      </c>
      <c r="C6924" s="145" t="s">
        <v>38269</v>
      </c>
      <c r="D6924" s="145" t="s">
        <v>5902</v>
      </c>
      <c r="E6924" s="146">
        <v>7.07</v>
      </c>
    </row>
    <row r="6925" spans="2:5" x14ac:dyDescent="0.2">
      <c r="B6925" s="144" t="s">
        <v>38270</v>
      </c>
      <c r="C6925" s="145" t="s">
        <v>38271</v>
      </c>
      <c r="D6925" s="145" t="s">
        <v>1770</v>
      </c>
      <c r="E6925" s="146">
        <v>8.07</v>
      </c>
    </row>
    <row r="6926" spans="2:5" x14ac:dyDescent="0.2">
      <c r="B6926" s="144" t="s">
        <v>38272</v>
      </c>
      <c r="C6926" s="145" t="s">
        <v>38273</v>
      </c>
      <c r="D6926" s="145" t="s">
        <v>5902</v>
      </c>
      <c r="E6926" s="146">
        <v>3.62</v>
      </c>
    </row>
    <row r="6927" spans="2:5" x14ac:dyDescent="0.2">
      <c r="B6927" s="144" t="s">
        <v>38274</v>
      </c>
      <c r="C6927" s="145" t="s">
        <v>38275</v>
      </c>
      <c r="D6927" s="145" t="s">
        <v>5902</v>
      </c>
      <c r="E6927" s="146">
        <v>8.57</v>
      </c>
    </row>
    <row r="6928" spans="2:5" x14ac:dyDescent="0.2">
      <c r="B6928" s="144" t="s">
        <v>38276</v>
      </c>
      <c r="C6928" s="145" t="s">
        <v>38277</v>
      </c>
      <c r="D6928" s="145" t="s">
        <v>5902</v>
      </c>
      <c r="E6928" s="146">
        <v>9.49</v>
      </c>
    </row>
    <row r="6929" spans="2:5" x14ac:dyDescent="0.2">
      <c r="B6929" s="144" t="s">
        <v>38278</v>
      </c>
      <c r="C6929" s="145" t="s">
        <v>38279</v>
      </c>
      <c r="D6929" s="145" t="s">
        <v>5902</v>
      </c>
      <c r="E6929" s="146">
        <v>15.69</v>
      </c>
    </row>
    <row r="6930" spans="2:5" x14ac:dyDescent="0.2">
      <c r="B6930" s="144" t="s">
        <v>38280</v>
      </c>
      <c r="C6930" s="145" t="s">
        <v>38281</v>
      </c>
      <c r="D6930" s="145" t="s">
        <v>1770</v>
      </c>
      <c r="E6930" s="146">
        <v>1.63</v>
      </c>
    </row>
    <row r="6931" spans="2:5" x14ac:dyDescent="0.2">
      <c r="B6931" s="144" t="s">
        <v>38282</v>
      </c>
      <c r="C6931" s="145" t="s">
        <v>38283</v>
      </c>
      <c r="D6931" s="145" t="s">
        <v>5902</v>
      </c>
      <c r="E6931" s="146">
        <v>13.89</v>
      </c>
    </row>
    <row r="6932" spans="2:5" x14ac:dyDescent="0.2">
      <c r="B6932" s="144" t="s">
        <v>38284</v>
      </c>
      <c r="C6932" s="145" t="s">
        <v>38285</v>
      </c>
      <c r="D6932" s="145" t="s">
        <v>5902</v>
      </c>
      <c r="E6932" s="146">
        <v>14.03</v>
      </c>
    </row>
    <row r="6933" spans="2:5" x14ac:dyDescent="0.2">
      <c r="B6933" s="144" t="s">
        <v>38286</v>
      </c>
      <c r="C6933" s="145" t="s">
        <v>38287</v>
      </c>
      <c r="D6933" s="145" t="s">
        <v>2759</v>
      </c>
      <c r="E6933" s="146">
        <v>8.75</v>
      </c>
    </row>
    <row r="6934" spans="2:5" x14ac:dyDescent="0.2">
      <c r="B6934" s="144" t="s">
        <v>38288</v>
      </c>
      <c r="C6934" s="145" t="s">
        <v>38289</v>
      </c>
      <c r="D6934" s="145" t="s">
        <v>1770</v>
      </c>
      <c r="E6934" s="146">
        <v>3</v>
      </c>
    </row>
    <row r="6935" spans="2:5" x14ac:dyDescent="0.2">
      <c r="B6935" s="144" t="s">
        <v>38290</v>
      </c>
      <c r="C6935" s="145" t="s">
        <v>38291</v>
      </c>
      <c r="D6935" s="145" t="s">
        <v>5902</v>
      </c>
      <c r="E6935" s="146">
        <v>11.76</v>
      </c>
    </row>
    <row r="6936" spans="2:5" x14ac:dyDescent="0.2">
      <c r="B6936" s="144" t="s">
        <v>38292</v>
      </c>
      <c r="C6936" s="145" t="s">
        <v>38293</v>
      </c>
      <c r="D6936" s="145" t="s">
        <v>5902</v>
      </c>
      <c r="E6936" s="146">
        <v>5.49</v>
      </c>
    </row>
    <row r="6937" spans="2:5" x14ac:dyDescent="0.2">
      <c r="B6937" s="144" t="s">
        <v>38294</v>
      </c>
      <c r="C6937" s="145" t="s">
        <v>38295</v>
      </c>
      <c r="D6937" s="145" t="s">
        <v>5902</v>
      </c>
      <c r="E6937" s="146">
        <v>2.8</v>
      </c>
    </row>
    <row r="6938" spans="2:5" x14ac:dyDescent="0.2">
      <c r="B6938" s="144" t="s">
        <v>38296</v>
      </c>
      <c r="C6938" s="145" t="s">
        <v>38297</v>
      </c>
      <c r="D6938" s="145" t="s">
        <v>1770</v>
      </c>
      <c r="E6938" s="146">
        <v>1.38</v>
      </c>
    </row>
    <row r="6939" spans="2:5" x14ac:dyDescent="0.2">
      <c r="B6939" s="144" t="s">
        <v>38298</v>
      </c>
      <c r="C6939" s="145" t="s">
        <v>38299</v>
      </c>
      <c r="D6939" s="145" t="s">
        <v>1770</v>
      </c>
      <c r="E6939" s="146">
        <v>0.88</v>
      </c>
    </row>
    <row r="6940" spans="2:5" x14ac:dyDescent="0.2">
      <c r="B6940" s="144" t="s">
        <v>38300</v>
      </c>
      <c r="C6940" s="145" t="s">
        <v>38301</v>
      </c>
      <c r="D6940" s="145" t="s">
        <v>2759</v>
      </c>
      <c r="E6940" s="146">
        <v>25</v>
      </c>
    </row>
    <row r="6941" spans="2:5" x14ac:dyDescent="0.2">
      <c r="B6941" s="144" t="s">
        <v>38302</v>
      </c>
      <c r="C6941" s="145" t="s">
        <v>38303</v>
      </c>
      <c r="D6941" s="145" t="s">
        <v>2759</v>
      </c>
      <c r="E6941" s="146">
        <v>56.16</v>
      </c>
    </row>
    <row r="6942" spans="2:5" x14ac:dyDescent="0.2">
      <c r="B6942" s="144" t="s">
        <v>38304</v>
      </c>
      <c r="C6942" s="145" t="s">
        <v>38305</v>
      </c>
      <c r="D6942" s="145" t="s">
        <v>5902</v>
      </c>
      <c r="E6942" s="146">
        <v>29.97</v>
      </c>
    </row>
    <row r="6943" spans="2:5" x14ac:dyDescent="0.2">
      <c r="B6943" s="144" t="s">
        <v>38306</v>
      </c>
      <c r="C6943" s="145" t="s">
        <v>38307</v>
      </c>
      <c r="D6943" s="145" t="s">
        <v>5902</v>
      </c>
      <c r="E6943" s="146">
        <v>5.25</v>
      </c>
    </row>
    <row r="6944" spans="2:5" x14ac:dyDescent="0.2">
      <c r="B6944" s="144" t="s">
        <v>38308</v>
      </c>
      <c r="C6944" s="145" t="s">
        <v>38309</v>
      </c>
      <c r="D6944" s="145" t="s">
        <v>5902</v>
      </c>
      <c r="E6944" s="146">
        <v>14.97</v>
      </c>
    </row>
    <row r="6945" spans="2:5" x14ac:dyDescent="0.2">
      <c r="B6945" s="144" t="s">
        <v>38310</v>
      </c>
      <c r="C6945" s="145" t="s">
        <v>38311</v>
      </c>
      <c r="D6945" s="145" t="s">
        <v>5902</v>
      </c>
      <c r="E6945" s="146">
        <v>4.88</v>
      </c>
    </row>
    <row r="6946" spans="2:5" x14ac:dyDescent="0.2">
      <c r="B6946" s="144" t="s">
        <v>38312</v>
      </c>
      <c r="C6946" s="145" t="s">
        <v>25567</v>
      </c>
      <c r="D6946" s="145" t="s">
        <v>1770</v>
      </c>
      <c r="E6946" s="146">
        <v>31.26</v>
      </c>
    </row>
    <row r="6947" spans="2:5" x14ac:dyDescent="0.2">
      <c r="B6947" s="144" t="s">
        <v>38313</v>
      </c>
      <c r="C6947" s="145" t="s">
        <v>38314</v>
      </c>
      <c r="D6947" s="145" t="s">
        <v>2759</v>
      </c>
      <c r="E6947" s="146">
        <v>3.9</v>
      </c>
    </row>
    <row r="6948" spans="2:5" x14ac:dyDescent="0.2">
      <c r="B6948" s="144" t="s">
        <v>38315</v>
      </c>
      <c r="C6948" s="145" t="s">
        <v>38316</v>
      </c>
      <c r="D6948" s="145" t="s">
        <v>1549</v>
      </c>
      <c r="E6948" s="146">
        <v>0.25</v>
      </c>
    </row>
    <row r="6949" spans="2:5" x14ac:dyDescent="0.2">
      <c r="B6949" s="144" t="s">
        <v>38317</v>
      </c>
      <c r="C6949" s="145" t="s">
        <v>38318</v>
      </c>
      <c r="D6949" s="145" t="s">
        <v>5902</v>
      </c>
      <c r="E6949" s="146">
        <v>5.49</v>
      </c>
    </row>
    <row r="6950" spans="2:5" x14ac:dyDescent="0.2">
      <c r="B6950" s="144" t="s">
        <v>38319</v>
      </c>
      <c r="C6950" s="145" t="s">
        <v>38320</v>
      </c>
      <c r="D6950" s="145" t="s">
        <v>5902</v>
      </c>
      <c r="E6950" s="146">
        <v>89.54</v>
      </c>
    </row>
    <row r="6951" spans="2:5" x14ac:dyDescent="0.2">
      <c r="B6951" s="144" t="s">
        <v>38321</v>
      </c>
      <c r="C6951" s="145" t="s">
        <v>38322</v>
      </c>
      <c r="D6951" s="145" t="s">
        <v>20799</v>
      </c>
      <c r="E6951" s="146">
        <v>24.4</v>
      </c>
    </row>
    <row r="6952" spans="2:5" x14ac:dyDescent="0.2">
      <c r="B6952" s="144" t="s">
        <v>38323</v>
      </c>
      <c r="C6952" s="145" t="s">
        <v>38324</v>
      </c>
      <c r="D6952" s="145" t="s">
        <v>2759</v>
      </c>
      <c r="E6952" s="146">
        <v>3.86</v>
      </c>
    </row>
    <row r="6953" spans="2:5" x14ac:dyDescent="0.2">
      <c r="B6953" s="144" t="s">
        <v>38325</v>
      </c>
      <c r="C6953" s="145" t="s">
        <v>38326</v>
      </c>
      <c r="D6953" s="145" t="s">
        <v>5927</v>
      </c>
      <c r="E6953" s="146">
        <v>489.6</v>
      </c>
    </row>
    <row r="6954" spans="2:5" x14ac:dyDescent="0.2">
      <c r="B6954" s="144" t="s">
        <v>38327</v>
      </c>
      <c r="C6954" s="145" t="s">
        <v>38328</v>
      </c>
      <c r="D6954" s="145" t="s">
        <v>2759</v>
      </c>
      <c r="E6954" s="146">
        <v>5.23</v>
      </c>
    </row>
    <row r="6955" spans="2:5" x14ac:dyDescent="0.2">
      <c r="B6955" s="144" t="s">
        <v>38329</v>
      </c>
      <c r="C6955" s="145" t="s">
        <v>38330</v>
      </c>
      <c r="D6955" s="145" t="s">
        <v>5902</v>
      </c>
      <c r="E6955" s="146">
        <v>2.7</v>
      </c>
    </row>
    <row r="6956" spans="2:5" x14ac:dyDescent="0.2">
      <c r="B6956" s="144" t="s">
        <v>38331</v>
      </c>
      <c r="C6956" s="145" t="s">
        <v>38332</v>
      </c>
      <c r="D6956" s="145" t="s">
        <v>2759</v>
      </c>
      <c r="E6956" s="146">
        <v>8.75</v>
      </c>
    </row>
    <row r="6957" spans="2:5" ht="15.75" x14ac:dyDescent="0.2">
      <c r="B6957" s="147" t="s">
        <v>38333</v>
      </c>
      <c r="C6957" s="147"/>
      <c r="D6957" s="147"/>
      <c r="E6957" s="147"/>
    </row>
    <row r="6958" spans="2:5" ht="25.5" x14ac:dyDescent="0.2">
      <c r="B6958" s="141" t="s">
        <v>36189</v>
      </c>
      <c r="C6958" s="142" t="s">
        <v>36190</v>
      </c>
      <c r="D6958" s="142" t="s">
        <v>36191</v>
      </c>
      <c r="E6958" s="143" t="s">
        <v>36192</v>
      </c>
    </row>
    <row r="6959" spans="2:5" x14ac:dyDescent="0.2">
      <c r="B6959" s="144" t="s">
        <v>38334</v>
      </c>
      <c r="C6959" s="145" t="s">
        <v>38335</v>
      </c>
      <c r="D6959" s="145" t="s">
        <v>1549</v>
      </c>
      <c r="E6959" s="146">
        <v>359.19</v>
      </c>
    </row>
    <row r="6960" spans="2:5" x14ac:dyDescent="0.2">
      <c r="B6960" s="144" t="s">
        <v>38336</v>
      </c>
      <c r="C6960" s="145" t="s">
        <v>38337</v>
      </c>
      <c r="D6960" s="145" t="s">
        <v>1549</v>
      </c>
      <c r="E6960" s="146">
        <v>48.94</v>
      </c>
    </row>
    <row r="6961" spans="2:5" x14ac:dyDescent="0.2">
      <c r="B6961" s="144" t="s">
        <v>38338</v>
      </c>
      <c r="C6961" s="145" t="s">
        <v>38339</v>
      </c>
      <c r="D6961" s="145" t="s">
        <v>1549</v>
      </c>
      <c r="E6961" s="146">
        <v>78.849999999999994</v>
      </c>
    </row>
    <row r="6962" spans="2:5" x14ac:dyDescent="0.2">
      <c r="B6962" s="144" t="s">
        <v>38340</v>
      </c>
      <c r="C6962" s="145" t="s">
        <v>38341</v>
      </c>
      <c r="D6962" s="145" t="s">
        <v>1549</v>
      </c>
      <c r="E6962" s="146">
        <v>0.93</v>
      </c>
    </row>
    <row r="6963" spans="2:5" x14ac:dyDescent="0.2">
      <c r="B6963" s="144" t="s">
        <v>38342</v>
      </c>
      <c r="C6963" s="145" t="s">
        <v>38343</v>
      </c>
      <c r="D6963" s="145" t="s">
        <v>1549</v>
      </c>
      <c r="E6963" s="146">
        <v>0.71</v>
      </c>
    </row>
    <row r="6964" spans="2:5" x14ac:dyDescent="0.2">
      <c r="B6964" s="144" t="s">
        <v>38344</v>
      </c>
      <c r="C6964" s="145" t="s">
        <v>38345</v>
      </c>
      <c r="D6964" s="145" t="s">
        <v>1549</v>
      </c>
      <c r="E6964" s="146">
        <v>1.46</v>
      </c>
    </row>
    <row r="6965" spans="2:5" x14ac:dyDescent="0.2">
      <c r="B6965" s="144" t="s">
        <v>38346</v>
      </c>
      <c r="C6965" s="145" t="s">
        <v>38347</v>
      </c>
      <c r="D6965" s="145" t="s">
        <v>1549</v>
      </c>
      <c r="E6965" s="146">
        <v>2.79</v>
      </c>
    </row>
    <row r="6966" spans="2:5" x14ac:dyDescent="0.2">
      <c r="B6966" s="144" t="s">
        <v>38348</v>
      </c>
      <c r="C6966" s="145" t="s">
        <v>38349</v>
      </c>
      <c r="D6966" s="145" t="s">
        <v>1549</v>
      </c>
      <c r="E6966" s="146">
        <v>3.55</v>
      </c>
    </row>
    <row r="6967" spans="2:5" x14ac:dyDescent="0.2">
      <c r="B6967" s="144" t="s">
        <v>38350</v>
      </c>
      <c r="C6967" s="145" t="s">
        <v>38351</v>
      </c>
      <c r="D6967" s="145" t="s">
        <v>1549</v>
      </c>
      <c r="E6967" s="146">
        <v>9.65</v>
      </c>
    </row>
    <row r="6968" spans="2:5" x14ac:dyDescent="0.2">
      <c r="B6968" s="144" t="s">
        <v>38352</v>
      </c>
      <c r="C6968" s="145" t="s">
        <v>38353</v>
      </c>
      <c r="D6968" s="145" t="s">
        <v>1549</v>
      </c>
      <c r="E6968" s="146">
        <v>14.04</v>
      </c>
    </row>
    <row r="6969" spans="2:5" x14ac:dyDescent="0.2">
      <c r="B6969" s="144" t="s">
        <v>38354</v>
      </c>
      <c r="C6969" s="145" t="s">
        <v>38355</v>
      </c>
      <c r="D6969" s="145" t="s">
        <v>1549</v>
      </c>
      <c r="E6969" s="146">
        <v>23.05</v>
      </c>
    </row>
    <row r="6970" spans="2:5" x14ac:dyDescent="0.2">
      <c r="B6970" s="144" t="s">
        <v>38356</v>
      </c>
      <c r="C6970" s="145" t="s">
        <v>38357</v>
      </c>
      <c r="D6970" s="145" t="s">
        <v>1549</v>
      </c>
      <c r="E6970" s="146">
        <v>277.01</v>
      </c>
    </row>
    <row r="6971" spans="2:5" x14ac:dyDescent="0.2">
      <c r="B6971" s="144" t="s">
        <v>38358</v>
      </c>
      <c r="C6971" s="145" t="s">
        <v>38359</v>
      </c>
      <c r="D6971" s="145" t="s">
        <v>1549</v>
      </c>
      <c r="E6971" s="146">
        <v>7.8</v>
      </c>
    </row>
    <row r="6972" spans="2:5" x14ac:dyDescent="0.2">
      <c r="B6972" s="144" t="s">
        <v>38360</v>
      </c>
      <c r="C6972" s="145" t="s">
        <v>38361</v>
      </c>
      <c r="D6972" s="145" t="s">
        <v>1549</v>
      </c>
      <c r="E6972" s="146">
        <v>10.09</v>
      </c>
    </row>
    <row r="6973" spans="2:5" x14ac:dyDescent="0.2">
      <c r="B6973" s="144" t="s">
        <v>38362</v>
      </c>
      <c r="C6973" s="145" t="s">
        <v>38363</v>
      </c>
      <c r="D6973" s="145" t="s">
        <v>1549</v>
      </c>
      <c r="E6973" s="146">
        <v>15.43</v>
      </c>
    </row>
    <row r="6974" spans="2:5" x14ac:dyDescent="0.2">
      <c r="B6974" s="144" t="s">
        <v>38364</v>
      </c>
      <c r="C6974" s="145" t="s">
        <v>38365</v>
      </c>
      <c r="D6974" s="145" t="s">
        <v>1549</v>
      </c>
      <c r="E6974" s="146">
        <v>28.69</v>
      </c>
    </row>
    <row r="6975" spans="2:5" x14ac:dyDescent="0.2">
      <c r="B6975" s="144" t="s">
        <v>38366</v>
      </c>
      <c r="C6975" s="145" t="s">
        <v>38367</v>
      </c>
      <c r="D6975" s="145" t="s">
        <v>1549</v>
      </c>
      <c r="E6975" s="146">
        <v>28.8</v>
      </c>
    </row>
    <row r="6976" spans="2:5" x14ac:dyDescent="0.2">
      <c r="B6976" s="144" t="s">
        <v>38368</v>
      </c>
      <c r="C6976" s="145" t="s">
        <v>38369</v>
      </c>
      <c r="D6976" s="145" t="s">
        <v>1549</v>
      </c>
      <c r="E6976" s="146">
        <v>44.02</v>
      </c>
    </row>
    <row r="6977" spans="2:5" x14ac:dyDescent="0.2">
      <c r="B6977" s="144" t="s">
        <v>38370</v>
      </c>
      <c r="C6977" s="145" t="s">
        <v>38371</v>
      </c>
      <c r="D6977" s="145" t="s">
        <v>1549</v>
      </c>
      <c r="E6977" s="146">
        <v>140.58000000000001</v>
      </c>
    </row>
    <row r="6978" spans="2:5" x14ac:dyDescent="0.2">
      <c r="B6978" s="144" t="s">
        <v>38372</v>
      </c>
      <c r="C6978" s="145" t="s">
        <v>38373</v>
      </c>
      <c r="D6978" s="145" t="s">
        <v>1549</v>
      </c>
      <c r="E6978" s="146">
        <v>196.27</v>
      </c>
    </row>
    <row r="6979" spans="2:5" x14ac:dyDescent="0.2">
      <c r="B6979" s="144" t="s">
        <v>38374</v>
      </c>
      <c r="C6979" s="145" t="s">
        <v>38375</v>
      </c>
      <c r="D6979" s="145" t="s">
        <v>1549</v>
      </c>
      <c r="E6979" s="146">
        <v>0.71</v>
      </c>
    </row>
    <row r="6980" spans="2:5" x14ac:dyDescent="0.2">
      <c r="B6980" s="144" t="s">
        <v>38376</v>
      </c>
      <c r="C6980" s="145" t="s">
        <v>38377</v>
      </c>
      <c r="D6980" s="145" t="s">
        <v>1549</v>
      </c>
      <c r="E6980" s="146">
        <v>15.43</v>
      </c>
    </row>
    <row r="6981" spans="2:5" x14ac:dyDescent="0.2">
      <c r="B6981" s="144" t="s">
        <v>38378</v>
      </c>
      <c r="C6981" s="145" t="s">
        <v>38379</v>
      </c>
      <c r="D6981" s="145" t="s">
        <v>1549</v>
      </c>
      <c r="E6981" s="146">
        <v>5</v>
      </c>
    </row>
    <row r="6982" spans="2:5" x14ac:dyDescent="0.2">
      <c r="B6982" s="144" t="s">
        <v>38380</v>
      </c>
      <c r="C6982" s="145" t="s">
        <v>38381</v>
      </c>
      <c r="D6982" s="145" t="s">
        <v>5902</v>
      </c>
      <c r="E6982" s="146">
        <v>45.16</v>
      </c>
    </row>
    <row r="6983" spans="2:5" x14ac:dyDescent="0.2">
      <c r="B6983" s="144" t="s">
        <v>38382</v>
      </c>
      <c r="C6983" s="145" t="s">
        <v>38383</v>
      </c>
      <c r="D6983" s="145" t="s">
        <v>1549</v>
      </c>
      <c r="E6983" s="146">
        <v>22.07</v>
      </c>
    </row>
    <row r="6984" spans="2:5" x14ac:dyDescent="0.2">
      <c r="B6984" s="144" t="s">
        <v>38384</v>
      </c>
      <c r="C6984" s="145" t="s">
        <v>38385</v>
      </c>
      <c r="D6984" s="145" t="s">
        <v>1549</v>
      </c>
      <c r="E6984" s="146">
        <v>28.69</v>
      </c>
    </row>
    <row r="6985" spans="2:5" x14ac:dyDescent="0.2">
      <c r="B6985" s="144" t="s">
        <v>38386</v>
      </c>
      <c r="C6985" s="145" t="s">
        <v>38387</v>
      </c>
      <c r="D6985" s="145" t="s">
        <v>1549</v>
      </c>
      <c r="E6985" s="146">
        <v>18.7</v>
      </c>
    </row>
    <row r="6986" spans="2:5" x14ac:dyDescent="0.2">
      <c r="B6986" s="144" t="s">
        <v>38388</v>
      </c>
      <c r="C6986" s="145" t="s">
        <v>38389</v>
      </c>
      <c r="D6986" s="145" t="s">
        <v>1549</v>
      </c>
      <c r="E6986" s="146">
        <v>19.2</v>
      </c>
    </row>
    <row r="6987" spans="2:5" x14ac:dyDescent="0.2">
      <c r="B6987" s="144" t="s">
        <v>38390</v>
      </c>
      <c r="C6987" s="145" t="s">
        <v>38391</v>
      </c>
      <c r="D6987" s="145" t="s">
        <v>1549</v>
      </c>
      <c r="E6987" s="146">
        <v>2.99</v>
      </c>
    </row>
    <row r="6988" spans="2:5" x14ac:dyDescent="0.2">
      <c r="B6988" s="144" t="s">
        <v>38392</v>
      </c>
      <c r="C6988" s="145" t="s">
        <v>38393</v>
      </c>
      <c r="D6988" s="145" t="s">
        <v>1549</v>
      </c>
      <c r="E6988" s="146">
        <v>10.63</v>
      </c>
    </row>
    <row r="6989" spans="2:5" x14ac:dyDescent="0.2">
      <c r="B6989" s="144" t="s">
        <v>38394</v>
      </c>
      <c r="C6989" s="145" t="s">
        <v>38395</v>
      </c>
      <c r="D6989" s="145" t="s">
        <v>1549</v>
      </c>
      <c r="E6989" s="146">
        <v>1.56</v>
      </c>
    </row>
    <row r="6990" spans="2:5" x14ac:dyDescent="0.2">
      <c r="B6990" s="144" t="s">
        <v>38396</v>
      </c>
      <c r="C6990" s="145" t="s">
        <v>38397</v>
      </c>
      <c r="D6990" s="145" t="s">
        <v>1549</v>
      </c>
      <c r="E6990" s="146">
        <v>1.84</v>
      </c>
    </row>
    <row r="6991" spans="2:5" x14ac:dyDescent="0.2">
      <c r="B6991" s="144" t="s">
        <v>38398</v>
      </c>
      <c r="C6991" s="145" t="s">
        <v>38399</v>
      </c>
      <c r="D6991" s="145" t="s">
        <v>1549</v>
      </c>
      <c r="E6991" s="146">
        <v>2.34</v>
      </c>
    </row>
    <row r="6992" spans="2:5" x14ac:dyDescent="0.2">
      <c r="B6992" s="144" t="s">
        <v>38400</v>
      </c>
      <c r="C6992" s="145" t="s">
        <v>38401</v>
      </c>
      <c r="D6992" s="145" t="s">
        <v>1549</v>
      </c>
      <c r="E6992" s="146">
        <v>2.56</v>
      </c>
    </row>
    <row r="6993" spans="2:5" x14ac:dyDescent="0.2">
      <c r="B6993" s="144" t="s">
        <v>38402</v>
      </c>
      <c r="C6993" s="145" t="s">
        <v>38403</v>
      </c>
      <c r="D6993" s="145" t="s">
        <v>1549</v>
      </c>
      <c r="E6993" s="146">
        <v>11.01</v>
      </c>
    </row>
    <row r="6994" spans="2:5" x14ac:dyDescent="0.2">
      <c r="B6994" s="144" t="s">
        <v>38404</v>
      </c>
      <c r="C6994" s="145" t="s">
        <v>38405</v>
      </c>
      <c r="D6994" s="145" t="s">
        <v>1549</v>
      </c>
      <c r="E6994" s="146">
        <v>1.4</v>
      </c>
    </row>
    <row r="6995" spans="2:5" x14ac:dyDescent="0.2">
      <c r="B6995" s="144" t="s">
        <v>38406</v>
      </c>
      <c r="C6995" s="145" t="s">
        <v>38407</v>
      </c>
      <c r="D6995" s="145" t="s">
        <v>1549</v>
      </c>
      <c r="E6995" s="146">
        <v>2.35</v>
      </c>
    </row>
    <row r="6996" spans="2:5" x14ac:dyDescent="0.2">
      <c r="B6996" s="144" t="s">
        <v>38408</v>
      </c>
      <c r="C6996" s="145" t="s">
        <v>38409</v>
      </c>
      <c r="D6996" s="145" t="s">
        <v>1549</v>
      </c>
      <c r="E6996" s="146">
        <v>2.0299999999999998</v>
      </c>
    </row>
    <row r="6997" spans="2:5" x14ac:dyDescent="0.2">
      <c r="B6997" s="144" t="s">
        <v>38410</v>
      </c>
      <c r="C6997" s="145" t="s">
        <v>38411</v>
      </c>
      <c r="D6997" s="145" t="s">
        <v>5902</v>
      </c>
      <c r="E6997" s="146">
        <v>7.81</v>
      </c>
    </row>
    <row r="6998" spans="2:5" x14ac:dyDescent="0.2">
      <c r="B6998" s="144" t="s">
        <v>38412</v>
      </c>
      <c r="C6998" s="145" t="s">
        <v>38413</v>
      </c>
      <c r="D6998" s="145" t="s">
        <v>1549</v>
      </c>
      <c r="E6998" s="146">
        <v>36</v>
      </c>
    </row>
    <row r="6999" spans="2:5" x14ac:dyDescent="0.2">
      <c r="B6999" s="144" t="s">
        <v>38414</v>
      </c>
      <c r="C6999" s="145" t="s">
        <v>38415</v>
      </c>
      <c r="D6999" s="145" t="s">
        <v>1770</v>
      </c>
      <c r="E6999" s="146">
        <v>19.420000000000002</v>
      </c>
    </row>
    <row r="7000" spans="2:5" x14ac:dyDescent="0.2">
      <c r="B7000" s="144" t="s">
        <v>38416</v>
      </c>
      <c r="C7000" s="145" t="s">
        <v>38417</v>
      </c>
      <c r="D7000" s="145" t="s">
        <v>1549</v>
      </c>
      <c r="E7000" s="146">
        <v>13.14</v>
      </c>
    </row>
    <row r="7001" spans="2:5" x14ac:dyDescent="0.2">
      <c r="B7001" s="144" t="s">
        <v>38418</v>
      </c>
      <c r="C7001" s="145" t="s">
        <v>38419</v>
      </c>
      <c r="D7001" s="145" t="s">
        <v>1549</v>
      </c>
      <c r="E7001" s="146">
        <v>15.62</v>
      </c>
    </row>
    <row r="7002" spans="2:5" x14ac:dyDescent="0.2">
      <c r="B7002" s="144" t="s">
        <v>38420</v>
      </c>
      <c r="C7002" s="145" t="s">
        <v>38421</v>
      </c>
      <c r="D7002" s="145" t="s">
        <v>1549</v>
      </c>
      <c r="E7002" s="146">
        <v>15.62</v>
      </c>
    </row>
    <row r="7003" spans="2:5" x14ac:dyDescent="0.2">
      <c r="B7003" s="144" t="s">
        <v>38422</v>
      </c>
      <c r="C7003" s="145" t="s">
        <v>38423</v>
      </c>
      <c r="D7003" s="145" t="s">
        <v>1549</v>
      </c>
      <c r="E7003" s="146">
        <v>12</v>
      </c>
    </row>
    <row r="7004" spans="2:5" x14ac:dyDescent="0.2">
      <c r="B7004" s="144" t="s">
        <v>38424</v>
      </c>
      <c r="C7004" s="145" t="s">
        <v>38425</v>
      </c>
      <c r="D7004" s="145" t="s">
        <v>1549</v>
      </c>
      <c r="E7004" s="146">
        <v>20.96</v>
      </c>
    </row>
    <row r="7005" spans="2:5" x14ac:dyDescent="0.2">
      <c r="B7005" s="144" t="s">
        <v>38426</v>
      </c>
      <c r="C7005" s="145" t="s">
        <v>38427</v>
      </c>
      <c r="D7005" s="145" t="s">
        <v>1549</v>
      </c>
      <c r="E7005" s="146">
        <v>66.59</v>
      </c>
    </row>
    <row r="7006" spans="2:5" x14ac:dyDescent="0.2">
      <c r="B7006" s="144" t="s">
        <v>38428</v>
      </c>
      <c r="C7006" s="145" t="s">
        <v>38429</v>
      </c>
      <c r="D7006" s="145" t="s">
        <v>1549</v>
      </c>
      <c r="E7006" s="146">
        <v>78.64</v>
      </c>
    </row>
    <row r="7007" spans="2:5" x14ac:dyDescent="0.2">
      <c r="B7007" s="144" t="s">
        <v>38430</v>
      </c>
      <c r="C7007" s="145" t="s">
        <v>38431</v>
      </c>
      <c r="D7007" s="145" t="s">
        <v>1549</v>
      </c>
      <c r="E7007" s="146">
        <v>287.64</v>
      </c>
    </row>
    <row r="7008" spans="2:5" x14ac:dyDescent="0.2">
      <c r="B7008" s="144" t="s">
        <v>38432</v>
      </c>
      <c r="C7008" s="145" t="s">
        <v>38433</v>
      </c>
      <c r="D7008" s="145" t="s">
        <v>1549</v>
      </c>
      <c r="E7008" s="146">
        <v>4.6500000000000004</v>
      </c>
    </row>
    <row r="7009" spans="2:5" x14ac:dyDescent="0.2">
      <c r="B7009" s="144" t="s">
        <v>38434</v>
      </c>
      <c r="C7009" s="145" t="s">
        <v>38435</v>
      </c>
      <c r="D7009" s="145" t="s">
        <v>1549</v>
      </c>
      <c r="E7009" s="146">
        <v>6.42</v>
      </c>
    </row>
    <row r="7010" spans="2:5" x14ac:dyDescent="0.2">
      <c r="B7010" s="144" t="s">
        <v>38436</v>
      </c>
      <c r="C7010" s="145" t="s">
        <v>38437</v>
      </c>
      <c r="D7010" s="145" t="s">
        <v>1549</v>
      </c>
      <c r="E7010" s="146">
        <v>24.23</v>
      </c>
    </row>
    <row r="7011" spans="2:5" x14ac:dyDescent="0.2">
      <c r="B7011" s="144" t="s">
        <v>38438</v>
      </c>
      <c r="C7011" s="145" t="s">
        <v>38439</v>
      </c>
      <c r="D7011" s="145" t="s">
        <v>1549</v>
      </c>
      <c r="E7011" s="146">
        <v>4.26</v>
      </c>
    </row>
    <row r="7012" spans="2:5" x14ac:dyDescent="0.2">
      <c r="B7012" s="144" t="s">
        <v>38440</v>
      </c>
      <c r="C7012" s="145" t="s">
        <v>38441</v>
      </c>
      <c r="D7012" s="145" t="s">
        <v>1549</v>
      </c>
      <c r="E7012" s="146">
        <v>0.86</v>
      </c>
    </row>
    <row r="7013" spans="2:5" x14ac:dyDescent="0.2">
      <c r="B7013" s="144" t="s">
        <v>38442</v>
      </c>
      <c r="C7013" s="145" t="s">
        <v>38443</v>
      </c>
      <c r="D7013" s="145" t="s">
        <v>1549</v>
      </c>
      <c r="E7013" s="146">
        <v>2.82</v>
      </c>
    </row>
    <row r="7014" spans="2:5" x14ac:dyDescent="0.2">
      <c r="B7014" s="144" t="s">
        <v>38444</v>
      </c>
      <c r="C7014" s="145" t="s">
        <v>38445</v>
      </c>
      <c r="D7014" s="145" t="s">
        <v>1549</v>
      </c>
      <c r="E7014" s="146">
        <v>2.87</v>
      </c>
    </row>
    <row r="7015" spans="2:5" x14ac:dyDescent="0.2">
      <c r="B7015" s="144" t="s">
        <v>38446</v>
      </c>
      <c r="C7015" s="145" t="s">
        <v>38447</v>
      </c>
      <c r="D7015" s="145" t="s">
        <v>1549</v>
      </c>
      <c r="E7015" s="146">
        <v>5.09</v>
      </c>
    </row>
    <row r="7016" spans="2:5" x14ac:dyDescent="0.2">
      <c r="B7016" s="144" t="s">
        <v>38448</v>
      </c>
      <c r="C7016" s="145" t="s">
        <v>38449</v>
      </c>
      <c r="D7016" s="145" t="s">
        <v>1549</v>
      </c>
      <c r="E7016" s="146">
        <v>6.01</v>
      </c>
    </row>
    <row r="7017" spans="2:5" x14ac:dyDescent="0.2">
      <c r="B7017" s="144" t="s">
        <v>38450</v>
      </c>
      <c r="C7017" s="145" t="s">
        <v>38451</v>
      </c>
      <c r="D7017" s="145" t="s">
        <v>1549</v>
      </c>
      <c r="E7017" s="146">
        <v>6.11</v>
      </c>
    </row>
    <row r="7018" spans="2:5" x14ac:dyDescent="0.2">
      <c r="B7018" s="144" t="s">
        <v>38452</v>
      </c>
      <c r="C7018" s="145" t="s">
        <v>38453</v>
      </c>
      <c r="D7018" s="145" t="s">
        <v>1549</v>
      </c>
      <c r="E7018" s="146">
        <v>6.27</v>
      </c>
    </row>
    <row r="7019" spans="2:5" x14ac:dyDescent="0.2">
      <c r="B7019" s="144" t="s">
        <v>38454</v>
      </c>
      <c r="C7019" s="145" t="s">
        <v>38455</v>
      </c>
      <c r="D7019" s="145" t="s">
        <v>1549</v>
      </c>
      <c r="E7019" s="146">
        <v>4.29</v>
      </c>
    </row>
    <row r="7020" spans="2:5" x14ac:dyDescent="0.2">
      <c r="B7020" s="144" t="s">
        <v>38456</v>
      </c>
      <c r="C7020" s="145" t="s">
        <v>38457</v>
      </c>
      <c r="D7020" s="145" t="s">
        <v>1549</v>
      </c>
      <c r="E7020" s="146">
        <v>4.3600000000000003</v>
      </c>
    </row>
    <row r="7021" spans="2:5" x14ac:dyDescent="0.2">
      <c r="B7021" s="144" t="s">
        <v>38458</v>
      </c>
      <c r="C7021" s="145" t="s">
        <v>38459</v>
      </c>
      <c r="D7021" s="145" t="s">
        <v>1549</v>
      </c>
      <c r="E7021" s="146">
        <v>4.5</v>
      </c>
    </row>
    <row r="7022" spans="2:5" x14ac:dyDescent="0.2">
      <c r="B7022" s="144" t="s">
        <v>38460</v>
      </c>
      <c r="C7022" s="145" t="s">
        <v>38461</v>
      </c>
      <c r="D7022" s="145" t="s">
        <v>1549</v>
      </c>
      <c r="E7022" s="146">
        <v>21.58</v>
      </c>
    </row>
    <row r="7023" spans="2:5" x14ac:dyDescent="0.2">
      <c r="B7023" s="144" t="s">
        <v>38462</v>
      </c>
      <c r="C7023" s="145" t="s">
        <v>38463</v>
      </c>
      <c r="D7023" s="145" t="s">
        <v>1549</v>
      </c>
      <c r="E7023" s="146">
        <v>19.8</v>
      </c>
    </row>
    <row r="7024" spans="2:5" x14ac:dyDescent="0.2">
      <c r="B7024" s="144" t="s">
        <v>38464</v>
      </c>
      <c r="C7024" s="145" t="s">
        <v>38465</v>
      </c>
      <c r="D7024" s="145" t="s">
        <v>1549</v>
      </c>
      <c r="E7024" s="146">
        <v>27</v>
      </c>
    </row>
    <row r="7025" spans="2:5" x14ac:dyDescent="0.2">
      <c r="B7025" s="144" t="s">
        <v>38466</v>
      </c>
      <c r="C7025" s="145" t="s">
        <v>38467</v>
      </c>
      <c r="D7025" s="145" t="s">
        <v>1549</v>
      </c>
      <c r="E7025" s="146">
        <v>14.24</v>
      </c>
    </row>
    <row r="7026" spans="2:5" x14ac:dyDescent="0.2">
      <c r="B7026" s="144" t="s">
        <v>38468</v>
      </c>
      <c r="C7026" s="145" t="s">
        <v>38469</v>
      </c>
      <c r="D7026" s="145" t="s">
        <v>1549</v>
      </c>
      <c r="E7026" s="146">
        <v>12.57</v>
      </c>
    </row>
    <row r="7027" spans="2:5" x14ac:dyDescent="0.2">
      <c r="B7027" s="144" t="s">
        <v>38470</v>
      </c>
      <c r="C7027" s="145" t="s">
        <v>38471</v>
      </c>
      <c r="D7027" s="145" t="s">
        <v>1549</v>
      </c>
      <c r="E7027" s="146">
        <v>12.56</v>
      </c>
    </row>
    <row r="7028" spans="2:5" x14ac:dyDescent="0.2">
      <c r="B7028" s="144" t="s">
        <v>38472</v>
      </c>
      <c r="C7028" s="145" t="s">
        <v>38473</v>
      </c>
      <c r="D7028" s="145" t="s">
        <v>1549</v>
      </c>
      <c r="E7028" s="146">
        <v>20.96</v>
      </c>
    </row>
    <row r="7029" spans="2:5" x14ac:dyDescent="0.2">
      <c r="B7029" s="144" t="s">
        <v>38474</v>
      </c>
      <c r="C7029" s="145" t="s">
        <v>38475</v>
      </c>
      <c r="D7029" s="145" t="s">
        <v>1549</v>
      </c>
      <c r="E7029" s="146">
        <v>30.17</v>
      </c>
    </row>
    <row r="7030" spans="2:5" x14ac:dyDescent="0.2">
      <c r="B7030" s="144" t="s">
        <v>38476</v>
      </c>
      <c r="C7030" s="145" t="s">
        <v>38477</v>
      </c>
      <c r="D7030" s="145" t="s">
        <v>1549</v>
      </c>
      <c r="E7030" s="146">
        <v>76.59</v>
      </c>
    </row>
    <row r="7031" spans="2:5" x14ac:dyDescent="0.2">
      <c r="B7031" s="144" t="s">
        <v>38478</v>
      </c>
      <c r="C7031" s="145" t="s">
        <v>38479</v>
      </c>
      <c r="D7031" s="145" t="s">
        <v>1549</v>
      </c>
      <c r="E7031" s="146">
        <v>3.11</v>
      </c>
    </row>
    <row r="7032" spans="2:5" x14ac:dyDescent="0.2">
      <c r="B7032" s="144" t="s">
        <v>38480</v>
      </c>
      <c r="C7032" s="145" t="s">
        <v>38481</v>
      </c>
      <c r="D7032" s="145" t="s">
        <v>1549</v>
      </c>
      <c r="E7032" s="146">
        <v>9.1199999999999992</v>
      </c>
    </row>
    <row r="7033" spans="2:5" x14ac:dyDescent="0.2">
      <c r="B7033" s="144" t="s">
        <v>38482</v>
      </c>
      <c r="C7033" s="145" t="s">
        <v>38483</v>
      </c>
      <c r="D7033" s="145" t="s">
        <v>1549</v>
      </c>
      <c r="E7033" s="146">
        <v>31.45</v>
      </c>
    </row>
    <row r="7034" spans="2:5" x14ac:dyDescent="0.2">
      <c r="B7034" s="144" t="s">
        <v>38484</v>
      </c>
      <c r="C7034" s="145" t="s">
        <v>38485</v>
      </c>
      <c r="D7034" s="145" t="s">
        <v>1549</v>
      </c>
      <c r="E7034" s="146">
        <v>81.86</v>
      </c>
    </row>
    <row r="7035" spans="2:5" x14ac:dyDescent="0.2">
      <c r="B7035" s="144" t="s">
        <v>38486</v>
      </c>
      <c r="C7035" s="145" t="s">
        <v>38487</v>
      </c>
      <c r="D7035" s="145" t="s">
        <v>1549</v>
      </c>
      <c r="E7035" s="146">
        <v>206</v>
      </c>
    </row>
    <row r="7036" spans="2:5" x14ac:dyDescent="0.2">
      <c r="B7036" s="144" t="s">
        <v>38488</v>
      </c>
      <c r="C7036" s="145" t="s">
        <v>38489</v>
      </c>
      <c r="D7036" s="145" t="s">
        <v>1549</v>
      </c>
      <c r="E7036" s="146">
        <v>79</v>
      </c>
    </row>
    <row r="7037" spans="2:5" x14ac:dyDescent="0.2">
      <c r="B7037" s="144" t="s">
        <v>38490</v>
      </c>
      <c r="C7037" s="145" t="s">
        <v>38491</v>
      </c>
      <c r="D7037" s="145" t="s">
        <v>1549</v>
      </c>
      <c r="E7037" s="146">
        <v>297.91000000000003</v>
      </c>
    </row>
    <row r="7038" spans="2:5" x14ac:dyDescent="0.2">
      <c r="B7038" s="144" t="s">
        <v>38492</v>
      </c>
      <c r="C7038" s="145" t="s">
        <v>38493</v>
      </c>
      <c r="D7038" s="145" t="s">
        <v>1549</v>
      </c>
      <c r="E7038" s="146">
        <v>283.5</v>
      </c>
    </row>
    <row r="7039" spans="2:5" x14ac:dyDescent="0.2">
      <c r="B7039" s="144" t="s">
        <v>38494</v>
      </c>
      <c r="C7039" s="145" t="s">
        <v>38495</v>
      </c>
      <c r="D7039" s="145" t="s">
        <v>1549</v>
      </c>
      <c r="E7039" s="146">
        <v>214.99</v>
      </c>
    </row>
    <row r="7040" spans="2:5" x14ac:dyDescent="0.2">
      <c r="B7040" s="144" t="s">
        <v>38496</v>
      </c>
      <c r="C7040" s="145" t="s">
        <v>38497</v>
      </c>
      <c r="D7040" s="145" t="s">
        <v>1549</v>
      </c>
      <c r="E7040" s="146">
        <v>222.87</v>
      </c>
    </row>
    <row r="7041" spans="2:5" x14ac:dyDescent="0.2">
      <c r="B7041" s="144" t="s">
        <v>38498</v>
      </c>
      <c r="C7041" s="145" t="s">
        <v>30597</v>
      </c>
      <c r="D7041" s="145" t="s">
        <v>1549</v>
      </c>
      <c r="E7041" s="146">
        <v>283.97000000000003</v>
      </c>
    </row>
    <row r="7042" spans="2:5" x14ac:dyDescent="0.2">
      <c r="B7042" s="144" t="s">
        <v>38499</v>
      </c>
      <c r="C7042" s="145" t="s">
        <v>38500</v>
      </c>
      <c r="D7042" s="145" t="s">
        <v>1549</v>
      </c>
      <c r="E7042" s="146">
        <v>30</v>
      </c>
    </row>
    <row r="7043" spans="2:5" x14ac:dyDescent="0.2">
      <c r="B7043" s="144" t="s">
        <v>38501</v>
      </c>
      <c r="C7043" s="145" t="s">
        <v>30732</v>
      </c>
      <c r="D7043" s="145" t="s">
        <v>1549</v>
      </c>
      <c r="E7043" s="146">
        <v>626.73</v>
      </c>
    </row>
    <row r="7044" spans="2:5" ht="22.5" x14ac:dyDescent="0.2">
      <c r="B7044" s="144" t="s">
        <v>38502</v>
      </c>
      <c r="C7044" s="145" t="s">
        <v>30705</v>
      </c>
      <c r="D7044" s="145" t="s">
        <v>1549</v>
      </c>
      <c r="E7044" s="146">
        <v>12.88</v>
      </c>
    </row>
    <row r="7045" spans="2:5" ht="22.5" x14ac:dyDescent="0.2">
      <c r="B7045" s="144" t="s">
        <v>38503</v>
      </c>
      <c r="C7045" s="145" t="s">
        <v>30708</v>
      </c>
      <c r="D7045" s="145" t="s">
        <v>1549</v>
      </c>
      <c r="E7045" s="146">
        <v>18.510000000000002</v>
      </c>
    </row>
    <row r="7046" spans="2:5" x14ac:dyDescent="0.2">
      <c r="B7046" s="144" t="s">
        <v>38504</v>
      </c>
      <c r="C7046" s="145" t="s">
        <v>30711</v>
      </c>
      <c r="D7046" s="145" t="s">
        <v>1549</v>
      </c>
      <c r="E7046" s="146">
        <v>27.56</v>
      </c>
    </row>
    <row r="7047" spans="2:5" ht="22.5" x14ac:dyDescent="0.2">
      <c r="B7047" s="144" t="s">
        <v>38505</v>
      </c>
      <c r="C7047" s="145" t="s">
        <v>38506</v>
      </c>
      <c r="D7047" s="145" t="s">
        <v>1549</v>
      </c>
      <c r="E7047" s="146">
        <v>30</v>
      </c>
    </row>
    <row r="7048" spans="2:5" ht="22.5" x14ac:dyDescent="0.2">
      <c r="B7048" s="144" t="s">
        <v>38507</v>
      </c>
      <c r="C7048" s="145" t="s">
        <v>30717</v>
      </c>
      <c r="D7048" s="145" t="s">
        <v>1549</v>
      </c>
      <c r="E7048" s="146">
        <v>32.69</v>
      </c>
    </row>
    <row r="7049" spans="2:5" x14ac:dyDescent="0.2">
      <c r="B7049" s="144" t="s">
        <v>38508</v>
      </c>
      <c r="C7049" s="145" t="s">
        <v>30720</v>
      </c>
      <c r="D7049" s="145" t="s">
        <v>1549</v>
      </c>
      <c r="E7049" s="146">
        <v>41.84</v>
      </c>
    </row>
    <row r="7050" spans="2:5" ht="22.5" x14ac:dyDescent="0.2">
      <c r="B7050" s="144" t="s">
        <v>38509</v>
      </c>
      <c r="C7050" s="145" t="s">
        <v>30723</v>
      </c>
      <c r="D7050" s="145" t="s">
        <v>1549</v>
      </c>
      <c r="E7050" s="146">
        <v>40.56</v>
      </c>
    </row>
    <row r="7051" spans="2:5" ht="22.5" x14ac:dyDescent="0.2">
      <c r="B7051" s="144" t="s">
        <v>38510</v>
      </c>
      <c r="C7051" s="145" t="s">
        <v>30726</v>
      </c>
      <c r="D7051" s="145" t="s">
        <v>1549</v>
      </c>
      <c r="E7051" s="146">
        <v>54.47</v>
      </c>
    </row>
    <row r="7052" spans="2:5" x14ac:dyDescent="0.2">
      <c r="B7052" s="144" t="s">
        <v>38511</v>
      </c>
      <c r="C7052" s="145" t="s">
        <v>30729</v>
      </c>
      <c r="D7052" s="145" t="s">
        <v>1549</v>
      </c>
      <c r="E7052" s="146">
        <v>70.849999999999994</v>
      </c>
    </row>
    <row r="7053" spans="2:5" x14ac:dyDescent="0.2">
      <c r="B7053" s="144" t="s">
        <v>38512</v>
      </c>
      <c r="C7053" s="145" t="s">
        <v>38513</v>
      </c>
      <c r="D7053" s="145" t="s">
        <v>1770</v>
      </c>
      <c r="E7053" s="146">
        <v>15</v>
      </c>
    </row>
    <row r="7054" spans="2:5" x14ac:dyDescent="0.2">
      <c r="B7054" s="144" t="s">
        <v>38514</v>
      </c>
      <c r="C7054" s="145" t="s">
        <v>38515</v>
      </c>
      <c r="D7054" s="145" t="s">
        <v>1770</v>
      </c>
      <c r="E7054" s="146">
        <v>18.399999999999999</v>
      </c>
    </row>
    <row r="7055" spans="2:5" x14ac:dyDescent="0.2">
      <c r="B7055" s="144" t="s">
        <v>38516</v>
      </c>
      <c r="C7055" s="145" t="s">
        <v>38517</v>
      </c>
      <c r="D7055" s="145" t="s">
        <v>1549</v>
      </c>
      <c r="E7055" s="146">
        <v>1.2</v>
      </c>
    </row>
    <row r="7056" spans="2:5" x14ac:dyDescent="0.2">
      <c r="B7056" s="144" t="s">
        <v>38518</v>
      </c>
      <c r="C7056" s="145" t="s">
        <v>38519</v>
      </c>
      <c r="D7056" s="145" t="s">
        <v>1549</v>
      </c>
      <c r="E7056" s="146">
        <v>1.78</v>
      </c>
    </row>
    <row r="7057" spans="2:5" x14ac:dyDescent="0.2">
      <c r="B7057" s="144" t="s">
        <v>38520</v>
      </c>
      <c r="C7057" s="145" t="s">
        <v>38521</v>
      </c>
      <c r="D7057" s="145" t="s">
        <v>1549</v>
      </c>
      <c r="E7057" s="146">
        <v>9.6999999999999993</v>
      </c>
    </row>
    <row r="7058" spans="2:5" x14ac:dyDescent="0.2">
      <c r="B7058" s="144" t="s">
        <v>38522</v>
      </c>
      <c r="C7058" s="145" t="s">
        <v>38523</v>
      </c>
      <c r="D7058" s="145" t="s">
        <v>1549</v>
      </c>
      <c r="E7058" s="146">
        <v>9.4</v>
      </c>
    </row>
    <row r="7059" spans="2:5" x14ac:dyDescent="0.2">
      <c r="B7059" s="144" t="s">
        <v>38524</v>
      </c>
      <c r="C7059" s="145" t="s">
        <v>38525</v>
      </c>
      <c r="D7059" s="145" t="s">
        <v>1549</v>
      </c>
      <c r="E7059" s="146">
        <v>3.23</v>
      </c>
    </row>
    <row r="7060" spans="2:5" x14ac:dyDescent="0.2">
      <c r="B7060" s="144" t="s">
        <v>38526</v>
      </c>
      <c r="C7060" s="145" t="s">
        <v>38527</v>
      </c>
      <c r="D7060" s="145" t="s">
        <v>1549</v>
      </c>
      <c r="E7060" s="146">
        <v>19.12</v>
      </c>
    </row>
    <row r="7061" spans="2:5" x14ac:dyDescent="0.2">
      <c r="B7061" s="144" t="s">
        <v>38528</v>
      </c>
      <c r="C7061" s="145" t="s">
        <v>38529</v>
      </c>
      <c r="D7061" s="145" t="s">
        <v>1549</v>
      </c>
      <c r="E7061" s="146">
        <v>24.98</v>
      </c>
    </row>
    <row r="7062" spans="2:5" x14ac:dyDescent="0.2">
      <c r="B7062" s="144" t="s">
        <v>38530</v>
      </c>
      <c r="C7062" s="145" t="s">
        <v>38531</v>
      </c>
      <c r="D7062" s="145" t="s">
        <v>1549</v>
      </c>
      <c r="E7062" s="146">
        <v>41.74</v>
      </c>
    </row>
    <row r="7063" spans="2:5" x14ac:dyDescent="0.2">
      <c r="B7063" s="144" t="s">
        <v>38532</v>
      </c>
      <c r="C7063" s="145" t="s">
        <v>38533</v>
      </c>
      <c r="D7063" s="145" t="s">
        <v>1549</v>
      </c>
      <c r="E7063" s="146">
        <v>61.41</v>
      </c>
    </row>
    <row r="7064" spans="2:5" x14ac:dyDescent="0.2">
      <c r="B7064" s="144" t="s">
        <v>38534</v>
      </c>
      <c r="C7064" s="145" t="s">
        <v>38535</v>
      </c>
      <c r="D7064" s="145" t="s">
        <v>1549</v>
      </c>
      <c r="E7064" s="146">
        <v>0.87</v>
      </c>
    </row>
    <row r="7065" spans="2:5" x14ac:dyDescent="0.2">
      <c r="B7065" s="144" t="s">
        <v>38536</v>
      </c>
      <c r="C7065" s="145" t="s">
        <v>38537</v>
      </c>
      <c r="D7065" s="145" t="s">
        <v>1549</v>
      </c>
      <c r="E7065" s="146">
        <v>0.99</v>
      </c>
    </row>
    <row r="7066" spans="2:5" x14ac:dyDescent="0.2">
      <c r="B7066" s="144" t="s">
        <v>38538</v>
      </c>
      <c r="C7066" s="145" t="s">
        <v>38539</v>
      </c>
      <c r="D7066" s="145" t="s">
        <v>1549</v>
      </c>
      <c r="E7066" s="146">
        <v>3.32</v>
      </c>
    </row>
    <row r="7067" spans="2:5" x14ac:dyDescent="0.2">
      <c r="B7067" s="144" t="s">
        <v>38540</v>
      </c>
      <c r="C7067" s="145" t="s">
        <v>38541</v>
      </c>
      <c r="D7067" s="145" t="s">
        <v>1549</v>
      </c>
      <c r="E7067" s="146">
        <v>6.3</v>
      </c>
    </row>
    <row r="7068" spans="2:5" x14ac:dyDescent="0.2">
      <c r="B7068" s="144" t="s">
        <v>38542</v>
      </c>
      <c r="C7068" s="145" t="s">
        <v>38543</v>
      </c>
      <c r="D7068" s="145" t="s">
        <v>1549</v>
      </c>
      <c r="E7068" s="146">
        <v>9.4700000000000006</v>
      </c>
    </row>
    <row r="7069" spans="2:5" x14ac:dyDescent="0.2">
      <c r="B7069" s="144" t="s">
        <v>38544</v>
      </c>
      <c r="C7069" s="145" t="s">
        <v>38545</v>
      </c>
      <c r="D7069" s="145" t="s">
        <v>1549</v>
      </c>
      <c r="E7069" s="146">
        <v>17.22</v>
      </c>
    </row>
    <row r="7070" spans="2:5" x14ac:dyDescent="0.2">
      <c r="B7070" s="144" t="s">
        <v>38546</v>
      </c>
      <c r="C7070" s="145" t="s">
        <v>38547</v>
      </c>
      <c r="D7070" s="145" t="s">
        <v>1549</v>
      </c>
      <c r="E7070" s="146">
        <v>40.86</v>
      </c>
    </row>
    <row r="7071" spans="2:5" x14ac:dyDescent="0.2">
      <c r="B7071" s="144" t="s">
        <v>38548</v>
      </c>
      <c r="C7071" s="145" t="s">
        <v>38549</v>
      </c>
      <c r="D7071" s="145" t="s">
        <v>1549</v>
      </c>
      <c r="E7071" s="146">
        <v>1.73</v>
      </c>
    </row>
    <row r="7072" spans="2:5" x14ac:dyDescent="0.2">
      <c r="B7072" s="144" t="s">
        <v>38550</v>
      </c>
      <c r="C7072" s="145" t="s">
        <v>38551</v>
      </c>
      <c r="D7072" s="145" t="s">
        <v>2759</v>
      </c>
      <c r="E7072" s="146">
        <v>379.18</v>
      </c>
    </row>
    <row r="7073" spans="2:5" x14ac:dyDescent="0.2">
      <c r="B7073" s="144" t="s">
        <v>38552</v>
      </c>
      <c r="C7073" s="145" t="s">
        <v>38553</v>
      </c>
      <c r="D7073" s="145" t="s">
        <v>1549</v>
      </c>
      <c r="E7073" s="146">
        <v>137.72999999999999</v>
      </c>
    </row>
    <row r="7074" spans="2:5" x14ac:dyDescent="0.2">
      <c r="B7074" s="144" t="s">
        <v>38554</v>
      </c>
      <c r="C7074" s="145" t="s">
        <v>38555</v>
      </c>
      <c r="D7074" s="145" t="s">
        <v>1549</v>
      </c>
      <c r="E7074" s="146">
        <v>49.73</v>
      </c>
    </row>
    <row r="7075" spans="2:5" x14ac:dyDescent="0.2">
      <c r="B7075" s="144" t="s">
        <v>38556</v>
      </c>
      <c r="C7075" s="145" t="s">
        <v>38557</v>
      </c>
      <c r="D7075" s="145" t="s">
        <v>1549</v>
      </c>
      <c r="E7075" s="146">
        <v>88</v>
      </c>
    </row>
    <row r="7076" spans="2:5" x14ac:dyDescent="0.2">
      <c r="B7076" s="144" t="s">
        <v>38558</v>
      </c>
      <c r="C7076" s="145" t="s">
        <v>38559</v>
      </c>
      <c r="D7076" s="145" t="s">
        <v>1549</v>
      </c>
      <c r="E7076" s="146">
        <v>113.22</v>
      </c>
    </row>
    <row r="7077" spans="2:5" x14ac:dyDescent="0.2">
      <c r="B7077" s="144" t="s">
        <v>38560</v>
      </c>
      <c r="C7077" s="145" t="s">
        <v>38561</v>
      </c>
      <c r="D7077" s="145" t="s">
        <v>1549</v>
      </c>
      <c r="E7077" s="146">
        <v>121.51</v>
      </c>
    </row>
    <row r="7078" spans="2:5" x14ac:dyDescent="0.2">
      <c r="B7078" s="144" t="s">
        <v>38562</v>
      </c>
      <c r="C7078" s="145" t="s">
        <v>38563</v>
      </c>
      <c r="D7078" s="145" t="s">
        <v>1549</v>
      </c>
      <c r="E7078" s="146">
        <v>129.79</v>
      </c>
    </row>
    <row r="7079" spans="2:5" x14ac:dyDescent="0.2">
      <c r="B7079" s="144" t="s">
        <v>38564</v>
      </c>
      <c r="C7079" s="145" t="s">
        <v>38565</v>
      </c>
      <c r="D7079" s="145" t="s">
        <v>1549</v>
      </c>
      <c r="E7079" s="146">
        <v>135.97</v>
      </c>
    </row>
    <row r="7080" spans="2:5" x14ac:dyDescent="0.2">
      <c r="B7080" s="144" t="s">
        <v>38566</v>
      </c>
      <c r="C7080" s="145" t="s">
        <v>38567</v>
      </c>
      <c r="D7080" s="145" t="s">
        <v>1549</v>
      </c>
      <c r="E7080" s="146">
        <v>5.23</v>
      </c>
    </row>
    <row r="7081" spans="2:5" x14ac:dyDescent="0.2">
      <c r="B7081" s="144" t="s">
        <v>38568</v>
      </c>
      <c r="C7081" s="145" t="s">
        <v>38569</v>
      </c>
      <c r="D7081" s="145" t="s">
        <v>1549</v>
      </c>
      <c r="E7081" s="146">
        <v>7.83</v>
      </c>
    </row>
    <row r="7082" spans="2:5" x14ac:dyDescent="0.2">
      <c r="B7082" s="144" t="s">
        <v>38570</v>
      </c>
      <c r="C7082" s="145" t="s">
        <v>38571</v>
      </c>
      <c r="D7082" s="145" t="s">
        <v>1549</v>
      </c>
      <c r="E7082" s="146">
        <v>24.53</v>
      </c>
    </row>
    <row r="7083" spans="2:5" x14ac:dyDescent="0.2">
      <c r="B7083" s="144" t="s">
        <v>38572</v>
      </c>
      <c r="C7083" s="145" t="s">
        <v>38573</v>
      </c>
      <c r="D7083" s="145" t="s">
        <v>1549</v>
      </c>
      <c r="E7083" s="146">
        <v>18.420000000000002</v>
      </c>
    </row>
    <row r="7084" spans="2:5" x14ac:dyDescent="0.2">
      <c r="B7084" s="144" t="s">
        <v>38574</v>
      </c>
      <c r="C7084" s="145" t="s">
        <v>38575</v>
      </c>
      <c r="D7084" s="145" t="s">
        <v>1549</v>
      </c>
      <c r="E7084" s="146">
        <v>11.75</v>
      </c>
    </row>
    <row r="7085" spans="2:5" x14ac:dyDescent="0.2">
      <c r="B7085" s="144" t="s">
        <v>38576</v>
      </c>
      <c r="C7085" s="145" t="s">
        <v>38577</v>
      </c>
      <c r="D7085" s="145" t="s">
        <v>1549</v>
      </c>
      <c r="E7085" s="146">
        <v>68.52</v>
      </c>
    </row>
    <row r="7086" spans="2:5" x14ac:dyDescent="0.2">
      <c r="B7086" s="144" t="s">
        <v>38578</v>
      </c>
      <c r="C7086" s="145" t="s">
        <v>38579</v>
      </c>
      <c r="D7086" s="145" t="s">
        <v>1549</v>
      </c>
      <c r="E7086" s="146">
        <v>37.65</v>
      </c>
    </row>
    <row r="7087" spans="2:5" x14ac:dyDescent="0.2">
      <c r="B7087" s="144" t="s">
        <v>38580</v>
      </c>
      <c r="C7087" s="145" t="s">
        <v>38581</v>
      </c>
      <c r="D7087" s="145" t="s">
        <v>1549</v>
      </c>
      <c r="E7087" s="146">
        <v>96.64</v>
      </c>
    </row>
    <row r="7088" spans="2:5" x14ac:dyDescent="0.2">
      <c r="B7088" s="144" t="s">
        <v>38582</v>
      </c>
      <c r="C7088" s="145" t="s">
        <v>38583</v>
      </c>
      <c r="D7088" s="145" t="s">
        <v>1549</v>
      </c>
      <c r="E7088" s="146">
        <v>183.79</v>
      </c>
    </row>
    <row r="7089" spans="2:5" x14ac:dyDescent="0.2">
      <c r="B7089" s="144" t="s">
        <v>38584</v>
      </c>
      <c r="C7089" s="145" t="s">
        <v>38585</v>
      </c>
      <c r="D7089" s="145" t="s">
        <v>1549</v>
      </c>
      <c r="E7089" s="146">
        <v>268.18</v>
      </c>
    </row>
    <row r="7090" spans="2:5" x14ac:dyDescent="0.2">
      <c r="B7090" s="144" t="s">
        <v>38586</v>
      </c>
      <c r="C7090" s="145" t="s">
        <v>38587</v>
      </c>
      <c r="D7090" s="145" t="s">
        <v>1549</v>
      </c>
      <c r="E7090" s="146">
        <v>685.46</v>
      </c>
    </row>
    <row r="7091" spans="2:5" x14ac:dyDescent="0.2">
      <c r="B7091" s="144" t="s">
        <v>38588</v>
      </c>
      <c r="C7091" s="145" t="s">
        <v>38589</v>
      </c>
      <c r="D7091" s="145" t="s">
        <v>1549</v>
      </c>
      <c r="E7091" s="146">
        <v>183.85</v>
      </c>
    </row>
    <row r="7092" spans="2:5" x14ac:dyDescent="0.2">
      <c r="B7092" s="144" t="s">
        <v>38590</v>
      </c>
      <c r="C7092" s="145" t="s">
        <v>38591</v>
      </c>
      <c r="D7092" s="145" t="s">
        <v>1549</v>
      </c>
      <c r="E7092" s="146">
        <v>0.42</v>
      </c>
    </row>
    <row r="7093" spans="2:5" x14ac:dyDescent="0.2">
      <c r="B7093" s="144" t="s">
        <v>38592</v>
      </c>
      <c r="C7093" s="145" t="s">
        <v>38593</v>
      </c>
      <c r="D7093" s="145" t="s">
        <v>1549</v>
      </c>
      <c r="E7093" s="146">
        <v>0.59</v>
      </c>
    </row>
    <row r="7094" spans="2:5" x14ac:dyDescent="0.2">
      <c r="B7094" s="144" t="s">
        <v>38594</v>
      </c>
      <c r="C7094" s="145" t="s">
        <v>38595</v>
      </c>
      <c r="D7094" s="145" t="s">
        <v>1549</v>
      </c>
      <c r="E7094" s="146">
        <v>1.76</v>
      </c>
    </row>
    <row r="7095" spans="2:5" x14ac:dyDescent="0.2">
      <c r="B7095" s="144" t="s">
        <v>38596</v>
      </c>
      <c r="C7095" s="145" t="s">
        <v>38597</v>
      </c>
      <c r="D7095" s="145" t="s">
        <v>1549</v>
      </c>
      <c r="E7095" s="146">
        <v>4.17</v>
      </c>
    </row>
    <row r="7096" spans="2:5" x14ac:dyDescent="0.2">
      <c r="B7096" s="144" t="s">
        <v>38598</v>
      </c>
      <c r="C7096" s="145" t="s">
        <v>38599</v>
      </c>
      <c r="D7096" s="145" t="s">
        <v>1549</v>
      </c>
      <c r="E7096" s="146">
        <v>4.5199999999999996</v>
      </c>
    </row>
    <row r="7097" spans="2:5" x14ac:dyDescent="0.2">
      <c r="B7097" s="144" t="s">
        <v>38600</v>
      </c>
      <c r="C7097" s="145" t="s">
        <v>38601</v>
      </c>
      <c r="D7097" s="145" t="s">
        <v>1549</v>
      </c>
      <c r="E7097" s="146">
        <v>19.61</v>
      </c>
    </row>
    <row r="7098" spans="2:5" x14ac:dyDescent="0.2">
      <c r="B7098" s="144" t="s">
        <v>38602</v>
      </c>
      <c r="C7098" s="145" t="s">
        <v>38603</v>
      </c>
      <c r="D7098" s="145" t="s">
        <v>1549</v>
      </c>
      <c r="E7098" s="146">
        <v>52.29</v>
      </c>
    </row>
    <row r="7099" spans="2:5" x14ac:dyDescent="0.2">
      <c r="B7099" s="144" t="s">
        <v>38604</v>
      </c>
      <c r="C7099" s="145" t="s">
        <v>38605</v>
      </c>
      <c r="D7099" s="145" t="s">
        <v>1549</v>
      </c>
      <c r="E7099" s="146">
        <v>87.15</v>
      </c>
    </row>
    <row r="7100" spans="2:5" x14ac:dyDescent="0.2">
      <c r="B7100" s="144" t="s">
        <v>38606</v>
      </c>
      <c r="C7100" s="145" t="s">
        <v>38607</v>
      </c>
      <c r="D7100" s="145" t="s">
        <v>1549</v>
      </c>
      <c r="E7100" s="146">
        <v>8.8000000000000007</v>
      </c>
    </row>
    <row r="7101" spans="2:5" x14ac:dyDescent="0.2">
      <c r="B7101" s="144" t="s">
        <v>38608</v>
      </c>
      <c r="C7101" s="145" t="s">
        <v>38609</v>
      </c>
      <c r="D7101" s="145" t="s">
        <v>1549</v>
      </c>
      <c r="E7101" s="146">
        <v>17.72</v>
      </c>
    </row>
    <row r="7102" spans="2:5" x14ac:dyDescent="0.2">
      <c r="B7102" s="144" t="s">
        <v>38610</v>
      </c>
      <c r="C7102" s="145" t="s">
        <v>38611</v>
      </c>
      <c r="D7102" s="145" t="s">
        <v>1549</v>
      </c>
      <c r="E7102" s="146">
        <v>81.319999999999993</v>
      </c>
    </row>
    <row r="7103" spans="2:5" x14ac:dyDescent="0.2">
      <c r="B7103" s="144" t="s">
        <v>38612</v>
      </c>
      <c r="C7103" s="145" t="s">
        <v>38613</v>
      </c>
      <c r="D7103" s="145" t="s">
        <v>1549</v>
      </c>
      <c r="E7103" s="146">
        <v>16.23</v>
      </c>
    </row>
    <row r="7104" spans="2:5" x14ac:dyDescent="0.2">
      <c r="B7104" s="144" t="s">
        <v>38614</v>
      </c>
      <c r="C7104" s="145" t="s">
        <v>38615</v>
      </c>
      <c r="D7104" s="145" t="s">
        <v>1549</v>
      </c>
      <c r="E7104" s="146">
        <v>22.28</v>
      </c>
    </row>
    <row r="7105" spans="2:5" x14ac:dyDescent="0.2">
      <c r="B7105" s="144" t="s">
        <v>38616</v>
      </c>
      <c r="C7105" s="145" t="s">
        <v>38617</v>
      </c>
      <c r="D7105" s="145" t="s">
        <v>1549</v>
      </c>
      <c r="E7105" s="146">
        <v>45.32</v>
      </c>
    </row>
    <row r="7106" spans="2:5" x14ac:dyDescent="0.2">
      <c r="B7106" s="144" t="s">
        <v>38618</v>
      </c>
      <c r="C7106" s="145" t="s">
        <v>38619</v>
      </c>
      <c r="D7106" s="145" t="s">
        <v>1549</v>
      </c>
      <c r="E7106" s="146">
        <v>144.58000000000001</v>
      </c>
    </row>
    <row r="7107" spans="2:5" x14ac:dyDescent="0.2">
      <c r="B7107" s="144" t="s">
        <v>38620</v>
      </c>
      <c r="C7107" s="145" t="s">
        <v>38621</v>
      </c>
      <c r="D7107" s="145" t="s">
        <v>1549</v>
      </c>
      <c r="E7107" s="146">
        <v>79.91</v>
      </c>
    </row>
    <row r="7108" spans="2:5" x14ac:dyDescent="0.2">
      <c r="B7108" s="144" t="s">
        <v>38622</v>
      </c>
      <c r="C7108" s="145" t="s">
        <v>38623</v>
      </c>
      <c r="D7108" s="145" t="s">
        <v>1549</v>
      </c>
      <c r="E7108" s="146">
        <v>6.56</v>
      </c>
    </row>
    <row r="7109" spans="2:5" x14ac:dyDescent="0.2">
      <c r="B7109" s="144" t="s">
        <v>38624</v>
      </c>
      <c r="C7109" s="145" t="s">
        <v>38625</v>
      </c>
      <c r="D7109" s="145" t="s">
        <v>1549</v>
      </c>
      <c r="E7109" s="146">
        <v>14.1</v>
      </c>
    </row>
    <row r="7110" spans="2:5" x14ac:dyDescent="0.2">
      <c r="B7110" s="144" t="s">
        <v>38626</v>
      </c>
      <c r="C7110" s="145" t="s">
        <v>38627</v>
      </c>
      <c r="D7110" s="145" t="s">
        <v>1549</v>
      </c>
      <c r="E7110" s="146">
        <v>28</v>
      </c>
    </row>
    <row r="7111" spans="2:5" x14ac:dyDescent="0.2">
      <c r="B7111" s="144" t="s">
        <v>38628</v>
      </c>
      <c r="C7111" s="145" t="s">
        <v>38629</v>
      </c>
      <c r="D7111" s="145" t="s">
        <v>1549</v>
      </c>
      <c r="E7111" s="146">
        <v>22.55</v>
      </c>
    </row>
    <row r="7112" spans="2:5" x14ac:dyDescent="0.2">
      <c r="B7112" s="144" t="s">
        <v>38630</v>
      </c>
      <c r="C7112" s="145" t="s">
        <v>38631</v>
      </c>
      <c r="D7112" s="145" t="s">
        <v>1549</v>
      </c>
      <c r="E7112" s="146">
        <v>14.8</v>
      </c>
    </row>
    <row r="7113" spans="2:5" x14ac:dyDescent="0.2">
      <c r="B7113" s="144" t="s">
        <v>38632</v>
      </c>
      <c r="C7113" s="145" t="s">
        <v>38633</v>
      </c>
      <c r="D7113" s="145" t="s">
        <v>1549</v>
      </c>
      <c r="E7113" s="146">
        <v>50</v>
      </c>
    </row>
    <row r="7114" spans="2:5" x14ac:dyDescent="0.2">
      <c r="B7114" s="144" t="s">
        <v>38634</v>
      </c>
      <c r="C7114" s="145" t="s">
        <v>38635</v>
      </c>
      <c r="D7114" s="145" t="s">
        <v>1549</v>
      </c>
      <c r="E7114" s="146">
        <v>110.6</v>
      </c>
    </row>
    <row r="7115" spans="2:5" x14ac:dyDescent="0.2">
      <c r="B7115" s="144" t="s">
        <v>38636</v>
      </c>
      <c r="C7115" s="145" t="s">
        <v>38637</v>
      </c>
      <c r="D7115" s="145" t="s">
        <v>1549</v>
      </c>
      <c r="E7115" s="146">
        <v>4.8099999999999996</v>
      </c>
    </row>
    <row r="7116" spans="2:5" x14ac:dyDescent="0.2">
      <c r="B7116" s="144" t="s">
        <v>38638</v>
      </c>
      <c r="C7116" s="145" t="s">
        <v>38639</v>
      </c>
      <c r="D7116" s="145" t="s">
        <v>1549</v>
      </c>
      <c r="E7116" s="146">
        <v>7.15</v>
      </c>
    </row>
    <row r="7117" spans="2:5" x14ac:dyDescent="0.2">
      <c r="B7117" s="144" t="s">
        <v>38640</v>
      </c>
      <c r="C7117" s="145" t="s">
        <v>38641</v>
      </c>
      <c r="D7117" s="145" t="s">
        <v>1549</v>
      </c>
      <c r="E7117" s="146">
        <v>7.67</v>
      </c>
    </row>
    <row r="7118" spans="2:5" x14ac:dyDescent="0.2">
      <c r="B7118" s="144" t="s">
        <v>38642</v>
      </c>
      <c r="C7118" s="145" t="s">
        <v>38643</v>
      </c>
      <c r="D7118" s="145" t="s">
        <v>1549</v>
      </c>
      <c r="E7118" s="146">
        <v>9.66</v>
      </c>
    </row>
    <row r="7119" spans="2:5" x14ac:dyDescent="0.2">
      <c r="B7119" s="144" t="s">
        <v>38644</v>
      </c>
      <c r="C7119" s="145" t="s">
        <v>38645</v>
      </c>
      <c r="D7119" s="145" t="s">
        <v>1549</v>
      </c>
      <c r="E7119" s="146">
        <v>19.95</v>
      </c>
    </row>
    <row r="7120" spans="2:5" x14ac:dyDescent="0.2">
      <c r="B7120" s="144" t="s">
        <v>38646</v>
      </c>
      <c r="C7120" s="145" t="s">
        <v>38647</v>
      </c>
      <c r="D7120" s="145" t="s">
        <v>1549</v>
      </c>
      <c r="E7120" s="146">
        <v>21.51</v>
      </c>
    </row>
    <row r="7121" spans="2:5" x14ac:dyDescent="0.2">
      <c r="B7121" s="144" t="s">
        <v>38648</v>
      </c>
      <c r="C7121" s="145" t="s">
        <v>38649</v>
      </c>
      <c r="D7121" s="145" t="s">
        <v>1549</v>
      </c>
      <c r="E7121" s="146">
        <v>30.28</v>
      </c>
    </row>
    <row r="7122" spans="2:5" x14ac:dyDescent="0.2">
      <c r="B7122" s="144" t="s">
        <v>38650</v>
      </c>
      <c r="C7122" s="145" t="s">
        <v>38651</v>
      </c>
      <c r="D7122" s="145" t="s">
        <v>1549</v>
      </c>
      <c r="E7122" s="146">
        <v>54.91</v>
      </c>
    </row>
    <row r="7123" spans="2:5" x14ac:dyDescent="0.2">
      <c r="B7123" s="144" t="s">
        <v>38652</v>
      </c>
      <c r="C7123" s="145" t="s">
        <v>38653</v>
      </c>
      <c r="D7123" s="145" t="s">
        <v>1549</v>
      </c>
      <c r="E7123" s="146">
        <v>11.65</v>
      </c>
    </row>
    <row r="7124" spans="2:5" x14ac:dyDescent="0.2">
      <c r="B7124" s="144" t="s">
        <v>38654</v>
      </c>
      <c r="C7124" s="145" t="s">
        <v>38655</v>
      </c>
      <c r="D7124" s="145" t="s">
        <v>1549</v>
      </c>
      <c r="E7124" s="146">
        <v>158.12</v>
      </c>
    </row>
    <row r="7125" spans="2:5" x14ac:dyDescent="0.2">
      <c r="B7125" s="144" t="s">
        <v>38656</v>
      </c>
      <c r="C7125" s="145" t="s">
        <v>38657</v>
      </c>
      <c r="D7125" s="145" t="s">
        <v>1549</v>
      </c>
      <c r="E7125" s="146">
        <v>453.36</v>
      </c>
    </row>
    <row r="7126" spans="2:5" x14ac:dyDescent="0.2">
      <c r="B7126" s="144" t="s">
        <v>38658</v>
      </c>
      <c r="C7126" s="145" t="s">
        <v>38659</v>
      </c>
      <c r="D7126" s="145" t="s">
        <v>1549</v>
      </c>
      <c r="E7126" s="146">
        <v>24.15</v>
      </c>
    </row>
    <row r="7127" spans="2:5" x14ac:dyDescent="0.2">
      <c r="B7127" s="144" t="s">
        <v>38660</v>
      </c>
      <c r="C7127" s="145" t="s">
        <v>38661</v>
      </c>
      <c r="D7127" s="145" t="s">
        <v>1549</v>
      </c>
      <c r="E7127" s="146">
        <v>555.73</v>
      </c>
    </row>
    <row r="7128" spans="2:5" x14ac:dyDescent="0.2">
      <c r="B7128" s="144" t="s">
        <v>38662</v>
      </c>
      <c r="C7128" s="145" t="s">
        <v>38663</v>
      </c>
      <c r="D7128" s="145" t="s">
        <v>1549</v>
      </c>
      <c r="E7128" s="146">
        <v>3.63</v>
      </c>
    </row>
    <row r="7129" spans="2:5" x14ac:dyDescent="0.2">
      <c r="B7129" s="144" t="s">
        <v>38664</v>
      </c>
      <c r="C7129" s="145" t="s">
        <v>38665</v>
      </c>
      <c r="D7129" s="145" t="s">
        <v>1549</v>
      </c>
      <c r="E7129" s="146">
        <v>8.19</v>
      </c>
    </row>
    <row r="7130" spans="2:5" x14ac:dyDescent="0.2">
      <c r="B7130" s="144" t="s">
        <v>38666</v>
      </c>
      <c r="C7130" s="145" t="s">
        <v>38667</v>
      </c>
      <c r="D7130" s="145" t="s">
        <v>1549</v>
      </c>
      <c r="E7130" s="146">
        <v>27.64</v>
      </c>
    </row>
    <row r="7131" spans="2:5" x14ac:dyDescent="0.2">
      <c r="B7131" s="144" t="s">
        <v>38668</v>
      </c>
      <c r="C7131" s="145" t="s">
        <v>38669</v>
      </c>
      <c r="D7131" s="145" t="s">
        <v>1549</v>
      </c>
      <c r="E7131" s="146">
        <v>42.43</v>
      </c>
    </row>
    <row r="7132" spans="2:5" x14ac:dyDescent="0.2">
      <c r="B7132" s="144" t="s">
        <v>38670</v>
      </c>
      <c r="C7132" s="145" t="s">
        <v>38671</v>
      </c>
      <c r="D7132" s="145" t="s">
        <v>1549</v>
      </c>
      <c r="E7132" s="146">
        <v>67.349999999999994</v>
      </c>
    </row>
    <row r="7133" spans="2:5" x14ac:dyDescent="0.2">
      <c r="B7133" s="144" t="s">
        <v>38672</v>
      </c>
      <c r="C7133" s="145" t="s">
        <v>38673</v>
      </c>
      <c r="D7133" s="145" t="s">
        <v>1549</v>
      </c>
      <c r="E7133" s="146">
        <v>234.53</v>
      </c>
    </row>
    <row r="7134" spans="2:5" x14ac:dyDescent="0.2">
      <c r="B7134" s="144" t="s">
        <v>38674</v>
      </c>
      <c r="C7134" s="145" t="s">
        <v>38675</v>
      </c>
      <c r="D7134" s="145" t="s">
        <v>1549</v>
      </c>
      <c r="E7134" s="146">
        <v>224.9</v>
      </c>
    </row>
    <row r="7135" spans="2:5" x14ac:dyDescent="0.2">
      <c r="B7135" s="144" t="s">
        <v>38676</v>
      </c>
      <c r="C7135" s="145" t="s">
        <v>38677</v>
      </c>
      <c r="D7135" s="145" t="s">
        <v>1549</v>
      </c>
      <c r="E7135" s="146">
        <v>14.06</v>
      </c>
    </row>
    <row r="7136" spans="2:5" x14ac:dyDescent="0.2">
      <c r="B7136" s="144" t="s">
        <v>38678</v>
      </c>
      <c r="C7136" s="145" t="s">
        <v>38679</v>
      </c>
      <c r="D7136" s="145" t="s">
        <v>1549</v>
      </c>
      <c r="E7136" s="146">
        <v>34.33</v>
      </c>
    </row>
    <row r="7137" spans="2:5" x14ac:dyDescent="0.2">
      <c r="B7137" s="144" t="s">
        <v>38680</v>
      </c>
      <c r="C7137" s="145" t="s">
        <v>38681</v>
      </c>
      <c r="D7137" s="145" t="s">
        <v>1549</v>
      </c>
      <c r="E7137" s="146">
        <v>2.4700000000000002</v>
      </c>
    </row>
    <row r="7138" spans="2:5" x14ac:dyDescent="0.2">
      <c r="B7138" s="144" t="s">
        <v>38682</v>
      </c>
      <c r="C7138" s="145" t="s">
        <v>38683</v>
      </c>
      <c r="D7138" s="145" t="s">
        <v>1549</v>
      </c>
      <c r="E7138" s="146">
        <v>4.34</v>
      </c>
    </row>
    <row r="7139" spans="2:5" x14ac:dyDescent="0.2">
      <c r="B7139" s="144" t="s">
        <v>38684</v>
      </c>
      <c r="C7139" s="145" t="s">
        <v>30522</v>
      </c>
      <c r="D7139" s="145" t="s">
        <v>1549</v>
      </c>
      <c r="E7139" s="146">
        <v>77.89</v>
      </c>
    </row>
    <row r="7140" spans="2:5" ht="22.5" x14ac:dyDescent="0.2">
      <c r="B7140" s="144" t="s">
        <v>38685</v>
      </c>
      <c r="C7140" s="145" t="s">
        <v>38686</v>
      </c>
      <c r="D7140" s="145" t="s">
        <v>1549</v>
      </c>
      <c r="E7140" s="146">
        <v>185.22</v>
      </c>
    </row>
    <row r="7141" spans="2:5" x14ac:dyDescent="0.2">
      <c r="B7141" s="144" t="s">
        <v>38687</v>
      </c>
      <c r="C7141" s="145" t="s">
        <v>38688</v>
      </c>
      <c r="D7141" s="145" t="s">
        <v>1770</v>
      </c>
      <c r="E7141" s="146">
        <v>0.28000000000000003</v>
      </c>
    </row>
    <row r="7142" spans="2:5" x14ac:dyDescent="0.2">
      <c r="B7142" s="144" t="s">
        <v>38689</v>
      </c>
      <c r="C7142" s="145" t="s">
        <v>38690</v>
      </c>
      <c r="D7142" s="145" t="s">
        <v>1549</v>
      </c>
      <c r="E7142" s="146">
        <v>6.89</v>
      </c>
    </row>
    <row r="7143" spans="2:5" x14ac:dyDescent="0.2">
      <c r="B7143" s="144" t="s">
        <v>38691</v>
      </c>
      <c r="C7143" s="145" t="s">
        <v>38692</v>
      </c>
      <c r="D7143" s="145" t="s">
        <v>1549</v>
      </c>
      <c r="E7143" s="146">
        <v>31.7</v>
      </c>
    </row>
    <row r="7144" spans="2:5" x14ac:dyDescent="0.2">
      <c r="B7144" s="144" t="s">
        <v>38693</v>
      </c>
      <c r="C7144" s="145" t="s">
        <v>38694</v>
      </c>
      <c r="D7144" s="145" t="s">
        <v>1549</v>
      </c>
      <c r="E7144" s="146">
        <v>13.87</v>
      </c>
    </row>
    <row r="7145" spans="2:5" x14ac:dyDescent="0.2">
      <c r="B7145" s="144" t="s">
        <v>38695</v>
      </c>
      <c r="C7145" s="145" t="s">
        <v>38696</v>
      </c>
      <c r="D7145" s="145" t="s">
        <v>1549</v>
      </c>
      <c r="E7145" s="146">
        <v>74.44</v>
      </c>
    </row>
    <row r="7146" spans="2:5" x14ac:dyDescent="0.2">
      <c r="B7146" s="144" t="s">
        <v>38697</v>
      </c>
      <c r="C7146" s="145" t="s">
        <v>38698</v>
      </c>
      <c r="D7146" s="145" t="s">
        <v>1549</v>
      </c>
      <c r="E7146" s="146">
        <v>148.79</v>
      </c>
    </row>
    <row r="7147" spans="2:5" x14ac:dyDescent="0.2">
      <c r="B7147" s="144" t="s">
        <v>38699</v>
      </c>
      <c r="C7147" s="145" t="s">
        <v>38700</v>
      </c>
      <c r="D7147" s="145" t="s">
        <v>1549</v>
      </c>
      <c r="E7147" s="146">
        <v>53.57</v>
      </c>
    </row>
    <row r="7148" spans="2:5" x14ac:dyDescent="0.2">
      <c r="B7148" s="144" t="s">
        <v>38701</v>
      </c>
      <c r="C7148" s="145" t="s">
        <v>30957</v>
      </c>
      <c r="D7148" s="145" t="s">
        <v>1549</v>
      </c>
      <c r="E7148" s="146">
        <v>120.5</v>
      </c>
    </row>
    <row r="7149" spans="2:5" x14ac:dyDescent="0.2">
      <c r="B7149" s="144" t="s">
        <v>38702</v>
      </c>
      <c r="C7149" s="145" t="s">
        <v>38703</v>
      </c>
      <c r="D7149" s="145" t="s">
        <v>1549</v>
      </c>
      <c r="E7149" s="146">
        <v>670.65</v>
      </c>
    </row>
    <row r="7150" spans="2:5" x14ac:dyDescent="0.2">
      <c r="B7150" s="144" t="s">
        <v>38704</v>
      </c>
      <c r="C7150" s="145" t="s">
        <v>30540</v>
      </c>
      <c r="D7150" s="145" t="s">
        <v>1549</v>
      </c>
      <c r="E7150" s="146">
        <v>786.67</v>
      </c>
    </row>
    <row r="7151" spans="2:5" x14ac:dyDescent="0.2">
      <c r="B7151" s="144" t="s">
        <v>38705</v>
      </c>
      <c r="C7151" s="145" t="s">
        <v>38706</v>
      </c>
      <c r="D7151" s="145" t="s">
        <v>1549</v>
      </c>
      <c r="E7151" s="146">
        <v>0.77</v>
      </c>
    </row>
    <row r="7152" spans="2:5" x14ac:dyDescent="0.2">
      <c r="B7152" s="144" t="s">
        <v>38707</v>
      </c>
      <c r="C7152" s="145" t="s">
        <v>38708</v>
      </c>
      <c r="D7152" s="145" t="s">
        <v>1549</v>
      </c>
      <c r="E7152" s="146">
        <v>2.3199999999999998</v>
      </c>
    </row>
    <row r="7153" spans="2:5" x14ac:dyDescent="0.2">
      <c r="B7153" s="144" t="s">
        <v>38709</v>
      </c>
      <c r="C7153" s="145" t="s">
        <v>38710</v>
      </c>
      <c r="D7153" s="145" t="s">
        <v>1549</v>
      </c>
      <c r="E7153" s="146">
        <v>5.5</v>
      </c>
    </row>
    <row r="7154" spans="2:5" x14ac:dyDescent="0.2">
      <c r="B7154" s="144" t="s">
        <v>38711</v>
      </c>
      <c r="C7154" s="145" t="s">
        <v>38712</v>
      </c>
      <c r="D7154" s="145" t="s">
        <v>1549</v>
      </c>
      <c r="E7154" s="146">
        <v>6.12</v>
      </c>
    </row>
    <row r="7155" spans="2:5" x14ac:dyDescent="0.2">
      <c r="B7155" s="144" t="s">
        <v>38713</v>
      </c>
      <c r="C7155" s="145" t="s">
        <v>38714</v>
      </c>
      <c r="D7155" s="145" t="s">
        <v>1549</v>
      </c>
      <c r="E7155" s="146">
        <v>1.2</v>
      </c>
    </row>
    <row r="7156" spans="2:5" x14ac:dyDescent="0.2">
      <c r="B7156" s="144" t="s">
        <v>38715</v>
      </c>
      <c r="C7156" s="145" t="s">
        <v>38716</v>
      </c>
      <c r="D7156" s="145" t="s">
        <v>1549</v>
      </c>
      <c r="E7156" s="146">
        <v>3.49</v>
      </c>
    </row>
    <row r="7157" spans="2:5" x14ac:dyDescent="0.2">
      <c r="B7157" s="144" t="s">
        <v>38717</v>
      </c>
      <c r="C7157" s="145" t="s">
        <v>38718</v>
      </c>
      <c r="D7157" s="145" t="s">
        <v>1549</v>
      </c>
      <c r="E7157" s="146">
        <v>4.96</v>
      </c>
    </row>
    <row r="7158" spans="2:5" x14ac:dyDescent="0.2">
      <c r="B7158" s="144" t="s">
        <v>38719</v>
      </c>
      <c r="C7158" s="145" t="s">
        <v>38720</v>
      </c>
      <c r="D7158" s="145" t="s">
        <v>1549</v>
      </c>
      <c r="E7158" s="146">
        <v>11.85</v>
      </c>
    </row>
    <row r="7159" spans="2:5" x14ac:dyDescent="0.2">
      <c r="B7159" s="144" t="s">
        <v>38721</v>
      </c>
      <c r="C7159" s="145" t="s">
        <v>38722</v>
      </c>
      <c r="D7159" s="145" t="s">
        <v>1549</v>
      </c>
      <c r="E7159" s="146">
        <v>14</v>
      </c>
    </row>
    <row r="7160" spans="2:5" x14ac:dyDescent="0.2">
      <c r="B7160" s="144" t="s">
        <v>38723</v>
      </c>
      <c r="C7160" s="145" t="s">
        <v>38724</v>
      </c>
      <c r="D7160" s="145" t="s">
        <v>1549</v>
      </c>
      <c r="E7160" s="146">
        <v>17.940000000000001</v>
      </c>
    </row>
    <row r="7161" spans="2:5" x14ac:dyDescent="0.2">
      <c r="B7161" s="144" t="s">
        <v>38725</v>
      </c>
      <c r="C7161" s="145" t="s">
        <v>38726</v>
      </c>
      <c r="D7161" s="145" t="s">
        <v>1549</v>
      </c>
      <c r="E7161" s="146">
        <v>358.05</v>
      </c>
    </row>
    <row r="7162" spans="2:5" x14ac:dyDescent="0.2">
      <c r="B7162" s="144" t="s">
        <v>38727</v>
      </c>
      <c r="C7162" s="145" t="s">
        <v>38728</v>
      </c>
      <c r="D7162" s="145" t="s">
        <v>1549</v>
      </c>
      <c r="E7162" s="146">
        <v>110.3</v>
      </c>
    </row>
    <row r="7163" spans="2:5" x14ac:dyDescent="0.2">
      <c r="B7163" s="144" t="s">
        <v>38729</v>
      </c>
      <c r="C7163" s="145" t="s">
        <v>38730</v>
      </c>
      <c r="D7163" s="145" t="s">
        <v>1549</v>
      </c>
      <c r="E7163" s="146">
        <v>189.95</v>
      </c>
    </row>
    <row r="7164" spans="2:5" x14ac:dyDescent="0.2">
      <c r="B7164" s="144" t="s">
        <v>38731</v>
      </c>
      <c r="C7164" s="145" t="s">
        <v>38732</v>
      </c>
      <c r="D7164" s="145" t="s">
        <v>1549</v>
      </c>
      <c r="E7164" s="146">
        <v>101.35</v>
      </c>
    </row>
    <row r="7165" spans="2:5" x14ac:dyDescent="0.2">
      <c r="B7165" s="144" t="s">
        <v>38733</v>
      </c>
      <c r="C7165" s="145" t="s">
        <v>38734</v>
      </c>
      <c r="D7165" s="145" t="s">
        <v>1549</v>
      </c>
      <c r="E7165" s="146">
        <v>123.8</v>
      </c>
    </row>
    <row r="7166" spans="2:5" x14ac:dyDescent="0.2">
      <c r="B7166" s="144" t="s">
        <v>38735</v>
      </c>
      <c r="C7166" s="145" t="s">
        <v>38736</v>
      </c>
      <c r="D7166" s="145" t="s">
        <v>1549</v>
      </c>
      <c r="E7166" s="146">
        <v>11.31</v>
      </c>
    </row>
    <row r="7167" spans="2:5" x14ac:dyDescent="0.2">
      <c r="B7167" s="144" t="s">
        <v>38737</v>
      </c>
      <c r="C7167" s="145" t="s">
        <v>38738</v>
      </c>
      <c r="D7167" s="145" t="s">
        <v>1549</v>
      </c>
      <c r="E7167" s="146">
        <v>67.02</v>
      </c>
    </row>
    <row r="7168" spans="2:5" x14ac:dyDescent="0.2">
      <c r="B7168" s="144" t="s">
        <v>38739</v>
      </c>
      <c r="C7168" s="145" t="s">
        <v>38740</v>
      </c>
      <c r="D7168" s="145" t="s">
        <v>1549</v>
      </c>
      <c r="E7168" s="146">
        <v>1.39</v>
      </c>
    </row>
    <row r="7169" spans="2:5" x14ac:dyDescent="0.2">
      <c r="B7169" s="144" t="s">
        <v>38741</v>
      </c>
      <c r="C7169" s="145" t="s">
        <v>38742</v>
      </c>
      <c r="D7169" s="145" t="s">
        <v>1549</v>
      </c>
      <c r="E7169" s="146">
        <v>1.86</v>
      </c>
    </row>
    <row r="7170" spans="2:5" x14ac:dyDescent="0.2">
      <c r="B7170" s="144" t="s">
        <v>38743</v>
      </c>
      <c r="C7170" s="145" t="s">
        <v>38744</v>
      </c>
      <c r="D7170" s="145" t="s">
        <v>1549</v>
      </c>
      <c r="E7170" s="146">
        <v>4.8499999999999996</v>
      </c>
    </row>
    <row r="7171" spans="2:5" x14ac:dyDescent="0.2">
      <c r="B7171" s="144" t="s">
        <v>38745</v>
      </c>
      <c r="C7171" s="145" t="s">
        <v>38746</v>
      </c>
      <c r="D7171" s="145" t="s">
        <v>1549</v>
      </c>
      <c r="E7171" s="146">
        <v>6.16</v>
      </c>
    </row>
    <row r="7172" spans="2:5" x14ac:dyDescent="0.2">
      <c r="B7172" s="144" t="s">
        <v>38747</v>
      </c>
      <c r="C7172" s="145" t="s">
        <v>38748</v>
      </c>
      <c r="D7172" s="145" t="s">
        <v>1549</v>
      </c>
      <c r="E7172" s="146">
        <v>1.97</v>
      </c>
    </row>
    <row r="7173" spans="2:5" x14ac:dyDescent="0.2">
      <c r="B7173" s="144" t="s">
        <v>38749</v>
      </c>
      <c r="C7173" s="145" t="s">
        <v>38750</v>
      </c>
      <c r="D7173" s="145" t="s">
        <v>1549</v>
      </c>
      <c r="E7173" s="146">
        <v>2.82</v>
      </c>
    </row>
    <row r="7174" spans="2:5" x14ac:dyDescent="0.2">
      <c r="B7174" s="144" t="s">
        <v>38751</v>
      </c>
      <c r="C7174" s="145" t="s">
        <v>38752</v>
      </c>
      <c r="D7174" s="145" t="s">
        <v>1549</v>
      </c>
      <c r="E7174" s="146">
        <v>11.62</v>
      </c>
    </row>
    <row r="7175" spans="2:5" x14ac:dyDescent="0.2">
      <c r="B7175" s="144" t="s">
        <v>38753</v>
      </c>
      <c r="C7175" s="145" t="s">
        <v>38754</v>
      </c>
      <c r="D7175" s="145" t="s">
        <v>1549</v>
      </c>
      <c r="E7175" s="146">
        <v>10.86</v>
      </c>
    </row>
    <row r="7176" spans="2:5" x14ac:dyDescent="0.2">
      <c r="B7176" s="144" t="s">
        <v>38755</v>
      </c>
      <c r="C7176" s="145" t="s">
        <v>38756</v>
      </c>
      <c r="D7176" s="145" t="s">
        <v>1549</v>
      </c>
      <c r="E7176" s="146">
        <v>4.9800000000000004</v>
      </c>
    </row>
    <row r="7177" spans="2:5" x14ac:dyDescent="0.2">
      <c r="B7177" s="144" t="s">
        <v>38757</v>
      </c>
      <c r="C7177" s="145" t="s">
        <v>38758</v>
      </c>
      <c r="D7177" s="145" t="s">
        <v>1549</v>
      </c>
      <c r="E7177" s="146">
        <v>42.95</v>
      </c>
    </row>
    <row r="7178" spans="2:5" x14ac:dyDescent="0.2">
      <c r="B7178" s="144" t="s">
        <v>38759</v>
      </c>
      <c r="C7178" s="145" t="s">
        <v>38760</v>
      </c>
      <c r="D7178" s="145" t="s">
        <v>1549</v>
      </c>
      <c r="E7178" s="146">
        <v>28.38</v>
      </c>
    </row>
    <row r="7179" spans="2:5" x14ac:dyDescent="0.2">
      <c r="B7179" s="144" t="s">
        <v>38761</v>
      </c>
      <c r="C7179" s="145" t="s">
        <v>38762</v>
      </c>
      <c r="D7179" s="145" t="s">
        <v>1549</v>
      </c>
      <c r="E7179" s="146">
        <v>44.9</v>
      </c>
    </row>
    <row r="7180" spans="2:5" x14ac:dyDescent="0.2">
      <c r="B7180" s="144" t="s">
        <v>38763</v>
      </c>
      <c r="C7180" s="145" t="s">
        <v>38764</v>
      </c>
      <c r="D7180" s="145" t="s">
        <v>1549</v>
      </c>
      <c r="E7180" s="146">
        <v>107.59</v>
      </c>
    </row>
    <row r="7181" spans="2:5" x14ac:dyDescent="0.2">
      <c r="B7181" s="144" t="s">
        <v>38765</v>
      </c>
      <c r="C7181" s="145" t="s">
        <v>38766</v>
      </c>
      <c r="D7181" s="145" t="s">
        <v>1549</v>
      </c>
      <c r="E7181" s="146">
        <v>1.17</v>
      </c>
    </row>
    <row r="7182" spans="2:5" x14ac:dyDescent="0.2">
      <c r="B7182" s="144" t="s">
        <v>38767</v>
      </c>
      <c r="C7182" s="145" t="s">
        <v>38768</v>
      </c>
      <c r="D7182" s="145" t="s">
        <v>1549</v>
      </c>
      <c r="E7182" s="146">
        <v>4.57</v>
      </c>
    </row>
    <row r="7183" spans="2:5" x14ac:dyDescent="0.2">
      <c r="B7183" s="144" t="s">
        <v>38769</v>
      </c>
      <c r="C7183" s="145" t="s">
        <v>38770</v>
      </c>
      <c r="D7183" s="145" t="s">
        <v>1549</v>
      </c>
      <c r="E7183" s="146">
        <v>5.84</v>
      </c>
    </row>
    <row r="7184" spans="2:5" x14ac:dyDescent="0.2">
      <c r="B7184" s="144" t="s">
        <v>38771</v>
      </c>
      <c r="C7184" s="145" t="s">
        <v>38772</v>
      </c>
      <c r="D7184" s="145" t="s">
        <v>1549</v>
      </c>
      <c r="E7184" s="146">
        <v>1.59</v>
      </c>
    </row>
    <row r="7185" spans="2:5" x14ac:dyDescent="0.2">
      <c r="B7185" s="144" t="s">
        <v>38773</v>
      </c>
      <c r="C7185" s="145" t="s">
        <v>38774</v>
      </c>
      <c r="D7185" s="145" t="s">
        <v>1549</v>
      </c>
      <c r="E7185" s="146">
        <v>2.68</v>
      </c>
    </row>
    <row r="7186" spans="2:5" x14ac:dyDescent="0.2">
      <c r="B7186" s="144" t="s">
        <v>38775</v>
      </c>
      <c r="C7186" s="145" t="s">
        <v>38776</v>
      </c>
      <c r="D7186" s="145" t="s">
        <v>1549</v>
      </c>
      <c r="E7186" s="146">
        <v>3.03</v>
      </c>
    </row>
    <row r="7187" spans="2:5" x14ac:dyDescent="0.2">
      <c r="B7187" s="144" t="s">
        <v>38777</v>
      </c>
      <c r="C7187" s="145" t="s">
        <v>38778</v>
      </c>
      <c r="D7187" s="145" t="s">
        <v>1549</v>
      </c>
      <c r="E7187" s="146">
        <v>3.75</v>
      </c>
    </row>
    <row r="7188" spans="2:5" x14ac:dyDescent="0.2">
      <c r="B7188" s="144" t="s">
        <v>38779</v>
      </c>
      <c r="C7188" s="145" t="s">
        <v>38780</v>
      </c>
      <c r="D7188" s="145" t="s">
        <v>1549</v>
      </c>
      <c r="E7188" s="146">
        <v>1.83</v>
      </c>
    </row>
    <row r="7189" spans="2:5" x14ac:dyDescent="0.2">
      <c r="B7189" s="144" t="s">
        <v>38781</v>
      </c>
      <c r="C7189" s="145" t="s">
        <v>38782</v>
      </c>
      <c r="D7189" s="145" t="s">
        <v>1549</v>
      </c>
      <c r="E7189" s="146">
        <v>3.16</v>
      </c>
    </row>
    <row r="7190" spans="2:5" x14ac:dyDescent="0.2">
      <c r="B7190" s="144" t="s">
        <v>38783</v>
      </c>
      <c r="C7190" s="145" t="s">
        <v>38784</v>
      </c>
      <c r="D7190" s="145" t="s">
        <v>1549</v>
      </c>
      <c r="E7190" s="146">
        <v>3.38</v>
      </c>
    </row>
    <row r="7191" spans="2:5" x14ac:dyDescent="0.2">
      <c r="B7191" s="144" t="s">
        <v>38785</v>
      </c>
      <c r="C7191" s="145" t="s">
        <v>38786</v>
      </c>
      <c r="D7191" s="145" t="s">
        <v>1549</v>
      </c>
      <c r="E7191" s="146">
        <v>4.92</v>
      </c>
    </row>
    <row r="7192" spans="2:5" x14ac:dyDescent="0.2">
      <c r="B7192" s="144" t="s">
        <v>38787</v>
      </c>
      <c r="C7192" s="145" t="s">
        <v>38788</v>
      </c>
      <c r="D7192" s="145" t="s">
        <v>1549</v>
      </c>
      <c r="E7192" s="146">
        <v>10.68</v>
      </c>
    </row>
    <row r="7193" spans="2:5" x14ac:dyDescent="0.2">
      <c r="B7193" s="144" t="s">
        <v>38789</v>
      </c>
      <c r="C7193" s="145" t="s">
        <v>38790</v>
      </c>
      <c r="D7193" s="145" t="s">
        <v>1549</v>
      </c>
      <c r="E7193" s="146">
        <v>1.8</v>
      </c>
    </row>
    <row r="7194" spans="2:5" x14ac:dyDescent="0.2">
      <c r="B7194" s="144" t="s">
        <v>38791</v>
      </c>
      <c r="C7194" s="145" t="s">
        <v>38792</v>
      </c>
      <c r="D7194" s="145" t="s">
        <v>1549</v>
      </c>
      <c r="E7194" s="146">
        <v>8.2200000000000006</v>
      </c>
    </row>
    <row r="7195" spans="2:5" x14ac:dyDescent="0.2">
      <c r="B7195" s="144" t="s">
        <v>38793</v>
      </c>
      <c r="C7195" s="145" t="s">
        <v>38794</v>
      </c>
      <c r="D7195" s="145" t="s">
        <v>1549</v>
      </c>
      <c r="E7195" s="146">
        <v>9.23</v>
      </c>
    </row>
    <row r="7196" spans="2:5" x14ac:dyDescent="0.2">
      <c r="B7196" s="144" t="s">
        <v>38795</v>
      </c>
      <c r="C7196" s="145" t="s">
        <v>38796</v>
      </c>
      <c r="D7196" s="145" t="s">
        <v>1549</v>
      </c>
      <c r="E7196" s="146">
        <v>154.19999999999999</v>
      </c>
    </row>
    <row r="7197" spans="2:5" x14ac:dyDescent="0.2">
      <c r="B7197" s="144" t="s">
        <v>38797</v>
      </c>
      <c r="C7197" s="145" t="s">
        <v>38798</v>
      </c>
      <c r="D7197" s="145" t="s">
        <v>1549</v>
      </c>
      <c r="E7197" s="146">
        <v>179.5</v>
      </c>
    </row>
    <row r="7198" spans="2:5" x14ac:dyDescent="0.2">
      <c r="B7198" s="144" t="s">
        <v>38799</v>
      </c>
      <c r="C7198" s="145" t="s">
        <v>38800</v>
      </c>
      <c r="D7198" s="145" t="s">
        <v>1549</v>
      </c>
      <c r="E7198" s="146">
        <v>12.06</v>
      </c>
    </row>
    <row r="7199" spans="2:5" x14ac:dyDescent="0.2">
      <c r="B7199" s="144" t="s">
        <v>38801</v>
      </c>
      <c r="C7199" s="145" t="s">
        <v>38802</v>
      </c>
      <c r="D7199" s="145" t="s">
        <v>1549</v>
      </c>
      <c r="E7199" s="146">
        <v>16.27</v>
      </c>
    </row>
    <row r="7200" spans="2:5" x14ac:dyDescent="0.2">
      <c r="B7200" s="144" t="s">
        <v>38803</v>
      </c>
      <c r="C7200" s="145" t="s">
        <v>38804</v>
      </c>
      <c r="D7200" s="145" t="s">
        <v>1549</v>
      </c>
      <c r="E7200" s="146">
        <v>15.25</v>
      </c>
    </row>
    <row r="7201" spans="2:5" x14ac:dyDescent="0.2">
      <c r="B7201" s="144" t="s">
        <v>38805</v>
      </c>
      <c r="C7201" s="145" t="s">
        <v>38806</v>
      </c>
      <c r="D7201" s="145" t="s">
        <v>1549</v>
      </c>
      <c r="E7201" s="146">
        <v>380.2</v>
      </c>
    </row>
    <row r="7202" spans="2:5" x14ac:dyDescent="0.2">
      <c r="B7202" s="144" t="s">
        <v>38807</v>
      </c>
      <c r="C7202" s="145" t="s">
        <v>38808</v>
      </c>
      <c r="D7202" s="145" t="s">
        <v>1549</v>
      </c>
      <c r="E7202" s="146">
        <v>29.21</v>
      </c>
    </row>
    <row r="7203" spans="2:5" x14ac:dyDescent="0.2">
      <c r="B7203" s="144" t="s">
        <v>38809</v>
      </c>
      <c r="C7203" s="145" t="s">
        <v>38810</v>
      </c>
      <c r="D7203" s="145" t="s">
        <v>1549</v>
      </c>
      <c r="E7203" s="146">
        <v>14.48</v>
      </c>
    </row>
    <row r="7204" spans="2:5" x14ac:dyDescent="0.2">
      <c r="B7204" s="144" t="s">
        <v>38811</v>
      </c>
      <c r="C7204" s="145" t="s">
        <v>38812</v>
      </c>
      <c r="D7204" s="145" t="s">
        <v>1549</v>
      </c>
      <c r="E7204" s="146">
        <v>6.56</v>
      </c>
    </row>
    <row r="7205" spans="2:5" x14ac:dyDescent="0.2">
      <c r="B7205" s="144" t="s">
        <v>38813</v>
      </c>
      <c r="C7205" s="145" t="s">
        <v>38814</v>
      </c>
      <c r="D7205" s="145" t="s">
        <v>1549</v>
      </c>
      <c r="E7205" s="146">
        <v>12.05</v>
      </c>
    </row>
    <row r="7206" spans="2:5" x14ac:dyDescent="0.2">
      <c r="B7206" s="144" t="s">
        <v>38815</v>
      </c>
      <c r="C7206" s="145" t="s">
        <v>38816</v>
      </c>
      <c r="D7206" s="145" t="s">
        <v>1549</v>
      </c>
      <c r="E7206" s="146">
        <v>9.65</v>
      </c>
    </row>
    <row r="7207" spans="2:5" x14ac:dyDescent="0.2">
      <c r="B7207" s="144" t="s">
        <v>38817</v>
      </c>
      <c r="C7207" s="145" t="s">
        <v>38818</v>
      </c>
      <c r="D7207" s="145" t="s">
        <v>1549</v>
      </c>
      <c r="E7207" s="146">
        <v>17.37</v>
      </c>
    </row>
    <row r="7208" spans="2:5" x14ac:dyDescent="0.2">
      <c r="B7208" s="144" t="s">
        <v>38819</v>
      </c>
      <c r="C7208" s="145" t="s">
        <v>38820</v>
      </c>
      <c r="D7208" s="145" t="s">
        <v>1549</v>
      </c>
      <c r="E7208" s="146">
        <v>43.85</v>
      </c>
    </row>
    <row r="7209" spans="2:5" x14ac:dyDescent="0.2">
      <c r="B7209" s="144" t="s">
        <v>38821</v>
      </c>
      <c r="C7209" s="145" t="s">
        <v>38822</v>
      </c>
      <c r="D7209" s="145" t="s">
        <v>5902</v>
      </c>
      <c r="E7209" s="146">
        <v>42</v>
      </c>
    </row>
    <row r="7210" spans="2:5" x14ac:dyDescent="0.2">
      <c r="B7210" s="144" t="s">
        <v>38823</v>
      </c>
      <c r="C7210" s="145" t="s">
        <v>38824</v>
      </c>
      <c r="D7210" s="145" t="s">
        <v>5902</v>
      </c>
      <c r="E7210" s="146">
        <v>41.33</v>
      </c>
    </row>
    <row r="7211" spans="2:5" x14ac:dyDescent="0.2">
      <c r="B7211" s="144" t="s">
        <v>38825</v>
      </c>
      <c r="C7211" s="145" t="s">
        <v>38826</v>
      </c>
      <c r="D7211" s="145" t="s">
        <v>1549</v>
      </c>
      <c r="E7211" s="146">
        <v>7.23</v>
      </c>
    </row>
    <row r="7212" spans="2:5" x14ac:dyDescent="0.2">
      <c r="B7212" s="144" t="s">
        <v>38827</v>
      </c>
      <c r="C7212" s="145" t="s">
        <v>38828</v>
      </c>
      <c r="D7212" s="145" t="s">
        <v>1549</v>
      </c>
      <c r="E7212" s="146">
        <v>14.14</v>
      </c>
    </row>
    <row r="7213" spans="2:5" x14ac:dyDescent="0.2">
      <c r="B7213" s="144" t="s">
        <v>38829</v>
      </c>
      <c r="C7213" s="145" t="s">
        <v>38830</v>
      </c>
      <c r="D7213" s="145" t="s">
        <v>1549</v>
      </c>
      <c r="E7213" s="146">
        <v>48.35</v>
      </c>
    </row>
    <row r="7214" spans="2:5" x14ac:dyDescent="0.2">
      <c r="B7214" s="144" t="s">
        <v>38831</v>
      </c>
      <c r="C7214" s="145" t="s">
        <v>38832</v>
      </c>
      <c r="D7214" s="145" t="s">
        <v>1549</v>
      </c>
      <c r="E7214" s="146">
        <v>26.5</v>
      </c>
    </row>
    <row r="7215" spans="2:5" x14ac:dyDescent="0.2">
      <c r="B7215" s="144" t="s">
        <v>38833</v>
      </c>
      <c r="C7215" s="145" t="s">
        <v>38834</v>
      </c>
      <c r="D7215" s="145" t="s">
        <v>1549</v>
      </c>
      <c r="E7215" s="146">
        <v>78.650000000000006</v>
      </c>
    </row>
    <row r="7216" spans="2:5" x14ac:dyDescent="0.2">
      <c r="B7216" s="144" t="s">
        <v>38835</v>
      </c>
      <c r="C7216" s="145" t="s">
        <v>38836</v>
      </c>
      <c r="D7216" s="145" t="s">
        <v>1549</v>
      </c>
      <c r="E7216" s="146">
        <v>115.02</v>
      </c>
    </row>
    <row r="7217" spans="2:5" x14ac:dyDescent="0.2">
      <c r="B7217" s="144" t="s">
        <v>38837</v>
      </c>
      <c r="C7217" s="145" t="s">
        <v>38838</v>
      </c>
      <c r="D7217" s="145" t="s">
        <v>1549</v>
      </c>
      <c r="E7217" s="146">
        <v>103.9</v>
      </c>
    </row>
    <row r="7218" spans="2:5" x14ac:dyDescent="0.2">
      <c r="B7218" s="144" t="s">
        <v>38839</v>
      </c>
      <c r="C7218" s="145" t="s">
        <v>38840</v>
      </c>
      <c r="D7218" s="145" t="s">
        <v>1549</v>
      </c>
      <c r="E7218" s="146">
        <v>185.7</v>
      </c>
    </row>
    <row r="7219" spans="2:5" x14ac:dyDescent="0.2">
      <c r="B7219" s="144" t="s">
        <v>38841</v>
      </c>
      <c r="C7219" s="145" t="s">
        <v>38842</v>
      </c>
      <c r="D7219" s="145" t="s">
        <v>1549</v>
      </c>
      <c r="E7219" s="146">
        <v>71.2</v>
      </c>
    </row>
    <row r="7220" spans="2:5" x14ac:dyDescent="0.2">
      <c r="B7220" s="144" t="s">
        <v>38843</v>
      </c>
      <c r="C7220" s="145" t="s">
        <v>38844</v>
      </c>
      <c r="D7220" s="145" t="s">
        <v>1549</v>
      </c>
      <c r="E7220" s="146">
        <v>90.6</v>
      </c>
    </row>
    <row r="7221" spans="2:5" x14ac:dyDescent="0.2">
      <c r="B7221" s="144" t="s">
        <v>38845</v>
      </c>
      <c r="C7221" s="145" t="s">
        <v>38846</v>
      </c>
      <c r="D7221" s="145" t="s">
        <v>1549</v>
      </c>
      <c r="E7221" s="146">
        <v>129.71</v>
      </c>
    </row>
    <row r="7222" spans="2:5" x14ac:dyDescent="0.2">
      <c r="B7222" s="144" t="s">
        <v>38847</v>
      </c>
      <c r="C7222" s="145" t="s">
        <v>38848</v>
      </c>
      <c r="D7222" s="145" t="s">
        <v>1549</v>
      </c>
      <c r="E7222" s="146">
        <v>165.96</v>
      </c>
    </row>
    <row r="7223" spans="2:5" x14ac:dyDescent="0.2">
      <c r="B7223" s="144" t="s">
        <v>38849</v>
      </c>
      <c r="C7223" s="145" t="s">
        <v>38850</v>
      </c>
      <c r="D7223" s="145" t="s">
        <v>1549</v>
      </c>
      <c r="E7223" s="146">
        <v>18.07</v>
      </c>
    </row>
    <row r="7224" spans="2:5" x14ac:dyDescent="0.2">
      <c r="B7224" s="144" t="s">
        <v>38851</v>
      </c>
      <c r="C7224" s="145" t="s">
        <v>38852</v>
      </c>
      <c r="D7224" s="145" t="s">
        <v>1549</v>
      </c>
      <c r="E7224" s="146">
        <v>24.57</v>
      </c>
    </row>
    <row r="7225" spans="2:5" x14ac:dyDescent="0.2">
      <c r="B7225" s="144" t="s">
        <v>38853</v>
      </c>
      <c r="C7225" s="145" t="s">
        <v>38854</v>
      </c>
      <c r="D7225" s="145" t="s">
        <v>1549</v>
      </c>
      <c r="E7225" s="146">
        <v>12.53</v>
      </c>
    </row>
    <row r="7226" spans="2:5" x14ac:dyDescent="0.2">
      <c r="B7226" s="144" t="s">
        <v>38855</v>
      </c>
      <c r="C7226" s="145" t="s">
        <v>38856</v>
      </c>
      <c r="D7226" s="145" t="s">
        <v>1549</v>
      </c>
      <c r="E7226" s="146">
        <v>7.61</v>
      </c>
    </row>
    <row r="7227" spans="2:5" x14ac:dyDescent="0.2">
      <c r="B7227" s="144" t="s">
        <v>38857</v>
      </c>
      <c r="C7227" s="145" t="s">
        <v>38858</v>
      </c>
      <c r="D7227" s="145" t="s">
        <v>1549</v>
      </c>
      <c r="E7227" s="146">
        <v>8.2799999999999994</v>
      </c>
    </row>
    <row r="7228" spans="2:5" x14ac:dyDescent="0.2">
      <c r="B7228" s="144" t="s">
        <v>38859</v>
      </c>
      <c r="C7228" s="145" t="s">
        <v>38860</v>
      </c>
      <c r="D7228" s="145" t="s">
        <v>1549</v>
      </c>
      <c r="E7228" s="146">
        <v>5.9</v>
      </c>
    </row>
    <row r="7229" spans="2:5" x14ac:dyDescent="0.2">
      <c r="B7229" s="144" t="s">
        <v>38861</v>
      </c>
      <c r="C7229" s="145" t="s">
        <v>38862</v>
      </c>
      <c r="D7229" s="145" t="s">
        <v>1549</v>
      </c>
      <c r="E7229" s="146">
        <v>5.39</v>
      </c>
    </row>
    <row r="7230" spans="2:5" x14ac:dyDescent="0.2">
      <c r="B7230" s="144" t="s">
        <v>38863</v>
      </c>
      <c r="C7230" s="145" t="s">
        <v>38864</v>
      </c>
      <c r="D7230" s="145" t="s">
        <v>1549</v>
      </c>
      <c r="E7230" s="146">
        <v>3.1</v>
      </c>
    </row>
    <row r="7231" spans="2:5" x14ac:dyDescent="0.2">
      <c r="B7231" s="144" t="s">
        <v>38865</v>
      </c>
      <c r="C7231" s="145" t="s">
        <v>38866</v>
      </c>
      <c r="D7231" s="145" t="s">
        <v>1549</v>
      </c>
      <c r="E7231" s="146">
        <v>1.24</v>
      </c>
    </row>
    <row r="7232" spans="2:5" x14ac:dyDescent="0.2">
      <c r="B7232" s="144" t="s">
        <v>38867</v>
      </c>
      <c r="C7232" s="145" t="s">
        <v>38868</v>
      </c>
      <c r="D7232" s="145" t="s">
        <v>1549</v>
      </c>
      <c r="E7232" s="146">
        <v>18.670000000000002</v>
      </c>
    </row>
    <row r="7233" spans="2:5" x14ac:dyDescent="0.2">
      <c r="B7233" s="144" t="s">
        <v>38869</v>
      </c>
      <c r="C7233" s="145" t="s">
        <v>38870</v>
      </c>
      <c r="D7233" s="145" t="s">
        <v>1549</v>
      </c>
      <c r="E7233" s="146">
        <v>11.9</v>
      </c>
    </row>
    <row r="7234" spans="2:5" x14ac:dyDescent="0.2">
      <c r="B7234" s="144" t="s">
        <v>38871</v>
      </c>
      <c r="C7234" s="145" t="s">
        <v>38872</v>
      </c>
      <c r="D7234" s="145" t="s">
        <v>1549</v>
      </c>
      <c r="E7234" s="146">
        <v>26.85</v>
      </c>
    </row>
    <row r="7235" spans="2:5" x14ac:dyDescent="0.2">
      <c r="B7235" s="144" t="s">
        <v>38873</v>
      </c>
      <c r="C7235" s="145" t="s">
        <v>38874</v>
      </c>
      <c r="D7235" s="145" t="s">
        <v>1549</v>
      </c>
      <c r="E7235" s="146">
        <v>1.86</v>
      </c>
    </row>
    <row r="7236" spans="2:5" x14ac:dyDescent="0.2">
      <c r="B7236" s="144" t="s">
        <v>38875</v>
      </c>
      <c r="C7236" s="145" t="s">
        <v>38876</v>
      </c>
      <c r="D7236" s="145" t="s">
        <v>1549</v>
      </c>
      <c r="E7236" s="146">
        <v>38.24</v>
      </c>
    </row>
    <row r="7237" spans="2:5" x14ac:dyDescent="0.2">
      <c r="B7237" s="144" t="s">
        <v>38877</v>
      </c>
      <c r="C7237" s="145" t="s">
        <v>38878</v>
      </c>
      <c r="D7237" s="145" t="s">
        <v>1549</v>
      </c>
      <c r="E7237" s="146">
        <v>4.12</v>
      </c>
    </row>
    <row r="7238" spans="2:5" x14ac:dyDescent="0.2">
      <c r="B7238" s="144" t="s">
        <v>38879</v>
      </c>
      <c r="C7238" s="145" t="s">
        <v>38880</v>
      </c>
      <c r="D7238" s="145" t="s">
        <v>1549</v>
      </c>
      <c r="E7238" s="146">
        <v>5.43</v>
      </c>
    </row>
    <row r="7239" spans="2:5" x14ac:dyDescent="0.2">
      <c r="B7239" s="144" t="s">
        <v>38881</v>
      </c>
      <c r="C7239" s="145" t="s">
        <v>38882</v>
      </c>
      <c r="D7239" s="145" t="s">
        <v>1549</v>
      </c>
      <c r="E7239" s="146">
        <v>1.0900000000000001</v>
      </c>
    </row>
    <row r="7240" spans="2:5" x14ac:dyDescent="0.2">
      <c r="B7240" s="144" t="s">
        <v>38883</v>
      </c>
      <c r="C7240" s="145" t="s">
        <v>38884</v>
      </c>
      <c r="D7240" s="145" t="s">
        <v>1549</v>
      </c>
      <c r="E7240" s="146">
        <v>1.31</v>
      </c>
    </row>
    <row r="7241" spans="2:5" x14ac:dyDescent="0.2">
      <c r="B7241" s="144" t="s">
        <v>38885</v>
      </c>
      <c r="C7241" s="145" t="s">
        <v>38886</v>
      </c>
      <c r="D7241" s="145" t="s">
        <v>1549</v>
      </c>
      <c r="E7241" s="146">
        <v>4.3</v>
      </c>
    </row>
    <row r="7242" spans="2:5" x14ac:dyDescent="0.2">
      <c r="B7242" s="144" t="s">
        <v>38887</v>
      </c>
      <c r="C7242" s="145" t="s">
        <v>38888</v>
      </c>
      <c r="D7242" s="145" t="s">
        <v>1549</v>
      </c>
      <c r="E7242" s="146">
        <v>9.51</v>
      </c>
    </row>
    <row r="7243" spans="2:5" x14ac:dyDescent="0.2">
      <c r="B7243" s="144" t="s">
        <v>38889</v>
      </c>
      <c r="C7243" s="145" t="s">
        <v>38890</v>
      </c>
      <c r="D7243" s="145" t="s">
        <v>1549</v>
      </c>
      <c r="E7243" s="146">
        <v>19.75</v>
      </c>
    </row>
    <row r="7244" spans="2:5" x14ac:dyDescent="0.2">
      <c r="B7244" s="144" t="s">
        <v>38891</v>
      </c>
      <c r="C7244" s="145" t="s">
        <v>38892</v>
      </c>
      <c r="D7244" s="145" t="s">
        <v>1549</v>
      </c>
      <c r="E7244" s="146">
        <v>0.51</v>
      </c>
    </row>
    <row r="7245" spans="2:5" x14ac:dyDescent="0.2">
      <c r="B7245" s="144" t="s">
        <v>38893</v>
      </c>
      <c r="C7245" s="145" t="s">
        <v>38894</v>
      </c>
      <c r="D7245" s="145" t="s">
        <v>1549</v>
      </c>
      <c r="E7245" s="146">
        <v>0.63</v>
      </c>
    </row>
    <row r="7246" spans="2:5" x14ac:dyDescent="0.2">
      <c r="B7246" s="144" t="s">
        <v>38895</v>
      </c>
      <c r="C7246" s="145" t="s">
        <v>38896</v>
      </c>
      <c r="D7246" s="145" t="s">
        <v>1549</v>
      </c>
      <c r="E7246" s="146">
        <v>1.55</v>
      </c>
    </row>
    <row r="7247" spans="2:5" x14ac:dyDescent="0.2">
      <c r="B7247" s="144" t="s">
        <v>38897</v>
      </c>
      <c r="C7247" s="145" t="s">
        <v>38898</v>
      </c>
      <c r="D7247" s="145" t="s">
        <v>1549</v>
      </c>
      <c r="E7247" s="146">
        <v>3.15</v>
      </c>
    </row>
    <row r="7248" spans="2:5" x14ac:dyDescent="0.2">
      <c r="B7248" s="144" t="s">
        <v>38899</v>
      </c>
      <c r="C7248" s="145" t="s">
        <v>38900</v>
      </c>
      <c r="D7248" s="145" t="s">
        <v>1549</v>
      </c>
      <c r="E7248" s="146">
        <v>3.7</v>
      </c>
    </row>
    <row r="7249" spans="2:5" x14ac:dyDescent="0.2">
      <c r="B7249" s="144" t="s">
        <v>38901</v>
      </c>
      <c r="C7249" s="145" t="s">
        <v>38902</v>
      </c>
      <c r="D7249" s="145" t="s">
        <v>1549</v>
      </c>
      <c r="E7249" s="146">
        <v>9.64</v>
      </c>
    </row>
    <row r="7250" spans="2:5" x14ac:dyDescent="0.2">
      <c r="B7250" s="144" t="s">
        <v>38903</v>
      </c>
      <c r="C7250" s="145" t="s">
        <v>38904</v>
      </c>
      <c r="D7250" s="145" t="s">
        <v>1549</v>
      </c>
      <c r="E7250" s="146">
        <v>16.78</v>
      </c>
    </row>
    <row r="7251" spans="2:5" x14ac:dyDescent="0.2">
      <c r="B7251" s="144" t="s">
        <v>38905</v>
      </c>
      <c r="C7251" s="145" t="s">
        <v>38906</v>
      </c>
      <c r="D7251" s="145" t="s">
        <v>1549</v>
      </c>
      <c r="E7251" s="146">
        <v>38.39</v>
      </c>
    </row>
    <row r="7252" spans="2:5" x14ac:dyDescent="0.2">
      <c r="B7252" s="144" t="s">
        <v>38907</v>
      </c>
      <c r="C7252" s="145" t="s">
        <v>38908</v>
      </c>
      <c r="D7252" s="145" t="s">
        <v>1549</v>
      </c>
      <c r="E7252" s="146">
        <v>15.16</v>
      </c>
    </row>
    <row r="7253" spans="2:5" x14ac:dyDescent="0.2">
      <c r="B7253" s="144" t="s">
        <v>38909</v>
      </c>
      <c r="C7253" s="145" t="s">
        <v>38910</v>
      </c>
      <c r="D7253" s="145" t="s">
        <v>1549</v>
      </c>
      <c r="E7253" s="146">
        <v>135.82</v>
      </c>
    </row>
    <row r="7254" spans="2:5" x14ac:dyDescent="0.2">
      <c r="B7254" s="144" t="s">
        <v>38911</v>
      </c>
      <c r="C7254" s="145" t="s">
        <v>38912</v>
      </c>
      <c r="D7254" s="145" t="s">
        <v>1549</v>
      </c>
      <c r="E7254" s="146">
        <v>135.82</v>
      </c>
    </row>
    <row r="7255" spans="2:5" x14ac:dyDescent="0.2">
      <c r="B7255" s="144" t="s">
        <v>38913</v>
      </c>
      <c r="C7255" s="145" t="s">
        <v>38914</v>
      </c>
      <c r="D7255" s="145" t="s">
        <v>1549</v>
      </c>
      <c r="E7255" s="146">
        <v>135.82</v>
      </c>
    </row>
    <row r="7256" spans="2:5" x14ac:dyDescent="0.2">
      <c r="B7256" s="144" t="s">
        <v>38915</v>
      </c>
      <c r="C7256" s="145" t="s">
        <v>38916</v>
      </c>
      <c r="D7256" s="145" t="s">
        <v>1549</v>
      </c>
      <c r="E7256" s="146">
        <v>3.48</v>
      </c>
    </row>
    <row r="7257" spans="2:5" x14ac:dyDescent="0.2">
      <c r="B7257" s="144" t="s">
        <v>38917</v>
      </c>
      <c r="C7257" s="145" t="s">
        <v>38918</v>
      </c>
      <c r="D7257" s="145" t="s">
        <v>1549</v>
      </c>
      <c r="E7257" s="146">
        <v>2.66</v>
      </c>
    </row>
    <row r="7258" spans="2:5" x14ac:dyDescent="0.2">
      <c r="B7258" s="144" t="s">
        <v>38919</v>
      </c>
      <c r="C7258" s="145" t="s">
        <v>38920</v>
      </c>
      <c r="D7258" s="145" t="s">
        <v>1549</v>
      </c>
      <c r="E7258" s="146">
        <v>4.37</v>
      </c>
    </row>
    <row r="7259" spans="2:5" x14ac:dyDescent="0.2">
      <c r="B7259" s="144" t="s">
        <v>38921</v>
      </c>
      <c r="C7259" s="145" t="s">
        <v>38922</v>
      </c>
      <c r="D7259" s="145" t="s">
        <v>1549</v>
      </c>
      <c r="E7259" s="146">
        <v>1.39</v>
      </c>
    </row>
    <row r="7260" spans="2:5" x14ac:dyDescent="0.2">
      <c r="B7260" s="144" t="s">
        <v>38923</v>
      </c>
      <c r="C7260" s="145" t="s">
        <v>38924</v>
      </c>
      <c r="D7260" s="145" t="s">
        <v>1549</v>
      </c>
      <c r="E7260" s="146">
        <v>38.119999999999997</v>
      </c>
    </row>
    <row r="7261" spans="2:5" x14ac:dyDescent="0.2">
      <c r="B7261" s="144" t="s">
        <v>38925</v>
      </c>
      <c r="C7261" s="145" t="s">
        <v>38926</v>
      </c>
      <c r="D7261" s="145" t="s">
        <v>1549</v>
      </c>
      <c r="E7261" s="146">
        <v>45.03</v>
      </c>
    </row>
    <row r="7262" spans="2:5" x14ac:dyDescent="0.2">
      <c r="B7262" s="144" t="s">
        <v>38927</v>
      </c>
      <c r="C7262" s="145" t="s">
        <v>38928</v>
      </c>
      <c r="D7262" s="145" t="s">
        <v>1549</v>
      </c>
      <c r="E7262" s="146">
        <v>43.16</v>
      </c>
    </row>
    <row r="7263" spans="2:5" x14ac:dyDescent="0.2">
      <c r="B7263" s="144" t="s">
        <v>38929</v>
      </c>
      <c r="C7263" s="145" t="s">
        <v>38930</v>
      </c>
      <c r="D7263" s="145" t="s">
        <v>1549</v>
      </c>
      <c r="E7263" s="146">
        <v>1.03</v>
      </c>
    </row>
    <row r="7264" spans="2:5" x14ac:dyDescent="0.2">
      <c r="B7264" s="144" t="s">
        <v>38931</v>
      </c>
      <c r="C7264" s="145" t="s">
        <v>38932</v>
      </c>
      <c r="D7264" s="145" t="s">
        <v>1549</v>
      </c>
      <c r="E7264" s="146">
        <v>2.96</v>
      </c>
    </row>
    <row r="7265" spans="2:5" x14ac:dyDescent="0.2">
      <c r="B7265" s="144" t="s">
        <v>38933</v>
      </c>
      <c r="C7265" s="145" t="s">
        <v>38934</v>
      </c>
      <c r="D7265" s="145" t="s">
        <v>1549</v>
      </c>
      <c r="E7265" s="146">
        <v>3.6</v>
      </c>
    </row>
    <row r="7266" spans="2:5" x14ac:dyDescent="0.2">
      <c r="B7266" s="144" t="s">
        <v>38935</v>
      </c>
      <c r="C7266" s="145" t="s">
        <v>38936</v>
      </c>
      <c r="D7266" s="145" t="s">
        <v>1549</v>
      </c>
      <c r="E7266" s="146">
        <v>13.45</v>
      </c>
    </row>
    <row r="7267" spans="2:5" x14ac:dyDescent="0.2">
      <c r="B7267" s="144" t="s">
        <v>38937</v>
      </c>
      <c r="C7267" s="145" t="s">
        <v>38938</v>
      </c>
      <c r="D7267" s="145" t="s">
        <v>1549</v>
      </c>
      <c r="E7267" s="146">
        <v>22.2</v>
      </c>
    </row>
    <row r="7268" spans="2:5" x14ac:dyDescent="0.2">
      <c r="B7268" s="144" t="s">
        <v>38939</v>
      </c>
      <c r="C7268" s="145" t="s">
        <v>38940</v>
      </c>
      <c r="D7268" s="145" t="s">
        <v>1549</v>
      </c>
      <c r="E7268" s="146">
        <v>26.75</v>
      </c>
    </row>
    <row r="7269" spans="2:5" x14ac:dyDescent="0.2">
      <c r="B7269" s="144" t="s">
        <v>38941</v>
      </c>
      <c r="C7269" s="145" t="s">
        <v>38942</v>
      </c>
      <c r="D7269" s="145" t="s">
        <v>1549</v>
      </c>
      <c r="E7269" s="146">
        <v>4.7</v>
      </c>
    </row>
    <row r="7270" spans="2:5" x14ac:dyDescent="0.2">
      <c r="B7270" s="144" t="s">
        <v>38943</v>
      </c>
      <c r="C7270" s="145" t="s">
        <v>38944</v>
      </c>
      <c r="D7270" s="145" t="s">
        <v>1549</v>
      </c>
      <c r="E7270" s="146">
        <v>0.99</v>
      </c>
    </row>
    <row r="7271" spans="2:5" x14ac:dyDescent="0.2">
      <c r="B7271" s="144" t="s">
        <v>38945</v>
      </c>
      <c r="C7271" s="145" t="s">
        <v>38946</v>
      </c>
      <c r="D7271" s="145" t="s">
        <v>1549</v>
      </c>
      <c r="E7271" s="146">
        <v>2.14</v>
      </c>
    </row>
    <row r="7272" spans="2:5" x14ac:dyDescent="0.2">
      <c r="B7272" s="144" t="s">
        <v>38947</v>
      </c>
      <c r="C7272" s="145" t="s">
        <v>38948</v>
      </c>
      <c r="D7272" s="145" t="s">
        <v>1549</v>
      </c>
      <c r="E7272" s="146">
        <v>4.05</v>
      </c>
    </row>
    <row r="7273" spans="2:5" x14ac:dyDescent="0.2">
      <c r="B7273" s="144" t="s">
        <v>38949</v>
      </c>
      <c r="C7273" s="145" t="s">
        <v>38950</v>
      </c>
      <c r="D7273" s="145" t="s">
        <v>1549</v>
      </c>
      <c r="E7273" s="146">
        <v>22.74</v>
      </c>
    </row>
    <row r="7274" spans="2:5" x14ac:dyDescent="0.2">
      <c r="B7274" s="144" t="s">
        <v>38951</v>
      </c>
      <c r="C7274" s="145" t="s">
        <v>38952</v>
      </c>
      <c r="D7274" s="145" t="s">
        <v>1549</v>
      </c>
      <c r="E7274" s="146">
        <v>53.5</v>
      </c>
    </row>
    <row r="7275" spans="2:5" x14ac:dyDescent="0.2">
      <c r="B7275" s="144" t="s">
        <v>38953</v>
      </c>
      <c r="C7275" s="145" t="s">
        <v>38954</v>
      </c>
      <c r="D7275" s="145" t="s">
        <v>1549</v>
      </c>
      <c r="E7275" s="146">
        <v>67.3</v>
      </c>
    </row>
    <row r="7276" spans="2:5" x14ac:dyDescent="0.2">
      <c r="B7276" s="144" t="s">
        <v>38955</v>
      </c>
      <c r="C7276" s="145" t="s">
        <v>38956</v>
      </c>
      <c r="D7276" s="145" t="s">
        <v>1549</v>
      </c>
      <c r="E7276" s="146">
        <v>87.71</v>
      </c>
    </row>
    <row r="7277" spans="2:5" x14ac:dyDescent="0.2">
      <c r="B7277" s="144" t="s">
        <v>38957</v>
      </c>
      <c r="C7277" s="145" t="s">
        <v>38958</v>
      </c>
      <c r="D7277" s="145" t="s">
        <v>1549</v>
      </c>
      <c r="E7277" s="146">
        <v>60.1</v>
      </c>
    </row>
    <row r="7278" spans="2:5" x14ac:dyDescent="0.2">
      <c r="B7278" s="144" t="s">
        <v>38959</v>
      </c>
      <c r="C7278" s="145" t="s">
        <v>38960</v>
      </c>
      <c r="D7278" s="145" t="s">
        <v>1549</v>
      </c>
      <c r="E7278" s="146">
        <v>89.7</v>
      </c>
    </row>
    <row r="7279" spans="2:5" x14ac:dyDescent="0.2">
      <c r="B7279" s="144" t="s">
        <v>38961</v>
      </c>
      <c r="C7279" s="145" t="s">
        <v>38962</v>
      </c>
      <c r="D7279" s="145" t="s">
        <v>1549</v>
      </c>
      <c r="E7279" s="146">
        <v>128</v>
      </c>
    </row>
    <row r="7280" spans="2:5" x14ac:dyDescent="0.2">
      <c r="B7280" s="144" t="s">
        <v>38963</v>
      </c>
      <c r="C7280" s="145" t="s">
        <v>38964</v>
      </c>
      <c r="D7280" s="145" t="s">
        <v>1549</v>
      </c>
      <c r="E7280" s="146">
        <v>7.48</v>
      </c>
    </row>
    <row r="7281" spans="2:5" x14ac:dyDescent="0.2">
      <c r="B7281" s="144" t="s">
        <v>38965</v>
      </c>
      <c r="C7281" s="145" t="s">
        <v>38966</v>
      </c>
      <c r="D7281" s="145" t="s">
        <v>1549</v>
      </c>
      <c r="E7281" s="146">
        <v>1186.8800000000001</v>
      </c>
    </row>
    <row r="7282" spans="2:5" x14ac:dyDescent="0.2">
      <c r="B7282" s="144" t="s">
        <v>38967</v>
      </c>
      <c r="C7282" s="145" t="s">
        <v>38968</v>
      </c>
      <c r="D7282" s="145" t="s">
        <v>1770</v>
      </c>
      <c r="E7282" s="146">
        <v>10.88</v>
      </c>
    </row>
    <row r="7283" spans="2:5" x14ac:dyDescent="0.2">
      <c r="B7283" s="144" t="s">
        <v>38969</v>
      </c>
      <c r="C7283" s="145" t="s">
        <v>38970</v>
      </c>
      <c r="D7283" s="145" t="s">
        <v>1770</v>
      </c>
      <c r="E7283" s="146">
        <v>15.09</v>
      </c>
    </row>
    <row r="7284" spans="2:5" x14ac:dyDescent="0.2">
      <c r="B7284" s="144" t="s">
        <v>38971</v>
      </c>
      <c r="C7284" s="145" t="s">
        <v>38972</v>
      </c>
      <c r="D7284" s="145" t="s">
        <v>1770</v>
      </c>
      <c r="E7284" s="146">
        <v>25.27</v>
      </c>
    </row>
    <row r="7285" spans="2:5" x14ac:dyDescent="0.2">
      <c r="B7285" s="144" t="s">
        <v>38973</v>
      </c>
      <c r="C7285" s="145" t="s">
        <v>38974</v>
      </c>
      <c r="D7285" s="145" t="s">
        <v>5902</v>
      </c>
      <c r="E7285" s="146">
        <v>37.479999999999997</v>
      </c>
    </row>
    <row r="7286" spans="2:5" x14ac:dyDescent="0.2">
      <c r="B7286" s="144" t="s">
        <v>38975</v>
      </c>
      <c r="C7286" s="145" t="s">
        <v>38976</v>
      </c>
      <c r="D7286" s="145" t="s">
        <v>1549</v>
      </c>
      <c r="E7286" s="146">
        <v>4.26</v>
      </c>
    </row>
    <row r="7287" spans="2:5" x14ac:dyDescent="0.2">
      <c r="B7287" s="144" t="s">
        <v>38977</v>
      </c>
      <c r="C7287" s="145" t="s">
        <v>38978</v>
      </c>
      <c r="D7287" s="145" t="s">
        <v>1549</v>
      </c>
      <c r="E7287" s="146">
        <v>12.84</v>
      </c>
    </row>
    <row r="7288" spans="2:5" x14ac:dyDescent="0.2">
      <c r="B7288" s="144" t="s">
        <v>38979</v>
      </c>
      <c r="C7288" s="145" t="s">
        <v>38980</v>
      </c>
      <c r="D7288" s="145" t="s">
        <v>1549</v>
      </c>
      <c r="E7288" s="146">
        <v>40.590000000000003</v>
      </c>
    </row>
    <row r="7289" spans="2:5" x14ac:dyDescent="0.2">
      <c r="B7289" s="144" t="s">
        <v>38981</v>
      </c>
      <c r="C7289" s="145" t="s">
        <v>38982</v>
      </c>
      <c r="D7289" s="145" t="s">
        <v>1549</v>
      </c>
      <c r="E7289" s="146">
        <v>106.32</v>
      </c>
    </row>
    <row r="7290" spans="2:5" x14ac:dyDescent="0.2">
      <c r="B7290" s="144" t="s">
        <v>38983</v>
      </c>
      <c r="C7290" s="145" t="s">
        <v>38984</v>
      </c>
      <c r="D7290" s="145" t="s">
        <v>1549</v>
      </c>
      <c r="E7290" s="146">
        <v>18.12</v>
      </c>
    </row>
    <row r="7291" spans="2:5" x14ac:dyDescent="0.2">
      <c r="B7291" s="144" t="s">
        <v>38985</v>
      </c>
      <c r="C7291" s="145" t="s">
        <v>38986</v>
      </c>
      <c r="D7291" s="145" t="s">
        <v>1549</v>
      </c>
      <c r="E7291" s="146">
        <v>50.15</v>
      </c>
    </row>
    <row r="7292" spans="2:5" x14ac:dyDescent="0.2">
      <c r="B7292" s="144" t="s">
        <v>38987</v>
      </c>
      <c r="C7292" s="145" t="s">
        <v>38988</v>
      </c>
      <c r="D7292" s="145" t="s">
        <v>1549</v>
      </c>
      <c r="E7292" s="146">
        <v>6.77</v>
      </c>
    </row>
    <row r="7293" spans="2:5" x14ac:dyDescent="0.2">
      <c r="B7293" s="144" t="s">
        <v>38989</v>
      </c>
      <c r="C7293" s="145" t="s">
        <v>38990</v>
      </c>
      <c r="D7293" s="145" t="s">
        <v>1549</v>
      </c>
      <c r="E7293" s="146">
        <v>90.69</v>
      </c>
    </row>
    <row r="7294" spans="2:5" x14ac:dyDescent="0.2">
      <c r="B7294" s="144" t="s">
        <v>38991</v>
      </c>
      <c r="C7294" s="145" t="s">
        <v>38992</v>
      </c>
      <c r="D7294" s="145" t="s">
        <v>1549</v>
      </c>
      <c r="E7294" s="146">
        <v>4.8600000000000003</v>
      </c>
    </row>
    <row r="7295" spans="2:5" x14ac:dyDescent="0.2">
      <c r="B7295" s="144" t="s">
        <v>38993</v>
      </c>
      <c r="C7295" s="145" t="s">
        <v>38994</v>
      </c>
      <c r="D7295" s="145" t="s">
        <v>1549</v>
      </c>
      <c r="E7295" s="146">
        <v>14.13</v>
      </c>
    </row>
    <row r="7296" spans="2:5" x14ac:dyDescent="0.2">
      <c r="B7296" s="144" t="s">
        <v>38995</v>
      </c>
      <c r="C7296" s="145" t="s">
        <v>38996</v>
      </c>
      <c r="D7296" s="145" t="s">
        <v>1549</v>
      </c>
      <c r="E7296" s="146">
        <v>1.17</v>
      </c>
    </row>
    <row r="7297" spans="2:5" x14ac:dyDescent="0.2">
      <c r="B7297" s="144" t="s">
        <v>38997</v>
      </c>
      <c r="C7297" s="145" t="s">
        <v>38998</v>
      </c>
      <c r="D7297" s="145" t="s">
        <v>1549</v>
      </c>
      <c r="E7297" s="146">
        <v>81.86</v>
      </c>
    </row>
    <row r="7298" spans="2:5" x14ac:dyDescent="0.2">
      <c r="B7298" s="144" t="s">
        <v>38999</v>
      </c>
      <c r="C7298" s="145" t="s">
        <v>39000</v>
      </c>
      <c r="D7298" s="145" t="s">
        <v>1549</v>
      </c>
      <c r="E7298" s="146">
        <v>102.51</v>
      </c>
    </row>
    <row r="7299" spans="2:5" x14ac:dyDescent="0.2">
      <c r="B7299" s="144" t="s">
        <v>39001</v>
      </c>
      <c r="C7299" s="145" t="s">
        <v>39002</v>
      </c>
      <c r="D7299" s="145" t="s">
        <v>1549</v>
      </c>
      <c r="E7299" s="146">
        <v>31.45</v>
      </c>
    </row>
    <row r="7300" spans="2:5" x14ac:dyDescent="0.2">
      <c r="B7300" s="144" t="s">
        <v>39003</v>
      </c>
      <c r="C7300" s="145" t="s">
        <v>39004</v>
      </c>
      <c r="D7300" s="145" t="s">
        <v>1549</v>
      </c>
      <c r="E7300" s="146">
        <v>44.04</v>
      </c>
    </row>
    <row r="7301" spans="2:5" x14ac:dyDescent="0.2">
      <c r="B7301" s="144" t="s">
        <v>39005</v>
      </c>
      <c r="C7301" s="145" t="s">
        <v>39006</v>
      </c>
      <c r="D7301" s="145" t="s">
        <v>1549</v>
      </c>
      <c r="E7301" s="146">
        <v>0.66</v>
      </c>
    </row>
    <row r="7302" spans="2:5" x14ac:dyDescent="0.2">
      <c r="B7302" s="144" t="s">
        <v>39007</v>
      </c>
      <c r="C7302" s="145" t="s">
        <v>39008</v>
      </c>
      <c r="D7302" s="145" t="s">
        <v>1549</v>
      </c>
      <c r="E7302" s="146">
        <v>6.55</v>
      </c>
    </row>
    <row r="7303" spans="2:5" x14ac:dyDescent="0.2">
      <c r="B7303" s="144" t="s">
        <v>39009</v>
      </c>
      <c r="C7303" s="145" t="s">
        <v>39010</v>
      </c>
      <c r="D7303" s="145" t="s">
        <v>1549</v>
      </c>
      <c r="E7303" s="146">
        <v>2.2799999999999998</v>
      </c>
    </row>
    <row r="7304" spans="2:5" x14ac:dyDescent="0.2">
      <c r="B7304" s="144" t="s">
        <v>39011</v>
      </c>
      <c r="C7304" s="145" t="s">
        <v>39012</v>
      </c>
      <c r="D7304" s="145" t="s">
        <v>1549</v>
      </c>
      <c r="E7304" s="146">
        <v>4.04</v>
      </c>
    </row>
    <row r="7305" spans="2:5" x14ac:dyDescent="0.2">
      <c r="B7305" s="144" t="s">
        <v>39013</v>
      </c>
      <c r="C7305" s="145" t="s">
        <v>39014</v>
      </c>
      <c r="D7305" s="145" t="s">
        <v>1549</v>
      </c>
      <c r="E7305" s="146">
        <v>9.1199999999999992</v>
      </c>
    </row>
    <row r="7306" spans="2:5" x14ac:dyDescent="0.2">
      <c r="B7306" s="144" t="s">
        <v>39015</v>
      </c>
      <c r="C7306" s="145" t="s">
        <v>39016</v>
      </c>
      <c r="D7306" s="145" t="s">
        <v>1549</v>
      </c>
      <c r="E7306" s="146">
        <v>35.96</v>
      </c>
    </row>
    <row r="7307" spans="2:5" x14ac:dyDescent="0.2">
      <c r="B7307" s="144" t="s">
        <v>39017</v>
      </c>
      <c r="C7307" s="145" t="s">
        <v>39018</v>
      </c>
      <c r="D7307" s="145" t="s">
        <v>1549</v>
      </c>
      <c r="E7307" s="146">
        <v>19.23</v>
      </c>
    </row>
    <row r="7308" spans="2:5" x14ac:dyDescent="0.2">
      <c r="B7308" s="144" t="s">
        <v>39019</v>
      </c>
      <c r="C7308" s="145" t="s">
        <v>39020</v>
      </c>
      <c r="D7308" s="145" t="s">
        <v>1549</v>
      </c>
      <c r="E7308" s="146">
        <v>19.23</v>
      </c>
    </row>
    <row r="7309" spans="2:5" x14ac:dyDescent="0.2">
      <c r="B7309" s="144" t="s">
        <v>39021</v>
      </c>
      <c r="C7309" s="145" t="s">
        <v>39022</v>
      </c>
      <c r="D7309" s="145" t="s">
        <v>1549</v>
      </c>
      <c r="E7309" s="146">
        <v>19.27</v>
      </c>
    </row>
    <row r="7310" spans="2:5" x14ac:dyDescent="0.2">
      <c r="B7310" s="144" t="s">
        <v>39023</v>
      </c>
      <c r="C7310" s="145" t="s">
        <v>39024</v>
      </c>
      <c r="D7310" s="145" t="s">
        <v>1549</v>
      </c>
      <c r="E7310" s="146">
        <v>29.37</v>
      </c>
    </row>
    <row r="7311" spans="2:5" x14ac:dyDescent="0.2">
      <c r="B7311" s="144" t="s">
        <v>39025</v>
      </c>
      <c r="C7311" s="145" t="s">
        <v>39026</v>
      </c>
      <c r="D7311" s="145" t="s">
        <v>1549</v>
      </c>
      <c r="E7311" s="146">
        <v>25.83</v>
      </c>
    </row>
    <row r="7312" spans="2:5" x14ac:dyDescent="0.2">
      <c r="B7312" s="144" t="s">
        <v>39027</v>
      </c>
      <c r="C7312" s="145" t="s">
        <v>39028</v>
      </c>
      <c r="D7312" s="145" t="s">
        <v>1549</v>
      </c>
      <c r="E7312" s="146">
        <v>5.49</v>
      </c>
    </row>
    <row r="7313" spans="2:5" x14ac:dyDescent="0.2">
      <c r="B7313" s="144" t="s">
        <v>39029</v>
      </c>
      <c r="C7313" s="145" t="s">
        <v>39030</v>
      </c>
      <c r="D7313" s="145" t="s">
        <v>1549</v>
      </c>
      <c r="E7313" s="146">
        <v>4.6500000000000004</v>
      </c>
    </row>
    <row r="7314" spans="2:5" x14ac:dyDescent="0.2">
      <c r="B7314" s="144" t="s">
        <v>39031</v>
      </c>
      <c r="C7314" s="145" t="s">
        <v>39032</v>
      </c>
      <c r="D7314" s="145" t="s">
        <v>1549</v>
      </c>
      <c r="E7314" s="146">
        <v>6.42</v>
      </c>
    </row>
    <row r="7315" spans="2:5" x14ac:dyDescent="0.2">
      <c r="B7315" s="144" t="s">
        <v>39033</v>
      </c>
      <c r="C7315" s="145" t="s">
        <v>39034</v>
      </c>
      <c r="D7315" s="145" t="s">
        <v>1549</v>
      </c>
      <c r="E7315" s="146">
        <v>37.24</v>
      </c>
    </row>
    <row r="7316" spans="2:5" x14ac:dyDescent="0.2">
      <c r="B7316" s="144" t="s">
        <v>39035</v>
      </c>
      <c r="C7316" s="145" t="s">
        <v>39036</v>
      </c>
      <c r="D7316" s="145" t="s">
        <v>1549</v>
      </c>
      <c r="E7316" s="146">
        <v>17.13</v>
      </c>
    </row>
    <row r="7317" spans="2:5" x14ac:dyDescent="0.2">
      <c r="B7317" s="144" t="s">
        <v>39037</v>
      </c>
      <c r="C7317" s="145" t="s">
        <v>39038</v>
      </c>
      <c r="D7317" s="145" t="s">
        <v>1549</v>
      </c>
      <c r="E7317" s="146">
        <v>26.25</v>
      </c>
    </row>
    <row r="7318" spans="2:5" x14ac:dyDescent="0.2">
      <c r="B7318" s="144" t="s">
        <v>39039</v>
      </c>
      <c r="C7318" s="145" t="s">
        <v>39040</v>
      </c>
      <c r="D7318" s="145" t="s">
        <v>1549</v>
      </c>
      <c r="E7318" s="146">
        <v>30.19</v>
      </c>
    </row>
    <row r="7319" spans="2:5" x14ac:dyDescent="0.2">
      <c r="B7319" s="144" t="s">
        <v>39041</v>
      </c>
      <c r="C7319" s="145" t="s">
        <v>39042</v>
      </c>
      <c r="D7319" s="145" t="s">
        <v>1549</v>
      </c>
      <c r="E7319" s="146">
        <v>37.24</v>
      </c>
    </row>
    <row r="7320" spans="2:5" x14ac:dyDescent="0.2">
      <c r="B7320" s="144" t="s">
        <v>39043</v>
      </c>
      <c r="C7320" s="145" t="s">
        <v>39044</v>
      </c>
      <c r="D7320" s="145" t="s">
        <v>1549</v>
      </c>
      <c r="E7320" s="146">
        <v>14.21</v>
      </c>
    </row>
    <row r="7321" spans="2:5" x14ac:dyDescent="0.2">
      <c r="B7321" s="144" t="s">
        <v>39045</v>
      </c>
      <c r="C7321" s="145" t="s">
        <v>39046</v>
      </c>
      <c r="D7321" s="145" t="s">
        <v>1549</v>
      </c>
      <c r="E7321" s="146">
        <v>455.99</v>
      </c>
    </row>
    <row r="7322" spans="2:5" x14ac:dyDescent="0.2">
      <c r="B7322" s="144" t="s">
        <v>39047</v>
      </c>
      <c r="C7322" s="145" t="s">
        <v>39048</v>
      </c>
      <c r="D7322" s="145" t="s">
        <v>1549</v>
      </c>
      <c r="E7322" s="146">
        <v>21.84</v>
      </c>
    </row>
    <row r="7323" spans="2:5" x14ac:dyDescent="0.2">
      <c r="B7323" s="144" t="s">
        <v>39049</v>
      </c>
      <c r="C7323" s="145" t="s">
        <v>39050</v>
      </c>
      <c r="D7323" s="145" t="s">
        <v>1549</v>
      </c>
      <c r="E7323" s="146">
        <v>23.04</v>
      </c>
    </row>
    <row r="7324" spans="2:5" x14ac:dyDescent="0.2">
      <c r="B7324" s="144" t="s">
        <v>39051</v>
      </c>
      <c r="C7324" s="145" t="s">
        <v>39052</v>
      </c>
      <c r="D7324" s="145" t="s">
        <v>1549</v>
      </c>
      <c r="E7324" s="146">
        <v>36.369999999999997</v>
      </c>
    </row>
    <row r="7325" spans="2:5" x14ac:dyDescent="0.2">
      <c r="B7325" s="144" t="s">
        <v>39053</v>
      </c>
      <c r="C7325" s="145" t="s">
        <v>39054</v>
      </c>
      <c r="D7325" s="145" t="s">
        <v>1549</v>
      </c>
      <c r="E7325" s="146">
        <v>49.56</v>
      </c>
    </row>
    <row r="7326" spans="2:5" x14ac:dyDescent="0.2">
      <c r="B7326" s="144" t="s">
        <v>39055</v>
      </c>
      <c r="C7326" s="145" t="s">
        <v>39056</v>
      </c>
      <c r="D7326" s="145" t="s">
        <v>1549</v>
      </c>
      <c r="E7326" s="146">
        <v>62.57</v>
      </c>
    </row>
    <row r="7327" spans="2:5" x14ac:dyDescent="0.2">
      <c r="B7327" s="144" t="s">
        <v>39057</v>
      </c>
      <c r="C7327" s="145" t="s">
        <v>39058</v>
      </c>
      <c r="D7327" s="145" t="s">
        <v>1549</v>
      </c>
      <c r="E7327" s="146">
        <v>87.16</v>
      </c>
    </row>
    <row r="7328" spans="2:5" x14ac:dyDescent="0.2">
      <c r="B7328" s="144" t="s">
        <v>39059</v>
      </c>
      <c r="C7328" s="145" t="s">
        <v>39060</v>
      </c>
      <c r="D7328" s="145" t="s">
        <v>1549</v>
      </c>
      <c r="E7328" s="146">
        <v>180.76</v>
      </c>
    </row>
    <row r="7329" spans="2:5" x14ac:dyDescent="0.2">
      <c r="B7329" s="144" t="s">
        <v>39061</v>
      </c>
      <c r="C7329" s="145" t="s">
        <v>39062</v>
      </c>
      <c r="D7329" s="145" t="s">
        <v>1549</v>
      </c>
      <c r="E7329" s="146">
        <v>218.84</v>
      </c>
    </row>
    <row r="7330" spans="2:5" x14ac:dyDescent="0.2">
      <c r="B7330" s="144" t="s">
        <v>39063</v>
      </c>
      <c r="C7330" s="145" t="s">
        <v>39064</v>
      </c>
      <c r="D7330" s="145" t="s">
        <v>1549</v>
      </c>
      <c r="E7330" s="146">
        <v>49.83</v>
      </c>
    </row>
    <row r="7331" spans="2:5" x14ac:dyDescent="0.2">
      <c r="B7331" s="144" t="s">
        <v>39065</v>
      </c>
      <c r="C7331" s="145" t="s">
        <v>39066</v>
      </c>
      <c r="D7331" s="145" t="s">
        <v>1549</v>
      </c>
      <c r="E7331" s="146">
        <v>56.21</v>
      </c>
    </row>
    <row r="7332" spans="2:5" x14ac:dyDescent="0.2">
      <c r="B7332" s="144" t="s">
        <v>39067</v>
      </c>
      <c r="C7332" s="145" t="s">
        <v>39068</v>
      </c>
      <c r="D7332" s="145" t="s">
        <v>1549</v>
      </c>
      <c r="E7332" s="146">
        <v>68.81</v>
      </c>
    </row>
    <row r="7333" spans="2:5" x14ac:dyDescent="0.2">
      <c r="B7333" s="144" t="s">
        <v>39069</v>
      </c>
      <c r="C7333" s="145" t="s">
        <v>39070</v>
      </c>
      <c r="D7333" s="145" t="s">
        <v>1549</v>
      </c>
      <c r="E7333" s="146">
        <v>95.66</v>
      </c>
    </row>
    <row r="7334" spans="2:5" x14ac:dyDescent="0.2">
      <c r="B7334" s="144" t="s">
        <v>39071</v>
      </c>
      <c r="C7334" s="145" t="s">
        <v>39072</v>
      </c>
      <c r="D7334" s="145" t="s">
        <v>1549</v>
      </c>
      <c r="E7334" s="146">
        <v>100.06</v>
      </c>
    </row>
    <row r="7335" spans="2:5" x14ac:dyDescent="0.2">
      <c r="B7335" s="144" t="s">
        <v>39073</v>
      </c>
      <c r="C7335" s="145" t="s">
        <v>39074</v>
      </c>
      <c r="D7335" s="145" t="s">
        <v>1549</v>
      </c>
      <c r="E7335" s="146">
        <v>51.28</v>
      </c>
    </row>
    <row r="7336" spans="2:5" x14ac:dyDescent="0.2">
      <c r="B7336" s="144" t="s">
        <v>39075</v>
      </c>
      <c r="C7336" s="145" t="s">
        <v>39076</v>
      </c>
      <c r="D7336" s="145" t="s">
        <v>1549</v>
      </c>
      <c r="E7336" s="146">
        <v>53.01</v>
      </c>
    </row>
    <row r="7337" spans="2:5" x14ac:dyDescent="0.2">
      <c r="B7337" s="144" t="s">
        <v>39077</v>
      </c>
      <c r="C7337" s="145" t="s">
        <v>39078</v>
      </c>
      <c r="D7337" s="145" t="s">
        <v>1549</v>
      </c>
      <c r="E7337" s="146">
        <v>64.349999999999994</v>
      </c>
    </row>
    <row r="7338" spans="2:5" x14ac:dyDescent="0.2">
      <c r="B7338" s="144" t="s">
        <v>39079</v>
      </c>
      <c r="C7338" s="145" t="s">
        <v>39080</v>
      </c>
      <c r="D7338" s="145" t="s">
        <v>1549</v>
      </c>
      <c r="E7338" s="146">
        <v>16.420000000000002</v>
      </c>
    </row>
    <row r="7339" spans="2:5" x14ac:dyDescent="0.2">
      <c r="B7339" s="144" t="s">
        <v>39081</v>
      </c>
      <c r="C7339" s="145" t="s">
        <v>39082</v>
      </c>
      <c r="D7339" s="145" t="s">
        <v>1549</v>
      </c>
      <c r="E7339" s="146">
        <v>76.05</v>
      </c>
    </row>
    <row r="7340" spans="2:5" x14ac:dyDescent="0.2">
      <c r="B7340" s="144" t="s">
        <v>39083</v>
      </c>
      <c r="C7340" s="145" t="s">
        <v>39084</v>
      </c>
      <c r="D7340" s="145" t="s">
        <v>1549</v>
      </c>
      <c r="E7340" s="146">
        <v>51.02</v>
      </c>
    </row>
    <row r="7341" spans="2:5" x14ac:dyDescent="0.2">
      <c r="B7341" s="144" t="s">
        <v>39085</v>
      </c>
      <c r="C7341" s="145" t="s">
        <v>39086</v>
      </c>
      <c r="D7341" s="145" t="s">
        <v>1549</v>
      </c>
      <c r="E7341" s="146">
        <v>121.07</v>
      </c>
    </row>
    <row r="7342" spans="2:5" x14ac:dyDescent="0.2">
      <c r="B7342" s="144" t="s">
        <v>39087</v>
      </c>
      <c r="C7342" s="145" t="s">
        <v>39088</v>
      </c>
      <c r="D7342" s="145" t="s">
        <v>1549</v>
      </c>
      <c r="E7342" s="146">
        <v>37.79</v>
      </c>
    </row>
    <row r="7343" spans="2:5" x14ac:dyDescent="0.2">
      <c r="B7343" s="144" t="s">
        <v>39089</v>
      </c>
      <c r="C7343" s="145" t="s">
        <v>39090</v>
      </c>
      <c r="D7343" s="145" t="s">
        <v>1549</v>
      </c>
      <c r="E7343" s="146">
        <v>180</v>
      </c>
    </row>
    <row r="7344" spans="2:5" x14ac:dyDescent="0.2">
      <c r="B7344" s="144" t="s">
        <v>39091</v>
      </c>
      <c r="C7344" s="145" t="s">
        <v>39092</v>
      </c>
      <c r="D7344" s="145" t="s">
        <v>1549</v>
      </c>
      <c r="E7344" s="146">
        <v>51.02</v>
      </c>
    </row>
    <row r="7345" spans="2:5" x14ac:dyDescent="0.2">
      <c r="B7345" s="144" t="s">
        <v>39093</v>
      </c>
      <c r="C7345" s="145" t="s">
        <v>39094</v>
      </c>
      <c r="D7345" s="145" t="s">
        <v>1549</v>
      </c>
      <c r="E7345" s="146">
        <v>37.79</v>
      </c>
    </row>
    <row r="7346" spans="2:5" x14ac:dyDescent="0.2">
      <c r="B7346" s="144" t="s">
        <v>39095</v>
      </c>
      <c r="C7346" s="145" t="s">
        <v>39096</v>
      </c>
      <c r="D7346" s="145" t="s">
        <v>1549</v>
      </c>
      <c r="E7346" s="146">
        <v>91.64</v>
      </c>
    </row>
    <row r="7347" spans="2:5" x14ac:dyDescent="0.2">
      <c r="B7347" s="144" t="s">
        <v>39097</v>
      </c>
      <c r="C7347" s="145" t="s">
        <v>39098</v>
      </c>
      <c r="D7347" s="145" t="s">
        <v>20799</v>
      </c>
      <c r="E7347" s="146">
        <v>39.22</v>
      </c>
    </row>
    <row r="7348" spans="2:5" x14ac:dyDescent="0.2">
      <c r="B7348" s="144" t="s">
        <v>39099</v>
      </c>
      <c r="C7348" s="145" t="s">
        <v>39100</v>
      </c>
      <c r="D7348" s="145" t="s">
        <v>1549</v>
      </c>
      <c r="E7348" s="146">
        <v>48.99</v>
      </c>
    </row>
    <row r="7349" spans="2:5" x14ac:dyDescent="0.2">
      <c r="B7349" s="144" t="s">
        <v>39101</v>
      </c>
      <c r="C7349" s="145" t="s">
        <v>39102</v>
      </c>
      <c r="D7349" s="145" t="s">
        <v>1549</v>
      </c>
      <c r="E7349" s="146">
        <v>51.34</v>
      </c>
    </row>
    <row r="7350" spans="2:5" x14ac:dyDescent="0.2">
      <c r="B7350" s="144" t="s">
        <v>39103</v>
      </c>
      <c r="C7350" s="145" t="s">
        <v>39104</v>
      </c>
      <c r="D7350" s="145" t="s">
        <v>1549</v>
      </c>
      <c r="E7350" s="146">
        <v>450</v>
      </c>
    </row>
    <row r="7351" spans="2:5" x14ac:dyDescent="0.2">
      <c r="B7351" s="144" t="s">
        <v>39105</v>
      </c>
      <c r="C7351" s="145" t="s">
        <v>39106</v>
      </c>
      <c r="D7351" s="145" t="s">
        <v>1549</v>
      </c>
      <c r="E7351" s="146">
        <v>595.80999999999995</v>
      </c>
    </row>
    <row r="7352" spans="2:5" x14ac:dyDescent="0.2">
      <c r="B7352" s="144" t="s">
        <v>39107</v>
      </c>
      <c r="C7352" s="145" t="s">
        <v>39108</v>
      </c>
      <c r="D7352" s="145" t="s">
        <v>1549</v>
      </c>
      <c r="E7352" s="146">
        <v>884.67</v>
      </c>
    </row>
    <row r="7353" spans="2:5" x14ac:dyDescent="0.2">
      <c r="B7353" s="144" t="s">
        <v>39109</v>
      </c>
      <c r="C7353" s="145" t="s">
        <v>39110</v>
      </c>
      <c r="D7353" s="145" t="s">
        <v>1549</v>
      </c>
      <c r="E7353" s="146">
        <v>7.68</v>
      </c>
    </row>
    <row r="7354" spans="2:5" x14ac:dyDescent="0.2">
      <c r="B7354" s="144" t="s">
        <v>39111</v>
      </c>
      <c r="C7354" s="145" t="s">
        <v>39112</v>
      </c>
      <c r="D7354" s="145" t="s">
        <v>1549</v>
      </c>
      <c r="E7354" s="146">
        <v>11.72</v>
      </c>
    </row>
    <row r="7355" spans="2:5" x14ac:dyDescent="0.2">
      <c r="B7355" s="144" t="s">
        <v>39113</v>
      </c>
      <c r="C7355" s="145" t="s">
        <v>39114</v>
      </c>
      <c r="D7355" s="145" t="s">
        <v>1549</v>
      </c>
      <c r="E7355" s="146">
        <v>89.94</v>
      </c>
    </row>
    <row r="7356" spans="2:5" x14ac:dyDescent="0.2">
      <c r="B7356" s="144" t="s">
        <v>39115</v>
      </c>
      <c r="C7356" s="145" t="s">
        <v>39116</v>
      </c>
      <c r="D7356" s="145" t="s">
        <v>1549</v>
      </c>
      <c r="E7356" s="146">
        <v>37.72</v>
      </c>
    </row>
    <row r="7357" spans="2:5" x14ac:dyDescent="0.2">
      <c r="B7357" s="144" t="s">
        <v>39117</v>
      </c>
      <c r="C7357" s="145" t="s">
        <v>39118</v>
      </c>
      <c r="D7357" s="145" t="s">
        <v>1549</v>
      </c>
      <c r="E7357" s="146">
        <v>866.62</v>
      </c>
    </row>
    <row r="7358" spans="2:5" x14ac:dyDescent="0.2">
      <c r="B7358" s="144" t="s">
        <v>39119</v>
      </c>
      <c r="C7358" s="145" t="s">
        <v>39120</v>
      </c>
      <c r="D7358" s="145" t="s">
        <v>1549</v>
      </c>
      <c r="E7358" s="146">
        <v>450</v>
      </c>
    </row>
    <row r="7359" spans="2:5" x14ac:dyDescent="0.2">
      <c r="B7359" s="144" t="s">
        <v>39121</v>
      </c>
      <c r="C7359" s="145" t="s">
        <v>39122</v>
      </c>
      <c r="D7359" s="145" t="s">
        <v>1549</v>
      </c>
      <c r="E7359" s="146">
        <v>118</v>
      </c>
    </row>
    <row r="7360" spans="2:5" x14ac:dyDescent="0.2">
      <c r="B7360" s="144" t="s">
        <v>39123</v>
      </c>
      <c r="C7360" s="145" t="s">
        <v>39124</v>
      </c>
      <c r="D7360" s="145" t="s">
        <v>1549</v>
      </c>
      <c r="E7360" s="146">
        <v>3.8</v>
      </c>
    </row>
    <row r="7361" spans="2:5" x14ac:dyDescent="0.2">
      <c r="B7361" s="144" t="s">
        <v>39125</v>
      </c>
      <c r="C7361" s="145" t="s">
        <v>39126</v>
      </c>
      <c r="D7361" s="145" t="s">
        <v>1549</v>
      </c>
      <c r="E7361" s="146">
        <v>4.2699999999999996</v>
      </c>
    </row>
    <row r="7362" spans="2:5" x14ac:dyDescent="0.2">
      <c r="B7362" s="144" t="s">
        <v>39127</v>
      </c>
      <c r="C7362" s="145" t="s">
        <v>39128</v>
      </c>
      <c r="D7362" s="145" t="s">
        <v>1549</v>
      </c>
      <c r="E7362" s="146">
        <v>5.3</v>
      </c>
    </row>
    <row r="7363" spans="2:5" x14ac:dyDescent="0.2">
      <c r="B7363" s="144" t="s">
        <v>39129</v>
      </c>
      <c r="C7363" s="145" t="s">
        <v>39130</v>
      </c>
      <c r="D7363" s="145" t="s">
        <v>1549</v>
      </c>
      <c r="E7363" s="146">
        <v>72.42</v>
      </c>
    </row>
    <row r="7364" spans="2:5" x14ac:dyDescent="0.2">
      <c r="B7364" s="144" t="s">
        <v>39131</v>
      </c>
      <c r="C7364" s="145" t="s">
        <v>39132</v>
      </c>
      <c r="D7364" s="145" t="s">
        <v>1549</v>
      </c>
      <c r="E7364" s="146">
        <v>97</v>
      </c>
    </row>
    <row r="7365" spans="2:5" x14ac:dyDescent="0.2">
      <c r="B7365" s="144" t="s">
        <v>39133</v>
      </c>
      <c r="C7365" s="145" t="s">
        <v>39134</v>
      </c>
      <c r="D7365" s="145" t="s">
        <v>1549</v>
      </c>
      <c r="E7365" s="146">
        <v>3.2</v>
      </c>
    </row>
    <row r="7366" spans="2:5" x14ac:dyDescent="0.2">
      <c r="B7366" s="144" t="s">
        <v>39135</v>
      </c>
      <c r="C7366" s="145" t="s">
        <v>39136</v>
      </c>
      <c r="D7366" s="145" t="s">
        <v>1549</v>
      </c>
      <c r="E7366" s="146">
        <v>31.6</v>
      </c>
    </row>
    <row r="7367" spans="2:5" x14ac:dyDescent="0.2">
      <c r="B7367" s="144" t="s">
        <v>39137</v>
      </c>
      <c r="C7367" s="145" t="s">
        <v>39138</v>
      </c>
      <c r="D7367" s="145" t="s">
        <v>1549</v>
      </c>
      <c r="E7367" s="146">
        <v>24.94</v>
      </c>
    </row>
    <row r="7368" spans="2:5" x14ac:dyDescent="0.2">
      <c r="B7368" s="144" t="s">
        <v>39139</v>
      </c>
      <c r="C7368" s="145" t="s">
        <v>39140</v>
      </c>
      <c r="D7368" s="145" t="s">
        <v>1549</v>
      </c>
      <c r="E7368" s="146">
        <v>16.3</v>
      </c>
    </row>
    <row r="7369" spans="2:5" x14ac:dyDescent="0.2">
      <c r="B7369" s="144" t="s">
        <v>39141</v>
      </c>
      <c r="C7369" s="145" t="s">
        <v>39142</v>
      </c>
      <c r="D7369" s="145" t="s">
        <v>1549</v>
      </c>
      <c r="E7369" s="146">
        <v>7.11</v>
      </c>
    </row>
    <row r="7370" spans="2:5" x14ac:dyDescent="0.2">
      <c r="B7370" s="144" t="s">
        <v>39143</v>
      </c>
      <c r="C7370" s="145" t="s">
        <v>39144</v>
      </c>
      <c r="D7370" s="145" t="s">
        <v>1549</v>
      </c>
      <c r="E7370" s="146">
        <v>95.04</v>
      </c>
    </row>
    <row r="7371" spans="2:5" x14ac:dyDescent="0.2">
      <c r="B7371" s="144" t="s">
        <v>39145</v>
      </c>
      <c r="C7371" s="145" t="s">
        <v>39146</v>
      </c>
      <c r="D7371" s="145" t="s">
        <v>1549</v>
      </c>
      <c r="E7371" s="146">
        <v>50.05</v>
      </c>
    </row>
    <row r="7372" spans="2:5" x14ac:dyDescent="0.2">
      <c r="B7372" s="144" t="s">
        <v>39147</v>
      </c>
      <c r="C7372" s="145" t="s">
        <v>39148</v>
      </c>
      <c r="D7372" s="145" t="s">
        <v>1549</v>
      </c>
      <c r="E7372" s="146">
        <v>127.3</v>
      </c>
    </row>
    <row r="7373" spans="2:5" x14ac:dyDescent="0.2">
      <c r="B7373" s="144" t="s">
        <v>39149</v>
      </c>
      <c r="C7373" s="145" t="s">
        <v>39150</v>
      </c>
      <c r="D7373" s="145" t="s">
        <v>1549</v>
      </c>
      <c r="E7373" s="146">
        <v>10.119999999999999</v>
      </c>
    </row>
    <row r="7374" spans="2:5" x14ac:dyDescent="0.2">
      <c r="B7374" s="144" t="s">
        <v>39151</v>
      </c>
      <c r="C7374" s="145" t="s">
        <v>39152</v>
      </c>
      <c r="D7374" s="145" t="s">
        <v>1549</v>
      </c>
      <c r="E7374" s="146">
        <v>234.69</v>
      </c>
    </row>
    <row r="7375" spans="2:5" x14ac:dyDescent="0.2">
      <c r="B7375" s="144" t="s">
        <v>39153</v>
      </c>
      <c r="C7375" s="145" t="s">
        <v>39154</v>
      </c>
      <c r="D7375" s="145" t="s">
        <v>1549</v>
      </c>
      <c r="E7375" s="146">
        <v>335.25</v>
      </c>
    </row>
    <row r="7376" spans="2:5" x14ac:dyDescent="0.2">
      <c r="B7376" s="144" t="s">
        <v>39155</v>
      </c>
      <c r="C7376" s="145" t="s">
        <v>39156</v>
      </c>
      <c r="D7376" s="145" t="s">
        <v>1549</v>
      </c>
      <c r="E7376" s="146">
        <v>785.79</v>
      </c>
    </row>
    <row r="7377" spans="2:5" x14ac:dyDescent="0.2">
      <c r="B7377" s="144" t="s">
        <v>39157</v>
      </c>
      <c r="C7377" s="145" t="s">
        <v>39158</v>
      </c>
      <c r="D7377" s="145" t="s">
        <v>1549</v>
      </c>
      <c r="E7377" s="146">
        <v>27.82</v>
      </c>
    </row>
    <row r="7378" spans="2:5" x14ac:dyDescent="0.2">
      <c r="B7378" s="144" t="s">
        <v>39159</v>
      </c>
      <c r="C7378" s="145" t="s">
        <v>39160</v>
      </c>
      <c r="D7378" s="145" t="s">
        <v>1549</v>
      </c>
      <c r="E7378" s="146">
        <v>25.43</v>
      </c>
    </row>
    <row r="7379" spans="2:5" x14ac:dyDescent="0.2">
      <c r="B7379" s="144" t="s">
        <v>39161</v>
      </c>
      <c r="C7379" s="145" t="s">
        <v>39162</v>
      </c>
      <c r="D7379" s="145" t="s">
        <v>1549</v>
      </c>
      <c r="E7379" s="146">
        <v>153.58000000000001</v>
      </c>
    </row>
    <row r="7380" spans="2:5" x14ac:dyDescent="0.2">
      <c r="B7380" s="144" t="s">
        <v>39163</v>
      </c>
      <c r="C7380" s="145" t="s">
        <v>39164</v>
      </c>
      <c r="D7380" s="145" t="s">
        <v>1549</v>
      </c>
      <c r="E7380" s="146">
        <v>710.03</v>
      </c>
    </row>
    <row r="7381" spans="2:5" x14ac:dyDescent="0.2">
      <c r="B7381" s="144" t="s">
        <v>39165</v>
      </c>
      <c r="C7381" s="145" t="s">
        <v>39166</v>
      </c>
      <c r="D7381" s="145" t="s">
        <v>1549</v>
      </c>
      <c r="E7381" s="146">
        <v>9.07</v>
      </c>
    </row>
    <row r="7382" spans="2:5" x14ac:dyDescent="0.2">
      <c r="B7382" s="144" t="s">
        <v>39167</v>
      </c>
      <c r="C7382" s="145" t="s">
        <v>39168</v>
      </c>
      <c r="D7382" s="145" t="s">
        <v>1549</v>
      </c>
      <c r="E7382" s="146">
        <v>13.46</v>
      </c>
    </row>
    <row r="7383" spans="2:5" x14ac:dyDescent="0.2">
      <c r="B7383" s="144" t="s">
        <v>39169</v>
      </c>
      <c r="C7383" s="145" t="s">
        <v>39170</v>
      </c>
      <c r="D7383" s="145" t="s">
        <v>1549</v>
      </c>
      <c r="E7383" s="146">
        <v>18.559999999999999</v>
      </c>
    </row>
    <row r="7384" spans="2:5" x14ac:dyDescent="0.2">
      <c r="B7384" s="144" t="s">
        <v>39171</v>
      </c>
      <c r="C7384" s="145" t="s">
        <v>39172</v>
      </c>
      <c r="D7384" s="145" t="s">
        <v>1549</v>
      </c>
      <c r="E7384" s="146">
        <v>27.62</v>
      </c>
    </row>
    <row r="7385" spans="2:5" x14ac:dyDescent="0.2">
      <c r="B7385" s="144" t="s">
        <v>39173</v>
      </c>
      <c r="C7385" s="145" t="s">
        <v>39174</v>
      </c>
      <c r="D7385" s="145" t="s">
        <v>1549</v>
      </c>
      <c r="E7385" s="146">
        <v>42.05</v>
      </c>
    </row>
    <row r="7386" spans="2:5" x14ac:dyDescent="0.2">
      <c r="B7386" s="144" t="s">
        <v>39175</v>
      </c>
      <c r="C7386" s="145" t="s">
        <v>39176</v>
      </c>
      <c r="D7386" s="145" t="s">
        <v>1549</v>
      </c>
      <c r="E7386" s="146">
        <v>67.03</v>
      </c>
    </row>
    <row r="7387" spans="2:5" x14ac:dyDescent="0.2">
      <c r="B7387" s="144" t="s">
        <v>39177</v>
      </c>
      <c r="C7387" s="145" t="s">
        <v>39178</v>
      </c>
      <c r="D7387" s="145" t="s">
        <v>1549</v>
      </c>
      <c r="E7387" s="146">
        <v>286.66000000000003</v>
      </c>
    </row>
    <row r="7388" spans="2:5" x14ac:dyDescent="0.2">
      <c r="B7388" s="144" t="s">
        <v>39179</v>
      </c>
      <c r="C7388" s="145" t="s">
        <v>39180</v>
      </c>
      <c r="D7388" s="145" t="s">
        <v>1549</v>
      </c>
      <c r="E7388" s="146">
        <v>345.51</v>
      </c>
    </row>
    <row r="7389" spans="2:5" x14ac:dyDescent="0.2">
      <c r="B7389" s="144" t="s">
        <v>39181</v>
      </c>
      <c r="C7389" s="145" t="s">
        <v>39182</v>
      </c>
      <c r="D7389" s="145" t="s">
        <v>1549</v>
      </c>
      <c r="E7389" s="146">
        <v>238.67</v>
      </c>
    </row>
    <row r="7390" spans="2:5" x14ac:dyDescent="0.2">
      <c r="B7390" s="144" t="s">
        <v>39183</v>
      </c>
      <c r="C7390" s="145" t="s">
        <v>39184</v>
      </c>
      <c r="D7390" s="145" t="s">
        <v>1549</v>
      </c>
      <c r="E7390" s="146">
        <v>210.4</v>
      </c>
    </row>
    <row r="7391" spans="2:5" x14ac:dyDescent="0.2">
      <c r="B7391" s="144" t="s">
        <v>39185</v>
      </c>
      <c r="C7391" s="145" t="s">
        <v>39186</v>
      </c>
      <c r="D7391" s="145" t="s">
        <v>1549</v>
      </c>
      <c r="E7391" s="146">
        <v>224.63</v>
      </c>
    </row>
    <row r="7392" spans="2:5" x14ac:dyDescent="0.2">
      <c r="B7392" s="144" t="s">
        <v>39187</v>
      </c>
      <c r="C7392" s="145" t="s">
        <v>39188</v>
      </c>
      <c r="D7392" s="145" t="s">
        <v>1549</v>
      </c>
      <c r="E7392" s="146">
        <v>323.13</v>
      </c>
    </row>
    <row r="7393" spans="2:5" x14ac:dyDescent="0.2">
      <c r="B7393" s="144" t="s">
        <v>39189</v>
      </c>
      <c r="C7393" s="145" t="s">
        <v>39190</v>
      </c>
      <c r="D7393" s="145" t="s">
        <v>1549</v>
      </c>
      <c r="E7393" s="146">
        <v>360.67</v>
      </c>
    </row>
    <row r="7394" spans="2:5" x14ac:dyDescent="0.2">
      <c r="B7394" s="144" t="s">
        <v>39191</v>
      </c>
      <c r="C7394" s="145" t="s">
        <v>39192</v>
      </c>
      <c r="D7394" s="145" t="s">
        <v>1549</v>
      </c>
      <c r="E7394" s="146">
        <v>148.6</v>
      </c>
    </row>
    <row r="7395" spans="2:5" x14ac:dyDescent="0.2">
      <c r="B7395" s="144" t="s">
        <v>39193</v>
      </c>
      <c r="C7395" s="145" t="s">
        <v>39194</v>
      </c>
      <c r="D7395" s="145" t="s">
        <v>1549</v>
      </c>
      <c r="E7395" s="146">
        <v>174.3</v>
      </c>
    </row>
    <row r="7396" spans="2:5" x14ac:dyDescent="0.2">
      <c r="B7396" s="144" t="s">
        <v>39195</v>
      </c>
      <c r="C7396" s="145" t="s">
        <v>39196</v>
      </c>
      <c r="D7396" s="145" t="s">
        <v>1549</v>
      </c>
      <c r="E7396" s="146">
        <v>202.8</v>
      </c>
    </row>
    <row r="7397" spans="2:5" ht="22.5" x14ac:dyDescent="0.2">
      <c r="B7397" s="144" t="s">
        <v>39197</v>
      </c>
      <c r="C7397" s="145" t="s">
        <v>39198</v>
      </c>
      <c r="D7397" s="145" t="s">
        <v>1549</v>
      </c>
      <c r="E7397" s="146">
        <v>8.85</v>
      </c>
    </row>
    <row r="7398" spans="2:5" ht="22.5" x14ac:dyDescent="0.2">
      <c r="B7398" s="144" t="s">
        <v>39199</v>
      </c>
      <c r="C7398" s="145" t="s">
        <v>39200</v>
      </c>
      <c r="D7398" s="145" t="s">
        <v>1549</v>
      </c>
      <c r="E7398" s="146">
        <v>222.14</v>
      </c>
    </row>
    <row r="7399" spans="2:5" ht="22.5" x14ac:dyDescent="0.2">
      <c r="B7399" s="144" t="s">
        <v>39201</v>
      </c>
      <c r="C7399" s="145" t="s">
        <v>39202</v>
      </c>
      <c r="D7399" s="145" t="s">
        <v>1549</v>
      </c>
      <c r="E7399" s="146">
        <v>108.44</v>
      </c>
    </row>
    <row r="7400" spans="2:5" x14ac:dyDescent="0.2">
      <c r="B7400" s="144" t="s">
        <v>39203</v>
      </c>
      <c r="C7400" s="145" t="s">
        <v>39204</v>
      </c>
      <c r="D7400" s="145" t="s">
        <v>1549</v>
      </c>
      <c r="E7400" s="146">
        <v>2.39</v>
      </c>
    </row>
    <row r="7401" spans="2:5" x14ac:dyDescent="0.2">
      <c r="B7401" s="144" t="s">
        <v>39205</v>
      </c>
      <c r="C7401" s="145" t="s">
        <v>39206</v>
      </c>
      <c r="D7401" s="145" t="s">
        <v>1549</v>
      </c>
      <c r="E7401" s="146">
        <v>5.26</v>
      </c>
    </row>
    <row r="7402" spans="2:5" x14ac:dyDescent="0.2">
      <c r="B7402" s="144" t="s">
        <v>39207</v>
      </c>
      <c r="C7402" s="145" t="s">
        <v>39208</v>
      </c>
      <c r="D7402" s="145" t="s">
        <v>1549</v>
      </c>
      <c r="E7402" s="146">
        <v>10.5</v>
      </c>
    </row>
    <row r="7403" spans="2:5" x14ac:dyDescent="0.2">
      <c r="B7403" s="144" t="s">
        <v>39209</v>
      </c>
      <c r="C7403" s="145" t="s">
        <v>39210</v>
      </c>
      <c r="D7403" s="145" t="s">
        <v>1549</v>
      </c>
      <c r="E7403" s="146">
        <v>11.83</v>
      </c>
    </row>
    <row r="7404" spans="2:5" x14ac:dyDescent="0.2">
      <c r="B7404" s="144" t="s">
        <v>39211</v>
      </c>
      <c r="C7404" s="145" t="s">
        <v>39212</v>
      </c>
      <c r="D7404" s="145" t="s">
        <v>1549</v>
      </c>
      <c r="E7404" s="146">
        <v>28.84</v>
      </c>
    </row>
    <row r="7405" spans="2:5" x14ac:dyDescent="0.2">
      <c r="B7405" s="144" t="s">
        <v>39213</v>
      </c>
      <c r="C7405" s="145" t="s">
        <v>39214</v>
      </c>
      <c r="D7405" s="145" t="s">
        <v>1549</v>
      </c>
      <c r="E7405" s="146">
        <v>10.31</v>
      </c>
    </row>
    <row r="7406" spans="2:5" x14ac:dyDescent="0.2">
      <c r="B7406" s="144" t="s">
        <v>39215</v>
      </c>
      <c r="C7406" s="145" t="s">
        <v>39216</v>
      </c>
      <c r="D7406" s="145" t="s">
        <v>1549</v>
      </c>
      <c r="E7406" s="146">
        <v>11.3</v>
      </c>
    </row>
    <row r="7407" spans="2:5" x14ac:dyDescent="0.2">
      <c r="B7407" s="144" t="s">
        <v>39217</v>
      </c>
      <c r="C7407" s="145" t="s">
        <v>39218</v>
      </c>
      <c r="D7407" s="145" t="s">
        <v>1549</v>
      </c>
      <c r="E7407" s="146">
        <v>11.82</v>
      </c>
    </row>
    <row r="7408" spans="2:5" x14ac:dyDescent="0.2">
      <c r="B7408" s="144" t="s">
        <v>39219</v>
      </c>
      <c r="C7408" s="145" t="s">
        <v>39220</v>
      </c>
      <c r="D7408" s="145" t="s">
        <v>1549</v>
      </c>
      <c r="E7408" s="146">
        <v>63.05</v>
      </c>
    </row>
    <row r="7409" spans="2:5" ht="22.5" x14ac:dyDescent="0.2">
      <c r="B7409" s="144" t="s">
        <v>39221</v>
      </c>
      <c r="C7409" s="145" t="s">
        <v>39222</v>
      </c>
      <c r="D7409" s="145" t="s">
        <v>1549</v>
      </c>
      <c r="E7409" s="146">
        <v>2.48</v>
      </c>
    </row>
    <row r="7410" spans="2:5" ht="22.5" x14ac:dyDescent="0.2">
      <c r="B7410" s="144" t="s">
        <v>39223</v>
      </c>
      <c r="C7410" s="145" t="s">
        <v>39224</v>
      </c>
      <c r="D7410" s="145" t="s">
        <v>1549</v>
      </c>
      <c r="E7410" s="146">
        <v>3.19</v>
      </c>
    </row>
    <row r="7411" spans="2:5" ht="22.5" x14ac:dyDescent="0.2">
      <c r="B7411" s="144" t="s">
        <v>39225</v>
      </c>
      <c r="C7411" s="145" t="s">
        <v>39226</v>
      </c>
      <c r="D7411" s="145" t="s">
        <v>1549</v>
      </c>
      <c r="E7411" s="146">
        <v>9.07</v>
      </c>
    </row>
    <row r="7412" spans="2:5" ht="22.5" x14ac:dyDescent="0.2">
      <c r="B7412" s="144" t="s">
        <v>39227</v>
      </c>
      <c r="C7412" s="145" t="s">
        <v>39228</v>
      </c>
      <c r="D7412" s="145" t="s">
        <v>1549</v>
      </c>
      <c r="E7412" s="146">
        <v>20.03</v>
      </c>
    </row>
    <row r="7413" spans="2:5" ht="22.5" x14ac:dyDescent="0.2">
      <c r="B7413" s="144" t="s">
        <v>39229</v>
      </c>
      <c r="C7413" s="145" t="s">
        <v>39230</v>
      </c>
      <c r="D7413" s="145" t="s">
        <v>1549</v>
      </c>
      <c r="E7413" s="146">
        <v>17.8</v>
      </c>
    </row>
    <row r="7414" spans="2:5" ht="22.5" x14ac:dyDescent="0.2">
      <c r="B7414" s="144" t="s">
        <v>39231</v>
      </c>
      <c r="C7414" s="145" t="s">
        <v>39232</v>
      </c>
      <c r="D7414" s="145" t="s">
        <v>1549</v>
      </c>
      <c r="E7414" s="146">
        <v>49.5</v>
      </c>
    </row>
    <row r="7415" spans="2:5" ht="22.5" x14ac:dyDescent="0.2">
      <c r="B7415" s="144" t="s">
        <v>39233</v>
      </c>
      <c r="C7415" s="145" t="s">
        <v>39234</v>
      </c>
      <c r="D7415" s="145" t="s">
        <v>1549</v>
      </c>
      <c r="E7415" s="146">
        <v>43.55</v>
      </c>
    </row>
    <row r="7416" spans="2:5" ht="22.5" x14ac:dyDescent="0.2">
      <c r="B7416" s="144" t="s">
        <v>39235</v>
      </c>
      <c r="C7416" s="145" t="s">
        <v>39236</v>
      </c>
      <c r="D7416" s="145" t="s">
        <v>1549</v>
      </c>
      <c r="E7416" s="146">
        <v>64.83</v>
      </c>
    </row>
    <row r="7417" spans="2:5" ht="22.5" x14ac:dyDescent="0.2">
      <c r="B7417" s="144" t="s">
        <v>39237</v>
      </c>
      <c r="C7417" s="145" t="s">
        <v>39238</v>
      </c>
      <c r="D7417" s="145" t="s">
        <v>1549</v>
      </c>
      <c r="E7417" s="146">
        <v>139.77000000000001</v>
      </c>
    </row>
    <row r="7418" spans="2:5" x14ac:dyDescent="0.2">
      <c r="B7418" s="144" t="s">
        <v>39239</v>
      </c>
      <c r="C7418" s="145" t="s">
        <v>39240</v>
      </c>
      <c r="D7418" s="145" t="s">
        <v>1549</v>
      </c>
      <c r="E7418" s="146">
        <v>134.88</v>
      </c>
    </row>
    <row r="7419" spans="2:5" x14ac:dyDescent="0.2">
      <c r="B7419" s="144" t="s">
        <v>39241</v>
      </c>
      <c r="C7419" s="145" t="s">
        <v>39242</v>
      </c>
      <c r="D7419" s="145" t="s">
        <v>1549</v>
      </c>
      <c r="E7419" s="146">
        <v>0.76</v>
      </c>
    </row>
    <row r="7420" spans="2:5" x14ac:dyDescent="0.2">
      <c r="B7420" s="144" t="s">
        <v>39243</v>
      </c>
      <c r="C7420" s="145" t="s">
        <v>39244</v>
      </c>
      <c r="D7420" s="145" t="s">
        <v>1549</v>
      </c>
      <c r="E7420" s="146">
        <v>1</v>
      </c>
    </row>
    <row r="7421" spans="2:5" x14ac:dyDescent="0.2">
      <c r="B7421" s="144" t="s">
        <v>39245</v>
      </c>
      <c r="C7421" s="145" t="s">
        <v>39246</v>
      </c>
      <c r="D7421" s="145" t="s">
        <v>1549</v>
      </c>
      <c r="E7421" s="146">
        <v>3.33</v>
      </c>
    </row>
    <row r="7422" spans="2:5" x14ac:dyDescent="0.2">
      <c r="B7422" s="144" t="s">
        <v>39247</v>
      </c>
      <c r="C7422" s="145" t="s">
        <v>39248</v>
      </c>
      <c r="D7422" s="145" t="s">
        <v>1549</v>
      </c>
      <c r="E7422" s="146">
        <v>7.28</v>
      </c>
    </row>
    <row r="7423" spans="2:5" x14ac:dyDescent="0.2">
      <c r="B7423" s="144" t="s">
        <v>39249</v>
      </c>
      <c r="C7423" s="145" t="s">
        <v>39250</v>
      </c>
      <c r="D7423" s="145" t="s">
        <v>1549</v>
      </c>
      <c r="E7423" s="146">
        <v>8.1300000000000008</v>
      </c>
    </row>
    <row r="7424" spans="2:5" x14ac:dyDescent="0.2">
      <c r="B7424" s="144" t="s">
        <v>39251</v>
      </c>
      <c r="C7424" s="145" t="s">
        <v>39252</v>
      </c>
      <c r="D7424" s="145" t="s">
        <v>1549</v>
      </c>
      <c r="E7424" s="146">
        <v>24.24</v>
      </c>
    </row>
    <row r="7425" spans="2:5" x14ac:dyDescent="0.2">
      <c r="B7425" s="144" t="s">
        <v>39253</v>
      </c>
      <c r="C7425" s="145" t="s">
        <v>39254</v>
      </c>
      <c r="D7425" s="145" t="s">
        <v>1549</v>
      </c>
      <c r="E7425" s="146">
        <v>48.5</v>
      </c>
    </row>
    <row r="7426" spans="2:5" x14ac:dyDescent="0.2">
      <c r="B7426" s="144" t="s">
        <v>39255</v>
      </c>
      <c r="C7426" s="145" t="s">
        <v>39256</v>
      </c>
      <c r="D7426" s="145" t="s">
        <v>1549</v>
      </c>
      <c r="E7426" s="146">
        <v>79.53</v>
      </c>
    </row>
    <row r="7427" spans="2:5" x14ac:dyDescent="0.2">
      <c r="B7427" s="144" t="s">
        <v>39257</v>
      </c>
      <c r="C7427" s="145" t="s">
        <v>39258</v>
      </c>
      <c r="D7427" s="145" t="s">
        <v>1549</v>
      </c>
      <c r="E7427" s="146">
        <v>7.87</v>
      </c>
    </row>
    <row r="7428" spans="2:5" ht="22.5" x14ac:dyDescent="0.2">
      <c r="B7428" s="144" t="s">
        <v>39259</v>
      </c>
      <c r="C7428" s="145" t="s">
        <v>39260</v>
      </c>
      <c r="D7428" s="145" t="s">
        <v>1549</v>
      </c>
      <c r="E7428" s="146">
        <v>2.39</v>
      </c>
    </row>
    <row r="7429" spans="2:5" x14ac:dyDescent="0.2">
      <c r="B7429" s="144" t="s">
        <v>39261</v>
      </c>
      <c r="C7429" s="145" t="s">
        <v>39262</v>
      </c>
      <c r="D7429" s="145" t="s">
        <v>1549</v>
      </c>
      <c r="E7429" s="146">
        <v>3.78</v>
      </c>
    </row>
    <row r="7430" spans="2:5" ht="22.5" x14ac:dyDescent="0.2">
      <c r="B7430" s="144" t="s">
        <v>39263</v>
      </c>
      <c r="C7430" s="145" t="s">
        <v>39264</v>
      </c>
      <c r="D7430" s="145" t="s">
        <v>1549</v>
      </c>
      <c r="E7430" s="146">
        <v>8.66</v>
      </c>
    </row>
    <row r="7431" spans="2:5" ht="22.5" x14ac:dyDescent="0.2">
      <c r="B7431" s="144" t="s">
        <v>39265</v>
      </c>
      <c r="C7431" s="145" t="s">
        <v>39266</v>
      </c>
      <c r="D7431" s="145" t="s">
        <v>1549</v>
      </c>
      <c r="E7431" s="146">
        <v>5.31</v>
      </c>
    </row>
    <row r="7432" spans="2:5" ht="22.5" x14ac:dyDescent="0.2">
      <c r="B7432" s="144" t="s">
        <v>39267</v>
      </c>
      <c r="C7432" s="145" t="s">
        <v>39268</v>
      </c>
      <c r="D7432" s="145" t="s">
        <v>1549</v>
      </c>
      <c r="E7432" s="146">
        <v>7.74</v>
      </c>
    </row>
    <row r="7433" spans="2:5" ht="22.5" x14ac:dyDescent="0.2">
      <c r="B7433" s="144" t="s">
        <v>39269</v>
      </c>
      <c r="C7433" s="145" t="s">
        <v>39270</v>
      </c>
      <c r="D7433" s="145" t="s">
        <v>1549</v>
      </c>
      <c r="E7433" s="146">
        <v>18.170000000000002</v>
      </c>
    </row>
    <row r="7434" spans="2:5" ht="22.5" x14ac:dyDescent="0.2">
      <c r="B7434" s="144" t="s">
        <v>39271</v>
      </c>
      <c r="C7434" s="145" t="s">
        <v>39272</v>
      </c>
      <c r="D7434" s="145" t="s">
        <v>1549</v>
      </c>
      <c r="E7434" s="146">
        <v>18.170000000000002</v>
      </c>
    </row>
    <row r="7435" spans="2:5" x14ac:dyDescent="0.2">
      <c r="B7435" s="144" t="s">
        <v>39273</v>
      </c>
      <c r="C7435" s="145" t="s">
        <v>39274</v>
      </c>
      <c r="D7435" s="145" t="s">
        <v>1549</v>
      </c>
      <c r="E7435" s="146">
        <v>17.8</v>
      </c>
    </row>
    <row r="7436" spans="2:5" x14ac:dyDescent="0.2">
      <c r="B7436" s="144" t="s">
        <v>39275</v>
      </c>
      <c r="C7436" s="145" t="s">
        <v>39276</v>
      </c>
      <c r="D7436" s="145" t="s">
        <v>1549</v>
      </c>
      <c r="E7436" s="146">
        <v>53.97</v>
      </c>
    </row>
    <row r="7437" spans="2:5" ht="22.5" x14ac:dyDescent="0.2">
      <c r="B7437" s="144" t="s">
        <v>39277</v>
      </c>
      <c r="C7437" s="145" t="s">
        <v>29553</v>
      </c>
      <c r="D7437" s="145" t="s">
        <v>1549</v>
      </c>
      <c r="E7437" s="146">
        <v>55.84</v>
      </c>
    </row>
    <row r="7438" spans="2:5" x14ac:dyDescent="0.2">
      <c r="B7438" s="144" t="s">
        <v>39278</v>
      </c>
      <c r="C7438" s="145" t="s">
        <v>39279</v>
      </c>
      <c r="D7438" s="145" t="s">
        <v>1549</v>
      </c>
      <c r="E7438" s="146">
        <v>7.08</v>
      </c>
    </row>
    <row r="7439" spans="2:5" x14ac:dyDescent="0.2">
      <c r="B7439" s="144" t="s">
        <v>39280</v>
      </c>
      <c r="C7439" s="145" t="s">
        <v>39281</v>
      </c>
      <c r="D7439" s="145" t="s">
        <v>1549</v>
      </c>
      <c r="E7439" s="146">
        <v>13.65</v>
      </c>
    </row>
    <row r="7440" spans="2:5" x14ac:dyDescent="0.2">
      <c r="B7440" s="144" t="s">
        <v>39282</v>
      </c>
      <c r="C7440" s="145" t="s">
        <v>39283</v>
      </c>
      <c r="D7440" s="145" t="s">
        <v>1549</v>
      </c>
      <c r="E7440" s="146">
        <v>3.73</v>
      </c>
    </row>
    <row r="7441" spans="2:5" x14ac:dyDescent="0.2">
      <c r="B7441" s="144" t="s">
        <v>39284</v>
      </c>
      <c r="C7441" s="145" t="s">
        <v>39285</v>
      </c>
      <c r="D7441" s="145" t="s">
        <v>1549</v>
      </c>
      <c r="E7441" s="146">
        <v>2.62</v>
      </c>
    </row>
    <row r="7442" spans="2:5" x14ac:dyDescent="0.2">
      <c r="B7442" s="144" t="s">
        <v>39286</v>
      </c>
      <c r="C7442" s="145" t="s">
        <v>39287</v>
      </c>
      <c r="D7442" s="145" t="s">
        <v>1549</v>
      </c>
      <c r="E7442" s="146">
        <v>4.93</v>
      </c>
    </row>
    <row r="7443" spans="2:5" x14ac:dyDescent="0.2">
      <c r="B7443" s="144" t="s">
        <v>39288</v>
      </c>
      <c r="C7443" s="145" t="s">
        <v>39289</v>
      </c>
      <c r="D7443" s="145" t="s">
        <v>1549</v>
      </c>
      <c r="E7443" s="146">
        <v>8.09</v>
      </c>
    </row>
    <row r="7444" spans="2:5" ht="22.5" x14ac:dyDescent="0.2">
      <c r="B7444" s="144" t="s">
        <v>39290</v>
      </c>
      <c r="C7444" s="145" t="s">
        <v>39291</v>
      </c>
      <c r="D7444" s="145" t="s">
        <v>1549</v>
      </c>
      <c r="E7444" s="146">
        <v>8.66</v>
      </c>
    </row>
    <row r="7445" spans="2:5" x14ac:dyDescent="0.2">
      <c r="B7445" s="144" t="s">
        <v>39292</v>
      </c>
      <c r="C7445" s="145" t="s">
        <v>29535</v>
      </c>
      <c r="D7445" s="145" t="s">
        <v>1549</v>
      </c>
      <c r="E7445" s="146">
        <v>7.19</v>
      </c>
    </row>
    <row r="7446" spans="2:5" x14ac:dyDescent="0.2">
      <c r="B7446" s="144" t="s">
        <v>39293</v>
      </c>
      <c r="C7446" s="145" t="s">
        <v>29538</v>
      </c>
      <c r="D7446" s="145" t="s">
        <v>1549</v>
      </c>
      <c r="E7446" s="146">
        <v>11.74</v>
      </c>
    </row>
    <row r="7447" spans="2:5" x14ac:dyDescent="0.2">
      <c r="B7447" s="144" t="s">
        <v>39294</v>
      </c>
      <c r="C7447" s="145" t="s">
        <v>39295</v>
      </c>
      <c r="D7447" s="145" t="s">
        <v>1549</v>
      </c>
      <c r="E7447" s="146">
        <v>14.39</v>
      </c>
    </row>
    <row r="7448" spans="2:5" x14ac:dyDescent="0.2">
      <c r="B7448" s="144" t="s">
        <v>39296</v>
      </c>
      <c r="C7448" s="145" t="s">
        <v>29544</v>
      </c>
      <c r="D7448" s="145" t="s">
        <v>1549</v>
      </c>
      <c r="E7448" s="146">
        <v>39.97</v>
      </c>
    </row>
    <row r="7449" spans="2:5" x14ac:dyDescent="0.2">
      <c r="B7449" s="144" t="s">
        <v>39297</v>
      </c>
      <c r="C7449" s="145" t="s">
        <v>29550</v>
      </c>
      <c r="D7449" s="145" t="s">
        <v>1549</v>
      </c>
      <c r="E7449" s="146">
        <v>62.08</v>
      </c>
    </row>
    <row r="7450" spans="2:5" x14ac:dyDescent="0.2">
      <c r="B7450" s="144" t="s">
        <v>39298</v>
      </c>
      <c r="C7450" s="145" t="s">
        <v>29556</v>
      </c>
      <c r="D7450" s="145" t="s">
        <v>1549</v>
      </c>
      <c r="E7450" s="146">
        <v>125.96</v>
      </c>
    </row>
    <row r="7451" spans="2:5" x14ac:dyDescent="0.2">
      <c r="B7451" s="144" t="s">
        <v>39299</v>
      </c>
      <c r="C7451" s="145" t="s">
        <v>29559</v>
      </c>
      <c r="D7451" s="145" t="s">
        <v>1549</v>
      </c>
      <c r="E7451" s="146">
        <v>130.82</v>
      </c>
    </row>
    <row r="7452" spans="2:5" x14ac:dyDescent="0.2">
      <c r="B7452" s="144" t="s">
        <v>39300</v>
      </c>
      <c r="C7452" s="145" t="s">
        <v>29562</v>
      </c>
      <c r="D7452" s="145" t="s">
        <v>1549</v>
      </c>
      <c r="E7452" s="146">
        <v>143.53</v>
      </c>
    </row>
    <row r="7453" spans="2:5" ht="22.5" x14ac:dyDescent="0.2">
      <c r="B7453" s="144" t="s">
        <v>39301</v>
      </c>
      <c r="C7453" s="145" t="s">
        <v>39302</v>
      </c>
      <c r="D7453" s="145" t="s">
        <v>1549</v>
      </c>
      <c r="E7453" s="146">
        <v>11.75</v>
      </c>
    </row>
    <row r="7454" spans="2:5" ht="22.5" x14ac:dyDescent="0.2">
      <c r="B7454" s="144" t="s">
        <v>39303</v>
      </c>
      <c r="C7454" s="145" t="s">
        <v>39304</v>
      </c>
      <c r="D7454" s="145" t="s">
        <v>1549</v>
      </c>
      <c r="E7454" s="146">
        <v>28.11</v>
      </c>
    </row>
    <row r="7455" spans="2:5" ht="22.5" x14ac:dyDescent="0.2">
      <c r="B7455" s="144" t="s">
        <v>39305</v>
      </c>
      <c r="C7455" s="145" t="s">
        <v>28507</v>
      </c>
      <c r="D7455" s="145" t="s">
        <v>1549</v>
      </c>
      <c r="E7455" s="146">
        <v>102.73</v>
      </c>
    </row>
    <row r="7456" spans="2:5" ht="22.5" x14ac:dyDescent="0.2">
      <c r="B7456" s="144" t="s">
        <v>39306</v>
      </c>
      <c r="C7456" s="145" t="s">
        <v>28510</v>
      </c>
      <c r="D7456" s="145" t="s">
        <v>1549</v>
      </c>
      <c r="E7456" s="146">
        <v>279.79000000000002</v>
      </c>
    </row>
    <row r="7457" spans="2:5" ht="22.5" x14ac:dyDescent="0.2">
      <c r="B7457" s="144" t="s">
        <v>39307</v>
      </c>
      <c r="C7457" s="145" t="s">
        <v>39308</v>
      </c>
      <c r="D7457" s="145" t="s">
        <v>1549</v>
      </c>
      <c r="E7457" s="146">
        <v>8.66</v>
      </c>
    </row>
    <row r="7458" spans="2:5" x14ac:dyDescent="0.2">
      <c r="B7458" s="144" t="s">
        <v>39309</v>
      </c>
      <c r="C7458" s="145" t="s">
        <v>39310</v>
      </c>
      <c r="D7458" s="145" t="s">
        <v>1549</v>
      </c>
      <c r="E7458" s="146">
        <v>13.03</v>
      </c>
    </row>
    <row r="7459" spans="2:5" x14ac:dyDescent="0.2">
      <c r="B7459" s="144" t="s">
        <v>39311</v>
      </c>
      <c r="C7459" s="145" t="s">
        <v>39312</v>
      </c>
      <c r="D7459" s="145" t="s">
        <v>1549</v>
      </c>
      <c r="E7459" s="146">
        <v>5.09</v>
      </c>
    </row>
    <row r="7460" spans="2:5" x14ac:dyDescent="0.2">
      <c r="B7460" s="144" t="s">
        <v>39313</v>
      </c>
      <c r="C7460" s="145" t="s">
        <v>39314</v>
      </c>
      <c r="D7460" s="145" t="s">
        <v>1549</v>
      </c>
      <c r="E7460" s="146">
        <v>8.4600000000000009</v>
      </c>
    </row>
    <row r="7461" spans="2:5" x14ac:dyDescent="0.2">
      <c r="B7461" s="144" t="s">
        <v>39315</v>
      </c>
      <c r="C7461" s="145" t="s">
        <v>39316</v>
      </c>
      <c r="D7461" s="145" t="s">
        <v>1549</v>
      </c>
      <c r="E7461" s="146">
        <v>53.4</v>
      </c>
    </row>
    <row r="7462" spans="2:5" x14ac:dyDescent="0.2">
      <c r="B7462" s="144" t="s">
        <v>39317</v>
      </c>
      <c r="C7462" s="145" t="s">
        <v>39318</v>
      </c>
      <c r="D7462" s="145" t="s">
        <v>1549</v>
      </c>
      <c r="E7462" s="146">
        <v>142.1</v>
      </c>
    </row>
    <row r="7463" spans="2:5" x14ac:dyDescent="0.2">
      <c r="B7463" s="144" t="s">
        <v>39319</v>
      </c>
      <c r="C7463" s="145" t="s">
        <v>39320</v>
      </c>
      <c r="D7463" s="145" t="s">
        <v>1549</v>
      </c>
      <c r="E7463" s="146">
        <v>181.4</v>
      </c>
    </row>
    <row r="7464" spans="2:5" x14ac:dyDescent="0.2">
      <c r="B7464" s="144" t="s">
        <v>39321</v>
      </c>
      <c r="C7464" s="145" t="s">
        <v>28531</v>
      </c>
      <c r="D7464" s="145" t="s">
        <v>1770</v>
      </c>
      <c r="E7464" s="146">
        <v>128.4</v>
      </c>
    </row>
    <row r="7465" spans="2:5" x14ac:dyDescent="0.2">
      <c r="B7465" s="144" t="s">
        <v>39322</v>
      </c>
      <c r="C7465" s="145" t="s">
        <v>39323</v>
      </c>
      <c r="D7465" s="145" t="s">
        <v>1770</v>
      </c>
      <c r="E7465" s="146">
        <v>26.69</v>
      </c>
    </row>
    <row r="7466" spans="2:5" x14ac:dyDescent="0.2">
      <c r="B7466" s="144" t="s">
        <v>39324</v>
      </c>
      <c r="C7466" s="145" t="s">
        <v>28525</v>
      </c>
      <c r="D7466" s="145" t="s">
        <v>1770</v>
      </c>
      <c r="E7466" s="146">
        <v>90.41</v>
      </c>
    </row>
    <row r="7467" spans="2:5" x14ac:dyDescent="0.2">
      <c r="B7467" s="144" t="s">
        <v>39325</v>
      </c>
      <c r="C7467" s="145" t="s">
        <v>39326</v>
      </c>
      <c r="D7467" s="145" t="s">
        <v>1770</v>
      </c>
      <c r="E7467" s="146">
        <v>13.47</v>
      </c>
    </row>
    <row r="7468" spans="2:5" x14ac:dyDescent="0.2">
      <c r="B7468" s="144" t="s">
        <v>39327</v>
      </c>
      <c r="C7468" s="145" t="s">
        <v>39328</v>
      </c>
      <c r="D7468" s="145" t="s">
        <v>1770</v>
      </c>
      <c r="E7468" s="146">
        <v>27.09</v>
      </c>
    </row>
    <row r="7469" spans="2:5" x14ac:dyDescent="0.2">
      <c r="B7469" s="144" t="s">
        <v>39329</v>
      </c>
      <c r="C7469" s="145" t="s">
        <v>39330</v>
      </c>
      <c r="D7469" s="145" t="s">
        <v>1770</v>
      </c>
      <c r="E7469" s="146">
        <v>42.2</v>
      </c>
    </row>
    <row r="7470" spans="2:5" x14ac:dyDescent="0.2">
      <c r="B7470" s="144" t="s">
        <v>39331</v>
      </c>
      <c r="C7470" s="145" t="s">
        <v>39332</v>
      </c>
      <c r="D7470" s="145" t="s">
        <v>1770</v>
      </c>
      <c r="E7470" s="146">
        <v>43.52</v>
      </c>
    </row>
    <row r="7471" spans="2:5" x14ac:dyDescent="0.2">
      <c r="B7471" s="144" t="s">
        <v>39333</v>
      </c>
      <c r="C7471" s="145" t="s">
        <v>39334</v>
      </c>
      <c r="D7471" s="145" t="s">
        <v>1770</v>
      </c>
      <c r="E7471" s="146">
        <v>163.35</v>
      </c>
    </row>
    <row r="7472" spans="2:5" x14ac:dyDescent="0.2">
      <c r="B7472" s="144" t="s">
        <v>39335</v>
      </c>
      <c r="C7472" s="145" t="s">
        <v>39336</v>
      </c>
      <c r="D7472" s="145" t="s">
        <v>1770</v>
      </c>
      <c r="E7472" s="146">
        <v>244.57</v>
      </c>
    </row>
    <row r="7473" spans="2:5" x14ac:dyDescent="0.2">
      <c r="B7473" s="144" t="s">
        <v>39337</v>
      </c>
      <c r="C7473" s="145" t="s">
        <v>39338</v>
      </c>
      <c r="D7473" s="145" t="s">
        <v>1770</v>
      </c>
      <c r="E7473" s="146">
        <v>265.24</v>
      </c>
    </row>
    <row r="7474" spans="2:5" x14ac:dyDescent="0.2">
      <c r="B7474" s="144" t="s">
        <v>39339</v>
      </c>
      <c r="C7474" s="145" t="s">
        <v>39340</v>
      </c>
      <c r="D7474" s="145" t="s">
        <v>1770</v>
      </c>
      <c r="E7474" s="146">
        <v>17.91</v>
      </c>
    </row>
    <row r="7475" spans="2:5" x14ac:dyDescent="0.2">
      <c r="B7475" s="144" t="s">
        <v>39341</v>
      </c>
      <c r="C7475" s="145" t="s">
        <v>39342</v>
      </c>
      <c r="D7475" s="145" t="s">
        <v>1770</v>
      </c>
      <c r="E7475" s="146">
        <v>22.66</v>
      </c>
    </row>
    <row r="7476" spans="2:5" x14ac:dyDescent="0.2">
      <c r="B7476" s="144" t="s">
        <v>39343</v>
      </c>
      <c r="C7476" s="145" t="s">
        <v>39344</v>
      </c>
      <c r="D7476" s="145" t="s">
        <v>1770</v>
      </c>
      <c r="E7476" s="146">
        <v>33.619999999999997</v>
      </c>
    </row>
    <row r="7477" spans="2:5" x14ac:dyDescent="0.2">
      <c r="B7477" s="144" t="s">
        <v>39345</v>
      </c>
      <c r="C7477" s="145" t="s">
        <v>39346</v>
      </c>
      <c r="D7477" s="145" t="s">
        <v>1770</v>
      </c>
      <c r="E7477" s="146">
        <v>42.4</v>
      </c>
    </row>
    <row r="7478" spans="2:5" x14ac:dyDescent="0.2">
      <c r="B7478" s="144" t="s">
        <v>39347</v>
      </c>
      <c r="C7478" s="145" t="s">
        <v>39348</v>
      </c>
      <c r="D7478" s="145" t="s">
        <v>1770</v>
      </c>
      <c r="E7478" s="146">
        <v>49.25</v>
      </c>
    </row>
    <row r="7479" spans="2:5" x14ac:dyDescent="0.2">
      <c r="B7479" s="144" t="s">
        <v>39349</v>
      </c>
      <c r="C7479" s="145" t="s">
        <v>39350</v>
      </c>
      <c r="D7479" s="145" t="s">
        <v>1770</v>
      </c>
      <c r="E7479" s="146">
        <v>71.02</v>
      </c>
    </row>
    <row r="7480" spans="2:5" x14ac:dyDescent="0.2">
      <c r="B7480" s="144" t="s">
        <v>39351</v>
      </c>
      <c r="C7480" s="145" t="s">
        <v>39352</v>
      </c>
      <c r="D7480" s="145" t="s">
        <v>1770</v>
      </c>
      <c r="E7480" s="146">
        <v>88.14</v>
      </c>
    </row>
    <row r="7481" spans="2:5" x14ac:dyDescent="0.2">
      <c r="B7481" s="144" t="s">
        <v>39353</v>
      </c>
      <c r="C7481" s="145" t="s">
        <v>39354</v>
      </c>
      <c r="D7481" s="145" t="s">
        <v>1770</v>
      </c>
      <c r="E7481" s="146">
        <v>118.61</v>
      </c>
    </row>
    <row r="7482" spans="2:5" x14ac:dyDescent="0.2">
      <c r="B7482" s="144" t="s">
        <v>39355</v>
      </c>
      <c r="C7482" s="145" t="s">
        <v>39356</v>
      </c>
      <c r="D7482" s="145" t="s">
        <v>1770</v>
      </c>
      <c r="E7482" s="146">
        <v>97.9</v>
      </c>
    </row>
    <row r="7483" spans="2:5" x14ac:dyDescent="0.2">
      <c r="B7483" s="144" t="s">
        <v>39357</v>
      </c>
      <c r="C7483" s="145" t="s">
        <v>39358</v>
      </c>
      <c r="D7483" s="145" t="s">
        <v>1770</v>
      </c>
      <c r="E7483" s="146">
        <v>178.02</v>
      </c>
    </row>
    <row r="7484" spans="2:5" x14ac:dyDescent="0.2">
      <c r="B7484" s="144" t="s">
        <v>39359</v>
      </c>
      <c r="C7484" s="145" t="s">
        <v>39360</v>
      </c>
      <c r="D7484" s="145" t="s">
        <v>1770</v>
      </c>
      <c r="E7484" s="146">
        <v>12</v>
      </c>
    </row>
    <row r="7485" spans="2:5" x14ac:dyDescent="0.2">
      <c r="B7485" s="144" t="s">
        <v>39361</v>
      </c>
      <c r="C7485" s="145" t="s">
        <v>39362</v>
      </c>
      <c r="D7485" s="145" t="s">
        <v>1770</v>
      </c>
      <c r="E7485" s="146">
        <v>72.430000000000007</v>
      </c>
    </row>
    <row r="7486" spans="2:5" x14ac:dyDescent="0.2">
      <c r="B7486" s="144" t="s">
        <v>39363</v>
      </c>
      <c r="C7486" s="145" t="s">
        <v>39364</v>
      </c>
      <c r="D7486" s="145" t="s">
        <v>1770</v>
      </c>
      <c r="E7486" s="146">
        <v>68.83</v>
      </c>
    </row>
    <row r="7487" spans="2:5" x14ac:dyDescent="0.2">
      <c r="B7487" s="144" t="s">
        <v>39365</v>
      </c>
      <c r="C7487" s="145" t="s">
        <v>39366</v>
      </c>
      <c r="D7487" s="145" t="s">
        <v>1770</v>
      </c>
      <c r="E7487" s="146">
        <v>103.96</v>
      </c>
    </row>
    <row r="7488" spans="2:5" x14ac:dyDescent="0.2">
      <c r="B7488" s="144" t="s">
        <v>39367</v>
      </c>
      <c r="C7488" s="145" t="s">
        <v>39368</v>
      </c>
      <c r="D7488" s="145" t="s">
        <v>1770</v>
      </c>
      <c r="E7488" s="146">
        <v>125.08</v>
      </c>
    </row>
    <row r="7489" spans="2:5" x14ac:dyDescent="0.2">
      <c r="B7489" s="144" t="s">
        <v>39369</v>
      </c>
      <c r="C7489" s="145" t="s">
        <v>39370</v>
      </c>
      <c r="D7489" s="145" t="s">
        <v>1770</v>
      </c>
      <c r="E7489" s="146">
        <v>28.46</v>
      </c>
    </row>
    <row r="7490" spans="2:5" x14ac:dyDescent="0.2">
      <c r="B7490" s="144" t="s">
        <v>39371</v>
      </c>
      <c r="C7490" s="145" t="s">
        <v>39372</v>
      </c>
      <c r="D7490" s="145" t="s">
        <v>1770</v>
      </c>
      <c r="E7490" s="146">
        <v>13.64</v>
      </c>
    </row>
    <row r="7491" spans="2:5" x14ac:dyDescent="0.2">
      <c r="B7491" s="144" t="s">
        <v>39373</v>
      </c>
      <c r="C7491" s="145" t="s">
        <v>39374</v>
      </c>
      <c r="D7491" s="145" t="s">
        <v>1770</v>
      </c>
      <c r="E7491" s="146">
        <v>407.27</v>
      </c>
    </row>
    <row r="7492" spans="2:5" x14ac:dyDescent="0.2">
      <c r="B7492" s="144" t="s">
        <v>39375</v>
      </c>
      <c r="C7492" s="145" t="s">
        <v>39376</v>
      </c>
      <c r="D7492" s="145" t="s">
        <v>1770</v>
      </c>
      <c r="E7492" s="146">
        <v>21.6</v>
      </c>
    </row>
    <row r="7493" spans="2:5" x14ac:dyDescent="0.2">
      <c r="B7493" s="144" t="s">
        <v>39377</v>
      </c>
      <c r="C7493" s="145" t="s">
        <v>39378</v>
      </c>
      <c r="D7493" s="145" t="s">
        <v>1770</v>
      </c>
      <c r="E7493" s="146">
        <v>54.11</v>
      </c>
    </row>
    <row r="7494" spans="2:5" x14ac:dyDescent="0.2">
      <c r="B7494" s="144" t="s">
        <v>39379</v>
      </c>
      <c r="C7494" s="145" t="s">
        <v>39380</v>
      </c>
      <c r="D7494" s="145" t="s">
        <v>1770</v>
      </c>
      <c r="E7494" s="146">
        <v>37.15</v>
      </c>
    </row>
    <row r="7495" spans="2:5" x14ac:dyDescent="0.2">
      <c r="B7495" s="144" t="s">
        <v>39381</v>
      </c>
      <c r="C7495" s="145" t="s">
        <v>39382</v>
      </c>
      <c r="D7495" s="145" t="s">
        <v>1770</v>
      </c>
      <c r="E7495" s="146">
        <v>68.83</v>
      </c>
    </row>
    <row r="7496" spans="2:5" x14ac:dyDescent="0.2">
      <c r="B7496" s="144" t="s">
        <v>39383</v>
      </c>
      <c r="C7496" s="145" t="s">
        <v>39384</v>
      </c>
      <c r="D7496" s="145" t="s">
        <v>1770</v>
      </c>
      <c r="E7496" s="146">
        <v>47.15</v>
      </c>
    </row>
    <row r="7497" spans="2:5" x14ac:dyDescent="0.2">
      <c r="B7497" s="144" t="s">
        <v>39385</v>
      </c>
      <c r="C7497" s="145" t="s">
        <v>39386</v>
      </c>
      <c r="D7497" s="145" t="s">
        <v>1770</v>
      </c>
      <c r="E7497" s="146">
        <v>42.81</v>
      </c>
    </row>
    <row r="7498" spans="2:5" x14ac:dyDescent="0.2">
      <c r="B7498" s="144" t="s">
        <v>39387</v>
      </c>
      <c r="C7498" s="145" t="s">
        <v>39388</v>
      </c>
      <c r="D7498" s="145" t="s">
        <v>1770</v>
      </c>
      <c r="E7498" s="146">
        <v>20.98</v>
      </c>
    </row>
    <row r="7499" spans="2:5" x14ac:dyDescent="0.2">
      <c r="B7499" s="144" t="s">
        <v>39389</v>
      </c>
      <c r="C7499" s="145" t="s">
        <v>39390</v>
      </c>
      <c r="D7499" s="145" t="s">
        <v>1770</v>
      </c>
      <c r="E7499" s="146">
        <v>103.96</v>
      </c>
    </row>
    <row r="7500" spans="2:5" x14ac:dyDescent="0.2">
      <c r="B7500" s="144" t="s">
        <v>39391</v>
      </c>
      <c r="C7500" s="145" t="s">
        <v>39392</v>
      </c>
      <c r="D7500" s="145" t="s">
        <v>1770</v>
      </c>
      <c r="E7500" s="146">
        <v>68.48</v>
      </c>
    </row>
    <row r="7501" spans="2:5" x14ac:dyDescent="0.2">
      <c r="B7501" s="144" t="s">
        <v>39393</v>
      </c>
      <c r="C7501" s="145" t="s">
        <v>39394</v>
      </c>
      <c r="D7501" s="145" t="s">
        <v>1770</v>
      </c>
      <c r="E7501" s="146">
        <v>125.08</v>
      </c>
    </row>
    <row r="7502" spans="2:5" x14ac:dyDescent="0.2">
      <c r="B7502" s="144" t="s">
        <v>39395</v>
      </c>
      <c r="C7502" s="145" t="s">
        <v>39396</v>
      </c>
      <c r="D7502" s="145" t="s">
        <v>1770</v>
      </c>
      <c r="E7502" s="146">
        <v>92.47</v>
      </c>
    </row>
    <row r="7503" spans="2:5" x14ac:dyDescent="0.2">
      <c r="B7503" s="144" t="s">
        <v>39397</v>
      </c>
      <c r="C7503" s="145" t="s">
        <v>39398</v>
      </c>
      <c r="D7503" s="145" t="s">
        <v>1770</v>
      </c>
      <c r="E7503" s="146">
        <v>35.4</v>
      </c>
    </row>
    <row r="7504" spans="2:5" x14ac:dyDescent="0.2">
      <c r="B7504" s="144" t="s">
        <v>39399</v>
      </c>
      <c r="C7504" s="145" t="s">
        <v>39400</v>
      </c>
      <c r="D7504" s="145" t="s">
        <v>1770</v>
      </c>
      <c r="E7504" s="146">
        <v>134.11000000000001</v>
      </c>
    </row>
    <row r="7505" spans="2:5" x14ac:dyDescent="0.2">
      <c r="B7505" s="144" t="s">
        <v>39401</v>
      </c>
      <c r="C7505" s="145" t="s">
        <v>39402</v>
      </c>
      <c r="D7505" s="145" t="s">
        <v>1770</v>
      </c>
      <c r="E7505" s="146">
        <v>188.94</v>
      </c>
    </row>
    <row r="7506" spans="2:5" x14ac:dyDescent="0.2">
      <c r="B7506" s="144" t="s">
        <v>39403</v>
      </c>
      <c r="C7506" s="145" t="s">
        <v>39404</v>
      </c>
      <c r="D7506" s="145" t="s">
        <v>1770</v>
      </c>
      <c r="E7506" s="146">
        <v>276.2</v>
      </c>
    </row>
    <row r="7507" spans="2:5" x14ac:dyDescent="0.2">
      <c r="B7507" s="144" t="s">
        <v>39405</v>
      </c>
      <c r="C7507" s="145" t="s">
        <v>39406</v>
      </c>
      <c r="D7507" s="145" t="s">
        <v>1549</v>
      </c>
      <c r="E7507" s="146">
        <v>47</v>
      </c>
    </row>
    <row r="7508" spans="2:5" x14ac:dyDescent="0.2">
      <c r="B7508" s="144" t="s">
        <v>39407</v>
      </c>
      <c r="C7508" s="145" t="s">
        <v>39408</v>
      </c>
      <c r="D7508" s="145" t="s">
        <v>1770</v>
      </c>
      <c r="E7508" s="146">
        <v>117.5</v>
      </c>
    </row>
    <row r="7509" spans="2:5" x14ac:dyDescent="0.2">
      <c r="B7509" s="144" t="s">
        <v>39409</v>
      </c>
      <c r="C7509" s="145" t="s">
        <v>39410</v>
      </c>
      <c r="D7509" s="145" t="s">
        <v>1770</v>
      </c>
      <c r="E7509" s="146">
        <v>160.15</v>
      </c>
    </row>
    <row r="7510" spans="2:5" x14ac:dyDescent="0.2">
      <c r="B7510" s="144" t="s">
        <v>39411</v>
      </c>
      <c r="C7510" s="145" t="s">
        <v>39412</v>
      </c>
      <c r="D7510" s="145" t="s">
        <v>1770</v>
      </c>
      <c r="E7510" s="146">
        <v>195.5</v>
      </c>
    </row>
    <row r="7511" spans="2:5" x14ac:dyDescent="0.2">
      <c r="B7511" s="144" t="s">
        <v>39413</v>
      </c>
      <c r="C7511" s="145" t="s">
        <v>39414</v>
      </c>
      <c r="D7511" s="145" t="s">
        <v>1770</v>
      </c>
      <c r="E7511" s="146">
        <v>224.63</v>
      </c>
    </row>
    <row r="7512" spans="2:5" x14ac:dyDescent="0.2">
      <c r="B7512" s="144" t="s">
        <v>39415</v>
      </c>
      <c r="C7512" s="145" t="s">
        <v>39416</v>
      </c>
      <c r="D7512" s="145" t="s">
        <v>1770</v>
      </c>
      <c r="E7512" s="146">
        <v>229.07</v>
      </c>
    </row>
    <row r="7513" spans="2:5" x14ac:dyDescent="0.2">
      <c r="B7513" s="144" t="s">
        <v>39417</v>
      </c>
      <c r="C7513" s="145" t="s">
        <v>39418</v>
      </c>
      <c r="D7513" s="145" t="s">
        <v>1770</v>
      </c>
      <c r="E7513" s="146">
        <v>320.89999999999998</v>
      </c>
    </row>
    <row r="7514" spans="2:5" x14ac:dyDescent="0.2">
      <c r="B7514" s="144" t="s">
        <v>39419</v>
      </c>
      <c r="C7514" s="145" t="s">
        <v>39420</v>
      </c>
      <c r="D7514" s="145" t="s">
        <v>1770</v>
      </c>
      <c r="E7514" s="146">
        <v>342.13</v>
      </c>
    </row>
    <row r="7515" spans="2:5" x14ac:dyDescent="0.2">
      <c r="B7515" s="144" t="s">
        <v>39421</v>
      </c>
      <c r="C7515" s="145" t="s">
        <v>39422</v>
      </c>
      <c r="D7515" s="145" t="s">
        <v>1770</v>
      </c>
      <c r="E7515" s="146">
        <v>495.67</v>
      </c>
    </row>
    <row r="7516" spans="2:5" x14ac:dyDescent="0.2">
      <c r="B7516" s="144" t="s">
        <v>39423</v>
      </c>
      <c r="C7516" s="145" t="s">
        <v>39424</v>
      </c>
      <c r="D7516" s="145" t="s">
        <v>1770</v>
      </c>
      <c r="E7516" s="146">
        <v>12</v>
      </c>
    </row>
    <row r="7517" spans="2:5" x14ac:dyDescent="0.2">
      <c r="B7517" s="144" t="s">
        <v>39425</v>
      </c>
      <c r="C7517" s="145" t="s">
        <v>39426</v>
      </c>
      <c r="D7517" s="145" t="s">
        <v>1770</v>
      </c>
      <c r="E7517" s="146">
        <v>21.57</v>
      </c>
    </row>
    <row r="7518" spans="2:5" x14ac:dyDescent="0.2">
      <c r="B7518" s="144" t="s">
        <v>39427</v>
      </c>
      <c r="C7518" s="145" t="s">
        <v>39428</v>
      </c>
      <c r="D7518" s="145" t="s">
        <v>1770</v>
      </c>
      <c r="E7518" s="146">
        <v>28.13</v>
      </c>
    </row>
    <row r="7519" spans="2:5" x14ac:dyDescent="0.2">
      <c r="B7519" s="144" t="s">
        <v>39429</v>
      </c>
      <c r="C7519" s="145" t="s">
        <v>39430</v>
      </c>
      <c r="D7519" s="145" t="s">
        <v>1770</v>
      </c>
      <c r="E7519" s="146">
        <v>20.63</v>
      </c>
    </row>
    <row r="7520" spans="2:5" x14ac:dyDescent="0.2">
      <c r="B7520" s="144" t="s">
        <v>39431</v>
      </c>
      <c r="C7520" s="145" t="s">
        <v>39432</v>
      </c>
      <c r="D7520" s="145" t="s">
        <v>1770</v>
      </c>
      <c r="E7520" s="146">
        <v>28.88</v>
      </c>
    </row>
    <row r="7521" spans="2:5" x14ac:dyDescent="0.2">
      <c r="B7521" s="144" t="s">
        <v>39433</v>
      </c>
      <c r="C7521" s="145" t="s">
        <v>39434</v>
      </c>
      <c r="D7521" s="145" t="s">
        <v>1770</v>
      </c>
      <c r="E7521" s="146">
        <v>40.32</v>
      </c>
    </row>
    <row r="7522" spans="2:5" x14ac:dyDescent="0.2">
      <c r="B7522" s="144" t="s">
        <v>39435</v>
      </c>
      <c r="C7522" s="145" t="s">
        <v>39436</v>
      </c>
      <c r="D7522" s="145" t="s">
        <v>1770</v>
      </c>
      <c r="E7522" s="146">
        <v>58.61</v>
      </c>
    </row>
    <row r="7523" spans="2:5" x14ac:dyDescent="0.2">
      <c r="B7523" s="144" t="s">
        <v>39437</v>
      </c>
      <c r="C7523" s="145" t="s">
        <v>39438</v>
      </c>
      <c r="D7523" s="145" t="s">
        <v>1770</v>
      </c>
      <c r="E7523" s="146">
        <v>67.5</v>
      </c>
    </row>
    <row r="7524" spans="2:5" x14ac:dyDescent="0.2">
      <c r="B7524" s="144" t="s">
        <v>39439</v>
      </c>
      <c r="C7524" s="145" t="s">
        <v>39440</v>
      </c>
      <c r="D7524" s="145" t="s">
        <v>1770</v>
      </c>
      <c r="E7524" s="146">
        <v>10.84</v>
      </c>
    </row>
    <row r="7525" spans="2:5" x14ac:dyDescent="0.2">
      <c r="B7525" s="144" t="s">
        <v>39441</v>
      </c>
      <c r="C7525" s="145" t="s">
        <v>39442</v>
      </c>
      <c r="D7525" s="145" t="s">
        <v>1770</v>
      </c>
      <c r="E7525" s="146">
        <v>37.54</v>
      </c>
    </row>
    <row r="7526" spans="2:5" x14ac:dyDescent="0.2">
      <c r="B7526" s="144" t="s">
        <v>39443</v>
      </c>
      <c r="C7526" s="145" t="s">
        <v>39444</v>
      </c>
      <c r="D7526" s="145" t="s">
        <v>1770</v>
      </c>
      <c r="E7526" s="146">
        <v>46.33</v>
      </c>
    </row>
    <row r="7527" spans="2:5" ht="22.5" x14ac:dyDescent="0.2">
      <c r="B7527" s="144" t="s">
        <v>39445</v>
      </c>
      <c r="C7527" s="145" t="s">
        <v>39446</v>
      </c>
      <c r="D7527" s="145" t="s">
        <v>1770</v>
      </c>
      <c r="E7527" s="146">
        <v>65.33</v>
      </c>
    </row>
    <row r="7528" spans="2:5" x14ac:dyDescent="0.2">
      <c r="B7528" s="144" t="s">
        <v>39447</v>
      </c>
      <c r="C7528" s="145" t="s">
        <v>39448</v>
      </c>
      <c r="D7528" s="145" t="s">
        <v>1770</v>
      </c>
      <c r="E7528" s="146">
        <v>73.66</v>
      </c>
    </row>
    <row r="7529" spans="2:5" x14ac:dyDescent="0.2">
      <c r="B7529" s="144" t="s">
        <v>39449</v>
      </c>
      <c r="C7529" s="145" t="s">
        <v>39450</v>
      </c>
      <c r="D7529" s="145" t="s">
        <v>1770</v>
      </c>
      <c r="E7529" s="146">
        <v>109.67</v>
      </c>
    </row>
    <row r="7530" spans="2:5" ht="22.5" x14ac:dyDescent="0.2">
      <c r="B7530" s="144" t="s">
        <v>39451</v>
      </c>
      <c r="C7530" s="145" t="s">
        <v>39452</v>
      </c>
      <c r="D7530" s="145" t="s">
        <v>1770</v>
      </c>
      <c r="E7530" s="146">
        <v>63.33</v>
      </c>
    </row>
    <row r="7531" spans="2:5" x14ac:dyDescent="0.2">
      <c r="B7531" s="144" t="s">
        <v>39453</v>
      </c>
      <c r="C7531" s="145" t="s">
        <v>39454</v>
      </c>
      <c r="D7531" s="145" t="s">
        <v>1770</v>
      </c>
      <c r="E7531" s="146">
        <v>10.84</v>
      </c>
    </row>
    <row r="7532" spans="2:5" x14ac:dyDescent="0.2">
      <c r="B7532" s="144" t="s">
        <v>39455</v>
      </c>
      <c r="C7532" s="145" t="s">
        <v>39456</v>
      </c>
      <c r="D7532" s="145" t="s">
        <v>1770</v>
      </c>
      <c r="E7532" s="146">
        <v>27.73</v>
      </c>
    </row>
    <row r="7533" spans="2:5" x14ac:dyDescent="0.2">
      <c r="B7533" s="144" t="s">
        <v>39457</v>
      </c>
      <c r="C7533" s="145" t="s">
        <v>39458</v>
      </c>
      <c r="D7533" s="145" t="s">
        <v>1770</v>
      </c>
      <c r="E7533" s="146">
        <v>3.91</v>
      </c>
    </row>
    <row r="7534" spans="2:5" x14ac:dyDescent="0.2">
      <c r="B7534" s="144" t="s">
        <v>39459</v>
      </c>
      <c r="C7534" s="145" t="s">
        <v>39460</v>
      </c>
      <c r="D7534" s="145" t="s">
        <v>1770</v>
      </c>
      <c r="E7534" s="146">
        <v>6.65</v>
      </c>
    </row>
    <row r="7535" spans="2:5" x14ac:dyDescent="0.2">
      <c r="B7535" s="144" t="s">
        <v>39461</v>
      </c>
      <c r="C7535" s="145" t="s">
        <v>39462</v>
      </c>
      <c r="D7535" s="145" t="s">
        <v>1770</v>
      </c>
      <c r="E7535" s="146">
        <v>9.6</v>
      </c>
    </row>
    <row r="7536" spans="2:5" x14ac:dyDescent="0.2">
      <c r="B7536" s="144" t="s">
        <v>39463</v>
      </c>
      <c r="C7536" s="145" t="s">
        <v>39464</v>
      </c>
      <c r="D7536" s="145" t="s">
        <v>1770</v>
      </c>
      <c r="E7536" s="146">
        <v>10.84</v>
      </c>
    </row>
    <row r="7537" spans="2:5" x14ac:dyDescent="0.2">
      <c r="B7537" s="144" t="s">
        <v>39465</v>
      </c>
      <c r="C7537" s="145" t="s">
        <v>39466</v>
      </c>
      <c r="D7537" s="145" t="s">
        <v>1770</v>
      </c>
      <c r="E7537" s="146">
        <v>3.91</v>
      </c>
    </row>
    <row r="7538" spans="2:5" x14ac:dyDescent="0.2">
      <c r="B7538" s="144" t="s">
        <v>39467</v>
      </c>
      <c r="C7538" s="145" t="s">
        <v>39468</v>
      </c>
      <c r="D7538" s="145" t="s">
        <v>1770</v>
      </c>
      <c r="E7538" s="146">
        <v>6.65</v>
      </c>
    </row>
    <row r="7539" spans="2:5" x14ac:dyDescent="0.2">
      <c r="B7539" s="144" t="s">
        <v>39469</v>
      </c>
      <c r="C7539" s="145" t="s">
        <v>39470</v>
      </c>
      <c r="D7539" s="145" t="s">
        <v>1770</v>
      </c>
      <c r="E7539" s="146">
        <v>37.17</v>
      </c>
    </row>
    <row r="7540" spans="2:5" x14ac:dyDescent="0.2">
      <c r="B7540" s="144" t="s">
        <v>39471</v>
      </c>
      <c r="C7540" s="145" t="s">
        <v>39472</v>
      </c>
      <c r="D7540" s="145" t="s">
        <v>1770</v>
      </c>
      <c r="E7540" s="146">
        <v>75.84</v>
      </c>
    </row>
    <row r="7541" spans="2:5" x14ac:dyDescent="0.2">
      <c r="B7541" s="144" t="s">
        <v>39473</v>
      </c>
      <c r="C7541" s="145" t="s">
        <v>39474</v>
      </c>
      <c r="D7541" s="145" t="s">
        <v>1549</v>
      </c>
      <c r="E7541" s="146">
        <v>99.3</v>
      </c>
    </row>
    <row r="7542" spans="2:5" x14ac:dyDescent="0.2">
      <c r="B7542" s="144" t="s">
        <v>39475</v>
      </c>
      <c r="C7542" s="145" t="s">
        <v>39476</v>
      </c>
      <c r="D7542" s="145" t="s">
        <v>1770</v>
      </c>
      <c r="E7542" s="146">
        <v>41.88</v>
      </c>
    </row>
    <row r="7543" spans="2:5" x14ac:dyDescent="0.2">
      <c r="B7543" s="144" t="s">
        <v>39477</v>
      </c>
      <c r="C7543" s="145" t="s">
        <v>39478</v>
      </c>
      <c r="D7543" s="145" t="s">
        <v>1770</v>
      </c>
      <c r="E7543" s="146">
        <v>112.7</v>
      </c>
    </row>
    <row r="7544" spans="2:5" x14ac:dyDescent="0.2">
      <c r="B7544" s="144" t="s">
        <v>39479</v>
      </c>
      <c r="C7544" s="145" t="s">
        <v>39480</v>
      </c>
      <c r="D7544" s="145" t="s">
        <v>1770</v>
      </c>
      <c r="E7544" s="146">
        <v>5.69</v>
      </c>
    </row>
    <row r="7545" spans="2:5" x14ac:dyDescent="0.2">
      <c r="B7545" s="144" t="s">
        <v>39481</v>
      </c>
      <c r="C7545" s="145" t="s">
        <v>39482</v>
      </c>
      <c r="D7545" s="145" t="s">
        <v>1770</v>
      </c>
      <c r="E7545" s="146">
        <v>8.06</v>
      </c>
    </row>
    <row r="7546" spans="2:5" x14ac:dyDescent="0.2">
      <c r="B7546" s="144" t="s">
        <v>39483</v>
      </c>
      <c r="C7546" s="145" t="s">
        <v>39484</v>
      </c>
      <c r="D7546" s="145" t="s">
        <v>1770</v>
      </c>
      <c r="E7546" s="146">
        <v>26.35</v>
      </c>
    </row>
    <row r="7547" spans="2:5" x14ac:dyDescent="0.2">
      <c r="B7547" s="144" t="s">
        <v>39485</v>
      </c>
      <c r="C7547" s="145" t="s">
        <v>39486</v>
      </c>
      <c r="D7547" s="145" t="s">
        <v>1770</v>
      </c>
      <c r="E7547" s="146">
        <v>21.18</v>
      </c>
    </row>
    <row r="7548" spans="2:5" x14ac:dyDescent="0.2">
      <c r="B7548" s="144" t="s">
        <v>39487</v>
      </c>
      <c r="C7548" s="145" t="s">
        <v>39488</v>
      </c>
      <c r="D7548" s="145" t="s">
        <v>1770</v>
      </c>
      <c r="E7548" s="146">
        <v>15.64</v>
      </c>
    </row>
    <row r="7549" spans="2:5" x14ac:dyDescent="0.2">
      <c r="B7549" s="144" t="s">
        <v>39489</v>
      </c>
      <c r="C7549" s="145" t="s">
        <v>39490</v>
      </c>
      <c r="D7549" s="145" t="s">
        <v>1770</v>
      </c>
      <c r="E7549" s="146">
        <v>58.17</v>
      </c>
    </row>
    <row r="7550" spans="2:5" x14ac:dyDescent="0.2">
      <c r="B7550" s="144" t="s">
        <v>39491</v>
      </c>
      <c r="C7550" s="145" t="s">
        <v>39492</v>
      </c>
      <c r="D7550" s="145" t="s">
        <v>1770</v>
      </c>
      <c r="E7550" s="146">
        <v>37.340000000000003</v>
      </c>
    </row>
    <row r="7551" spans="2:5" x14ac:dyDescent="0.2">
      <c r="B7551" s="144" t="s">
        <v>39493</v>
      </c>
      <c r="C7551" s="145" t="s">
        <v>39494</v>
      </c>
      <c r="D7551" s="145" t="s">
        <v>1770</v>
      </c>
      <c r="E7551" s="146">
        <v>75.23</v>
      </c>
    </row>
    <row r="7552" spans="2:5" x14ac:dyDescent="0.2">
      <c r="B7552" s="144" t="s">
        <v>39495</v>
      </c>
      <c r="C7552" s="145" t="s">
        <v>39496</v>
      </c>
      <c r="D7552" s="145" t="s">
        <v>1770</v>
      </c>
      <c r="E7552" s="146">
        <v>90.83</v>
      </c>
    </row>
    <row r="7553" spans="2:5" x14ac:dyDescent="0.2">
      <c r="B7553" s="144" t="s">
        <v>39497</v>
      </c>
      <c r="C7553" s="145" t="s">
        <v>39498</v>
      </c>
      <c r="D7553" s="145" t="s">
        <v>1770</v>
      </c>
      <c r="E7553" s="146">
        <v>29.83</v>
      </c>
    </row>
    <row r="7554" spans="2:5" x14ac:dyDescent="0.2">
      <c r="B7554" s="144" t="s">
        <v>39499</v>
      </c>
      <c r="C7554" s="145" t="s">
        <v>39500</v>
      </c>
      <c r="D7554" s="145" t="s">
        <v>1770</v>
      </c>
      <c r="E7554" s="146">
        <v>63.43</v>
      </c>
    </row>
    <row r="7555" spans="2:5" x14ac:dyDescent="0.2">
      <c r="B7555" s="144" t="s">
        <v>39501</v>
      </c>
      <c r="C7555" s="145" t="s">
        <v>39502</v>
      </c>
      <c r="D7555" s="145" t="s">
        <v>1770</v>
      </c>
      <c r="E7555" s="146">
        <v>2.15</v>
      </c>
    </row>
    <row r="7556" spans="2:5" x14ac:dyDescent="0.2">
      <c r="B7556" s="144" t="s">
        <v>39503</v>
      </c>
      <c r="C7556" s="145" t="s">
        <v>39504</v>
      </c>
      <c r="D7556" s="145" t="s">
        <v>1770</v>
      </c>
      <c r="E7556" s="146">
        <v>2.99</v>
      </c>
    </row>
    <row r="7557" spans="2:5" x14ac:dyDescent="0.2">
      <c r="B7557" s="144" t="s">
        <v>39505</v>
      </c>
      <c r="C7557" s="145" t="s">
        <v>39506</v>
      </c>
      <c r="D7557" s="145" t="s">
        <v>1770</v>
      </c>
      <c r="E7557" s="146">
        <v>6.71</v>
      </c>
    </row>
    <row r="7558" spans="2:5" x14ac:dyDescent="0.2">
      <c r="B7558" s="144" t="s">
        <v>39507</v>
      </c>
      <c r="C7558" s="145" t="s">
        <v>39508</v>
      </c>
      <c r="D7558" s="145" t="s">
        <v>1770</v>
      </c>
      <c r="E7558" s="146">
        <v>9.77</v>
      </c>
    </row>
    <row r="7559" spans="2:5" x14ac:dyDescent="0.2">
      <c r="B7559" s="144" t="s">
        <v>39509</v>
      </c>
      <c r="C7559" s="145" t="s">
        <v>39510</v>
      </c>
      <c r="D7559" s="145" t="s">
        <v>1770</v>
      </c>
      <c r="E7559" s="146">
        <v>11.19</v>
      </c>
    </row>
    <row r="7560" spans="2:5" x14ac:dyDescent="0.2">
      <c r="B7560" s="144" t="s">
        <v>39511</v>
      </c>
      <c r="C7560" s="145" t="s">
        <v>39512</v>
      </c>
      <c r="D7560" s="145" t="s">
        <v>1770</v>
      </c>
      <c r="E7560" s="146">
        <v>18.89</v>
      </c>
    </row>
    <row r="7561" spans="2:5" x14ac:dyDescent="0.2">
      <c r="B7561" s="144" t="s">
        <v>39513</v>
      </c>
      <c r="C7561" s="145" t="s">
        <v>39514</v>
      </c>
      <c r="D7561" s="145" t="s">
        <v>1770</v>
      </c>
      <c r="E7561" s="146">
        <v>31.64</v>
      </c>
    </row>
    <row r="7562" spans="2:5" x14ac:dyDescent="0.2">
      <c r="B7562" s="144" t="s">
        <v>39515</v>
      </c>
      <c r="C7562" s="145" t="s">
        <v>39516</v>
      </c>
      <c r="D7562" s="145" t="s">
        <v>1770</v>
      </c>
      <c r="E7562" s="146">
        <v>39.54</v>
      </c>
    </row>
    <row r="7563" spans="2:5" x14ac:dyDescent="0.2">
      <c r="B7563" s="144" t="s">
        <v>39517</v>
      </c>
      <c r="C7563" s="145" t="s">
        <v>39518</v>
      </c>
      <c r="D7563" s="145" t="s">
        <v>1549</v>
      </c>
      <c r="E7563" s="146">
        <v>5.08</v>
      </c>
    </row>
    <row r="7564" spans="2:5" x14ac:dyDescent="0.2">
      <c r="B7564" s="144" t="s">
        <v>39519</v>
      </c>
      <c r="C7564" s="145" t="s">
        <v>39520</v>
      </c>
      <c r="D7564" s="145" t="s">
        <v>1549</v>
      </c>
      <c r="E7564" s="146">
        <v>358.22</v>
      </c>
    </row>
    <row r="7565" spans="2:5" x14ac:dyDescent="0.2">
      <c r="B7565" s="144" t="s">
        <v>39521</v>
      </c>
      <c r="C7565" s="145" t="s">
        <v>39522</v>
      </c>
      <c r="D7565" s="145" t="s">
        <v>1549</v>
      </c>
      <c r="E7565" s="146">
        <v>5.98</v>
      </c>
    </row>
    <row r="7566" spans="2:5" x14ac:dyDescent="0.2">
      <c r="B7566" s="144" t="s">
        <v>39523</v>
      </c>
      <c r="C7566" s="145" t="s">
        <v>39524</v>
      </c>
      <c r="D7566" s="145" t="s">
        <v>1549</v>
      </c>
      <c r="E7566" s="146">
        <v>7.17</v>
      </c>
    </row>
    <row r="7567" spans="2:5" x14ac:dyDescent="0.2">
      <c r="B7567" s="144" t="s">
        <v>39525</v>
      </c>
      <c r="C7567" s="145" t="s">
        <v>39526</v>
      </c>
      <c r="D7567" s="145" t="s">
        <v>1549</v>
      </c>
      <c r="E7567" s="146">
        <v>11.76</v>
      </c>
    </row>
    <row r="7568" spans="2:5" x14ac:dyDescent="0.2">
      <c r="B7568" s="144" t="s">
        <v>39527</v>
      </c>
      <c r="C7568" s="145" t="s">
        <v>39528</v>
      </c>
      <c r="D7568" s="145" t="s">
        <v>1549</v>
      </c>
      <c r="E7568" s="146">
        <v>22.92</v>
      </c>
    </row>
    <row r="7569" spans="2:5" x14ac:dyDescent="0.2">
      <c r="B7569" s="144" t="s">
        <v>39529</v>
      </c>
      <c r="C7569" s="145" t="s">
        <v>39530</v>
      </c>
      <c r="D7569" s="145" t="s">
        <v>1549</v>
      </c>
      <c r="E7569" s="146">
        <v>24.82</v>
      </c>
    </row>
    <row r="7570" spans="2:5" x14ac:dyDescent="0.2">
      <c r="B7570" s="144" t="s">
        <v>39531</v>
      </c>
      <c r="C7570" s="145" t="s">
        <v>39532</v>
      </c>
      <c r="D7570" s="145" t="s">
        <v>1549</v>
      </c>
      <c r="E7570" s="146">
        <v>62.47</v>
      </c>
    </row>
    <row r="7571" spans="2:5" x14ac:dyDescent="0.2">
      <c r="B7571" s="144" t="s">
        <v>39533</v>
      </c>
      <c r="C7571" s="145" t="s">
        <v>39534</v>
      </c>
      <c r="D7571" s="145" t="s">
        <v>1549</v>
      </c>
      <c r="E7571" s="146">
        <v>126.06</v>
      </c>
    </row>
    <row r="7572" spans="2:5" x14ac:dyDescent="0.2">
      <c r="B7572" s="144" t="s">
        <v>39535</v>
      </c>
      <c r="C7572" s="145" t="s">
        <v>39536</v>
      </c>
      <c r="D7572" s="145" t="s">
        <v>1549</v>
      </c>
      <c r="E7572" s="146">
        <v>193.83</v>
      </c>
    </row>
    <row r="7573" spans="2:5" x14ac:dyDescent="0.2">
      <c r="B7573" s="144" t="s">
        <v>39537</v>
      </c>
      <c r="C7573" s="145" t="s">
        <v>39538</v>
      </c>
      <c r="D7573" s="145" t="s">
        <v>1549</v>
      </c>
      <c r="E7573" s="146">
        <v>9.14</v>
      </c>
    </row>
    <row r="7574" spans="2:5" x14ac:dyDescent="0.2">
      <c r="B7574" s="144" t="s">
        <v>39539</v>
      </c>
      <c r="C7574" s="145" t="s">
        <v>39540</v>
      </c>
      <c r="D7574" s="145" t="s">
        <v>1549</v>
      </c>
      <c r="E7574" s="146">
        <v>16.739999999999998</v>
      </c>
    </row>
    <row r="7575" spans="2:5" x14ac:dyDescent="0.2">
      <c r="B7575" s="144" t="s">
        <v>39541</v>
      </c>
      <c r="C7575" s="145" t="s">
        <v>39542</v>
      </c>
      <c r="D7575" s="145" t="s">
        <v>1549</v>
      </c>
      <c r="E7575" s="146">
        <v>30.62</v>
      </c>
    </row>
    <row r="7576" spans="2:5" x14ac:dyDescent="0.2">
      <c r="B7576" s="144" t="s">
        <v>39543</v>
      </c>
      <c r="C7576" s="145" t="s">
        <v>39544</v>
      </c>
      <c r="D7576" s="145" t="s">
        <v>1549</v>
      </c>
      <c r="E7576" s="146">
        <v>27.59</v>
      </c>
    </row>
    <row r="7577" spans="2:5" x14ac:dyDescent="0.2">
      <c r="B7577" s="144" t="s">
        <v>39545</v>
      </c>
      <c r="C7577" s="145" t="s">
        <v>39546</v>
      </c>
      <c r="D7577" s="145" t="s">
        <v>1549</v>
      </c>
      <c r="E7577" s="146">
        <v>141.87</v>
      </c>
    </row>
    <row r="7578" spans="2:5" x14ac:dyDescent="0.2">
      <c r="B7578" s="144" t="s">
        <v>39547</v>
      </c>
      <c r="C7578" s="145" t="s">
        <v>39548</v>
      </c>
      <c r="D7578" s="145" t="s">
        <v>1549</v>
      </c>
      <c r="E7578" s="146">
        <v>68.989999999999995</v>
      </c>
    </row>
    <row r="7579" spans="2:5" x14ac:dyDescent="0.2">
      <c r="B7579" s="144" t="s">
        <v>39549</v>
      </c>
      <c r="C7579" s="145" t="s">
        <v>39550</v>
      </c>
      <c r="D7579" s="145" t="s">
        <v>1549</v>
      </c>
      <c r="E7579" s="146">
        <v>179.66</v>
      </c>
    </row>
    <row r="7580" spans="2:5" x14ac:dyDescent="0.2">
      <c r="B7580" s="144" t="s">
        <v>39551</v>
      </c>
      <c r="C7580" s="145" t="s">
        <v>39552</v>
      </c>
      <c r="D7580" s="145" t="s">
        <v>1549</v>
      </c>
      <c r="E7580" s="146">
        <v>351.79</v>
      </c>
    </row>
    <row r="7581" spans="2:5" x14ac:dyDescent="0.2">
      <c r="B7581" s="144" t="s">
        <v>39553</v>
      </c>
      <c r="C7581" s="145" t="s">
        <v>30988</v>
      </c>
      <c r="D7581" s="145" t="s">
        <v>1549</v>
      </c>
      <c r="E7581" s="146">
        <v>2280.19</v>
      </c>
    </row>
    <row r="7582" spans="2:5" x14ac:dyDescent="0.2">
      <c r="B7582" s="144" t="s">
        <v>39554</v>
      </c>
      <c r="C7582" s="145" t="s">
        <v>39555</v>
      </c>
      <c r="D7582" s="145" t="s">
        <v>2759</v>
      </c>
      <c r="E7582" s="146">
        <v>217.57</v>
      </c>
    </row>
    <row r="7583" spans="2:5" x14ac:dyDescent="0.2">
      <c r="B7583" s="144" t="s">
        <v>39556</v>
      </c>
      <c r="C7583" s="145" t="s">
        <v>39557</v>
      </c>
      <c r="D7583" s="145" t="s">
        <v>1549</v>
      </c>
      <c r="E7583" s="146">
        <v>562.89</v>
      </c>
    </row>
    <row r="7584" spans="2:5" x14ac:dyDescent="0.2">
      <c r="B7584" s="144" t="s">
        <v>39558</v>
      </c>
      <c r="C7584" s="145" t="s">
        <v>39559</v>
      </c>
      <c r="D7584" s="145" t="s">
        <v>1549</v>
      </c>
      <c r="E7584" s="146">
        <v>189.9</v>
      </c>
    </row>
    <row r="7585" spans="2:5" x14ac:dyDescent="0.2">
      <c r="B7585" s="144" t="s">
        <v>39560</v>
      </c>
      <c r="C7585" s="145" t="s">
        <v>39561</v>
      </c>
      <c r="D7585" s="145" t="s">
        <v>1549</v>
      </c>
      <c r="E7585" s="146">
        <v>239</v>
      </c>
    </row>
    <row r="7586" spans="2:5" x14ac:dyDescent="0.2">
      <c r="B7586" s="144" t="s">
        <v>39562</v>
      </c>
      <c r="C7586" s="145" t="s">
        <v>39563</v>
      </c>
      <c r="D7586" s="145" t="s">
        <v>1549</v>
      </c>
      <c r="E7586" s="146">
        <v>225</v>
      </c>
    </row>
    <row r="7587" spans="2:5" x14ac:dyDescent="0.2">
      <c r="B7587" s="144" t="s">
        <v>39564</v>
      </c>
      <c r="C7587" s="145" t="s">
        <v>39565</v>
      </c>
      <c r="D7587" s="145" t="s">
        <v>1549</v>
      </c>
      <c r="E7587" s="146">
        <v>186.75</v>
      </c>
    </row>
    <row r="7588" spans="2:5" x14ac:dyDescent="0.2">
      <c r="B7588" s="144" t="s">
        <v>39566</v>
      </c>
      <c r="C7588" s="145" t="s">
        <v>39567</v>
      </c>
      <c r="D7588" s="145" t="s">
        <v>1549</v>
      </c>
      <c r="E7588" s="146">
        <v>608.66999999999996</v>
      </c>
    </row>
    <row r="7589" spans="2:5" x14ac:dyDescent="0.2">
      <c r="B7589" s="144" t="s">
        <v>39568</v>
      </c>
      <c r="C7589" s="145" t="s">
        <v>39569</v>
      </c>
      <c r="D7589" s="145" t="s">
        <v>1549</v>
      </c>
      <c r="E7589" s="146">
        <v>51.46</v>
      </c>
    </row>
    <row r="7590" spans="2:5" x14ac:dyDescent="0.2">
      <c r="B7590" s="144" t="s">
        <v>39570</v>
      </c>
      <c r="C7590" s="145" t="s">
        <v>39571</v>
      </c>
      <c r="D7590" s="145" t="s">
        <v>1549</v>
      </c>
      <c r="E7590" s="146">
        <v>62.36</v>
      </c>
    </row>
    <row r="7591" spans="2:5" x14ac:dyDescent="0.2">
      <c r="B7591" s="144" t="s">
        <v>39572</v>
      </c>
      <c r="C7591" s="145" t="s">
        <v>39573</v>
      </c>
      <c r="D7591" s="145" t="s">
        <v>1549</v>
      </c>
      <c r="E7591" s="146">
        <v>84.76</v>
      </c>
    </row>
    <row r="7592" spans="2:5" x14ac:dyDescent="0.2">
      <c r="B7592" s="144" t="s">
        <v>39574</v>
      </c>
      <c r="C7592" s="145" t="s">
        <v>39575</v>
      </c>
      <c r="D7592" s="145" t="s">
        <v>1549</v>
      </c>
      <c r="E7592" s="146">
        <v>126.89</v>
      </c>
    </row>
    <row r="7593" spans="2:5" x14ac:dyDescent="0.2">
      <c r="B7593" s="144" t="s">
        <v>39576</v>
      </c>
      <c r="C7593" s="145" t="s">
        <v>39577</v>
      </c>
      <c r="D7593" s="145" t="s">
        <v>1549</v>
      </c>
      <c r="E7593" s="146">
        <v>141.81</v>
      </c>
    </row>
    <row r="7594" spans="2:5" x14ac:dyDescent="0.2">
      <c r="B7594" s="144" t="s">
        <v>39578</v>
      </c>
      <c r="C7594" s="145" t="s">
        <v>39579</v>
      </c>
      <c r="D7594" s="145" t="s">
        <v>1549</v>
      </c>
      <c r="E7594" s="146">
        <v>198.68</v>
      </c>
    </row>
    <row r="7595" spans="2:5" x14ac:dyDescent="0.2">
      <c r="B7595" s="144" t="s">
        <v>39580</v>
      </c>
      <c r="C7595" s="145" t="s">
        <v>39581</v>
      </c>
      <c r="D7595" s="145" t="s">
        <v>1549</v>
      </c>
      <c r="E7595" s="146">
        <v>284.12</v>
      </c>
    </row>
    <row r="7596" spans="2:5" x14ac:dyDescent="0.2">
      <c r="B7596" s="144" t="s">
        <v>39582</v>
      </c>
      <c r="C7596" s="145" t="s">
        <v>39583</v>
      </c>
      <c r="D7596" s="145" t="s">
        <v>1549</v>
      </c>
      <c r="E7596" s="146">
        <v>392.43</v>
      </c>
    </row>
    <row r="7597" spans="2:5" x14ac:dyDescent="0.2">
      <c r="B7597" s="144" t="s">
        <v>39584</v>
      </c>
      <c r="C7597" s="145" t="s">
        <v>39585</v>
      </c>
      <c r="D7597" s="145" t="s">
        <v>1549</v>
      </c>
      <c r="E7597" s="146">
        <v>43.14</v>
      </c>
    </row>
    <row r="7598" spans="2:5" x14ac:dyDescent="0.2">
      <c r="B7598" s="144" t="s">
        <v>39586</v>
      </c>
      <c r="C7598" s="145" t="s">
        <v>39587</v>
      </c>
      <c r="D7598" s="145" t="s">
        <v>1549</v>
      </c>
      <c r="E7598" s="146">
        <v>477.35</v>
      </c>
    </row>
    <row r="7599" spans="2:5" x14ac:dyDescent="0.2">
      <c r="B7599" s="144" t="s">
        <v>39588</v>
      </c>
      <c r="C7599" s="145" t="s">
        <v>39589</v>
      </c>
      <c r="D7599" s="145" t="s">
        <v>1549</v>
      </c>
      <c r="E7599" s="146">
        <v>39.020000000000003</v>
      </c>
    </row>
    <row r="7600" spans="2:5" x14ac:dyDescent="0.2">
      <c r="B7600" s="144" t="s">
        <v>39590</v>
      </c>
      <c r="C7600" s="145" t="s">
        <v>39591</v>
      </c>
      <c r="D7600" s="145" t="s">
        <v>1549</v>
      </c>
      <c r="E7600" s="146">
        <v>68.489999999999995</v>
      </c>
    </row>
    <row r="7601" spans="2:5" x14ac:dyDescent="0.2">
      <c r="B7601" s="144" t="s">
        <v>39592</v>
      </c>
      <c r="C7601" s="145" t="s">
        <v>39593</v>
      </c>
      <c r="D7601" s="145" t="s">
        <v>1549</v>
      </c>
      <c r="E7601" s="146">
        <v>73.09</v>
      </c>
    </row>
    <row r="7602" spans="2:5" x14ac:dyDescent="0.2">
      <c r="B7602" s="144" t="s">
        <v>39594</v>
      </c>
      <c r="C7602" s="145" t="s">
        <v>39595</v>
      </c>
      <c r="D7602" s="145" t="s">
        <v>1549</v>
      </c>
      <c r="E7602" s="146">
        <v>110.71</v>
      </c>
    </row>
    <row r="7603" spans="2:5" x14ac:dyDescent="0.2">
      <c r="B7603" s="144" t="s">
        <v>39596</v>
      </c>
      <c r="C7603" s="145" t="s">
        <v>39597</v>
      </c>
      <c r="D7603" s="145" t="s">
        <v>1549</v>
      </c>
      <c r="E7603" s="146">
        <v>271.23</v>
      </c>
    </row>
    <row r="7604" spans="2:5" x14ac:dyDescent="0.2">
      <c r="B7604" s="144" t="s">
        <v>39598</v>
      </c>
      <c r="C7604" s="145" t="s">
        <v>39599</v>
      </c>
      <c r="D7604" s="145" t="s">
        <v>1549</v>
      </c>
      <c r="E7604" s="146">
        <v>197.85</v>
      </c>
    </row>
    <row r="7605" spans="2:5" x14ac:dyDescent="0.2">
      <c r="B7605" s="144" t="s">
        <v>39600</v>
      </c>
      <c r="C7605" s="145" t="s">
        <v>39601</v>
      </c>
      <c r="D7605" s="145" t="s">
        <v>1549</v>
      </c>
      <c r="E7605" s="146">
        <v>34.24</v>
      </c>
    </row>
    <row r="7606" spans="2:5" ht="15.75" x14ac:dyDescent="0.2">
      <c r="B7606" s="147" t="s">
        <v>39602</v>
      </c>
      <c r="C7606" s="147"/>
      <c r="D7606" s="147"/>
      <c r="E7606" s="147"/>
    </row>
    <row r="7607" spans="2:5" ht="25.5" x14ac:dyDescent="0.2">
      <c r="B7607" s="141" t="s">
        <v>36189</v>
      </c>
      <c r="C7607" s="142" t="s">
        <v>36190</v>
      </c>
      <c r="D7607" s="142" t="s">
        <v>36191</v>
      </c>
      <c r="E7607" s="143" t="s">
        <v>36192</v>
      </c>
    </row>
    <row r="7608" spans="2:5" x14ac:dyDescent="0.2">
      <c r="B7608" s="144" t="s">
        <v>39603</v>
      </c>
      <c r="C7608" s="145" t="s">
        <v>39604</v>
      </c>
      <c r="D7608" s="145" t="s">
        <v>1549</v>
      </c>
      <c r="E7608" s="146">
        <v>1537.41</v>
      </c>
    </row>
    <row r="7609" spans="2:5" x14ac:dyDescent="0.2">
      <c r="B7609" s="144" t="s">
        <v>39605</v>
      </c>
      <c r="C7609" s="145" t="s">
        <v>39606</v>
      </c>
      <c r="D7609" s="145" t="s">
        <v>1549</v>
      </c>
      <c r="E7609" s="146">
        <v>67.260000000000005</v>
      </c>
    </row>
    <row r="7610" spans="2:5" x14ac:dyDescent="0.2">
      <c r="B7610" s="144" t="s">
        <v>39607</v>
      </c>
      <c r="C7610" s="145" t="s">
        <v>39608</v>
      </c>
      <c r="D7610" s="145" t="s">
        <v>1549</v>
      </c>
      <c r="E7610" s="146">
        <v>916.71</v>
      </c>
    </row>
    <row r="7611" spans="2:5" x14ac:dyDescent="0.2">
      <c r="B7611" s="144" t="s">
        <v>39609</v>
      </c>
      <c r="C7611" s="145" t="s">
        <v>32211</v>
      </c>
      <c r="D7611" s="145" t="s">
        <v>26257</v>
      </c>
      <c r="E7611" s="146">
        <v>357.45</v>
      </c>
    </row>
    <row r="7612" spans="2:5" ht="22.5" x14ac:dyDescent="0.2">
      <c r="B7612" s="144" t="s">
        <v>39610</v>
      </c>
      <c r="C7612" s="145" t="s">
        <v>39611</v>
      </c>
      <c r="D7612" s="145" t="s">
        <v>1549</v>
      </c>
      <c r="E7612" s="146">
        <v>224.4</v>
      </c>
    </row>
    <row r="7613" spans="2:5" x14ac:dyDescent="0.2">
      <c r="B7613" s="144" t="s">
        <v>39612</v>
      </c>
      <c r="C7613" s="145" t="s">
        <v>39613</v>
      </c>
      <c r="D7613" s="145" t="s">
        <v>1549</v>
      </c>
      <c r="E7613" s="146">
        <v>92.25</v>
      </c>
    </row>
    <row r="7614" spans="2:5" x14ac:dyDescent="0.2">
      <c r="B7614" s="144" t="s">
        <v>39614</v>
      </c>
      <c r="C7614" s="145" t="s">
        <v>39615</v>
      </c>
      <c r="D7614" s="145" t="s">
        <v>1549</v>
      </c>
      <c r="E7614" s="146">
        <v>190.8</v>
      </c>
    </row>
    <row r="7615" spans="2:5" x14ac:dyDescent="0.2">
      <c r="B7615" s="144" t="s">
        <v>39616</v>
      </c>
      <c r="C7615" s="145" t="s">
        <v>39617</v>
      </c>
      <c r="D7615" s="145" t="s">
        <v>1549</v>
      </c>
      <c r="E7615" s="146">
        <v>102</v>
      </c>
    </row>
    <row r="7616" spans="2:5" x14ac:dyDescent="0.2">
      <c r="B7616" s="144" t="s">
        <v>39618</v>
      </c>
      <c r="C7616" s="145" t="s">
        <v>39619</v>
      </c>
      <c r="D7616" s="145" t="s">
        <v>1549</v>
      </c>
      <c r="E7616" s="146">
        <v>1876.42</v>
      </c>
    </row>
    <row r="7617" spans="2:5" x14ac:dyDescent="0.2">
      <c r="B7617" s="144" t="s">
        <v>39620</v>
      </c>
      <c r="C7617" s="145" t="s">
        <v>39621</v>
      </c>
      <c r="D7617" s="145" t="s">
        <v>1549</v>
      </c>
      <c r="E7617" s="146">
        <v>5</v>
      </c>
    </row>
    <row r="7618" spans="2:5" x14ac:dyDescent="0.2">
      <c r="B7618" s="144" t="s">
        <v>39622</v>
      </c>
      <c r="C7618" s="145" t="s">
        <v>39623</v>
      </c>
      <c r="D7618" s="145" t="s">
        <v>1549</v>
      </c>
      <c r="E7618" s="146">
        <v>86.9</v>
      </c>
    </row>
    <row r="7619" spans="2:5" x14ac:dyDescent="0.2">
      <c r="B7619" s="144" t="s">
        <v>39624</v>
      </c>
      <c r="C7619" s="145" t="s">
        <v>32974</v>
      </c>
      <c r="D7619" s="145" t="s">
        <v>1549</v>
      </c>
      <c r="E7619" s="146">
        <v>174.96</v>
      </c>
    </row>
    <row r="7620" spans="2:5" ht="33.75" x14ac:dyDescent="0.2">
      <c r="B7620" s="144" t="s">
        <v>39625</v>
      </c>
      <c r="C7620" s="145" t="s">
        <v>39626</v>
      </c>
      <c r="D7620" s="145" t="s">
        <v>1549</v>
      </c>
      <c r="E7620" s="146">
        <v>36</v>
      </c>
    </row>
    <row r="7621" spans="2:5" ht="22.5" x14ac:dyDescent="0.2">
      <c r="B7621" s="144" t="s">
        <v>39627</v>
      </c>
      <c r="C7621" s="145" t="s">
        <v>32983</v>
      </c>
      <c r="D7621" s="145" t="s">
        <v>1549</v>
      </c>
      <c r="E7621" s="146">
        <v>29.5</v>
      </c>
    </row>
    <row r="7622" spans="2:5" ht="22.5" x14ac:dyDescent="0.2">
      <c r="B7622" s="144" t="s">
        <v>39628</v>
      </c>
      <c r="C7622" s="145" t="s">
        <v>32980</v>
      </c>
      <c r="D7622" s="145" t="s">
        <v>1549</v>
      </c>
      <c r="E7622" s="146">
        <v>35.9</v>
      </c>
    </row>
    <row r="7623" spans="2:5" ht="22.5" x14ac:dyDescent="0.2">
      <c r="B7623" s="144" t="s">
        <v>39629</v>
      </c>
      <c r="C7623" s="145" t="s">
        <v>32989</v>
      </c>
      <c r="D7623" s="145" t="s">
        <v>1549</v>
      </c>
      <c r="E7623" s="146">
        <v>163.57</v>
      </c>
    </row>
    <row r="7624" spans="2:5" ht="22.5" x14ac:dyDescent="0.2">
      <c r="B7624" s="144" t="s">
        <v>39630</v>
      </c>
      <c r="C7624" s="145" t="s">
        <v>32986</v>
      </c>
      <c r="D7624" s="145" t="s">
        <v>1549</v>
      </c>
      <c r="E7624" s="146">
        <v>137.68</v>
      </c>
    </row>
    <row r="7625" spans="2:5" ht="22.5" x14ac:dyDescent="0.2">
      <c r="B7625" s="144" t="s">
        <v>39631</v>
      </c>
      <c r="C7625" s="145" t="s">
        <v>32992</v>
      </c>
      <c r="D7625" s="145" t="s">
        <v>1549</v>
      </c>
      <c r="E7625" s="146">
        <v>88.97</v>
      </c>
    </row>
    <row r="7626" spans="2:5" x14ac:dyDescent="0.2">
      <c r="B7626" s="144" t="s">
        <v>39632</v>
      </c>
      <c r="C7626" s="145" t="s">
        <v>39633</v>
      </c>
      <c r="D7626" s="145" t="s">
        <v>1549</v>
      </c>
      <c r="E7626" s="146">
        <v>49.69</v>
      </c>
    </row>
    <row r="7627" spans="2:5" x14ac:dyDescent="0.2">
      <c r="B7627" s="144" t="s">
        <v>39634</v>
      </c>
      <c r="C7627" s="145" t="s">
        <v>39635</v>
      </c>
      <c r="D7627" s="145" t="s">
        <v>1549</v>
      </c>
      <c r="E7627" s="146">
        <v>0.9</v>
      </c>
    </row>
    <row r="7628" spans="2:5" x14ac:dyDescent="0.2">
      <c r="B7628" s="144" t="s">
        <v>39636</v>
      </c>
      <c r="C7628" s="145" t="s">
        <v>39637</v>
      </c>
      <c r="D7628" s="145" t="s">
        <v>1549</v>
      </c>
      <c r="E7628" s="146">
        <v>0.85</v>
      </c>
    </row>
    <row r="7629" spans="2:5" x14ac:dyDescent="0.2">
      <c r="B7629" s="144" t="s">
        <v>39638</v>
      </c>
      <c r="C7629" s="145" t="s">
        <v>39639</v>
      </c>
      <c r="D7629" s="145" t="s">
        <v>1549</v>
      </c>
      <c r="E7629" s="146">
        <v>0.56999999999999995</v>
      </c>
    </row>
    <row r="7630" spans="2:5" x14ac:dyDescent="0.2">
      <c r="B7630" s="144" t="s">
        <v>39640</v>
      </c>
      <c r="C7630" s="145" t="s">
        <v>39641</v>
      </c>
      <c r="D7630" s="145" t="s">
        <v>1549</v>
      </c>
      <c r="E7630" s="146">
        <v>0.2</v>
      </c>
    </row>
    <row r="7631" spans="2:5" x14ac:dyDescent="0.2">
      <c r="B7631" s="144" t="s">
        <v>39642</v>
      </c>
      <c r="C7631" s="145" t="s">
        <v>39643</v>
      </c>
      <c r="D7631" s="145" t="s">
        <v>1549</v>
      </c>
      <c r="E7631" s="146">
        <v>2.04</v>
      </c>
    </row>
    <row r="7632" spans="2:5" x14ac:dyDescent="0.2">
      <c r="B7632" s="144" t="s">
        <v>39644</v>
      </c>
      <c r="C7632" s="145" t="s">
        <v>39645</v>
      </c>
      <c r="D7632" s="145" t="s">
        <v>1549</v>
      </c>
      <c r="E7632" s="146">
        <v>1.05</v>
      </c>
    </row>
    <row r="7633" spans="2:5" x14ac:dyDescent="0.2">
      <c r="B7633" s="144" t="s">
        <v>39646</v>
      </c>
      <c r="C7633" s="145" t="s">
        <v>39647</v>
      </c>
      <c r="D7633" s="145" t="s">
        <v>1549</v>
      </c>
      <c r="E7633" s="146">
        <v>3.38</v>
      </c>
    </row>
    <row r="7634" spans="2:5" x14ac:dyDescent="0.2">
      <c r="B7634" s="144" t="s">
        <v>39648</v>
      </c>
      <c r="C7634" s="145" t="s">
        <v>39649</v>
      </c>
      <c r="D7634" s="145" t="s">
        <v>1549</v>
      </c>
      <c r="E7634" s="146">
        <v>3.02</v>
      </c>
    </row>
    <row r="7635" spans="2:5" x14ac:dyDescent="0.2">
      <c r="B7635" s="144" t="s">
        <v>39650</v>
      </c>
      <c r="C7635" s="145" t="s">
        <v>39651</v>
      </c>
      <c r="D7635" s="145" t="s">
        <v>1549</v>
      </c>
      <c r="E7635" s="146">
        <v>0.43</v>
      </c>
    </row>
    <row r="7636" spans="2:5" x14ac:dyDescent="0.2">
      <c r="B7636" s="144" t="s">
        <v>39652</v>
      </c>
      <c r="C7636" s="145" t="s">
        <v>39653</v>
      </c>
      <c r="D7636" s="145" t="s">
        <v>1549</v>
      </c>
      <c r="E7636" s="146">
        <v>3.65</v>
      </c>
    </row>
    <row r="7637" spans="2:5" x14ac:dyDescent="0.2">
      <c r="B7637" s="144" t="s">
        <v>39654</v>
      </c>
      <c r="C7637" s="145" t="s">
        <v>39655</v>
      </c>
      <c r="D7637" s="145" t="s">
        <v>1549</v>
      </c>
      <c r="E7637" s="146">
        <v>2.09</v>
      </c>
    </row>
    <row r="7638" spans="2:5" x14ac:dyDescent="0.2">
      <c r="B7638" s="144" t="s">
        <v>39656</v>
      </c>
      <c r="C7638" s="145" t="s">
        <v>39657</v>
      </c>
      <c r="D7638" s="145" t="s">
        <v>1549</v>
      </c>
      <c r="E7638" s="146">
        <v>36.200000000000003</v>
      </c>
    </row>
    <row r="7639" spans="2:5" ht="22.5" x14ac:dyDescent="0.2">
      <c r="B7639" s="144" t="s">
        <v>39658</v>
      </c>
      <c r="C7639" s="145" t="s">
        <v>32998</v>
      </c>
      <c r="D7639" s="145" t="s">
        <v>1549</v>
      </c>
      <c r="E7639" s="146">
        <v>135</v>
      </c>
    </row>
    <row r="7640" spans="2:5" ht="22.5" x14ac:dyDescent="0.2">
      <c r="B7640" s="144" t="s">
        <v>39659</v>
      </c>
      <c r="C7640" s="145" t="s">
        <v>33001</v>
      </c>
      <c r="D7640" s="145" t="s">
        <v>1549</v>
      </c>
      <c r="E7640" s="146">
        <v>250</v>
      </c>
    </row>
    <row r="7641" spans="2:5" ht="33.75" x14ac:dyDescent="0.2">
      <c r="B7641" s="144" t="s">
        <v>39660</v>
      </c>
      <c r="C7641" s="145" t="s">
        <v>39661</v>
      </c>
      <c r="D7641" s="145" t="s">
        <v>1549</v>
      </c>
      <c r="E7641" s="146">
        <v>46.15</v>
      </c>
    </row>
    <row r="7642" spans="2:5" x14ac:dyDescent="0.2">
      <c r="B7642" s="144" t="s">
        <v>39662</v>
      </c>
      <c r="C7642" s="145" t="s">
        <v>33686</v>
      </c>
      <c r="D7642" s="145" t="s">
        <v>1549</v>
      </c>
      <c r="E7642" s="146">
        <v>28.51</v>
      </c>
    </row>
    <row r="7643" spans="2:5" x14ac:dyDescent="0.2">
      <c r="B7643" s="144" t="s">
        <v>39663</v>
      </c>
      <c r="C7643" s="145" t="s">
        <v>39664</v>
      </c>
      <c r="D7643" s="145" t="s">
        <v>1770</v>
      </c>
      <c r="E7643" s="146">
        <v>38.9</v>
      </c>
    </row>
    <row r="7644" spans="2:5" x14ac:dyDescent="0.2">
      <c r="B7644" s="144" t="s">
        <v>39665</v>
      </c>
      <c r="C7644" s="145" t="s">
        <v>39666</v>
      </c>
      <c r="D7644" s="145" t="s">
        <v>1770</v>
      </c>
      <c r="E7644" s="146">
        <v>80.17</v>
      </c>
    </row>
    <row r="7645" spans="2:5" x14ac:dyDescent="0.2">
      <c r="B7645" s="144" t="s">
        <v>39667</v>
      </c>
      <c r="C7645" s="145" t="s">
        <v>39668</v>
      </c>
      <c r="D7645" s="145" t="s">
        <v>1549</v>
      </c>
      <c r="E7645" s="146">
        <v>29.11</v>
      </c>
    </row>
    <row r="7646" spans="2:5" x14ac:dyDescent="0.2">
      <c r="B7646" s="144" t="s">
        <v>39669</v>
      </c>
      <c r="C7646" s="145" t="s">
        <v>39670</v>
      </c>
      <c r="D7646" s="145" t="s">
        <v>1549</v>
      </c>
      <c r="E7646" s="146">
        <v>29.21</v>
      </c>
    </row>
    <row r="7647" spans="2:5" x14ac:dyDescent="0.2">
      <c r="B7647" s="144" t="s">
        <v>39671</v>
      </c>
      <c r="C7647" s="145" t="s">
        <v>39672</v>
      </c>
      <c r="D7647" s="145" t="s">
        <v>1549</v>
      </c>
      <c r="E7647" s="146">
        <v>32.39</v>
      </c>
    </row>
    <row r="7648" spans="2:5" x14ac:dyDescent="0.2">
      <c r="B7648" s="144" t="s">
        <v>39673</v>
      </c>
      <c r="C7648" s="145" t="s">
        <v>39674</v>
      </c>
      <c r="D7648" s="145" t="s">
        <v>1549</v>
      </c>
      <c r="E7648" s="146">
        <v>31.86</v>
      </c>
    </row>
    <row r="7649" spans="2:5" x14ac:dyDescent="0.2">
      <c r="B7649" s="144" t="s">
        <v>39675</v>
      </c>
      <c r="C7649" s="145" t="s">
        <v>39676</v>
      </c>
      <c r="D7649" s="145" t="s">
        <v>1549</v>
      </c>
      <c r="E7649" s="146">
        <v>26.34</v>
      </c>
    </row>
    <row r="7650" spans="2:5" x14ac:dyDescent="0.2">
      <c r="B7650" s="144" t="s">
        <v>39677</v>
      </c>
      <c r="C7650" s="145" t="s">
        <v>39678</v>
      </c>
      <c r="D7650" s="145" t="s">
        <v>1549</v>
      </c>
      <c r="E7650" s="146">
        <v>31.49</v>
      </c>
    </row>
    <row r="7651" spans="2:5" x14ac:dyDescent="0.2">
      <c r="B7651" s="144" t="s">
        <v>39679</v>
      </c>
      <c r="C7651" s="145" t="s">
        <v>39680</v>
      </c>
      <c r="D7651" s="145" t="s">
        <v>1549</v>
      </c>
      <c r="E7651" s="146">
        <v>42.45</v>
      </c>
    </row>
    <row r="7652" spans="2:5" x14ac:dyDescent="0.2">
      <c r="B7652" s="144" t="s">
        <v>39681</v>
      </c>
      <c r="C7652" s="145" t="s">
        <v>39682</v>
      </c>
      <c r="D7652" s="145" t="s">
        <v>1549</v>
      </c>
      <c r="E7652" s="146">
        <v>19.13</v>
      </c>
    </row>
    <row r="7653" spans="2:5" x14ac:dyDescent="0.2">
      <c r="B7653" s="144" t="s">
        <v>39683</v>
      </c>
      <c r="C7653" s="145" t="s">
        <v>39684</v>
      </c>
      <c r="D7653" s="145" t="s">
        <v>1549</v>
      </c>
      <c r="E7653" s="146">
        <v>98.32</v>
      </c>
    </row>
    <row r="7654" spans="2:5" x14ac:dyDescent="0.2">
      <c r="B7654" s="144" t="s">
        <v>39685</v>
      </c>
      <c r="C7654" s="145" t="s">
        <v>39686</v>
      </c>
      <c r="D7654" s="145" t="s">
        <v>1549</v>
      </c>
      <c r="E7654" s="146">
        <v>98.32</v>
      </c>
    </row>
    <row r="7655" spans="2:5" x14ac:dyDescent="0.2">
      <c r="B7655" s="144" t="s">
        <v>39687</v>
      </c>
      <c r="C7655" s="145" t="s">
        <v>39688</v>
      </c>
      <c r="D7655" s="145" t="s">
        <v>1549</v>
      </c>
      <c r="E7655" s="146">
        <v>135.79</v>
      </c>
    </row>
    <row r="7656" spans="2:5" x14ac:dyDescent="0.2">
      <c r="B7656" s="144" t="s">
        <v>39689</v>
      </c>
      <c r="C7656" s="145" t="s">
        <v>39690</v>
      </c>
      <c r="D7656" s="145" t="s">
        <v>1549</v>
      </c>
      <c r="E7656" s="146">
        <v>410.95</v>
      </c>
    </row>
    <row r="7657" spans="2:5" x14ac:dyDescent="0.2">
      <c r="B7657" s="144" t="s">
        <v>39691</v>
      </c>
      <c r="C7657" s="145" t="s">
        <v>39692</v>
      </c>
      <c r="D7657" s="145" t="s">
        <v>1549</v>
      </c>
      <c r="E7657" s="146">
        <v>42.89</v>
      </c>
    </row>
    <row r="7658" spans="2:5" x14ac:dyDescent="0.2">
      <c r="B7658" s="144" t="s">
        <v>39693</v>
      </c>
      <c r="C7658" s="145" t="s">
        <v>39694</v>
      </c>
      <c r="D7658" s="145" t="s">
        <v>1549</v>
      </c>
      <c r="E7658" s="146">
        <v>296</v>
      </c>
    </row>
    <row r="7659" spans="2:5" x14ac:dyDescent="0.2">
      <c r="B7659" s="144" t="s">
        <v>39695</v>
      </c>
      <c r="C7659" s="145" t="s">
        <v>39696</v>
      </c>
      <c r="D7659" s="145" t="s">
        <v>1549</v>
      </c>
      <c r="E7659" s="146">
        <v>55.47</v>
      </c>
    </row>
    <row r="7660" spans="2:5" x14ac:dyDescent="0.2">
      <c r="B7660" s="144" t="s">
        <v>39697</v>
      </c>
      <c r="C7660" s="145" t="s">
        <v>39698</v>
      </c>
      <c r="D7660" s="145" t="s">
        <v>1549</v>
      </c>
      <c r="E7660" s="146">
        <v>115.9</v>
      </c>
    </row>
    <row r="7661" spans="2:5" x14ac:dyDescent="0.2">
      <c r="B7661" s="144" t="s">
        <v>39699</v>
      </c>
      <c r="C7661" s="145" t="s">
        <v>39700</v>
      </c>
      <c r="D7661" s="145" t="s">
        <v>1549</v>
      </c>
      <c r="E7661" s="146">
        <v>239.9</v>
      </c>
    </row>
    <row r="7662" spans="2:5" x14ac:dyDescent="0.2">
      <c r="B7662" s="144" t="s">
        <v>39701</v>
      </c>
      <c r="C7662" s="145" t="s">
        <v>39702</v>
      </c>
      <c r="D7662" s="145" t="s">
        <v>1549</v>
      </c>
      <c r="E7662" s="146">
        <v>3.77</v>
      </c>
    </row>
    <row r="7663" spans="2:5" x14ac:dyDescent="0.2">
      <c r="B7663" s="144" t="s">
        <v>39703</v>
      </c>
      <c r="C7663" s="145" t="s">
        <v>33692</v>
      </c>
      <c r="D7663" s="145" t="s">
        <v>1549</v>
      </c>
      <c r="E7663" s="146">
        <v>245.1</v>
      </c>
    </row>
    <row r="7664" spans="2:5" x14ac:dyDescent="0.2">
      <c r="B7664" s="144" t="s">
        <v>39704</v>
      </c>
      <c r="C7664" s="145" t="s">
        <v>39705</v>
      </c>
      <c r="D7664" s="145" t="s">
        <v>1549</v>
      </c>
      <c r="E7664" s="146">
        <v>123.71</v>
      </c>
    </row>
    <row r="7665" spans="2:5" x14ac:dyDescent="0.2">
      <c r="B7665" s="144" t="s">
        <v>39706</v>
      </c>
      <c r="C7665" s="145" t="s">
        <v>39707</v>
      </c>
      <c r="D7665" s="145" t="s">
        <v>1549</v>
      </c>
      <c r="E7665" s="146">
        <v>29.68</v>
      </c>
    </row>
    <row r="7666" spans="2:5" x14ac:dyDescent="0.2">
      <c r="B7666" s="144" t="s">
        <v>39708</v>
      </c>
      <c r="C7666" s="145" t="s">
        <v>39709</v>
      </c>
      <c r="D7666" s="145" t="s">
        <v>1549</v>
      </c>
      <c r="E7666" s="146">
        <v>5.71</v>
      </c>
    </row>
    <row r="7667" spans="2:5" x14ac:dyDescent="0.2">
      <c r="B7667" s="144" t="s">
        <v>39710</v>
      </c>
      <c r="C7667" s="145" t="s">
        <v>39711</v>
      </c>
      <c r="D7667" s="145" t="s">
        <v>1549</v>
      </c>
      <c r="E7667" s="146">
        <v>11.3</v>
      </c>
    </row>
    <row r="7668" spans="2:5" x14ac:dyDescent="0.2">
      <c r="B7668" s="144" t="s">
        <v>39712</v>
      </c>
      <c r="C7668" s="145" t="s">
        <v>39713</v>
      </c>
      <c r="D7668" s="145" t="s">
        <v>1549</v>
      </c>
      <c r="E7668" s="146">
        <v>27</v>
      </c>
    </row>
    <row r="7669" spans="2:5" x14ac:dyDescent="0.2">
      <c r="B7669" s="144" t="s">
        <v>39714</v>
      </c>
      <c r="C7669" s="145" t="s">
        <v>39715</v>
      </c>
      <c r="D7669" s="145" t="s">
        <v>1549</v>
      </c>
      <c r="E7669" s="146">
        <v>8.6</v>
      </c>
    </row>
    <row r="7670" spans="2:5" x14ac:dyDescent="0.2">
      <c r="B7670" s="144" t="s">
        <v>39716</v>
      </c>
      <c r="C7670" s="145" t="s">
        <v>39717</v>
      </c>
      <c r="D7670" s="145" t="s">
        <v>1549</v>
      </c>
      <c r="E7670" s="146">
        <v>2.09</v>
      </c>
    </row>
    <row r="7671" spans="2:5" x14ac:dyDescent="0.2">
      <c r="B7671" s="144" t="s">
        <v>39718</v>
      </c>
      <c r="C7671" s="145" t="s">
        <v>39719</v>
      </c>
      <c r="D7671" s="145" t="s">
        <v>1549</v>
      </c>
      <c r="E7671" s="146">
        <v>1.08</v>
      </c>
    </row>
    <row r="7672" spans="2:5" x14ac:dyDescent="0.2">
      <c r="B7672" s="144" t="s">
        <v>39720</v>
      </c>
      <c r="C7672" s="145" t="s">
        <v>39721</v>
      </c>
      <c r="D7672" s="145" t="s">
        <v>1549</v>
      </c>
      <c r="E7672" s="146">
        <v>3.36</v>
      </c>
    </row>
    <row r="7673" spans="2:5" x14ac:dyDescent="0.2">
      <c r="B7673" s="144" t="s">
        <v>39722</v>
      </c>
      <c r="C7673" s="145" t="s">
        <v>39723</v>
      </c>
      <c r="D7673" s="145" t="s">
        <v>1549</v>
      </c>
      <c r="E7673" s="146">
        <v>2.0099999999999998</v>
      </c>
    </row>
    <row r="7674" spans="2:5" x14ac:dyDescent="0.2">
      <c r="B7674" s="144" t="s">
        <v>39724</v>
      </c>
      <c r="C7674" s="145" t="s">
        <v>39725</v>
      </c>
      <c r="D7674" s="145" t="s">
        <v>1549</v>
      </c>
      <c r="E7674" s="146">
        <v>4.54</v>
      </c>
    </row>
    <row r="7675" spans="2:5" x14ac:dyDescent="0.2">
      <c r="B7675" s="144" t="s">
        <v>39726</v>
      </c>
      <c r="C7675" s="145" t="s">
        <v>39727</v>
      </c>
      <c r="D7675" s="145" t="s">
        <v>1549</v>
      </c>
      <c r="E7675" s="146">
        <v>24.63</v>
      </c>
    </row>
    <row r="7676" spans="2:5" x14ac:dyDescent="0.2">
      <c r="B7676" s="144" t="s">
        <v>39728</v>
      </c>
      <c r="C7676" s="145" t="s">
        <v>39729</v>
      </c>
      <c r="D7676" s="145" t="s">
        <v>1549</v>
      </c>
      <c r="E7676" s="146">
        <v>24.63</v>
      </c>
    </row>
    <row r="7677" spans="2:5" x14ac:dyDescent="0.2">
      <c r="B7677" s="144" t="s">
        <v>39730</v>
      </c>
      <c r="C7677" s="145" t="s">
        <v>39731</v>
      </c>
      <c r="D7677" s="145" t="s">
        <v>1549</v>
      </c>
      <c r="E7677" s="146">
        <v>0.69</v>
      </c>
    </row>
    <row r="7678" spans="2:5" x14ac:dyDescent="0.2">
      <c r="B7678" s="144" t="s">
        <v>39732</v>
      </c>
      <c r="C7678" s="145" t="s">
        <v>39733</v>
      </c>
      <c r="D7678" s="145" t="s">
        <v>1549</v>
      </c>
      <c r="E7678" s="146">
        <v>0.57999999999999996</v>
      </c>
    </row>
    <row r="7679" spans="2:5" x14ac:dyDescent="0.2">
      <c r="B7679" s="144" t="s">
        <v>39734</v>
      </c>
      <c r="C7679" s="145" t="s">
        <v>39735</v>
      </c>
      <c r="D7679" s="145" t="s">
        <v>1549</v>
      </c>
      <c r="E7679" s="146">
        <v>1.06</v>
      </c>
    </row>
    <row r="7680" spans="2:5" x14ac:dyDescent="0.2">
      <c r="B7680" s="144" t="s">
        <v>39736</v>
      </c>
      <c r="C7680" s="145" t="s">
        <v>39737</v>
      </c>
      <c r="D7680" s="145" t="s">
        <v>1549</v>
      </c>
      <c r="E7680" s="146">
        <v>0.78</v>
      </c>
    </row>
    <row r="7681" spans="2:5" x14ac:dyDescent="0.2">
      <c r="B7681" s="144" t="s">
        <v>39738</v>
      </c>
      <c r="C7681" s="145" t="s">
        <v>39739</v>
      </c>
      <c r="D7681" s="145" t="s">
        <v>1549</v>
      </c>
      <c r="E7681" s="146">
        <v>0.66</v>
      </c>
    </row>
    <row r="7682" spans="2:5" x14ac:dyDescent="0.2">
      <c r="B7682" s="144" t="s">
        <v>39740</v>
      </c>
      <c r="C7682" s="145" t="s">
        <v>39741</v>
      </c>
      <c r="D7682" s="145" t="s">
        <v>1549</v>
      </c>
      <c r="E7682" s="146">
        <v>2.61</v>
      </c>
    </row>
    <row r="7683" spans="2:5" x14ac:dyDescent="0.2">
      <c r="B7683" s="144" t="s">
        <v>39742</v>
      </c>
      <c r="C7683" s="145" t="s">
        <v>39743</v>
      </c>
      <c r="D7683" s="145" t="s">
        <v>1549</v>
      </c>
      <c r="E7683" s="146">
        <v>2.15</v>
      </c>
    </row>
    <row r="7684" spans="2:5" x14ac:dyDescent="0.2">
      <c r="B7684" s="144" t="s">
        <v>39744</v>
      </c>
      <c r="C7684" s="145" t="s">
        <v>39745</v>
      </c>
      <c r="D7684" s="145" t="s">
        <v>1549</v>
      </c>
      <c r="E7684" s="146">
        <v>8.5399999999999991</v>
      </c>
    </row>
    <row r="7685" spans="2:5" x14ac:dyDescent="0.2">
      <c r="B7685" s="144" t="s">
        <v>39746</v>
      </c>
      <c r="C7685" s="145" t="s">
        <v>39747</v>
      </c>
      <c r="D7685" s="145" t="s">
        <v>1549</v>
      </c>
      <c r="E7685" s="146">
        <v>5.0199999999999996</v>
      </c>
    </row>
    <row r="7686" spans="2:5" x14ac:dyDescent="0.2">
      <c r="B7686" s="144" t="s">
        <v>39748</v>
      </c>
      <c r="C7686" s="145" t="s">
        <v>39749</v>
      </c>
      <c r="D7686" s="145" t="s">
        <v>1549</v>
      </c>
      <c r="E7686" s="146">
        <v>5.12</v>
      </c>
    </row>
    <row r="7687" spans="2:5" x14ac:dyDescent="0.2">
      <c r="B7687" s="144" t="s">
        <v>39750</v>
      </c>
      <c r="C7687" s="145" t="s">
        <v>39751</v>
      </c>
      <c r="D7687" s="145" t="s">
        <v>1549</v>
      </c>
      <c r="E7687" s="146">
        <v>5.45</v>
      </c>
    </row>
    <row r="7688" spans="2:5" x14ac:dyDescent="0.2">
      <c r="B7688" s="144" t="s">
        <v>39752</v>
      </c>
      <c r="C7688" s="145" t="s">
        <v>39753</v>
      </c>
      <c r="D7688" s="145" t="s">
        <v>1770</v>
      </c>
      <c r="E7688" s="146">
        <v>8.75</v>
      </c>
    </row>
    <row r="7689" spans="2:5" x14ac:dyDescent="0.2">
      <c r="B7689" s="144" t="s">
        <v>39754</v>
      </c>
      <c r="C7689" s="145" t="s">
        <v>39755</v>
      </c>
      <c r="D7689" s="145" t="s">
        <v>1770</v>
      </c>
      <c r="E7689" s="146">
        <v>35.06</v>
      </c>
    </row>
    <row r="7690" spans="2:5" x14ac:dyDescent="0.2">
      <c r="B7690" s="144" t="s">
        <v>39756</v>
      </c>
      <c r="C7690" s="145" t="s">
        <v>32232</v>
      </c>
      <c r="D7690" s="145" t="s">
        <v>1770</v>
      </c>
      <c r="E7690" s="146">
        <v>7.41</v>
      </c>
    </row>
    <row r="7691" spans="2:5" x14ac:dyDescent="0.2">
      <c r="B7691" s="144" t="s">
        <v>39757</v>
      </c>
      <c r="C7691" s="145" t="s">
        <v>39758</v>
      </c>
      <c r="D7691" s="145" t="s">
        <v>1770</v>
      </c>
      <c r="E7691" s="146">
        <v>91.15</v>
      </c>
    </row>
    <row r="7692" spans="2:5" x14ac:dyDescent="0.2">
      <c r="B7692" s="144" t="s">
        <v>39759</v>
      </c>
      <c r="C7692" s="145" t="s">
        <v>32235</v>
      </c>
      <c r="D7692" s="145" t="s">
        <v>1770</v>
      </c>
      <c r="E7692" s="146">
        <v>11.8</v>
      </c>
    </row>
    <row r="7693" spans="2:5" x14ac:dyDescent="0.2">
      <c r="B7693" s="144" t="s">
        <v>39760</v>
      </c>
      <c r="C7693" s="145" t="s">
        <v>32238</v>
      </c>
      <c r="D7693" s="145" t="s">
        <v>1770</v>
      </c>
      <c r="E7693" s="146">
        <v>18.22</v>
      </c>
    </row>
    <row r="7694" spans="2:5" x14ac:dyDescent="0.2">
      <c r="B7694" s="144" t="s">
        <v>39761</v>
      </c>
      <c r="C7694" s="145" t="s">
        <v>32241</v>
      </c>
      <c r="D7694" s="145" t="s">
        <v>1770</v>
      </c>
      <c r="E7694" s="146">
        <v>25.18</v>
      </c>
    </row>
    <row r="7695" spans="2:5" x14ac:dyDescent="0.2">
      <c r="B7695" s="144" t="s">
        <v>39762</v>
      </c>
      <c r="C7695" s="145" t="s">
        <v>32229</v>
      </c>
      <c r="D7695" s="145" t="s">
        <v>1770</v>
      </c>
      <c r="E7695" s="146">
        <v>5.88</v>
      </c>
    </row>
    <row r="7696" spans="2:5" x14ac:dyDescent="0.2">
      <c r="B7696" s="144" t="s">
        <v>39763</v>
      </c>
      <c r="C7696" s="145" t="s">
        <v>32247</v>
      </c>
      <c r="D7696" s="145" t="s">
        <v>1770</v>
      </c>
      <c r="E7696" s="146">
        <v>49.4</v>
      </c>
    </row>
    <row r="7697" spans="2:5" x14ac:dyDescent="0.2">
      <c r="B7697" s="144" t="s">
        <v>39764</v>
      </c>
      <c r="C7697" s="145" t="s">
        <v>32253</v>
      </c>
      <c r="D7697" s="145" t="s">
        <v>1770</v>
      </c>
      <c r="E7697" s="146">
        <v>3.95</v>
      </c>
    </row>
    <row r="7698" spans="2:5" x14ac:dyDescent="0.2">
      <c r="B7698" s="144" t="s">
        <v>39765</v>
      </c>
      <c r="C7698" s="145" t="s">
        <v>39766</v>
      </c>
      <c r="D7698" s="145" t="s">
        <v>1770</v>
      </c>
      <c r="E7698" s="146">
        <v>5.95</v>
      </c>
    </row>
    <row r="7699" spans="2:5" ht="33.75" x14ac:dyDescent="0.2">
      <c r="B7699" s="144" t="s">
        <v>39767</v>
      </c>
      <c r="C7699" s="145" t="s">
        <v>39768</v>
      </c>
      <c r="D7699" s="145" t="s">
        <v>1770</v>
      </c>
      <c r="E7699" s="146">
        <v>210.19</v>
      </c>
    </row>
    <row r="7700" spans="2:5" x14ac:dyDescent="0.2">
      <c r="B7700" s="144" t="s">
        <v>39769</v>
      </c>
      <c r="C7700" s="145" t="s">
        <v>39770</v>
      </c>
      <c r="D7700" s="145" t="s">
        <v>1770</v>
      </c>
      <c r="E7700" s="146">
        <v>3.84</v>
      </c>
    </row>
    <row r="7701" spans="2:5" x14ac:dyDescent="0.2">
      <c r="B7701" s="144" t="s">
        <v>39771</v>
      </c>
      <c r="C7701" s="145" t="s">
        <v>39772</v>
      </c>
      <c r="D7701" s="145" t="s">
        <v>1770</v>
      </c>
      <c r="E7701" s="146">
        <v>5.04</v>
      </c>
    </row>
    <row r="7702" spans="2:5" x14ac:dyDescent="0.2">
      <c r="B7702" s="144" t="s">
        <v>39773</v>
      </c>
      <c r="C7702" s="145" t="s">
        <v>39774</v>
      </c>
      <c r="D7702" s="145" t="s">
        <v>1770</v>
      </c>
      <c r="E7702" s="146">
        <v>5.3</v>
      </c>
    </row>
    <row r="7703" spans="2:5" x14ac:dyDescent="0.2">
      <c r="B7703" s="144" t="s">
        <v>39775</v>
      </c>
      <c r="C7703" s="145" t="s">
        <v>39776</v>
      </c>
      <c r="D7703" s="145" t="s">
        <v>1770</v>
      </c>
      <c r="E7703" s="146">
        <v>5.71</v>
      </c>
    </row>
    <row r="7704" spans="2:5" x14ac:dyDescent="0.2">
      <c r="B7704" s="144" t="s">
        <v>39777</v>
      </c>
      <c r="C7704" s="145" t="s">
        <v>39778</v>
      </c>
      <c r="D7704" s="145" t="s">
        <v>1770</v>
      </c>
      <c r="E7704" s="146">
        <v>5.85</v>
      </c>
    </row>
    <row r="7705" spans="2:5" x14ac:dyDescent="0.2">
      <c r="B7705" s="144" t="s">
        <v>39779</v>
      </c>
      <c r="C7705" s="145" t="s">
        <v>39780</v>
      </c>
      <c r="D7705" s="145" t="s">
        <v>1770</v>
      </c>
      <c r="E7705" s="146">
        <v>64.37</v>
      </c>
    </row>
    <row r="7706" spans="2:5" x14ac:dyDescent="0.2">
      <c r="B7706" s="144" t="s">
        <v>39781</v>
      </c>
      <c r="C7706" s="145" t="s">
        <v>39782</v>
      </c>
      <c r="D7706" s="145" t="s">
        <v>1770</v>
      </c>
      <c r="E7706" s="146">
        <v>79.75</v>
      </c>
    </row>
    <row r="7707" spans="2:5" x14ac:dyDescent="0.2">
      <c r="B7707" s="144" t="s">
        <v>39783</v>
      </c>
      <c r="C7707" s="145" t="s">
        <v>39784</v>
      </c>
      <c r="D7707" s="145" t="s">
        <v>1770</v>
      </c>
      <c r="E7707" s="146">
        <v>8.99</v>
      </c>
    </row>
    <row r="7708" spans="2:5" x14ac:dyDescent="0.2">
      <c r="B7708" s="144" t="s">
        <v>39785</v>
      </c>
      <c r="C7708" s="145" t="s">
        <v>39786</v>
      </c>
      <c r="D7708" s="145" t="s">
        <v>1770</v>
      </c>
      <c r="E7708" s="146">
        <v>97.77</v>
      </c>
    </row>
    <row r="7709" spans="2:5" x14ac:dyDescent="0.2">
      <c r="B7709" s="144" t="s">
        <v>39787</v>
      </c>
      <c r="C7709" s="145" t="s">
        <v>39788</v>
      </c>
      <c r="D7709" s="145" t="s">
        <v>1770</v>
      </c>
      <c r="E7709" s="146">
        <v>1.86</v>
      </c>
    </row>
    <row r="7710" spans="2:5" x14ac:dyDescent="0.2">
      <c r="B7710" s="144" t="s">
        <v>39789</v>
      </c>
      <c r="C7710" s="145" t="s">
        <v>39790</v>
      </c>
      <c r="D7710" s="145" t="s">
        <v>1770</v>
      </c>
      <c r="E7710" s="146">
        <v>128.75</v>
      </c>
    </row>
    <row r="7711" spans="2:5" x14ac:dyDescent="0.2">
      <c r="B7711" s="144" t="s">
        <v>39791</v>
      </c>
      <c r="C7711" s="145" t="s">
        <v>39792</v>
      </c>
      <c r="D7711" s="145" t="s">
        <v>1770</v>
      </c>
      <c r="E7711" s="146">
        <v>13.67</v>
      </c>
    </row>
    <row r="7712" spans="2:5" x14ac:dyDescent="0.2">
      <c r="B7712" s="144" t="s">
        <v>39793</v>
      </c>
      <c r="C7712" s="145" t="s">
        <v>32298</v>
      </c>
      <c r="D7712" s="145" t="s">
        <v>1770</v>
      </c>
      <c r="E7712" s="146">
        <v>161.12</v>
      </c>
    </row>
    <row r="7713" spans="2:5" x14ac:dyDescent="0.2">
      <c r="B7713" s="144" t="s">
        <v>39794</v>
      </c>
      <c r="C7713" s="145" t="s">
        <v>39795</v>
      </c>
      <c r="D7713" s="145" t="s">
        <v>1770</v>
      </c>
      <c r="E7713" s="146">
        <v>18.850000000000001</v>
      </c>
    </row>
    <row r="7714" spans="2:5" x14ac:dyDescent="0.2">
      <c r="B7714" s="144" t="s">
        <v>39796</v>
      </c>
      <c r="C7714" s="145" t="s">
        <v>39797</v>
      </c>
      <c r="D7714" s="145" t="s">
        <v>1770</v>
      </c>
      <c r="E7714" s="146">
        <v>2.67</v>
      </c>
    </row>
    <row r="7715" spans="2:5" x14ac:dyDescent="0.2">
      <c r="B7715" s="144" t="s">
        <v>39798</v>
      </c>
      <c r="C7715" s="145" t="s">
        <v>39799</v>
      </c>
      <c r="D7715" s="145" t="s">
        <v>1770</v>
      </c>
      <c r="E7715" s="146">
        <v>26.87</v>
      </c>
    </row>
    <row r="7716" spans="2:5" x14ac:dyDescent="0.2">
      <c r="B7716" s="144" t="s">
        <v>39800</v>
      </c>
      <c r="C7716" s="145" t="s">
        <v>39801</v>
      </c>
      <c r="D7716" s="145" t="s">
        <v>1770</v>
      </c>
      <c r="E7716" s="146">
        <v>3.65</v>
      </c>
    </row>
    <row r="7717" spans="2:5" x14ac:dyDescent="0.2">
      <c r="B7717" s="144" t="s">
        <v>39802</v>
      </c>
      <c r="C7717" s="145" t="s">
        <v>39803</v>
      </c>
      <c r="D7717" s="145" t="s">
        <v>1770</v>
      </c>
      <c r="E7717" s="146">
        <v>37.22</v>
      </c>
    </row>
    <row r="7718" spans="2:5" x14ac:dyDescent="0.2">
      <c r="B7718" s="144" t="s">
        <v>39804</v>
      </c>
      <c r="C7718" s="145" t="s">
        <v>39805</v>
      </c>
      <c r="D7718" s="145" t="s">
        <v>1770</v>
      </c>
      <c r="E7718" s="146">
        <v>49.45</v>
      </c>
    </row>
    <row r="7719" spans="2:5" x14ac:dyDescent="0.2">
      <c r="B7719" s="144" t="s">
        <v>39806</v>
      </c>
      <c r="C7719" s="145" t="s">
        <v>39807</v>
      </c>
      <c r="D7719" s="145" t="s">
        <v>1770</v>
      </c>
      <c r="E7719" s="146">
        <v>95.3</v>
      </c>
    </row>
    <row r="7720" spans="2:5" x14ac:dyDescent="0.2">
      <c r="B7720" s="144" t="s">
        <v>39808</v>
      </c>
      <c r="C7720" s="145" t="s">
        <v>39809</v>
      </c>
      <c r="D7720" s="145" t="s">
        <v>1770</v>
      </c>
      <c r="E7720" s="146">
        <v>150.63</v>
      </c>
    </row>
    <row r="7721" spans="2:5" x14ac:dyDescent="0.2">
      <c r="B7721" s="144" t="s">
        <v>39810</v>
      </c>
      <c r="C7721" s="145" t="s">
        <v>39811</v>
      </c>
      <c r="D7721" s="145" t="s">
        <v>1770</v>
      </c>
      <c r="E7721" s="146">
        <v>39.840000000000003</v>
      </c>
    </row>
    <row r="7722" spans="2:5" x14ac:dyDescent="0.2">
      <c r="B7722" s="144" t="s">
        <v>39812</v>
      </c>
      <c r="C7722" s="145" t="s">
        <v>39813</v>
      </c>
      <c r="D7722" s="145" t="s">
        <v>1770</v>
      </c>
      <c r="E7722" s="146">
        <v>41.23</v>
      </c>
    </row>
    <row r="7723" spans="2:5" x14ac:dyDescent="0.2">
      <c r="B7723" s="144" t="s">
        <v>39814</v>
      </c>
      <c r="C7723" s="145" t="s">
        <v>39815</v>
      </c>
      <c r="D7723" s="145" t="s">
        <v>1770</v>
      </c>
      <c r="E7723" s="146">
        <v>57.42</v>
      </c>
    </row>
    <row r="7724" spans="2:5" x14ac:dyDescent="0.2">
      <c r="B7724" s="144" t="s">
        <v>39816</v>
      </c>
      <c r="C7724" s="145" t="s">
        <v>39817</v>
      </c>
      <c r="D7724" s="145" t="s">
        <v>1770</v>
      </c>
      <c r="E7724" s="146">
        <v>8.91</v>
      </c>
    </row>
    <row r="7725" spans="2:5" x14ac:dyDescent="0.2">
      <c r="B7725" s="144" t="s">
        <v>39818</v>
      </c>
      <c r="C7725" s="145" t="s">
        <v>39819</v>
      </c>
      <c r="D7725" s="145" t="s">
        <v>1770</v>
      </c>
      <c r="E7725" s="146">
        <v>13.62</v>
      </c>
    </row>
    <row r="7726" spans="2:5" x14ac:dyDescent="0.2">
      <c r="B7726" s="144" t="s">
        <v>39820</v>
      </c>
      <c r="C7726" s="145" t="s">
        <v>39821</v>
      </c>
      <c r="D7726" s="145" t="s">
        <v>1770</v>
      </c>
      <c r="E7726" s="146">
        <v>18.510000000000002</v>
      </c>
    </row>
    <row r="7727" spans="2:5" x14ac:dyDescent="0.2">
      <c r="B7727" s="144" t="s">
        <v>39822</v>
      </c>
      <c r="C7727" s="145" t="s">
        <v>39823</v>
      </c>
      <c r="D7727" s="145" t="s">
        <v>1770</v>
      </c>
      <c r="E7727" s="146">
        <v>62.49</v>
      </c>
    </row>
    <row r="7728" spans="2:5" x14ac:dyDescent="0.2">
      <c r="B7728" s="144" t="s">
        <v>39824</v>
      </c>
      <c r="C7728" s="145" t="s">
        <v>39825</v>
      </c>
      <c r="D7728" s="145" t="s">
        <v>1770</v>
      </c>
      <c r="E7728" s="146">
        <v>77.98</v>
      </c>
    </row>
    <row r="7729" spans="2:5" x14ac:dyDescent="0.2">
      <c r="B7729" s="144" t="s">
        <v>39826</v>
      </c>
      <c r="C7729" s="145" t="s">
        <v>39827</v>
      </c>
      <c r="D7729" s="145" t="s">
        <v>1770</v>
      </c>
      <c r="E7729" s="146">
        <v>95.71</v>
      </c>
    </row>
    <row r="7730" spans="2:5" x14ac:dyDescent="0.2">
      <c r="B7730" s="144" t="s">
        <v>39828</v>
      </c>
      <c r="C7730" s="145" t="s">
        <v>39829</v>
      </c>
      <c r="D7730" s="145" t="s">
        <v>1770</v>
      </c>
      <c r="E7730" s="146">
        <v>126.47</v>
      </c>
    </row>
    <row r="7731" spans="2:5" x14ac:dyDescent="0.2">
      <c r="B7731" s="144" t="s">
        <v>39830</v>
      </c>
      <c r="C7731" s="145" t="s">
        <v>39831</v>
      </c>
      <c r="D7731" s="145" t="s">
        <v>1770</v>
      </c>
      <c r="E7731" s="146">
        <v>156.52000000000001</v>
      </c>
    </row>
    <row r="7732" spans="2:5" x14ac:dyDescent="0.2">
      <c r="B7732" s="144" t="s">
        <v>39832</v>
      </c>
      <c r="C7732" s="145" t="s">
        <v>39833</v>
      </c>
      <c r="D7732" s="145" t="s">
        <v>1770</v>
      </c>
      <c r="E7732" s="146">
        <v>202.51</v>
      </c>
    </row>
    <row r="7733" spans="2:5" x14ac:dyDescent="0.2">
      <c r="B7733" s="144" t="s">
        <v>39834</v>
      </c>
      <c r="C7733" s="145" t="s">
        <v>39835</v>
      </c>
      <c r="D7733" s="145" t="s">
        <v>1770</v>
      </c>
      <c r="E7733" s="146">
        <v>250.92</v>
      </c>
    </row>
    <row r="7734" spans="2:5" x14ac:dyDescent="0.2">
      <c r="B7734" s="144" t="s">
        <v>39836</v>
      </c>
      <c r="C7734" s="145" t="s">
        <v>39837</v>
      </c>
      <c r="D7734" s="145" t="s">
        <v>1770</v>
      </c>
      <c r="E7734" s="146">
        <v>26.26</v>
      </c>
    </row>
    <row r="7735" spans="2:5" x14ac:dyDescent="0.2">
      <c r="B7735" s="144" t="s">
        <v>39838</v>
      </c>
      <c r="C7735" s="145" t="s">
        <v>39839</v>
      </c>
      <c r="D7735" s="145" t="s">
        <v>1770</v>
      </c>
      <c r="E7735" s="146">
        <v>36.270000000000003</v>
      </c>
    </row>
    <row r="7736" spans="2:5" x14ac:dyDescent="0.2">
      <c r="B7736" s="144" t="s">
        <v>39840</v>
      </c>
      <c r="C7736" s="145" t="s">
        <v>39841</v>
      </c>
      <c r="D7736" s="145" t="s">
        <v>1770</v>
      </c>
      <c r="E7736" s="146">
        <v>49.14</v>
      </c>
    </row>
    <row r="7737" spans="2:5" x14ac:dyDescent="0.2">
      <c r="B7737" s="144" t="s">
        <v>39842</v>
      </c>
      <c r="C7737" s="145" t="s">
        <v>32319</v>
      </c>
      <c r="D7737" s="145" t="s">
        <v>1770</v>
      </c>
      <c r="E7737" s="146">
        <v>5.69</v>
      </c>
    </row>
    <row r="7738" spans="2:5" x14ac:dyDescent="0.2">
      <c r="B7738" s="144" t="s">
        <v>39843</v>
      </c>
      <c r="C7738" s="145" t="s">
        <v>39844</v>
      </c>
      <c r="D7738" s="145" t="s">
        <v>1770</v>
      </c>
      <c r="E7738" s="146">
        <v>1.96</v>
      </c>
    </row>
    <row r="7739" spans="2:5" x14ac:dyDescent="0.2">
      <c r="B7739" s="144" t="s">
        <v>39845</v>
      </c>
      <c r="C7739" s="145" t="s">
        <v>32313</v>
      </c>
      <c r="D7739" s="145" t="s">
        <v>1770</v>
      </c>
      <c r="E7739" s="146">
        <v>2.88</v>
      </c>
    </row>
    <row r="7740" spans="2:5" x14ac:dyDescent="0.2">
      <c r="B7740" s="144" t="s">
        <v>39846</v>
      </c>
      <c r="C7740" s="145" t="s">
        <v>32316</v>
      </c>
      <c r="D7740" s="145" t="s">
        <v>1770</v>
      </c>
      <c r="E7740" s="146">
        <v>3.26</v>
      </c>
    </row>
    <row r="7741" spans="2:5" x14ac:dyDescent="0.2">
      <c r="B7741" s="144" t="s">
        <v>39847</v>
      </c>
      <c r="C7741" s="145" t="s">
        <v>39848</v>
      </c>
      <c r="D7741" s="145" t="s">
        <v>1770</v>
      </c>
      <c r="E7741" s="146">
        <v>1.2</v>
      </c>
    </row>
    <row r="7742" spans="2:5" x14ac:dyDescent="0.2">
      <c r="B7742" s="144" t="s">
        <v>39849</v>
      </c>
      <c r="C7742" s="145" t="s">
        <v>39850</v>
      </c>
      <c r="D7742" s="145" t="s">
        <v>1770</v>
      </c>
      <c r="E7742" s="146">
        <v>1.5</v>
      </c>
    </row>
    <row r="7743" spans="2:5" x14ac:dyDescent="0.2">
      <c r="B7743" s="144" t="s">
        <v>39851</v>
      </c>
      <c r="C7743" s="145" t="s">
        <v>39852</v>
      </c>
      <c r="D7743" s="145" t="s">
        <v>1770</v>
      </c>
      <c r="E7743" s="146">
        <v>1.86</v>
      </c>
    </row>
    <row r="7744" spans="2:5" x14ac:dyDescent="0.2">
      <c r="B7744" s="144" t="s">
        <v>39853</v>
      </c>
      <c r="C7744" s="145" t="s">
        <v>39854</v>
      </c>
      <c r="D7744" s="145" t="s">
        <v>1770</v>
      </c>
      <c r="E7744" s="146">
        <v>1.4</v>
      </c>
    </row>
    <row r="7745" spans="2:5" x14ac:dyDescent="0.2">
      <c r="B7745" s="144" t="s">
        <v>39855</v>
      </c>
      <c r="C7745" s="145" t="s">
        <v>39856</v>
      </c>
      <c r="D7745" s="145" t="s">
        <v>1770</v>
      </c>
      <c r="E7745" s="146">
        <v>1.42</v>
      </c>
    </row>
    <row r="7746" spans="2:5" x14ac:dyDescent="0.2">
      <c r="B7746" s="144" t="s">
        <v>39857</v>
      </c>
      <c r="C7746" s="145" t="s">
        <v>39858</v>
      </c>
      <c r="D7746" s="145" t="s">
        <v>1770</v>
      </c>
      <c r="E7746" s="146">
        <v>1.96</v>
      </c>
    </row>
    <row r="7747" spans="2:5" x14ac:dyDescent="0.2">
      <c r="B7747" s="144" t="s">
        <v>39859</v>
      </c>
      <c r="C7747" s="145" t="s">
        <v>39860</v>
      </c>
      <c r="D7747" s="145" t="s">
        <v>1770</v>
      </c>
      <c r="E7747" s="146">
        <v>2.39</v>
      </c>
    </row>
    <row r="7748" spans="2:5" x14ac:dyDescent="0.2">
      <c r="B7748" s="144" t="s">
        <v>39861</v>
      </c>
      <c r="C7748" s="145" t="s">
        <v>32373</v>
      </c>
      <c r="D7748" s="145" t="s">
        <v>1770</v>
      </c>
      <c r="E7748" s="146">
        <v>56.08</v>
      </c>
    </row>
    <row r="7749" spans="2:5" x14ac:dyDescent="0.2">
      <c r="B7749" s="144" t="s">
        <v>39862</v>
      </c>
      <c r="C7749" s="145" t="s">
        <v>39863</v>
      </c>
      <c r="D7749" s="145" t="s">
        <v>1770</v>
      </c>
      <c r="E7749" s="146">
        <v>6.8</v>
      </c>
    </row>
    <row r="7750" spans="2:5" x14ac:dyDescent="0.2">
      <c r="B7750" s="144" t="s">
        <v>39864</v>
      </c>
      <c r="C7750" s="145" t="s">
        <v>39865</v>
      </c>
      <c r="D7750" s="145" t="s">
        <v>1770</v>
      </c>
      <c r="E7750" s="146">
        <v>3.3</v>
      </c>
    </row>
    <row r="7751" spans="2:5" x14ac:dyDescent="0.2">
      <c r="B7751" s="144" t="s">
        <v>39866</v>
      </c>
      <c r="C7751" s="145" t="s">
        <v>39867</v>
      </c>
      <c r="D7751" s="145" t="s">
        <v>1770</v>
      </c>
      <c r="E7751" s="146">
        <v>3.8</v>
      </c>
    </row>
    <row r="7752" spans="2:5" x14ac:dyDescent="0.2">
      <c r="B7752" s="144" t="s">
        <v>39868</v>
      </c>
      <c r="C7752" s="145" t="s">
        <v>39869</v>
      </c>
      <c r="D7752" s="145" t="s">
        <v>1770</v>
      </c>
      <c r="E7752" s="146">
        <v>0.61</v>
      </c>
    </row>
    <row r="7753" spans="2:5" x14ac:dyDescent="0.2">
      <c r="B7753" s="144" t="s">
        <v>39870</v>
      </c>
      <c r="C7753" s="145" t="s">
        <v>39871</v>
      </c>
      <c r="D7753" s="145" t="s">
        <v>1770</v>
      </c>
      <c r="E7753" s="146">
        <v>1.06</v>
      </c>
    </row>
    <row r="7754" spans="2:5" x14ac:dyDescent="0.2">
      <c r="B7754" s="144" t="s">
        <v>39872</v>
      </c>
      <c r="C7754" s="145" t="s">
        <v>39873</v>
      </c>
      <c r="D7754" s="145" t="s">
        <v>1770</v>
      </c>
      <c r="E7754" s="146">
        <v>1.64</v>
      </c>
    </row>
    <row r="7755" spans="2:5" x14ac:dyDescent="0.2">
      <c r="B7755" s="144" t="s">
        <v>39874</v>
      </c>
      <c r="C7755" s="145" t="s">
        <v>39875</v>
      </c>
      <c r="D7755" s="145" t="s">
        <v>1770</v>
      </c>
      <c r="E7755" s="146">
        <v>2.09</v>
      </c>
    </row>
    <row r="7756" spans="2:5" x14ac:dyDescent="0.2">
      <c r="B7756" s="144" t="s">
        <v>39876</v>
      </c>
      <c r="C7756" s="145" t="s">
        <v>39877</v>
      </c>
      <c r="D7756" s="145" t="s">
        <v>1770</v>
      </c>
      <c r="E7756" s="146">
        <v>2.81</v>
      </c>
    </row>
    <row r="7757" spans="2:5" x14ac:dyDescent="0.2">
      <c r="B7757" s="144" t="s">
        <v>39878</v>
      </c>
      <c r="C7757" s="145" t="s">
        <v>39879</v>
      </c>
      <c r="D7757" s="145" t="s">
        <v>1770</v>
      </c>
      <c r="E7757" s="146">
        <v>3.24</v>
      </c>
    </row>
    <row r="7758" spans="2:5" x14ac:dyDescent="0.2">
      <c r="B7758" s="144" t="s">
        <v>39880</v>
      </c>
      <c r="C7758" s="145" t="s">
        <v>39881</v>
      </c>
      <c r="D7758" s="145" t="s">
        <v>1770</v>
      </c>
      <c r="E7758" s="146">
        <v>6.35</v>
      </c>
    </row>
    <row r="7759" spans="2:5" x14ac:dyDescent="0.2">
      <c r="B7759" s="144" t="s">
        <v>39882</v>
      </c>
      <c r="C7759" s="145" t="s">
        <v>39883</v>
      </c>
      <c r="D7759" s="145" t="s">
        <v>1770</v>
      </c>
      <c r="E7759" s="146">
        <v>48.59</v>
      </c>
    </row>
    <row r="7760" spans="2:5" x14ac:dyDescent="0.2">
      <c r="B7760" s="144" t="s">
        <v>39884</v>
      </c>
      <c r="C7760" s="145" t="s">
        <v>39885</v>
      </c>
      <c r="D7760" s="145" t="s">
        <v>1770</v>
      </c>
      <c r="E7760" s="146">
        <v>12.31</v>
      </c>
    </row>
    <row r="7761" spans="2:5" x14ac:dyDescent="0.2">
      <c r="B7761" s="144" t="s">
        <v>39886</v>
      </c>
      <c r="C7761" s="145" t="s">
        <v>39887</v>
      </c>
      <c r="D7761" s="145" t="s">
        <v>1770</v>
      </c>
      <c r="E7761" s="146">
        <v>119.71</v>
      </c>
    </row>
    <row r="7762" spans="2:5" x14ac:dyDescent="0.2">
      <c r="B7762" s="144" t="s">
        <v>39888</v>
      </c>
      <c r="C7762" s="145" t="s">
        <v>39889</v>
      </c>
      <c r="D7762" s="145" t="s">
        <v>1770</v>
      </c>
      <c r="E7762" s="146">
        <v>16.760000000000002</v>
      </c>
    </row>
    <row r="7763" spans="2:5" x14ac:dyDescent="0.2">
      <c r="B7763" s="144" t="s">
        <v>39890</v>
      </c>
      <c r="C7763" s="145" t="s">
        <v>39891</v>
      </c>
      <c r="D7763" s="145" t="s">
        <v>1770</v>
      </c>
      <c r="E7763" s="146">
        <v>29.75</v>
      </c>
    </row>
    <row r="7764" spans="2:5" x14ac:dyDescent="0.2">
      <c r="B7764" s="144" t="s">
        <v>39892</v>
      </c>
      <c r="C7764" s="145" t="s">
        <v>39893</v>
      </c>
      <c r="D7764" s="145" t="s">
        <v>1770</v>
      </c>
      <c r="E7764" s="146">
        <v>8.24</v>
      </c>
    </row>
    <row r="7765" spans="2:5" x14ac:dyDescent="0.2">
      <c r="B7765" s="144" t="s">
        <v>39894</v>
      </c>
      <c r="C7765" s="145" t="s">
        <v>39895</v>
      </c>
      <c r="D7765" s="145" t="s">
        <v>1770</v>
      </c>
      <c r="E7765" s="146">
        <v>59.87</v>
      </c>
    </row>
    <row r="7766" spans="2:5" x14ac:dyDescent="0.2">
      <c r="B7766" s="144" t="s">
        <v>39896</v>
      </c>
      <c r="C7766" s="145" t="s">
        <v>39897</v>
      </c>
      <c r="D7766" s="145" t="s">
        <v>1770</v>
      </c>
      <c r="E7766" s="146">
        <v>14.35</v>
      </c>
    </row>
    <row r="7767" spans="2:5" x14ac:dyDescent="0.2">
      <c r="B7767" s="144" t="s">
        <v>39898</v>
      </c>
      <c r="C7767" s="145" t="s">
        <v>39899</v>
      </c>
      <c r="D7767" s="145" t="s">
        <v>1770</v>
      </c>
      <c r="E7767" s="146">
        <v>72.98</v>
      </c>
    </row>
    <row r="7768" spans="2:5" x14ac:dyDescent="0.2">
      <c r="B7768" s="144" t="s">
        <v>39900</v>
      </c>
      <c r="C7768" s="145" t="s">
        <v>39901</v>
      </c>
      <c r="D7768" s="145" t="s">
        <v>1770</v>
      </c>
      <c r="E7768" s="146">
        <v>19.47</v>
      </c>
    </row>
    <row r="7769" spans="2:5" x14ac:dyDescent="0.2">
      <c r="B7769" s="144" t="s">
        <v>39902</v>
      </c>
      <c r="C7769" s="145" t="s">
        <v>39903</v>
      </c>
      <c r="D7769" s="145" t="s">
        <v>1770</v>
      </c>
      <c r="E7769" s="146">
        <v>29.75</v>
      </c>
    </row>
    <row r="7770" spans="2:5" x14ac:dyDescent="0.2">
      <c r="B7770" s="144" t="s">
        <v>39904</v>
      </c>
      <c r="C7770" s="145" t="s">
        <v>32448</v>
      </c>
      <c r="D7770" s="145" t="s">
        <v>1770</v>
      </c>
      <c r="E7770" s="146">
        <v>29.56</v>
      </c>
    </row>
    <row r="7771" spans="2:5" x14ac:dyDescent="0.2">
      <c r="B7771" s="144" t="s">
        <v>39905</v>
      </c>
      <c r="C7771" s="145" t="s">
        <v>39906</v>
      </c>
      <c r="D7771" s="145" t="s">
        <v>1549</v>
      </c>
      <c r="E7771" s="146">
        <v>85.24</v>
      </c>
    </row>
    <row r="7772" spans="2:5" x14ac:dyDescent="0.2">
      <c r="B7772" s="144" t="s">
        <v>39907</v>
      </c>
      <c r="C7772" s="145" t="s">
        <v>39908</v>
      </c>
      <c r="D7772" s="145" t="s">
        <v>1549</v>
      </c>
      <c r="E7772" s="146">
        <v>74.83</v>
      </c>
    </row>
    <row r="7773" spans="2:5" x14ac:dyDescent="0.2">
      <c r="B7773" s="144" t="s">
        <v>39909</v>
      </c>
      <c r="C7773" s="145" t="s">
        <v>39910</v>
      </c>
      <c r="D7773" s="145" t="s">
        <v>1549</v>
      </c>
      <c r="E7773" s="146">
        <v>3.52</v>
      </c>
    </row>
    <row r="7774" spans="2:5" x14ac:dyDescent="0.2">
      <c r="B7774" s="144" t="s">
        <v>39911</v>
      </c>
      <c r="C7774" s="145" t="s">
        <v>39912</v>
      </c>
      <c r="D7774" s="145" t="s">
        <v>1549</v>
      </c>
      <c r="E7774" s="146">
        <v>5.18</v>
      </c>
    </row>
    <row r="7775" spans="2:5" x14ac:dyDescent="0.2">
      <c r="B7775" s="144" t="s">
        <v>39913</v>
      </c>
      <c r="C7775" s="145" t="s">
        <v>31987</v>
      </c>
      <c r="D7775" s="145" t="s">
        <v>1549</v>
      </c>
      <c r="E7775" s="146">
        <v>14.89</v>
      </c>
    </row>
    <row r="7776" spans="2:5" x14ac:dyDescent="0.2">
      <c r="B7776" s="144" t="s">
        <v>39914</v>
      </c>
      <c r="C7776" s="145" t="s">
        <v>31990</v>
      </c>
      <c r="D7776" s="145" t="s">
        <v>1549</v>
      </c>
      <c r="E7776" s="146">
        <v>18.78</v>
      </c>
    </row>
    <row r="7777" spans="2:5" x14ac:dyDescent="0.2">
      <c r="B7777" s="144" t="s">
        <v>39915</v>
      </c>
      <c r="C7777" s="145" t="s">
        <v>39916</v>
      </c>
      <c r="D7777" s="145" t="s">
        <v>1549</v>
      </c>
      <c r="E7777" s="146">
        <v>37.39</v>
      </c>
    </row>
    <row r="7778" spans="2:5" x14ac:dyDescent="0.2">
      <c r="B7778" s="144" t="s">
        <v>39917</v>
      </c>
      <c r="C7778" s="145" t="s">
        <v>39918</v>
      </c>
      <c r="D7778" s="145" t="s">
        <v>1549</v>
      </c>
      <c r="E7778" s="146">
        <v>1.76</v>
      </c>
    </row>
    <row r="7779" spans="2:5" x14ac:dyDescent="0.2">
      <c r="B7779" s="144" t="s">
        <v>39919</v>
      </c>
      <c r="C7779" s="145" t="s">
        <v>39920</v>
      </c>
      <c r="D7779" s="145" t="s">
        <v>1549</v>
      </c>
      <c r="E7779" s="146">
        <v>5.42</v>
      </c>
    </row>
    <row r="7780" spans="2:5" x14ac:dyDescent="0.2">
      <c r="B7780" s="144" t="s">
        <v>39921</v>
      </c>
      <c r="C7780" s="145" t="s">
        <v>39922</v>
      </c>
      <c r="D7780" s="145" t="s">
        <v>1549</v>
      </c>
      <c r="E7780" s="146">
        <v>51.63</v>
      </c>
    </row>
    <row r="7781" spans="2:5" x14ac:dyDescent="0.2">
      <c r="B7781" s="144" t="s">
        <v>39923</v>
      </c>
      <c r="C7781" s="145" t="s">
        <v>39924</v>
      </c>
      <c r="D7781" s="145" t="s">
        <v>1549</v>
      </c>
      <c r="E7781" s="146">
        <v>20.58</v>
      </c>
    </row>
    <row r="7782" spans="2:5" x14ac:dyDescent="0.2">
      <c r="B7782" s="144" t="s">
        <v>39925</v>
      </c>
      <c r="C7782" s="145" t="s">
        <v>39926</v>
      </c>
      <c r="D7782" s="145" t="s">
        <v>1549</v>
      </c>
      <c r="E7782" s="146">
        <v>23.89</v>
      </c>
    </row>
    <row r="7783" spans="2:5" x14ac:dyDescent="0.2">
      <c r="B7783" s="144" t="s">
        <v>39927</v>
      </c>
      <c r="C7783" s="145" t="s">
        <v>39928</v>
      </c>
      <c r="D7783" s="145" t="s">
        <v>1549</v>
      </c>
      <c r="E7783" s="146">
        <v>29.44</v>
      </c>
    </row>
    <row r="7784" spans="2:5" x14ac:dyDescent="0.2">
      <c r="B7784" s="144" t="s">
        <v>39929</v>
      </c>
      <c r="C7784" s="145" t="s">
        <v>39930</v>
      </c>
      <c r="D7784" s="145" t="s">
        <v>1549</v>
      </c>
      <c r="E7784" s="146">
        <v>133.88</v>
      </c>
    </row>
    <row r="7785" spans="2:5" x14ac:dyDescent="0.2">
      <c r="B7785" s="144" t="s">
        <v>39931</v>
      </c>
      <c r="C7785" s="145" t="s">
        <v>39932</v>
      </c>
      <c r="D7785" s="145" t="s">
        <v>1549</v>
      </c>
      <c r="E7785" s="146">
        <v>42.58</v>
      </c>
    </row>
    <row r="7786" spans="2:5" x14ac:dyDescent="0.2">
      <c r="B7786" s="144" t="s">
        <v>39933</v>
      </c>
      <c r="C7786" s="145" t="s">
        <v>39934</v>
      </c>
      <c r="D7786" s="145" t="s">
        <v>1549</v>
      </c>
      <c r="E7786" s="146">
        <v>10.210000000000001</v>
      </c>
    </row>
    <row r="7787" spans="2:5" x14ac:dyDescent="0.2">
      <c r="B7787" s="144" t="s">
        <v>39935</v>
      </c>
      <c r="C7787" s="145" t="s">
        <v>39936</v>
      </c>
      <c r="D7787" s="145" t="s">
        <v>1549</v>
      </c>
      <c r="E7787" s="146">
        <v>18.43</v>
      </c>
    </row>
    <row r="7788" spans="2:5" x14ac:dyDescent="0.2">
      <c r="B7788" s="144" t="s">
        <v>39937</v>
      </c>
      <c r="C7788" s="145" t="s">
        <v>39938</v>
      </c>
      <c r="D7788" s="145" t="s">
        <v>1549</v>
      </c>
      <c r="E7788" s="146">
        <v>26.29</v>
      </c>
    </row>
    <row r="7789" spans="2:5" x14ac:dyDescent="0.2">
      <c r="B7789" s="144" t="s">
        <v>39939</v>
      </c>
      <c r="C7789" s="145" t="s">
        <v>39940</v>
      </c>
      <c r="D7789" s="145" t="s">
        <v>1549</v>
      </c>
      <c r="E7789" s="146">
        <v>83.05</v>
      </c>
    </row>
    <row r="7790" spans="2:5" x14ac:dyDescent="0.2">
      <c r="B7790" s="144" t="s">
        <v>39941</v>
      </c>
      <c r="C7790" s="145" t="s">
        <v>39942</v>
      </c>
      <c r="D7790" s="145" t="s">
        <v>1549</v>
      </c>
      <c r="E7790" s="146">
        <v>124.22</v>
      </c>
    </row>
    <row r="7791" spans="2:5" x14ac:dyDescent="0.2">
      <c r="B7791" s="144" t="s">
        <v>39943</v>
      </c>
      <c r="C7791" s="145" t="s">
        <v>39944</v>
      </c>
      <c r="D7791" s="145" t="s">
        <v>1549</v>
      </c>
      <c r="E7791" s="146">
        <v>81.93</v>
      </c>
    </row>
    <row r="7792" spans="2:5" x14ac:dyDescent="0.2">
      <c r="B7792" s="144" t="s">
        <v>39945</v>
      </c>
      <c r="C7792" s="145" t="s">
        <v>39946</v>
      </c>
      <c r="D7792" s="145" t="s">
        <v>1549</v>
      </c>
      <c r="E7792" s="146">
        <v>145.99</v>
      </c>
    </row>
    <row r="7793" spans="2:5" x14ac:dyDescent="0.2">
      <c r="B7793" s="144" t="s">
        <v>39947</v>
      </c>
      <c r="C7793" s="145" t="s">
        <v>39948</v>
      </c>
      <c r="D7793" s="145" t="s">
        <v>1770</v>
      </c>
      <c r="E7793" s="146">
        <v>8.52</v>
      </c>
    </row>
    <row r="7794" spans="2:5" x14ac:dyDescent="0.2">
      <c r="B7794" s="144" t="s">
        <v>39949</v>
      </c>
      <c r="C7794" s="145" t="s">
        <v>39950</v>
      </c>
      <c r="D7794" s="145" t="s">
        <v>1770</v>
      </c>
      <c r="E7794" s="146">
        <v>58.3</v>
      </c>
    </row>
    <row r="7795" spans="2:5" x14ac:dyDescent="0.2">
      <c r="B7795" s="144" t="s">
        <v>39951</v>
      </c>
      <c r="C7795" s="145" t="s">
        <v>39952</v>
      </c>
      <c r="D7795" s="145" t="s">
        <v>1770</v>
      </c>
      <c r="E7795" s="146">
        <v>2.72</v>
      </c>
    </row>
    <row r="7796" spans="2:5" x14ac:dyDescent="0.2">
      <c r="B7796" s="144" t="s">
        <v>39953</v>
      </c>
      <c r="C7796" s="145" t="s">
        <v>39954</v>
      </c>
      <c r="D7796" s="145" t="s">
        <v>1770</v>
      </c>
      <c r="E7796" s="146">
        <v>18.03</v>
      </c>
    </row>
    <row r="7797" spans="2:5" x14ac:dyDescent="0.2">
      <c r="B7797" s="144" t="s">
        <v>39955</v>
      </c>
      <c r="C7797" s="145" t="s">
        <v>39956</v>
      </c>
      <c r="D7797" s="145" t="s">
        <v>1770</v>
      </c>
      <c r="E7797" s="146">
        <v>61.4</v>
      </c>
    </row>
    <row r="7798" spans="2:5" ht="22.5" x14ac:dyDescent="0.2">
      <c r="B7798" s="144" t="s">
        <v>39957</v>
      </c>
      <c r="C7798" s="145" t="s">
        <v>39958</v>
      </c>
      <c r="D7798" s="145" t="s">
        <v>1549</v>
      </c>
      <c r="E7798" s="146">
        <v>4607.37</v>
      </c>
    </row>
    <row r="7799" spans="2:5" x14ac:dyDescent="0.2">
      <c r="B7799" s="144" t="s">
        <v>39959</v>
      </c>
      <c r="C7799" s="145" t="s">
        <v>39960</v>
      </c>
      <c r="D7799" s="145" t="s">
        <v>1549</v>
      </c>
      <c r="E7799" s="146">
        <v>3.51</v>
      </c>
    </row>
    <row r="7800" spans="2:5" x14ac:dyDescent="0.2">
      <c r="B7800" s="144" t="s">
        <v>39961</v>
      </c>
      <c r="C7800" s="145" t="s">
        <v>39962</v>
      </c>
      <c r="D7800" s="145" t="s">
        <v>1549</v>
      </c>
      <c r="E7800" s="146">
        <v>72.45</v>
      </c>
    </row>
    <row r="7801" spans="2:5" x14ac:dyDescent="0.2">
      <c r="B7801" s="144" t="s">
        <v>39963</v>
      </c>
      <c r="C7801" s="145" t="s">
        <v>39964</v>
      </c>
      <c r="D7801" s="145" t="s">
        <v>1549</v>
      </c>
      <c r="E7801" s="146">
        <v>4795.8599999999997</v>
      </c>
    </row>
    <row r="7802" spans="2:5" x14ac:dyDescent="0.2">
      <c r="B7802" s="144" t="s">
        <v>39965</v>
      </c>
      <c r="C7802" s="145" t="s">
        <v>39966</v>
      </c>
      <c r="D7802" s="145" t="s">
        <v>1549</v>
      </c>
      <c r="E7802" s="146">
        <v>4795.8599999999997</v>
      </c>
    </row>
    <row r="7803" spans="2:5" x14ac:dyDescent="0.2">
      <c r="B7803" s="144" t="s">
        <v>39967</v>
      </c>
      <c r="C7803" s="145" t="s">
        <v>39968</v>
      </c>
      <c r="D7803" s="145" t="s">
        <v>1549</v>
      </c>
      <c r="E7803" s="146">
        <v>4.16</v>
      </c>
    </row>
    <row r="7804" spans="2:5" x14ac:dyDescent="0.2">
      <c r="B7804" s="144" t="s">
        <v>39969</v>
      </c>
      <c r="C7804" s="145" t="s">
        <v>39970</v>
      </c>
      <c r="D7804" s="145" t="s">
        <v>1549</v>
      </c>
      <c r="E7804" s="146">
        <v>3490</v>
      </c>
    </row>
    <row r="7805" spans="2:5" x14ac:dyDescent="0.2">
      <c r="B7805" s="144" t="s">
        <v>39971</v>
      </c>
      <c r="C7805" s="145" t="s">
        <v>39972</v>
      </c>
      <c r="D7805" s="145" t="s">
        <v>1549</v>
      </c>
      <c r="E7805" s="146">
        <v>34.9</v>
      </c>
    </row>
    <row r="7806" spans="2:5" x14ac:dyDescent="0.2">
      <c r="B7806" s="144" t="s">
        <v>39973</v>
      </c>
      <c r="C7806" s="145" t="s">
        <v>39974</v>
      </c>
      <c r="D7806" s="145" t="s">
        <v>1549</v>
      </c>
      <c r="E7806" s="146">
        <v>34.9</v>
      </c>
    </row>
    <row r="7807" spans="2:5" x14ac:dyDescent="0.2">
      <c r="B7807" s="144" t="s">
        <v>39975</v>
      </c>
      <c r="C7807" s="145" t="s">
        <v>39976</v>
      </c>
      <c r="D7807" s="145" t="s">
        <v>1549</v>
      </c>
      <c r="E7807" s="146">
        <v>34.9</v>
      </c>
    </row>
    <row r="7808" spans="2:5" x14ac:dyDescent="0.2">
      <c r="B7808" s="144" t="s">
        <v>39977</v>
      </c>
      <c r="C7808" s="145" t="s">
        <v>39978</v>
      </c>
      <c r="D7808" s="145" t="s">
        <v>1549</v>
      </c>
      <c r="E7808" s="146">
        <v>15211.74</v>
      </c>
    </row>
    <row r="7809" spans="2:5" x14ac:dyDescent="0.2">
      <c r="B7809" s="144" t="s">
        <v>39979</v>
      </c>
      <c r="C7809" s="145" t="s">
        <v>39980</v>
      </c>
      <c r="D7809" s="145" t="s">
        <v>1549</v>
      </c>
      <c r="E7809" s="146">
        <v>22817.62</v>
      </c>
    </row>
    <row r="7810" spans="2:5" x14ac:dyDescent="0.2">
      <c r="B7810" s="144" t="s">
        <v>39981</v>
      </c>
      <c r="C7810" s="145" t="s">
        <v>39982</v>
      </c>
      <c r="D7810" s="145" t="s">
        <v>1549</v>
      </c>
      <c r="E7810" s="146">
        <v>7606.87</v>
      </c>
    </row>
    <row r="7811" spans="2:5" x14ac:dyDescent="0.2">
      <c r="B7811" s="144" t="s">
        <v>39983</v>
      </c>
      <c r="C7811" s="145" t="s">
        <v>39984</v>
      </c>
      <c r="D7811" s="145" t="s">
        <v>1549</v>
      </c>
      <c r="E7811" s="146">
        <v>3843.53</v>
      </c>
    </row>
    <row r="7812" spans="2:5" x14ac:dyDescent="0.2">
      <c r="B7812" s="144" t="s">
        <v>39985</v>
      </c>
      <c r="C7812" s="145" t="s">
        <v>39986</v>
      </c>
      <c r="D7812" s="145" t="s">
        <v>1549</v>
      </c>
      <c r="E7812" s="146">
        <v>74.260000000000005</v>
      </c>
    </row>
    <row r="7813" spans="2:5" x14ac:dyDescent="0.2">
      <c r="B7813" s="144" t="s">
        <v>39987</v>
      </c>
      <c r="C7813" s="145" t="s">
        <v>39988</v>
      </c>
      <c r="D7813" s="145" t="s">
        <v>1549</v>
      </c>
      <c r="E7813" s="146">
        <v>776</v>
      </c>
    </row>
    <row r="7814" spans="2:5" x14ac:dyDescent="0.2">
      <c r="B7814" s="144" t="s">
        <v>39989</v>
      </c>
      <c r="C7814" s="145" t="s">
        <v>39990</v>
      </c>
      <c r="D7814" s="145" t="s">
        <v>1549</v>
      </c>
      <c r="E7814" s="146">
        <v>280.04000000000002</v>
      </c>
    </row>
    <row r="7815" spans="2:5" x14ac:dyDescent="0.2">
      <c r="B7815" s="144" t="s">
        <v>39991</v>
      </c>
      <c r="C7815" s="145" t="s">
        <v>39992</v>
      </c>
      <c r="D7815" s="145" t="s">
        <v>1549</v>
      </c>
      <c r="E7815" s="146">
        <v>348.07</v>
      </c>
    </row>
    <row r="7816" spans="2:5" x14ac:dyDescent="0.2">
      <c r="B7816" s="144" t="s">
        <v>39993</v>
      </c>
      <c r="C7816" s="145" t="s">
        <v>39994</v>
      </c>
      <c r="D7816" s="145" t="s">
        <v>1549</v>
      </c>
      <c r="E7816" s="146">
        <v>431.08</v>
      </c>
    </row>
    <row r="7817" spans="2:5" x14ac:dyDescent="0.2">
      <c r="B7817" s="144" t="s">
        <v>39995</v>
      </c>
      <c r="C7817" s="145" t="s">
        <v>32579</v>
      </c>
      <c r="D7817" s="145" t="s">
        <v>1549</v>
      </c>
      <c r="E7817" s="146">
        <v>4288</v>
      </c>
    </row>
    <row r="7818" spans="2:5" x14ac:dyDescent="0.2">
      <c r="B7818" s="144" t="s">
        <v>39996</v>
      </c>
      <c r="C7818" s="145" t="s">
        <v>39997</v>
      </c>
      <c r="D7818" s="145" t="s">
        <v>1549</v>
      </c>
      <c r="E7818" s="146">
        <v>145.09</v>
      </c>
    </row>
    <row r="7819" spans="2:5" x14ac:dyDescent="0.2">
      <c r="B7819" s="144" t="s">
        <v>39998</v>
      </c>
      <c r="C7819" s="145" t="s">
        <v>39999</v>
      </c>
      <c r="D7819" s="145" t="s">
        <v>1549</v>
      </c>
      <c r="E7819" s="146">
        <v>352.73</v>
      </c>
    </row>
    <row r="7820" spans="2:5" x14ac:dyDescent="0.2">
      <c r="B7820" s="144" t="s">
        <v>40000</v>
      </c>
      <c r="C7820" s="145" t="s">
        <v>40001</v>
      </c>
      <c r="D7820" s="145" t="s">
        <v>1549</v>
      </c>
      <c r="E7820" s="146">
        <v>162.37</v>
      </c>
    </row>
    <row r="7821" spans="2:5" x14ac:dyDescent="0.2">
      <c r="B7821" s="144" t="s">
        <v>40002</v>
      </c>
      <c r="C7821" s="145" t="s">
        <v>40003</v>
      </c>
      <c r="D7821" s="145" t="s">
        <v>1549</v>
      </c>
      <c r="E7821" s="146">
        <v>279.04000000000002</v>
      </c>
    </row>
    <row r="7822" spans="2:5" x14ac:dyDescent="0.2">
      <c r="B7822" s="144" t="s">
        <v>40004</v>
      </c>
      <c r="C7822" s="145" t="s">
        <v>40005</v>
      </c>
      <c r="D7822" s="145" t="s">
        <v>1549</v>
      </c>
      <c r="E7822" s="146">
        <v>1445.1</v>
      </c>
    </row>
    <row r="7823" spans="2:5" x14ac:dyDescent="0.2">
      <c r="B7823" s="144" t="s">
        <v>40006</v>
      </c>
      <c r="C7823" s="145" t="s">
        <v>40007</v>
      </c>
      <c r="D7823" s="145" t="s">
        <v>1549</v>
      </c>
      <c r="E7823" s="146">
        <v>352.73</v>
      </c>
    </row>
    <row r="7824" spans="2:5" x14ac:dyDescent="0.2">
      <c r="B7824" s="144" t="s">
        <v>40008</v>
      </c>
      <c r="C7824" s="145" t="s">
        <v>40009</v>
      </c>
      <c r="D7824" s="145" t="s">
        <v>1549</v>
      </c>
      <c r="E7824" s="146">
        <v>359.04</v>
      </c>
    </row>
    <row r="7825" spans="2:5" x14ac:dyDescent="0.2">
      <c r="B7825" s="144" t="s">
        <v>40010</v>
      </c>
      <c r="C7825" s="145" t="s">
        <v>40011</v>
      </c>
      <c r="D7825" s="145" t="s">
        <v>1549</v>
      </c>
      <c r="E7825" s="146">
        <v>97.02</v>
      </c>
    </row>
    <row r="7826" spans="2:5" x14ac:dyDescent="0.2">
      <c r="B7826" s="144" t="s">
        <v>40012</v>
      </c>
      <c r="C7826" s="145" t="s">
        <v>40013</v>
      </c>
      <c r="D7826" s="145" t="s">
        <v>1549</v>
      </c>
      <c r="E7826" s="146">
        <v>420.86</v>
      </c>
    </row>
    <row r="7827" spans="2:5" x14ac:dyDescent="0.2">
      <c r="B7827" s="144" t="s">
        <v>40014</v>
      </c>
      <c r="C7827" s="145" t="s">
        <v>40015</v>
      </c>
      <c r="D7827" s="145" t="s">
        <v>1549</v>
      </c>
      <c r="E7827" s="146">
        <v>497.71</v>
      </c>
    </row>
    <row r="7828" spans="2:5" x14ac:dyDescent="0.2">
      <c r="B7828" s="144" t="s">
        <v>40016</v>
      </c>
      <c r="C7828" s="145" t="s">
        <v>40017</v>
      </c>
      <c r="D7828" s="145" t="s">
        <v>1549</v>
      </c>
      <c r="E7828" s="146">
        <v>133.94999999999999</v>
      </c>
    </row>
    <row r="7829" spans="2:5" x14ac:dyDescent="0.2">
      <c r="B7829" s="144" t="s">
        <v>40018</v>
      </c>
      <c r="C7829" s="145" t="s">
        <v>40019</v>
      </c>
      <c r="D7829" s="145" t="s">
        <v>1549</v>
      </c>
      <c r="E7829" s="146">
        <v>163.72</v>
      </c>
    </row>
    <row r="7830" spans="2:5" x14ac:dyDescent="0.2">
      <c r="B7830" s="144" t="s">
        <v>40020</v>
      </c>
      <c r="C7830" s="145" t="s">
        <v>40021</v>
      </c>
      <c r="D7830" s="145" t="s">
        <v>1549</v>
      </c>
      <c r="E7830" s="146">
        <v>279.04000000000002</v>
      </c>
    </row>
    <row r="7831" spans="2:5" x14ac:dyDescent="0.2">
      <c r="B7831" s="144" t="s">
        <v>40022</v>
      </c>
      <c r="C7831" s="145" t="s">
        <v>40023</v>
      </c>
      <c r="D7831" s="145" t="s">
        <v>1549</v>
      </c>
      <c r="E7831" s="146">
        <v>23.69</v>
      </c>
    </row>
    <row r="7832" spans="2:5" ht="22.5" x14ac:dyDescent="0.2">
      <c r="B7832" s="144" t="s">
        <v>40024</v>
      </c>
      <c r="C7832" s="145" t="s">
        <v>33013</v>
      </c>
      <c r="D7832" s="145" t="s">
        <v>1549</v>
      </c>
      <c r="E7832" s="146">
        <v>120.86</v>
      </c>
    </row>
    <row r="7833" spans="2:5" x14ac:dyDescent="0.2">
      <c r="B7833" s="144" t="s">
        <v>40025</v>
      </c>
      <c r="C7833" s="145" t="s">
        <v>40026</v>
      </c>
      <c r="D7833" s="145" t="s">
        <v>1549</v>
      </c>
      <c r="E7833" s="146">
        <v>0.41</v>
      </c>
    </row>
    <row r="7834" spans="2:5" ht="22.5" x14ac:dyDescent="0.2">
      <c r="B7834" s="144" t="s">
        <v>40027</v>
      </c>
      <c r="C7834" s="145" t="s">
        <v>40028</v>
      </c>
      <c r="D7834" s="145" t="s">
        <v>1549</v>
      </c>
      <c r="E7834" s="146">
        <v>2771.72</v>
      </c>
    </row>
    <row r="7835" spans="2:5" x14ac:dyDescent="0.2">
      <c r="B7835" s="144" t="s">
        <v>40029</v>
      </c>
      <c r="C7835" s="145" t="s">
        <v>40030</v>
      </c>
      <c r="D7835" s="145" t="s">
        <v>1549</v>
      </c>
      <c r="E7835" s="146">
        <v>10.41</v>
      </c>
    </row>
    <row r="7836" spans="2:5" x14ac:dyDescent="0.2">
      <c r="B7836" s="144" t="s">
        <v>40031</v>
      </c>
      <c r="C7836" s="145" t="s">
        <v>40032</v>
      </c>
      <c r="D7836" s="145" t="s">
        <v>1549</v>
      </c>
      <c r="E7836" s="146">
        <v>9.25</v>
      </c>
    </row>
    <row r="7837" spans="2:5" x14ac:dyDescent="0.2">
      <c r="B7837" s="144" t="s">
        <v>40033</v>
      </c>
      <c r="C7837" s="145" t="s">
        <v>40034</v>
      </c>
      <c r="D7837" s="145" t="s">
        <v>1549</v>
      </c>
      <c r="E7837" s="146">
        <v>9.26</v>
      </c>
    </row>
    <row r="7838" spans="2:5" x14ac:dyDescent="0.2">
      <c r="B7838" s="144" t="s">
        <v>40035</v>
      </c>
      <c r="C7838" s="145" t="s">
        <v>32457</v>
      </c>
      <c r="D7838" s="145" t="s">
        <v>1549</v>
      </c>
      <c r="E7838" s="146">
        <v>10.01</v>
      </c>
    </row>
    <row r="7839" spans="2:5" x14ac:dyDescent="0.2">
      <c r="B7839" s="144" t="s">
        <v>40036</v>
      </c>
      <c r="C7839" s="145" t="s">
        <v>40037</v>
      </c>
      <c r="D7839" s="145" t="s">
        <v>1549</v>
      </c>
      <c r="E7839" s="146">
        <v>6.82</v>
      </c>
    </row>
    <row r="7840" spans="2:5" x14ac:dyDescent="0.2">
      <c r="B7840" s="144" t="s">
        <v>40038</v>
      </c>
      <c r="C7840" s="145" t="s">
        <v>40039</v>
      </c>
      <c r="D7840" s="145" t="s">
        <v>1549</v>
      </c>
      <c r="E7840" s="146">
        <v>2.59</v>
      </c>
    </row>
    <row r="7841" spans="2:5" x14ac:dyDescent="0.2">
      <c r="B7841" s="144" t="s">
        <v>40040</v>
      </c>
      <c r="C7841" s="145" t="s">
        <v>40041</v>
      </c>
      <c r="D7841" s="145" t="s">
        <v>1549</v>
      </c>
      <c r="E7841" s="146">
        <v>28.94</v>
      </c>
    </row>
    <row r="7842" spans="2:5" x14ac:dyDescent="0.2">
      <c r="B7842" s="144" t="s">
        <v>40042</v>
      </c>
      <c r="C7842" s="145" t="s">
        <v>40043</v>
      </c>
      <c r="D7842" s="145" t="s">
        <v>1549</v>
      </c>
      <c r="E7842" s="146">
        <v>82.45</v>
      </c>
    </row>
    <row r="7843" spans="2:5" x14ac:dyDescent="0.2">
      <c r="B7843" s="144" t="s">
        <v>40044</v>
      </c>
      <c r="C7843" s="145" t="s">
        <v>40045</v>
      </c>
      <c r="D7843" s="145" t="s">
        <v>1549</v>
      </c>
      <c r="E7843" s="146">
        <v>5.5</v>
      </c>
    </row>
    <row r="7844" spans="2:5" x14ac:dyDescent="0.2">
      <c r="B7844" s="144" t="s">
        <v>40046</v>
      </c>
      <c r="C7844" s="145" t="s">
        <v>40047</v>
      </c>
      <c r="D7844" s="145" t="s">
        <v>1549</v>
      </c>
      <c r="E7844" s="146">
        <v>6.46</v>
      </c>
    </row>
    <row r="7845" spans="2:5" x14ac:dyDescent="0.2">
      <c r="B7845" s="144" t="s">
        <v>40048</v>
      </c>
      <c r="C7845" s="145" t="s">
        <v>40049</v>
      </c>
      <c r="D7845" s="145" t="s">
        <v>1549</v>
      </c>
      <c r="E7845" s="146">
        <v>8.52</v>
      </c>
    </row>
    <row r="7846" spans="2:5" x14ac:dyDescent="0.2">
      <c r="B7846" s="144" t="s">
        <v>40050</v>
      </c>
      <c r="C7846" s="145" t="s">
        <v>40051</v>
      </c>
      <c r="D7846" s="145" t="s">
        <v>1549</v>
      </c>
      <c r="E7846" s="146">
        <v>111.43</v>
      </c>
    </row>
    <row r="7847" spans="2:5" x14ac:dyDescent="0.2">
      <c r="B7847" s="144" t="s">
        <v>40052</v>
      </c>
      <c r="C7847" s="145" t="s">
        <v>40053</v>
      </c>
      <c r="D7847" s="145" t="s">
        <v>1549</v>
      </c>
      <c r="E7847" s="146">
        <v>570.30999999999995</v>
      </c>
    </row>
    <row r="7848" spans="2:5" x14ac:dyDescent="0.2">
      <c r="B7848" s="144" t="s">
        <v>40054</v>
      </c>
      <c r="C7848" s="145" t="s">
        <v>40055</v>
      </c>
      <c r="D7848" s="145" t="s">
        <v>1549</v>
      </c>
      <c r="E7848" s="146">
        <v>3498.48</v>
      </c>
    </row>
    <row r="7849" spans="2:5" x14ac:dyDescent="0.2">
      <c r="B7849" s="144" t="s">
        <v>40056</v>
      </c>
      <c r="C7849" s="145" t="s">
        <v>32624</v>
      </c>
      <c r="D7849" s="145" t="s">
        <v>1549</v>
      </c>
      <c r="E7849" s="146">
        <v>105.2</v>
      </c>
    </row>
    <row r="7850" spans="2:5" x14ac:dyDescent="0.2">
      <c r="B7850" s="144" t="s">
        <v>40057</v>
      </c>
      <c r="C7850" s="145" t="s">
        <v>40058</v>
      </c>
      <c r="D7850" s="145" t="s">
        <v>1549</v>
      </c>
      <c r="E7850" s="146">
        <v>444.73</v>
      </c>
    </row>
    <row r="7851" spans="2:5" ht="22.5" x14ac:dyDescent="0.2">
      <c r="B7851" s="144" t="s">
        <v>40059</v>
      </c>
      <c r="C7851" s="145" t="s">
        <v>40060</v>
      </c>
      <c r="D7851" s="145" t="s">
        <v>1549</v>
      </c>
      <c r="E7851" s="146">
        <v>6142.18</v>
      </c>
    </row>
    <row r="7852" spans="2:5" x14ac:dyDescent="0.2">
      <c r="B7852" s="144" t="s">
        <v>40061</v>
      </c>
      <c r="C7852" s="145" t="s">
        <v>40062</v>
      </c>
      <c r="D7852" s="145" t="s">
        <v>1549</v>
      </c>
      <c r="E7852" s="146">
        <v>2148.56</v>
      </c>
    </row>
    <row r="7853" spans="2:5" x14ac:dyDescent="0.2">
      <c r="B7853" s="144" t="s">
        <v>40063</v>
      </c>
      <c r="C7853" s="145" t="s">
        <v>40064</v>
      </c>
      <c r="D7853" s="145" t="s">
        <v>1549</v>
      </c>
      <c r="E7853" s="146">
        <v>477.46</v>
      </c>
    </row>
    <row r="7854" spans="2:5" x14ac:dyDescent="0.2">
      <c r="B7854" s="144" t="s">
        <v>40065</v>
      </c>
      <c r="C7854" s="145" t="s">
        <v>40066</v>
      </c>
      <c r="D7854" s="145" t="s">
        <v>1549</v>
      </c>
      <c r="E7854" s="146">
        <v>36.5</v>
      </c>
    </row>
    <row r="7855" spans="2:5" x14ac:dyDescent="0.2">
      <c r="B7855" s="144" t="s">
        <v>40067</v>
      </c>
      <c r="C7855" s="145" t="s">
        <v>40068</v>
      </c>
      <c r="D7855" s="145" t="s">
        <v>1549</v>
      </c>
      <c r="E7855" s="146">
        <v>34.6</v>
      </c>
    </row>
    <row r="7856" spans="2:5" x14ac:dyDescent="0.2">
      <c r="B7856" s="144" t="s">
        <v>40069</v>
      </c>
      <c r="C7856" s="145" t="s">
        <v>40070</v>
      </c>
      <c r="D7856" s="145" t="s">
        <v>1549</v>
      </c>
      <c r="E7856" s="146">
        <v>75.08</v>
      </c>
    </row>
    <row r="7857" spans="2:5" x14ac:dyDescent="0.2">
      <c r="B7857" s="144" t="s">
        <v>40071</v>
      </c>
      <c r="C7857" s="145" t="s">
        <v>40072</v>
      </c>
      <c r="D7857" s="145" t="s">
        <v>1549</v>
      </c>
      <c r="E7857" s="146">
        <v>16.43</v>
      </c>
    </row>
    <row r="7858" spans="2:5" x14ac:dyDescent="0.2">
      <c r="B7858" s="144" t="s">
        <v>40073</v>
      </c>
      <c r="C7858" s="145" t="s">
        <v>40074</v>
      </c>
      <c r="D7858" s="145" t="s">
        <v>1549</v>
      </c>
      <c r="E7858" s="146">
        <v>13.47</v>
      </c>
    </row>
    <row r="7859" spans="2:5" x14ac:dyDescent="0.2">
      <c r="B7859" s="144" t="s">
        <v>40075</v>
      </c>
      <c r="C7859" s="145" t="s">
        <v>40076</v>
      </c>
      <c r="D7859" s="145" t="s">
        <v>1549</v>
      </c>
      <c r="E7859" s="146">
        <v>6.08</v>
      </c>
    </row>
    <row r="7860" spans="2:5" x14ac:dyDescent="0.2">
      <c r="B7860" s="144" t="s">
        <v>40077</v>
      </c>
      <c r="C7860" s="145" t="s">
        <v>40078</v>
      </c>
      <c r="D7860" s="145" t="s">
        <v>1549</v>
      </c>
      <c r="E7860" s="146">
        <v>61.08</v>
      </c>
    </row>
    <row r="7861" spans="2:5" x14ac:dyDescent="0.2">
      <c r="B7861" s="144" t="s">
        <v>40079</v>
      </c>
      <c r="C7861" s="145" t="s">
        <v>40080</v>
      </c>
      <c r="D7861" s="145" t="s">
        <v>1549</v>
      </c>
      <c r="E7861" s="146">
        <v>24.12</v>
      </c>
    </row>
    <row r="7862" spans="2:5" x14ac:dyDescent="0.2">
      <c r="B7862" s="144" t="s">
        <v>40081</v>
      </c>
      <c r="C7862" s="145" t="s">
        <v>40082</v>
      </c>
      <c r="D7862" s="145" t="s">
        <v>1549</v>
      </c>
      <c r="E7862" s="146">
        <v>5.53</v>
      </c>
    </row>
    <row r="7863" spans="2:5" x14ac:dyDescent="0.2">
      <c r="B7863" s="144" t="s">
        <v>40083</v>
      </c>
      <c r="C7863" s="145" t="s">
        <v>40084</v>
      </c>
      <c r="D7863" s="145" t="s">
        <v>1549</v>
      </c>
      <c r="E7863" s="146">
        <v>4.1900000000000004</v>
      </c>
    </row>
    <row r="7864" spans="2:5" x14ac:dyDescent="0.2">
      <c r="B7864" s="144" t="s">
        <v>40085</v>
      </c>
      <c r="C7864" s="145" t="s">
        <v>40086</v>
      </c>
      <c r="D7864" s="145" t="s">
        <v>1549</v>
      </c>
      <c r="E7864" s="146">
        <v>3.46</v>
      </c>
    </row>
    <row r="7865" spans="2:5" x14ac:dyDescent="0.2">
      <c r="B7865" s="144" t="s">
        <v>40087</v>
      </c>
      <c r="C7865" s="145" t="s">
        <v>40088</v>
      </c>
      <c r="D7865" s="145" t="s">
        <v>1549</v>
      </c>
      <c r="E7865" s="146">
        <v>3.07</v>
      </c>
    </row>
    <row r="7866" spans="2:5" x14ac:dyDescent="0.2">
      <c r="B7866" s="144" t="s">
        <v>40089</v>
      </c>
      <c r="C7866" s="145" t="s">
        <v>40090</v>
      </c>
      <c r="D7866" s="145" t="s">
        <v>1549</v>
      </c>
      <c r="E7866" s="146">
        <v>2</v>
      </c>
    </row>
    <row r="7867" spans="2:5" x14ac:dyDescent="0.2">
      <c r="B7867" s="144" t="s">
        <v>40091</v>
      </c>
      <c r="C7867" s="145" t="s">
        <v>40092</v>
      </c>
      <c r="D7867" s="145" t="s">
        <v>1549</v>
      </c>
      <c r="E7867" s="146">
        <v>17.39</v>
      </c>
    </row>
    <row r="7868" spans="2:5" x14ac:dyDescent="0.2">
      <c r="B7868" s="144" t="s">
        <v>40093</v>
      </c>
      <c r="C7868" s="145" t="s">
        <v>40094</v>
      </c>
      <c r="D7868" s="145" t="s">
        <v>1549</v>
      </c>
      <c r="E7868" s="146">
        <v>6.81</v>
      </c>
    </row>
    <row r="7869" spans="2:5" x14ac:dyDescent="0.2">
      <c r="B7869" s="144" t="s">
        <v>40095</v>
      </c>
      <c r="C7869" s="145" t="s">
        <v>40096</v>
      </c>
      <c r="D7869" s="145" t="s">
        <v>1549</v>
      </c>
      <c r="E7869" s="146">
        <v>17.41</v>
      </c>
    </row>
    <row r="7870" spans="2:5" x14ac:dyDescent="0.2">
      <c r="B7870" s="144" t="s">
        <v>40097</v>
      </c>
      <c r="C7870" s="145" t="s">
        <v>40098</v>
      </c>
      <c r="D7870" s="145" t="s">
        <v>1549</v>
      </c>
      <c r="E7870" s="146">
        <v>2.02</v>
      </c>
    </row>
    <row r="7871" spans="2:5" x14ac:dyDescent="0.2">
      <c r="B7871" s="144" t="s">
        <v>40099</v>
      </c>
      <c r="C7871" s="145" t="s">
        <v>40100</v>
      </c>
      <c r="D7871" s="145" t="s">
        <v>1549</v>
      </c>
      <c r="E7871" s="146">
        <v>34.979999999999997</v>
      </c>
    </row>
    <row r="7872" spans="2:5" x14ac:dyDescent="0.2">
      <c r="B7872" s="144" t="s">
        <v>40101</v>
      </c>
      <c r="C7872" s="145" t="s">
        <v>40102</v>
      </c>
      <c r="D7872" s="145" t="s">
        <v>1549</v>
      </c>
      <c r="E7872" s="146">
        <v>7.17</v>
      </c>
    </row>
    <row r="7873" spans="2:5" x14ac:dyDescent="0.2">
      <c r="B7873" s="144" t="s">
        <v>40103</v>
      </c>
      <c r="C7873" s="145" t="s">
        <v>40104</v>
      </c>
      <c r="D7873" s="145" t="s">
        <v>1549</v>
      </c>
      <c r="E7873" s="146">
        <v>29.5</v>
      </c>
    </row>
    <row r="7874" spans="2:5" ht="22.5" x14ac:dyDescent="0.2">
      <c r="B7874" s="144" t="s">
        <v>40105</v>
      </c>
      <c r="C7874" s="145" t="s">
        <v>40106</v>
      </c>
      <c r="D7874" s="145" t="s">
        <v>1549</v>
      </c>
      <c r="E7874" s="146">
        <v>238.47</v>
      </c>
    </row>
    <row r="7875" spans="2:5" ht="33.75" x14ac:dyDescent="0.2">
      <c r="B7875" s="144" t="s">
        <v>40107</v>
      </c>
      <c r="C7875" s="145" t="s">
        <v>40108</v>
      </c>
      <c r="D7875" s="145" t="s">
        <v>1549</v>
      </c>
      <c r="E7875" s="146">
        <v>751.4</v>
      </c>
    </row>
    <row r="7876" spans="2:5" x14ac:dyDescent="0.2">
      <c r="B7876" s="144" t="s">
        <v>40109</v>
      </c>
      <c r="C7876" s="145" t="s">
        <v>40110</v>
      </c>
      <c r="D7876" s="145" t="s">
        <v>1549</v>
      </c>
      <c r="E7876" s="146">
        <v>252.87</v>
      </c>
    </row>
    <row r="7877" spans="2:5" x14ac:dyDescent="0.2">
      <c r="B7877" s="144" t="s">
        <v>40111</v>
      </c>
      <c r="C7877" s="145" t="s">
        <v>40112</v>
      </c>
      <c r="D7877" s="145" t="s">
        <v>1549</v>
      </c>
      <c r="E7877" s="146">
        <v>39</v>
      </c>
    </row>
    <row r="7878" spans="2:5" ht="22.5" x14ac:dyDescent="0.2">
      <c r="B7878" s="144" t="s">
        <v>40113</v>
      </c>
      <c r="C7878" s="145" t="s">
        <v>40114</v>
      </c>
      <c r="D7878" s="145" t="s">
        <v>1549</v>
      </c>
      <c r="E7878" s="146">
        <v>214</v>
      </c>
    </row>
    <row r="7879" spans="2:5" x14ac:dyDescent="0.2">
      <c r="B7879" s="144" t="s">
        <v>40115</v>
      </c>
      <c r="C7879" s="145" t="s">
        <v>40116</v>
      </c>
      <c r="D7879" s="145" t="s">
        <v>1549</v>
      </c>
      <c r="E7879" s="146">
        <v>51.13</v>
      </c>
    </row>
    <row r="7880" spans="2:5" x14ac:dyDescent="0.2">
      <c r="B7880" s="144" t="s">
        <v>40117</v>
      </c>
      <c r="C7880" s="145" t="s">
        <v>40118</v>
      </c>
      <c r="D7880" s="145" t="s">
        <v>1549</v>
      </c>
      <c r="E7880" s="146">
        <v>51.13</v>
      </c>
    </row>
    <row r="7881" spans="2:5" x14ac:dyDescent="0.2">
      <c r="B7881" s="144" t="s">
        <v>40119</v>
      </c>
      <c r="C7881" s="145" t="s">
        <v>40120</v>
      </c>
      <c r="D7881" s="145" t="s">
        <v>1549</v>
      </c>
      <c r="E7881" s="146">
        <v>51.13</v>
      </c>
    </row>
    <row r="7882" spans="2:5" x14ac:dyDescent="0.2">
      <c r="B7882" s="144" t="s">
        <v>40121</v>
      </c>
      <c r="C7882" s="145" t="s">
        <v>40122</v>
      </c>
      <c r="D7882" s="145" t="s">
        <v>1549</v>
      </c>
      <c r="E7882" s="146">
        <v>51.13</v>
      </c>
    </row>
    <row r="7883" spans="2:5" x14ac:dyDescent="0.2">
      <c r="B7883" s="144" t="s">
        <v>40123</v>
      </c>
      <c r="C7883" s="145" t="s">
        <v>40124</v>
      </c>
      <c r="D7883" s="145" t="s">
        <v>1549</v>
      </c>
      <c r="E7883" s="146">
        <v>51.13</v>
      </c>
    </row>
    <row r="7884" spans="2:5" x14ac:dyDescent="0.2">
      <c r="B7884" s="144" t="s">
        <v>40125</v>
      </c>
      <c r="C7884" s="145" t="s">
        <v>40126</v>
      </c>
      <c r="D7884" s="145" t="s">
        <v>1549</v>
      </c>
      <c r="E7884" s="146">
        <v>51.13</v>
      </c>
    </row>
    <row r="7885" spans="2:5" x14ac:dyDescent="0.2">
      <c r="B7885" s="144" t="s">
        <v>40127</v>
      </c>
      <c r="C7885" s="145" t="s">
        <v>40128</v>
      </c>
      <c r="D7885" s="145" t="s">
        <v>1549</v>
      </c>
      <c r="E7885" s="146">
        <v>51.13</v>
      </c>
    </row>
    <row r="7886" spans="2:5" x14ac:dyDescent="0.2">
      <c r="B7886" s="144" t="s">
        <v>40129</v>
      </c>
      <c r="C7886" s="145" t="s">
        <v>32669</v>
      </c>
      <c r="D7886" s="145" t="s">
        <v>1549</v>
      </c>
      <c r="E7886" s="146">
        <v>114.95</v>
      </c>
    </row>
    <row r="7887" spans="2:5" x14ac:dyDescent="0.2">
      <c r="B7887" s="144" t="s">
        <v>40130</v>
      </c>
      <c r="C7887" s="145" t="s">
        <v>32672</v>
      </c>
      <c r="D7887" s="145" t="s">
        <v>1549</v>
      </c>
      <c r="E7887" s="146">
        <v>209.61</v>
      </c>
    </row>
    <row r="7888" spans="2:5" x14ac:dyDescent="0.2">
      <c r="B7888" s="144" t="s">
        <v>40131</v>
      </c>
      <c r="C7888" s="145" t="s">
        <v>40132</v>
      </c>
      <c r="D7888" s="145" t="s">
        <v>1549</v>
      </c>
      <c r="E7888" s="146">
        <v>9.5</v>
      </c>
    </row>
    <row r="7889" spans="2:5" x14ac:dyDescent="0.2">
      <c r="B7889" s="144" t="s">
        <v>40133</v>
      </c>
      <c r="C7889" s="145" t="s">
        <v>40134</v>
      </c>
      <c r="D7889" s="145" t="s">
        <v>1549</v>
      </c>
      <c r="E7889" s="146">
        <v>9.5</v>
      </c>
    </row>
    <row r="7890" spans="2:5" x14ac:dyDescent="0.2">
      <c r="B7890" s="144" t="s">
        <v>40135</v>
      </c>
      <c r="C7890" s="145" t="s">
        <v>40136</v>
      </c>
      <c r="D7890" s="145" t="s">
        <v>1549</v>
      </c>
      <c r="E7890" s="146">
        <v>9.5</v>
      </c>
    </row>
    <row r="7891" spans="2:5" x14ac:dyDescent="0.2">
      <c r="B7891" s="144" t="s">
        <v>40137</v>
      </c>
      <c r="C7891" s="145" t="s">
        <v>40138</v>
      </c>
      <c r="D7891" s="145" t="s">
        <v>1549</v>
      </c>
      <c r="E7891" s="146">
        <v>9.5</v>
      </c>
    </row>
    <row r="7892" spans="2:5" x14ac:dyDescent="0.2">
      <c r="B7892" s="144" t="s">
        <v>40139</v>
      </c>
      <c r="C7892" s="145" t="s">
        <v>40140</v>
      </c>
      <c r="D7892" s="145" t="s">
        <v>1549</v>
      </c>
      <c r="E7892" s="146">
        <v>15.93</v>
      </c>
    </row>
    <row r="7893" spans="2:5" x14ac:dyDescent="0.2">
      <c r="B7893" s="144" t="s">
        <v>40141</v>
      </c>
      <c r="C7893" s="145" t="s">
        <v>40142</v>
      </c>
      <c r="D7893" s="145" t="s">
        <v>1549</v>
      </c>
      <c r="E7893" s="146">
        <v>15.93</v>
      </c>
    </row>
    <row r="7894" spans="2:5" x14ac:dyDescent="0.2">
      <c r="B7894" s="144" t="s">
        <v>40143</v>
      </c>
      <c r="C7894" s="145" t="s">
        <v>40144</v>
      </c>
      <c r="D7894" s="145" t="s">
        <v>1549</v>
      </c>
      <c r="E7894" s="146">
        <v>15.93</v>
      </c>
    </row>
    <row r="7895" spans="2:5" ht="33.75" x14ac:dyDescent="0.2">
      <c r="B7895" s="144" t="s">
        <v>40145</v>
      </c>
      <c r="C7895" s="145" t="s">
        <v>40146</v>
      </c>
      <c r="D7895" s="145" t="s">
        <v>1549</v>
      </c>
      <c r="E7895" s="146">
        <v>1478.73</v>
      </c>
    </row>
    <row r="7896" spans="2:5" x14ac:dyDescent="0.2">
      <c r="B7896" s="144" t="s">
        <v>40147</v>
      </c>
      <c r="C7896" s="145" t="s">
        <v>40148</v>
      </c>
      <c r="D7896" s="145" t="s">
        <v>1549</v>
      </c>
      <c r="E7896" s="146">
        <v>370.55</v>
      </c>
    </row>
    <row r="7897" spans="2:5" x14ac:dyDescent="0.2">
      <c r="B7897" s="144" t="s">
        <v>40149</v>
      </c>
      <c r="C7897" s="145" t="s">
        <v>40150</v>
      </c>
      <c r="D7897" s="145" t="s">
        <v>1549</v>
      </c>
      <c r="E7897" s="146">
        <v>780.39</v>
      </c>
    </row>
    <row r="7898" spans="2:5" x14ac:dyDescent="0.2">
      <c r="B7898" s="144" t="s">
        <v>40151</v>
      </c>
      <c r="C7898" s="145" t="s">
        <v>40152</v>
      </c>
      <c r="D7898" s="145" t="s">
        <v>1549</v>
      </c>
      <c r="E7898" s="146">
        <v>910.58</v>
      </c>
    </row>
    <row r="7899" spans="2:5" x14ac:dyDescent="0.2">
      <c r="B7899" s="144" t="s">
        <v>40153</v>
      </c>
      <c r="C7899" s="145" t="s">
        <v>40154</v>
      </c>
      <c r="D7899" s="145" t="s">
        <v>1549</v>
      </c>
      <c r="E7899" s="146">
        <v>50.34</v>
      </c>
    </row>
    <row r="7900" spans="2:5" x14ac:dyDescent="0.2">
      <c r="B7900" s="144" t="s">
        <v>40155</v>
      </c>
      <c r="C7900" s="145" t="s">
        <v>40156</v>
      </c>
      <c r="D7900" s="145" t="s">
        <v>1549</v>
      </c>
      <c r="E7900" s="146">
        <v>50.34</v>
      </c>
    </row>
    <row r="7901" spans="2:5" x14ac:dyDescent="0.2">
      <c r="B7901" s="144" t="s">
        <v>40157</v>
      </c>
      <c r="C7901" s="145" t="s">
        <v>40158</v>
      </c>
      <c r="D7901" s="145" t="s">
        <v>1549</v>
      </c>
      <c r="E7901" s="146">
        <v>59.84</v>
      </c>
    </row>
    <row r="7902" spans="2:5" x14ac:dyDescent="0.2">
      <c r="B7902" s="144" t="s">
        <v>40159</v>
      </c>
      <c r="C7902" s="145" t="s">
        <v>40160</v>
      </c>
      <c r="D7902" s="145" t="s">
        <v>1549</v>
      </c>
      <c r="E7902" s="146">
        <v>134.91999999999999</v>
      </c>
    </row>
    <row r="7903" spans="2:5" x14ac:dyDescent="0.2">
      <c r="B7903" s="144" t="s">
        <v>40161</v>
      </c>
      <c r="C7903" s="145" t="s">
        <v>40162</v>
      </c>
      <c r="D7903" s="145" t="s">
        <v>1549</v>
      </c>
      <c r="E7903" s="146">
        <v>185.05</v>
      </c>
    </row>
    <row r="7904" spans="2:5" x14ac:dyDescent="0.2">
      <c r="B7904" s="144" t="s">
        <v>40163</v>
      </c>
      <c r="C7904" s="145" t="s">
        <v>40164</v>
      </c>
      <c r="D7904" s="145" t="s">
        <v>1549</v>
      </c>
      <c r="E7904" s="146">
        <v>185.05</v>
      </c>
    </row>
    <row r="7905" spans="2:5" x14ac:dyDescent="0.2">
      <c r="B7905" s="144" t="s">
        <v>40165</v>
      </c>
      <c r="C7905" s="145" t="s">
        <v>40166</v>
      </c>
      <c r="D7905" s="145" t="s">
        <v>1549</v>
      </c>
      <c r="E7905" s="146">
        <v>1899</v>
      </c>
    </row>
    <row r="7906" spans="2:5" x14ac:dyDescent="0.2">
      <c r="B7906" s="144" t="s">
        <v>40167</v>
      </c>
      <c r="C7906" s="145" t="s">
        <v>40168</v>
      </c>
      <c r="D7906" s="145" t="s">
        <v>1549</v>
      </c>
      <c r="E7906" s="146">
        <v>2112</v>
      </c>
    </row>
    <row r="7907" spans="2:5" x14ac:dyDescent="0.2">
      <c r="B7907" s="144" t="s">
        <v>40169</v>
      </c>
      <c r="C7907" s="145" t="s">
        <v>40170</v>
      </c>
      <c r="D7907" s="145" t="s">
        <v>1549</v>
      </c>
      <c r="E7907" s="146">
        <v>2808.57</v>
      </c>
    </row>
    <row r="7908" spans="2:5" x14ac:dyDescent="0.2">
      <c r="B7908" s="144" t="s">
        <v>40171</v>
      </c>
      <c r="C7908" s="145" t="s">
        <v>40172</v>
      </c>
      <c r="D7908" s="145" t="s">
        <v>1549</v>
      </c>
      <c r="E7908" s="146">
        <v>12665.8</v>
      </c>
    </row>
    <row r="7909" spans="2:5" x14ac:dyDescent="0.2">
      <c r="B7909" s="144" t="s">
        <v>40173</v>
      </c>
      <c r="C7909" s="145" t="s">
        <v>40174</v>
      </c>
      <c r="D7909" s="145" t="s">
        <v>1549</v>
      </c>
      <c r="E7909" s="146">
        <v>12665.8</v>
      </c>
    </row>
    <row r="7910" spans="2:5" x14ac:dyDescent="0.2">
      <c r="B7910" s="144" t="s">
        <v>40175</v>
      </c>
      <c r="C7910" s="145" t="s">
        <v>40176</v>
      </c>
      <c r="D7910" s="145" t="s">
        <v>1549</v>
      </c>
      <c r="E7910" s="146">
        <v>15424.14</v>
      </c>
    </row>
    <row r="7911" spans="2:5" x14ac:dyDescent="0.2">
      <c r="B7911" s="144" t="s">
        <v>40177</v>
      </c>
      <c r="C7911" s="145" t="s">
        <v>40178</v>
      </c>
      <c r="D7911" s="145" t="s">
        <v>1549</v>
      </c>
      <c r="E7911" s="146">
        <v>28424.9</v>
      </c>
    </row>
    <row r="7912" spans="2:5" x14ac:dyDescent="0.2">
      <c r="B7912" s="144" t="s">
        <v>40179</v>
      </c>
      <c r="C7912" s="145" t="s">
        <v>40180</v>
      </c>
      <c r="D7912" s="145" t="s">
        <v>1549</v>
      </c>
      <c r="E7912" s="146">
        <v>28699.99</v>
      </c>
    </row>
    <row r="7913" spans="2:5" x14ac:dyDescent="0.2">
      <c r="B7913" s="144" t="s">
        <v>40181</v>
      </c>
      <c r="C7913" s="145" t="s">
        <v>40182</v>
      </c>
      <c r="D7913" s="145" t="s">
        <v>1549</v>
      </c>
      <c r="E7913" s="146">
        <v>51.51</v>
      </c>
    </row>
    <row r="7914" spans="2:5" x14ac:dyDescent="0.2">
      <c r="B7914" s="144" t="s">
        <v>40183</v>
      </c>
      <c r="C7914" s="145" t="s">
        <v>40184</v>
      </c>
      <c r="D7914" s="145" t="s">
        <v>1549</v>
      </c>
      <c r="E7914" s="146">
        <v>51.51</v>
      </c>
    </row>
    <row r="7915" spans="2:5" x14ac:dyDescent="0.2">
      <c r="B7915" s="144" t="s">
        <v>40185</v>
      </c>
      <c r="C7915" s="145" t="s">
        <v>40186</v>
      </c>
      <c r="D7915" s="145" t="s">
        <v>1549</v>
      </c>
      <c r="E7915" s="146">
        <v>51.51</v>
      </c>
    </row>
    <row r="7916" spans="2:5" x14ac:dyDescent="0.2">
      <c r="B7916" s="144" t="s">
        <v>40187</v>
      </c>
      <c r="C7916" s="145" t="s">
        <v>40188</v>
      </c>
      <c r="D7916" s="145" t="s">
        <v>1549</v>
      </c>
      <c r="E7916" s="146">
        <v>51.51</v>
      </c>
    </row>
    <row r="7917" spans="2:5" x14ac:dyDescent="0.2">
      <c r="B7917" s="144" t="s">
        <v>40189</v>
      </c>
      <c r="C7917" s="145" t="s">
        <v>40190</v>
      </c>
      <c r="D7917" s="145" t="s">
        <v>1549</v>
      </c>
      <c r="E7917" s="146">
        <v>51.51</v>
      </c>
    </row>
    <row r="7918" spans="2:5" x14ac:dyDescent="0.2">
      <c r="B7918" s="144" t="s">
        <v>40191</v>
      </c>
      <c r="C7918" s="145" t="s">
        <v>40192</v>
      </c>
      <c r="D7918" s="145" t="s">
        <v>1549</v>
      </c>
      <c r="E7918" s="146">
        <v>749.37</v>
      </c>
    </row>
    <row r="7919" spans="2:5" x14ac:dyDescent="0.2">
      <c r="B7919" s="144" t="s">
        <v>40193</v>
      </c>
      <c r="C7919" s="145" t="s">
        <v>40194</v>
      </c>
      <c r="D7919" s="145" t="s">
        <v>1549</v>
      </c>
      <c r="E7919" s="146">
        <v>955.05</v>
      </c>
    </row>
    <row r="7920" spans="2:5" x14ac:dyDescent="0.2">
      <c r="B7920" s="144" t="s">
        <v>40195</v>
      </c>
      <c r="C7920" s="145" t="s">
        <v>40196</v>
      </c>
      <c r="D7920" s="145" t="s">
        <v>1549</v>
      </c>
      <c r="E7920" s="146">
        <v>51.51</v>
      </c>
    </row>
    <row r="7921" spans="2:5" x14ac:dyDescent="0.2">
      <c r="B7921" s="144" t="s">
        <v>40197</v>
      </c>
      <c r="C7921" s="145" t="s">
        <v>40198</v>
      </c>
      <c r="D7921" s="145" t="s">
        <v>1549</v>
      </c>
      <c r="E7921" s="146">
        <v>51.51</v>
      </c>
    </row>
    <row r="7922" spans="2:5" x14ac:dyDescent="0.2">
      <c r="B7922" s="144" t="s">
        <v>40199</v>
      </c>
      <c r="C7922" s="145" t="s">
        <v>40200</v>
      </c>
      <c r="D7922" s="145" t="s">
        <v>1549</v>
      </c>
      <c r="E7922" s="146">
        <v>3623.37</v>
      </c>
    </row>
    <row r="7923" spans="2:5" x14ac:dyDescent="0.2">
      <c r="B7923" s="144" t="s">
        <v>40201</v>
      </c>
      <c r="C7923" s="145" t="s">
        <v>40202</v>
      </c>
      <c r="D7923" s="145" t="s">
        <v>1549</v>
      </c>
      <c r="E7923" s="146">
        <v>89.85</v>
      </c>
    </row>
    <row r="7924" spans="2:5" x14ac:dyDescent="0.2">
      <c r="B7924" s="144" t="s">
        <v>40203</v>
      </c>
      <c r="C7924" s="145" t="s">
        <v>40204</v>
      </c>
      <c r="D7924" s="145" t="s">
        <v>1549</v>
      </c>
      <c r="E7924" s="146">
        <v>61.52</v>
      </c>
    </row>
    <row r="7925" spans="2:5" x14ac:dyDescent="0.2">
      <c r="B7925" s="144" t="s">
        <v>40205</v>
      </c>
      <c r="C7925" s="145" t="s">
        <v>40206</v>
      </c>
      <c r="D7925" s="145" t="s">
        <v>1549</v>
      </c>
      <c r="E7925" s="146">
        <v>89.85</v>
      </c>
    </row>
    <row r="7926" spans="2:5" x14ac:dyDescent="0.2">
      <c r="B7926" s="144" t="s">
        <v>40207</v>
      </c>
      <c r="C7926" s="145" t="s">
        <v>40208</v>
      </c>
      <c r="D7926" s="145" t="s">
        <v>1549</v>
      </c>
      <c r="E7926" s="146">
        <v>89.85</v>
      </c>
    </row>
    <row r="7927" spans="2:5" ht="22.5" x14ac:dyDescent="0.2">
      <c r="B7927" s="144" t="s">
        <v>40209</v>
      </c>
      <c r="C7927" s="145" t="s">
        <v>40210</v>
      </c>
      <c r="D7927" s="145" t="s">
        <v>1549</v>
      </c>
      <c r="E7927" s="146">
        <v>3454.78</v>
      </c>
    </row>
    <row r="7928" spans="2:5" ht="22.5" x14ac:dyDescent="0.2">
      <c r="B7928" s="144" t="s">
        <v>40211</v>
      </c>
      <c r="C7928" s="145" t="s">
        <v>40212</v>
      </c>
      <c r="D7928" s="145" t="s">
        <v>1549</v>
      </c>
      <c r="E7928" s="146">
        <v>119.1</v>
      </c>
    </row>
    <row r="7929" spans="2:5" ht="22.5" x14ac:dyDescent="0.2">
      <c r="B7929" s="144" t="s">
        <v>40213</v>
      </c>
      <c r="C7929" s="145" t="s">
        <v>33725</v>
      </c>
      <c r="D7929" s="145" t="s">
        <v>1549</v>
      </c>
      <c r="E7929" s="146">
        <v>412.44</v>
      </c>
    </row>
    <row r="7930" spans="2:5" ht="22.5" x14ac:dyDescent="0.2">
      <c r="B7930" s="144" t="s">
        <v>40214</v>
      </c>
      <c r="C7930" s="145" t="s">
        <v>40215</v>
      </c>
      <c r="D7930" s="145" t="s">
        <v>1549</v>
      </c>
      <c r="E7930" s="146">
        <v>699</v>
      </c>
    </row>
    <row r="7931" spans="2:5" x14ac:dyDescent="0.2">
      <c r="B7931" s="144" t="s">
        <v>40216</v>
      </c>
      <c r="C7931" s="145" t="s">
        <v>33722</v>
      </c>
      <c r="D7931" s="145" t="s">
        <v>1549</v>
      </c>
      <c r="E7931" s="146">
        <v>699</v>
      </c>
    </row>
    <row r="7932" spans="2:5" x14ac:dyDescent="0.2">
      <c r="B7932" s="144" t="s">
        <v>40217</v>
      </c>
      <c r="C7932" s="145" t="s">
        <v>40218</v>
      </c>
      <c r="D7932" s="145" t="s">
        <v>1770</v>
      </c>
      <c r="E7932" s="146">
        <v>94.68</v>
      </c>
    </row>
    <row r="7933" spans="2:5" x14ac:dyDescent="0.2">
      <c r="B7933" s="144" t="s">
        <v>40219</v>
      </c>
      <c r="C7933" s="145" t="s">
        <v>40220</v>
      </c>
      <c r="D7933" s="145" t="s">
        <v>1770</v>
      </c>
      <c r="E7933" s="146">
        <v>10.4</v>
      </c>
    </row>
    <row r="7934" spans="2:5" x14ac:dyDescent="0.2">
      <c r="B7934" s="144" t="s">
        <v>40221</v>
      </c>
      <c r="C7934" s="145" t="s">
        <v>40222</v>
      </c>
      <c r="D7934" s="145" t="s">
        <v>1770</v>
      </c>
      <c r="E7934" s="146">
        <v>25.53</v>
      </c>
    </row>
    <row r="7935" spans="2:5" x14ac:dyDescent="0.2">
      <c r="B7935" s="144" t="s">
        <v>40223</v>
      </c>
      <c r="C7935" s="145" t="s">
        <v>40224</v>
      </c>
      <c r="D7935" s="145" t="s">
        <v>1770</v>
      </c>
      <c r="E7935" s="146">
        <v>25.87</v>
      </c>
    </row>
    <row r="7936" spans="2:5" x14ac:dyDescent="0.2">
      <c r="B7936" s="144" t="s">
        <v>40225</v>
      </c>
      <c r="C7936" s="145" t="s">
        <v>40226</v>
      </c>
      <c r="D7936" s="145" t="s">
        <v>1770</v>
      </c>
      <c r="E7936" s="146">
        <v>3.23</v>
      </c>
    </row>
    <row r="7937" spans="2:5" x14ac:dyDescent="0.2">
      <c r="B7937" s="144" t="s">
        <v>40227</v>
      </c>
      <c r="C7937" s="145" t="s">
        <v>40228</v>
      </c>
      <c r="D7937" s="145" t="s">
        <v>1770</v>
      </c>
      <c r="E7937" s="146">
        <v>3.71</v>
      </c>
    </row>
    <row r="7938" spans="2:5" x14ac:dyDescent="0.2">
      <c r="B7938" s="144" t="s">
        <v>40229</v>
      </c>
      <c r="C7938" s="145" t="s">
        <v>40230</v>
      </c>
      <c r="D7938" s="145" t="s">
        <v>1770</v>
      </c>
      <c r="E7938" s="146">
        <v>5.33</v>
      </c>
    </row>
    <row r="7939" spans="2:5" x14ac:dyDescent="0.2">
      <c r="B7939" s="144" t="s">
        <v>40231</v>
      </c>
      <c r="C7939" s="145" t="s">
        <v>40232</v>
      </c>
      <c r="D7939" s="145" t="s">
        <v>1770</v>
      </c>
      <c r="E7939" s="146">
        <v>7.46</v>
      </c>
    </row>
    <row r="7940" spans="2:5" x14ac:dyDescent="0.2">
      <c r="B7940" s="144" t="s">
        <v>40233</v>
      </c>
      <c r="C7940" s="145" t="s">
        <v>40234</v>
      </c>
      <c r="D7940" s="145" t="s">
        <v>1770</v>
      </c>
      <c r="E7940" s="146">
        <v>28.38</v>
      </c>
    </row>
    <row r="7941" spans="2:5" x14ac:dyDescent="0.2">
      <c r="B7941" s="144" t="s">
        <v>40235</v>
      </c>
      <c r="C7941" s="145" t="s">
        <v>40236</v>
      </c>
      <c r="D7941" s="145" t="s">
        <v>1770</v>
      </c>
      <c r="E7941" s="146">
        <v>37.9</v>
      </c>
    </row>
    <row r="7942" spans="2:5" x14ac:dyDescent="0.2">
      <c r="B7942" s="144" t="s">
        <v>40237</v>
      </c>
      <c r="C7942" s="145" t="s">
        <v>40238</v>
      </c>
      <c r="D7942" s="145" t="s">
        <v>1770</v>
      </c>
      <c r="E7942" s="146">
        <v>91.99</v>
      </c>
    </row>
    <row r="7943" spans="2:5" x14ac:dyDescent="0.2">
      <c r="B7943" s="144" t="s">
        <v>40239</v>
      </c>
      <c r="C7943" s="145" t="s">
        <v>40240</v>
      </c>
      <c r="D7943" s="145" t="s">
        <v>1770</v>
      </c>
      <c r="E7943" s="146">
        <v>9.06</v>
      </c>
    </row>
    <row r="7944" spans="2:5" x14ac:dyDescent="0.2">
      <c r="B7944" s="144" t="s">
        <v>40241</v>
      </c>
      <c r="C7944" s="145" t="s">
        <v>40242</v>
      </c>
      <c r="D7944" s="145" t="s">
        <v>1770</v>
      </c>
      <c r="E7944" s="146">
        <v>13.51</v>
      </c>
    </row>
    <row r="7945" spans="2:5" x14ac:dyDescent="0.2">
      <c r="B7945" s="144" t="s">
        <v>40243</v>
      </c>
      <c r="C7945" s="145" t="s">
        <v>40244</v>
      </c>
      <c r="D7945" s="145" t="s">
        <v>1770</v>
      </c>
      <c r="E7945" s="146">
        <v>18.82</v>
      </c>
    </row>
    <row r="7946" spans="2:5" x14ac:dyDescent="0.2">
      <c r="B7946" s="144" t="s">
        <v>40245</v>
      </c>
      <c r="C7946" s="145" t="s">
        <v>40246</v>
      </c>
      <c r="D7946" s="145" t="s">
        <v>1770</v>
      </c>
      <c r="E7946" s="146">
        <v>15.05</v>
      </c>
    </row>
    <row r="7947" spans="2:5" x14ac:dyDescent="0.2">
      <c r="B7947" s="144" t="s">
        <v>40247</v>
      </c>
      <c r="C7947" s="145" t="s">
        <v>40248</v>
      </c>
      <c r="D7947" s="145" t="s">
        <v>1770</v>
      </c>
      <c r="E7947" s="146">
        <v>15.95</v>
      </c>
    </row>
    <row r="7948" spans="2:5" x14ac:dyDescent="0.2">
      <c r="B7948" s="144" t="s">
        <v>40249</v>
      </c>
      <c r="C7948" s="145" t="s">
        <v>40250</v>
      </c>
      <c r="D7948" s="145" t="s">
        <v>1770</v>
      </c>
      <c r="E7948" s="146">
        <v>15.9</v>
      </c>
    </row>
    <row r="7949" spans="2:5" x14ac:dyDescent="0.2">
      <c r="B7949" s="144" t="s">
        <v>40251</v>
      </c>
      <c r="C7949" s="145" t="s">
        <v>40252</v>
      </c>
      <c r="D7949" s="145" t="s">
        <v>1770</v>
      </c>
      <c r="E7949" s="146">
        <v>6.17</v>
      </c>
    </row>
    <row r="7950" spans="2:5" x14ac:dyDescent="0.2">
      <c r="B7950" s="144" t="s">
        <v>40253</v>
      </c>
      <c r="C7950" s="145" t="s">
        <v>40254</v>
      </c>
      <c r="D7950" s="145" t="s">
        <v>1770</v>
      </c>
      <c r="E7950" s="146">
        <v>7.92</v>
      </c>
    </row>
    <row r="7951" spans="2:5" x14ac:dyDescent="0.2">
      <c r="B7951" s="144" t="s">
        <v>40255</v>
      </c>
      <c r="C7951" s="145" t="s">
        <v>40256</v>
      </c>
      <c r="D7951" s="145" t="s">
        <v>1770</v>
      </c>
      <c r="E7951" s="146">
        <v>10.039999999999999</v>
      </c>
    </row>
    <row r="7952" spans="2:5" x14ac:dyDescent="0.2">
      <c r="B7952" s="144" t="s">
        <v>40257</v>
      </c>
      <c r="C7952" s="145" t="s">
        <v>40258</v>
      </c>
      <c r="D7952" s="145" t="s">
        <v>1770</v>
      </c>
      <c r="E7952" s="146">
        <v>10.47</v>
      </c>
    </row>
    <row r="7953" spans="2:5" x14ac:dyDescent="0.2">
      <c r="B7953" s="144" t="s">
        <v>40259</v>
      </c>
      <c r="C7953" s="145" t="s">
        <v>40260</v>
      </c>
      <c r="D7953" s="145" t="s">
        <v>1770</v>
      </c>
      <c r="E7953" s="146">
        <v>11.67</v>
      </c>
    </row>
    <row r="7954" spans="2:5" x14ac:dyDescent="0.2">
      <c r="B7954" s="144" t="s">
        <v>40261</v>
      </c>
      <c r="C7954" s="145" t="s">
        <v>40262</v>
      </c>
      <c r="D7954" s="145" t="s">
        <v>1770</v>
      </c>
      <c r="E7954" s="146">
        <v>18.899999999999999</v>
      </c>
    </row>
    <row r="7955" spans="2:5" x14ac:dyDescent="0.2">
      <c r="B7955" s="144" t="s">
        <v>40263</v>
      </c>
      <c r="C7955" s="145" t="s">
        <v>40264</v>
      </c>
      <c r="D7955" s="145" t="s">
        <v>1770</v>
      </c>
      <c r="E7955" s="146">
        <v>15.9</v>
      </c>
    </row>
    <row r="7956" spans="2:5" x14ac:dyDescent="0.2">
      <c r="B7956" s="144" t="s">
        <v>40265</v>
      </c>
      <c r="C7956" s="145" t="s">
        <v>40266</v>
      </c>
      <c r="D7956" s="145" t="s">
        <v>1770</v>
      </c>
      <c r="E7956" s="146">
        <v>12.55</v>
      </c>
    </row>
    <row r="7957" spans="2:5" x14ac:dyDescent="0.2">
      <c r="B7957" s="144" t="s">
        <v>40267</v>
      </c>
      <c r="C7957" s="145" t="s">
        <v>40268</v>
      </c>
      <c r="D7957" s="145" t="s">
        <v>1770</v>
      </c>
      <c r="E7957" s="146">
        <v>34.93</v>
      </c>
    </row>
    <row r="7958" spans="2:5" x14ac:dyDescent="0.2">
      <c r="B7958" s="144" t="s">
        <v>40269</v>
      </c>
      <c r="C7958" s="145" t="s">
        <v>40270</v>
      </c>
      <c r="D7958" s="145" t="s">
        <v>1770</v>
      </c>
      <c r="E7958" s="146">
        <v>29.22</v>
      </c>
    </row>
    <row r="7959" spans="2:5" x14ac:dyDescent="0.2">
      <c r="B7959" s="144" t="s">
        <v>40271</v>
      </c>
      <c r="C7959" s="145" t="s">
        <v>40272</v>
      </c>
      <c r="D7959" s="145" t="s">
        <v>1770</v>
      </c>
      <c r="E7959" s="146">
        <v>10.4</v>
      </c>
    </row>
    <row r="7960" spans="2:5" x14ac:dyDescent="0.2">
      <c r="B7960" s="144" t="s">
        <v>40273</v>
      </c>
      <c r="C7960" s="145" t="s">
        <v>40274</v>
      </c>
      <c r="D7960" s="145" t="s">
        <v>1770</v>
      </c>
      <c r="E7960" s="146">
        <v>55.07</v>
      </c>
    </row>
    <row r="7961" spans="2:5" x14ac:dyDescent="0.2">
      <c r="B7961" s="144" t="s">
        <v>40275</v>
      </c>
      <c r="C7961" s="145" t="s">
        <v>40276</v>
      </c>
      <c r="D7961" s="145" t="s">
        <v>1770</v>
      </c>
      <c r="E7961" s="146">
        <v>2.81</v>
      </c>
    </row>
    <row r="7962" spans="2:5" x14ac:dyDescent="0.2">
      <c r="B7962" s="144" t="s">
        <v>40277</v>
      </c>
      <c r="C7962" s="145" t="s">
        <v>40278</v>
      </c>
      <c r="D7962" s="145" t="s">
        <v>1770</v>
      </c>
      <c r="E7962" s="146">
        <v>3.5</v>
      </c>
    </row>
    <row r="7963" spans="2:5" x14ac:dyDescent="0.2">
      <c r="B7963" s="144" t="s">
        <v>40279</v>
      </c>
      <c r="C7963" s="145" t="s">
        <v>40280</v>
      </c>
      <c r="D7963" s="145" t="s">
        <v>1770</v>
      </c>
      <c r="E7963" s="146">
        <v>8</v>
      </c>
    </row>
    <row r="7964" spans="2:5" x14ac:dyDescent="0.2">
      <c r="B7964" s="144" t="s">
        <v>40281</v>
      </c>
      <c r="C7964" s="145" t="s">
        <v>40282</v>
      </c>
      <c r="D7964" s="145" t="s">
        <v>1770</v>
      </c>
      <c r="E7964" s="146">
        <v>7.28</v>
      </c>
    </row>
    <row r="7965" spans="2:5" x14ac:dyDescent="0.2">
      <c r="B7965" s="144" t="s">
        <v>40283</v>
      </c>
      <c r="C7965" s="145" t="s">
        <v>40284</v>
      </c>
      <c r="D7965" s="145" t="s">
        <v>1770</v>
      </c>
      <c r="E7965" s="146">
        <v>5.46</v>
      </c>
    </row>
    <row r="7966" spans="2:5" x14ac:dyDescent="0.2">
      <c r="B7966" s="144" t="s">
        <v>40285</v>
      </c>
      <c r="C7966" s="145" t="s">
        <v>40286</v>
      </c>
      <c r="D7966" s="145" t="s">
        <v>1770</v>
      </c>
      <c r="E7966" s="146">
        <v>19.07</v>
      </c>
    </row>
    <row r="7967" spans="2:5" x14ac:dyDescent="0.2">
      <c r="B7967" s="144" t="s">
        <v>40287</v>
      </c>
      <c r="C7967" s="145" t="s">
        <v>40288</v>
      </c>
      <c r="D7967" s="145" t="s">
        <v>1770</v>
      </c>
      <c r="E7967" s="146">
        <v>13.07</v>
      </c>
    </row>
    <row r="7968" spans="2:5" x14ac:dyDescent="0.2">
      <c r="B7968" s="144" t="s">
        <v>40289</v>
      </c>
      <c r="C7968" s="145" t="s">
        <v>40290</v>
      </c>
      <c r="D7968" s="145" t="s">
        <v>1770</v>
      </c>
      <c r="E7968" s="146">
        <v>23.92</v>
      </c>
    </row>
    <row r="7969" spans="2:5" x14ac:dyDescent="0.2">
      <c r="B7969" s="144" t="s">
        <v>40291</v>
      </c>
      <c r="C7969" s="145" t="s">
        <v>40292</v>
      </c>
      <c r="D7969" s="145" t="s">
        <v>1770</v>
      </c>
      <c r="E7969" s="146">
        <v>37.69</v>
      </c>
    </row>
    <row r="7970" spans="2:5" x14ac:dyDescent="0.2">
      <c r="B7970" s="144" t="s">
        <v>40293</v>
      </c>
      <c r="C7970" s="145" t="s">
        <v>40294</v>
      </c>
      <c r="D7970" s="145" t="s">
        <v>1770</v>
      </c>
      <c r="E7970" s="146">
        <v>17.420000000000002</v>
      </c>
    </row>
    <row r="7971" spans="2:5" x14ac:dyDescent="0.2">
      <c r="B7971" s="144" t="s">
        <v>40295</v>
      </c>
      <c r="C7971" s="145" t="s">
        <v>40296</v>
      </c>
      <c r="D7971" s="145" t="s">
        <v>1770</v>
      </c>
      <c r="E7971" s="146">
        <v>14.17</v>
      </c>
    </row>
    <row r="7972" spans="2:5" x14ac:dyDescent="0.2">
      <c r="B7972" s="144" t="s">
        <v>40297</v>
      </c>
      <c r="C7972" s="145" t="s">
        <v>40298</v>
      </c>
      <c r="D7972" s="145" t="s">
        <v>1770</v>
      </c>
      <c r="E7972" s="146">
        <v>9.6999999999999993</v>
      </c>
    </row>
    <row r="7973" spans="2:5" x14ac:dyDescent="0.2">
      <c r="B7973" s="144" t="s">
        <v>40299</v>
      </c>
      <c r="C7973" s="145" t="s">
        <v>40300</v>
      </c>
      <c r="D7973" s="145" t="s">
        <v>1770</v>
      </c>
      <c r="E7973" s="146">
        <v>6.1</v>
      </c>
    </row>
    <row r="7974" spans="2:5" x14ac:dyDescent="0.2">
      <c r="B7974" s="144" t="s">
        <v>40301</v>
      </c>
      <c r="C7974" s="145" t="s">
        <v>40302</v>
      </c>
      <c r="D7974" s="145" t="s">
        <v>1770</v>
      </c>
      <c r="E7974" s="146">
        <v>29.07</v>
      </c>
    </row>
    <row r="7975" spans="2:5" x14ac:dyDescent="0.2">
      <c r="B7975" s="144" t="s">
        <v>40303</v>
      </c>
      <c r="C7975" s="145" t="s">
        <v>40304</v>
      </c>
      <c r="D7975" s="145" t="s">
        <v>1770</v>
      </c>
      <c r="E7975" s="146">
        <v>7.13</v>
      </c>
    </row>
    <row r="7976" spans="2:5" x14ac:dyDescent="0.2">
      <c r="B7976" s="144" t="s">
        <v>40305</v>
      </c>
      <c r="C7976" s="145" t="s">
        <v>40306</v>
      </c>
      <c r="D7976" s="145" t="s">
        <v>1770</v>
      </c>
      <c r="E7976" s="146">
        <v>1.72</v>
      </c>
    </row>
    <row r="7977" spans="2:5" x14ac:dyDescent="0.2">
      <c r="B7977" s="144" t="s">
        <v>40307</v>
      </c>
      <c r="C7977" s="145" t="s">
        <v>40308</v>
      </c>
      <c r="D7977" s="145" t="s">
        <v>1770</v>
      </c>
      <c r="E7977" s="146">
        <v>14.93</v>
      </c>
    </row>
    <row r="7978" spans="2:5" x14ac:dyDescent="0.2">
      <c r="B7978" s="144" t="s">
        <v>40309</v>
      </c>
      <c r="C7978" s="145" t="s">
        <v>40310</v>
      </c>
      <c r="D7978" s="145" t="s">
        <v>1770</v>
      </c>
      <c r="E7978" s="146">
        <v>8.07</v>
      </c>
    </row>
    <row r="7979" spans="2:5" x14ac:dyDescent="0.2">
      <c r="B7979" s="144" t="s">
        <v>40311</v>
      </c>
      <c r="C7979" s="145" t="s">
        <v>40312</v>
      </c>
      <c r="D7979" s="145" t="s">
        <v>1770</v>
      </c>
      <c r="E7979" s="146">
        <v>10.28</v>
      </c>
    </row>
    <row r="7980" spans="2:5" ht="22.5" x14ac:dyDescent="0.2">
      <c r="B7980" s="144" t="s">
        <v>40313</v>
      </c>
      <c r="C7980" s="145" t="s">
        <v>40314</v>
      </c>
      <c r="D7980" s="145" t="s">
        <v>1549</v>
      </c>
      <c r="E7980" s="146">
        <v>2.21</v>
      </c>
    </row>
    <row r="7981" spans="2:5" x14ac:dyDescent="0.2">
      <c r="B7981" s="144" t="s">
        <v>40315</v>
      </c>
      <c r="C7981" s="145" t="s">
        <v>40316</v>
      </c>
      <c r="D7981" s="145" t="s">
        <v>1549</v>
      </c>
      <c r="E7981" s="146">
        <v>2.21</v>
      </c>
    </row>
    <row r="7982" spans="2:5" x14ac:dyDescent="0.2">
      <c r="B7982" s="144" t="s">
        <v>40317</v>
      </c>
      <c r="C7982" s="145" t="s">
        <v>40318</v>
      </c>
      <c r="D7982" s="145" t="s">
        <v>1549</v>
      </c>
      <c r="E7982" s="146">
        <v>2.21</v>
      </c>
    </row>
    <row r="7983" spans="2:5" x14ac:dyDescent="0.2">
      <c r="B7983" s="144" t="s">
        <v>40319</v>
      </c>
      <c r="C7983" s="145" t="s">
        <v>40320</v>
      </c>
      <c r="D7983" s="145" t="s">
        <v>1549</v>
      </c>
      <c r="E7983" s="146">
        <v>39.700000000000003</v>
      </c>
    </row>
    <row r="7984" spans="2:5" x14ac:dyDescent="0.2">
      <c r="B7984" s="144" t="s">
        <v>40321</v>
      </c>
      <c r="C7984" s="145" t="s">
        <v>40322</v>
      </c>
      <c r="D7984" s="145" t="s">
        <v>40323</v>
      </c>
      <c r="E7984" s="146">
        <v>0.77</v>
      </c>
    </row>
    <row r="7985" spans="2:5" x14ac:dyDescent="0.2">
      <c r="B7985" s="144" t="s">
        <v>40324</v>
      </c>
      <c r="C7985" s="145" t="s">
        <v>40325</v>
      </c>
      <c r="D7985" s="145" t="s">
        <v>1549</v>
      </c>
      <c r="E7985" s="146">
        <v>2.61</v>
      </c>
    </row>
    <row r="7986" spans="2:5" x14ac:dyDescent="0.2">
      <c r="B7986" s="144" t="s">
        <v>40326</v>
      </c>
      <c r="C7986" s="145" t="s">
        <v>40327</v>
      </c>
      <c r="D7986" s="145" t="s">
        <v>1549</v>
      </c>
      <c r="E7986" s="146">
        <v>5.53</v>
      </c>
    </row>
    <row r="7987" spans="2:5" x14ac:dyDescent="0.2">
      <c r="B7987" s="144" t="s">
        <v>40328</v>
      </c>
      <c r="C7987" s="145" t="s">
        <v>40329</v>
      </c>
      <c r="D7987" s="145" t="s">
        <v>1549</v>
      </c>
      <c r="E7987" s="146">
        <v>3.14</v>
      </c>
    </row>
    <row r="7988" spans="2:5" x14ac:dyDescent="0.2">
      <c r="B7988" s="144" t="s">
        <v>40330</v>
      </c>
      <c r="C7988" s="145" t="s">
        <v>33440</v>
      </c>
      <c r="D7988" s="145" t="s">
        <v>1549</v>
      </c>
      <c r="E7988" s="146">
        <v>2146.06</v>
      </c>
    </row>
    <row r="7989" spans="2:5" x14ac:dyDescent="0.2">
      <c r="B7989" s="144" t="s">
        <v>40331</v>
      </c>
      <c r="C7989" s="145" t="s">
        <v>40332</v>
      </c>
      <c r="D7989" s="145" t="s">
        <v>1549</v>
      </c>
      <c r="E7989" s="146">
        <v>219.9</v>
      </c>
    </row>
    <row r="7990" spans="2:5" x14ac:dyDescent="0.2">
      <c r="B7990" s="144" t="s">
        <v>40333</v>
      </c>
      <c r="C7990" s="145" t="s">
        <v>40334</v>
      </c>
      <c r="D7990" s="145" t="s">
        <v>1549</v>
      </c>
      <c r="E7990" s="146">
        <v>533.66999999999996</v>
      </c>
    </row>
    <row r="7991" spans="2:5" x14ac:dyDescent="0.2">
      <c r="B7991" s="144" t="s">
        <v>40335</v>
      </c>
      <c r="C7991" s="145" t="s">
        <v>40336</v>
      </c>
      <c r="D7991" s="145" t="s">
        <v>1549</v>
      </c>
      <c r="E7991" s="146">
        <v>793.13</v>
      </c>
    </row>
    <row r="7992" spans="2:5" x14ac:dyDescent="0.2">
      <c r="B7992" s="144" t="s">
        <v>40337</v>
      </c>
      <c r="C7992" s="145" t="s">
        <v>40338</v>
      </c>
      <c r="D7992" s="145" t="s">
        <v>1549</v>
      </c>
      <c r="E7992" s="146">
        <v>930.13</v>
      </c>
    </row>
    <row r="7993" spans="2:5" x14ac:dyDescent="0.2">
      <c r="B7993" s="144" t="s">
        <v>40339</v>
      </c>
      <c r="C7993" s="145" t="s">
        <v>40340</v>
      </c>
      <c r="D7993" s="145" t="s">
        <v>1549</v>
      </c>
      <c r="E7993" s="146">
        <v>360</v>
      </c>
    </row>
    <row r="7994" spans="2:5" x14ac:dyDescent="0.2">
      <c r="B7994" s="144" t="s">
        <v>40341</v>
      </c>
      <c r="C7994" s="145" t="s">
        <v>40342</v>
      </c>
      <c r="D7994" s="145" t="s">
        <v>1549</v>
      </c>
      <c r="E7994" s="146">
        <v>184.18</v>
      </c>
    </row>
    <row r="7995" spans="2:5" x14ac:dyDescent="0.2">
      <c r="B7995" s="144" t="s">
        <v>40343</v>
      </c>
      <c r="C7995" s="145" t="s">
        <v>40344</v>
      </c>
      <c r="D7995" s="145" t="s">
        <v>1770</v>
      </c>
      <c r="E7995" s="146">
        <v>1.36</v>
      </c>
    </row>
    <row r="7996" spans="2:5" x14ac:dyDescent="0.2">
      <c r="B7996" s="144" t="s">
        <v>40345</v>
      </c>
      <c r="C7996" s="145" t="s">
        <v>40346</v>
      </c>
      <c r="D7996" s="145" t="s">
        <v>1770</v>
      </c>
      <c r="E7996" s="146">
        <v>0.5</v>
      </c>
    </row>
    <row r="7997" spans="2:5" x14ac:dyDescent="0.2">
      <c r="B7997" s="144" t="s">
        <v>40347</v>
      </c>
      <c r="C7997" s="145" t="s">
        <v>40348</v>
      </c>
      <c r="D7997" s="145" t="s">
        <v>1770</v>
      </c>
      <c r="E7997" s="146">
        <v>0.67</v>
      </c>
    </row>
    <row r="7998" spans="2:5" x14ac:dyDescent="0.2">
      <c r="B7998" s="144" t="s">
        <v>40349</v>
      </c>
      <c r="C7998" s="145" t="s">
        <v>40350</v>
      </c>
      <c r="D7998" s="145" t="s">
        <v>1770</v>
      </c>
      <c r="E7998" s="146">
        <v>0.7</v>
      </c>
    </row>
    <row r="7999" spans="2:5" x14ac:dyDescent="0.2">
      <c r="B7999" s="144" t="s">
        <v>40351</v>
      </c>
      <c r="C7999" s="145" t="s">
        <v>40352</v>
      </c>
      <c r="D7999" s="145" t="s">
        <v>1770</v>
      </c>
      <c r="E7999" s="146">
        <v>0.85</v>
      </c>
    </row>
    <row r="8000" spans="2:5" x14ac:dyDescent="0.2">
      <c r="B8000" s="144" t="s">
        <v>40353</v>
      </c>
      <c r="C8000" s="145" t="s">
        <v>40354</v>
      </c>
      <c r="D8000" s="145" t="s">
        <v>1770</v>
      </c>
      <c r="E8000" s="146">
        <v>5.25</v>
      </c>
    </row>
    <row r="8001" spans="2:5" x14ac:dyDescent="0.2">
      <c r="B8001" s="144" t="s">
        <v>40355</v>
      </c>
      <c r="C8001" s="145" t="s">
        <v>40356</v>
      </c>
      <c r="D8001" s="145" t="s">
        <v>1770</v>
      </c>
      <c r="E8001" s="146">
        <v>1.36</v>
      </c>
    </row>
    <row r="8002" spans="2:5" x14ac:dyDescent="0.2">
      <c r="B8002" s="144" t="s">
        <v>40357</v>
      </c>
      <c r="C8002" s="145" t="s">
        <v>40358</v>
      </c>
      <c r="D8002" s="145" t="s">
        <v>1770</v>
      </c>
      <c r="E8002" s="146">
        <v>2.3199999999999998</v>
      </c>
    </row>
    <row r="8003" spans="2:5" x14ac:dyDescent="0.2">
      <c r="B8003" s="144" t="s">
        <v>40359</v>
      </c>
      <c r="C8003" s="145" t="s">
        <v>40360</v>
      </c>
      <c r="D8003" s="145" t="s">
        <v>1770</v>
      </c>
      <c r="E8003" s="146">
        <v>3.21</v>
      </c>
    </row>
    <row r="8004" spans="2:5" x14ac:dyDescent="0.2">
      <c r="B8004" s="144" t="s">
        <v>40361</v>
      </c>
      <c r="C8004" s="145" t="s">
        <v>32502</v>
      </c>
      <c r="D8004" s="145" t="s">
        <v>1770</v>
      </c>
      <c r="E8004" s="146">
        <v>1.1399999999999999</v>
      </c>
    </row>
    <row r="8005" spans="2:5" x14ac:dyDescent="0.2">
      <c r="B8005" s="144" t="s">
        <v>40362</v>
      </c>
      <c r="C8005" s="145" t="s">
        <v>32505</v>
      </c>
      <c r="D8005" s="145" t="s">
        <v>1770</v>
      </c>
      <c r="E8005" s="146">
        <v>1.32</v>
      </c>
    </row>
    <row r="8006" spans="2:5" x14ac:dyDescent="0.2">
      <c r="B8006" s="144" t="s">
        <v>40363</v>
      </c>
      <c r="C8006" s="145" t="s">
        <v>32508</v>
      </c>
      <c r="D8006" s="145" t="s">
        <v>1770</v>
      </c>
      <c r="E8006" s="146">
        <v>1.74</v>
      </c>
    </row>
    <row r="8007" spans="2:5" ht="22.5" x14ac:dyDescent="0.2">
      <c r="B8007" s="144" t="s">
        <v>40364</v>
      </c>
      <c r="C8007" s="145" t="s">
        <v>40365</v>
      </c>
      <c r="D8007" s="145" t="s">
        <v>1770</v>
      </c>
      <c r="E8007" s="146">
        <v>4.38</v>
      </c>
    </row>
    <row r="8008" spans="2:5" x14ac:dyDescent="0.2">
      <c r="B8008" s="144" t="s">
        <v>40366</v>
      </c>
      <c r="C8008" s="145" t="s">
        <v>40367</v>
      </c>
      <c r="D8008" s="145" t="s">
        <v>1770</v>
      </c>
      <c r="E8008" s="146">
        <v>0.82</v>
      </c>
    </row>
    <row r="8009" spans="2:5" x14ac:dyDescent="0.2">
      <c r="B8009" s="144" t="s">
        <v>40368</v>
      </c>
      <c r="C8009" s="145" t="s">
        <v>40369</v>
      </c>
      <c r="D8009" s="145" t="s">
        <v>1549</v>
      </c>
      <c r="E8009" s="146">
        <v>11.2</v>
      </c>
    </row>
    <row r="8010" spans="2:5" x14ac:dyDescent="0.2">
      <c r="B8010" s="144" t="s">
        <v>40370</v>
      </c>
      <c r="C8010" s="145" t="s">
        <v>40371</v>
      </c>
      <c r="D8010" s="145" t="s">
        <v>1549</v>
      </c>
      <c r="E8010" s="146">
        <v>7.4</v>
      </c>
    </row>
    <row r="8011" spans="2:5" x14ac:dyDescent="0.2">
      <c r="B8011" s="144" t="s">
        <v>40372</v>
      </c>
      <c r="C8011" s="145" t="s">
        <v>40373</v>
      </c>
      <c r="D8011" s="145" t="s">
        <v>1549</v>
      </c>
      <c r="E8011" s="146">
        <v>167.8</v>
      </c>
    </row>
    <row r="8012" spans="2:5" x14ac:dyDescent="0.2">
      <c r="B8012" s="144" t="s">
        <v>40374</v>
      </c>
      <c r="C8012" s="145" t="s">
        <v>40375</v>
      </c>
      <c r="D8012" s="145" t="s">
        <v>1549</v>
      </c>
      <c r="E8012" s="146">
        <v>3.03</v>
      </c>
    </row>
    <row r="8013" spans="2:5" x14ac:dyDescent="0.2">
      <c r="B8013" s="144" t="s">
        <v>40376</v>
      </c>
      <c r="C8013" s="145" t="s">
        <v>40377</v>
      </c>
      <c r="D8013" s="145" t="s">
        <v>1549</v>
      </c>
      <c r="E8013" s="146">
        <v>2.09</v>
      </c>
    </row>
    <row r="8014" spans="2:5" x14ac:dyDescent="0.2">
      <c r="B8014" s="144" t="s">
        <v>40378</v>
      </c>
      <c r="C8014" s="145" t="s">
        <v>40379</v>
      </c>
      <c r="D8014" s="145" t="s">
        <v>1549</v>
      </c>
      <c r="E8014" s="146">
        <v>4.5199999999999996</v>
      </c>
    </row>
    <row r="8015" spans="2:5" x14ac:dyDescent="0.2">
      <c r="B8015" s="144" t="s">
        <v>40380</v>
      </c>
      <c r="C8015" s="145" t="s">
        <v>40381</v>
      </c>
      <c r="D8015" s="145" t="s">
        <v>1549</v>
      </c>
      <c r="E8015" s="146">
        <v>22.98</v>
      </c>
    </row>
    <row r="8016" spans="2:5" x14ac:dyDescent="0.2">
      <c r="B8016" s="144" t="s">
        <v>40382</v>
      </c>
      <c r="C8016" s="145" t="s">
        <v>40383</v>
      </c>
      <c r="D8016" s="145" t="s">
        <v>1549</v>
      </c>
      <c r="E8016" s="146">
        <v>51.37</v>
      </c>
    </row>
    <row r="8017" spans="2:5" x14ac:dyDescent="0.2">
      <c r="B8017" s="144" t="s">
        <v>40384</v>
      </c>
      <c r="C8017" s="145" t="s">
        <v>40385</v>
      </c>
      <c r="D8017" s="145" t="s">
        <v>1549</v>
      </c>
      <c r="E8017" s="146">
        <v>54.75</v>
      </c>
    </row>
    <row r="8018" spans="2:5" x14ac:dyDescent="0.2">
      <c r="B8018" s="144" t="s">
        <v>40386</v>
      </c>
      <c r="C8018" s="145" t="s">
        <v>40387</v>
      </c>
      <c r="D8018" s="145" t="s">
        <v>1549</v>
      </c>
      <c r="E8018" s="146">
        <v>69.459999999999994</v>
      </c>
    </row>
    <row r="8019" spans="2:5" x14ac:dyDescent="0.2">
      <c r="B8019" s="144" t="s">
        <v>40388</v>
      </c>
      <c r="C8019" s="145" t="s">
        <v>40389</v>
      </c>
      <c r="D8019" s="145" t="s">
        <v>1549</v>
      </c>
      <c r="E8019" s="146">
        <v>701.08</v>
      </c>
    </row>
    <row r="8020" spans="2:5" x14ac:dyDescent="0.2">
      <c r="B8020" s="144" t="s">
        <v>40390</v>
      </c>
      <c r="C8020" s="145" t="s">
        <v>40391</v>
      </c>
      <c r="D8020" s="145" t="s">
        <v>1549</v>
      </c>
      <c r="E8020" s="146">
        <v>26.4</v>
      </c>
    </row>
    <row r="8021" spans="2:5" x14ac:dyDescent="0.2">
      <c r="B8021" s="144" t="s">
        <v>40392</v>
      </c>
      <c r="C8021" s="145" t="s">
        <v>40393</v>
      </c>
      <c r="D8021" s="145" t="s">
        <v>1549</v>
      </c>
      <c r="E8021" s="146">
        <v>21.52</v>
      </c>
    </row>
    <row r="8022" spans="2:5" x14ac:dyDescent="0.2">
      <c r="B8022" s="144" t="s">
        <v>40394</v>
      </c>
      <c r="C8022" s="145" t="s">
        <v>40395</v>
      </c>
      <c r="D8022" s="145" t="s">
        <v>1549</v>
      </c>
      <c r="E8022" s="146">
        <v>10.55</v>
      </c>
    </row>
    <row r="8023" spans="2:5" x14ac:dyDescent="0.2">
      <c r="B8023" s="144" t="s">
        <v>40396</v>
      </c>
      <c r="C8023" s="145" t="s">
        <v>40397</v>
      </c>
      <c r="D8023" s="145" t="s">
        <v>1549</v>
      </c>
      <c r="E8023" s="146">
        <v>377.8</v>
      </c>
    </row>
    <row r="8024" spans="2:5" x14ac:dyDescent="0.2">
      <c r="B8024" s="144" t="s">
        <v>40398</v>
      </c>
      <c r="C8024" s="145" t="s">
        <v>40399</v>
      </c>
      <c r="D8024" s="145" t="s">
        <v>1549</v>
      </c>
      <c r="E8024" s="146">
        <v>224.8</v>
      </c>
    </row>
    <row r="8025" spans="2:5" x14ac:dyDescent="0.2">
      <c r="B8025" s="144" t="s">
        <v>40400</v>
      </c>
      <c r="C8025" s="145" t="s">
        <v>33016</v>
      </c>
      <c r="D8025" s="145" t="s">
        <v>1549</v>
      </c>
      <c r="E8025" s="146">
        <v>284.10000000000002</v>
      </c>
    </row>
    <row r="8026" spans="2:5" x14ac:dyDescent="0.2">
      <c r="B8026" s="144" t="s">
        <v>40401</v>
      </c>
      <c r="C8026" s="145" t="s">
        <v>40402</v>
      </c>
      <c r="D8026" s="145" t="s">
        <v>1549</v>
      </c>
      <c r="E8026" s="146">
        <v>5.7</v>
      </c>
    </row>
    <row r="8027" spans="2:5" x14ac:dyDescent="0.2">
      <c r="B8027" s="144" t="s">
        <v>40403</v>
      </c>
      <c r="C8027" s="145" t="s">
        <v>40404</v>
      </c>
      <c r="D8027" s="145" t="s">
        <v>1549</v>
      </c>
      <c r="E8027" s="146">
        <v>3.5</v>
      </c>
    </row>
    <row r="8028" spans="2:5" x14ac:dyDescent="0.2">
      <c r="B8028" s="144" t="s">
        <v>40405</v>
      </c>
      <c r="C8028" s="145" t="s">
        <v>40406</v>
      </c>
      <c r="D8028" s="145" t="s">
        <v>1549</v>
      </c>
      <c r="E8028" s="146">
        <v>1628.3</v>
      </c>
    </row>
    <row r="8029" spans="2:5" x14ac:dyDescent="0.2">
      <c r="B8029" s="144" t="s">
        <v>40407</v>
      </c>
      <c r="C8029" s="145" t="s">
        <v>40408</v>
      </c>
      <c r="D8029" s="145" t="s">
        <v>1549</v>
      </c>
      <c r="E8029" s="146">
        <v>46.82</v>
      </c>
    </row>
    <row r="8030" spans="2:5" x14ac:dyDescent="0.2">
      <c r="B8030" s="144" t="s">
        <v>40409</v>
      </c>
      <c r="C8030" s="145" t="s">
        <v>40410</v>
      </c>
      <c r="D8030" s="145" t="s">
        <v>1549</v>
      </c>
      <c r="E8030" s="146">
        <v>37.4</v>
      </c>
    </row>
    <row r="8031" spans="2:5" x14ac:dyDescent="0.2">
      <c r="B8031" s="144" t="s">
        <v>40411</v>
      </c>
      <c r="C8031" s="145" t="s">
        <v>40412</v>
      </c>
      <c r="D8031" s="145" t="s">
        <v>1549</v>
      </c>
      <c r="E8031" s="146">
        <v>69.28</v>
      </c>
    </row>
    <row r="8032" spans="2:5" x14ac:dyDescent="0.2">
      <c r="B8032" s="144" t="s">
        <v>40413</v>
      </c>
      <c r="C8032" s="145" t="s">
        <v>40414</v>
      </c>
      <c r="D8032" s="145" t="s">
        <v>1549</v>
      </c>
      <c r="E8032" s="146">
        <v>65</v>
      </c>
    </row>
    <row r="8033" spans="2:5" x14ac:dyDescent="0.2">
      <c r="B8033" s="144" t="s">
        <v>40415</v>
      </c>
      <c r="C8033" s="145" t="s">
        <v>33734</v>
      </c>
      <c r="D8033" s="145" t="s">
        <v>1549</v>
      </c>
      <c r="E8033" s="146">
        <v>1702.8</v>
      </c>
    </row>
    <row r="8034" spans="2:5" x14ac:dyDescent="0.2">
      <c r="B8034" s="144" t="s">
        <v>40416</v>
      </c>
      <c r="C8034" s="145" t="s">
        <v>36235</v>
      </c>
      <c r="D8034" s="145" t="s">
        <v>1549</v>
      </c>
      <c r="E8034" s="146">
        <v>401.06</v>
      </c>
    </row>
    <row r="8035" spans="2:5" x14ac:dyDescent="0.2">
      <c r="B8035" s="144" t="s">
        <v>40417</v>
      </c>
      <c r="C8035" s="145" t="s">
        <v>40418</v>
      </c>
      <c r="D8035" s="145" t="s">
        <v>1549</v>
      </c>
      <c r="E8035" s="146">
        <v>3288.58</v>
      </c>
    </row>
    <row r="8036" spans="2:5" x14ac:dyDescent="0.2">
      <c r="B8036" s="144" t="s">
        <v>40419</v>
      </c>
      <c r="C8036" s="145" t="s">
        <v>40420</v>
      </c>
      <c r="D8036" s="145" t="s">
        <v>1549</v>
      </c>
      <c r="E8036" s="146">
        <v>10.34</v>
      </c>
    </row>
    <row r="8037" spans="2:5" x14ac:dyDescent="0.2">
      <c r="B8037" s="144" t="s">
        <v>40421</v>
      </c>
      <c r="C8037" s="145" t="s">
        <v>40422</v>
      </c>
      <c r="D8037" s="145" t="s">
        <v>1549</v>
      </c>
      <c r="E8037" s="146">
        <v>17.75</v>
      </c>
    </row>
    <row r="8038" spans="2:5" x14ac:dyDescent="0.2">
      <c r="B8038" s="144" t="s">
        <v>40423</v>
      </c>
      <c r="C8038" s="145" t="s">
        <v>40424</v>
      </c>
      <c r="D8038" s="145" t="s">
        <v>1549</v>
      </c>
      <c r="E8038" s="146">
        <v>10.34</v>
      </c>
    </row>
    <row r="8039" spans="2:5" x14ac:dyDescent="0.2">
      <c r="B8039" s="144" t="s">
        <v>40425</v>
      </c>
      <c r="C8039" s="145" t="s">
        <v>40426</v>
      </c>
      <c r="D8039" s="145" t="s">
        <v>1549</v>
      </c>
      <c r="E8039" s="146">
        <v>7.6</v>
      </c>
    </row>
    <row r="8040" spans="2:5" x14ac:dyDescent="0.2">
      <c r="B8040" s="144" t="s">
        <v>40427</v>
      </c>
      <c r="C8040" s="145" t="s">
        <v>40428</v>
      </c>
      <c r="D8040" s="145" t="s">
        <v>1549</v>
      </c>
      <c r="E8040" s="146">
        <v>10.27</v>
      </c>
    </row>
    <row r="8041" spans="2:5" x14ac:dyDescent="0.2">
      <c r="B8041" s="144" t="s">
        <v>40429</v>
      </c>
      <c r="C8041" s="145" t="s">
        <v>40430</v>
      </c>
      <c r="D8041" s="145" t="s">
        <v>1549</v>
      </c>
      <c r="E8041" s="146">
        <v>16.86</v>
      </c>
    </row>
    <row r="8042" spans="2:5" x14ac:dyDescent="0.2">
      <c r="B8042" s="144" t="s">
        <v>40431</v>
      </c>
      <c r="C8042" s="145" t="s">
        <v>40432</v>
      </c>
      <c r="D8042" s="145" t="s">
        <v>1549</v>
      </c>
      <c r="E8042" s="146">
        <v>30.83</v>
      </c>
    </row>
    <row r="8043" spans="2:5" x14ac:dyDescent="0.2">
      <c r="B8043" s="144" t="s">
        <v>40433</v>
      </c>
      <c r="C8043" s="145" t="s">
        <v>40434</v>
      </c>
      <c r="D8043" s="145" t="s">
        <v>1549</v>
      </c>
      <c r="E8043" s="146">
        <v>16.48</v>
      </c>
    </row>
    <row r="8044" spans="2:5" x14ac:dyDescent="0.2">
      <c r="B8044" s="144" t="s">
        <v>40435</v>
      </c>
      <c r="C8044" s="145" t="s">
        <v>40436</v>
      </c>
      <c r="D8044" s="145" t="s">
        <v>1549</v>
      </c>
      <c r="E8044" s="146">
        <v>25.1</v>
      </c>
    </row>
    <row r="8045" spans="2:5" x14ac:dyDescent="0.2">
      <c r="B8045" s="144" t="s">
        <v>40437</v>
      </c>
      <c r="C8045" s="145" t="s">
        <v>40438</v>
      </c>
      <c r="D8045" s="145" t="s">
        <v>1549</v>
      </c>
      <c r="E8045" s="146">
        <v>19.09</v>
      </c>
    </row>
    <row r="8046" spans="2:5" x14ac:dyDescent="0.2">
      <c r="B8046" s="144" t="s">
        <v>40439</v>
      </c>
      <c r="C8046" s="145" t="s">
        <v>40440</v>
      </c>
      <c r="D8046" s="145" t="s">
        <v>1549</v>
      </c>
      <c r="E8046" s="146">
        <v>22.29</v>
      </c>
    </row>
    <row r="8047" spans="2:5" x14ac:dyDescent="0.2">
      <c r="B8047" s="144" t="s">
        <v>40441</v>
      </c>
      <c r="C8047" s="145" t="s">
        <v>40442</v>
      </c>
      <c r="D8047" s="145" t="s">
        <v>1549</v>
      </c>
      <c r="E8047" s="146">
        <v>13.42</v>
      </c>
    </row>
    <row r="8048" spans="2:5" x14ac:dyDescent="0.2">
      <c r="B8048" s="144" t="s">
        <v>40443</v>
      </c>
      <c r="C8048" s="145" t="s">
        <v>40444</v>
      </c>
      <c r="D8048" s="145" t="s">
        <v>1549</v>
      </c>
      <c r="E8048" s="146">
        <v>22.6</v>
      </c>
    </row>
    <row r="8049" spans="2:5" x14ac:dyDescent="0.2">
      <c r="B8049" s="144" t="s">
        <v>40445</v>
      </c>
      <c r="C8049" s="145" t="s">
        <v>40446</v>
      </c>
      <c r="D8049" s="145" t="s">
        <v>1549</v>
      </c>
      <c r="E8049" s="146">
        <v>23.52</v>
      </c>
    </row>
    <row r="8050" spans="2:5" x14ac:dyDescent="0.2">
      <c r="B8050" s="144" t="s">
        <v>40447</v>
      </c>
      <c r="C8050" s="145" t="s">
        <v>40448</v>
      </c>
      <c r="D8050" s="145" t="s">
        <v>1549</v>
      </c>
      <c r="E8050" s="146">
        <v>27.4</v>
      </c>
    </row>
    <row r="8051" spans="2:5" x14ac:dyDescent="0.2">
      <c r="B8051" s="144" t="s">
        <v>40449</v>
      </c>
      <c r="C8051" s="145" t="s">
        <v>40450</v>
      </c>
      <c r="D8051" s="145" t="s">
        <v>1549</v>
      </c>
      <c r="E8051" s="146">
        <v>18.649999999999999</v>
      </c>
    </row>
    <row r="8052" spans="2:5" x14ac:dyDescent="0.2">
      <c r="B8052" s="144" t="s">
        <v>40451</v>
      </c>
      <c r="C8052" s="145" t="s">
        <v>40452</v>
      </c>
      <c r="D8052" s="145" t="s">
        <v>1549</v>
      </c>
      <c r="E8052" s="146">
        <v>10.16</v>
      </c>
    </row>
    <row r="8053" spans="2:5" x14ac:dyDescent="0.2">
      <c r="B8053" s="144" t="s">
        <v>40453</v>
      </c>
      <c r="C8053" s="145" t="s">
        <v>32857</v>
      </c>
      <c r="D8053" s="145" t="s">
        <v>1549</v>
      </c>
      <c r="E8053" s="146">
        <v>14.11</v>
      </c>
    </row>
    <row r="8054" spans="2:5" x14ac:dyDescent="0.2">
      <c r="B8054" s="144" t="s">
        <v>40454</v>
      </c>
      <c r="C8054" s="145" t="s">
        <v>40455</v>
      </c>
      <c r="D8054" s="145" t="s">
        <v>1549</v>
      </c>
      <c r="E8054" s="146">
        <v>10.93</v>
      </c>
    </row>
    <row r="8055" spans="2:5" x14ac:dyDescent="0.2">
      <c r="B8055" s="144" t="s">
        <v>40456</v>
      </c>
      <c r="C8055" s="145" t="s">
        <v>32839</v>
      </c>
      <c r="D8055" s="145" t="s">
        <v>1549</v>
      </c>
      <c r="E8055" s="146">
        <v>9.61</v>
      </c>
    </row>
    <row r="8056" spans="2:5" x14ac:dyDescent="0.2">
      <c r="B8056" s="144" t="s">
        <v>40457</v>
      </c>
      <c r="C8056" s="145" t="s">
        <v>40458</v>
      </c>
      <c r="D8056" s="145" t="s">
        <v>1549</v>
      </c>
      <c r="E8056" s="146">
        <v>6.46</v>
      </c>
    </row>
    <row r="8057" spans="2:5" x14ac:dyDescent="0.2">
      <c r="B8057" s="144" t="s">
        <v>40459</v>
      </c>
      <c r="C8057" s="145" t="s">
        <v>40460</v>
      </c>
      <c r="D8057" s="145" t="s">
        <v>1549</v>
      </c>
      <c r="E8057" s="146">
        <v>71.87</v>
      </c>
    </row>
    <row r="8058" spans="2:5" x14ac:dyDescent="0.2">
      <c r="B8058" s="144" t="s">
        <v>40461</v>
      </c>
      <c r="C8058" s="145" t="s">
        <v>40462</v>
      </c>
      <c r="D8058" s="145" t="s">
        <v>1549</v>
      </c>
      <c r="E8058" s="146">
        <v>76.39</v>
      </c>
    </row>
    <row r="8059" spans="2:5" x14ac:dyDescent="0.2">
      <c r="B8059" s="144" t="s">
        <v>40463</v>
      </c>
      <c r="C8059" s="145" t="s">
        <v>40464</v>
      </c>
      <c r="D8059" s="145" t="s">
        <v>1549</v>
      </c>
      <c r="E8059" s="146">
        <v>22</v>
      </c>
    </row>
    <row r="8060" spans="2:5" x14ac:dyDescent="0.2">
      <c r="B8060" s="144" t="s">
        <v>40465</v>
      </c>
      <c r="C8060" s="145" t="s">
        <v>40466</v>
      </c>
      <c r="D8060" s="145" t="s">
        <v>1549</v>
      </c>
      <c r="E8060" s="146">
        <v>379.4</v>
      </c>
    </row>
    <row r="8061" spans="2:5" x14ac:dyDescent="0.2">
      <c r="B8061" s="144" t="s">
        <v>40467</v>
      </c>
      <c r="C8061" s="145" t="s">
        <v>40468</v>
      </c>
      <c r="D8061" s="145" t="s">
        <v>1549</v>
      </c>
      <c r="E8061" s="146">
        <v>30.28</v>
      </c>
    </row>
    <row r="8062" spans="2:5" x14ac:dyDescent="0.2">
      <c r="B8062" s="144" t="s">
        <v>40469</v>
      </c>
      <c r="C8062" s="145" t="s">
        <v>32514</v>
      </c>
      <c r="D8062" s="145" t="s">
        <v>1549</v>
      </c>
      <c r="E8062" s="146">
        <v>53.4</v>
      </c>
    </row>
    <row r="8063" spans="2:5" x14ac:dyDescent="0.2">
      <c r="B8063" s="144" t="s">
        <v>40470</v>
      </c>
      <c r="C8063" s="145" t="s">
        <v>40471</v>
      </c>
      <c r="D8063" s="145" t="s">
        <v>1549</v>
      </c>
      <c r="E8063" s="146">
        <v>822.14</v>
      </c>
    </row>
    <row r="8064" spans="2:5" x14ac:dyDescent="0.2">
      <c r="B8064" s="144" t="s">
        <v>40472</v>
      </c>
      <c r="C8064" s="145" t="s">
        <v>40473</v>
      </c>
      <c r="D8064" s="145" t="s">
        <v>1549</v>
      </c>
      <c r="E8064" s="146">
        <v>919.2</v>
      </c>
    </row>
    <row r="8065" spans="2:5" x14ac:dyDescent="0.2">
      <c r="B8065" s="144" t="s">
        <v>40474</v>
      </c>
      <c r="C8065" s="145" t="s">
        <v>40475</v>
      </c>
      <c r="D8065" s="145" t="s">
        <v>1549</v>
      </c>
      <c r="E8065" s="146">
        <v>683.24</v>
      </c>
    </row>
    <row r="8066" spans="2:5" x14ac:dyDescent="0.2">
      <c r="B8066" s="144" t="s">
        <v>40476</v>
      </c>
      <c r="C8066" s="145" t="s">
        <v>40477</v>
      </c>
      <c r="D8066" s="145" t="s">
        <v>1549</v>
      </c>
      <c r="E8066" s="146">
        <v>683.24</v>
      </c>
    </row>
    <row r="8067" spans="2:5" x14ac:dyDescent="0.2">
      <c r="B8067" s="144" t="s">
        <v>40478</v>
      </c>
      <c r="C8067" s="145" t="s">
        <v>40479</v>
      </c>
      <c r="D8067" s="145" t="s">
        <v>1549</v>
      </c>
      <c r="E8067" s="146">
        <v>795.38</v>
      </c>
    </row>
    <row r="8068" spans="2:5" x14ac:dyDescent="0.2">
      <c r="B8068" s="144" t="s">
        <v>40480</v>
      </c>
      <c r="C8068" s="145" t="s">
        <v>40481</v>
      </c>
      <c r="D8068" s="145" t="s">
        <v>1549</v>
      </c>
      <c r="E8068" s="146">
        <v>797.4</v>
      </c>
    </row>
    <row r="8069" spans="2:5" x14ac:dyDescent="0.2">
      <c r="B8069" s="144" t="s">
        <v>40482</v>
      </c>
      <c r="C8069" s="145" t="s">
        <v>40483</v>
      </c>
      <c r="D8069" s="145" t="s">
        <v>1549</v>
      </c>
      <c r="E8069" s="146">
        <v>999.63</v>
      </c>
    </row>
    <row r="8070" spans="2:5" x14ac:dyDescent="0.2">
      <c r="B8070" s="144" t="s">
        <v>40484</v>
      </c>
      <c r="C8070" s="145" t="s">
        <v>40485</v>
      </c>
      <c r="D8070" s="145" t="s">
        <v>1549</v>
      </c>
      <c r="E8070" s="146">
        <v>1658.68</v>
      </c>
    </row>
    <row r="8071" spans="2:5" x14ac:dyDescent="0.2">
      <c r="B8071" s="144" t="s">
        <v>40486</v>
      </c>
      <c r="C8071" s="145" t="s">
        <v>40487</v>
      </c>
      <c r="D8071" s="145" t="s">
        <v>1549</v>
      </c>
      <c r="E8071" s="146">
        <v>1372.7</v>
      </c>
    </row>
    <row r="8072" spans="2:5" x14ac:dyDescent="0.2">
      <c r="B8072" s="144" t="s">
        <v>40488</v>
      </c>
      <c r="C8072" s="145" t="s">
        <v>40489</v>
      </c>
      <c r="D8072" s="145" t="s">
        <v>1549</v>
      </c>
      <c r="E8072" s="146">
        <v>479.59</v>
      </c>
    </row>
    <row r="8073" spans="2:5" x14ac:dyDescent="0.2">
      <c r="B8073" s="144" t="s">
        <v>40490</v>
      </c>
      <c r="C8073" s="145" t="s">
        <v>40491</v>
      </c>
      <c r="D8073" s="145" t="s">
        <v>1549</v>
      </c>
      <c r="E8073" s="146">
        <v>71.209999999999994</v>
      </c>
    </row>
    <row r="8074" spans="2:5" ht="22.5" x14ac:dyDescent="0.2">
      <c r="B8074" s="144" t="s">
        <v>40492</v>
      </c>
      <c r="C8074" s="145" t="s">
        <v>40493</v>
      </c>
      <c r="D8074" s="145" t="s">
        <v>1549</v>
      </c>
      <c r="E8074" s="146">
        <v>345.38</v>
      </c>
    </row>
    <row r="8075" spans="2:5" ht="22.5" x14ac:dyDescent="0.2">
      <c r="B8075" s="144" t="s">
        <v>40494</v>
      </c>
      <c r="C8075" s="145" t="s">
        <v>40495</v>
      </c>
      <c r="D8075" s="145" t="s">
        <v>1549</v>
      </c>
      <c r="E8075" s="146">
        <v>286.33</v>
      </c>
    </row>
    <row r="8076" spans="2:5" x14ac:dyDescent="0.2">
      <c r="B8076" s="144" t="s">
        <v>40496</v>
      </c>
      <c r="C8076" s="145" t="s">
        <v>40497</v>
      </c>
      <c r="D8076" s="145" t="s">
        <v>1549</v>
      </c>
      <c r="E8076" s="146">
        <v>148.82</v>
      </c>
    </row>
    <row r="8077" spans="2:5" x14ac:dyDescent="0.2">
      <c r="B8077" s="144" t="s">
        <v>40498</v>
      </c>
      <c r="C8077" s="145" t="s">
        <v>40499</v>
      </c>
      <c r="D8077" s="145" t="s">
        <v>1549</v>
      </c>
      <c r="E8077" s="146">
        <v>87.41</v>
      </c>
    </row>
    <row r="8078" spans="2:5" x14ac:dyDescent="0.2">
      <c r="B8078" s="144" t="s">
        <v>40500</v>
      </c>
      <c r="C8078" s="145" t="s">
        <v>40501</v>
      </c>
      <c r="D8078" s="145" t="s">
        <v>1549</v>
      </c>
      <c r="E8078" s="146">
        <v>45.97</v>
      </c>
    </row>
    <row r="8079" spans="2:5" x14ac:dyDescent="0.2">
      <c r="B8079" s="144" t="s">
        <v>40502</v>
      </c>
      <c r="C8079" s="145" t="s">
        <v>40503</v>
      </c>
      <c r="D8079" s="145" t="s">
        <v>1549</v>
      </c>
      <c r="E8079" s="146">
        <v>40.24</v>
      </c>
    </row>
    <row r="8080" spans="2:5" x14ac:dyDescent="0.2">
      <c r="B8080" s="144" t="s">
        <v>40504</v>
      </c>
      <c r="C8080" s="145" t="s">
        <v>40505</v>
      </c>
      <c r="D8080" s="145" t="s">
        <v>1549</v>
      </c>
      <c r="E8080" s="146">
        <v>41.21</v>
      </c>
    </row>
    <row r="8081" spans="2:5" x14ac:dyDescent="0.2">
      <c r="B8081" s="144" t="s">
        <v>40506</v>
      </c>
      <c r="C8081" s="145" t="s">
        <v>40507</v>
      </c>
      <c r="D8081" s="145" t="s">
        <v>1549</v>
      </c>
      <c r="E8081" s="146">
        <v>78.58</v>
      </c>
    </row>
    <row r="8082" spans="2:5" x14ac:dyDescent="0.2">
      <c r="B8082" s="144" t="s">
        <v>40508</v>
      </c>
      <c r="C8082" s="145" t="s">
        <v>40509</v>
      </c>
      <c r="D8082" s="145" t="s">
        <v>1549</v>
      </c>
      <c r="E8082" s="146">
        <v>50.72</v>
      </c>
    </row>
    <row r="8083" spans="2:5" x14ac:dyDescent="0.2">
      <c r="B8083" s="144" t="s">
        <v>40510</v>
      </c>
      <c r="C8083" s="145" t="s">
        <v>40511</v>
      </c>
      <c r="D8083" s="145" t="s">
        <v>1549</v>
      </c>
      <c r="E8083" s="146">
        <v>63.69</v>
      </c>
    </row>
    <row r="8084" spans="2:5" x14ac:dyDescent="0.2">
      <c r="B8084" s="144" t="s">
        <v>40512</v>
      </c>
      <c r="C8084" s="145" t="s">
        <v>40513</v>
      </c>
      <c r="D8084" s="145" t="s">
        <v>1549</v>
      </c>
      <c r="E8084" s="146">
        <v>78.58</v>
      </c>
    </row>
    <row r="8085" spans="2:5" x14ac:dyDescent="0.2">
      <c r="B8085" s="144" t="s">
        <v>40514</v>
      </c>
      <c r="C8085" s="145" t="s">
        <v>40515</v>
      </c>
      <c r="D8085" s="145" t="s">
        <v>1549</v>
      </c>
      <c r="E8085" s="146">
        <v>96.28</v>
      </c>
    </row>
    <row r="8086" spans="2:5" x14ac:dyDescent="0.2">
      <c r="B8086" s="144" t="s">
        <v>40516</v>
      </c>
      <c r="C8086" s="145" t="s">
        <v>40517</v>
      </c>
      <c r="D8086" s="145" t="s">
        <v>1549</v>
      </c>
      <c r="E8086" s="146">
        <v>132.38</v>
      </c>
    </row>
    <row r="8087" spans="2:5" x14ac:dyDescent="0.2">
      <c r="B8087" s="144" t="s">
        <v>40518</v>
      </c>
      <c r="C8087" s="145" t="s">
        <v>40519</v>
      </c>
      <c r="D8087" s="145" t="s">
        <v>1549</v>
      </c>
      <c r="E8087" s="146">
        <v>40.24</v>
      </c>
    </row>
    <row r="8088" spans="2:5" x14ac:dyDescent="0.2">
      <c r="B8088" s="144" t="s">
        <v>40520</v>
      </c>
      <c r="C8088" s="145" t="s">
        <v>40521</v>
      </c>
      <c r="D8088" s="145" t="s">
        <v>1549</v>
      </c>
      <c r="E8088" s="146">
        <v>41.21</v>
      </c>
    </row>
    <row r="8089" spans="2:5" x14ac:dyDescent="0.2">
      <c r="B8089" s="144" t="s">
        <v>40522</v>
      </c>
      <c r="C8089" s="145" t="s">
        <v>40523</v>
      </c>
      <c r="D8089" s="145" t="s">
        <v>1549</v>
      </c>
      <c r="E8089" s="146">
        <v>50.72</v>
      </c>
    </row>
    <row r="8090" spans="2:5" x14ac:dyDescent="0.2">
      <c r="B8090" s="144" t="s">
        <v>40524</v>
      </c>
      <c r="C8090" s="145" t="s">
        <v>40525</v>
      </c>
      <c r="D8090" s="145" t="s">
        <v>1549</v>
      </c>
      <c r="E8090" s="146">
        <v>63.69</v>
      </c>
    </row>
    <row r="8091" spans="2:5" x14ac:dyDescent="0.2">
      <c r="B8091" s="144" t="s">
        <v>40526</v>
      </c>
      <c r="C8091" s="145" t="s">
        <v>40527</v>
      </c>
      <c r="D8091" s="145" t="s">
        <v>1549</v>
      </c>
      <c r="E8091" s="146">
        <v>96.28</v>
      </c>
    </row>
    <row r="8092" spans="2:5" x14ac:dyDescent="0.2">
      <c r="B8092" s="144" t="s">
        <v>40528</v>
      </c>
      <c r="C8092" s="145" t="s">
        <v>40529</v>
      </c>
      <c r="D8092" s="145" t="s">
        <v>1549</v>
      </c>
      <c r="E8092" s="146">
        <v>132.38</v>
      </c>
    </row>
    <row r="8093" spans="2:5" x14ac:dyDescent="0.2">
      <c r="B8093" s="144" t="s">
        <v>40530</v>
      </c>
      <c r="C8093" s="145" t="s">
        <v>40531</v>
      </c>
      <c r="D8093" s="145" t="s">
        <v>1549</v>
      </c>
      <c r="E8093" s="146">
        <v>29.44</v>
      </c>
    </row>
    <row r="8094" spans="2:5" x14ac:dyDescent="0.2">
      <c r="B8094" s="144" t="s">
        <v>40532</v>
      </c>
      <c r="C8094" s="145" t="s">
        <v>40533</v>
      </c>
      <c r="D8094" s="145" t="s">
        <v>1549</v>
      </c>
      <c r="E8094" s="146">
        <v>25.06</v>
      </c>
    </row>
    <row r="8095" spans="2:5" x14ac:dyDescent="0.2">
      <c r="B8095" s="144" t="s">
        <v>40534</v>
      </c>
      <c r="C8095" s="145" t="s">
        <v>40535</v>
      </c>
      <c r="D8095" s="145" t="s">
        <v>1549</v>
      </c>
      <c r="E8095" s="146">
        <v>45.97</v>
      </c>
    </row>
    <row r="8096" spans="2:5" x14ac:dyDescent="0.2">
      <c r="B8096" s="144" t="s">
        <v>40536</v>
      </c>
      <c r="C8096" s="145" t="s">
        <v>40537</v>
      </c>
      <c r="D8096" s="145" t="s">
        <v>1549</v>
      </c>
      <c r="E8096" s="146">
        <v>48.84</v>
      </c>
    </row>
    <row r="8097" spans="2:5" x14ac:dyDescent="0.2">
      <c r="B8097" s="144" t="s">
        <v>40538</v>
      </c>
      <c r="C8097" s="145" t="s">
        <v>40539</v>
      </c>
      <c r="D8097" s="145" t="s">
        <v>1549</v>
      </c>
      <c r="E8097" s="146">
        <v>41.01</v>
      </c>
    </row>
    <row r="8098" spans="2:5" ht="22.5" x14ac:dyDescent="0.2">
      <c r="B8098" s="144" t="s">
        <v>40540</v>
      </c>
      <c r="C8098" s="145" t="s">
        <v>40541</v>
      </c>
      <c r="D8098" s="145" t="s">
        <v>1549</v>
      </c>
      <c r="E8098" s="146">
        <v>54.44</v>
      </c>
    </row>
    <row r="8099" spans="2:5" ht="22.5" x14ac:dyDescent="0.2">
      <c r="B8099" s="144" t="s">
        <v>40542</v>
      </c>
      <c r="C8099" s="145" t="s">
        <v>40543</v>
      </c>
      <c r="D8099" s="145" t="s">
        <v>1549</v>
      </c>
      <c r="E8099" s="146">
        <v>27.45</v>
      </c>
    </row>
    <row r="8100" spans="2:5" x14ac:dyDescent="0.2">
      <c r="B8100" s="144" t="s">
        <v>40544</v>
      </c>
      <c r="C8100" s="145" t="s">
        <v>40545</v>
      </c>
      <c r="D8100" s="145" t="s">
        <v>1549</v>
      </c>
      <c r="E8100" s="146">
        <v>12.24</v>
      </c>
    </row>
    <row r="8101" spans="2:5" ht="33.75" x14ac:dyDescent="0.2">
      <c r="B8101" s="144" t="s">
        <v>40546</v>
      </c>
      <c r="C8101" s="145" t="s">
        <v>33073</v>
      </c>
      <c r="D8101" s="145" t="s">
        <v>1549</v>
      </c>
      <c r="E8101" s="146">
        <v>271.93</v>
      </c>
    </row>
    <row r="8102" spans="2:5" ht="45" x14ac:dyDescent="0.2">
      <c r="B8102" s="144" t="s">
        <v>40547</v>
      </c>
      <c r="C8102" s="145" t="s">
        <v>40548</v>
      </c>
      <c r="D8102" s="145" t="s">
        <v>1549</v>
      </c>
      <c r="E8102" s="146">
        <v>113.31</v>
      </c>
    </row>
    <row r="8103" spans="2:5" ht="45" x14ac:dyDescent="0.2">
      <c r="B8103" s="144" t="s">
        <v>40549</v>
      </c>
      <c r="C8103" s="145" t="s">
        <v>40550</v>
      </c>
      <c r="D8103" s="145" t="s">
        <v>1549</v>
      </c>
      <c r="E8103" s="146">
        <v>103.48</v>
      </c>
    </row>
    <row r="8104" spans="2:5" ht="45" x14ac:dyDescent="0.2">
      <c r="B8104" s="144" t="s">
        <v>40551</v>
      </c>
      <c r="C8104" s="145" t="s">
        <v>40552</v>
      </c>
      <c r="D8104" s="145" t="s">
        <v>1549</v>
      </c>
      <c r="E8104" s="146">
        <v>72.599999999999994</v>
      </c>
    </row>
    <row r="8105" spans="2:5" ht="67.5" x14ac:dyDescent="0.2">
      <c r="B8105" s="144" t="s">
        <v>40553</v>
      </c>
      <c r="C8105" s="145" t="s">
        <v>33079</v>
      </c>
      <c r="D8105" s="145" t="s">
        <v>1549</v>
      </c>
      <c r="E8105" s="146">
        <v>40.68</v>
      </c>
    </row>
    <row r="8106" spans="2:5" ht="45" x14ac:dyDescent="0.2">
      <c r="B8106" s="144" t="s">
        <v>40554</v>
      </c>
      <c r="C8106" s="145" t="s">
        <v>40555</v>
      </c>
      <c r="D8106" s="145" t="s">
        <v>1549</v>
      </c>
      <c r="E8106" s="146">
        <v>68.06</v>
      </c>
    </row>
    <row r="8107" spans="2:5" ht="45" x14ac:dyDescent="0.2">
      <c r="B8107" s="144" t="s">
        <v>40556</v>
      </c>
      <c r="C8107" s="145" t="s">
        <v>40557</v>
      </c>
      <c r="D8107" s="145" t="s">
        <v>1549</v>
      </c>
      <c r="E8107" s="146">
        <v>28.55</v>
      </c>
    </row>
    <row r="8108" spans="2:5" ht="33.75" x14ac:dyDescent="0.2">
      <c r="B8108" s="144" t="s">
        <v>40558</v>
      </c>
      <c r="C8108" s="145" t="s">
        <v>33094</v>
      </c>
      <c r="D8108" s="145" t="s">
        <v>1549</v>
      </c>
      <c r="E8108" s="146">
        <v>120.86</v>
      </c>
    </row>
    <row r="8109" spans="2:5" ht="22.5" x14ac:dyDescent="0.2">
      <c r="B8109" s="144" t="s">
        <v>40559</v>
      </c>
      <c r="C8109" s="145" t="s">
        <v>33115</v>
      </c>
      <c r="D8109" s="145" t="s">
        <v>1549</v>
      </c>
      <c r="E8109" s="146">
        <v>117.96</v>
      </c>
    </row>
    <row r="8110" spans="2:5" ht="33.75" x14ac:dyDescent="0.2">
      <c r="B8110" s="144" t="s">
        <v>40560</v>
      </c>
      <c r="C8110" s="145" t="s">
        <v>33106</v>
      </c>
      <c r="D8110" s="145" t="s">
        <v>1549</v>
      </c>
      <c r="E8110" s="146">
        <v>113.31</v>
      </c>
    </row>
    <row r="8111" spans="2:5" ht="22.5" x14ac:dyDescent="0.2">
      <c r="B8111" s="144" t="s">
        <v>40561</v>
      </c>
      <c r="C8111" s="145" t="s">
        <v>33109</v>
      </c>
      <c r="D8111" s="145" t="s">
        <v>1549</v>
      </c>
      <c r="E8111" s="146">
        <v>74.09</v>
      </c>
    </row>
    <row r="8112" spans="2:5" ht="45" x14ac:dyDescent="0.2">
      <c r="B8112" s="144" t="s">
        <v>40562</v>
      </c>
      <c r="C8112" s="145" t="s">
        <v>33112</v>
      </c>
      <c r="D8112" s="145" t="s">
        <v>1549</v>
      </c>
      <c r="E8112" s="146">
        <v>167.25</v>
      </c>
    </row>
    <row r="8113" spans="2:5" ht="22.5" x14ac:dyDescent="0.2">
      <c r="B8113" s="144" t="s">
        <v>40563</v>
      </c>
      <c r="C8113" s="145" t="s">
        <v>33118</v>
      </c>
      <c r="D8113" s="145" t="s">
        <v>1549</v>
      </c>
      <c r="E8113" s="146">
        <v>93.49</v>
      </c>
    </row>
    <row r="8114" spans="2:5" ht="22.5" x14ac:dyDescent="0.2">
      <c r="B8114" s="144" t="s">
        <v>40564</v>
      </c>
      <c r="C8114" s="145" t="s">
        <v>40565</v>
      </c>
      <c r="D8114" s="145" t="s">
        <v>1549</v>
      </c>
      <c r="E8114" s="146">
        <v>34.630000000000003</v>
      </c>
    </row>
    <row r="8115" spans="2:5" ht="45" x14ac:dyDescent="0.2">
      <c r="B8115" s="144" t="s">
        <v>40566</v>
      </c>
      <c r="C8115" s="145" t="s">
        <v>33127</v>
      </c>
      <c r="D8115" s="145" t="s">
        <v>1549</v>
      </c>
      <c r="E8115" s="146">
        <v>221.33</v>
      </c>
    </row>
    <row r="8116" spans="2:5" ht="45" x14ac:dyDescent="0.2">
      <c r="B8116" s="144" t="s">
        <v>40567</v>
      </c>
      <c r="C8116" s="145" t="s">
        <v>33130</v>
      </c>
      <c r="D8116" s="145" t="s">
        <v>1549</v>
      </c>
      <c r="E8116" s="146">
        <v>213.89</v>
      </c>
    </row>
    <row r="8117" spans="2:5" ht="22.5" x14ac:dyDescent="0.2">
      <c r="B8117" s="144" t="s">
        <v>40568</v>
      </c>
      <c r="C8117" s="145" t="s">
        <v>33121</v>
      </c>
      <c r="D8117" s="145" t="s">
        <v>1549</v>
      </c>
      <c r="E8117" s="146">
        <v>368</v>
      </c>
    </row>
    <row r="8118" spans="2:5" ht="33.75" x14ac:dyDescent="0.2">
      <c r="B8118" s="144" t="s">
        <v>40569</v>
      </c>
      <c r="C8118" s="145" t="s">
        <v>40570</v>
      </c>
      <c r="D8118" s="145" t="s">
        <v>1549</v>
      </c>
      <c r="E8118" s="146">
        <v>435</v>
      </c>
    </row>
    <row r="8119" spans="2:5" ht="33.75" x14ac:dyDescent="0.2">
      <c r="B8119" s="144" t="s">
        <v>40571</v>
      </c>
      <c r="C8119" s="145" t="s">
        <v>40572</v>
      </c>
      <c r="D8119" s="145" t="s">
        <v>1549</v>
      </c>
      <c r="E8119" s="146">
        <v>435</v>
      </c>
    </row>
    <row r="8120" spans="2:5" x14ac:dyDescent="0.2">
      <c r="B8120" s="144" t="s">
        <v>40573</v>
      </c>
      <c r="C8120" s="145" t="s">
        <v>33133</v>
      </c>
      <c r="D8120" s="145" t="s">
        <v>1549</v>
      </c>
      <c r="E8120" s="146">
        <v>239.7</v>
      </c>
    </row>
    <row r="8121" spans="2:5" ht="22.5" x14ac:dyDescent="0.2">
      <c r="B8121" s="144" t="s">
        <v>40574</v>
      </c>
      <c r="C8121" s="145" t="s">
        <v>40575</v>
      </c>
      <c r="D8121" s="145" t="s">
        <v>1549</v>
      </c>
      <c r="E8121" s="146">
        <v>53.58</v>
      </c>
    </row>
    <row r="8122" spans="2:5" ht="45" x14ac:dyDescent="0.2">
      <c r="B8122" s="144" t="s">
        <v>40576</v>
      </c>
      <c r="C8122" s="145" t="s">
        <v>40577</v>
      </c>
      <c r="D8122" s="145" t="s">
        <v>1549</v>
      </c>
      <c r="E8122" s="146">
        <v>65.599999999999994</v>
      </c>
    </row>
    <row r="8123" spans="2:5" ht="67.5" x14ac:dyDescent="0.2">
      <c r="B8123" s="144" t="s">
        <v>40578</v>
      </c>
      <c r="C8123" s="145" t="s">
        <v>33148</v>
      </c>
      <c r="D8123" s="145" t="s">
        <v>1549</v>
      </c>
      <c r="E8123" s="146">
        <v>124.91</v>
      </c>
    </row>
    <row r="8124" spans="2:5" ht="33.75" x14ac:dyDescent="0.2">
      <c r="B8124" s="144" t="s">
        <v>40579</v>
      </c>
      <c r="C8124" s="145" t="s">
        <v>40580</v>
      </c>
      <c r="D8124" s="145" t="s">
        <v>1549</v>
      </c>
      <c r="E8124" s="146">
        <v>435</v>
      </c>
    </row>
    <row r="8125" spans="2:5" x14ac:dyDescent="0.2">
      <c r="B8125" s="144" t="s">
        <v>40581</v>
      </c>
      <c r="C8125" s="145" t="s">
        <v>33160</v>
      </c>
      <c r="D8125" s="145" t="s">
        <v>1549</v>
      </c>
      <c r="E8125" s="146">
        <v>257.41000000000003</v>
      </c>
    </row>
    <row r="8126" spans="2:5" ht="56.25" x14ac:dyDescent="0.2">
      <c r="B8126" s="144" t="s">
        <v>40582</v>
      </c>
      <c r="C8126" s="145" t="s">
        <v>33214</v>
      </c>
      <c r="D8126" s="145" t="s">
        <v>1549</v>
      </c>
      <c r="E8126" s="146">
        <v>151.19999999999999</v>
      </c>
    </row>
    <row r="8127" spans="2:5" x14ac:dyDescent="0.2">
      <c r="B8127" s="144" t="s">
        <v>40583</v>
      </c>
      <c r="C8127" s="145" t="s">
        <v>40584</v>
      </c>
      <c r="D8127" s="145" t="s">
        <v>1549</v>
      </c>
      <c r="E8127" s="146">
        <v>690</v>
      </c>
    </row>
    <row r="8128" spans="2:5" ht="33.75" x14ac:dyDescent="0.2">
      <c r="B8128" s="144" t="s">
        <v>40585</v>
      </c>
      <c r="C8128" s="145" t="s">
        <v>33226</v>
      </c>
      <c r="D8128" s="145" t="s">
        <v>1549</v>
      </c>
      <c r="E8128" s="146">
        <v>430</v>
      </c>
    </row>
    <row r="8129" spans="2:5" ht="33.75" x14ac:dyDescent="0.2">
      <c r="B8129" s="144" t="s">
        <v>40586</v>
      </c>
      <c r="C8129" s="145" t="s">
        <v>33229</v>
      </c>
      <c r="D8129" s="145" t="s">
        <v>1549</v>
      </c>
      <c r="E8129" s="146">
        <v>149.83000000000001</v>
      </c>
    </row>
    <row r="8130" spans="2:5" ht="33.75" x14ac:dyDescent="0.2">
      <c r="B8130" s="144" t="s">
        <v>40587</v>
      </c>
      <c r="C8130" s="145" t="s">
        <v>40588</v>
      </c>
      <c r="D8130" s="145" t="s">
        <v>1549</v>
      </c>
      <c r="E8130" s="146">
        <v>390.51</v>
      </c>
    </row>
    <row r="8131" spans="2:5" ht="22.5" x14ac:dyDescent="0.2">
      <c r="B8131" s="144" t="s">
        <v>40589</v>
      </c>
      <c r="C8131" s="145" t="s">
        <v>40590</v>
      </c>
      <c r="D8131" s="145" t="s">
        <v>1549</v>
      </c>
      <c r="E8131" s="146">
        <v>12.73</v>
      </c>
    </row>
    <row r="8132" spans="2:5" x14ac:dyDescent="0.2">
      <c r="B8132" s="144" t="s">
        <v>40591</v>
      </c>
      <c r="C8132" s="145" t="s">
        <v>40592</v>
      </c>
      <c r="D8132" s="145" t="s">
        <v>1549</v>
      </c>
      <c r="E8132" s="146">
        <v>255.9</v>
      </c>
    </row>
    <row r="8133" spans="2:5" x14ac:dyDescent="0.2">
      <c r="B8133" s="144" t="s">
        <v>40593</v>
      </c>
      <c r="C8133" s="145" t="s">
        <v>40594</v>
      </c>
      <c r="D8133" s="145" t="s">
        <v>1549</v>
      </c>
      <c r="E8133" s="146">
        <v>2.62</v>
      </c>
    </row>
    <row r="8134" spans="2:5" x14ac:dyDescent="0.2">
      <c r="B8134" s="144" t="s">
        <v>40595</v>
      </c>
      <c r="C8134" s="145" t="s">
        <v>40596</v>
      </c>
      <c r="D8134" s="145" t="s">
        <v>1549</v>
      </c>
      <c r="E8134" s="146">
        <v>1.9</v>
      </c>
    </row>
    <row r="8135" spans="2:5" x14ac:dyDescent="0.2">
      <c r="B8135" s="144" t="s">
        <v>40597</v>
      </c>
      <c r="C8135" s="145" t="s">
        <v>40598</v>
      </c>
      <c r="D8135" s="145" t="s">
        <v>1549</v>
      </c>
      <c r="E8135" s="146">
        <v>1.22</v>
      </c>
    </row>
    <row r="8136" spans="2:5" x14ac:dyDescent="0.2">
      <c r="B8136" s="144" t="s">
        <v>40599</v>
      </c>
      <c r="C8136" s="145" t="s">
        <v>40600</v>
      </c>
      <c r="D8136" s="145" t="s">
        <v>1549</v>
      </c>
      <c r="E8136" s="146">
        <v>0.59</v>
      </c>
    </row>
    <row r="8137" spans="2:5" x14ac:dyDescent="0.2">
      <c r="B8137" s="144" t="s">
        <v>40601</v>
      </c>
      <c r="C8137" s="145" t="s">
        <v>40602</v>
      </c>
      <c r="D8137" s="145" t="s">
        <v>1549</v>
      </c>
      <c r="E8137" s="146">
        <v>3.79</v>
      </c>
    </row>
    <row r="8138" spans="2:5" x14ac:dyDescent="0.2">
      <c r="B8138" s="144" t="s">
        <v>40603</v>
      </c>
      <c r="C8138" s="145" t="s">
        <v>40604</v>
      </c>
      <c r="D8138" s="145" t="s">
        <v>1549</v>
      </c>
      <c r="E8138" s="146">
        <v>0.88</v>
      </c>
    </row>
    <row r="8139" spans="2:5" x14ac:dyDescent="0.2">
      <c r="B8139" s="144" t="s">
        <v>40605</v>
      </c>
      <c r="C8139" s="145" t="s">
        <v>40606</v>
      </c>
      <c r="D8139" s="145" t="s">
        <v>1549</v>
      </c>
      <c r="E8139" s="146">
        <v>8.42</v>
      </c>
    </row>
    <row r="8140" spans="2:5" x14ac:dyDescent="0.2">
      <c r="B8140" s="144" t="s">
        <v>40607</v>
      </c>
      <c r="C8140" s="145" t="s">
        <v>40608</v>
      </c>
      <c r="D8140" s="145" t="s">
        <v>1549</v>
      </c>
      <c r="E8140" s="146">
        <v>11.31</v>
      </c>
    </row>
    <row r="8141" spans="2:5" x14ac:dyDescent="0.2">
      <c r="B8141" s="144" t="s">
        <v>40609</v>
      </c>
      <c r="C8141" s="145" t="s">
        <v>40610</v>
      </c>
      <c r="D8141" s="145" t="s">
        <v>1549</v>
      </c>
      <c r="E8141" s="146">
        <v>19.88</v>
      </c>
    </row>
    <row r="8142" spans="2:5" x14ac:dyDescent="0.2">
      <c r="B8142" s="144" t="s">
        <v>40611</v>
      </c>
      <c r="C8142" s="145" t="s">
        <v>31847</v>
      </c>
      <c r="D8142" s="145" t="s">
        <v>1549</v>
      </c>
      <c r="E8142" s="146">
        <v>12.73</v>
      </c>
    </row>
    <row r="8143" spans="2:5" x14ac:dyDescent="0.2">
      <c r="B8143" s="144" t="s">
        <v>40612</v>
      </c>
      <c r="C8143" s="145" t="s">
        <v>33025</v>
      </c>
      <c r="D8143" s="145" t="s">
        <v>1549</v>
      </c>
      <c r="E8143" s="146">
        <v>113.9</v>
      </c>
    </row>
    <row r="8144" spans="2:5" x14ac:dyDescent="0.2">
      <c r="B8144" s="144" t="s">
        <v>40613</v>
      </c>
      <c r="C8144" s="145" t="s">
        <v>33028</v>
      </c>
      <c r="D8144" s="145" t="s">
        <v>1549</v>
      </c>
      <c r="E8144" s="146">
        <v>113.9</v>
      </c>
    </row>
    <row r="8145" spans="2:5" x14ac:dyDescent="0.2">
      <c r="B8145" s="144" t="s">
        <v>40614</v>
      </c>
      <c r="C8145" s="145" t="s">
        <v>40615</v>
      </c>
      <c r="D8145" s="145" t="s">
        <v>1549</v>
      </c>
      <c r="E8145" s="146">
        <v>11.38</v>
      </c>
    </row>
    <row r="8146" spans="2:5" x14ac:dyDescent="0.2">
      <c r="B8146" s="144" t="s">
        <v>40616</v>
      </c>
      <c r="C8146" s="145" t="s">
        <v>40617</v>
      </c>
      <c r="D8146" s="145" t="s">
        <v>1549</v>
      </c>
      <c r="E8146" s="146">
        <v>30.25</v>
      </c>
    </row>
    <row r="8147" spans="2:5" x14ac:dyDescent="0.2">
      <c r="B8147" s="144" t="s">
        <v>40618</v>
      </c>
      <c r="C8147" s="145" t="s">
        <v>40619</v>
      </c>
      <c r="D8147" s="145" t="s">
        <v>1549</v>
      </c>
      <c r="E8147" s="146">
        <v>7.95</v>
      </c>
    </row>
    <row r="8148" spans="2:5" x14ac:dyDescent="0.2">
      <c r="B8148" s="144" t="s">
        <v>40620</v>
      </c>
      <c r="C8148" s="145" t="s">
        <v>40621</v>
      </c>
      <c r="D8148" s="145" t="s">
        <v>1549</v>
      </c>
      <c r="E8148" s="146">
        <v>8.6</v>
      </c>
    </row>
    <row r="8149" spans="2:5" x14ac:dyDescent="0.2">
      <c r="B8149" s="144" t="s">
        <v>40622</v>
      </c>
      <c r="C8149" s="145" t="s">
        <v>40623</v>
      </c>
      <c r="D8149" s="145" t="s">
        <v>1549</v>
      </c>
      <c r="E8149" s="146">
        <v>11.38</v>
      </c>
    </row>
    <row r="8150" spans="2:5" x14ac:dyDescent="0.2">
      <c r="B8150" s="144" t="s">
        <v>40624</v>
      </c>
      <c r="C8150" s="145" t="s">
        <v>40625</v>
      </c>
      <c r="D8150" s="145" t="s">
        <v>1549</v>
      </c>
      <c r="E8150" s="146">
        <v>11.38</v>
      </c>
    </row>
    <row r="8151" spans="2:5" x14ac:dyDescent="0.2">
      <c r="B8151" s="144" t="s">
        <v>40626</v>
      </c>
      <c r="C8151" s="145" t="s">
        <v>40627</v>
      </c>
      <c r="D8151" s="145" t="s">
        <v>1549</v>
      </c>
      <c r="E8151" s="146">
        <v>11.38</v>
      </c>
    </row>
    <row r="8152" spans="2:5" x14ac:dyDescent="0.2">
      <c r="B8152" s="144" t="s">
        <v>40628</v>
      </c>
      <c r="C8152" s="145" t="s">
        <v>40629</v>
      </c>
      <c r="D8152" s="145" t="s">
        <v>1549</v>
      </c>
      <c r="E8152" s="146">
        <v>11.38</v>
      </c>
    </row>
    <row r="8153" spans="2:5" x14ac:dyDescent="0.2">
      <c r="B8153" s="144" t="s">
        <v>40630</v>
      </c>
      <c r="C8153" s="145" t="s">
        <v>40631</v>
      </c>
      <c r="D8153" s="145" t="s">
        <v>1549</v>
      </c>
      <c r="E8153" s="146">
        <v>36.369999999999997</v>
      </c>
    </row>
    <row r="8154" spans="2:5" x14ac:dyDescent="0.2">
      <c r="B8154" s="144" t="s">
        <v>40632</v>
      </c>
      <c r="C8154" s="145" t="s">
        <v>40633</v>
      </c>
      <c r="D8154" s="145" t="s">
        <v>1549</v>
      </c>
      <c r="E8154" s="146">
        <v>3.05</v>
      </c>
    </row>
    <row r="8155" spans="2:5" x14ac:dyDescent="0.2">
      <c r="B8155" s="144" t="s">
        <v>40634</v>
      </c>
      <c r="C8155" s="145" t="s">
        <v>40635</v>
      </c>
      <c r="D8155" s="145" t="s">
        <v>1549</v>
      </c>
      <c r="E8155" s="146">
        <v>3.05</v>
      </c>
    </row>
    <row r="8156" spans="2:5" x14ac:dyDescent="0.2">
      <c r="B8156" s="144" t="s">
        <v>40636</v>
      </c>
      <c r="C8156" s="145" t="s">
        <v>40637</v>
      </c>
      <c r="D8156" s="145" t="s">
        <v>1549</v>
      </c>
      <c r="E8156" s="146">
        <v>3.05</v>
      </c>
    </row>
    <row r="8157" spans="2:5" x14ac:dyDescent="0.2">
      <c r="B8157" s="144" t="s">
        <v>40638</v>
      </c>
      <c r="C8157" s="145" t="s">
        <v>40639</v>
      </c>
      <c r="D8157" s="145" t="s">
        <v>1549</v>
      </c>
      <c r="E8157" s="146">
        <v>20.54</v>
      </c>
    </row>
    <row r="8158" spans="2:5" x14ac:dyDescent="0.2">
      <c r="B8158" s="144" t="s">
        <v>40640</v>
      </c>
      <c r="C8158" s="145" t="s">
        <v>40641</v>
      </c>
      <c r="D8158" s="145" t="s">
        <v>1549</v>
      </c>
      <c r="E8158" s="146">
        <v>51.61</v>
      </c>
    </row>
    <row r="8159" spans="2:5" x14ac:dyDescent="0.2">
      <c r="B8159" s="144" t="s">
        <v>40642</v>
      </c>
      <c r="C8159" s="145" t="s">
        <v>40643</v>
      </c>
      <c r="D8159" s="145" t="s">
        <v>1549</v>
      </c>
      <c r="E8159" s="146">
        <v>8.01</v>
      </c>
    </row>
    <row r="8160" spans="2:5" x14ac:dyDescent="0.2">
      <c r="B8160" s="144" t="s">
        <v>40644</v>
      </c>
      <c r="C8160" s="145" t="s">
        <v>40645</v>
      </c>
      <c r="D8160" s="145" t="s">
        <v>1549</v>
      </c>
      <c r="E8160" s="146">
        <v>32.65</v>
      </c>
    </row>
    <row r="8161" spans="2:5" x14ac:dyDescent="0.2">
      <c r="B8161" s="144" t="s">
        <v>40646</v>
      </c>
      <c r="C8161" s="145" t="s">
        <v>40647</v>
      </c>
      <c r="D8161" s="145" t="s">
        <v>1549</v>
      </c>
      <c r="E8161" s="146">
        <v>44.56</v>
      </c>
    </row>
    <row r="8162" spans="2:5" x14ac:dyDescent="0.2">
      <c r="B8162" s="144" t="s">
        <v>40648</v>
      </c>
      <c r="C8162" s="145" t="s">
        <v>40649</v>
      </c>
      <c r="D8162" s="145" t="s">
        <v>1549</v>
      </c>
      <c r="E8162" s="146">
        <v>30.9</v>
      </c>
    </row>
    <row r="8163" spans="2:5" x14ac:dyDescent="0.2">
      <c r="B8163" s="144" t="s">
        <v>40650</v>
      </c>
      <c r="C8163" s="145" t="s">
        <v>40651</v>
      </c>
      <c r="D8163" s="145" t="s">
        <v>1549</v>
      </c>
      <c r="E8163" s="146">
        <v>45.88</v>
      </c>
    </row>
    <row r="8164" spans="2:5" x14ac:dyDescent="0.2">
      <c r="B8164" s="144" t="s">
        <v>40652</v>
      </c>
      <c r="C8164" s="145" t="s">
        <v>40653</v>
      </c>
      <c r="D8164" s="145" t="s">
        <v>1549</v>
      </c>
      <c r="E8164" s="146">
        <v>53.5</v>
      </c>
    </row>
    <row r="8165" spans="2:5" x14ac:dyDescent="0.2">
      <c r="B8165" s="144" t="s">
        <v>40654</v>
      </c>
      <c r="C8165" s="145" t="s">
        <v>40655</v>
      </c>
      <c r="D8165" s="145" t="s">
        <v>1549</v>
      </c>
      <c r="E8165" s="146">
        <v>36.04</v>
      </c>
    </row>
    <row r="8166" spans="2:5" x14ac:dyDescent="0.2">
      <c r="B8166" s="144" t="s">
        <v>40656</v>
      </c>
      <c r="C8166" s="145" t="s">
        <v>40657</v>
      </c>
      <c r="D8166" s="145" t="s">
        <v>1549</v>
      </c>
      <c r="E8166" s="146">
        <v>41.37</v>
      </c>
    </row>
    <row r="8167" spans="2:5" x14ac:dyDescent="0.2">
      <c r="B8167" s="144" t="s">
        <v>40658</v>
      </c>
      <c r="C8167" s="145" t="s">
        <v>40659</v>
      </c>
      <c r="D8167" s="145" t="s">
        <v>1549</v>
      </c>
      <c r="E8167" s="146">
        <v>60.89</v>
      </c>
    </row>
    <row r="8168" spans="2:5" x14ac:dyDescent="0.2">
      <c r="B8168" s="144" t="s">
        <v>40660</v>
      </c>
      <c r="C8168" s="145" t="s">
        <v>40661</v>
      </c>
      <c r="D8168" s="145" t="s">
        <v>1549</v>
      </c>
      <c r="E8168" s="146">
        <v>73.5</v>
      </c>
    </row>
    <row r="8169" spans="2:5" x14ac:dyDescent="0.2">
      <c r="B8169" s="144" t="s">
        <v>40662</v>
      </c>
      <c r="C8169" s="145" t="s">
        <v>40663</v>
      </c>
      <c r="D8169" s="145" t="s">
        <v>1549</v>
      </c>
      <c r="E8169" s="146">
        <v>215</v>
      </c>
    </row>
    <row r="8170" spans="2:5" x14ac:dyDescent="0.2">
      <c r="B8170" s="144" t="s">
        <v>40664</v>
      </c>
      <c r="C8170" s="145" t="s">
        <v>40665</v>
      </c>
      <c r="D8170" s="145" t="s">
        <v>1549</v>
      </c>
      <c r="E8170" s="146">
        <v>370</v>
      </c>
    </row>
    <row r="8171" spans="2:5" x14ac:dyDescent="0.2">
      <c r="B8171" s="144" t="s">
        <v>40666</v>
      </c>
      <c r="C8171" s="145" t="s">
        <v>40667</v>
      </c>
      <c r="D8171" s="145" t="s">
        <v>1549</v>
      </c>
      <c r="E8171" s="146">
        <v>52.88</v>
      </c>
    </row>
    <row r="8172" spans="2:5" x14ac:dyDescent="0.2">
      <c r="B8172" s="144" t="s">
        <v>40668</v>
      </c>
      <c r="C8172" s="145" t="s">
        <v>40669</v>
      </c>
      <c r="D8172" s="145" t="s">
        <v>1549</v>
      </c>
      <c r="E8172" s="146">
        <v>137.03</v>
      </c>
    </row>
    <row r="8173" spans="2:5" x14ac:dyDescent="0.2">
      <c r="B8173" s="144" t="s">
        <v>40670</v>
      </c>
      <c r="C8173" s="145" t="s">
        <v>40671</v>
      </c>
      <c r="D8173" s="145" t="s">
        <v>1549</v>
      </c>
      <c r="E8173" s="146">
        <v>24.71</v>
      </c>
    </row>
    <row r="8174" spans="2:5" x14ac:dyDescent="0.2">
      <c r="B8174" s="144" t="s">
        <v>40672</v>
      </c>
      <c r="C8174" s="145" t="s">
        <v>40673</v>
      </c>
      <c r="D8174" s="145" t="s">
        <v>1549</v>
      </c>
      <c r="E8174" s="146">
        <v>1430.46</v>
      </c>
    </row>
    <row r="8175" spans="2:5" ht="22.5" x14ac:dyDescent="0.2">
      <c r="B8175" s="144" t="s">
        <v>40674</v>
      </c>
      <c r="C8175" s="145" t="s">
        <v>40675</v>
      </c>
      <c r="D8175" s="145" t="s">
        <v>1549</v>
      </c>
      <c r="E8175" s="146">
        <v>816.76</v>
      </c>
    </row>
    <row r="8176" spans="2:5" x14ac:dyDescent="0.2">
      <c r="B8176" s="144" t="s">
        <v>40676</v>
      </c>
      <c r="C8176" s="145" t="s">
        <v>40677</v>
      </c>
      <c r="D8176" s="145" t="s">
        <v>1549</v>
      </c>
      <c r="E8176" s="146">
        <v>272.02</v>
      </c>
    </row>
    <row r="8177" spans="2:5" x14ac:dyDescent="0.2">
      <c r="B8177" s="144" t="s">
        <v>40678</v>
      </c>
      <c r="C8177" s="145" t="s">
        <v>40679</v>
      </c>
      <c r="D8177" s="145" t="s">
        <v>1549</v>
      </c>
      <c r="E8177" s="146">
        <v>27.61</v>
      </c>
    </row>
    <row r="8178" spans="2:5" x14ac:dyDescent="0.2">
      <c r="B8178" s="144" t="s">
        <v>40680</v>
      </c>
      <c r="C8178" s="145" t="s">
        <v>40681</v>
      </c>
      <c r="D8178" s="145" t="s">
        <v>1549</v>
      </c>
      <c r="E8178" s="146">
        <v>54.91</v>
      </c>
    </row>
    <row r="8179" spans="2:5" x14ac:dyDescent="0.2">
      <c r="B8179" s="144" t="s">
        <v>40682</v>
      </c>
      <c r="C8179" s="145" t="s">
        <v>40683</v>
      </c>
      <c r="D8179" s="145" t="s">
        <v>1549</v>
      </c>
      <c r="E8179" s="146">
        <v>88.09</v>
      </c>
    </row>
    <row r="8180" spans="2:5" x14ac:dyDescent="0.2">
      <c r="B8180" s="144" t="s">
        <v>40684</v>
      </c>
      <c r="C8180" s="145" t="s">
        <v>40685</v>
      </c>
      <c r="D8180" s="145" t="s">
        <v>1549</v>
      </c>
      <c r="E8180" s="146">
        <v>68.64</v>
      </c>
    </row>
    <row r="8181" spans="2:5" x14ac:dyDescent="0.2">
      <c r="B8181" s="144" t="s">
        <v>40686</v>
      </c>
      <c r="C8181" s="145" t="s">
        <v>40687</v>
      </c>
      <c r="D8181" s="145" t="s">
        <v>1549</v>
      </c>
      <c r="E8181" s="146">
        <v>778.07</v>
      </c>
    </row>
    <row r="8182" spans="2:5" ht="22.5" x14ac:dyDescent="0.2">
      <c r="B8182" s="144" t="s">
        <v>40688</v>
      </c>
      <c r="C8182" s="145" t="s">
        <v>40689</v>
      </c>
      <c r="D8182" s="145" t="s">
        <v>26257</v>
      </c>
      <c r="E8182" s="146">
        <v>2263.38</v>
      </c>
    </row>
    <row r="8183" spans="2:5" x14ac:dyDescent="0.2">
      <c r="B8183" s="144" t="s">
        <v>40690</v>
      </c>
      <c r="C8183" s="145" t="s">
        <v>40691</v>
      </c>
      <c r="D8183" s="145" t="s">
        <v>1549</v>
      </c>
      <c r="E8183" s="146">
        <v>40.51</v>
      </c>
    </row>
    <row r="8184" spans="2:5" x14ac:dyDescent="0.2">
      <c r="B8184" s="144" t="s">
        <v>40692</v>
      </c>
      <c r="C8184" s="145" t="s">
        <v>40693</v>
      </c>
      <c r="D8184" s="145" t="s">
        <v>1549</v>
      </c>
      <c r="E8184" s="146">
        <v>57.7</v>
      </c>
    </row>
    <row r="8185" spans="2:5" x14ac:dyDescent="0.2">
      <c r="B8185" s="144" t="s">
        <v>40694</v>
      </c>
      <c r="C8185" s="145" t="s">
        <v>40695</v>
      </c>
      <c r="D8185" s="145" t="s">
        <v>1549</v>
      </c>
      <c r="E8185" s="146">
        <v>72</v>
      </c>
    </row>
    <row r="8186" spans="2:5" x14ac:dyDescent="0.2">
      <c r="B8186" s="144" t="s">
        <v>40696</v>
      </c>
      <c r="C8186" s="145" t="s">
        <v>40697</v>
      </c>
      <c r="D8186" s="145" t="s">
        <v>1549</v>
      </c>
      <c r="E8186" s="146">
        <v>94.7</v>
      </c>
    </row>
    <row r="8187" spans="2:5" x14ac:dyDescent="0.2">
      <c r="B8187" s="144" t="s">
        <v>40698</v>
      </c>
      <c r="C8187" s="145" t="s">
        <v>40699</v>
      </c>
      <c r="D8187" s="145" t="s">
        <v>1549</v>
      </c>
      <c r="E8187" s="146">
        <v>129.91999999999999</v>
      </c>
    </row>
    <row r="8188" spans="2:5" x14ac:dyDescent="0.2">
      <c r="B8188" s="144" t="s">
        <v>40700</v>
      </c>
      <c r="C8188" s="145" t="s">
        <v>40701</v>
      </c>
      <c r="D8188" s="145" t="s">
        <v>1549</v>
      </c>
      <c r="E8188" s="146">
        <v>12.41</v>
      </c>
    </row>
    <row r="8189" spans="2:5" x14ac:dyDescent="0.2">
      <c r="B8189" s="144" t="s">
        <v>40702</v>
      </c>
      <c r="C8189" s="145" t="s">
        <v>33749</v>
      </c>
      <c r="D8189" s="145" t="s">
        <v>1549</v>
      </c>
      <c r="E8189" s="146">
        <v>34.9</v>
      </c>
    </row>
    <row r="8190" spans="2:5" x14ac:dyDescent="0.2">
      <c r="B8190" s="144" t="s">
        <v>40703</v>
      </c>
      <c r="C8190" s="145" t="s">
        <v>40704</v>
      </c>
      <c r="D8190" s="145" t="s">
        <v>1549</v>
      </c>
      <c r="E8190" s="146">
        <v>2740.48</v>
      </c>
    </row>
    <row r="8191" spans="2:5" x14ac:dyDescent="0.2">
      <c r="B8191" s="144" t="s">
        <v>40705</v>
      </c>
      <c r="C8191" s="145" t="s">
        <v>40706</v>
      </c>
      <c r="D8191" s="145" t="s">
        <v>1549</v>
      </c>
      <c r="E8191" s="146">
        <v>188.08</v>
      </c>
    </row>
    <row r="8192" spans="2:5" x14ac:dyDescent="0.2">
      <c r="B8192" s="144" t="s">
        <v>40707</v>
      </c>
      <c r="C8192" s="145" t="s">
        <v>40708</v>
      </c>
      <c r="D8192" s="145" t="s">
        <v>1549</v>
      </c>
      <c r="E8192" s="146">
        <v>188.08</v>
      </c>
    </row>
    <row r="8193" spans="2:5" x14ac:dyDescent="0.2">
      <c r="B8193" s="144" t="s">
        <v>40709</v>
      </c>
      <c r="C8193" s="145" t="s">
        <v>40710</v>
      </c>
      <c r="D8193" s="145" t="s">
        <v>1549</v>
      </c>
      <c r="E8193" s="146">
        <v>3.64</v>
      </c>
    </row>
    <row r="8194" spans="2:5" x14ac:dyDescent="0.2">
      <c r="B8194" s="144" t="s">
        <v>40711</v>
      </c>
      <c r="C8194" s="145" t="s">
        <v>40712</v>
      </c>
      <c r="D8194" s="145" t="s">
        <v>1549</v>
      </c>
      <c r="E8194" s="146">
        <v>6.5</v>
      </c>
    </row>
    <row r="8195" spans="2:5" x14ac:dyDescent="0.2">
      <c r="B8195" s="144" t="s">
        <v>40713</v>
      </c>
      <c r="C8195" s="145" t="s">
        <v>40714</v>
      </c>
      <c r="D8195" s="145" t="s">
        <v>1549</v>
      </c>
      <c r="E8195" s="146">
        <v>15.31</v>
      </c>
    </row>
    <row r="8196" spans="2:5" x14ac:dyDescent="0.2">
      <c r="B8196" s="144" t="s">
        <v>40715</v>
      </c>
      <c r="C8196" s="145" t="s">
        <v>33812</v>
      </c>
      <c r="D8196" s="145" t="s">
        <v>1549</v>
      </c>
      <c r="E8196" s="146">
        <v>11.03</v>
      </c>
    </row>
    <row r="8197" spans="2:5" x14ac:dyDescent="0.2">
      <c r="B8197" s="144" t="s">
        <v>40716</v>
      </c>
      <c r="C8197" s="145" t="s">
        <v>33677</v>
      </c>
      <c r="D8197" s="145" t="s">
        <v>1549</v>
      </c>
      <c r="E8197" s="146">
        <v>23.24</v>
      </c>
    </row>
    <row r="8198" spans="2:5" x14ac:dyDescent="0.2">
      <c r="B8198" s="144" t="s">
        <v>40717</v>
      </c>
      <c r="C8198" s="145" t="s">
        <v>33809</v>
      </c>
      <c r="D8198" s="145" t="s">
        <v>1549</v>
      </c>
      <c r="E8198" s="146">
        <v>211.28</v>
      </c>
    </row>
    <row r="8199" spans="2:5" x14ac:dyDescent="0.2">
      <c r="B8199" s="144" t="s">
        <v>40718</v>
      </c>
      <c r="C8199" s="145" t="s">
        <v>40719</v>
      </c>
      <c r="D8199" s="145" t="s">
        <v>1549</v>
      </c>
      <c r="E8199" s="146">
        <v>8</v>
      </c>
    </row>
    <row r="8200" spans="2:5" x14ac:dyDescent="0.2">
      <c r="B8200" s="144" t="s">
        <v>40720</v>
      </c>
      <c r="C8200" s="145" t="s">
        <v>40721</v>
      </c>
      <c r="D8200" s="145" t="s">
        <v>1549</v>
      </c>
      <c r="E8200" s="146">
        <v>9.83</v>
      </c>
    </row>
    <row r="8201" spans="2:5" x14ac:dyDescent="0.2">
      <c r="B8201" s="144" t="s">
        <v>40722</v>
      </c>
      <c r="C8201" s="145" t="s">
        <v>40723</v>
      </c>
      <c r="D8201" s="145" t="s">
        <v>1549</v>
      </c>
      <c r="E8201" s="146">
        <v>27.73</v>
      </c>
    </row>
    <row r="8202" spans="2:5" x14ac:dyDescent="0.2">
      <c r="B8202" s="144" t="s">
        <v>40724</v>
      </c>
      <c r="C8202" s="145" t="s">
        <v>40725</v>
      </c>
      <c r="D8202" s="145" t="s">
        <v>1549</v>
      </c>
      <c r="E8202" s="146">
        <v>22.73</v>
      </c>
    </row>
    <row r="8203" spans="2:5" x14ac:dyDescent="0.2">
      <c r="B8203" s="144" t="s">
        <v>40726</v>
      </c>
      <c r="C8203" s="145" t="s">
        <v>40727</v>
      </c>
      <c r="D8203" s="145" t="s">
        <v>1549</v>
      </c>
      <c r="E8203" s="146">
        <v>13.6</v>
      </c>
    </row>
    <row r="8204" spans="2:5" x14ac:dyDescent="0.2">
      <c r="B8204" s="144" t="s">
        <v>40728</v>
      </c>
      <c r="C8204" s="145" t="s">
        <v>40729</v>
      </c>
      <c r="D8204" s="145" t="s">
        <v>1549</v>
      </c>
      <c r="E8204" s="146">
        <v>70.25</v>
      </c>
    </row>
    <row r="8205" spans="2:5" x14ac:dyDescent="0.2">
      <c r="B8205" s="144" t="s">
        <v>40730</v>
      </c>
      <c r="C8205" s="145" t="s">
        <v>40731</v>
      </c>
      <c r="D8205" s="145" t="s">
        <v>1549</v>
      </c>
      <c r="E8205" s="146">
        <v>43.9</v>
      </c>
    </row>
    <row r="8206" spans="2:5" x14ac:dyDescent="0.2">
      <c r="B8206" s="144" t="s">
        <v>40732</v>
      </c>
      <c r="C8206" s="145" t="s">
        <v>40733</v>
      </c>
      <c r="D8206" s="145" t="s">
        <v>1549</v>
      </c>
      <c r="E8206" s="146">
        <v>96.3</v>
      </c>
    </row>
    <row r="8207" spans="2:5" x14ac:dyDescent="0.2">
      <c r="B8207" s="144" t="s">
        <v>40734</v>
      </c>
      <c r="C8207" s="145" t="s">
        <v>40735</v>
      </c>
      <c r="D8207" s="145" t="s">
        <v>1549</v>
      </c>
      <c r="E8207" s="146">
        <v>90.44</v>
      </c>
    </row>
    <row r="8208" spans="2:5" x14ac:dyDescent="0.2">
      <c r="B8208" s="144" t="s">
        <v>40736</v>
      </c>
      <c r="C8208" s="145" t="s">
        <v>40737</v>
      </c>
      <c r="D8208" s="145" t="s">
        <v>1549</v>
      </c>
      <c r="E8208" s="146">
        <v>182.13</v>
      </c>
    </row>
    <row r="8209" spans="2:5" x14ac:dyDescent="0.2">
      <c r="B8209" s="144" t="s">
        <v>40738</v>
      </c>
      <c r="C8209" s="145" t="s">
        <v>40739</v>
      </c>
      <c r="D8209" s="145" t="s">
        <v>1549</v>
      </c>
      <c r="E8209" s="146">
        <v>23.4</v>
      </c>
    </row>
    <row r="8210" spans="2:5" x14ac:dyDescent="0.2">
      <c r="B8210" s="144" t="s">
        <v>40740</v>
      </c>
      <c r="C8210" s="145" t="s">
        <v>40741</v>
      </c>
      <c r="D8210" s="145" t="s">
        <v>1549</v>
      </c>
      <c r="E8210" s="146">
        <v>23.4</v>
      </c>
    </row>
    <row r="8211" spans="2:5" ht="22.5" x14ac:dyDescent="0.2">
      <c r="B8211" s="144" t="s">
        <v>40742</v>
      </c>
      <c r="C8211" s="145" t="s">
        <v>40743</v>
      </c>
      <c r="D8211" s="145" t="s">
        <v>2759</v>
      </c>
      <c r="E8211" s="146">
        <v>332.2</v>
      </c>
    </row>
    <row r="8212" spans="2:5" x14ac:dyDescent="0.2">
      <c r="B8212" s="144" t="s">
        <v>40744</v>
      </c>
      <c r="C8212" s="145" t="s">
        <v>33271</v>
      </c>
      <c r="D8212" s="145" t="s">
        <v>1549</v>
      </c>
      <c r="E8212" s="146">
        <v>65.67</v>
      </c>
    </row>
    <row r="8213" spans="2:5" ht="22.5" x14ac:dyDescent="0.2">
      <c r="B8213" s="144" t="s">
        <v>40745</v>
      </c>
      <c r="C8213" s="145" t="s">
        <v>40746</v>
      </c>
      <c r="D8213" s="145" t="s">
        <v>1549</v>
      </c>
      <c r="E8213" s="146">
        <v>21.47</v>
      </c>
    </row>
    <row r="8214" spans="2:5" x14ac:dyDescent="0.2">
      <c r="B8214" s="144" t="s">
        <v>40747</v>
      </c>
      <c r="C8214" s="145" t="s">
        <v>40748</v>
      </c>
      <c r="D8214" s="145" t="s">
        <v>1549</v>
      </c>
      <c r="E8214" s="146">
        <v>13.19</v>
      </c>
    </row>
    <row r="8215" spans="2:5" x14ac:dyDescent="0.2">
      <c r="B8215" s="144" t="s">
        <v>40749</v>
      </c>
      <c r="C8215" s="145" t="s">
        <v>40750</v>
      </c>
      <c r="D8215" s="145" t="s">
        <v>1549</v>
      </c>
      <c r="E8215" s="146">
        <v>12.13</v>
      </c>
    </row>
    <row r="8216" spans="2:5" x14ac:dyDescent="0.2">
      <c r="B8216" s="144" t="s">
        <v>40751</v>
      </c>
      <c r="C8216" s="145" t="s">
        <v>40752</v>
      </c>
      <c r="D8216" s="145" t="s">
        <v>1549</v>
      </c>
      <c r="E8216" s="146">
        <v>6.33</v>
      </c>
    </row>
    <row r="8217" spans="2:5" x14ac:dyDescent="0.2">
      <c r="B8217" s="144" t="s">
        <v>40753</v>
      </c>
      <c r="C8217" s="145" t="s">
        <v>40754</v>
      </c>
      <c r="D8217" s="145" t="s">
        <v>1549</v>
      </c>
      <c r="E8217" s="146">
        <v>37.299999999999997</v>
      </c>
    </row>
    <row r="8218" spans="2:5" x14ac:dyDescent="0.2">
      <c r="B8218" s="144" t="s">
        <v>40755</v>
      </c>
      <c r="C8218" s="145" t="s">
        <v>40756</v>
      </c>
      <c r="D8218" s="145" t="s">
        <v>1549</v>
      </c>
      <c r="E8218" s="146">
        <v>2.57</v>
      </c>
    </row>
    <row r="8219" spans="2:5" x14ac:dyDescent="0.2">
      <c r="B8219" s="144" t="s">
        <v>40757</v>
      </c>
      <c r="C8219" s="145" t="s">
        <v>40758</v>
      </c>
      <c r="D8219" s="145" t="s">
        <v>1549</v>
      </c>
      <c r="E8219" s="146">
        <v>9.02</v>
      </c>
    </row>
    <row r="8220" spans="2:5" x14ac:dyDescent="0.2">
      <c r="B8220" s="144" t="s">
        <v>40759</v>
      </c>
      <c r="C8220" s="145" t="s">
        <v>40760</v>
      </c>
      <c r="D8220" s="145" t="s">
        <v>1549</v>
      </c>
      <c r="E8220" s="146">
        <v>206.82</v>
      </c>
    </row>
    <row r="8221" spans="2:5" x14ac:dyDescent="0.2">
      <c r="B8221" s="144" t="s">
        <v>40761</v>
      </c>
      <c r="C8221" s="145" t="s">
        <v>40762</v>
      </c>
      <c r="D8221" s="145" t="s">
        <v>1549</v>
      </c>
      <c r="E8221" s="146">
        <v>236.5</v>
      </c>
    </row>
    <row r="8222" spans="2:5" x14ac:dyDescent="0.2">
      <c r="B8222" s="144" t="s">
        <v>40763</v>
      </c>
      <c r="C8222" s="145" t="s">
        <v>40764</v>
      </c>
      <c r="D8222" s="145" t="s">
        <v>1549</v>
      </c>
      <c r="E8222" s="146">
        <v>631.5</v>
      </c>
    </row>
    <row r="8223" spans="2:5" x14ac:dyDescent="0.2">
      <c r="B8223" s="144" t="s">
        <v>40765</v>
      </c>
      <c r="C8223" s="145" t="s">
        <v>40766</v>
      </c>
      <c r="D8223" s="145" t="s">
        <v>1549</v>
      </c>
      <c r="E8223" s="146">
        <v>414.64</v>
      </c>
    </row>
    <row r="8224" spans="2:5" x14ac:dyDescent="0.2">
      <c r="B8224" s="144" t="s">
        <v>40767</v>
      </c>
      <c r="C8224" s="145" t="s">
        <v>40768</v>
      </c>
      <c r="D8224" s="145" t="s">
        <v>1549</v>
      </c>
      <c r="E8224" s="146">
        <v>1964.74</v>
      </c>
    </row>
    <row r="8225" spans="2:5" ht="33.75" x14ac:dyDescent="0.2">
      <c r="B8225" s="144" t="s">
        <v>40769</v>
      </c>
      <c r="C8225" s="145" t="s">
        <v>40770</v>
      </c>
      <c r="D8225" s="145" t="s">
        <v>1549</v>
      </c>
      <c r="E8225" s="146">
        <v>631.5</v>
      </c>
    </row>
    <row r="8226" spans="2:5" x14ac:dyDescent="0.2">
      <c r="B8226" s="144" t="s">
        <v>40771</v>
      </c>
      <c r="C8226" s="145" t="s">
        <v>40772</v>
      </c>
      <c r="D8226" s="145" t="s">
        <v>1549</v>
      </c>
      <c r="E8226" s="146">
        <v>46.71</v>
      </c>
    </row>
    <row r="8227" spans="2:5" x14ac:dyDescent="0.2">
      <c r="B8227" s="144" t="s">
        <v>40773</v>
      </c>
      <c r="C8227" s="145" t="s">
        <v>40774</v>
      </c>
      <c r="D8227" s="145" t="s">
        <v>1549</v>
      </c>
      <c r="E8227" s="146">
        <v>74.150000000000006</v>
      </c>
    </row>
    <row r="8228" spans="2:5" x14ac:dyDescent="0.2">
      <c r="B8228" s="144" t="s">
        <v>40775</v>
      </c>
      <c r="C8228" s="145" t="s">
        <v>40776</v>
      </c>
      <c r="D8228" s="145" t="s">
        <v>1549</v>
      </c>
      <c r="E8228" s="146">
        <v>165</v>
      </c>
    </row>
    <row r="8229" spans="2:5" ht="33.75" x14ac:dyDescent="0.2">
      <c r="B8229" s="144" t="s">
        <v>40777</v>
      </c>
      <c r="C8229" s="145" t="s">
        <v>40778</v>
      </c>
      <c r="D8229" s="145" t="s">
        <v>1549</v>
      </c>
      <c r="E8229" s="146">
        <v>357.45</v>
      </c>
    </row>
    <row r="8230" spans="2:5" x14ac:dyDescent="0.2">
      <c r="B8230" s="144" t="s">
        <v>40779</v>
      </c>
      <c r="C8230" s="145" t="s">
        <v>40780</v>
      </c>
      <c r="D8230" s="145" t="s">
        <v>1549</v>
      </c>
      <c r="E8230" s="146">
        <v>74.150000000000006</v>
      </c>
    </row>
    <row r="8231" spans="2:5" x14ac:dyDescent="0.2">
      <c r="B8231" s="144" t="s">
        <v>40781</v>
      </c>
      <c r="C8231" s="145" t="s">
        <v>40782</v>
      </c>
      <c r="D8231" s="145" t="s">
        <v>1549</v>
      </c>
      <c r="E8231" s="146">
        <v>112.54</v>
      </c>
    </row>
    <row r="8232" spans="2:5" ht="33.75" x14ac:dyDescent="0.2">
      <c r="B8232" s="144" t="s">
        <v>40783</v>
      </c>
      <c r="C8232" s="145" t="s">
        <v>33322</v>
      </c>
      <c r="D8232" s="145" t="s">
        <v>1549</v>
      </c>
      <c r="E8232" s="146">
        <v>340</v>
      </c>
    </row>
    <row r="8233" spans="2:5" x14ac:dyDescent="0.2">
      <c r="B8233" s="144" t="s">
        <v>40784</v>
      </c>
      <c r="C8233" s="145" t="s">
        <v>40785</v>
      </c>
      <c r="D8233" s="145" t="s">
        <v>1549</v>
      </c>
      <c r="E8233" s="146">
        <v>36.869999999999997</v>
      </c>
    </row>
    <row r="8234" spans="2:5" x14ac:dyDescent="0.2">
      <c r="B8234" s="144" t="s">
        <v>40786</v>
      </c>
      <c r="C8234" s="145" t="s">
        <v>40787</v>
      </c>
      <c r="D8234" s="145" t="s">
        <v>1549</v>
      </c>
      <c r="E8234" s="146">
        <v>36.869999999999997</v>
      </c>
    </row>
    <row r="8235" spans="2:5" x14ac:dyDescent="0.2">
      <c r="B8235" s="144" t="s">
        <v>40788</v>
      </c>
      <c r="C8235" s="145" t="s">
        <v>40789</v>
      </c>
      <c r="D8235" s="145" t="s">
        <v>1549</v>
      </c>
      <c r="E8235" s="146">
        <v>2262</v>
      </c>
    </row>
    <row r="8236" spans="2:5" x14ac:dyDescent="0.2">
      <c r="B8236" s="144" t="s">
        <v>40790</v>
      </c>
      <c r="C8236" s="145" t="s">
        <v>40791</v>
      </c>
      <c r="D8236" s="145" t="s">
        <v>1549</v>
      </c>
      <c r="E8236" s="146">
        <v>4900.1000000000004</v>
      </c>
    </row>
    <row r="8237" spans="2:5" x14ac:dyDescent="0.2">
      <c r="B8237" s="144" t="s">
        <v>40792</v>
      </c>
      <c r="C8237" s="145" t="s">
        <v>40793</v>
      </c>
      <c r="D8237" s="145" t="s">
        <v>1549</v>
      </c>
      <c r="E8237" s="146">
        <v>272.39999999999998</v>
      </c>
    </row>
    <row r="8238" spans="2:5" x14ac:dyDescent="0.2">
      <c r="B8238" s="144" t="s">
        <v>40794</v>
      </c>
      <c r="C8238" s="145" t="s">
        <v>40795</v>
      </c>
      <c r="D8238" s="145" t="s">
        <v>1549</v>
      </c>
      <c r="E8238" s="146">
        <v>24.32</v>
      </c>
    </row>
    <row r="8239" spans="2:5" x14ac:dyDescent="0.2">
      <c r="B8239" s="144" t="s">
        <v>40796</v>
      </c>
      <c r="C8239" s="145" t="s">
        <v>40797</v>
      </c>
      <c r="D8239" s="145" t="s">
        <v>1549</v>
      </c>
      <c r="E8239" s="146">
        <v>87.98</v>
      </c>
    </row>
    <row r="8240" spans="2:5" x14ac:dyDescent="0.2">
      <c r="B8240" s="144" t="s">
        <v>40798</v>
      </c>
      <c r="C8240" s="145" t="s">
        <v>40799</v>
      </c>
      <c r="D8240" s="145" t="s">
        <v>1549</v>
      </c>
      <c r="E8240" s="146">
        <v>104.39</v>
      </c>
    </row>
    <row r="8241" spans="2:5" x14ac:dyDescent="0.2">
      <c r="B8241" s="144" t="s">
        <v>40800</v>
      </c>
      <c r="C8241" s="145" t="s">
        <v>40801</v>
      </c>
      <c r="D8241" s="145" t="s">
        <v>1549</v>
      </c>
      <c r="E8241" s="146">
        <v>107.26</v>
      </c>
    </row>
    <row r="8242" spans="2:5" x14ac:dyDescent="0.2">
      <c r="B8242" s="144" t="s">
        <v>40802</v>
      </c>
      <c r="C8242" s="145" t="s">
        <v>40803</v>
      </c>
      <c r="D8242" s="145" t="s">
        <v>1549</v>
      </c>
      <c r="E8242" s="146">
        <v>157.87</v>
      </c>
    </row>
    <row r="8243" spans="2:5" x14ac:dyDescent="0.2">
      <c r="B8243" s="144" t="s">
        <v>40804</v>
      </c>
      <c r="C8243" s="145" t="s">
        <v>40805</v>
      </c>
      <c r="D8243" s="145" t="s">
        <v>1549</v>
      </c>
      <c r="E8243" s="146">
        <v>138.04</v>
      </c>
    </row>
    <row r="8244" spans="2:5" x14ac:dyDescent="0.2">
      <c r="B8244" s="144" t="s">
        <v>40806</v>
      </c>
      <c r="C8244" s="145" t="s">
        <v>40807</v>
      </c>
      <c r="D8244" s="145" t="s">
        <v>1549</v>
      </c>
      <c r="E8244" s="146">
        <v>341.49</v>
      </c>
    </row>
    <row r="8245" spans="2:5" x14ac:dyDescent="0.2">
      <c r="B8245" s="144" t="s">
        <v>40808</v>
      </c>
      <c r="C8245" s="145" t="s">
        <v>40809</v>
      </c>
      <c r="D8245" s="145" t="s">
        <v>1549</v>
      </c>
      <c r="E8245" s="146">
        <v>312.8</v>
      </c>
    </row>
    <row r="8246" spans="2:5" x14ac:dyDescent="0.2">
      <c r="B8246" s="144" t="s">
        <v>40810</v>
      </c>
      <c r="C8246" s="145" t="s">
        <v>40811</v>
      </c>
      <c r="D8246" s="145" t="s">
        <v>1549</v>
      </c>
      <c r="E8246" s="146">
        <v>341.49</v>
      </c>
    </row>
    <row r="8247" spans="2:5" x14ac:dyDescent="0.2">
      <c r="B8247" s="144" t="s">
        <v>40812</v>
      </c>
      <c r="C8247" s="145" t="s">
        <v>40813</v>
      </c>
      <c r="D8247" s="145" t="s">
        <v>1549</v>
      </c>
      <c r="E8247" s="146">
        <v>456.64</v>
      </c>
    </row>
    <row r="8248" spans="2:5" x14ac:dyDescent="0.2">
      <c r="B8248" s="144" t="s">
        <v>40814</v>
      </c>
      <c r="C8248" s="145" t="s">
        <v>40815</v>
      </c>
      <c r="D8248" s="145" t="s">
        <v>1549</v>
      </c>
      <c r="E8248" s="146">
        <v>331.2</v>
      </c>
    </row>
    <row r="8249" spans="2:5" x14ac:dyDescent="0.2">
      <c r="B8249" s="144" t="s">
        <v>40816</v>
      </c>
      <c r="C8249" s="145" t="s">
        <v>40817</v>
      </c>
      <c r="D8249" s="145" t="s">
        <v>1549</v>
      </c>
      <c r="E8249" s="146">
        <v>377.2</v>
      </c>
    </row>
    <row r="8250" spans="2:5" x14ac:dyDescent="0.2">
      <c r="B8250" s="144" t="s">
        <v>40818</v>
      </c>
      <c r="C8250" s="145" t="s">
        <v>40819</v>
      </c>
      <c r="D8250" s="145" t="s">
        <v>1549</v>
      </c>
      <c r="E8250" s="146">
        <v>417.55</v>
      </c>
    </row>
    <row r="8251" spans="2:5" x14ac:dyDescent="0.2">
      <c r="B8251" s="144" t="s">
        <v>40820</v>
      </c>
      <c r="C8251" s="145" t="s">
        <v>40821</v>
      </c>
      <c r="D8251" s="145" t="s">
        <v>1549</v>
      </c>
      <c r="E8251" s="146">
        <v>700.96</v>
      </c>
    </row>
    <row r="8252" spans="2:5" x14ac:dyDescent="0.2">
      <c r="B8252" s="144" t="s">
        <v>40822</v>
      </c>
      <c r="C8252" s="145" t="s">
        <v>40823</v>
      </c>
      <c r="D8252" s="145" t="s">
        <v>1549</v>
      </c>
      <c r="E8252" s="146">
        <v>24.71</v>
      </c>
    </row>
    <row r="8253" spans="2:5" x14ac:dyDescent="0.2">
      <c r="B8253" s="144" t="s">
        <v>40824</v>
      </c>
      <c r="C8253" s="145" t="s">
        <v>40825</v>
      </c>
      <c r="D8253" s="145" t="s">
        <v>1549</v>
      </c>
      <c r="E8253" s="146">
        <v>57.73</v>
      </c>
    </row>
    <row r="8254" spans="2:5" x14ac:dyDescent="0.2">
      <c r="B8254" s="144" t="s">
        <v>40826</v>
      </c>
      <c r="C8254" s="145" t="s">
        <v>40827</v>
      </c>
      <c r="D8254" s="145" t="s">
        <v>1549</v>
      </c>
      <c r="E8254" s="146">
        <v>101.51</v>
      </c>
    </row>
    <row r="8255" spans="2:5" x14ac:dyDescent="0.2">
      <c r="B8255" s="144" t="s">
        <v>40828</v>
      </c>
      <c r="C8255" s="145" t="s">
        <v>40829</v>
      </c>
      <c r="D8255" s="145" t="s">
        <v>1549</v>
      </c>
      <c r="E8255" s="146">
        <v>190.44</v>
      </c>
    </row>
    <row r="8256" spans="2:5" x14ac:dyDescent="0.2">
      <c r="B8256" s="144" t="s">
        <v>40830</v>
      </c>
      <c r="C8256" s="145" t="s">
        <v>40831</v>
      </c>
      <c r="D8256" s="145" t="s">
        <v>1549</v>
      </c>
      <c r="E8256" s="146">
        <v>1037.9000000000001</v>
      </c>
    </row>
    <row r="8257" spans="2:5" x14ac:dyDescent="0.2">
      <c r="B8257" s="144" t="s">
        <v>40832</v>
      </c>
      <c r="C8257" s="145" t="s">
        <v>40833</v>
      </c>
      <c r="D8257" s="145" t="s">
        <v>1549</v>
      </c>
      <c r="E8257" s="146">
        <v>1516.68</v>
      </c>
    </row>
    <row r="8258" spans="2:5" x14ac:dyDescent="0.2">
      <c r="B8258" s="144" t="s">
        <v>40834</v>
      </c>
      <c r="C8258" s="145" t="s">
        <v>40835</v>
      </c>
      <c r="D8258" s="145" t="s">
        <v>1549</v>
      </c>
      <c r="E8258" s="146">
        <v>953.67</v>
      </c>
    </row>
    <row r="8259" spans="2:5" x14ac:dyDescent="0.2">
      <c r="B8259" s="144" t="s">
        <v>40836</v>
      </c>
      <c r="C8259" s="145" t="s">
        <v>32113</v>
      </c>
      <c r="D8259" s="145" t="s">
        <v>1549</v>
      </c>
      <c r="E8259" s="146">
        <v>631</v>
      </c>
    </row>
    <row r="8260" spans="2:5" x14ac:dyDescent="0.2">
      <c r="B8260" s="144" t="s">
        <v>40837</v>
      </c>
      <c r="C8260" s="145" t="s">
        <v>40838</v>
      </c>
      <c r="D8260" s="145" t="s">
        <v>1549</v>
      </c>
      <c r="E8260" s="146">
        <v>631</v>
      </c>
    </row>
    <row r="8261" spans="2:5" x14ac:dyDescent="0.2">
      <c r="B8261" s="144" t="s">
        <v>40839</v>
      </c>
      <c r="C8261" s="145" t="s">
        <v>40840</v>
      </c>
      <c r="D8261" s="145" t="s">
        <v>1549</v>
      </c>
      <c r="E8261" s="146">
        <v>1787.52</v>
      </c>
    </row>
    <row r="8262" spans="2:5" x14ac:dyDescent="0.2">
      <c r="B8262" s="144" t="s">
        <v>40841</v>
      </c>
      <c r="C8262" s="145" t="s">
        <v>40842</v>
      </c>
      <c r="D8262" s="145" t="s">
        <v>1549</v>
      </c>
      <c r="E8262" s="146">
        <v>1915.36</v>
      </c>
    </row>
    <row r="8263" spans="2:5" x14ac:dyDescent="0.2">
      <c r="B8263" s="144" t="s">
        <v>40843</v>
      </c>
      <c r="C8263" s="145" t="s">
        <v>40844</v>
      </c>
      <c r="D8263" s="145" t="s">
        <v>1549</v>
      </c>
      <c r="E8263" s="146">
        <v>2285.63</v>
      </c>
    </row>
    <row r="8264" spans="2:5" x14ac:dyDescent="0.2">
      <c r="B8264" s="144" t="s">
        <v>40845</v>
      </c>
      <c r="C8264" s="145" t="s">
        <v>40846</v>
      </c>
      <c r="D8264" s="145" t="s">
        <v>1549</v>
      </c>
      <c r="E8264" s="146">
        <v>38.01</v>
      </c>
    </row>
    <row r="8265" spans="2:5" x14ac:dyDescent="0.2">
      <c r="B8265" s="144" t="s">
        <v>40847</v>
      </c>
      <c r="C8265" s="145" t="s">
        <v>40848</v>
      </c>
      <c r="D8265" s="145" t="s">
        <v>1549</v>
      </c>
      <c r="E8265" s="146">
        <v>29.96</v>
      </c>
    </row>
    <row r="8266" spans="2:5" x14ac:dyDescent="0.2">
      <c r="B8266" s="144" t="s">
        <v>40849</v>
      </c>
      <c r="C8266" s="145" t="s">
        <v>40850</v>
      </c>
      <c r="D8266" s="145" t="s">
        <v>1549</v>
      </c>
      <c r="E8266" s="146">
        <v>21.65</v>
      </c>
    </row>
    <row r="8267" spans="2:5" x14ac:dyDescent="0.2">
      <c r="B8267" s="144" t="s">
        <v>40851</v>
      </c>
      <c r="C8267" s="145" t="s">
        <v>40852</v>
      </c>
      <c r="D8267" s="145" t="s">
        <v>1549</v>
      </c>
      <c r="E8267" s="146">
        <v>21.65</v>
      </c>
    </row>
    <row r="8268" spans="2:5" x14ac:dyDescent="0.2">
      <c r="B8268" s="144" t="s">
        <v>40853</v>
      </c>
      <c r="C8268" s="145" t="s">
        <v>40854</v>
      </c>
      <c r="D8268" s="145" t="s">
        <v>1549</v>
      </c>
      <c r="E8268" s="146">
        <v>84.51</v>
      </c>
    </row>
    <row r="8269" spans="2:5" x14ac:dyDescent="0.2">
      <c r="B8269" s="144" t="s">
        <v>40855</v>
      </c>
      <c r="C8269" s="145" t="s">
        <v>40856</v>
      </c>
      <c r="D8269" s="145" t="s">
        <v>1549</v>
      </c>
      <c r="E8269" s="146">
        <v>97.36</v>
      </c>
    </row>
    <row r="8270" spans="2:5" x14ac:dyDescent="0.2">
      <c r="B8270" s="144" t="s">
        <v>40857</v>
      </c>
      <c r="C8270" s="145" t="s">
        <v>40858</v>
      </c>
      <c r="D8270" s="145" t="s">
        <v>1549</v>
      </c>
      <c r="E8270" s="146">
        <v>356.32</v>
      </c>
    </row>
    <row r="8271" spans="2:5" x14ac:dyDescent="0.2">
      <c r="B8271" s="144" t="s">
        <v>40859</v>
      </c>
      <c r="C8271" s="145" t="s">
        <v>40860</v>
      </c>
      <c r="D8271" s="145" t="s">
        <v>1549</v>
      </c>
      <c r="E8271" s="146">
        <v>51.97</v>
      </c>
    </row>
    <row r="8272" spans="2:5" x14ac:dyDescent="0.2">
      <c r="B8272" s="144" t="s">
        <v>40861</v>
      </c>
      <c r="C8272" s="145" t="s">
        <v>40862</v>
      </c>
      <c r="D8272" s="145" t="s">
        <v>1549</v>
      </c>
      <c r="E8272" s="146">
        <v>154.63</v>
      </c>
    </row>
    <row r="8273" spans="2:5" x14ac:dyDescent="0.2">
      <c r="B8273" s="144" t="s">
        <v>40863</v>
      </c>
      <c r="C8273" s="145" t="s">
        <v>40864</v>
      </c>
      <c r="D8273" s="145" t="s">
        <v>1549</v>
      </c>
      <c r="E8273" s="146">
        <v>180</v>
      </c>
    </row>
    <row r="8274" spans="2:5" ht="22.5" x14ac:dyDescent="0.2">
      <c r="B8274" s="144" t="s">
        <v>40865</v>
      </c>
      <c r="C8274" s="145" t="s">
        <v>40866</v>
      </c>
      <c r="D8274" s="145" t="s">
        <v>1549</v>
      </c>
      <c r="E8274" s="146">
        <v>68.69</v>
      </c>
    </row>
    <row r="8275" spans="2:5" ht="22.5" x14ac:dyDescent="0.2">
      <c r="B8275" s="144" t="s">
        <v>40867</v>
      </c>
      <c r="C8275" s="145" t="s">
        <v>40868</v>
      </c>
      <c r="D8275" s="145" t="s">
        <v>1549</v>
      </c>
      <c r="E8275" s="146">
        <v>99.99</v>
      </c>
    </row>
    <row r="8276" spans="2:5" ht="22.5" x14ac:dyDescent="0.2">
      <c r="B8276" s="144" t="s">
        <v>40869</v>
      </c>
      <c r="C8276" s="145" t="s">
        <v>40870</v>
      </c>
      <c r="D8276" s="145" t="s">
        <v>1549</v>
      </c>
      <c r="E8276" s="146">
        <v>118.08</v>
      </c>
    </row>
    <row r="8277" spans="2:5" x14ac:dyDescent="0.2">
      <c r="B8277" s="144" t="s">
        <v>40871</v>
      </c>
      <c r="C8277" s="145" t="s">
        <v>40872</v>
      </c>
      <c r="D8277" s="145" t="s">
        <v>1549</v>
      </c>
      <c r="E8277" s="146">
        <v>108.6</v>
      </c>
    </row>
    <row r="8278" spans="2:5" ht="22.5" x14ac:dyDescent="0.2">
      <c r="B8278" s="144" t="s">
        <v>40873</v>
      </c>
      <c r="C8278" s="145" t="s">
        <v>40874</v>
      </c>
      <c r="D8278" s="145" t="s">
        <v>1549</v>
      </c>
      <c r="E8278" s="146">
        <v>5451.74</v>
      </c>
    </row>
    <row r="8279" spans="2:5" x14ac:dyDescent="0.2">
      <c r="B8279" s="144" t="s">
        <v>40875</v>
      </c>
      <c r="C8279" s="145" t="s">
        <v>33827</v>
      </c>
      <c r="D8279" s="145" t="s">
        <v>1549</v>
      </c>
      <c r="E8279" s="146">
        <v>97</v>
      </c>
    </row>
    <row r="8280" spans="2:5" x14ac:dyDescent="0.2">
      <c r="B8280" s="144" t="s">
        <v>40876</v>
      </c>
      <c r="C8280" s="145" t="s">
        <v>40877</v>
      </c>
      <c r="D8280" s="145" t="s">
        <v>5902</v>
      </c>
      <c r="E8280" s="146">
        <v>4.3</v>
      </c>
    </row>
    <row r="8281" spans="2:5" x14ac:dyDescent="0.2">
      <c r="B8281" s="144" t="s">
        <v>40878</v>
      </c>
      <c r="C8281" s="145" t="s">
        <v>40879</v>
      </c>
      <c r="D8281" s="145" t="s">
        <v>1549</v>
      </c>
      <c r="E8281" s="146">
        <v>53.6</v>
      </c>
    </row>
    <row r="8282" spans="2:5" x14ac:dyDescent="0.2">
      <c r="B8282" s="144" t="s">
        <v>40880</v>
      </c>
      <c r="C8282" s="145" t="s">
        <v>40881</v>
      </c>
      <c r="D8282" s="145" t="s">
        <v>1549</v>
      </c>
      <c r="E8282" s="146">
        <v>94.4</v>
      </c>
    </row>
    <row r="8283" spans="2:5" x14ac:dyDescent="0.2">
      <c r="B8283" s="144" t="s">
        <v>40882</v>
      </c>
      <c r="C8283" s="145" t="s">
        <v>40883</v>
      </c>
      <c r="D8283" s="145" t="s">
        <v>1549</v>
      </c>
      <c r="E8283" s="146">
        <v>168.7</v>
      </c>
    </row>
    <row r="8284" spans="2:5" x14ac:dyDescent="0.2">
      <c r="B8284" s="144" t="s">
        <v>40884</v>
      </c>
      <c r="C8284" s="145" t="s">
        <v>40885</v>
      </c>
      <c r="D8284" s="145" t="s">
        <v>1549</v>
      </c>
      <c r="E8284" s="146">
        <v>338.32</v>
      </c>
    </row>
    <row r="8285" spans="2:5" x14ac:dyDescent="0.2">
      <c r="B8285" s="144" t="s">
        <v>40886</v>
      </c>
      <c r="C8285" s="145" t="s">
        <v>40887</v>
      </c>
      <c r="D8285" s="145" t="s">
        <v>1549</v>
      </c>
      <c r="E8285" s="146">
        <v>536.70000000000005</v>
      </c>
    </row>
    <row r="8286" spans="2:5" x14ac:dyDescent="0.2">
      <c r="B8286" s="144" t="s">
        <v>40888</v>
      </c>
      <c r="C8286" s="145" t="s">
        <v>40889</v>
      </c>
      <c r="D8286" s="145" t="s">
        <v>1549</v>
      </c>
      <c r="E8286" s="146">
        <v>675.8</v>
      </c>
    </row>
    <row r="8287" spans="2:5" ht="22.5" x14ac:dyDescent="0.2">
      <c r="B8287" s="144" t="s">
        <v>40890</v>
      </c>
      <c r="C8287" s="145" t="s">
        <v>40891</v>
      </c>
      <c r="D8287" s="145" t="s">
        <v>1549</v>
      </c>
      <c r="E8287" s="146">
        <v>113.95</v>
      </c>
    </row>
    <row r="8288" spans="2:5" x14ac:dyDescent="0.2">
      <c r="B8288" s="144" t="s">
        <v>40892</v>
      </c>
      <c r="C8288" s="145" t="s">
        <v>40893</v>
      </c>
      <c r="D8288" s="145" t="s">
        <v>1549</v>
      </c>
      <c r="E8288" s="146">
        <v>617.64</v>
      </c>
    </row>
    <row r="8289" spans="2:5" ht="22.5" x14ac:dyDescent="0.2">
      <c r="B8289" s="144" t="s">
        <v>40894</v>
      </c>
      <c r="C8289" s="145" t="s">
        <v>40895</v>
      </c>
      <c r="D8289" s="145" t="s">
        <v>1549</v>
      </c>
      <c r="E8289" s="146">
        <v>45.22</v>
      </c>
    </row>
    <row r="8290" spans="2:5" x14ac:dyDescent="0.2">
      <c r="B8290" s="144" t="s">
        <v>40896</v>
      </c>
      <c r="C8290" s="145" t="s">
        <v>40897</v>
      </c>
      <c r="D8290" s="145" t="s">
        <v>26257</v>
      </c>
      <c r="E8290" s="146">
        <v>397.38</v>
      </c>
    </row>
    <row r="8291" spans="2:5" x14ac:dyDescent="0.2">
      <c r="B8291" s="144" t="s">
        <v>40898</v>
      </c>
      <c r="C8291" s="145" t="s">
        <v>40899</v>
      </c>
      <c r="D8291" s="145" t="s">
        <v>26257</v>
      </c>
      <c r="E8291" s="146">
        <v>1918.34</v>
      </c>
    </row>
    <row r="8292" spans="2:5" x14ac:dyDescent="0.2">
      <c r="B8292" s="144" t="s">
        <v>40900</v>
      </c>
      <c r="C8292" s="145" t="s">
        <v>40901</v>
      </c>
      <c r="D8292" s="145" t="s">
        <v>26257</v>
      </c>
      <c r="E8292" s="146">
        <v>493.29</v>
      </c>
    </row>
    <row r="8293" spans="2:5" x14ac:dyDescent="0.2">
      <c r="B8293" s="144" t="s">
        <v>40902</v>
      </c>
      <c r="C8293" s="145" t="s">
        <v>40903</v>
      </c>
      <c r="D8293" s="145" t="s">
        <v>1549</v>
      </c>
      <c r="E8293" s="146">
        <v>179.09</v>
      </c>
    </row>
    <row r="8294" spans="2:5" x14ac:dyDescent="0.2">
      <c r="B8294" s="144" t="s">
        <v>40904</v>
      </c>
      <c r="C8294" s="145" t="s">
        <v>40905</v>
      </c>
      <c r="D8294" s="145" t="s">
        <v>1549</v>
      </c>
      <c r="E8294" s="146">
        <v>47.54</v>
      </c>
    </row>
    <row r="8295" spans="2:5" x14ac:dyDescent="0.2">
      <c r="B8295" s="144" t="s">
        <v>40906</v>
      </c>
      <c r="C8295" s="145" t="s">
        <v>40907</v>
      </c>
      <c r="D8295" s="145" t="s">
        <v>1549</v>
      </c>
      <c r="E8295" s="146">
        <v>212.2</v>
      </c>
    </row>
    <row r="8296" spans="2:5" ht="33.75" x14ac:dyDescent="0.2">
      <c r="B8296" s="144" t="s">
        <v>40908</v>
      </c>
      <c r="C8296" s="145" t="s">
        <v>40909</v>
      </c>
      <c r="D8296" s="145" t="s">
        <v>1770</v>
      </c>
      <c r="E8296" s="146">
        <v>548.1</v>
      </c>
    </row>
    <row r="8297" spans="2:5" x14ac:dyDescent="0.2">
      <c r="B8297" s="144" t="s">
        <v>40910</v>
      </c>
      <c r="C8297" s="145" t="s">
        <v>40911</v>
      </c>
      <c r="D8297" s="145" t="s">
        <v>1549</v>
      </c>
      <c r="E8297" s="146">
        <v>6269.08</v>
      </c>
    </row>
    <row r="8298" spans="2:5" x14ac:dyDescent="0.2">
      <c r="B8298" s="144" t="s">
        <v>40912</v>
      </c>
      <c r="C8298" s="145" t="s">
        <v>40913</v>
      </c>
      <c r="D8298" s="145" t="s">
        <v>1549</v>
      </c>
      <c r="E8298" s="146">
        <v>2740.48</v>
      </c>
    </row>
    <row r="8299" spans="2:5" x14ac:dyDescent="0.2">
      <c r="B8299" s="144" t="s">
        <v>40914</v>
      </c>
      <c r="C8299" s="145" t="s">
        <v>40915</v>
      </c>
      <c r="D8299" s="145" t="s">
        <v>1549</v>
      </c>
      <c r="E8299" s="146">
        <v>4795.8599999999997</v>
      </c>
    </row>
    <row r="8300" spans="2:5" ht="22.5" x14ac:dyDescent="0.2">
      <c r="B8300" s="144" t="s">
        <v>40916</v>
      </c>
      <c r="C8300" s="145" t="s">
        <v>40917</v>
      </c>
      <c r="D8300" s="145" t="s">
        <v>1549</v>
      </c>
      <c r="E8300" s="146">
        <v>4316.2700000000004</v>
      </c>
    </row>
    <row r="8301" spans="2:5" x14ac:dyDescent="0.2">
      <c r="B8301" s="144" t="s">
        <v>40918</v>
      </c>
      <c r="C8301" s="145" t="s">
        <v>40919</v>
      </c>
      <c r="D8301" s="145" t="s">
        <v>1549</v>
      </c>
      <c r="E8301" s="146">
        <v>2.2799999999999998</v>
      </c>
    </row>
    <row r="8302" spans="2:5" x14ac:dyDescent="0.2">
      <c r="B8302" s="144" t="s">
        <v>40920</v>
      </c>
      <c r="C8302" s="145" t="s">
        <v>33340</v>
      </c>
      <c r="D8302" s="145" t="s">
        <v>1549</v>
      </c>
      <c r="E8302" s="146">
        <v>101.52</v>
      </c>
    </row>
    <row r="8303" spans="2:5" x14ac:dyDescent="0.2">
      <c r="B8303" s="144" t="s">
        <v>40921</v>
      </c>
      <c r="C8303" s="145" t="s">
        <v>40922</v>
      </c>
      <c r="D8303" s="145" t="s">
        <v>1549</v>
      </c>
      <c r="E8303" s="146">
        <v>14.18</v>
      </c>
    </row>
    <row r="8304" spans="2:5" ht="22.5" x14ac:dyDescent="0.2">
      <c r="B8304" s="144" t="s">
        <v>40923</v>
      </c>
      <c r="C8304" s="145" t="s">
        <v>40924</v>
      </c>
      <c r="D8304" s="145" t="s">
        <v>1549</v>
      </c>
      <c r="E8304" s="146">
        <v>1.02</v>
      </c>
    </row>
    <row r="8305" spans="2:5" ht="22.5" x14ac:dyDescent="0.2">
      <c r="B8305" s="144" t="s">
        <v>40925</v>
      </c>
      <c r="C8305" s="145" t="s">
        <v>40926</v>
      </c>
      <c r="D8305" s="145" t="s">
        <v>1549</v>
      </c>
      <c r="E8305" s="146">
        <v>6.9</v>
      </c>
    </row>
    <row r="8306" spans="2:5" x14ac:dyDescent="0.2">
      <c r="B8306" s="144" t="s">
        <v>40927</v>
      </c>
      <c r="C8306" s="145" t="s">
        <v>40928</v>
      </c>
      <c r="D8306" s="145" t="s">
        <v>1549</v>
      </c>
      <c r="E8306" s="146">
        <v>13.8</v>
      </c>
    </row>
    <row r="8307" spans="2:5" x14ac:dyDescent="0.2">
      <c r="B8307" s="144" t="s">
        <v>40929</v>
      </c>
      <c r="C8307" s="145" t="s">
        <v>40928</v>
      </c>
      <c r="D8307" s="145" t="s">
        <v>1549</v>
      </c>
      <c r="E8307" s="146">
        <v>6.9</v>
      </c>
    </row>
    <row r="8308" spans="2:5" x14ac:dyDescent="0.2">
      <c r="B8308" s="144" t="s">
        <v>40930</v>
      </c>
      <c r="C8308" s="145" t="s">
        <v>40931</v>
      </c>
      <c r="D8308" s="145" t="s">
        <v>1549</v>
      </c>
      <c r="E8308" s="146">
        <v>106.12</v>
      </c>
    </row>
    <row r="8309" spans="2:5" x14ac:dyDescent="0.2">
      <c r="B8309" s="144" t="s">
        <v>40932</v>
      </c>
      <c r="C8309" s="145" t="s">
        <v>40933</v>
      </c>
      <c r="D8309" s="145" t="s">
        <v>1549</v>
      </c>
      <c r="E8309" s="146">
        <v>19.600000000000001</v>
      </c>
    </row>
    <row r="8310" spans="2:5" x14ac:dyDescent="0.2">
      <c r="B8310" s="144" t="s">
        <v>40934</v>
      </c>
      <c r="C8310" s="145" t="s">
        <v>40935</v>
      </c>
      <c r="D8310" s="145" t="s">
        <v>1549</v>
      </c>
      <c r="E8310" s="146">
        <v>17.8</v>
      </c>
    </row>
    <row r="8311" spans="2:5" x14ac:dyDescent="0.2">
      <c r="B8311" s="144" t="s">
        <v>40936</v>
      </c>
      <c r="C8311" s="145" t="s">
        <v>40937</v>
      </c>
      <c r="D8311" s="145" t="s">
        <v>1549</v>
      </c>
      <c r="E8311" s="146">
        <v>40</v>
      </c>
    </row>
    <row r="8312" spans="2:5" x14ac:dyDescent="0.2">
      <c r="B8312" s="144" t="s">
        <v>40938</v>
      </c>
      <c r="C8312" s="145" t="s">
        <v>40939</v>
      </c>
      <c r="D8312" s="145" t="s">
        <v>1549</v>
      </c>
      <c r="E8312" s="146">
        <v>38.58</v>
      </c>
    </row>
    <row r="8313" spans="2:5" x14ac:dyDescent="0.2">
      <c r="B8313" s="144" t="s">
        <v>40940</v>
      </c>
      <c r="C8313" s="145" t="s">
        <v>40941</v>
      </c>
      <c r="D8313" s="145" t="s">
        <v>1549</v>
      </c>
      <c r="E8313" s="146">
        <v>6</v>
      </c>
    </row>
    <row r="8314" spans="2:5" x14ac:dyDescent="0.2">
      <c r="B8314" s="144" t="s">
        <v>40942</v>
      </c>
      <c r="C8314" s="145" t="s">
        <v>40943</v>
      </c>
      <c r="D8314" s="145" t="s">
        <v>1770</v>
      </c>
      <c r="E8314" s="146">
        <v>45.3</v>
      </c>
    </row>
    <row r="8315" spans="2:5" x14ac:dyDescent="0.2">
      <c r="B8315" s="144" t="s">
        <v>40944</v>
      </c>
      <c r="C8315" s="145" t="s">
        <v>40945</v>
      </c>
      <c r="D8315" s="145" t="s">
        <v>1770</v>
      </c>
      <c r="E8315" s="146">
        <v>67.98</v>
      </c>
    </row>
    <row r="8316" spans="2:5" x14ac:dyDescent="0.2">
      <c r="B8316" s="144" t="s">
        <v>40946</v>
      </c>
      <c r="C8316" s="145" t="s">
        <v>40947</v>
      </c>
      <c r="D8316" s="145" t="s">
        <v>1770</v>
      </c>
      <c r="E8316" s="146">
        <v>36.33</v>
      </c>
    </row>
    <row r="8317" spans="2:5" x14ac:dyDescent="0.2">
      <c r="B8317" s="144" t="s">
        <v>40948</v>
      </c>
      <c r="C8317" s="145" t="s">
        <v>40949</v>
      </c>
      <c r="D8317" s="145" t="s">
        <v>1549</v>
      </c>
      <c r="E8317" s="146">
        <v>182.6</v>
      </c>
    </row>
    <row r="8318" spans="2:5" x14ac:dyDescent="0.2">
      <c r="B8318" s="144" t="s">
        <v>40950</v>
      </c>
      <c r="C8318" s="145" t="s">
        <v>40951</v>
      </c>
      <c r="D8318" s="145" t="s">
        <v>1549</v>
      </c>
      <c r="E8318" s="146">
        <v>191.83</v>
      </c>
    </row>
    <row r="8319" spans="2:5" x14ac:dyDescent="0.2">
      <c r="B8319" s="144" t="s">
        <v>40952</v>
      </c>
      <c r="C8319" s="145" t="s">
        <v>40953</v>
      </c>
      <c r="D8319" s="145" t="s">
        <v>1549</v>
      </c>
      <c r="E8319" s="146">
        <v>3.38</v>
      </c>
    </row>
    <row r="8320" spans="2:5" x14ac:dyDescent="0.2">
      <c r="B8320" s="144" t="s">
        <v>40954</v>
      </c>
      <c r="C8320" s="145" t="s">
        <v>40955</v>
      </c>
      <c r="D8320" s="145" t="s">
        <v>1549</v>
      </c>
      <c r="E8320" s="146">
        <v>3.38</v>
      </c>
    </row>
    <row r="8321" spans="2:5" x14ac:dyDescent="0.2">
      <c r="B8321" s="144" t="s">
        <v>40956</v>
      </c>
      <c r="C8321" s="145" t="s">
        <v>40957</v>
      </c>
      <c r="D8321" s="145" t="s">
        <v>1549</v>
      </c>
      <c r="E8321" s="146">
        <v>22.05</v>
      </c>
    </row>
    <row r="8322" spans="2:5" x14ac:dyDescent="0.2">
      <c r="B8322" s="144" t="s">
        <v>40958</v>
      </c>
      <c r="C8322" s="145" t="s">
        <v>40959</v>
      </c>
      <c r="D8322" s="145" t="s">
        <v>1549</v>
      </c>
      <c r="E8322" s="146">
        <v>3.32</v>
      </c>
    </row>
    <row r="8323" spans="2:5" x14ac:dyDescent="0.2">
      <c r="B8323" s="144" t="s">
        <v>40960</v>
      </c>
      <c r="C8323" s="145" t="s">
        <v>40961</v>
      </c>
      <c r="D8323" s="145" t="s">
        <v>1549</v>
      </c>
      <c r="E8323" s="146">
        <v>4.29</v>
      </c>
    </row>
    <row r="8324" spans="2:5" x14ac:dyDescent="0.2">
      <c r="B8324" s="144" t="s">
        <v>40962</v>
      </c>
      <c r="C8324" s="145" t="s">
        <v>40963</v>
      </c>
      <c r="D8324" s="145" t="s">
        <v>1549</v>
      </c>
      <c r="E8324" s="146">
        <v>15.83</v>
      </c>
    </row>
    <row r="8325" spans="2:5" x14ac:dyDescent="0.2">
      <c r="B8325" s="144" t="s">
        <v>40964</v>
      </c>
      <c r="C8325" s="145" t="s">
        <v>40965</v>
      </c>
      <c r="D8325" s="145" t="s">
        <v>1549</v>
      </c>
      <c r="E8325" s="146">
        <v>23.31</v>
      </c>
    </row>
    <row r="8326" spans="2:5" x14ac:dyDescent="0.2">
      <c r="B8326" s="144" t="s">
        <v>40966</v>
      </c>
      <c r="C8326" s="145" t="s">
        <v>40967</v>
      </c>
      <c r="D8326" s="145" t="s">
        <v>1549</v>
      </c>
      <c r="E8326" s="146">
        <v>71.13</v>
      </c>
    </row>
    <row r="8327" spans="2:5" x14ac:dyDescent="0.2">
      <c r="B8327" s="144" t="s">
        <v>40968</v>
      </c>
      <c r="C8327" s="145" t="s">
        <v>40969</v>
      </c>
      <c r="D8327" s="145" t="s">
        <v>1549</v>
      </c>
      <c r="E8327" s="146">
        <v>11.54</v>
      </c>
    </row>
    <row r="8328" spans="2:5" x14ac:dyDescent="0.2">
      <c r="B8328" s="144" t="s">
        <v>40970</v>
      </c>
      <c r="C8328" s="145" t="s">
        <v>40971</v>
      </c>
      <c r="D8328" s="145" t="s">
        <v>1549</v>
      </c>
      <c r="E8328" s="146">
        <v>4.38</v>
      </c>
    </row>
    <row r="8329" spans="2:5" x14ac:dyDescent="0.2">
      <c r="B8329" s="144" t="s">
        <v>40972</v>
      </c>
      <c r="C8329" s="145" t="s">
        <v>40973</v>
      </c>
      <c r="D8329" s="145" t="s">
        <v>1549</v>
      </c>
      <c r="E8329" s="146">
        <v>8.42</v>
      </c>
    </row>
    <row r="8330" spans="2:5" x14ac:dyDescent="0.2">
      <c r="B8330" s="144" t="s">
        <v>40974</v>
      </c>
      <c r="C8330" s="145" t="s">
        <v>40975</v>
      </c>
      <c r="D8330" s="145" t="s">
        <v>1549</v>
      </c>
      <c r="E8330" s="146">
        <v>55.35</v>
      </c>
    </row>
    <row r="8331" spans="2:5" x14ac:dyDescent="0.2">
      <c r="B8331" s="144" t="s">
        <v>40976</v>
      </c>
      <c r="C8331" s="145" t="s">
        <v>40977</v>
      </c>
      <c r="D8331" s="145" t="s">
        <v>1549</v>
      </c>
      <c r="E8331" s="146">
        <v>55.35</v>
      </c>
    </row>
    <row r="8332" spans="2:5" x14ac:dyDescent="0.2">
      <c r="B8332" s="144" t="s">
        <v>40978</v>
      </c>
      <c r="C8332" s="145" t="s">
        <v>40979</v>
      </c>
      <c r="D8332" s="145" t="s">
        <v>1549</v>
      </c>
      <c r="E8332" s="146">
        <v>49.28</v>
      </c>
    </row>
    <row r="8333" spans="2:5" ht="22.5" x14ac:dyDescent="0.2">
      <c r="B8333" s="144" t="s">
        <v>40980</v>
      </c>
      <c r="C8333" s="145" t="s">
        <v>32915</v>
      </c>
      <c r="D8333" s="145" t="s">
        <v>1549</v>
      </c>
      <c r="E8333" s="146">
        <v>4.54</v>
      </c>
    </row>
    <row r="8334" spans="2:5" x14ac:dyDescent="0.2">
      <c r="B8334" s="144" t="s">
        <v>40981</v>
      </c>
      <c r="C8334" s="145" t="s">
        <v>32921</v>
      </c>
      <c r="D8334" s="145" t="s">
        <v>1549</v>
      </c>
      <c r="E8334" s="146">
        <v>16.13</v>
      </c>
    </row>
    <row r="8335" spans="2:5" x14ac:dyDescent="0.2">
      <c r="B8335" s="144" t="s">
        <v>40982</v>
      </c>
      <c r="C8335" s="145" t="s">
        <v>40983</v>
      </c>
      <c r="D8335" s="145" t="s">
        <v>1549</v>
      </c>
      <c r="E8335" s="146">
        <v>16.13</v>
      </c>
    </row>
    <row r="8336" spans="2:5" ht="22.5" x14ac:dyDescent="0.2">
      <c r="B8336" s="144" t="s">
        <v>40984</v>
      </c>
      <c r="C8336" s="145" t="s">
        <v>40985</v>
      </c>
      <c r="D8336" s="145" t="s">
        <v>1549</v>
      </c>
      <c r="E8336" s="146">
        <v>32.119999999999997</v>
      </c>
    </row>
    <row r="8337" spans="2:5" ht="22.5" x14ac:dyDescent="0.2">
      <c r="B8337" s="144" t="s">
        <v>40986</v>
      </c>
      <c r="C8337" s="145" t="s">
        <v>40987</v>
      </c>
      <c r="D8337" s="145" t="s">
        <v>1549</v>
      </c>
      <c r="E8337" s="146">
        <v>45.2</v>
      </c>
    </row>
    <row r="8338" spans="2:5" ht="22.5" x14ac:dyDescent="0.2">
      <c r="B8338" s="144" t="s">
        <v>40988</v>
      </c>
      <c r="C8338" s="145" t="s">
        <v>40989</v>
      </c>
      <c r="D8338" s="145" t="s">
        <v>1549</v>
      </c>
      <c r="E8338" s="146">
        <v>38.51</v>
      </c>
    </row>
    <row r="8339" spans="2:5" ht="22.5" x14ac:dyDescent="0.2">
      <c r="B8339" s="144" t="s">
        <v>40990</v>
      </c>
      <c r="C8339" s="145" t="s">
        <v>40991</v>
      </c>
      <c r="D8339" s="145" t="s">
        <v>1549</v>
      </c>
      <c r="E8339" s="146">
        <v>62.5</v>
      </c>
    </row>
    <row r="8340" spans="2:5" x14ac:dyDescent="0.2">
      <c r="B8340" s="144" t="s">
        <v>40992</v>
      </c>
      <c r="C8340" s="145" t="s">
        <v>40993</v>
      </c>
      <c r="D8340" s="145" t="s">
        <v>1549</v>
      </c>
      <c r="E8340" s="146">
        <v>13.33</v>
      </c>
    </row>
    <row r="8341" spans="2:5" x14ac:dyDescent="0.2">
      <c r="B8341" s="144" t="s">
        <v>40994</v>
      </c>
      <c r="C8341" s="145" t="s">
        <v>40995</v>
      </c>
      <c r="D8341" s="145" t="s">
        <v>1549</v>
      </c>
      <c r="E8341" s="146">
        <v>11.71</v>
      </c>
    </row>
    <row r="8342" spans="2:5" x14ac:dyDescent="0.2">
      <c r="B8342" s="144" t="s">
        <v>40996</v>
      </c>
      <c r="C8342" s="145" t="s">
        <v>40997</v>
      </c>
      <c r="D8342" s="145" t="s">
        <v>1549</v>
      </c>
      <c r="E8342" s="146">
        <v>35.39</v>
      </c>
    </row>
    <row r="8343" spans="2:5" x14ac:dyDescent="0.2">
      <c r="B8343" s="144" t="s">
        <v>40998</v>
      </c>
      <c r="C8343" s="145" t="s">
        <v>40999</v>
      </c>
      <c r="D8343" s="145" t="s">
        <v>1549</v>
      </c>
      <c r="E8343" s="146">
        <v>31.36</v>
      </c>
    </row>
    <row r="8344" spans="2:5" x14ac:dyDescent="0.2">
      <c r="B8344" s="144" t="s">
        <v>41000</v>
      </c>
      <c r="C8344" s="145" t="s">
        <v>41001</v>
      </c>
      <c r="D8344" s="145" t="s">
        <v>1549</v>
      </c>
      <c r="E8344" s="146">
        <v>48.74</v>
      </c>
    </row>
    <row r="8345" spans="2:5" x14ac:dyDescent="0.2">
      <c r="B8345" s="144" t="s">
        <v>41002</v>
      </c>
      <c r="C8345" s="145" t="s">
        <v>32963</v>
      </c>
      <c r="D8345" s="145" t="s">
        <v>1549</v>
      </c>
      <c r="E8345" s="146">
        <v>15.09</v>
      </c>
    </row>
    <row r="8346" spans="2:5" x14ac:dyDescent="0.2">
      <c r="B8346" s="144" t="s">
        <v>41003</v>
      </c>
      <c r="C8346" s="145" t="s">
        <v>41004</v>
      </c>
      <c r="D8346" s="145" t="s">
        <v>1549</v>
      </c>
      <c r="E8346" s="146">
        <v>8.42</v>
      </c>
    </row>
    <row r="8347" spans="2:5" x14ac:dyDescent="0.2">
      <c r="B8347" s="144" t="s">
        <v>41005</v>
      </c>
      <c r="C8347" s="145" t="s">
        <v>41006</v>
      </c>
      <c r="D8347" s="145" t="s">
        <v>1549</v>
      </c>
      <c r="E8347" s="146">
        <v>15.09</v>
      </c>
    </row>
    <row r="8348" spans="2:5" x14ac:dyDescent="0.2">
      <c r="B8348" s="144" t="s">
        <v>41007</v>
      </c>
      <c r="C8348" s="145" t="s">
        <v>41008</v>
      </c>
      <c r="D8348" s="145" t="s">
        <v>1549</v>
      </c>
      <c r="E8348" s="146">
        <v>48.06</v>
      </c>
    </row>
    <row r="8349" spans="2:5" x14ac:dyDescent="0.2">
      <c r="B8349" s="144" t="s">
        <v>41009</v>
      </c>
      <c r="C8349" s="145" t="s">
        <v>41010</v>
      </c>
      <c r="D8349" s="145" t="s">
        <v>1549</v>
      </c>
      <c r="E8349" s="146">
        <v>104.3</v>
      </c>
    </row>
    <row r="8350" spans="2:5" x14ac:dyDescent="0.2">
      <c r="B8350" s="144" t="s">
        <v>41011</v>
      </c>
      <c r="C8350" s="145" t="s">
        <v>41012</v>
      </c>
      <c r="D8350" s="145" t="s">
        <v>1549</v>
      </c>
      <c r="E8350" s="146">
        <v>115.62</v>
      </c>
    </row>
    <row r="8351" spans="2:5" x14ac:dyDescent="0.2">
      <c r="B8351" s="144" t="s">
        <v>41013</v>
      </c>
      <c r="C8351" s="145" t="s">
        <v>41014</v>
      </c>
      <c r="D8351" s="145" t="s">
        <v>1549</v>
      </c>
      <c r="E8351" s="146">
        <v>116.9</v>
      </c>
    </row>
    <row r="8352" spans="2:5" x14ac:dyDescent="0.2">
      <c r="B8352" s="144" t="s">
        <v>41015</v>
      </c>
      <c r="C8352" s="145" t="s">
        <v>41016</v>
      </c>
      <c r="D8352" s="145" t="s">
        <v>1549</v>
      </c>
      <c r="E8352" s="146">
        <v>119.15</v>
      </c>
    </row>
    <row r="8353" spans="2:5" x14ac:dyDescent="0.2">
      <c r="B8353" s="144" t="s">
        <v>41017</v>
      </c>
      <c r="C8353" s="145" t="s">
        <v>41018</v>
      </c>
      <c r="D8353" s="145" t="s">
        <v>1549</v>
      </c>
      <c r="E8353" s="146">
        <v>126.64</v>
      </c>
    </row>
    <row r="8354" spans="2:5" x14ac:dyDescent="0.2">
      <c r="B8354" s="144" t="s">
        <v>41019</v>
      </c>
      <c r="C8354" s="145" t="s">
        <v>41020</v>
      </c>
      <c r="D8354" s="145" t="s">
        <v>1549</v>
      </c>
      <c r="E8354" s="146">
        <v>146.07</v>
      </c>
    </row>
    <row r="8355" spans="2:5" x14ac:dyDescent="0.2">
      <c r="B8355" s="144" t="s">
        <v>41021</v>
      </c>
      <c r="C8355" s="145" t="s">
        <v>41022</v>
      </c>
      <c r="D8355" s="145" t="s">
        <v>1549</v>
      </c>
      <c r="E8355" s="146">
        <v>921.19</v>
      </c>
    </row>
    <row r="8356" spans="2:5" x14ac:dyDescent="0.2">
      <c r="B8356" s="144" t="s">
        <v>41023</v>
      </c>
      <c r="C8356" s="145" t="s">
        <v>33476</v>
      </c>
      <c r="D8356" s="145" t="s">
        <v>1549</v>
      </c>
      <c r="E8356" s="146">
        <v>855.4</v>
      </c>
    </row>
    <row r="8357" spans="2:5" x14ac:dyDescent="0.2">
      <c r="B8357" s="144" t="s">
        <v>41024</v>
      </c>
      <c r="C8357" s="145" t="s">
        <v>41025</v>
      </c>
      <c r="D8357" s="145" t="s">
        <v>1549</v>
      </c>
      <c r="E8357" s="146">
        <v>1280.45</v>
      </c>
    </row>
    <row r="8358" spans="2:5" x14ac:dyDescent="0.2">
      <c r="B8358" s="144" t="s">
        <v>41026</v>
      </c>
      <c r="C8358" s="145" t="s">
        <v>41027</v>
      </c>
      <c r="D8358" s="145" t="s">
        <v>1549</v>
      </c>
      <c r="E8358" s="146">
        <v>240.28</v>
      </c>
    </row>
    <row r="8359" spans="2:5" x14ac:dyDescent="0.2">
      <c r="B8359" s="144" t="s">
        <v>41028</v>
      </c>
      <c r="C8359" s="145" t="s">
        <v>33343</v>
      </c>
      <c r="D8359" s="145" t="s">
        <v>1549</v>
      </c>
      <c r="E8359" s="146">
        <v>30.27</v>
      </c>
    </row>
    <row r="8360" spans="2:5" ht="22.5" x14ac:dyDescent="0.2">
      <c r="B8360" s="144" t="s">
        <v>41029</v>
      </c>
      <c r="C8360" s="145" t="s">
        <v>41030</v>
      </c>
      <c r="D8360" s="145" t="s">
        <v>1549</v>
      </c>
      <c r="E8360" s="146">
        <v>2063.46</v>
      </c>
    </row>
    <row r="8361" spans="2:5" x14ac:dyDescent="0.2">
      <c r="B8361" s="144" t="s">
        <v>41031</v>
      </c>
      <c r="C8361" s="145" t="s">
        <v>41032</v>
      </c>
      <c r="D8361" s="145" t="s">
        <v>1549</v>
      </c>
      <c r="E8361" s="146">
        <v>1440.75</v>
      </c>
    </row>
    <row r="8362" spans="2:5" x14ac:dyDescent="0.2">
      <c r="B8362" s="144" t="s">
        <v>41033</v>
      </c>
      <c r="C8362" s="145" t="s">
        <v>41034</v>
      </c>
      <c r="D8362" s="145" t="s">
        <v>1770</v>
      </c>
      <c r="E8362" s="146">
        <v>9.06</v>
      </c>
    </row>
    <row r="8363" spans="2:5" x14ac:dyDescent="0.2">
      <c r="B8363" s="144" t="s">
        <v>41035</v>
      </c>
      <c r="C8363" s="145" t="s">
        <v>41036</v>
      </c>
      <c r="D8363" s="145" t="s">
        <v>1549</v>
      </c>
      <c r="E8363" s="146">
        <v>142.38999999999999</v>
      </c>
    </row>
    <row r="8364" spans="2:5" x14ac:dyDescent="0.2">
      <c r="B8364" s="144" t="s">
        <v>41037</v>
      </c>
      <c r="C8364" s="145" t="s">
        <v>41038</v>
      </c>
      <c r="D8364" s="145" t="s">
        <v>1549</v>
      </c>
      <c r="E8364" s="146">
        <v>92.06</v>
      </c>
    </row>
    <row r="8365" spans="2:5" x14ac:dyDescent="0.2">
      <c r="B8365" s="144" t="s">
        <v>41039</v>
      </c>
      <c r="C8365" s="145" t="s">
        <v>41040</v>
      </c>
      <c r="D8365" s="145" t="s">
        <v>1549</v>
      </c>
      <c r="E8365" s="146">
        <v>113.07</v>
      </c>
    </row>
    <row r="8366" spans="2:5" ht="15.75" x14ac:dyDescent="0.2">
      <c r="B8366" s="147" t="s">
        <v>41041</v>
      </c>
      <c r="C8366" s="147"/>
      <c r="D8366" s="147"/>
      <c r="E8366" s="147"/>
    </row>
    <row r="8367" spans="2:5" ht="25.5" x14ac:dyDescent="0.2">
      <c r="B8367" s="141" t="s">
        <v>36189</v>
      </c>
      <c r="C8367" s="142" t="s">
        <v>36190</v>
      </c>
      <c r="D8367" s="142" t="s">
        <v>36191</v>
      </c>
      <c r="E8367" s="143" t="s">
        <v>36192</v>
      </c>
    </row>
    <row r="8368" spans="2:5" x14ac:dyDescent="0.2">
      <c r="B8368" s="144" t="s">
        <v>41042</v>
      </c>
      <c r="C8368" s="145" t="s">
        <v>41043</v>
      </c>
      <c r="D8368" s="145" t="s">
        <v>1770</v>
      </c>
      <c r="E8368" s="146">
        <v>59.04</v>
      </c>
    </row>
    <row r="8369" spans="2:5" x14ac:dyDescent="0.2">
      <c r="B8369" s="144" t="s">
        <v>41044</v>
      </c>
      <c r="C8369" s="145" t="s">
        <v>25534</v>
      </c>
      <c r="D8369" s="145" t="s">
        <v>1770</v>
      </c>
      <c r="E8369" s="146">
        <v>87.85</v>
      </c>
    </row>
    <row r="8370" spans="2:5" x14ac:dyDescent="0.2">
      <c r="B8370" s="144" t="s">
        <v>41045</v>
      </c>
      <c r="C8370" s="145" t="s">
        <v>25537</v>
      </c>
      <c r="D8370" s="145" t="s">
        <v>1770</v>
      </c>
      <c r="E8370" s="146">
        <v>148.84</v>
      </c>
    </row>
    <row r="8371" spans="2:5" x14ac:dyDescent="0.2">
      <c r="B8371" s="144" t="s">
        <v>41046</v>
      </c>
      <c r="C8371" s="145" t="s">
        <v>25540</v>
      </c>
      <c r="D8371" s="145" t="s">
        <v>1770</v>
      </c>
      <c r="E8371" s="146">
        <v>197.35</v>
      </c>
    </row>
    <row r="8372" spans="2:5" ht="22.5" x14ac:dyDescent="0.2">
      <c r="B8372" s="144" t="s">
        <v>41047</v>
      </c>
      <c r="C8372" s="145" t="s">
        <v>41048</v>
      </c>
      <c r="D8372" s="145" t="s">
        <v>1770</v>
      </c>
      <c r="E8372" s="146">
        <v>272.63</v>
      </c>
    </row>
    <row r="8373" spans="2:5" ht="33.75" x14ac:dyDescent="0.2">
      <c r="B8373" s="144" t="s">
        <v>41049</v>
      </c>
      <c r="C8373" s="145" t="s">
        <v>25555</v>
      </c>
      <c r="D8373" s="145" t="s">
        <v>1770</v>
      </c>
      <c r="E8373" s="146">
        <v>350.83</v>
      </c>
    </row>
    <row r="8374" spans="2:5" ht="33.75" x14ac:dyDescent="0.2">
      <c r="B8374" s="144" t="s">
        <v>41050</v>
      </c>
      <c r="C8374" s="145" t="s">
        <v>41051</v>
      </c>
      <c r="D8374" s="145" t="s">
        <v>1770</v>
      </c>
      <c r="E8374" s="146">
        <v>433.72</v>
      </c>
    </row>
    <row r="8375" spans="2:5" ht="33.75" x14ac:dyDescent="0.2">
      <c r="B8375" s="144" t="s">
        <v>41052</v>
      </c>
      <c r="C8375" s="145" t="s">
        <v>25561</v>
      </c>
      <c r="D8375" s="145" t="s">
        <v>1770</v>
      </c>
      <c r="E8375" s="146">
        <v>508.07</v>
      </c>
    </row>
    <row r="8376" spans="2:5" ht="15.75" x14ac:dyDescent="0.2">
      <c r="B8376" s="147" t="s">
        <v>41053</v>
      </c>
      <c r="C8376" s="147"/>
      <c r="D8376" s="147"/>
      <c r="E8376" s="147"/>
    </row>
    <row r="8377" spans="2:5" ht="25.5" x14ac:dyDescent="0.2">
      <c r="B8377" s="141" t="s">
        <v>36189</v>
      </c>
      <c r="C8377" s="142" t="s">
        <v>36190</v>
      </c>
      <c r="D8377" s="142" t="s">
        <v>36191</v>
      </c>
      <c r="E8377" s="143" t="s">
        <v>36192</v>
      </c>
    </row>
    <row r="8378" spans="2:5" x14ac:dyDescent="0.2">
      <c r="B8378" s="144" t="s">
        <v>41054</v>
      </c>
      <c r="C8378" s="145" t="s">
        <v>41055</v>
      </c>
      <c r="D8378" s="145" t="s">
        <v>1549</v>
      </c>
      <c r="E8378" s="146">
        <v>309.97000000000003</v>
      </c>
    </row>
    <row r="8379" spans="2:5" x14ac:dyDescent="0.2">
      <c r="B8379" s="144" t="s">
        <v>41056</v>
      </c>
      <c r="C8379" s="145" t="s">
        <v>41057</v>
      </c>
      <c r="D8379" s="145" t="s">
        <v>1549</v>
      </c>
      <c r="E8379" s="146">
        <v>237.48</v>
      </c>
    </row>
    <row r="8380" spans="2:5" x14ac:dyDescent="0.2">
      <c r="B8380" s="144" t="s">
        <v>41058</v>
      </c>
      <c r="C8380" s="145" t="s">
        <v>41059</v>
      </c>
      <c r="D8380" s="145" t="s">
        <v>1549</v>
      </c>
      <c r="E8380" s="146">
        <v>309.98</v>
      </c>
    </row>
    <row r="8381" spans="2:5" x14ac:dyDescent="0.2">
      <c r="B8381" s="144" t="s">
        <v>41060</v>
      </c>
      <c r="C8381" s="145" t="s">
        <v>41061</v>
      </c>
      <c r="D8381" s="145" t="s">
        <v>1549</v>
      </c>
      <c r="E8381" s="146">
        <v>55.51</v>
      </c>
    </row>
    <row r="8382" spans="2:5" x14ac:dyDescent="0.2">
      <c r="B8382" s="144" t="s">
        <v>41062</v>
      </c>
      <c r="C8382" s="145" t="s">
        <v>36085</v>
      </c>
      <c r="D8382" s="145" t="s">
        <v>1549</v>
      </c>
      <c r="E8382" s="146">
        <v>600.30999999999995</v>
      </c>
    </row>
    <row r="8383" spans="2:5" x14ac:dyDescent="0.2">
      <c r="B8383" s="144" t="s">
        <v>41063</v>
      </c>
      <c r="C8383" s="145" t="s">
        <v>41064</v>
      </c>
      <c r="D8383" s="145" t="s">
        <v>1549</v>
      </c>
      <c r="E8383" s="146">
        <v>326.33999999999997</v>
      </c>
    </row>
    <row r="8384" spans="2:5" x14ac:dyDescent="0.2">
      <c r="B8384" s="144" t="s">
        <v>41065</v>
      </c>
      <c r="C8384" s="145" t="s">
        <v>41066</v>
      </c>
      <c r="D8384" s="145" t="s">
        <v>1549</v>
      </c>
      <c r="E8384" s="146">
        <v>545.74</v>
      </c>
    </row>
    <row r="8385" spans="2:5" x14ac:dyDescent="0.2">
      <c r="B8385" s="144" t="s">
        <v>41067</v>
      </c>
      <c r="C8385" s="145" t="s">
        <v>41068</v>
      </c>
      <c r="D8385" s="145" t="s">
        <v>1549</v>
      </c>
      <c r="E8385" s="146">
        <v>148.5</v>
      </c>
    </row>
    <row r="8386" spans="2:5" x14ac:dyDescent="0.2">
      <c r="B8386" s="144" t="s">
        <v>41069</v>
      </c>
      <c r="C8386" s="145" t="s">
        <v>41070</v>
      </c>
      <c r="D8386" s="145" t="s">
        <v>1549</v>
      </c>
      <c r="E8386" s="146">
        <v>395.95</v>
      </c>
    </row>
    <row r="8387" spans="2:5" x14ac:dyDescent="0.2">
      <c r="B8387" s="144" t="s">
        <v>41071</v>
      </c>
      <c r="C8387" s="145" t="s">
        <v>41072</v>
      </c>
      <c r="D8387" s="145" t="s">
        <v>1549</v>
      </c>
      <c r="E8387" s="146">
        <v>148.5</v>
      </c>
    </row>
    <row r="8388" spans="2:5" x14ac:dyDescent="0.2">
      <c r="B8388" s="144" t="s">
        <v>41073</v>
      </c>
      <c r="C8388" s="145" t="s">
        <v>41074</v>
      </c>
      <c r="D8388" s="145" t="s">
        <v>1549</v>
      </c>
      <c r="E8388" s="146">
        <v>334.48</v>
      </c>
    </row>
    <row r="8389" spans="2:5" x14ac:dyDescent="0.2">
      <c r="B8389" s="144" t="s">
        <v>41075</v>
      </c>
      <c r="C8389" s="145" t="s">
        <v>41076</v>
      </c>
      <c r="D8389" s="145" t="s">
        <v>1549</v>
      </c>
      <c r="E8389" s="146">
        <v>555.66</v>
      </c>
    </row>
    <row r="8390" spans="2:5" x14ac:dyDescent="0.2">
      <c r="B8390" s="144" t="s">
        <v>41077</v>
      </c>
      <c r="C8390" s="145" t="s">
        <v>41078</v>
      </c>
      <c r="D8390" s="145" t="s">
        <v>2759</v>
      </c>
      <c r="E8390" s="146">
        <v>370.44</v>
      </c>
    </row>
    <row r="8391" spans="2:5" x14ac:dyDescent="0.2">
      <c r="B8391" s="144" t="s">
        <v>41079</v>
      </c>
      <c r="C8391" s="145" t="s">
        <v>41080</v>
      </c>
      <c r="D8391" s="145" t="s">
        <v>2759</v>
      </c>
      <c r="E8391" s="146">
        <v>833.49</v>
      </c>
    </row>
    <row r="8392" spans="2:5" x14ac:dyDescent="0.2">
      <c r="B8392" s="144" t="s">
        <v>41081</v>
      </c>
      <c r="C8392" s="145" t="s">
        <v>41082</v>
      </c>
      <c r="D8392" s="145" t="s">
        <v>1549</v>
      </c>
      <c r="E8392" s="146">
        <v>1750.55</v>
      </c>
    </row>
    <row r="8393" spans="2:5" x14ac:dyDescent="0.2">
      <c r="B8393" s="144" t="s">
        <v>41083</v>
      </c>
      <c r="C8393" s="145" t="s">
        <v>41084</v>
      </c>
      <c r="D8393" s="145" t="s">
        <v>1549</v>
      </c>
      <c r="E8393" s="146">
        <v>2.78</v>
      </c>
    </row>
    <row r="8394" spans="2:5" x14ac:dyDescent="0.2">
      <c r="B8394" s="144" t="s">
        <v>41085</v>
      </c>
      <c r="C8394" s="145" t="s">
        <v>41086</v>
      </c>
      <c r="D8394" s="145" t="s">
        <v>1549</v>
      </c>
      <c r="E8394" s="146">
        <v>6.5</v>
      </c>
    </row>
    <row r="8395" spans="2:5" x14ac:dyDescent="0.2">
      <c r="B8395" s="144" t="s">
        <v>41087</v>
      </c>
      <c r="C8395" s="145" t="s">
        <v>41088</v>
      </c>
      <c r="D8395" s="145" t="s">
        <v>1549</v>
      </c>
      <c r="E8395" s="146">
        <v>11.91</v>
      </c>
    </row>
    <row r="8396" spans="2:5" x14ac:dyDescent="0.2">
      <c r="B8396" s="144" t="s">
        <v>41089</v>
      </c>
      <c r="C8396" s="145" t="s">
        <v>41090</v>
      </c>
      <c r="D8396" s="145" t="s">
        <v>1549</v>
      </c>
      <c r="E8396" s="146">
        <v>209.48</v>
      </c>
    </row>
    <row r="8397" spans="2:5" x14ac:dyDescent="0.2">
      <c r="B8397" s="144" t="s">
        <v>41091</v>
      </c>
      <c r="C8397" s="145" t="s">
        <v>41092</v>
      </c>
      <c r="D8397" s="145" t="s">
        <v>1549</v>
      </c>
      <c r="E8397" s="146">
        <v>184.12</v>
      </c>
    </row>
    <row r="8398" spans="2:5" x14ac:dyDescent="0.2">
      <c r="B8398" s="144" t="s">
        <v>41093</v>
      </c>
      <c r="C8398" s="145" t="s">
        <v>41094</v>
      </c>
      <c r="D8398" s="145" t="s">
        <v>1549</v>
      </c>
      <c r="E8398" s="146">
        <v>32</v>
      </c>
    </row>
    <row r="8399" spans="2:5" x14ac:dyDescent="0.2">
      <c r="B8399" s="144" t="s">
        <v>41095</v>
      </c>
      <c r="C8399" s="145" t="s">
        <v>41096</v>
      </c>
      <c r="D8399" s="145" t="s">
        <v>1549</v>
      </c>
      <c r="E8399" s="146">
        <v>35.5</v>
      </c>
    </row>
    <row r="8400" spans="2:5" x14ac:dyDescent="0.2">
      <c r="B8400" s="144" t="s">
        <v>41097</v>
      </c>
      <c r="C8400" s="145" t="s">
        <v>41098</v>
      </c>
      <c r="D8400" s="145" t="s">
        <v>1549</v>
      </c>
      <c r="E8400" s="146">
        <v>83.38</v>
      </c>
    </row>
    <row r="8401" spans="2:5" x14ac:dyDescent="0.2">
      <c r="B8401" s="144" t="s">
        <v>41099</v>
      </c>
      <c r="C8401" s="145" t="s">
        <v>41100</v>
      </c>
      <c r="D8401" s="145" t="s">
        <v>1549</v>
      </c>
      <c r="E8401" s="146">
        <v>5.15</v>
      </c>
    </row>
    <row r="8402" spans="2:5" x14ac:dyDescent="0.2">
      <c r="B8402" s="144" t="s">
        <v>41101</v>
      </c>
      <c r="C8402" s="145" t="s">
        <v>41102</v>
      </c>
      <c r="D8402" s="145" t="s">
        <v>1549</v>
      </c>
      <c r="E8402" s="146">
        <v>50.94</v>
      </c>
    </row>
    <row r="8403" spans="2:5" ht="22.5" x14ac:dyDescent="0.2">
      <c r="B8403" s="144" t="s">
        <v>41103</v>
      </c>
      <c r="C8403" s="145" t="s">
        <v>30240</v>
      </c>
      <c r="D8403" s="145" t="s">
        <v>1549</v>
      </c>
      <c r="E8403" s="146">
        <v>834.01</v>
      </c>
    </row>
    <row r="8404" spans="2:5" x14ac:dyDescent="0.2">
      <c r="B8404" s="144" t="s">
        <v>41104</v>
      </c>
      <c r="C8404" s="145" t="s">
        <v>41105</v>
      </c>
      <c r="D8404" s="145" t="s">
        <v>1549</v>
      </c>
      <c r="E8404" s="146">
        <v>24.95</v>
      </c>
    </row>
    <row r="8405" spans="2:5" x14ac:dyDescent="0.2">
      <c r="B8405" s="144" t="s">
        <v>41106</v>
      </c>
      <c r="C8405" s="145" t="s">
        <v>41107</v>
      </c>
      <c r="D8405" s="145" t="s">
        <v>1549</v>
      </c>
      <c r="E8405" s="146">
        <v>23.85</v>
      </c>
    </row>
    <row r="8406" spans="2:5" x14ac:dyDescent="0.2">
      <c r="B8406" s="144" t="s">
        <v>41108</v>
      </c>
      <c r="C8406" s="145" t="s">
        <v>41109</v>
      </c>
      <c r="D8406" s="145" t="s">
        <v>1549</v>
      </c>
      <c r="E8406" s="146">
        <v>0.55000000000000004</v>
      </c>
    </row>
    <row r="8407" spans="2:5" x14ac:dyDescent="0.2">
      <c r="B8407" s="144" t="s">
        <v>41110</v>
      </c>
      <c r="C8407" s="145" t="s">
        <v>41111</v>
      </c>
      <c r="D8407" s="145" t="s">
        <v>1549</v>
      </c>
      <c r="E8407" s="146">
        <v>131.61000000000001</v>
      </c>
    </row>
    <row r="8408" spans="2:5" x14ac:dyDescent="0.2">
      <c r="B8408" s="144" t="s">
        <v>41112</v>
      </c>
      <c r="C8408" s="145" t="s">
        <v>41113</v>
      </c>
      <c r="D8408" s="145" t="s">
        <v>1549</v>
      </c>
      <c r="E8408" s="146">
        <v>93.71</v>
      </c>
    </row>
    <row r="8409" spans="2:5" x14ac:dyDescent="0.2">
      <c r="B8409" s="144" t="s">
        <v>41114</v>
      </c>
      <c r="C8409" s="145" t="s">
        <v>41115</v>
      </c>
      <c r="D8409" s="145" t="s">
        <v>1549</v>
      </c>
      <c r="E8409" s="146">
        <v>179.71</v>
      </c>
    </row>
    <row r="8410" spans="2:5" x14ac:dyDescent="0.2">
      <c r="B8410" s="144" t="s">
        <v>41116</v>
      </c>
      <c r="C8410" s="145" t="s">
        <v>41117</v>
      </c>
      <c r="D8410" s="145" t="s">
        <v>1549</v>
      </c>
      <c r="E8410" s="146">
        <v>17.71</v>
      </c>
    </row>
    <row r="8411" spans="2:5" x14ac:dyDescent="0.2">
      <c r="B8411" s="144" t="s">
        <v>41118</v>
      </c>
      <c r="C8411" s="145" t="s">
        <v>41119</v>
      </c>
      <c r="D8411" s="145" t="s">
        <v>1549</v>
      </c>
      <c r="E8411" s="146">
        <v>5.45</v>
      </c>
    </row>
    <row r="8412" spans="2:5" x14ac:dyDescent="0.2">
      <c r="B8412" s="144" t="s">
        <v>41120</v>
      </c>
      <c r="C8412" s="145" t="s">
        <v>41121</v>
      </c>
      <c r="D8412" s="145" t="s">
        <v>1549</v>
      </c>
      <c r="E8412" s="146">
        <v>30.1</v>
      </c>
    </row>
    <row r="8413" spans="2:5" x14ac:dyDescent="0.2">
      <c r="B8413" s="144" t="s">
        <v>41122</v>
      </c>
      <c r="C8413" s="145" t="s">
        <v>41123</v>
      </c>
      <c r="D8413" s="145" t="s">
        <v>1549</v>
      </c>
      <c r="E8413" s="146">
        <v>91.34</v>
      </c>
    </row>
    <row r="8414" spans="2:5" x14ac:dyDescent="0.2">
      <c r="B8414" s="144" t="s">
        <v>41124</v>
      </c>
      <c r="C8414" s="145" t="s">
        <v>41125</v>
      </c>
      <c r="D8414" s="145" t="s">
        <v>1549</v>
      </c>
      <c r="E8414" s="146">
        <v>41.06</v>
      </c>
    </row>
    <row r="8415" spans="2:5" x14ac:dyDescent="0.2">
      <c r="B8415" s="144" t="s">
        <v>41126</v>
      </c>
      <c r="C8415" s="145" t="s">
        <v>30270</v>
      </c>
      <c r="D8415" s="145" t="s">
        <v>1549</v>
      </c>
      <c r="E8415" s="146">
        <v>1254.0899999999999</v>
      </c>
    </row>
    <row r="8416" spans="2:5" x14ac:dyDescent="0.2">
      <c r="B8416" s="144" t="s">
        <v>41127</v>
      </c>
      <c r="C8416" s="145" t="s">
        <v>41128</v>
      </c>
      <c r="D8416" s="145" t="s">
        <v>1549</v>
      </c>
      <c r="E8416" s="146">
        <v>178.61</v>
      </c>
    </row>
    <row r="8417" spans="2:5" x14ac:dyDescent="0.2">
      <c r="B8417" s="144" t="s">
        <v>41129</v>
      </c>
      <c r="C8417" s="145" t="s">
        <v>41130</v>
      </c>
      <c r="D8417" s="145" t="s">
        <v>1549</v>
      </c>
      <c r="E8417" s="146">
        <v>219.76</v>
      </c>
    </row>
    <row r="8418" spans="2:5" x14ac:dyDescent="0.2">
      <c r="B8418" s="144" t="s">
        <v>41131</v>
      </c>
      <c r="C8418" s="145" t="s">
        <v>41132</v>
      </c>
      <c r="D8418" s="145" t="s">
        <v>1549</v>
      </c>
      <c r="E8418" s="146">
        <v>96.91</v>
      </c>
    </row>
    <row r="8419" spans="2:5" x14ac:dyDescent="0.2">
      <c r="B8419" s="144" t="s">
        <v>41133</v>
      </c>
      <c r="C8419" s="145" t="s">
        <v>41134</v>
      </c>
      <c r="D8419" s="145" t="s">
        <v>1770</v>
      </c>
      <c r="E8419" s="146">
        <v>548.55999999999995</v>
      </c>
    </row>
    <row r="8420" spans="2:5" x14ac:dyDescent="0.2">
      <c r="B8420" s="144" t="s">
        <v>41135</v>
      </c>
      <c r="C8420" s="145" t="s">
        <v>41136</v>
      </c>
      <c r="D8420" s="145" t="s">
        <v>1549</v>
      </c>
      <c r="E8420" s="146">
        <v>337.59</v>
      </c>
    </row>
    <row r="8421" spans="2:5" x14ac:dyDescent="0.2">
      <c r="B8421" s="144" t="s">
        <v>41137</v>
      </c>
      <c r="C8421" s="145" t="s">
        <v>41138</v>
      </c>
      <c r="D8421" s="145" t="s">
        <v>1770</v>
      </c>
      <c r="E8421" s="146">
        <v>194.04</v>
      </c>
    </row>
    <row r="8422" spans="2:5" x14ac:dyDescent="0.2">
      <c r="B8422" s="144" t="s">
        <v>41139</v>
      </c>
      <c r="C8422" s="145" t="s">
        <v>41140</v>
      </c>
      <c r="D8422" s="145" t="s">
        <v>1549</v>
      </c>
      <c r="E8422" s="146">
        <v>80</v>
      </c>
    </row>
    <row r="8423" spans="2:5" x14ac:dyDescent="0.2">
      <c r="B8423" s="144" t="s">
        <v>41141</v>
      </c>
      <c r="C8423" s="145" t="s">
        <v>41142</v>
      </c>
      <c r="D8423" s="145" t="s">
        <v>1549</v>
      </c>
      <c r="E8423" s="146">
        <v>1062.3499999999999</v>
      </c>
    </row>
    <row r="8424" spans="2:5" x14ac:dyDescent="0.2">
      <c r="B8424" s="144" t="s">
        <v>41143</v>
      </c>
      <c r="C8424" s="145" t="s">
        <v>41144</v>
      </c>
      <c r="D8424" s="145" t="s">
        <v>1549</v>
      </c>
      <c r="E8424" s="146">
        <v>165</v>
      </c>
    </row>
    <row r="8425" spans="2:5" x14ac:dyDescent="0.2">
      <c r="B8425" s="144" t="s">
        <v>41145</v>
      </c>
      <c r="C8425" s="145" t="s">
        <v>41146</v>
      </c>
      <c r="D8425" s="145" t="s">
        <v>1549</v>
      </c>
      <c r="E8425" s="146">
        <v>219.41</v>
      </c>
    </row>
    <row r="8426" spans="2:5" x14ac:dyDescent="0.2">
      <c r="B8426" s="144" t="s">
        <v>41147</v>
      </c>
      <c r="C8426" s="145" t="s">
        <v>41148</v>
      </c>
      <c r="D8426" s="145" t="s">
        <v>1549</v>
      </c>
      <c r="E8426" s="146">
        <v>429.53</v>
      </c>
    </row>
    <row r="8427" spans="2:5" x14ac:dyDescent="0.2">
      <c r="B8427" s="144" t="s">
        <v>41149</v>
      </c>
      <c r="C8427" s="145" t="s">
        <v>41150</v>
      </c>
      <c r="D8427" s="145" t="s">
        <v>1549</v>
      </c>
      <c r="E8427" s="146">
        <v>448.19</v>
      </c>
    </row>
    <row r="8428" spans="2:5" x14ac:dyDescent="0.2">
      <c r="B8428" s="144" t="s">
        <v>41151</v>
      </c>
      <c r="C8428" s="145" t="s">
        <v>41152</v>
      </c>
      <c r="D8428" s="145" t="s">
        <v>1549</v>
      </c>
      <c r="E8428" s="146">
        <v>1635.16</v>
      </c>
    </row>
    <row r="8429" spans="2:5" x14ac:dyDescent="0.2">
      <c r="B8429" s="144" t="s">
        <v>41153</v>
      </c>
      <c r="C8429" s="145" t="s">
        <v>41154</v>
      </c>
      <c r="D8429" s="145" t="s">
        <v>1549</v>
      </c>
      <c r="E8429" s="146">
        <v>24.14</v>
      </c>
    </row>
    <row r="8430" spans="2:5" x14ac:dyDescent="0.2">
      <c r="B8430" s="144" t="s">
        <v>41155</v>
      </c>
      <c r="C8430" s="145" t="s">
        <v>30339</v>
      </c>
      <c r="D8430" s="145" t="s">
        <v>1549</v>
      </c>
      <c r="E8430" s="146">
        <v>20.51</v>
      </c>
    </row>
    <row r="8431" spans="2:5" x14ac:dyDescent="0.2">
      <c r="B8431" s="144" t="s">
        <v>41156</v>
      </c>
      <c r="C8431" s="145" t="s">
        <v>41157</v>
      </c>
      <c r="D8431" s="145" t="s">
        <v>1549</v>
      </c>
      <c r="E8431" s="146">
        <v>31.86</v>
      </c>
    </row>
    <row r="8432" spans="2:5" x14ac:dyDescent="0.2">
      <c r="B8432" s="144" t="s">
        <v>41158</v>
      </c>
      <c r="C8432" s="145" t="s">
        <v>30348</v>
      </c>
      <c r="D8432" s="145" t="s">
        <v>1549</v>
      </c>
      <c r="E8432" s="146">
        <v>18.41</v>
      </c>
    </row>
    <row r="8433" spans="2:5" x14ac:dyDescent="0.2">
      <c r="B8433" s="144" t="s">
        <v>41159</v>
      </c>
      <c r="C8433" s="145" t="s">
        <v>41160</v>
      </c>
      <c r="D8433" s="145" t="s">
        <v>1549</v>
      </c>
      <c r="E8433" s="146">
        <v>34.4</v>
      </c>
    </row>
    <row r="8434" spans="2:5" x14ac:dyDescent="0.2">
      <c r="B8434" s="144" t="s">
        <v>41161</v>
      </c>
      <c r="C8434" s="145" t="s">
        <v>41162</v>
      </c>
      <c r="D8434" s="145" t="s">
        <v>1549</v>
      </c>
      <c r="E8434" s="146">
        <v>23.04</v>
      </c>
    </row>
    <row r="8435" spans="2:5" x14ac:dyDescent="0.2">
      <c r="B8435" s="144" t="s">
        <v>41163</v>
      </c>
      <c r="C8435" s="145" t="s">
        <v>41164</v>
      </c>
      <c r="D8435" s="145" t="s">
        <v>1549</v>
      </c>
      <c r="E8435" s="146">
        <v>26.46</v>
      </c>
    </row>
    <row r="8436" spans="2:5" x14ac:dyDescent="0.2">
      <c r="B8436" s="144" t="s">
        <v>41165</v>
      </c>
      <c r="C8436" s="145" t="s">
        <v>30360</v>
      </c>
      <c r="D8436" s="145" t="s">
        <v>1549</v>
      </c>
      <c r="E8436" s="146">
        <v>25.69</v>
      </c>
    </row>
    <row r="8437" spans="2:5" x14ac:dyDescent="0.2">
      <c r="B8437" s="144" t="s">
        <v>41166</v>
      </c>
      <c r="C8437" s="145" t="s">
        <v>41167</v>
      </c>
      <c r="D8437" s="145" t="s">
        <v>1549</v>
      </c>
      <c r="E8437" s="146">
        <v>136.62</v>
      </c>
    </row>
    <row r="8438" spans="2:5" x14ac:dyDescent="0.2">
      <c r="B8438" s="144" t="s">
        <v>41168</v>
      </c>
      <c r="C8438" s="145" t="s">
        <v>41169</v>
      </c>
      <c r="D8438" s="145" t="s">
        <v>1549</v>
      </c>
      <c r="E8438" s="146">
        <v>105.09</v>
      </c>
    </row>
    <row r="8439" spans="2:5" x14ac:dyDescent="0.2">
      <c r="B8439" s="144" t="s">
        <v>41170</v>
      </c>
      <c r="C8439" s="145" t="s">
        <v>41171</v>
      </c>
      <c r="D8439" s="145" t="s">
        <v>1549</v>
      </c>
      <c r="E8439" s="146">
        <v>164.11</v>
      </c>
    </row>
    <row r="8440" spans="2:5" x14ac:dyDescent="0.2">
      <c r="B8440" s="144" t="s">
        <v>41172</v>
      </c>
      <c r="C8440" s="145" t="s">
        <v>41173</v>
      </c>
      <c r="D8440" s="145" t="s">
        <v>1549</v>
      </c>
      <c r="E8440" s="146">
        <v>129</v>
      </c>
    </row>
    <row r="8441" spans="2:5" x14ac:dyDescent="0.2">
      <c r="B8441" s="144" t="s">
        <v>41174</v>
      </c>
      <c r="C8441" s="145" t="s">
        <v>41175</v>
      </c>
      <c r="D8441" s="145" t="s">
        <v>1549</v>
      </c>
      <c r="E8441" s="146">
        <v>13.89</v>
      </c>
    </row>
    <row r="8442" spans="2:5" x14ac:dyDescent="0.2">
      <c r="B8442" s="144" t="s">
        <v>41176</v>
      </c>
      <c r="C8442" s="145" t="s">
        <v>41177</v>
      </c>
      <c r="D8442" s="145" t="s">
        <v>1549</v>
      </c>
      <c r="E8442" s="146">
        <v>13.91</v>
      </c>
    </row>
    <row r="8443" spans="2:5" x14ac:dyDescent="0.2">
      <c r="B8443" s="144" t="s">
        <v>41178</v>
      </c>
      <c r="C8443" s="145" t="s">
        <v>41179</v>
      </c>
      <c r="D8443" s="145" t="s">
        <v>1549</v>
      </c>
      <c r="E8443" s="146">
        <v>10.8</v>
      </c>
    </row>
    <row r="8444" spans="2:5" x14ac:dyDescent="0.2">
      <c r="B8444" s="144" t="s">
        <v>41180</v>
      </c>
      <c r="C8444" s="145" t="s">
        <v>41181</v>
      </c>
      <c r="D8444" s="145" t="s">
        <v>1549</v>
      </c>
      <c r="E8444" s="146">
        <v>28.95</v>
      </c>
    </row>
    <row r="8445" spans="2:5" x14ac:dyDescent="0.2">
      <c r="B8445" s="144" t="s">
        <v>41182</v>
      </c>
      <c r="C8445" s="145" t="s">
        <v>41183</v>
      </c>
      <c r="D8445" s="145" t="s">
        <v>1549</v>
      </c>
      <c r="E8445" s="146">
        <v>61.6</v>
      </c>
    </row>
    <row r="8446" spans="2:5" x14ac:dyDescent="0.2">
      <c r="B8446" s="144" t="s">
        <v>41184</v>
      </c>
      <c r="C8446" s="145" t="s">
        <v>30375</v>
      </c>
      <c r="D8446" s="145" t="s">
        <v>2759</v>
      </c>
      <c r="E8446" s="146">
        <v>714.1</v>
      </c>
    </row>
    <row r="8447" spans="2:5" x14ac:dyDescent="0.2">
      <c r="B8447" s="144" t="s">
        <v>41185</v>
      </c>
      <c r="C8447" s="145" t="s">
        <v>30378</v>
      </c>
      <c r="D8447" s="145" t="s">
        <v>1549</v>
      </c>
      <c r="E8447" s="146">
        <v>329.24</v>
      </c>
    </row>
    <row r="8448" spans="2:5" x14ac:dyDescent="0.2">
      <c r="B8448" s="144" t="s">
        <v>41186</v>
      </c>
      <c r="C8448" s="145" t="s">
        <v>41187</v>
      </c>
      <c r="D8448" s="145" t="s">
        <v>1549</v>
      </c>
      <c r="E8448" s="146">
        <v>84.78</v>
      </c>
    </row>
    <row r="8449" spans="2:5" ht="22.5" x14ac:dyDescent="0.2">
      <c r="B8449" s="144" t="s">
        <v>41188</v>
      </c>
      <c r="C8449" s="145" t="s">
        <v>41189</v>
      </c>
      <c r="D8449" s="145" t="s">
        <v>1549</v>
      </c>
      <c r="E8449" s="146">
        <v>71.66</v>
      </c>
    </row>
    <row r="8450" spans="2:5" ht="22.5" x14ac:dyDescent="0.2">
      <c r="B8450" s="144" t="s">
        <v>41190</v>
      </c>
      <c r="C8450" s="145" t="s">
        <v>41191</v>
      </c>
      <c r="D8450" s="145" t="s">
        <v>1549</v>
      </c>
      <c r="E8450" s="146">
        <v>71.66</v>
      </c>
    </row>
    <row r="8451" spans="2:5" x14ac:dyDescent="0.2">
      <c r="B8451" s="144" t="s">
        <v>41192</v>
      </c>
      <c r="C8451" s="145" t="s">
        <v>41193</v>
      </c>
      <c r="D8451" s="145" t="s">
        <v>1549</v>
      </c>
      <c r="E8451" s="146">
        <v>325.24</v>
      </c>
    </row>
    <row r="8452" spans="2:5" x14ac:dyDescent="0.2">
      <c r="B8452" s="144" t="s">
        <v>41194</v>
      </c>
      <c r="C8452" s="145" t="s">
        <v>41195</v>
      </c>
      <c r="D8452" s="145" t="s">
        <v>1549</v>
      </c>
      <c r="E8452" s="146">
        <v>839.8</v>
      </c>
    </row>
    <row r="8453" spans="2:5" x14ac:dyDescent="0.2">
      <c r="B8453" s="144" t="s">
        <v>41196</v>
      </c>
      <c r="C8453" s="145" t="s">
        <v>41197</v>
      </c>
      <c r="D8453" s="145" t="s">
        <v>1549</v>
      </c>
      <c r="E8453" s="146">
        <v>42.35</v>
      </c>
    </row>
    <row r="8454" spans="2:5" x14ac:dyDescent="0.2">
      <c r="B8454" s="144" t="s">
        <v>41198</v>
      </c>
      <c r="C8454" s="145" t="s">
        <v>41199</v>
      </c>
      <c r="D8454" s="145" t="s">
        <v>1549</v>
      </c>
      <c r="E8454" s="146">
        <v>11</v>
      </c>
    </row>
    <row r="8455" spans="2:5" x14ac:dyDescent="0.2">
      <c r="B8455" s="144" t="s">
        <v>41200</v>
      </c>
      <c r="C8455" s="145" t="s">
        <v>41201</v>
      </c>
      <c r="D8455" s="145" t="s">
        <v>1549</v>
      </c>
      <c r="E8455" s="146">
        <v>353.9</v>
      </c>
    </row>
    <row r="8456" spans="2:5" ht="22.5" x14ac:dyDescent="0.2">
      <c r="B8456" s="144" t="s">
        <v>41202</v>
      </c>
      <c r="C8456" s="145" t="s">
        <v>41203</v>
      </c>
      <c r="D8456" s="145" t="s">
        <v>1549</v>
      </c>
      <c r="E8456" s="146">
        <v>76.400000000000006</v>
      </c>
    </row>
    <row r="8457" spans="2:5" x14ac:dyDescent="0.2">
      <c r="B8457" s="144" t="s">
        <v>41204</v>
      </c>
      <c r="C8457" s="145" t="s">
        <v>41205</v>
      </c>
      <c r="D8457" s="145" t="s">
        <v>1549</v>
      </c>
      <c r="E8457" s="146">
        <v>90.84</v>
      </c>
    </row>
    <row r="8458" spans="2:5" x14ac:dyDescent="0.2">
      <c r="B8458" s="144" t="s">
        <v>41206</v>
      </c>
      <c r="C8458" s="145" t="s">
        <v>41207</v>
      </c>
      <c r="D8458" s="145" t="s">
        <v>1549</v>
      </c>
      <c r="E8458" s="146">
        <v>25.99</v>
      </c>
    </row>
    <row r="8459" spans="2:5" x14ac:dyDescent="0.2">
      <c r="B8459" s="144" t="s">
        <v>41208</v>
      </c>
      <c r="C8459" s="145" t="s">
        <v>41209</v>
      </c>
      <c r="D8459" s="145" t="s">
        <v>1549</v>
      </c>
      <c r="E8459" s="146">
        <v>34.31</v>
      </c>
    </row>
    <row r="8460" spans="2:5" x14ac:dyDescent="0.2">
      <c r="B8460" s="144" t="s">
        <v>41210</v>
      </c>
      <c r="C8460" s="145" t="s">
        <v>41211</v>
      </c>
      <c r="D8460" s="145" t="s">
        <v>1549</v>
      </c>
      <c r="E8460" s="146">
        <v>54.73</v>
      </c>
    </row>
    <row r="8461" spans="2:5" x14ac:dyDescent="0.2">
      <c r="B8461" s="144" t="s">
        <v>41212</v>
      </c>
      <c r="C8461" s="145" t="s">
        <v>41213</v>
      </c>
      <c r="D8461" s="145" t="s">
        <v>1549</v>
      </c>
      <c r="E8461" s="146">
        <v>51.24</v>
      </c>
    </row>
    <row r="8462" spans="2:5" x14ac:dyDescent="0.2">
      <c r="B8462" s="144" t="s">
        <v>41214</v>
      </c>
      <c r="C8462" s="145" t="s">
        <v>30399</v>
      </c>
      <c r="D8462" s="145" t="s">
        <v>1549</v>
      </c>
      <c r="E8462" s="146">
        <v>141.54</v>
      </c>
    </row>
    <row r="8463" spans="2:5" x14ac:dyDescent="0.2">
      <c r="B8463" s="144" t="s">
        <v>41215</v>
      </c>
      <c r="C8463" s="145" t="s">
        <v>41216</v>
      </c>
      <c r="D8463" s="145" t="s">
        <v>1549</v>
      </c>
      <c r="E8463" s="146">
        <v>582.92999999999995</v>
      </c>
    </row>
    <row r="8464" spans="2:5" x14ac:dyDescent="0.2">
      <c r="B8464" s="144" t="s">
        <v>41217</v>
      </c>
      <c r="C8464" s="145" t="s">
        <v>41218</v>
      </c>
      <c r="D8464" s="145" t="s">
        <v>1549</v>
      </c>
      <c r="E8464" s="146">
        <v>31.66</v>
      </c>
    </row>
    <row r="8465" spans="2:5" x14ac:dyDescent="0.2">
      <c r="B8465" s="144" t="s">
        <v>41219</v>
      </c>
      <c r="C8465" s="145" t="s">
        <v>41220</v>
      </c>
      <c r="D8465" s="145" t="s">
        <v>1549</v>
      </c>
      <c r="E8465" s="146">
        <v>14.1</v>
      </c>
    </row>
    <row r="8466" spans="2:5" x14ac:dyDescent="0.2">
      <c r="B8466" s="144" t="s">
        <v>41221</v>
      </c>
      <c r="C8466" s="145" t="s">
        <v>41222</v>
      </c>
      <c r="D8466" s="145" t="s">
        <v>1549</v>
      </c>
      <c r="E8466" s="146">
        <v>44.95</v>
      </c>
    </row>
    <row r="8467" spans="2:5" x14ac:dyDescent="0.2">
      <c r="B8467" s="144" t="s">
        <v>41223</v>
      </c>
      <c r="C8467" s="145" t="s">
        <v>41224</v>
      </c>
      <c r="D8467" s="145" t="s">
        <v>1549</v>
      </c>
      <c r="E8467" s="146">
        <v>37.22</v>
      </c>
    </row>
    <row r="8468" spans="2:5" x14ac:dyDescent="0.2">
      <c r="B8468" s="144" t="s">
        <v>41225</v>
      </c>
      <c r="C8468" s="145" t="s">
        <v>41226</v>
      </c>
      <c r="D8468" s="145" t="s">
        <v>1549</v>
      </c>
      <c r="E8468" s="146">
        <v>32.840000000000003</v>
      </c>
    </row>
    <row r="8469" spans="2:5" x14ac:dyDescent="0.2">
      <c r="B8469" s="144" t="s">
        <v>41227</v>
      </c>
      <c r="C8469" s="145" t="s">
        <v>41228</v>
      </c>
      <c r="D8469" s="145" t="s">
        <v>1549</v>
      </c>
      <c r="E8469" s="146">
        <v>86.52</v>
      </c>
    </row>
    <row r="8470" spans="2:5" x14ac:dyDescent="0.2">
      <c r="B8470" s="144" t="s">
        <v>41229</v>
      </c>
      <c r="C8470" s="145" t="s">
        <v>41230</v>
      </c>
      <c r="D8470" s="145" t="s">
        <v>1549</v>
      </c>
      <c r="E8470" s="146">
        <v>77.33</v>
      </c>
    </row>
    <row r="8471" spans="2:5" x14ac:dyDescent="0.2">
      <c r="B8471" s="144" t="s">
        <v>41231</v>
      </c>
      <c r="C8471" s="145" t="s">
        <v>41232</v>
      </c>
      <c r="D8471" s="145" t="s">
        <v>1549</v>
      </c>
      <c r="E8471" s="146">
        <v>14.1</v>
      </c>
    </row>
    <row r="8472" spans="2:5" x14ac:dyDescent="0.2">
      <c r="B8472" s="144" t="s">
        <v>41233</v>
      </c>
      <c r="C8472" s="145" t="s">
        <v>41234</v>
      </c>
      <c r="D8472" s="145" t="s">
        <v>1549</v>
      </c>
      <c r="E8472" s="146">
        <v>140.72999999999999</v>
      </c>
    </row>
    <row r="8473" spans="2:5" x14ac:dyDescent="0.2">
      <c r="B8473" s="144" t="s">
        <v>41235</v>
      </c>
      <c r="C8473" s="145" t="s">
        <v>41236</v>
      </c>
      <c r="D8473" s="145" t="s">
        <v>1549</v>
      </c>
      <c r="E8473" s="146">
        <v>76.069999999999993</v>
      </c>
    </row>
    <row r="8474" spans="2:5" x14ac:dyDescent="0.2">
      <c r="B8474" s="144" t="s">
        <v>41237</v>
      </c>
      <c r="C8474" s="145" t="s">
        <v>41238</v>
      </c>
      <c r="D8474" s="145" t="s">
        <v>1549</v>
      </c>
      <c r="E8474" s="146">
        <v>38.590000000000003</v>
      </c>
    </row>
    <row r="8475" spans="2:5" x14ac:dyDescent="0.2">
      <c r="B8475" s="144" t="s">
        <v>41239</v>
      </c>
      <c r="C8475" s="145" t="s">
        <v>41240</v>
      </c>
      <c r="D8475" s="145" t="s">
        <v>1549</v>
      </c>
      <c r="E8475" s="146">
        <v>16.38</v>
      </c>
    </row>
    <row r="8476" spans="2:5" x14ac:dyDescent="0.2">
      <c r="B8476" s="144" t="s">
        <v>41241</v>
      </c>
      <c r="C8476" s="145" t="s">
        <v>41242</v>
      </c>
      <c r="D8476" s="145" t="s">
        <v>1549</v>
      </c>
      <c r="E8476" s="146">
        <v>36.11</v>
      </c>
    </row>
    <row r="8477" spans="2:5" x14ac:dyDescent="0.2">
      <c r="B8477" s="144" t="s">
        <v>41243</v>
      </c>
      <c r="C8477" s="145" t="s">
        <v>41244</v>
      </c>
      <c r="D8477" s="145" t="s">
        <v>1549</v>
      </c>
      <c r="E8477" s="146">
        <v>44.05</v>
      </c>
    </row>
    <row r="8478" spans="2:5" x14ac:dyDescent="0.2">
      <c r="B8478" s="144" t="s">
        <v>41245</v>
      </c>
      <c r="C8478" s="145" t="s">
        <v>41246</v>
      </c>
      <c r="D8478" s="145" t="s">
        <v>1549</v>
      </c>
      <c r="E8478" s="146">
        <v>404.62</v>
      </c>
    </row>
    <row r="8479" spans="2:5" x14ac:dyDescent="0.2">
      <c r="B8479" s="144" t="s">
        <v>41247</v>
      </c>
      <c r="C8479" s="145" t="s">
        <v>41248</v>
      </c>
      <c r="D8479" s="145" t="s">
        <v>1549</v>
      </c>
      <c r="E8479" s="146">
        <v>216.95</v>
      </c>
    </row>
    <row r="8480" spans="2:5" x14ac:dyDescent="0.2">
      <c r="B8480" s="144" t="s">
        <v>41249</v>
      </c>
      <c r="C8480" s="145" t="s">
        <v>41250</v>
      </c>
      <c r="D8480" s="145" t="s">
        <v>1549</v>
      </c>
      <c r="E8480" s="146">
        <v>116.35</v>
      </c>
    </row>
    <row r="8481" spans="2:5" x14ac:dyDescent="0.2">
      <c r="B8481" s="144" t="s">
        <v>41251</v>
      </c>
      <c r="C8481" s="145" t="s">
        <v>41252</v>
      </c>
      <c r="D8481" s="145" t="s">
        <v>1549</v>
      </c>
      <c r="E8481" s="146">
        <v>116.35</v>
      </c>
    </row>
    <row r="8482" spans="2:5" x14ac:dyDescent="0.2">
      <c r="B8482" s="144" t="s">
        <v>41253</v>
      </c>
      <c r="C8482" s="145" t="s">
        <v>41254</v>
      </c>
      <c r="D8482" s="145" t="s">
        <v>1549</v>
      </c>
      <c r="E8482" s="146">
        <v>38.15</v>
      </c>
    </row>
    <row r="8483" spans="2:5" x14ac:dyDescent="0.2">
      <c r="B8483" s="144" t="s">
        <v>41255</v>
      </c>
      <c r="C8483" s="145" t="s">
        <v>41256</v>
      </c>
      <c r="D8483" s="145" t="s">
        <v>1549</v>
      </c>
      <c r="E8483" s="146">
        <v>31.67</v>
      </c>
    </row>
    <row r="8484" spans="2:5" x14ac:dyDescent="0.2">
      <c r="B8484" s="144" t="s">
        <v>41257</v>
      </c>
      <c r="C8484" s="145" t="s">
        <v>41258</v>
      </c>
      <c r="D8484" s="145" t="s">
        <v>1549</v>
      </c>
      <c r="E8484" s="146">
        <v>14.99</v>
      </c>
    </row>
    <row r="8485" spans="2:5" x14ac:dyDescent="0.2">
      <c r="B8485" s="144" t="s">
        <v>41259</v>
      </c>
      <c r="C8485" s="145" t="s">
        <v>41260</v>
      </c>
      <c r="D8485" s="145" t="s">
        <v>1549</v>
      </c>
      <c r="E8485" s="146">
        <v>28.22</v>
      </c>
    </row>
    <row r="8486" spans="2:5" x14ac:dyDescent="0.2">
      <c r="B8486" s="144" t="s">
        <v>41261</v>
      </c>
      <c r="C8486" s="145" t="s">
        <v>41262</v>
      </c>
      <c r="D8486" s="145" t="s">
        <v>1549</v>
      </c>
      <c r="E8486" s="146">
        <v>5.18</v>
      </c>
    </row>
    <row r="8487" spans="2:5" x14ac:dyDescent="0.2">
      <c r="B8487" s="144" t="s">
        <v>41263</v>
      </c>
      <c r="C8487" s="145" t="s">
        <v>41264</v>
      </c>
      <c r="D8487" s="145" t="s">
        <v>1549</v>
      </c>
      <c r="E8487" s="146">
        <v>3.79</v>
      </c>
    </row>
    <row r="8488" spans="2:5" ht="15.75" x14ac:dyDescent="0.2">
      <c r="B8488" s="147" t="s">
        <v>41265</v>
      </c>
      <c r="C8488" s="147"/>
      <c r="D8488" s="147"/>
      <c r="E8488" s="147"/>
    </row>
    <row r="8489" spans="2:5" ht="25.5" x14ac:dyDescent="0.2">
      <c r="B8489" s="141" t="s">
        <v>36189</v>
      </c>
      <c r="C8489" s="142" t="s">
        <v>36190</v>
      </c>
      <c r="D8489" s="142" t="s">
        <v>36191</v>
      </c>
      <c r="E8489" s="143" t="s">
        <v>36192</v>
      </c>
    </row>
    <row r="8490" spans="2:5" x14ac:dyDescent="0.2">
      <c r="B8490" s="144" t="s">
        <v>41266</v>
      </c>
      <c r="C8490" s="145" t="s">
        <v>41267</v>
      </c>
      <c r="D8490" s="145" t="s">
        <v>1770</v>
      </c>
      <c r="E8490" s="146">
        <v>4.54</v>
      </c>
    </row>
    <row r="8491" spans="2:5" x14ac:dyDescent="0.2">
      <c r="B8491" s="144" t="s">
        <v>41268</v>
      </c>
      <c r="C8491" s="145" t="s">
        <v>41269</v>
      </c>
      <c r="D8491" s="145" t="s">
        <v>2759</v>
      </c>
      <c r="E8491" s="146">
        <v>203.84</v>
      </c>
    </row>
    <row r="8492" spans="2:5" x14ac:dyDescent="0.2">
      <c r="B8492" s="144" t="s">
        <v>41270</v>
      </c>
      <c r="C8492" s="145" t="s">
        <v>41271</v>
      </c>
      <c r="D8492" s="145" t="s">
        <v>1770</v>
      </c>
      <c r="E8492" s="146">
        <v>8.7100000000000009</v>
      </c>
    </row>
    <row r="8493" spans="2:5" x14ac:dyDescent="0.2">
      <c r="B8493" s="144" t="s">
        <v>41272</v>
      </c>
      <c r="C8493" s="145" t="s">
        <v>41273</v>
      </c>
      <c r="D8493" s="145" t="s">
        <v>1770</v>
      </c>
      <c r="E8493" s="146">
        <v>5.4</v>
      </c>
    </row>
    <row r="8494" spans="2:5" x14ac:dyDescent="0.2">
      <c r="B8494" s="144" t="s">
        <v>41274</v>
      </c>
      <c r="C8494" s="145" t="s">
        <v>41275</v>
      </c>
      <c r="D8494" s="145" t="s">
        <v>1770</v>
      </c>
      <c r="E8494" s="146">
        <v>7.31</v>
      </c>
    </row>
    <row r="8495" spans="2:5" x14ac:dyDescent="0.2">
      <c r="B8495" s="144" t="s">
        <v>41276</v>
      </c>
      <c r="C8495" s="145" t="s">
        <v>41277</v>
      </c>
      <c r="D8495" s="145" t="s">
        <v>1549</v>
      </c>
      <c r="E8495" s="146">
        <v>164.28</v>
      </c>
    </row>
    <row r="8496" spans="2:5" x14ac:dyDescent="0.2">
      <c r="B8496" s="144" t="s">
        <v>41278</v>
      </c>
      <c r="C8496" s="145" t="s">
        <v>41279</v>
      </c>
      <c r="D8496" s="145" t="s">
        <v>1549</v>
      </c>
      <c r="E8496" s="146">
        <v>140.1</v>
      </c>
    </row>
    <row r="8497" spans="2:5" x14ac:dyDescent="0.2">
      <c r="B8497" s="144" t="s">
        <v>41280</v>
      </c>
      <c r="C8497" s="145" t="s">
        <v>41281</v>
      </c>
      <c r="D8497" s="145" t="s">
        <v>1770</v>
      </c>
      <c r="E8497" s="146">
        <v>6.66</v>
      </c>
    </row>
    <row r="8498" spans="2:5" ht="22.5" x14ac:dyDescent="0.2">
      <c r="B8498" s="144" t="s">
        <v>41282</v>
      </c>
      <c r="C8498" s="145" t="s">
        <v>41283</v>
      </c>
      <c r="D8498" s="145" t="s">
        <v>1549</v>
      </c>
      <c r="E8498" s="146">
        <v>89.65</v>
      </c>
    </row>
    <row r="8499" spans="2:5" x14ac:dyDescent="0.2">
      <c r="B8499" s="144" t="s">
        <v>41284</v>
      </c>
      <c r="C8499" s="145" t="s">
        <v>41285</v>
      </c>
      <c r="D8499" s="145" t="s">
        <v>1770</v>
      </c>
      <c r="E8499" s="146">
        <v>5.73</v>
      </c>
    </row>
    <row r="8500" spans="2:5" x14ac:dyDescent="0.2">
      <c r="B8500" s="144" t="s">
        <v>41286</v>
      </c>
      <c r="C8500" s="145" t="s">
        <v>41287</v>
      </c>
      <c r="D8500" s="145" t="s">
        <v>2759</v>
      </c>
      <c r="E8500" s="146">
        <v>9.98</v>
      </c>
    </row>
    <row r="8501" spans="2:5" x14ac:dyDescent="0.2">
      <c r="B8501" s="144" t="s">
        <v>41288</v>
      </c>
      <c r="C8501" s="145" t="s">
        <v>41289</v>
      </c>
      <c r="D8501" s="145" t="s">
        <v>2759</v>
      </c>
      <c r="E8501" s="146">
        <v>12.74</v>
      </c>
    </row>
    <row r="8502" spans="2:5" x14ac:dyDescent="0.2">
      <c r="B8502" s="144" t="s">
        <v>41290</v>
      </c>
      <c r="C8502" s="145" t="s">
        <v>41291</v>
      </c>
      <c r="D8502" s="145" t="s">
        <v>2759</v>
      </c>
      <c r="E8502" s="146">
        <v>12.12</v>
      </c>
    </row>
    <row r="8503" spans="2:5" x14ac:dyDescent="0.2">
      <c r="B8503" s="144" t="s">
        <v>41292</v>
      </c>
      <c r="C8503" s="145" t="s">
        <v>41293</v>
      </c>
      <c r="D8503" s="145" t="s">
        <v>2759</v>
      </c>
      <c r="E8503" s="146">
        <v>40.090000000000003</v>
      </c>
    </row>
    <row r="8504" spans="2:5" x14ac:dyDescent="0.2">
      <c r="B8504" s="144" t="s">
        <v>41294</v>
      </c>
      <c r="C8504" s="145" t="s">
        <v>41295</v>
      </c>
      <c r="D8504" s="145" t="s">
        <v>2759</v>
      </c>
      <c r="E8504" s="146">
        <v>29.57</v>
      </c>
    </row>
    <row r="8505" spans="2:5" x14ac:dyDescent="0.2">
      <c r="B8505" s="144" t="s">
        <v>41296</v>
      </c>
      <c r="C8505" s="145" t="s">
        <v>41297</v>
      </c>
      <c r="D8505" s="145" t="s">
        <v>2759</v>
      </c>
      <c r="E8505" s="146">
        <v>15.1</v>
      </c>
    </row>
    <row r="8506" spans="2:5" x14ac:dyDescent="0.2">
      <c r="B8506" s="144" t="s">
        <v>41298</v>
      </c>
      <c r="C8506" s="145" t="s">
        <v>41299</v>
      </c>
      <c r="D8506" s="145" t="s">
        <v>2759</v>
      </c>
      <c r="E8506" s="146">
        <v>23.81</v>
      </c>
    </row>
    <row r="8507" spans="2:5" x14ac:dyDescent="0.2">
      <c r="B8507" s="144" t="s">
        <v>41300</v>
      </c>
      <c r="C8507" s="145" t="s">
        <v>41301</v>
      </c>
      <c r="D8507" s="145" t="s">
        <v>2759</v>
      </c>
      <c r="E8507" s="146">
        <v>30.33</v>
      </c>
    </row>
    <row r="8508" spans="2:5" x14ac:dyDescent="0.2">
      <c r="B8508" s="144" t="s">
        <v>41302</v>
      </c>
      <c r="C8508" s="145" t="s">
        <v>41303</v>
      </c>
      <c r="D8508" s="145" t="s">
        <v>2759</v>
      </c>
      <c r="E8508" s="146">
        <v>57.36</v>
      </c>
    </row>
    <row r="8509" spans="2:5" x14ac:dyDescent="0.2">
      <c r="B8509" s="144" t="s">
        <v>41304</v>
      </c>
      <c r="C8509" s="145" t="s">
        <v>41305</v>
      </c>
      <c r="D8509" s="145" t="s">
        <v>5902</v>
      </c>
      <c r="E8509" s="146">
        <v>33.79</v>
      </c>
    </row>
    <row r="8510" spans="2:5" x14ac:dyDescent="0.2">
      <c r="B8510" s="144" t="s">
        <v>41306</v>
      </c>
      <c r="C8510" s="145" t="s">
        <v>41307</v>
      </c>
      <c r="D8510" s="145" t="s">
        <v>1770</v>
      </c>
      <c r="E8510" s="146">
        <v>11.17</v>
      </c>
    </row>
    <row r="8511" spans="2:5" x14ac:dyDescent="0.2">
      <c r="B8511" s="144" t="s">
        <v>41308</v>
      </c>
      <c r="C8511" s="145" t="s">
        <v>41309</v>
      </c>
      <c r="D8511" s="145" t="s">
        <v>1770</v>
      </c>
      <c r="E8511" s="146">
        <v>8.82</v>
      </c>
    </row>
    <row r="8512" spans="2:5" x14ac:dyDescent="0.2">
      <c r="B8512" s="144" t="s">
        <v>41310</v>
      </c>
      <c r="C8512" s="145" t="s">
        <v>41311</v>
      </c>
      <c r="D8512" s="145" t="s">
        <v>1770</v>
      </c>
      <c r="E8512" s="146">
        <v>36.799999999999997</v>
      </c>
    </row>
    <row r="8513" spans="2:5" x14ac:dyDescent="0.2">
      <c r="B8513" s="144" t="s">
        <v>41312</v>
      </c>
      <c r="C8513" s="145" t="s">
        <v>41313</v>
      </c>
      <c r="D8513" s="145" t="s">
        <v>1770</v>
      </c>
      <c r="E8513" s="146">
        <v>56.61</v>
      </c>
    </row>
    <row r="8514" spans="2:5" x14ac:dyDescent="0.2">
      <c r="B8514" s="144" t="s">
        <v>41314</v>
      </c>
      <c r="C8514" s="145" t="s">
        <v>41315</v>
      </c>
      <c r="D8514" s="145" t="s">
        <v>1770</v>
      </c>
      <c r="E8514" s="146">
        <v>2.15</v>
      </c>
    </row>
    <row r="8515" spans="2:5" x14ac:dyDescent="0.2">
      <c r="B8515" s="144" t="s">
        <v>41316</v>
      </c>
      <c r="C8515" s="145" t="s">
        <v>41317</v>
      </c>
      <c r="D8515" s="145" t="s">
        <v>2759</v>
      </c>
      <c r="E8515" s="146">
        <v>39.6</v>
      </c>
    </row>
    <row r="8516" spans="2:5" x14ac:dyDescent="0.2">
      <c r="B8516" s="144" t="s">
        <v>41318</v>
      </c>
      <c r="C8516" s="145" t="s">
        <v>41319</v>
      </c>
      <c r="D8516" s="145" t="s">
        <v>1549</v>
      </c>
      <c r="E8516" s="146">
        <v>118.39</v>
      </c>
    </row>
    <row r="8517" spans="2:5" x14ac:dyDescent="0.2">
      <c r="B8517" s="144" t="s">
        <v>41320</v>
      </c>
      <c r="C8517" s="145" t="s">
        <v>41321</v>
      </c>
      <c r="D8517" s="145" t="s">
        <v>2759</v>
      </c>
      <c r="E8517" s="146">
        <v>30.75</v>
      </c>
    </row>
    <row r="8518" spans="2:5" x14ac:dyDescent="0.2">
      <c r="B8518" s="144" t="s">
        <v>41322</v>
      </c>
      <c r="C8518" s="145" t="s">
        <v>26341</v>
      </c>
      <c r="D8518" s="145" t="s">
        <v>1770</v>
      </c>
      <c r="E8518" s="146">
        <v>22.55</v>
      </c>
    </row>
    <row r="8519" spans="2:5" x14ac:dyDescent="0.2">
      <c r="B8519" s="144" t="s">
        <v>41323</v>
      </c>
      <c r="C8519" s="145" t="s">
        <v>41324</v>
      </c>
      <c r="D8519" s="145" t="s">
        <v>26257</v>
      </c>
      <c r="E8519" s="146">
        <v>123.45</v>
      </c>
    </row>
    <row r="8520" spans="2:5" x14ac:dyDescent="0.2">
      <c r="B8520" s="144" t="s">
        <v>41325</v>
      </c>
      <c r="C8520" s="145" t="s">
        <v>41326</v>
      </c>
      <c r="D8520" s="145" t="s">
        <v>26257</v>
      </c>
      <c r="E8520" s="146">
        <v>123.45</v>
      </c>
    </row>
    <row r="8521" spans="2:5" x14ac:dyDescent="0.2">
      <c r="B8521" s="144" t="s">
        <v>41327</v>
      </c>
      <c r="C8521" s="145" t="s">
        <v>41328</v>
      </c>
      <c r="D8521" s="145" t="s">
        <v>1549</v>
      </c>
      <c r="E8521" s="146">
        <v>37.4</v>
      </c>
    </row>
    <row r="8522" spans="2:5" x14ac:dyDescent="0.2">
      <c r="B8522" s="144" t="s">
        <v>41329</v>
      </c>
      <c r="C8522" s="145" t="s">
        <v>41330</v>
      </c>
      <c r="D8522" s="145" t="s">
        <v>1549</v>
      </c>
      <c r="E8522" s="146">
        <v>43.58</v>
      </c>
    </row>
    <row r="8523" spans="2:5" x14ac:dyDescent="0.2">
      <c r="B8523" s="144" t="s">
        <v>41331</v>
      </c>
      <c r="C8523" s="145" t="s">
        <v>41332</v>
      </c>
      <c r="D8523" s="145" t="s">
        <v>1549</v>
      </c>
      <c r="E8523" s="146">
        <v>59.93</v>
      </c>
    </row>
    <row r="8524" spans="2:5" x14ac:dyDescent="0.2">
      <c r="B8524" s="144" t="s">
        <v>41333</v>
      </c>
      <c r="C8524" s="145" t="s">
        <v>41334</v>
      </c>
      <c r="D8524" s="145" t="s">
        <v>2759</v>
      </c>
      <c r="E8524" s="146">
        <v>162.83000000000001</v>
      </c>
    </row>
    <row r="8525" spans="2:5" x14ac:dyDescent="0.2">
      <c r="B8525" s="144" t="s">
        <v>41335</v>
      </c>
      <c r="C8525" s="145" t="s">
        <v>41336</v>
      </c>
      <c r="D8525" s="145" t="s">
        <v>1770</v>
      </c>
      <c r="E8525" s="146">
        <v>26.78</v>
      </c>
    </row>
    <row r="8526" spans="2:5" x14ac:dyDescent="0.2">
      <c r="B8526" s="144" t="s">
        <v>41337</v>
      </c>
      <c r="C8526" s="145" t="s">
        <v>41338</v>
      </c>
      <c r="D8526" s="145" t="s">
        <v>1770</v>
      </c>
      <c r="E8526" s="146">
        <v>18.13</v>
      </c>
    </row>
    <row r="8527" spans="2:5" x14ac:dyDescent="0.2">
      <c r="B8527" s="144" t="s">
        <v>41339</v>
      </c>
      <c r="C8527" s="145" t="s">
        <v>41340</v>
      </c>
      <c r="D8527" s="145" t="s">
        <v>1770</v>
      </c>
      <c r="E8527" s="146">
        <v>26.78</v>
      </c>
    </row>
    <row r="8528" spans="2:5" x14ac:dyDescent="0.2">
      <c r="B8528" s="144" t="s">
        <v>41341</v>
      </c>
      <c r="C8528" s="145" t="s">
        <v>41342</v>
      </c>
      <c r="D8528" s="145" t="s">
        <v>1770</v>
      </c>
      <c r="E8528" s="146">
        <v>11.9</v>
      </c>
    </row>
    <row r="8529" spans="2:5" x14ac:dyDescent="0.2">
      <c r="B8529" s="144" t="s">
        <v>41343</v>
      </c>
      <c r="C8529" s="145" t="s">
        <v>41344</v>
      </c>
      <c r="D8529" s="145" t="s">
        <v>1770</v>
      </c>
      <c r="E8529" s="146">
        <v>18.13</v>
      </c>
    </row>
    <row r="8530" spans="2:5" x14ac:dyDescent="0.2">
      <c r="B8530" s="144" t="s">
        <v>41345</v>
      </c>
      <c r="C8530" s="145" t="s">
        <v>41346</v>
      </c>
      <c r="D8530" s="145" t="s">
        <v>5927</v>
      </c>
      <c r="E8530" s="146">
        <v>2479</v>
      </c>
    </row>
    <row r="8531" spans="2:5" x14ac:dyDescent="0.2">
      <c r="B8531" s="144" t="s">
        <v>41347</v>
      </c>
      <c r="C8531" s="145" t="s">
        <v>41348</v>
      </c>
      <c r="D8531" s="145" t="s">
        <v>5927</v>
      </c>
      <c r="E8531" s="146">
        <v>1831.73</v>
      </c>
    </row>
    <row r="8532" spans="2:5" x14ac:dyDescent="0.2">
      <c r="B8532" s="144" t="s">
        <v>41349</v>
      </c>
      <c r="C8532" s="145" t="s">
        <v>41350</v>
      </c>
      <c r="D8532" s="145" t="s">
        <v>5927</v>
      </c>
      <c r="E8532" s="146">
        <v>1831.73</v>
      </c>
    </row>
    <row r="8533" spans="2:5" x14ac:dyDescent="0.2">
      <c r="B8533" s="144" t="s">
        <v>41351</v>
      </c>
      <c r="C8533" s="145" t="s">
        <v>41352</v>
      </c>
      <c r="D8533" s="145" t="s">
        <v>1770</v>
      </c>
      <c r="E8533" s="146">
        <v>28.9</v>
      </c>
    </row>
    <row r="8534" spans="2:5" x14ac:dyDescent="0.2">
      <c r="B8534" s="144" t="s">
        <v>41353</v>
      </c>
      <c r="C8534" s="145" t="s">
        <v>41354</v>
      </c>
      <c r="D8534" s="145" t="s">
        <v>1549</v>
      </c>
      <c r="E8534" s="146">
        <v>22.93</v>
      </c>
    </row>
    <row r="8535" spans="2:5" x14ac:dyDescent="0.2">
      <c r="B8535" s="144" t="s">
        <v>41355</v>
      </c>
      <c r="C8535" s="145" t="s">
        <v>41356</v>
      </c>
      <c r="D8535" s="145" t="s">
        <v>2759</v>
      </c>
      <c r="E8535" s="146">
        <v>52.76</v>
      </c>
    </row>
    <row r="8536" spans="2:5" ht="22.5" x14ac:dyDescent="0.2">
      <c r="B8536" s="144" t="s">
        <v>41357</v>
      </c>
      <c r="C8536" s="145" t="s">
        <v>41358</v>
      </c>
      <c r="D8536" s="145" t="s">
        <v>1549</v>
      </c>
      <c r="E8536" s="146">
        <v>5.32</v>
      </c>
    </row>
    <row r="8537" spans="2:5" ht="22.5" x14ac:dyDescent="0.2">
      <c r="B8537" s="144" t="s">
        <v>41359</v>
      </c>
      <c r="C8537" s="145" t="s">
        <v>41360</v>
      </c>
      <c r="D8537" s="145" t="s">
        <v>1549</v>
      </c>
      <c r="E8537" s="146">
        <v>6.02</v>
      </c>
    </row>
    <row r="8538" spans="2:5" x14ac:dyDescent="0.2">
      <c r="B8538" s="144" t="s">
        <v>41361</v>
      </c>
      <c r="C8538" s="145" t="s">
        <v>41362</v>
      </c>
      <c r="D8538" s="145" t="s">
        <v>1770</v>
      </c>
      <c r="E8538" s="146">
        <v>86.4</v>
      </c>
    </row>
    <row r="8539" spans="2:5" x14ac:dyDescent="0.2">
      <c r="B8539" s="144" t="s">
        <v>41363</v>
      </c>
      <c r="C8539" s="145" t="s">
        <v>41364</v>
      </c>
      <c r="D8539" s="145" t="s">
        <v>1770</v>
      </c>
      <c r="E8539" s="146">
        <v>1.63</v>
      </c>
    </row>
    <row r="8540" spans="2:5" x14ac:dyDescent="0.2">
      <c r="B8540" s="144" t="s">
        <v>41365</v>
      </c>
      <c r="C8540" s="145" t="s">
        <v>41366</v>
      </c>
      <c r="D8540" s="145" t="s">
        <v>1770</v>
      </c>
      <c r="E8540" s="146">
        <v>12.61</v>
      </c>
    </row>
    <row r="8541" spans="2:5" x14ac:dyDescent="0.2">
      <c r="B8541" s="144" t="s">
        <v>41367</v>
      </c>
      <c r="C8541" s="145" t="s">
        <v>41368</v>
      </c>
      <c r="D8541" s="145" t="s">
        <v>1770</v>
      </c>
      <c r="E8541" s="146">
        <v>17.329999999999998</v>
      </c>
    </row>
    <row r="8542" spans="2:5" x14ac:dyDescent="0.2">
      <c r="B8542" s="144" t="s">
        <v>41369</v>
      </c>
      <c r="C8542" s="145" t="s">
        <v>41370</v>
      </c>
      <c r="D8542" s="145" t="s">
        <v>2759</v>
      </c>
      <c r="E8542" s="146">
        <v>268.77999999999997</v>
      </c>
    </row>
    <row r="8543" spans="2:5" x14ac:dyDescent="0.2">
      <c r="B8543" s="144" t="s">
        <v>41371</v>
      </c>
      <c r="C8543" s="145" t="s">
        <v>41372</v>
      </c>
      <c r="D8543" s="145" t="s">
        <v>1549</v>
      </c>
      <c r="E8543" s="146">
        <v>361.52</v>
      </c>
    </row>
    <row r="8544" spans="2:5" x14ac:dyDescent="0.2">
      <c r="B8544" s="144" t="s">
        <v>41373</v>
      </c>
      <c r="C8544" s="145" t="s">
        <v>41374</v>
      </c>
      <c r="D8544" s="145" t="s">
        <v>1549</v>
      </c>
      <c r="E8544" s="146">
        <v>157.41</v>
      </c>
    </row>
    <row r="8545" spans="2:5" x14ac:dyDescent="0.2">
      <c r="B8545" s="144" t="s">
        <v>41375</v>
      </c>
      <c r="C8545" s="145" t="s">
        <v>41376</v>
      </c>
      <c r="D8545" s="145" t="s">
        <v>1549</v>
      </c>
      <c r="E8545" s="146">
        <v>184.1</v>
      </c>
    </row>
    <row r="8546" spans="2:5" x14ac:dyDescent="0.2">
      <c r="B8546" s="144" t="s">
        <v>41377</v>
      </c>
      <c r="C8546" s="145" t="s">
        <v>41378</v>
      </c>
      <c r="D8546" s="145" t="s">
        <v>1549</v>
      </c>
      <c r="E8546" s="146">
        <v>210.78</v>
      </c>
    </row>
    <row r="8547" spans="2:5" x14ac:dyDescent="0.2">
      <c r="B8547" s="144" t="s">
        <v>41379</v>
      </c>
      <c r="C8547" s="145" t="s">
        <v>41380</v>
      </c>
      <c r="D8547" s="145" t="s">
        <v>1549</v>
      </c>
      <c r="E8547" s="146">
        <v>279.7</v>
      </c>
    </row>
    <row r="8548" spans="2:5" x14ac:dyDescent="0.2">
      <c r="B8548" s="144" t="s">
        <v>41381</v>
      </c>
      <c r="C8548" s="145" t="s">
        <v>41382</v>
      </c>
      <c r="D8548" s="145" t="s">
        <v>1549</v>
      </c>
      <c r="E8548" s="146">
        <v>306.79000000000002</v>
      </c>
    </row>
    <row r="8549" spans="2:5" x14ac:dyDescent="0.2">
      <c r="B8549" s="144" t="s">
        <v>41383</v>
      </c>
      <c r="C8549" s="145" t="s">
        <v>41384</v>
      </c>
      <c r="D8549" s="145" t="s">
        <v>1549</v>
      </c>
      <c r="E8549" s="146">
        <v>112.7</v>
      </c>
    </row>
    <row r="8550" spans="2:5" x14ac:dyDescent="0.2">
      <c r="B8550" s="144" t="s">
        <v>41385</v>
      </c>
      <c r="C8550" s="145" t="s">
        <v>41386</v>
      </c>
      <c r="D8550" s="145" t="s">
        <v>1549</v>
      </c>
      <c r="E8550" s="146">
        <v>121.62</v>
      </c>
    </row>
    <row r="8551" spans="2:5" x14ac:dyDescent="0.2">
      <c r="B8551" s="144" t="s">
        <v>41387</v>
      </c>
      <c r="C8551" s="145" t="s">
        <v>41388</v>
      </c>
      <c r="D8551" s="145" t="s">
        <v>1549</v>
      </c>
      <c r="E8551" s="146">
        <v>130.11000000000001</v>
      </c>
    </row>
    <row r="8552" spans="2:5" x14ac:dyDescent="0.2">
      <c r="B8552" s="144" t="s">
        <v>41389</v>
      </c>
      <c r="C8552" s="145" t="s">
        <v>41390</v>
      </c>
      <c r="D8552" s="145" t="s">
        <v>1549</v>
      </c>
      <c r="E8552" s="146">
        <v>198.63</v>
      </c>
    </row>
    <row r="8553" spans="2:5" x14ac:dyDescent="0.2">
      <c r="B8553" s="144" t="s">
        <v>41391</v>
      </c>
      <c r="C8553" s="145" t="s">
        <v>41392</v>
      </c>
      <c r="D8553" s="145" t="s">
        <v>2759</v>
      </c>
      <c r="E8553" s="146">
        <v>77.44</v>
      </c>
    </row>
    <row r="8554" spans="2:5" x14ac:dyDescent="0.2">
      <c r="B8554" s="144" t="s">
        <v>41393</v>
      </c>
      <c r="C8554" s="145" t="s">
        <v>41394</v>
      </c>
      <c r="D8554" s="145" t="s">
        <v>1770</v>
      </c>
      <c r="E8554" s="146">
        <v>17.190000000000001</v>
      </c>
    </row>
    <row r="8555" spans="2:5" x14ac:dyDescent="0.2">
      <c r="B8555" s="144" t="s">
        <v>41395</v>
      </c>
      <c r="C8555" s="145" t="s">
        <v>41396</v>
      </c>
      <c r="D8555" s="145" t="s">
        <v>1770</v>
      </c>
      <c r="E8555" s="146">
        <v>27.31</v>
      </c>
    </row>
    <row r="8556" spans="2:5" x14ac:dyDescent="0.2">
      <c r="B8556" s="144" t="s">
        <v>41397</v>
      </c>
      <c r="C8556" s="145" t="s">
        <v>41398</v>
      </c>
      <c r="D8556" s="145" t="s">
        <v>1549</v>
      </c>
      <c r="E8556" s="146">
        <v>112.5</v>
      </c>
    </row>
    <row r="8557" spans="2:5" x14ac:dyDescent="0.2">
      <c r="B8557" s="144" t="s">
        <v>41399</v>
      </c>
      <c r="C8557" s="145" t="s">
        <v>41400</v>
      </c>
      <c r="D8557" s="145" t="s">
        <v>1549</v>
      </c>
      <c r="E8557" s="146">
        <v>143.08000000000001</v>
      </c>
    </row>
    <row r="8558" spans="2:5" x14ac:dyDescent="0.2">
      <c r="B8558" s="144" t="s">
        <v>41401</v>
      </c>
      <c r="C8558" s="145" t="s">
        <v>41402</v>
      </c>
      <c r="D8558" s="145" t="s">
        <v>5927</v>
      </c>
      <c r="E8558" s="146">
        <v>1831.73</v>
      </c>
    </row>
    <row r="8559" spans="2:5" x14ac:dyDescent="0.2">
      <c r="B8559" s="144" t="s">
        <v>41403</v>
      </c>
      <c r="C8559" s="145" t="s">
        <v>41404</v>
      </c>
      <c r="D8559" s="145" t="s">
        <v>1770</v>
      </c>
      <c r="E8559" s="146">
        <v>32.4</v>
      </c>
    </row>
    <row r="8560" spans="2:5" x14ac:dyDescent="0.2">
      <c r="B8560" s="144" t="s">
        <v>41405</v>
      </c>
      <c r="C8560" s="145" t="s">
        <v>41406</v>
      </c>
      <c r="D8560" s="145" t="s">
        <v>1770</v>
      </c>
      <c r="E8560" s="146">
        <v>6.77</v>
      </c>
    </row>
    <row r="8561" spans="2:5" x14ac:dyDescent="0.2">
      <c r="B8561" s="144" t="s">
        <v>41407</v>
      </c>
      <c r="C8561" s="145" t="s">
        <v>41408</v>
      </c>
      <c r="D8561" s="145" t="s">
        <v>1770</v>
      </c>
      <c r="E8561" s="146">
        <v>1.35</v>
      </c>
    </row>
    <row r="8562" spans="2:5" x14ac:dyDescent="0.2">
      <c r="B8562" s="144" t="s">
        <v>41409</v>
      </c>
      <c r="C8562" s="145" t="s">
        <v>41410</v>
      </c>
      <c r="D8562" s="145" t="s">
        <v>1770</v>
      </c>
      <c r="E8562" s="146">
        <v>2.2200000000000002</v>
      </c>
    </row>
    <row r="8563" spans="2:5" x14ac:dyDescent="0.2">
      <c r="B8563" s="144" t="s">
        <v>41411</v>
      </c>
      <c r="C8563" s="145" t="s">
        <v>41412</v>
      </c>
      <c r="D8563" s="145" t="s">
        <v>1770</v>
      </c>
      <c r="E8563" s="146">
        <v>3.55</v>
      </c>
    </row>
    <row r="8564" spans="2:5" x14ac:dyDescent="0.2">
      <c r="B8564" s="144" t="s">
        <v>41413</v>
      </c>
      <c r="C8564" s="145" t="s">
        <v>41414</v>
      </c>
      <c r="D8564" s="145" t="s">
        <v>1770</v>
      </c>
      <c r="E8564" s="146">
        <v>11.17</v>
      </c>
    </row>
    <row r="8565" spans="2:5" x14ac:dyDescent="0.2">
      <c r="B8565" s="144" t="s">
        <v>41415</v>
      </c>
      <c r="C8565" s="145" t="s">
        <v>41416</v>
      </c>
      <c r="D8565" s="145" t="s">
        <v>1770</v>
      </c>
      <c r="E8565" s="146">
        <v>5.13</v>
      </c>
    </row>
    <row r="8566" spans="2:5" x14ac:dyDescent="0.2">
      <c r="B8566" s="144" t="s">
        <v>41417</v>
      </c>
      <c r="C8566" s="145" t="s">
        <v>41418</v>
      </c>
      <c r="D8566" s="145" t="s">
        <v>1770</v>
      </c>
      <c r="E8566" s="146">
        <v>3.75</v>
      </c>
    </row>
    <row r="8567" spans="2:5" x14ac:dyDescent="0.2">
      <c r="B8567" s="144" t="s">
        <v>41419</v>
      </c>
      <c r="C8567" s="145" t="s">
        <v>41420</v>
      </c>
      <c r="D8567" s="145" t="s">
        <v>1770</v>
      </c>
      <c r="E8567" s="146">
        <v>4.74</v>
      </c>
    </row>
    <row r="8568" spans="2:5" x14ac:dyDescent="0.2">
      <c r="B8568" s="144" t="s">
        <v>41421</v>
      </c>
      <c r="C8568" s="145" t="s">
        <v>41422</v>
      </c>
      <c r="D8568" s="145" t="s">
        <v>1770</v>
      </c>
      <c r="E8568" s="146">
        <v>6.77</v>
      </c>
    </row>
    <row r="8569" spans="2:5" x14ac:dyDescent="0.2">
      <c r="B8569" s="144" t="s">
        <v>41423</v>
      </c>
      <c r="C8569" s="145" t="s">
        <v>41424</v>
      </c>
      <c r="D8569" s="145" t="s">
        <v>1770</v>
      </c>
      <c r="E8569" s="146">
        <v>5.76</v>
      </c>
    </row>
    <row r="8570" spans="2:5" x14ac:dyDescent="0.2">
      <c r="B8570" s="144" t="s">
        <v>41425</v>
      </c>
      <c r="C8570" s="145" t="s">
        <v>41426</v>
      </c>
      <c r="D8570" s="145" t="s">
        <v>1770</v>
      </c>
      <c r="E8570" s="146">
        <v>10.01</v>
      </c>
    </row>
    <row r="8571" spans="2:5" x14ac:dyDescent="0.2">
      <c r="B8571" s="144" t="s">
        <v>41427</v>
      </c>
      <c r="C8571" s="145" t="s">
        <v>41428</v>
      </c>
      <c r="D8571" s="145" t="s">
        <v>2759</v>
      </c>
      <c r="E8571" s="146">
        <v>70</v>
      </c>
    </row>
    <row r="8572" spans="2:5" x14ac:dyDescent="0.2">
      <c r="B8572" s="144" t="s">
        <v>41429</v>
      </c>
      <c r="C8572" s="145" t="s">
        <v>41430</v>
      </c>
      <c r="D8572" s="145" t="s">
        <v>2759</v>
      </c>
      <c r="E8572" s="146">
        <v>30.25</v>
      </c>
    </row>
    <row r="8573" spans="2:5" x14ac:dyDescent="0.2">
      <c r="B8573" s="144" t="s">
        <v>41431</v>
      </c>
      <c r="C8573" s="145" t="s">
        <v>41432</v>
      </c>
      <c r="D8573" s="145" t="s">
        <v>2759</v>
      </c>
      <c r="E8573" s="146">
        <v>28.72</v>
      </c>
    </row>
    <row r="8574" spans="2:5" x14ac:dyDescent="0.2">
      <c r="B8574" s="144" t="s">
        <v>41433</v>
      </c>
      <c r="C8574" s="145" t="s">
        <v>41434</v>
      </c>
      <c r="D8574" s="145" t="s">
        <v>2759</v>
      </c>
      <c r="E8574" s="146">
        <v>25.54</v>
      </c>
    </row>
    <row r="8575" spans="2:5" x14ac:dyDescent="0.2">
      <c r="B8575" s="144" t="s">
        <v>41435</v>
      </c>
      <c r="C8575" s="145" t="s">
        <v>41436</v>
      </c>
      <c r="D8575" s="145" t="s">
        <v>2759</v>
      </c>
      <c r="E8575" s="146">
        <v>127.69</v>
      </c>
    </row>
    <row r="8576" spans="2:5" x14ac:dyDescent="0.2">
      <c r="B8576" s="144" t="s">
        <v>41437</v>
      </c>
      <c r="C8576" s="145" t="s">
        <v>41438</v>
      </c>
      <c r="D8576" s="145" t="s">
        <v>1549</v>
      </c>
      <c r="E8576" s="146">
        <v>1.38</v>
      </c>
    </row>
    <row r="8577" spans="2:5" x14ac:dyDescent="0.2">
      <c r="B8577" s="144" t="s">
        <v>41439</v>
      </c>
      <c r="C8577" s="145" t="s">
        <v>41440</v>
      </c>
      <c r="D8577" s="145" t="s">
        <v>1770</v>
      </c>
      <c r="E8577" s="146">
        <v>8.2200000000000006</v>
      </c>
    </row>
    <row r="8578" spans="2:5" x14ac:dyDescent="0.2">
      <c r="B8578" s="144" t="s">
        <v>41441</v>
      </c>
      <c r="C8578" s="145" t="s">
        <v>41442</v>
      </c>
      <c r="D8578" s="145" t="s">
        <v>2759</v>
      </c>
      <c r="E8578" s="146">
        <v>87.84</v>
      </c>
    </row>
    <row r="8579" spans="2:5" x14ac:dyDescent="0.2">
      <c r="B8579" s="144" t="s">
        <v>41443</v>
      </c>
      <c r="C8579" s="145" t="s">
        <v>41444</v>
      </c>
      <c r="D8579" s="145" t="s">
        <v>1770</v>
      </c>
      <c r="E8579" s="146">
        <v>73.069999999999993</v>
      </c>
    </row>
    <row r="8580" spans="2:5" x14ac:dyDescent="0.2">
      <c r="B8580" s="144" t="s">
        <v>41445</v>
      </c>
      <c r="C8580" s="145" t="s">
        <v>41446</v>
      </c>
      <c r="D8580" s="145" t="s">
        <v>1770</v>
      </c>
      <c r="E8580" s="146">
        <v>18.13</v>
      </c>
    </row>
    <row r="8581" spans="2:5" ht="15.75" x14ac:dyDescent="0.2">
      <c r="B8581" s="147" t="s">
        <v>41447</v>
      </c>
      <c r="C8581" s="147"/>
      <c r="D8581" s="147"/>
      <c r="E8581" s="147"/>
    </row>
    <row r="8582" spans="2:5" ht="25.5" x14ac:dyDescent="0.2">
      <c r="B8582" s="141" t="s">
        <v>36189</v>
      </c>
      <c r="C8582" s="142" t="s">
        <v>36190</v>
      </c>
      <c r="D8582" s="142" t="s">
        <v>36191</v>
      </c>
      <c r="E8582" s="143" t="s">
        <v>36192</v>
      </c>
    </row>
    <row r="8583" spans="2:5" x14ac:dyDescent="0.2">
      <c r="B8583" s="144" t="s">
        <v>41448</v>
      </c>
      <c r="C8583" s="145" t="s">
        <v>41449</v>
      </c>
      <c r="D8583" s="145" t="s">
        <v>2759</v>
      </c>
      <c r="E8583" s="146">
        <v>1.53</v>
      </c>
    </row>
    <row r="8584" spans="2:5" ht="22.5" x14ac:dyDescent="0.2">
      <c r="B8584" s="144" t="s">
        <v>41450</v>
      </c>
      <c r="C8584" s="145" t="s">
        <v>41451</v>
      </c>
      <c r="D8584" s="145" t="s">
        <v>2759</v>
      </c>
      <c r="E8584" s="146">
        <v>33.33</v>
      </c>
    </row>
    <row r="8585" spans="2:5" ht="22.5" x14ac:dyDescent="0.2">
      <c r="B8585" s="144" t="s">
        <v>41452</v>
      </c>
      <c r="C8585" s="145" t="s">
        <v>41453</v>
      </c>
      <c r="D8585" s="145" t="s">
        <v>2759</v>
      </c>
      <c r="E8585" s="146">
        <v>36.74</v>
      </c>
    </row>
    <row r="8586" spans="2:5" ht="22.5" x14ac:dyDescent="0.2">
      <c r="B8586" s="144" t="s">
        <v>41454</v>
      </c>
      <c r="C8586" s="145" t="s">
        <v>41455</v>
      </c>
      <c r="D8586" s="145" t="s">
        <v>2759</v>
      </c>
      <c r="E8586" s="146">
        <v>36.700000000000003</v>
      </c>
    </row>
    <row r="8587" spans="2:5" ht="22.5" x14ac:dyDescent="0.2">
      <c r="B8587" s="144" t="s">
        <v>41456</v>
      </c>
      <c r="C8587" s="145" t="s">
        <v>41457</v>
      </c>
      <c r="D8587" s="145" t="s">
        <v>2759</v>
      </c>
      <c r="E8587" s="146">
        <v>41.01</v>
      </c>
    </row>
    <row r="8588" spans="2:5" ht="22.5" x14ac:dyDescent="0.2">
      <c r="B8588" s="144" t="s">
        <v>41458</v>
      </c>
      <c r="C8588" s="145" t="s">
        <v>41459</v>
      </c>
      <c r="D8588" s="145" t="s">
        <v>2759</v>
      </c>
      <c r="E8588" s="146">
        <v>29.65</v>
      </c>
    </row>
    <row r="8589" spans="2:5" ht="22.5" x14ac:dyDescent="0.2">
      <c r="B8589" s="144" t="s">
        <v>41460</v>
      </c>
      <c r="C8589" s="145" t="s">
        <v>41461</v>
      </c>
      <c r="D8589" s="145" t="s">
        <v>2759</v>
      </c>
      <c r="E8589" s="146">
        <v>31.29</v>
      </c>
    </row>
    <row r="8590" spans="2:5" ht="22.5" x14ac:dyDescent="0.2">
      <c r="B8590" s="144" t="s">
        <v>41462</v>
      </c>
      <c r="C8590" s="145" t="s">
        <v>41463</v>
      </c>
      <c r="D8590" s="145" t="s">
        <v>2759</v>
      </c>
      <c r="E8590" s="146">
        <v>33.229999999999997</v>
      </c>
    </row>
    <row r="8591" spans="2:5" ht="22.5" x14ac:dyDescent="0.2">
      <c r="B8591" s="144" t="s">
        <v>41464</v>
      </c>
      <c r="C8591" s="145" t="s">
        <v>41465</v>
      </c>
      <c r="D8591" s="145" t="s">
        <v>2759</v>
      </c>
      <c r="E8591" s="146">
        <v>34.770000000000003</v>
      </c>
    </row>
    <row r="8592" spans="2:5" ht="22.5" x14ac:dyDescent="0.2">
      <c r="B8592" s="144" t="s">
        <v>41466</v>
      </c>
      <c r="C8592" s="145" t="s">
        <v>41467</v>
      </c>
      <c r="D8592" s="145" t="s">
        <v>2759</v>
      </c>
      <c r="E8592" s="146">
        <v>38.049999999999997</v>
      </c>
    </row>
    <row r="8593" spans="2:5" ht="22.5" x14ac:dyDescent="0.2">
      <c r="B8593" s="144" t="s">
        <v>41468</v>
      </c>
      <c r="C8593" s="145" t="s">
        <v>41469</v>
      </c>
      <c r="D8593" s="145" t="s">
        <v>2759</v>
      </c>
      <c r="E8593" s="146">
        <v>42.13</v>
      </c>
    </row>
    <row r="8594" spans="2:5" ht="22.5" x14ac:dyDescent="0.2">
      <c r="B8594" s="144" t="s">
        <v>41470</v>
      </c>
      <c r="C8594" s="145" t="s">
        <v>41471</v>
      </c>
      <c r="D8594" s="145" t="s">
        <v>20799</v>
      </c>
      <c r="E8594" s="146">
        <v>7.77</v>
      </c>
    </row>
    <row r="8595" spans="2:5" ht="15.75" x14ac:dyDescent="0.2">
      <c r="B8595" s="147" t="s">
        <v>41472</v>
      </c>
      <c r="C8595" s="147"/>
      <c r="D8595" s="147"/>
      <c r="E8595" s="147"/>
    </row>
    <row r="8596" spans="2:5" ht="25.5" x14ac:dyDescent="0.2">
      <c r="B8596" s="141" t="s">
        <v>36189</v>
      </c>
      <c r="C8596" s="142" t="s">
        <v>36190</v>
      </c>
      <c r="D8596" s="142" t="s">
        <v>36191</v>
      </c>
      <c r="E8596" s="143" t="s">
        <v>36192</v>
      </c>
    </row>
    <row r="8597" spans="2:5" x14ac:dyDescent="0.2">
      <c r="B8597" s="144" t="s">
        <v>41473</v>
      </c>
      <c r="C8597" s="145" t="s">
        <v>41474</v>
      </c>
      <c r="D8597" s="145" t="s">
        <v>3724</v>
      </c>
      <c r="E8597" s="146">
        <v>18.63</v>
      </c>
    </row>
    <row r="8598" spans="2:5" x14ac:dyDescent="0.2">
      <c r="B8598" s="144" t="s">
        <v>41475</v>
      </c>
      <c r="C8598" s="145" t="s">
        <v>41476</v>
      </c>
      <c r="D8598" s="145" t="s">
        <v>3724</v>
      </c>
      <c r="E8598" s="146">
        <v>18.63</v>
      </c>
    </row>
    <row r="8599" spans="2:5" x14ac:dyDescent="0.2">
      <c r="B8599" s="144" t="s">
        <v>41477</v>
      </c>
      <c r="C8599" s="145" t="s">
        <v>41478</v>
      </c>
      <c r="D8599" s="145" t="s">
        <v>3724</v>
      </c>
      <c r="E8599" s="146">
        <v>18.63</v>
      </c>
    </row>
    <row r="8600" spans="2:5" x14ac:dyDescent="0.2">
      <c r="B8600" s="144" t="s">
        <v>41479</v>
      </c>
      <c r="C8600" s="145" t="s">
        <v>41480</v>
      </c>
      <c r="D8600" s="145" t="s">
        <v>3724</v>
      </c>
      <c r="E8600" s="146">
        <v>18.63</v>
      </c>
    </row>
    <row r="8601" spans="2:5" x14ac:dyDescent="0.2">
      <c r="B8601" s="144" t="s">
        <v>41481</v>
      </c>
      <c r="C8601" s="145" t="s">
        <v>41482</v>
      </c>
      <c r="D8601" s="145" t="s">
        <v>3724</v>
      </c>
      <c r="E8601" s="146">
        <v>18.63</v>
      </c>
    </row>
    <row r="8602" spans="2:5" x14ac:dyDescent="0.2">
      <c r="B8602" s="144" t="s">
        <v>41483</v>
      </c>
      <c r="C8602" s="145" t="s">
        <v>41484</v>
      </c>
      <c r="D8602" s="145" t="s">
        <v>3724</v>
      </c>
      <c r="E8602" s="146">
        <v>18.63</v>
      </c>
    </row>
    <row r="8603" spans="2:5" x14ac:dyDescent="0.2">
      <c r="B8603" s="144" t="s">
        <v>41485</v>
      </c>
      <c r="C8603" s="145" t="s">
        <v>41486</v>
      </c>
      <c r="D8603" s="145" t="s">
        <v>3724</v>
      </c>
      <c r="E8603" s="146">
        <v>18.63</v>
      </c>
    </row>
    <row r="8604" spans="2:5" x14ac:dyDescent="0.2">
      <c r="B8604" s="144" t="s">
        <v>41487</v>
      </c>
      <c r="C8604" s="145" t="s">
        <v>41488</v>
      </c>
      <c r="D8604" s="145" t="s">
        <v>3724</v>
      </c>
      <c r="E8604" s="146">
        <v>18.63</v>
      </c>
    </row>
    <row r="8605" spans="2:5" x14ac:dyDescent="0.2">
      <c r="B8605" s="144" t="s">
        <v>41489</v>
      </c>
      <c r="C8605" s="145" t="s">
        <v>41490</v>
      </c>
      <c r="D8605" s="145" t="s">
        <v>3724</v>
      </c>
      <c r="E8605" s="146">
        <v>18.63</v>
      </c>
    </row>
    <row r="8606" spans="2:5" x14ac:dyDescent="0.2">
      <c r="B8606" s="144" t="s">
        <v>41491</v>
      </c>
      <c r="C8606" s="145" t="s">
        <v>41492</v>
      </c>
      <c r="D8606" s="145" t="s">
        <v>3724</v>
      </c>
      <c r="E8606" s="146">
        <v>18.63</v>
      </c>
    </row>
    <row r="8607" spans="2:5" x14ac:dyDescent="0.2">
      <c r="B8607" s="144" t="s">
        <v>41493</v>
      </c>
      <c r="C8607" s="145" t="s">
        <v>41494</v>
      </c>
      <c r="D8607" s="145" t="s">
        <v>3724</v>
      </c>
      <c r="E8607" s="146">
        <v>17.14</v>
      </c>
    </row>
    <row r="8608" spans="2:5" x14ac:dyDescent="0.2">
      <c r="B8608" s="144" t="s">
        <v>41495</v>
      </c>
      <c r="C8608" s="145" t="s">
        <v>41496</v>
      </c>
      <c r="D8608" s="145" t="s">
        <v>3724</v>
      </c>
      <c r="E8608" s="146">
        <v>23.17</v>
      </c>
    </row>
    <row r="8609" spans="2:5" x14ac:dyDescent="0.2">
      <c r="B8609" s="144" t="s">
        <v>41497</v>
      </c>
      <c r="C8609" s="145" t="s">
        <v>41498</v>
      </c>
      <c r="D8609" s="145" t="s">
        <v>3724</v>
      </c>
      <c r="E8609" s="146">
        <v>23.17</v>
      </c>
    </row>
    <row r="8610" spans="2:5" x14ac:dyDescent="0.2">
      <c r="B8610" s="144" t="s">
        <v>41499</v>
      </c>
      <c r="C8610" s="145" t="s">
        <v>41500</v>
      </c>
      <c r="D8610" s="145" t="s">
        <v>3724</v>
      </c>
      <c r="E8610" s="146">
        <v>23.17</v>
      </c>
    </row>
    <row r="8611" spans="2:5" x14ac:dyDescent="0.2">
      <c r="B8611" s="144" t="s">
        <v>41501</v>
      </c>
      <c r="C8611" s="145" t="s">
        <v>41502</v>
      </c>
      <c r="D8611" s="145" t="s">
        <v>3724</v>
      </c>
      <c r="E8611" s="146">
        <v>23.6</v>
      </c>
    </row>
    <row r="8612" spans="2:5" x14ac:dyDescent="0.2">
      <c r="B8612" s="144" t="s">
        <v>41503</v>
      </c>
      <c r="C8612" s="145" t="s">
        <v>41504</v>
      </c>
      <c r="D8612" s="145" t="s">
        <v>3724</v>
      </c>
      <c r="E8612" s="146">
        <v>36.25</v>
      </c>
    </row>
    <row r="8613" spans="2:5" x14ac:dyDescent="0.2">
      <c r="B8613" s="144" t="s">
        <v>41505</v>
      </c>
      <c r="C8613" s="145" t="s">
        <v>36199</v>
      </c>
      <c r="D8613" s="145" t="s">
        <v>3724</v>
      </c>
      <c r="E8613" s="146">
        <v>18.28</v>
      </c>
    </row>
    <row r="8614" spans="2:5" x14ac:dyDescent="0.2">
      <c r="B8614" s="144" t="s">
        <v>41506</v>
      </c>
      <c r="C8614" s="145" t="s">
        <v>36203</v>
      </c>
      <c r="D8614" s="145" t="s">
        <v>3724</v>
      </c>
      <c r="E8614" s="146">
        <v>18.28</v>
      </c>
    </row>
    <row r="8615" spans="2:5" x14ac:dyDescent="0.2">
      <c r="B8615" s="144" t="s">
        <v>41507</v>
      </c>
      <c r="C8615" s="145" t="s">
        <v>41508</v>
      </c>
      <c r="D8615" s="145" t="s">
        <v>3724</v>
      </c>
      <c r="E8615" s="146">
        <v>23.17</v>
      </c>
    </row>
    <row r="8616" spans="2:5" x14ac:dyDescent="0.2">
      <c r="B8616" s="144" t="s">
        <v>41509</v>
      </c>
      <c r="C8616" s="145" t="s">
        <v>41510</v>
      </c>
      <c r="D8616" s="145" t="s">
        <v>3724</v>
      </c>
      <c r="E8616" s="146">
        <v>22.16</v>
      </c>
    </row>
    <row r="8617" spans="2:5" x14ac:dyDescent="0.2">
      <c r="B8617" s="144" t="s">
        <v>41511</v>
      </c>
      <c r="C8617" s="145" t="s">
        <v>41512</v>
      </c>
      <c r="D8617" s="145" t="s">
        <v>3724</v>
      </c>
      <c r="E8617" s="146">
        <v>18.28</v>
      </c>
    </row>
    <row r="8618" spans="2:5" x14ac:dyDescent="0.2">
      <c r="B8618" s="144" t="s">
        <v>41513</v>
      </c>
      <c r="C8618" s="145" t="s">
        <v>41514</v>
      </c>
      <c r="D8618" s="145" t="s">
        <v>3724</v>
      </c>
      <c r="E8618" s="146">
        <v>23.17</v>
      </c>
    </row>
    <row r="8619" spans="2:5" x14ac:dyDescent="0.2">
      <c r="B8619" s="144" t="s">
        <v>41515</v>
      </c>
      <c r="C8619" s="145" t="s">
        <v>41516</v>
      </c>
      <c r="D8619" s="145" t="s">
        <v>3724</v>
      </c>
      <c r="E8619" s="146">
        <v>23.17</v>
      </c>
    </row>
    <row r="8620" spans="2:5" x14ac:dyDescent="0.2">
      <c r="B8620" s="144" t="s">
        <v>41517</v>
      </c>
      <c r="C8620" s="145" t="s">
        <v>41518</v>
      </c>
      <c r="D8620" s="145" t="s">
        <v>3724</v>
      </c>
      <c r="E8620" s="146">
        <v>36.58</v>
      </c>
    </row>
    <row r="8621" spans="2:5" x14ac:dyDescent="0.2">
      <c r="B8621" s="144" t="s">
        <v>41519</v>
      </c>
      <c r="C8621" s="145" t="s">
        <v>41520</v>
      </c>
      <c r="D8621" s="145" t="s">
        <v>3724</v>
      </c>
      <c r="E8621" s="146">
        <v>23.17</v>
      </c>
    </row>
    <row r="8622" spans="2:5" x14ac:dyDescent="0.2">
      <c r="B8622" s="144" t="s">
        <v>41521</v>
      </c>
      <c r="C8622" s="145" t="s">
        <v>41522</v>
      </c>
      <c r="D8622" s="145" t="s">
        <v>3724</v>
      </c>
      <c r="E8622" s="146">
        <v>17.14</v>
      </c>
    </row>
    <row r="8623" spans="2:5" x14ac:dyDescent="0.2">
      <c r="B8623" s="144" t="s">
        <v>41523</v>
      </c>
      <c r="C8623" s="145" t="s">
        <v>41524</v>
      </c>
      <c r="D8623" s="145" t="s">
        <v>3724</v>
      </c>
      <c r="E8623" s="146">
        <v>172.41</v>
      </c>
    </row>
    <row r="8624" spans="2:5" x14ac:dyDescent="0.2">
      <c r="B8624" s="144" t="s">
        <v>41525</v>
      </c>
      <c r="C8624" s="145" t="s">
        <v>41526</v>
      </c>
      <c r="D8624" s="145" t="s">
        <v>3724</v>
      </c>
      <c r="E8624" s="146">
        <v>31.26</v>
      </c>
    </row>
    <row r="8625" spans="2:5" x14ac:dyDescent="0.2">
      <c r="B8625" s="144" t="s">
        <v>41527</v>
      </c>
      <c r="C8625" s="145" t="s">
        <v>41528</v>
      </c>
      <c r="D8625" s="145" t="s">
        <v>3724</v>
      </c>
      <c r="E8625" s="146">
        <v>22.16</v>
      </c>
    </row>
    <row r="8626" spans="2:5" x14ac:dyDescent="0.2">
      <c r="B8626" s="144" t="s">
        <v>41529</v>
      </c>
      <c r="C8626" s="145" t="s">
        <v>41530</v>
      </c>
      <c r="D8626" s="145" t="s">
        <v>3724</v>
      </c>
      <c r="E8626" s="146">
        <v>18.28</v>
      </c>
    </row>
    <row r="8627" spans="2:5" x14ac:dyDescent="0.2">
      <c r="B8627" s="144" t="s">
        <v>41531</v>
      </c>
      <c r="C8627" s="145" t="s">
        <v>41532</v>
      </c>
      <c r="D8627" s="145" t="s">
        <v>3724</v>
      </c>
      <c r="E8627" s="146">
        <v>23.17</v>
      </c>
    </row>
    <row r="8628" spans="2:5" x14ac:dyDescent="0.2">
      <c r="B8628" s="144" t="s">
        <v>41533</v>
      </c>
      <c r="C8628" s="145" t="s">
        <v>41534</v>
      </c>
      <c r="D8628" s="145" t="s">
        <v>3724</v>
      </c>
      <c r="E8628" s="146">
        <v>30.53</v>
      </c>
    </row>
    <row r="8629" spans="2:5" x14ac:dyDescent="0.2">
      <c r="B8629" s="144" t="s">
        <v>41535</v>
      </c>
      <c r="C8629" s="145" t="s">
        <v>41536</v>
      </c>
      <c r="D8629" s="145" t="s">
        <v>3724</v>
      </c>
      <c r="E8629" s="146">
        <v>22.72</v>
      </c>
    </row>
    <row r="8630" spans="2:5" x14ac:dyDescent="0.2">
      <c r="B8630" s="144" t="s">
        <v>41537</v>
      </c>
      <c r="C8630" s="145" t="s">
        <v>41538</v>
      </c>
      <c r="D8630" s="145" t="s">
        <v>3724</v>
      </c>
      <c r="E8630" s="146">
        <v>30.93</v>
      </c>
    </row>
    <row r="8631" spans="2:5" x14ac:dyDescent="0.2">
      <c r="B8631" s="144" t="s">
        <v>41539</v>
      </c>
      <c r="C8631" s="145" t="s">
        <v>36212</v>
      </c>
      <c r="D8631" s="145" t="s">
        <v>3724</v>
      </c>
      <c r="E8631" s="146">
        <v>30.85</v>
      </c>
    </row>
    <row r="8632" spans="2:5" x14ac:dyDescent="0.2">
      <c r="B8632" s="144" t="s">
        <v>41540</v>
      </c>
      <c r="C8632" s="145" t="s">
        <v>41541</v>
      </c>
      <c r="D8632" s="145" t="s">
        <v>3724</v>
      </c>
      <c r="E8632" s="146">
        <v>94.13</v>
      </c>
    </row>
    <row r="8633" spans="2:5" x14ac:dyDescent="0.2">
      <c r="B8633" s="144" t="s">
        <v>41542</v>
      </c>
      <c r="C8633" s="145" t="s">
        <v>41543</v>
      </c>
      <c r="D8633" s="145" t="s">
        <v>3724</v>
      </c>
      <c r="E8633" s="146">
        <v>23.17</v>
      </c>
    </row>
    <row r="8634" spans="2:5" x14ac:dyDescent="0.2">
      <c r="B8634" s="144" t="s">
        <v>41544</v>
      </c>
      <c r="C8634" s="145" t="s">
        <v>41545</v>
      </c>
      <c r="D8634" s="145" t="s">
        <v>3724</v>
      </c>
      <c r="E8634" s="146">
        <v>23.17</v>
      </c>
    </row>
    <row r="8635" spans="2:5" x14ac:dyDescent="0.2">
      <c r="B8635" s="144" t="s">
        <v>41546</v>
      </c>
      <c r="C8635" s="145" t="s">
        <v>41547</v>
      </c>
      <c r="D8635" s="145" t="s">
        <v>3724</v>
      </c>
      <c r="E8635" s="146">
        <v>23.17</v>
      </c>
    </row>
    <row r="8636" spans="2:5" x14ac:dyDescent="0.2">
      <c r="B8636" s="144" t="s">
        <v>41548</v>
      </c>
      <c r="C8636" s="145" t="s">
        <v>41549</v>
      </c>
      <c r="D8636" s="145" t="s">
        <v>3724</v>
      </c>
      <c r="E8636" s="146">
        <v>23.17</v>
      </c>
    </row>
    <row r="8637" spans="2:5" x14ac:dyDescent="0.2">
      <c r="B8637" s="144" t="s">
        <v>41550</v>
      </c>
      <c r="C8637" s="145" t="s">
        <v>41551</v>
      </c>
      <c r="D8637" s="145" t="s">
        <v>3724</v>
      </c>
      <c r="E8637" s="146">
        <v>35.479999999999997</v>
      </c>
    </row>
    <row r="8638" spans="2:5" x14ac:dyDescent="0.2">
      <c r="B8638" s="144" t="s">
        <v>41552</v>
      </c>
      <c r="C8638" s="145" t="s">
        <v>41553</v>
      </c>
      <c r="D8638" s="145" t="s">
        <v>3724</v>
      </c>
      <c r="E8638" s="146">
        <v>35.479999999999997</v>
      </c>
    </row>
    <row r="8639" spans="2:5" x14ac:dyDescent="0.2">
      <c r="B8639" s="144" t="s">
        <v>41554</v>
      </c>
      <c r="C8639" s="145" t="s">
        <v>41555</v>
      </c>
      <c r="D8639" s="145" t="s">
        <v>3724</v>
      </c>
      <c r="E8639" s="146">
        <v>95.77</v>
      </c>
    </row>
    <row r="8640" spans="2:5" x14ac:dyDescent="0.2">
      <c r="B8640" s="144" t="s">
        <v>41556</v>
      </c>
      <c r="C8640" s="145" t="s">
        <v>41557</v>
      </c>
      <c r="D8640" s="145" t="s">
        <v>3724</v>
      </c>
      <c r="E8640" s="146">
        <v>23.17</v>
      </c>
    </row>
    <row r="8641" spans="2:5" x14ac:dyDescent="0.2">
      <c r="B8641" s="144" t="s">
        <v>41558</v>
      </c>
      <c r="C8641" s="145" t="s">
        <v>41559</v>
      </c>
      <c r="D8641" s="145" t="s">
        <v>3724</v>
      </c>
      <c r="E8641" s="146">
        <v>23.17</v>
      </c>
    </row>
    <row r="8642" spans="2:5" x14ac:dyDescent="0.2">
      <c r="B8642" s="144" t="s">
        <v>41560</v>
      </c>
      <c r="C8642" s="145" t="s">
        <v>41561</v>
      </c>
      <c r="D8642" s="145" t="s">
        <v>3724</v>
      </c>
      <c r="E8642" s="146">
        <v>23.17</v>
      </c>
    </row>
    <row r="8643" spans="2:5" x14ac:dyDescent="0.2">
      <c r="B8643" s="144" t="s">
        <v>41562</v>
      </c>
      <c r="C8643" s="145" t="s">
        <v>41563</v>
      </c>
      <c r="D8643" s="145" t="s">
        <v>3724</v>
      </c>
      <c r="E8643" s="146">
        <v>18.28</v>
      </c>
    </row>
    <row r="8644" spans="2:5" x14ac:dyDescent="0.2">
      <c r="B8644" s="144" t="s">
        <v>41564</v>
      </c>
      <c r="C8644" s="145" t="s">
        <v>41565</v>
      </c>
      <c r="D8644" s="145" t="s">
        <v>3724</v>
      </c>
      <c r="E8644" s="146">
        <v>24.55</v>
      </c>
    </row>
    <row r="8645" spans="2:5" x14ac:dyDescent="0.2">
      <c r="B8645" s="144" t="s">
        <v>41566</v>
      </c>
      <c r="C8645" s="145" t="s">
        <v>41567</v>
      </c>
      <c r="D8645" s="145" t="s">
        <v>3724</v>
      </c>
      <c r="E8645" s="146">
        <v>24.51</v>
      </c>
    </row>
    <row r="8646" spans="2:5" x14ac:dyDescent="0.2">
      <c r="B8646" s="144" t="s">
        <v>41568</v>
      </c>
      <c r="C8646" s="145" t="s">
        <v>41569</v>
      </c>
      <c r="D8646" s="145" t="s">
        <v>3724</v>
      </c>
      <c r="E8646" s="146">
        <v>30.93</v>
      </c>
    </row>
    <row r="8647" spans="2:5" x14ac:dyDescent="0.2">
      <c r="B8647" s="144" t="s">
        <v>41570</v>
      </c>
      <c r="C8647" s="145" t="s">
        <v>41571</v>
      </c>
      <c r="D8647" s="145" t="s">
        <v>3724</v>
      </c>
      <c r="E8647" s="146">
        <v>23.17</v>
      </c>
    </row>
    <row r="8648" spans="2:5" x14ac:dyDescent="0.2">
      <c r="B8648" s="144" t="s">
        <v>41572</v>
      </c>
      <c r="C8648" s="145" t="s">
        <v>41573</v>
      </c>
      <c r="D8648" s="145" t="s">
        <v>3724</v>
      </c>
      <c r="E8648" s="146">
        <v>21.16</v>
      </c>
    </row>
    <row r="8649" spans="2:5" x14ac:dyDescent="0.2">
      <c r="B8649" s="144" t="s">
        <v>41574</v>
      </c>
      <c r="C8649" s="145" t="s">
        <v>36245</v>
      </c>
      <c r="D8649" s="145" t="s">
        <v>3724</v>
      </c>
      <c r="E8649" s="146">
        <v>20.309999999999999</v>
      </c>
    </row>
    <row r="8650" spans="2:5" x14ac:dyDescent="0.2">
      <c r="B8650" s="144" t="s">
        <v>41575</v>
      </c>
      <c r="C8650" s="145" t="s">
        <v>41576</v>
      </c>
      <c r="D8650" s="145" t="s">
        <v>3724</v>
      </c>
      <c r="E8650" s="146">
        <v>25.73</v>
      </c>
    </row>
    <row r="8651" spans="2:5" x14ac:dyDescent="0.2">
      <c r="B8651" s="144" t="s">
        <v>41577</v>
      </c>
      <c r="C8651" s="145" t="s">
        <v>41578</v>
      </c>
      <c r="D8651" s="145" t="s">
        <v>3724</v>
      </c>
      <c r="E8651" s="146">
        <v>34.65</v>
      </c>
    </row>
    <row r="8652" spans="2:5" x14ac:dyDescent="0.2">
      <c r="B8652" s="144" t="s">
        <v>41579</v>
      </c>
      <c r="C8652" s="145" t="s">
        <v>36249</v>
      </c>
      <c r="D8652" s="145" t="s">
        <v>3724</v>
      </c>
      <c r="E8652" s="146">
        <v>27.97</v>
      </c>
    </row>
    <row r="8653" spans="2:5" x14ac:dyDescent="0.2">
      <c r="B8653" s="144" t="s">
        <v>41580</v>
      </c>
      <c r="C8653" s="145" t="s">
        <v>41581</v>
      </c>
      <c r="D8653" s="145" t="s">
        <v>3724</v>
      </c>
      <c r="E8653" s="146">
        <v>20.85</v>
      </c>
    </row>
    <row r="8654" spans="2:5" x14ac:dyDescent="0.2">
      <c r="B8654" s="144" t="s">
        <v>41582</v>
      </c>
      <c r="C8654" s="145" t="s">
        <v>41583</v>
      </c>
      <c r="D8654" s="145" t="s">
        <v>3724</v>
      </c>
      <c r="E8654" s="146">
        <v>28.44</v>
      </c>
    </row>
    <row r="8655" spans="2:5" x14ac:dyDescent="0.2">
      <c r="B8655" s="144" t="s">
        <v>41584</v>
      </c>
      <c r="C8655" s="145" t="s">
        <v>41585</v>
      </c>
      <c r="D8655" s="145" t="s">
        <v>3724</v>
      </c>
      <c r="E8655" s="146">
        <v>20.85</v>
      </c>
    </row>
    <row r="8656" spans="2:5" x14ac:dyDescent="0.2">
      <c r="B8656" s="144" t="s">
        <v>41586</v>
      </c>
      <c r="C8656" s="145" t="s">
        <v>41587</v>
      </c>
      <c r="D8656" s="145" t="s">
        <v>3724</v>
      </c>
      <c r="E8656" s="146">
        <v>20.85</v>
      </c>
    </row>
    <row r="8657" spans="2:5" x14ac:dyDescent="0.2">
      <c r="B8657" s="144" t="s">
        <v>41588</v>
      </c>
      <c r="C8657" s="145" t="s">
        <v>41589</v>
      </c>
      <c r="D8657" s="145" t="s">
        <v>3724</v>
      </c>
      <c r="E8657" s="146">
        <v>20.85</v>
      </c>
    </row>
    <row r="8658" spans="2:5" x14ac:dyDescent="0.2">
      <c r="B8658" s="144" t="s">
        <v>41590</v>
      </c>
      <c r="C8658" s="145" t="s">
        <v>41591</v>
      </c>
      <c r="D8658" s="145" t="s">
        <v>3724</v>
      </c>
      <c r="E8658" s="146">
        <v>28.44</v>
      </c>
    </row>
    <row r="8659" spans="2:5" x14ac:dyDescent="0.2">
      <c r="B8659" s="144" t="s">
        <v>41592</v>
      </c>
      <c r="C8659" s="145" t="s">
        <v>41593</v>
      </c>
      <c r="D8659" s="145" t="s">
        <v>3724</v>
      </c>
      <c r="E8659" s="146">
        <v>28.44</v>
      </c>
    </row>
    <row r="8660" spans="2:5" x14ac:dyDescent="0.2">
      <c r="B8660" s="144" t="s">
        <v>41594</v>
      </c>
      <c r="C8660" s="145" t="s">
        <v>41595</v>
      </c>
      <c r="D8660" s="145" t="s">
        <v>3724</v>
      </c>
      <c r="E8660" s="146">
        <v>28.44</v>
      </c>
    </row>
    <row r="8661" spans="2:5" x14ac:dyDescent="0.2">
      <c r="B8661" s="144" t="s">
        <v>41596</v>
      </c>
      <c r="C8661" s="145" t="s">
        <v>41597</v>
      </c>
      <c r="D8661" s="145" t="s">
        <v>3724</v>
      </c>
      <c r="E8661" s="146">
        <v>20.85</v>
      </c>
    </row>
    <row r="8662" spans="2:5" x14ac:dyDescent="0.2">
      <c r="B8662" s="144" t="s">
        <v>41598</v>
      </c>
      <c r="C8662" s="145" t="s">
        <v>41599</v>
      </c>
      <c r="D8662" s="145" t="s">
        <v>3724</v>
      </c>
      <c r="E8662" s="146">
        <v>20.85</v>
      </c>
    </row>
    <row r="8663" spans="2:5" x14ac:dyDescent="0.2">
      <c r="B8663" s="144" t="s">
        <v>41600</v>
      </c>
      <c r="C8663" s="145" t="s">
        <v>41601</v>
      </c>
      <c r="D8663" s="145" t="s">
        <v>3724</v>
      </c>
      <c r="E8663" s="146">
        <v>24.51</v>
      </c>
    </row>
    <row r="8664" spans="2:5" x14ac:dyDescent="0.2">
      <c r="B8664" s="144" t="s">
        <v>41602</v>
      </c>
      <c r="C8664" s="145" t="s">
        <v>41603</v>
      </c>
      <c r="D8664" s="145" t="s">
        <v>3724</v>
      </c>
      <c r="E8664" s="146">
        <v>28.44</v>
      </c>
    </row>
    <row r="8665" spans="2:5" x14ac:dyDescent="0.2">
      <c r="B8665" s="144" t="s">
        <v>41604</v>
      </c>
      <c r="C8665" s="145" t="s">
        <v>41605</v>
      </c>
      <c r="D8665" s="145" t="s">
        <v>3724</v>
      </c>
      <c r="E8665" s="146">
        <v>20.85</v>
      </c>
    </row>
    <row r="8666" spans="2:5" x14ac:dyDescent="0.2">
      <c r="B8666" s="144" t="s">
        <v>41606</v>
      </c>
      <c r="C8666" s="145" t="s">
        <v>41607</v>
      </c>
      <c r="D8666" s="145" t="s">
        <v>3724</v>
      </c>
      <c r="E8666" s="146">
        <v>33.85</v>
      </c>
    </row>
    <row r="8667" spans="2:5" x14ac:dyDescent="0.2">
      <c r="B8667" s="144" t="s">
        <v>41608</v>
      </c>
      <c r="C8667" s="145" t="s">
        <v>41609</v>
      </c>
      <c r="D8667" s="145" t="s">
        <v>3724</v>
      </c>
      <c r="E8667" s="146">
        <v>20.85</v>
      </c>
    </row>
    <row r="8668" spans="2:5" x14ac:dyDescent="0.2">
      <c r="B8668" s="144" t="s">
        <v>41610</v>
      </c>
      <c r="C8668" s="145" t="s">
        <v>41611</v>
      </c>
      <c r="D8668" s="145" t="s">
        <v>3724</v>
      </c>
      <c r="E8668" s="146">
        <v>20.85</v>
      </c>
    </row>
    <row r="8669" spans="2:5" x14ac:dyDescent="0.2">
      <c r="B8669" s="144" t="s">
        <v>41612</v>
      </c>
      <c r="C8669" s="145" t="s">
        <v>41613</v>
      </c>
      <c r="D8669" s="145" t="s">
        <v>3724</v>
      </c>
      <c r="E8669" s="146">
        <v>20.85</v>
      </c>
    </row>
    <row r="8670" spans="2:5" x14ac:dyDescent="0.2">
      <c r="B8670" s="144" t="s">
        <v>41614</v>
      </c>
      <c r="C8670" s="145" t="s">
        <v>41615</v>
      </c>
      <c r="D8670" s="145" t="s">
        <v>3724</v>
      </c>
      <c r="E8670" s="146">
        <v>20.85</v>
      </c>
    </row>
    <row r="8671" spans="2:5" x14ac:dyDescent="0.2">
      <c r="B8671" s="144" t="s">
        <v>41616</v>
      </c>
      <c r="C8671" s="145" t="s">
        <v>41617</v>
      </c>
      <c r="D8671" s="145" t="s">
        <v>3724</v>
      </c>
      <c r="E8671" s="146">
        <v>30.94</v>
      </c>
    </row>
    <row r="8672" spans="2:5" x14ac:dyDescent="0.2">
      <c r="B8672" s="144" t="s">
        <v>41618</v>
      </c>
      <c r="C8672" s="145" t="s">
        <v>41619</v>
      </c>
      <c r="D8672" s="145" t="s">
        <v>3724</v>
      </c>
      <c r="E8672" s="146">
        <v>30.94</v>
      </c>
    </row>
    <row r="8673" spans="2:5" x14ac:dyDescent="0.2">
      <c r="B8673" s="144" t="s">
        <v>41620</v>
      </c>
      <c r="C8673" s="145" t="s">
        <v>41621</v>
      </c>
      <c r="D8673" s="145" t="s">
        <v>3724</v>
      </c>
      <c r="E8673" s="146">
        <v>31.76</v>
      </c>
    </row>
    <row r="8674" spans="2:5" x14ac:dyDescent="0.2">
      <c r="B8674" s="144" t="s">
        <v>41622</v>
      </c>
      <c r="C8674" s="145" t="s">
        <v>41623</v>
      </c>
      <c r="D8674" s="145" t="s">
        <v>3724</v>
      </c>
      <c r="E8674" s="146">
        <v>20.85</v>
      </c>
    </row>
    <row r="8675" spans="2:5" x14ac:dyDescent="0.2">
      <c r="B8675" s="144" t="s">
        <v>41624</v>
      </c>
      <c r="C8675" s="145" t="s">
        <v>41625</v>
      </c>
      <c r="D8675" s="145" t="s">
        <v>3724</v>
      </c>
      <c r="E8675" s="146">
        <v>30.94</v>
      </c>
    </row>
    <row r="8676" spans="2:5" x14ac:dyDescent="0.2">
      <c r="B8676" s="144" t="s">
        <v>41626</v>
      </c>
      <c r="C8676" s="145" t="s">
        <v>41627</v>
      </c>
      <c r="D8676" s="145" t="s">
        <v>3724</v>
      </c>
      <c r="E8676" s="146">
        <v>28.44</v>
      </c>
    </row>
    <row r="8677" spans="2:5" x14ac:dyDescent="0.2">
      <c r="B8677" s="144" t="s">
        <v>41628</v>
      </c>
      <c r="C8677" s="145" t="s">
        <v>41629</v>
      </c>
      <c r="D8677" s="145" t="s">
        <v>3724</v>
      </c>
      <c r="E8677" s="146">
        <v>28.44</v>
      </c>
    </row>
    <row r="8678" spans="2:5" x14ac:dyDescent="0.2">
      <c r="B8678" s="144" t="s">
        <v>41630</v>
      </c>
      <c r="C8678" s="145" t="s">
        <v>41631</v>
      </c>
      <c r="D8678" s="145" t="s">
        <v>3724</v>
      </c>
      <c r="E8678" s="146">
        <v>20.85</v>
      </c>
    </row>
    <row r="8679" spans="2:5" x14ac:dyDescent="0.2">
      <c r="B8679" s="144" t="s">
        <v>41632</v>
      </c>
      <c r="C8679" s="145" t="s">
        <v>41633</v>
      </c>
      <c r="D8679" s="145" t="s">
        <v>3724</v>
      </c>
      <c r="E8679" s="146">
        <v>28.44</v>
      </c>
    </row>
    <row r="8680" spans="2:5" x14ac:dyDescent="0.2">
      <c r="B8680" s="144" t="s">
        <v>41634</v>
      </c>
      <c r="C8680" s="145" t="s">
        <v>41635</v>
      </c>
      <c r="D8680" s="145" t="s">
        <v>3724</v>
      </c>
      <c r="E8680" s="146">
        <v>28.44</v>
      </c>
    </row>
    <row r="8681" spans="2:5" x14ac:dyDescent="0.2">
      <c r="B8681" s="144" t="s">
        <v>41636</v>
      </c>
      <c r="C8681" s="145" t="s">
        <v>41637</v>
      </c>
      <c r="D8681" s="145" t="s">
        <v>3724</v>
      </c>
      <c r="E8681" s="146">
        <v>20.85</v>
      </c>
    </row>
    <row r="8682" spans="2:5" x14ac:dyDescent="0.2">
      <c r="B8682" s="144" t="s">
        <v>41638</v>
      </c>
      <c r="C8682" s="145" t="s">
        <v>41639</v>
      </c>
      <c r="D8682" s="145" t="s">
        <v>3724</v>
      </c>
      <c r="E8682" s="146">
        <v>28.44</v>
      </c>
    </row>
    <row r="8683" spans="2:5" x14ac:dyDescent="0.2">
      <c r="B8683" s="144" t="s">
        <v>41640</v>
      </c>
      <c r="C8683" s="145" t="s">
        <v>41641</v>
      </c>
      <c r="D8683" s="145" t="s">
        <v>3724</v>
      </c>
      <c r="E8683" s="146">
        <v>23.17</v>
      </c>
    </row>
    <row r="8684" spans="2:5" x14ac:dyDescent="0.2">
      <c r="B8684" s="144" t="s">
        <v>41642</v>
      </c>
      <c r="C8684" s="145" t="s">
        <v>41643</v>
      </c>
      <c r="D8684" s="145" t="s">
        <v>3724</v>
      </c>
      <c r="E8684" s="146">
        <v>23.17</v>
      </c>
    </row>
    <row r="8685" spans="2:5" x14ac:dyDescent="0.2">
      <c r="B8685" s="144" t="s">
        <v>41644</v>
      </c>
      <c r="C8685" s="145" t="s">
        <v>41645</v>
      </c>
      <c r="D8685" s="145" t="s">
        <v>3724</v>
      </c>
      <c r="E8685" s="146">
        <v>23.17</v>
      </c>
    </row>
    <row r="8686" spans="2:5" x14ac:dyDescent="0.2">
      <c r="B8686" s="144" t="s">
        <v>41646</v>
      </c>
      <c r="C8686" s="145" t="s">
        <v>41647</v>
      </c>
      <c r="D8686" s="145" t="s">
        <v>3724</v>
      </c>
      <c r="E8686" s="146">
        <v>23.17</v>
      </c>
    </row>
    <row r="8687" spans="2:5" x14ac:dyDescent="0.2">
      <c r="B8687" s="144" t="s">
        <v>41648</v>
      </c>
      <c r="C8687" s="145" t="s">
        <v>41649</v>
      </c>
      <c r="D8687" s="145" t="s">
        <v>3724</v>
      </c>
      <c r="E8687" s="146">
        <v>23.17</v>
      </c>
    </row>
    <row r="8688" spans="2:5" x14ac:dyDescent="0.2">
      <c r="B8688" s="144" t="s">
        <v>41650</v>
      </c>
      <c r="C8688" s="145" t="s">
        <v>41651</v>
      </c>
      <c r="D8688" s="145" t="s">
        <v>3724</v>
      </c>
      <c r="E8688" s="146">
        <v>18.63</v>
      </c>
    </row>
    <row r="8689" spans="2:5" x14ac:dyDescent="0.2">
      <c r="B8689" s="144" t="s">
        <v>41652</v>
      </c>
      <c r="C8689" s="145" t="s">
        <v>41653</v>
      </c>
      <c r="D8689" s="145" t="s">
        <v>3724</v>
      </c>
      <c r="E8689" s="146">
        <v>23.17</v>
      </c>
    </row>
    <row r="8690" spans="2:5" x14ac:dyDescent="0.2">
      <c r="B8690" s="144" t="s">
        <v>41654</v>
      </c>
      <c r="C8690" s="145" t="s">
        <v>36255</v>
      </c>
      <c r="D8690" s="145" t="s">
        <v>3724</v>
      </c>
      <c r="E8690" s="146">
        <v>17.14</v>
      </c>
    </row>
    <row r="8691" spans="2:5" x14ac:dyDescent="0.2">
      <c r="B8691" s="144" t="s">
        <v>41655</v>
      </c>
      <c r="C8691" s="145" t="s">
        <v>41656</v>
      </c>
      <c r="D8691" s="145" t="s">
        <v>3724</v>
      </c>
      <c r="E8691" s="146">
        <v>23.17</v>
      </c>
    </row>
    <row r="8692" spans="2:5" x14ac:dyDescent="0.2">
      <c r="B8692" s="144" t="s">
        <v>41657</v>
      </c>
      <c r="C8692" s="145" t="s">
        <v>41658</v>
      </c>
      <c r="D8692" s="145" t="s">
        <v>3724</v>
      </c>
      <c r="E8692" s="146">
        <v>23.83</v>
      </c>
    </row>
    <row r="8693" spans="2:5" x14ac:dyDescent="0.2">
      <c r="B8693" s="144" t="s">
        <v>41659</v>
      </c>
      <c r="C8693" s="145" t="s">
        <v>41660</v>
      </c>
      <c r="D8693" s="145" t="s">
        <v>3724</v>
      </c>
      <c r="E8693" s="146">
        <v>23.83</v>
      </c>
    </row>
    <row r="8694" spans="2:5" x14ac:dyDescent="0.2">
      <c r="B8694" s="144" t="s">
        <v>41661</v>
      </c>
      <c r="C8694" s="145" t="s">
        <v>41662</v>
      </c>
      <c r="D8694" s="145" t="s">
        <v>3724</v>
      </c>
      <c r="E8694" s="146">
        <v>26.31</v>
      </c>
    </row>
    <row r="8695" spans="2:5" x14ac:dyDescent="0.2">
      <c r="B8695" s="144" t="s">
        <v>41663</v>
      </c>
      <c r="C8695" s="145" t="s">
        <v>41664</v>
      </c>
      <c r="D8695" s="145" t="s">
        <v>3724</v>
      </c>
      <c r="E8695" s="146">
        <v>29.63</v>
      </c>
    </row>
    <row r="8696" spans="2:5" x14ac:dyDescent="0.2">
      <c r="B8696" s="144" t="s">
        <v>41665</v>
      </c>
      <c r="C8696" s="145" t="s">
        <v>41666</v>
      </c>
      <c r="D8696" s="145" t="s">
        <v>3724</v>
      </c>
      <c r="E8696" s="146">
        <v>23.17</v>
      </c>
    </row>
    <row r="8697" spans="2:5" x14ac:dyDescent="0.2">
      <c r="B8697" s="144" t="s">
        <v>41667</v>
      </c>
      <c r="C8697" s="145" t="s">
        <v>41668</v>
      </c>
      <c r="D8697" s="145" t="s">
        <v>3724</v>
      </c>
      <c r="E8697" s="146">
        <v>31.29</v>
      </c>
    </row>
    <row r="8698" spans="2:5" x14ac:dyDescent="0.2">
      <c r="B8698" s="144" t="s">
        <v>41669</v>
      </c>
      <c r="C8698" s="145" t="s">
        <v>41670</v>
      </c>
      <c r="D8698" s="145" t="s">
        <v>3724</v>
      </c>
      <c r="E8698" s="146">
        <v>35.74</v>
      </c>
    </row>
    <row r="8699" spans="2:5" x14ac:dyDescent="0.2">
      <c r="B8699" s="144" t="s">
        <v>41671</v>
      </c>
      <c r="C8699" s="145" t="s">
        <v>41672</v>
      </c>
      <c r="D8699" s="145" t="s">
        <v>3724</v>
      </c>
      <c r="E8699" s="146">
        <v>23.17</v>
      </c>
    </row>
    <row r="8700" spans="2:5" x14ac:dyDescent="0.2">
      <c r="B8700" s="144" t="s">
        <v>41673</v>
      </c>
      <c r="C8700" s="145" t="s">
        <v>41674</v>
      </c>
      <c r="D8700" s="145" t="s">
        <v>3724</v>
      </c>
      <c r="E8700" s="146">
        <v>30.36</v>
      </c>
    </row>
    <row r="8701" spans="2:5" x14ac:dyDescent="0.2">
      <c r="B8701" s="144" t="s">
        <v>41675</v>
      </c>
      <c r="C8701" s="145" t="s">
        <v>41676</v>
      </c>
      <c r="D8701" s="145" t="s">
        <v>3724</v>
      </c>
      <c r="E8701" s="146">
        <v>27.96</v>
      </c>
    </row>
    <row r="8702" spans="2:5" x14ac:dyDescent="0.2">
      <c r="B8702" s="144" t="s">
        <v>41677</v>
      </c>
      <c r="C8702" s="145" t="s">
        <v>41678</v>
      </c>
      <c r="D8702" s="145" t="s">
        <v>3724</v>
      </c>
      <c r="E8702" s="146">
        <v>40.19</v>
      </c>
    </row>
    <row r="8703" spans="2:5" x14ac:dyDescent="0.2">
      <c r="B8703" s="144" t="s">
        <v>41679</v>
      </c>
      <c r="C8703" s="145" t="s">
        <v>41680</v>
      </c>
      <c r="D8703" s="145" t="s">
        <v>3724</v>
      </c>
      <c r="E8703" s="146">
        <v>31.26</v>
      </c>
    </row>
    <row r="8704" spans="2:5" x14ac:dyDescent="0.2">
      <c r="B8704" s="144" t="s">
        <v>41681</v>
      </c>
      <c r="C8704" s="145" t="s">
        <v>41682</v>
      </c>
      <c r="D8704" s="145" t="s">
        <v>3724</v>
      </c>
      <c r="E8704" s="146">
        <v>23.17</v>
      </c>
    </row>
    <row r="8705" spans="2:5" x14ac:dyDescent="0.2">
      <c r="B8705" s="144" t="s">
        <v>41683</v>
      </c>
      <c r="C8705" s="145" t="s">
        <v>41684</v>
      </c>
      <c r="D8705" s="145" t="s">
        <v>3724</v>
      </c>
      <c r="E8705" s="146">
        <v>34.31</v>
      </c>
    </row>
    <row r="8706" spans="2:5" x14ac:dyDescent="0.2">
      <c r="B8706" s="144" t="s">
        <v>41685</v>
      </c>
      <c r="C8706" s="145" t="s">
        <v>41686</v>
      </c>
      <c r="D8706" s="145" t="s">
        <v>3724</v>
      </c>
      <c r="E8706" s="146">
        <v>23.17</v>
      </c>
    </row>
    <row r="8707" spans="2:5" x14ac:dyDescent="0.2">
      <c r="B8707" s="144" t="s">
        <v>41687</v>
      </c>
      <c r="C8707" s="145" t="s">
        <v>41688</v>
      </c>
      <c r="D8707" s="145" t="s">
        <v>22885</v>
      </c>
      <c r="E8707" s="146">
        <v>30.96</v>
      </c>
    </row>
    <row r="8708" spans="2:5" ht="22.5" x14ac:dyDescent="0.2">
      <c r="B8708" s="144" t="s">
        <v>41689</v>
      </c>
      <c r="C8708" s="145" t="s">
        <v>41690</v>
      </c>
      <c r="D8708" s="145" t="s">
        <v>2759</v>
      </c>
      <c r="E8708" s="146">
        <v>20.51</v>
      </c>
    </row>
    <row r="8709" spans="2:5" x14ac:dyDescent="0.2">
      <c r="B8709" s="144" t="s">
        <v>41691</v>
      </c>
      <c r="C8709" s="145" t="s">
        <v>41692</v>
      </c>
      <c r="D8709" s="145" t="s">
        <v>2759</v>
      </c>
      <c r="E8709" s="146">
        <v>33.08</v>
      </c>
    </row>
    <row r="8710" spans="2:5" x14ac:dyDescent="0.2">
      <c r="B8710" s="144" t="s">
        <v>41693</v>
      </c>
      <c r="C8710" s="145" t="s">
        <v>36267</v>
      </c>
      <c r="D8710" s="145" t="s">
        <v>3724</v>
      </c>
      <c r="E8710" s="146">
        <v>18.22</v>
      </c>
    </row>
    <row r="8711" spans="2:5" ht="15.75" x14ac:dyDescent="0.2">
      <c r="B8711" s="147" t="s">
        <v>41694</v>
      </c>
      <c r="C8711" s="147"/>
      <c r="D8711" s="147"/>
      <c r="E8711" s="147"/>
    </row>
    <row r="8712" spans="2:5" ht="25.5" x14ac:dyDescent="0.2">
      <c r="B8712" s="141" t="s">
        <v>36189</v>
      </c>
      <c r="C8712" s="142" t="s">
        <v>36190</v>
      </c>
      <c r="D8712" s="142" t="s">
        <v>36191</v>
      </c>
      <c r="E8712" s="143" t="s">
        <v>36192</v>
      </c>
    </row>
    <row r="8713" spans="2:5" ht="22.5" x14ac:dyDescent="0.2">
      <c r="B8713" s="144" t="s">
        <v>41695</v>
      </c>
      <c r="C8713" s="145" t="s">
        <v>41696</v>
      </c>
      <c r="D8713" s="145" t="s">
        <v>1549</v>
      </c>
      <c r="E8713" s="146">
        <v>189663.72</v>
      </c>
    </row>
    <row r="8714" spans="2:5" ht="22.5" x14ac:dyDescent="0.2">
      <c r="B8714" s="144" t="s">
        <v>41697</v>
      </c>
      <c r="C8714" s="145" t="s">
        <v>41698</v>
      </c>
      <c r="D8714" s="145" t="s">
        <v>1549</v>
      </c>
      <c r="E8714" s="146">
        <v>207248.44</v>
      </c>
    </row>
    <row r="8715" spans="2:5" ht="22.5" x14ac:dyDescent="0.2">
      <c r="B8715" s="144" t="s">
        <v>41699</v>
      </c>
      <c r="C8715" s="145" t="s">
        <v>41700</v>
      </c>
      <c r="D8715" s="145" t="s">
        <v>1549</v>
      </c>
      <c r="E8715" s="146">
        <v>232369.46</v>
      </c>
    </row>
    <row r="8716" spans="2:5" ht="22.5" x14ac:dyDescent="0.2">
      <c r="B8716" s="144" t="s">
        <v>41701</v>
      </c>
      <c r="C8716" s="145" t="s">
        <v>41702</v>
      </c>
      <c r="D8716" s="145" t="s">
        <v>1549</v>
      </c>
      <c r="E8716" s="146">
        <v>178359.27</v>
      </c>
    </row>
    <row r="8717" spans="2:5" x14ac:dyDescent="0.2">
      <c r="B8717" s="144" t="s">
        <v>41703</v>
      </c>
      <c r="C8717" s="145" t="s">
        <v>41704</v>
      </c>
      <c r="D8717" s="145" t="s">
        <v>31853</v>
      </c>
      <c r="E8717" s="146">
        <v>401.93</v>
      </c>
    </row>
    <row r="8718" spans="2:5" x14ac:dyDescent="0.2">
      <c r="B8718" s="144" t="s">
        <v>41705</v>
      </c>
      <c r="C8718" s="145" t="s">
        <v>41706</v>
      </c>
      <c r="D8718" s="145" t="s">
        <v>1549</v>
      </c>
      <c r="E8718" s="146">
        <v>17.61</v>
      </c>
    </row>
    <row r="8719" spans="2:5" x14ac:dyDescent="0.2">
      <c r="B8719" s="144" t="s">
        <v>41707</v>
      </c>
      <c r="C8719" s="145" t="s">
        <v>41708</v>
      </c>
      <c r="D8719" s="145" t="s">
        <v>1549</v>
      </c>
      <c r="E8719" s="146">
        <v>573.30999999999995</v>
      </c>
    </row>
    <row r="8720" spans="2:5" x14ac:dyDescent="0.2">
      <c r="B8720" s="144" t="s">
        <v>41709</v>
      </c>
      <c r="C8720" s="145" t="s">
        <v>41710</v>
      </c>
      <c r="D8720" s="145" t="s">
        <v>1549</v>
      </c>
      <c r="E8720" s="146">
        <v>213.36</v>
      </c>
    </row>
    <row r="8721" spans="2:5" x14ac:dyDescent="0.2">
      <c r="B8721" s="144" t="s">
        <v>41711</v>
      </c>
      <c r="C8721" s="145" t="s">
        <v>41712</v>
      </c>
      <c r="D8721" s="145" t="s">
        <v>1549</v>
      </c>
      <c r="E8721" s="146">
        <v>359.09</v>
      </c>
    </row>
    <row r="8722" spans="2:5" x14ac:dyDescent="0.2">
      <c r="B8722" s="144" t="s">
        <v>41713</v>
      </c>
      <c r="C8722" s="145" t="s">
        <v>41714</v>
      </c>
      <c r="D8722" s="145" t="s">
        <v>1549</v>
      </c>
      <c r="E8722" s="146">
        <v>207.48</v>
      </c>
    </row>
    <row r="8723" spans="2:5" ht="22.5" x14ac:dyDescent="0.2">
      <c r="B8723" s="144" t="s">
        <v>41715</v>
      </c>
      <c r="C8723" s="145" t="s">
        <v>41716</v>
      </c>
      <c r="D8723" s="145" t="s">
        <v>36791</v>
      </c>
      <c r="E8723" s="146">
        <v>101.09</v>
      </c>
    </row>
    <row r="8724" spans="2:5" x14ac:dyDescent="0.2">
      <c r="B8724" s="144" t="s">
        <v>41717</v>
      </c>
      <c r="C8724" s="145" t="s">
        <v>41718</v>
      </c>
      <c r="D8724" s="145" t="s">
        <v>26257</v>
      </c>
      <c r="E8724" s="146">
        <v>172.71</v>
      </c>
    </row>
    <row r="8725" spans="2:5" x14ac:dyDescent="0.2">
      <c r="B8725" s="144" t="s">
        <v>41719</v>
      </c>
      <c r="C8725" s="145" t="s">
        <v>41720</v>
      </c>
      <c r="D8725" s="145" t="s">
        <v>26257</v>
      </c>
      <c r="E8725" s="146">
        <v>172.71</v>
      </c>
    </row>
    <row r="8726" spans="2:5" ht="22.5" x14ac:dyDescent="0.2">
      <c r="B8726" s="144" t="s">
        <v>41721</v>
      </c>
      <c r="C8726" s="145" t="s">
        <v>41722</v>
      </c>
      <c r="D8726" s="145" t="s">
        <v>26257</v>
      </c>
      <c r="E8726" s="146">
        <v>148.25</v>
      </c>
    </row>
    <row r="8727" spans="2:5" x14ac:dyDescent="0.2">
      <c r="B8727" s="144" t="s">
        <v>41723</v>
      </c>
      <c r="C8727" s="145" t="s">
        <v>41724</v>
      </c>
      <c r="D8727" s="145" t="s">
        <v>1549</v>
      </c>
      <c r="E8727" s="146">
        <v>5.12</v>
      </c>
    </row>
    <row r="8728" spans="2:5" x14ac:dyDescent="0.2">
      <c r="B8728" s="144" t="s">
        <v>41725</v>
      </c>
      <c r="C8728" s="145" t="s">
        <v>41726</v>
      </c>
      <c r="D8728" s="145" t="s">
        <v>31853</v>
      </c>
      <c r="E8728" s="146">
        <v>23</v>
      </c>
    </row>
    <row r="8729" spans="2:5" x14ac:dyDescent="0.2">
      <c r="B8729" s="144" t="s">
        <v>41727</v>
      </c>
      <c r="C8729" s="145" t="s">
        <v>41728</v>
      </c>
      <c r="D8729" s="145" t="s">
        <v>31853</v>
      </c>
      <c r="E8729" s="146">
        <v>23</v>
      </c>
    </row>
    <row r="8730" spans="2:5" ht="22.5" x14ac:dyDescent="0.2">
      <c r="B8730" s="144" t="s">
        <v>41729</v>
      </c>
      <c r="C8730" s="145" t="s">
        <v>41730</v>
      </c>
      <c r="D8730" s="145" t="s">
        <v>26257</v>
      </c>
      <c r="E8730" s="146">
        <v>332.35</v>
      </c>
    </row>
    <row r="8731" spans="2:5" x14ac:dyDescent="0.2">
      <c r="B8731" s="144" t="s">
        <v>41731</v>
      </c>
      <c r="C8731" s="145" t="s">
        <v>41732</v>
      </c>
      <c r="D8731" s="145" t="s">
        <v>20799</v>
      </c>
      <c r="E8731" s="146">
        <v>19.329999999999998</v>
      </c>
    </row>
    <row r="8732" spans="2:5" x14ac:dyDescent="0.2">
      <c r="B8732" s="144" t="s">
        <v>41733</v>
      </c>
      <c r="C8732" s="145" t="s">
        <v>41734</v>
      </c>
      <c r="D8732" s="145" t="s">
        <v>36880</v>
      </c>
      <c r="E8732" s="146">
        <v>14143.24</v>
      </c>
    </row>
    <row r="8733" spans="2:5" x14ac:dyDescent="0.2">
      <c r="B8733" s="144" t="s">
        <v>41735</v>
      </c>
      <c r="C8733" s="145" t="s">
        <v>41736</v>
      </c>
      <c r="D8733" s="145" t="s">
        <v>1549</v>
      </c>
      <c r="E8733" s="146">
        <v>15.82</v>
      </c>
    </row>
    <row r="8734" spans="2:5" x14ac:dyDescent="0.2">
      <c r="B8734" s="144" t="s">
        <v>41737</v>
      </c>
      <c r="C8734" s="145" t="s">
        <v>41738</v>
      </c>
      <c r="D8734" s="145" t="s">
        <v>1549</v>
      </c>
      <c r="E8734" s="146">
        <v>16.55</v>
      </c>
    </row>
    <row r="8735" spans="2:5" x14ac:dyDescent="0.2">
      <c r="B8735" s="144" t="s">
        <v>41739</v>
      </c>
      <c r="C8735" s="145" t="s">
        <v>41740</v>
      </c>
      <c r="D8735" s="145" t="s">
        <v>1549</v>
      </c>
      <c r="E8735" s="146">
        <v>4.59</v>
      </c>
    </row>
    <row r="8736" spans="2:5" x14ac:dyDescent="0.2">
      <c r="B8736" s="144" t="s">
        <v>41741</v>
      </c>
      <c r="C8736" s="145" t="s">
        <v>41742</v>
      </c>
      <c r="D8736" s="145" t="s">
        <v>1549</v>
      </c>
      <c r="E8736" s="146">
        <v>31.55</v>
      </c>
    </row>
    <row r="8737" spans="2:5" x14ac:dyDescent="0.2">
      <c r="B8737" s="144" t="s">
        <v>41743</v>
      </c>
      <c r="C8737" s="145" t="s">
        <v>41744</v>
      </c>
      <c r="D8737" s="145" t="s">
        <v>1549</v>
      </c>
      <c r="E8737" s="146">
        <v>45.79</v>
      </c>
    </row>
    <row r="8738" spans="2:5" x14ac:dyDescent="0.2">
      <c r="B8738" s="144" t="s">
        <v>41745</v>
      </c>
      <c r="C8738" s="145" t="s">
        <v>41746</v>
      </c>
      <c r="D8738" s="145" t="s">
        <v>1549</v>
      </c>
      <c r="E8738" s="146">
        <v>206.55</v>
      </c>
    </row>
    <row r="8739" spans="2:5" x14ac:dyDescent="0.2">
      <c r="B8739" s="144" t="s">
        <v>41747</v>
      </c>
      <c r="C8739" s="145" t="s">
        <v>41748</v>
      </c>
      <c r="D8739" s="145" t="s">
        <v>1549</v>
      </c>
      <c r="E8739" s="146">
        <v>204.84</v>
      </c>
    </row>
    <row r="8740" spans="2:5" x14ac:dyDescent="0.2">
      <c r="B8740" s="144" t="s">
        <v>41749</v>
      </c>
      <c r="C8740" s="145" t="s">
        <v>41750</v>
      </c>
      <c r="D8740" s="145" t="s">
        <v>1549</v>
      </c>
      <c r="E8740" s="146">
        <v>78.099999999999994</v>
      </c>
    </row>
    <row r="8741" spans="2:5" x14ac:dyDescent="0.2">
      <c r="B8741" s="144" t="s">
        <v>41751</v>
      </c>
      <c r="C8741" s="145" t="s">
        <v>41752</v>
      </c>
      <c r="D8741" s="145" t="s">
        <v>31853</v>
      </c>
      <c r="E8741" s="146">
        <v>138.16999999999999</v>
      </c>
    </row>
    <row r="8742" spans="2:5" x14ac:dyDescent="0.2">
      <c r="B8742" s="144" t="s">
        <v>41753</v>
      </c>
      <c r="C8742" s="145" t="s">
        <v>41754</v>
      </c>
      <c r="D8742" s="145" t="s">
        <v>31853</v>
      </c>
      <c r="E8742" s="146">
        <v>389.44</v>
      </c>
    </row>
    <row r="8743" spans="2:5" ht="22.5" x14ac:dyDescent="0.2">
      <c r="B8743" s="144" t="s">
        <v>41755</v>
      </c>
      <c r="C8743" s="145" t="s">
        <v>41756</v>
      </c>
      <c r="D8743" s="145" t="s">
        <v>21361</v>
      </c>
      <c r="E8743" s="146">
        <v>5648.63</v>
      </c>
    </row>
    <row r="8744" spans="2:5" ht="22.5" x14ac:dyDescent="0.2">
      <c r="B8744" s="144" t="s">
        <v>41757</v>
      </c>
      <c r="C8744" s="145" t="s">
        <v>41758</v>
      </c>
      <c r="D8744" s="145" t="s">
        <v>21361</v>
      </c>
      <c r="E8744" s="146">
        <v>6336.12</v>
      </c>
    </row>
    <row r="8745" spans="2:5" ht="15.75" x14ac:dyDescent="0.2">
      <c r="B8745" s="147" t="s">
        <v>41759</v>
      </c>
      <c r="C8745" s="147"/>
      <c r="D8745" s="147"/>
      <c r="E8745" s="147"/>
    </row>
    <row r="8746" spans="2:5" ht="25.5" x14ac:dyDescent="0.2">
      <c r="B8746" s="141" t="s">
        <v>36189</v>
      </c>
      <c r="C8746" s="142" t="s">
        <v>36190</v>
      </c>
      <c r="D8746" s="142" t="s">
        <v>36191</v>
      </c>
      <c r="E8746" s="143" t="s">
        <v>36192</v>
      </c>
    </row>
    <row r="8747" spans="2:5" x14ac:dyDescent="0.2">
      <c r="B8747" s="144" t="s">
        <v>41760</v>
      </c>
      <c r="C8747" s="145" t="s">
        <v>41761</v>
      </c>
      <c r="D8747" s="145" t="s">
        <v>26257</v>
      </c>
      <c r="E8747" s="146">
        <v>2.57</v>
      </c>
    </row>
    <row r="8748" spans="2:5" x14ac:dyDescent="0.2">
      <c r="B8748" s="144" t="s">
        <v>41762</v>
      </c>
      <c r="C8748" s="145" t="s">
        <v>41763</v>
      </c>
      <c r="D8748" s="145" t="s">
        <v>1549</v>
      </c>
      <c r="E8748" s="146">
        <v>7.0000000000000007E-2</v>
      </c>
    </row>
    <row r="8749" spans="2:5" x14ac:dyDescent="0.2">
      <c r="B8749" s="144" t="s">
        <v>41764</v>
      </c>
      <c r="C8749" s="145" t="s">
        <v>41765</v>
      </c>
      <c r="D8749" s="145" t="s">
        <v>1549</v>
      </c>
      <c r="E8749" s="146">
        <v>0.14000000000000001</v>
      </c>
    </row>
    <row r="8750" spans="2:5" x14ac:dyDescent="0.2">
      <c r="B8750" s="144" t="s">
        <v>41766</v>
      </c>
      <c r="C8750" s="145" t="s">
        <v>41767</v>
      </c>
      <c r="D8750" s="145" t="s">
        <v>1549</v>
      </c>
      <c r="E8750" s="146">
        <v>2.97</v>
      </c>
    </row>
    <row r="8751" spans="2:5" x14ac:dyDescent="0.2">
      <c r="B8751" s="144" t="s">
        <v>41768</v>
      </c>
      <c r="C8751" s="145" t="s">
        <v>41769</v>
      </c>
      <c r="D8751" s="145" t="s">
        <v>1549</v>
      </c>
      <c r="E8751" s="146">
        <v>2.67</v>
      </c>
    </row>
    <row r="8752" spans="2:5" x14ac:dyDescent="0.2">
      <c r="B8752" s="144" t="s">
        <v>41770</v>
      </c>
      <c r="C8752" s="145" t="s">
        <v>41771</v>
      </c>
      <c r="D8752" s="145" t="s">
        <v>1549</v>
      </c>
      <c r="E8752" s="146">
        <v>6.63</v>
      </c>
    </row>
    <row r="8753" spans="2:5" x14ac:dyDescent="0.2">
      <c r="B8753" s="144" t="s">
        <v>41772</v>
      </c>
      <c r="C8753" s="145" t="s">
        <v>41773</v>
      </c>
      <c r="D8753" s="145" t="s">
        <v>1549</v>
      </c>
      <c r="E8753" s="146">
        <v>0.52</v>
      </c>
    </row>
    <row r="8754" spans="2:5" x14ac:dyDescent="0.2">
      <c r="B8754" s="144" t="s">
        <v>41774</v>
      </c>
      <c r="C8754" s="145" t="s">
        <v>41775</v>
      </c>
      <c r="D8754" s="145" t="s">
        <v>1549</v>
      </c>
      <c r="E8754" s="146">
        <v>2.91</v>
      </c>
    </row>
    <row r="8755" spans="2:5" x14ac:dyDescent="0.2">
      <c r="B8755" s="144" t="s">
        <v>41776</v>
      </c>
      <c r="C8755" s="145" t="s">
        <v>41777</v>
      </c>
      <c r="D8755" s="145" t="s">
        <v>1549</v>
      </c>
      <c r="E8755" s="146">
        <v>2.0699999999999998</v>
      </c>
    </row>
    <row r="8756" spans="2:5" x14ac:dyDescent="0.2">
      <c r="B8756" s="144" t="s">
        <v>41778</v>
      </c>
      <c r="C8756" s="145" t="s">
        <v>41779</v>
      </c>
      <c r="D8756" s="145" t="s">
        <v>1549</v>
      </c>
      <c r="E8756" s="146">
        <v>2.14</v>
      </c>
    </row>
    <row r="8757" spans="2:5" x14ac:dyDescent="0.2">
      <c r="B8757" s="144" t="s">
        <v>41780</v>
      </c>
      <c r="C8757" s="145" t="s">
        <v>41781</v>
      </c>
      <c r="D8757" s="145" t="s">
        <v>1549</v>
      </c>
      <c r="E8757" s="146">
        <v>3.55</v>
      </c>
    </row>
    <row r="8758" spans="2:5" x14ac:dyDescent="0.2">
      <c r="B8758" s="144" t="s">
        <v>41782</v>
      </c>
      <c r="C8758" s="145" t="s">
        <v>41783</v>
      </c>
      <c r="D8758" s="145" t="s">
        <v>1549</v>
      </c>
      <c r="E8758" s="146">
        <v>253.47</v>
      </c>
    </row>
    <row r="8759" spans="2:5" ht="22.5" x14ac:dyDescent="0.2">
      <c r="B8759" s="144" t="s">
        <v>41784</v>
      </c>
      <c r="C8759" s="145" t="s">
        <v>41785</v>
      </c>
      <c r="D8759" s="145" t="s">
        <v>1549</v>
      </c>
      <c r="E8759" s="146">
        <v>17.54</v>
      </c>
    </row>
    <row r="8760" spans="2:5" ht="22.5" x14ac:dyDescent="0.2">
      <c r="B8760" s="144" t="s">
        <v>41786</v>
      </c>
      <c r="C8760" s="145" t="s">
        <v>41787</v>
      </c>
      <c r="D8760" s="145" t="s">
        <v>1549</v>
      </c>
      <c r="E8760" s="146">
        <v>42.26</v>
      </c>
    </row>
    <row r="8761" spans="2:5" ht="22.5" x14ac:dyDescent="0.2">
      <c r="B8761" s="144" t="s">
        <v>41788</v>
      </c>
      <c r="C8761" s="145" t="s">
        <v>41789</v>
      </c>
      <c r="D8761" s="145" t="s">
        <v>1549</v>
      </c>
      <c r="E8761" s="146">
        <v>58.8</v>
      </c>
    </row>
    <row r="8762" spans="2:5" x14ac:dyDescent="0.2">
      <c r="B8762" s="144" t="s">
        <v>41790</v>
      </c>
      <c r="C8762" s="145" t="s">
        <v>41791</v>
      </c>
      <c r="D8762" s="145" t="s">
        <v>1549</v>
      </c>
      <c r="E8762" s="146">
        <v>6.56</v>
      </c>
    </row>
    <row r="8763" spans="2:5" x14ac:dyDescent="0.2">
      <c r="B8763" s="144" t="s">
        <v>41792</v>
      </c>
      <c r="C8763" s="145" t="s">
        <v>41793</v>
      </c>
      <c r="D8763" s="145" t="s">
        <v>1549</v>
      </c>
      <c r="E8763" s="146">
        <v>4.82</v>
      </c>
    </row>
    <row r="8764" spans="2:5" ht="22.5" x14ac:dyDescent="0.2">
      <c r="B8764" s="144" t="s">
        <v>41794</v>
      </c>
      <c r="C8764" s="145" t="s">
        <v>41795</v>
      </c>
      <c r="D8764" s="145" t="s">
        <v>1549</v>
      </c>
      <c r="E8764" s="146">
        <v>19.739999999999998</v>
      </c>
    </row>
    <row r="8765" spans="2:5" ht="22.5" x14ac:dyDescent="0.2">
      <c r="B8765" s="144" t="s">
        <v>41796</v>
      </c>
      <c r="C8765" s="145" t="s">
        <v>41797</v>
      </c>
      <c r="D8765" s="145" t="s">
        <v>1549</v>
      </c>
      <c r="E8765" s="146">
        <v>42.26</v>
      </c>
    </row>
    <row r="8766" spans="2:5" ht="22.5" x14ac:dyDescent="0.2">
      <c r="B8766" s="144" t="s">
        <v>41798</v>
      </c>
      <c r="C8766" s="145" t="s">
        <v>41799</v>
      </c>
      <c r="D8766" s="145" t="s">
        <v>1549</v>
      </c>
      <c r="E8766" s="146">
        <v>59.61</v>
      </c>
    </row>
    <row r="8767" spans="2:5" ht="22.5" x14ac:dyDescent="0.2">
      <c r="B8767" s="144" t="s">
        <v>41800</v>
      </c>
      <c r="C8767" s="145" t="s">
        <v>41801</v>
      </c>
      <c r="D8767" s="145" t="s">
        <v>1549</v>
      </c>
      <c r="E8767" s="146">
        <v>10.5</v>
      </c>
    </row>
    <row r="8768" spans="2:5" ht="22.5" x14ac:dyDescent="0.2">
      <c r="B8768" s="144" t="s">
        <v>41802</v>
      </c>
      <c r="C8768" s="145" t="s">
        <v>41803</v>
      </c>
      <c r="D8768" s="145" t="s">
        <v>1549</v>
      </c>
      <c r="E8768" s="146">
        <v>11.92</v>
      </c>
    </row>
    <row r="8769" spans="2:5" ht="22.5" x14ac:dyDescent="0.2">
      <c r="B8769" s="144" t="s">
        <v>41804</v>
      </c>
      <c r="C8769" s="145" t="s">
        <v>41805</v>
      </c>
      <c r="D8769" s="145" t="s">
        <v>1549</v>
      </c>
      <c r="E8769" s="146">
        <v>17.62</v>
      </c>
    </row>
    <row r="8770" spans="2:5" x14ac:dyDescent="0.2">
      <c r="B8770" s="144" t="s">
        <v>41806</v>
      </c>
      <c r="C8770" s="145" t="s">
        <v>41807</v>
      </c>
      <c r="D8770" s="145" t="s">
        <v>1549</v>
      </c>
      <c r="E8770" s="146">
        <v>52.71</v>
      </c>
    </row>
    <row r="8771" spans="2:5" x14ac:dyDescent="0.2">
      <c r="B8771" s="144" t="s">
        <v>41808</v>
      </c>
      <c r="C8771" s="145" t="s">
        <v>41809</v>
      </c>
      <c r="D8771" s="145" t="s">
        <v>1549</v>
      </c>
      <c r="E8771" s="146">
        <v>980</v>
      </c>
    </row>
    <row r="8772" spans="2:5" x14ac:dyDescent="0.2">
      <c r="B8772" s="144" t="s">
        <v>41810</v>
      </c>
      <c r="C8772" s="145" t="s">
        <v>41811</v>
      </c>
      <c r="D8772" s="145" t="s">
        <v>1549</v>
      </c>
      <c r="E8772" s="146">
        <v>2.6</v>
      </c>
    </row>
    <row r="8773" spans="2:5" x14ac:dyDescent="0.2">
      <c r="B8773" s="144" t="s">
        <v>41812</v>
      </c>
      <c r="C8773" s="145" t="s">
        <v>41813</v>
      </c>
      <c r="D8773" s="145" t="s">
        <v>1549</v>
      </c>
      <c r="E8773" s="146">
        <v>6.7</v>
      </c>
    </row>
    <row r="8774" spans="2:5" x14ac:dyDescent="0.2">
      <c r="B8774" s="144" t="s">
        <v>41814</v>
      </c>
      <c r="C8774" s="145" t="s">
        <v>41815</v>
      </c>
      <c r="D8774" s="145" t="s">
        <v>1549</v>
      </c>
      <c r="E8774" s="146">
        <v>0.7</v>
      </c>
    </row>
    <row r="8775" spans="2:5" x14ac:dyDescent="0.2">
      <c r="B8775" s="144" t="s">
        <v>41816</v>
      </c>
      <c r="C8775" s="145" t="s">
        <v>41817</v>
      </c>
      <c r="D8775" s="145" t="s">
        <v>1549</v>
      </c>
      <c r="E8775" s="146">
        <v>9.6</v>
      </c>
    </row>
    <row r="8776" spans="2:5" x14ac:dyDescent="0.2">
      <c r="B8776" s="144" t="s">
        <v>41818</v>
      </c>
      <c r="C8776" s="145" t="s">
        <v>41819</v>
      </c>
      <c r="D8776" s="145" t="s">
        <v>1549</v>
      </c>
      <c r="E8776" s="146">
        <v>17.809999999999999</v>
      </c>
    </row>
    <row r="8777" spans="2:5" ht="22.5" x14ac:dyDescent="0.2">
      <c r="B8777" s="144" t="s">
        <v>41820</v>
      </c>
      <c r="C8777" s="145" t="s">
        <v>41821</v>
      </c>
      <c r="D8777" s="145" t="s">
        <v>2759</v>
      </c>
      <c r="E8777" s="146">
        <v>13.55</v>
      </c>
    </row>
    <row r="8778" spans="2:5" x14ac:dyDescent="0.2">
      <c r="B8778" s="144" t="s">
        <v>41822</v>
      </c>
      <c r="C8778" s="145" t="s">
        <v>41823</v>
      </c>
      <c r="D8778" s="145" t="s">
        <v>1549</v>
      </c>
      <c r="E8778" s="146">
        <v>116594.4</v>
      </c>
    </row>
    <row r="8779" spans="2:5" x14ac:dyDescent="0.2">
      <c r="B8779" s="144" t="s">
        <v>41824</v>
      </c>
      <c r="C8779" s="145" t="s">
        <v>41825</v>
      </c>
      <c r="D8779" s="145" t="s">
        <v>1549</v>
      </c>
      <c r="E8779" s="146">
        <v>165904.12</v>
      </c>
    </row>
    <row r="8780" spans="2:5" x14ac:dyDescent="0.2">
      <c r="B8780" s="144" t="s">
        <v>41826</v>
      </c>
      <c r="C8780" s="145" t="s">
        <v>41827</v>
      </c>
      <c r="D8780" s="145" t="s">
        <v>1549</v>
      </c>
      <c r="E8780" s="146">
        <v>222743.89</v>
      </c>
    </row>
    <row r="8781" spans="2:5" x14ac:dyDescent="0.2">
      <c r="B8781" s="144" t="s">
        <v>41828</v>
      </c>
      <c r="C8781" s="145" t="s">
        <v>41829</v>
      </c>
      <c r="D8781" s="145" t="s">
        <v>1549</v>
      </c>
      <c r="E8781" s="146">
        <v>90117.759999999995</v>
      </c>
    </row>
    <row r="8782" spans="2:5" x14ac:dyDescent="0.2">
      <c r="B8782" s="144" t="s">
        <v>41830</v>
      </c>
      <c r="C8782" s="145" t="s">
        <v>41831</v>
      </c>
      <c r="D8782" s="145" t="s">
        <v>1549</v>
      </c>
      <c r="E8782" s="146">
        <v>265252.26</v>
      </c>
    </row>
    <row r="8783" spans="2:5" x14ac:dyDescent="0.2">
      <c r="B8783" s="144" t="s">
        <v>41832</v>
      </c>
      <c r="C8783" s="145" t="s">
        <v>41833</v>
      </c>
      <c r="D8783" s="145" t="s">
        <v>1549</v>
      </c>
      <c r="E8783" s="146">
        <v>68742.12</v>
      </c>
    </row>
    <row r="8784" spans="2:5" ht="22.5" x14ac:dyDescent="0.2">
      <c r="B8784" s="144" t="s">
        <v>41834</v>
      </c>
      <c r="C8784" s="145" t="s">
        <v>41835</v>
      </c>
      <c r="D8784" s="145" t="s">
        <v>3724</v>
      </c>
      <c r="E8784" s="146">
        <v>0.49</v>
      </c>
    </row>
    <row r="8785" spans="2:5" x14ac:dyDescent="0.2">
      <c r="B8785" s="144" t="s">
        <v>41836</v>
      </c>
      <c r="C8785" s="145" t="s">
        <v>41837</v>
      </c>
      <c r="D8785" s="145" t="s">
        <v>1549</v>
      </c>
      <c r="E8785" s="146">
        <v>4.3499999999999996</v>
      </c>
    </row>
    <row r="8786" spans="2:5" x14ac:dyDescent="0.2">
      <c r="B8786" s="144" t="s">
        <v>41838</v>
      </c>
      <c r="C8786" s="145" t="s">
        <v>41839</v>
      </c>
      <c r="D8786" s="145" t="s">
        <v>1549</v>
      </c>
      <c r="E8786" s="146">
        <v>23.69</v>
      </c>
    </row>
    <row r="8787" spans="2:5" x14ac:dyDescent="0.2">
      <c r="B8787" s="144" t="s">
        <v>41840</v>
      </c>
      <c r="C8787" s="145" t="s">
        <v>41841</v>
      </c>
      <c r="D8787" s="145" t="s">
        <v>1549</v>
      </c>
      <c r="E8787" s="146">
        <v>29.48</v>
      </c>
    </row>
    <row r="8788" spans="2:5" x14ac:dyDescent="0.2">
      <c r="B8788" s="144" t="s">
        <v>41842</v>
      </c>
      <c r="C8788" s="145" t="s">
        <v>41843</v>
      </c>
      <c r="D8788" s="145" t="s">
        <v>1549</v>
      </c>
      <c r="E8788" s="146">
        <v>16.77</v>
      </c>
    </row>
    <row r="8789" spans="2:5" x14ac:dyDescent="0.2">
      <c r="B8789" s="144" t="s">
        <v>41844</v>
      </c>
      <c r="C8789" s="145" t="s">
        <v>41845</v>
      </c>
      <c r="D8789" s="145" t="s">
        <v>1549</v>
      </c>
      <c r="E8789" s="146">
        <v>1230.52</v>
      </c>
    </row>
    <row r="8790" spans="2:5" x14ac:dyDescent="0.2">
      <c r="B8790" s="144" t="s">
        <v>41846</v>
      </c>
      <c r="C8790" s="145" t="s">
        <v>41847</v>
      </c>
      <c r="D8790" s="145" t="s">
        <v>1549</v>
      </c>
      <c r="E8790" s="146">
        <v>524.88</v>
      </c>
    </row>
    <row r="8791" spans="2:5" x14ac:dyDescent="0.2">
      <c r="B8791" s="144" t="s">
        <v>41848</v>
      </c>
      <c r="C8791" s="145" t="s">
        <v>41849</v>
      </c>
      <c r="D8791" s="145" t="s">
        <v>1549</v>
      </c>
      <c r="E8791" s="146">
        <v>2488.4</v>
      </c>
    </row>
    <row r="8792" spans="2:5" x14ac:dyDescent="0.2">
      <c r="B8792" s="144" t="s">
        <v>41850</v>
      </c>
      <c r="C8792" s="145" t="s">
        <v>41851</v>
      </c>
      <c r="D8792" s="145" t="s">
        <v>1549</v>
      </c>
      <c r="E8792" s="146">
        <v>843.13</v>
      </c>
    </row>
    <row r="8793" spans="2:5" x14ac:dyDescent="0.2">
      <c r="B8793" s="144" t="s">
        <v>41852</v>
      </c>
      <c r="C8793" s="145" t="s">
        <v>41853</v>
      </c>
      <c r="D8793" s="145" t="s">
        <v>1549</v>
      </c>
      <c r="E8793" s="146">
        <v>56.43</v>
      </c>
    </row>
    <row r="8794" spans="2:5" x14ac:dyDescent="0.2">
      <c r="B8794" s="144" t="s">
        <v>41854</v>
      </c>
      <c r="C8794" s="145" t="s">
        <v>41855</v>
      </c>
      <c r="D8794" s="145" t="s">
        <v>1549</v>
      </c>
      <c r="E8794" s="146">
        <v>15.5</v>
      </c>
    </row>
    <row r="8795" spans="2:5" x14ac:dyDescent="0.2">
      <c r="B8795" s="144" t="s">
        <v>41856</v>
      </c>
      <c r="C8795" s="145" t="s">
        <v>41857</v>
      </c>
      <c r="D8795" s="145" t="s">
        <v>1549</v>
      </c>
      <c r="E8795" s="146">
        <v>110.64</v>
      </c>
    </row>
    <row r="8796" spans="2:5" x14ac:dyDescent="0.2">
      <c r="B8796" s="144" t="s">
        <v>41858</v>
      </c>
      <c r="C8796" s="145" t="s">
        <v>41859</v>
      </c>
      <c r="D8796" s="145" t="s">
        <v>1549</v>
      </c>
      <c r="E8796" s="146">
        <v>20.010000000000002</v>
      </c>
    </row>
    <row r="8797" spans="2:5" x14ac:dyDescent="0.2">
      <c r="B8797" s="144" t="s">
        <v>41860</v>
      </c>
      <c r="C8797" s="145" t="s">
        <v>41861</v>
      </c>
      <c r="D8797" s="145" t="s">
        <v>1549</v>
      </c>
      <c r="E8797" s="146">
        <v>136.69</v>
      </c>
    </row>
    <row r="8798" spans="2:5" x14ac:dyDescent="0.2">
      <c r="B8798" s="144" t="s">
        <v>41862</v>
      </c>
      <c r="C8798" s="145" t="s">
        <v>41863</v>
      </c>
      <c r="D8798" s="145" t="s">
        <v>1549</v>
      </c>
      <c r="E8798" s="146">
        <v>38.229999999999997</v>
      </c>
    </row>
    <row r="8799" spans="2:5" x14ac:dyDescent="0.2">
      <c r="B8799" s="144" t="s">
        <v>41864</v>
      </c>
      <c r="C8799" s="145" t="s">
        <v>41865</v>
      </c>
      <c r="D8799" s="145" t="s">
        <v>1549</v>
      </c>
      <c r="E8799" s="146">
        <v>152.66999999999999</v>
      </c>
    </row>
    <row r="8800" spans="2:5" x14ac:dyDescent="0.2">
      <c r="B8800" s="144" t="s">
        <v>41866</v>
      </c>
      <c r="C8800" s="145" t="s">
        <v>41867</v>
      </c>
      <c r="D8800" s="145" t="s">
        <v>1549</v>
      </c>
      <c r="E8800" s="146">
        <v>47.29</v>
      </c>
    </row>
    <row r="8801" spans="2:5" x14ac:dyDescent="0.2">
      <c r="B8801" s="144" t="s">
        <v>41868</v>
      </c>
      <c r="C8801" s="145" t="s">
        <v>41869</v>
      </c>
      <c r="D8801" s="145" t="s">
        <v>1549</v>
      </c>
      <c r="E8801" s="146">
        <v>162.07</v>
      </c>
    </row>
    <row r="8802" spans="2:5" x14ac:dyDescent="0.2">
      <c r="B8802" s="144" t="s">
        <v>41870</v>
      </c>
      <c r="C8802" s="145" t="s">
        <v>41871</v>
      </c>
      <c r="D8802" s="145" t="s">
        <v>1549</v>
      </c>
      <c r="E8802" s="146">
        <v>61.15</v>
      </c>
    </row>
    <row r="8803" spans="2:5" x14ac:dyDescent="0.2">
      <c r="B8803" s="144" t="s">
        <v>41872</v>
      </c>
      <c r="C8803" s="145" t="s">
        <v>41873</v>
      </c>
      <c r="D8803" s="145" t="s">
        <v>1549</v>
      </c>
      <c r="E8803" s="146">
        <v>196.73</v>
      </c>
    </row>
    <row r="8804" spans="2:5" x14ac:dyDescent="0.2">
      <c r="B8804" s="144" t="s">
        <v>41874</v>
      </c>
      <c r="C8804" s="145" t="s">
        <v>41875</v>
      </c>
      <c r="D8804" s="145" t="s">
        <v>1549</v>
      </c>
      <c r="E8804" s="146">
        <v>75.41</v>
      </c>
    </row>
    <row r="8805" spans="2:5" x14ac:dyDescent="0.2">
      <c r="B8805" s="144" t="s">
        <v>41876</v>
      </c>
      <c r="C8805" s="145" t="s">
        <v>41877</v>
      </c>
      <c r="D8805" s="145" t="s">
        <v>1549</v>
      </c>
      <c r="E8805" s="146">
        <v>236.1</v>
      </c>
    </row>
    <row r="8806" spans="2:5" x14ac:dyDescent="0.2">
      <c r="B8806" s="144" t="s">
        <v>41878</v>
      </c>
      <c r="C8806" s="145" t="s">
        <v>41879</v>
      </c>
      <c r="D8806" s="145" t="s">
        <v>1549</v>
      </c>
      <c r="E8806" s="146">
        <v>117.94</v>
      </c>
    </row>
    <row r="8807" spans="2:5" x14ac:dyDescent="0.2">
      <c r="B8807" s="144" t="s">
        <v>41880</v>
      </c>
      <c r="C8807" s="145" t="s">
        <v>41881</v>
      </c>
      <c r="D8807" s="145" t="s">
        <v>1549</v>
      </c>
      <c r="E8807" s="146">
        <v>2.5099999999999998</v>
      </c>
    </row>
    <row r="8808" spans="2:5" x14ac:dyDescent="0.2">
      <c r="B8808" s="144" t="s">
        <v>41882</v>
      </c>
      <c r="C8808" s="145" t="s">
        <v>41883</v>
      </c>
      <c r="D8808" s="145" t="s">
        <v>1549</v>
      </c>
      <c r="E8808" s="146">
        <v>308.57</v>
      </c>
    </row>
    <row r="8809" spans="2:5" x14ac:dyDescent="0.2">
      <c r="B8809" s="144" t="s">
        <v>41884</v>
      </c>
      <c r="C8809" s="145" t="s">
        <v>41885</v>
      </c>
      <c r="D8809" s="145" t="s">
        <v>1549</v>
      </c>
      <c r="E8809" s="146">
        <v>86.34</v>
      </c>
    </row>
    <row r="8810" spans="2:5" x14ac:dyDescent="0.2">
      <c r="B8810" s="144" t="s">
        <v>41886</v>
      </c>
      <c r="C8810" s="145" t="s">
        <v>41887</v>
      </c>
      <c r="D8810" s="145" t="s">
        <v>1549</v>
      </c>
      <c r="E8810" s="146">
        <v>352.09</v>
      </c>
    </row>
    <row r="8811" spans="2:5" x14ac:dyDescent="0.2">
      <c r="B8811" s="144" t="s">
        <v>41888</v>
      </c>
      <c r="C8811" s="145" t="s">
        <v>41889</v>
      </c>
      <c r="D8811" s="145" t="s">
        <v>1549</v>
      </c>
      <c r="E8811" s="146">
        <v>148.78</v>
      </c>
    </row>
    <row r="8812" spans="2:5" x14ac:dyDescent="0.2">
      <c r="B8812" s="144" t="s">
        <v>41890</v>
      </c>
      <c r="C8812" s="145" t="s">
        <v>41891</v>
      </c>
      <c r="D8812" s="145" t="s">
        <v>1549</v>
      </c>
      <c r="E8812" s="146">
        <v>818.5</v>
      </c>
    </row>
    <row r="8813" spans="2:5" x14ac:dyDescent="0.2">
      <c r="B8813" s="144" t="s">
        <v>41892</v>
      </c>
      <c r="C8813" s="145" t="s">
        <v>41893</v>
      </c>
      <c r="D8813" s="145" t="s">
        <v>1549</v>
      </c>
      <c r="E8813" s="146">
        <v>311.39</v>
      </c>
    </row>
    <row r="8814" spans="2:5" x14ac:dyDescent="0.2">
      <c r="B8814" s="144" t="s">
        <v>41894</v>
      </c>
      <c r="C8814" s="145" t="s">
        <v>41895</v>
      </c>
      <c r="D8814" s="145" t="s">
        <v>1549</v>
      </c>
      <c r="E8814" s="146">
        <v>22.73</v>
      </c>
    </row>
    <row r="8815" spans="2:5" x14ac:dyDescent="0.2">
      <c r="B8815" s="144" t="s">
        <v>41896</v>
      </c>
      <c r="C8815" s="145" t="s">
        <v>41897</v>
      </c>
      <c r="D8815" s="145" t="s">
        <v>1549</v>
      </c>
      <c r="E8815" s="146">
        <v>9.73</v>
      </c>
    </row>
    <row r="8816" spans="2:5" x14ac:dyDescent="0.2">
      <c r="B8816" s="144" t="s">
        <v>41898</v>
      </c>
      <c r="C8816" s="145" t="s">
        <v>41899</v>
      </c>
      <c r="D8816" s="145" t="s">
        <v>1549</v>
      </c>
      <c r="E8816" s="146">
        <v>940.53</v>
      </c>
    </row>
    <row r="8817" spans="2:5" x14ac:dyDescent="0.2">
      <c r="B8817" s="144" t="s">
        <v>41900</v>
      </c>
      <c r="C8817" s="145" t="s">
        <v>41901</v>
      </c>
      <c r="D8817" s="145" t="s">
        <v>1549</v>
      </c>
      <c r="E8817" s="146">
        <v>361.28</v>
      </c>
    </row>
    <row r="8818" spans="2:5" x14ac:dyDescent="0.2">
      <c r="B8818" s="144" t="s">
        <v>41902</v>
      </c>
      <c r="C8818" s="145" t="s">
        <v>41903</v>
      </c>
      <c r="D8818" s="145" t="s">
        <v>1549</v>
      </c>
      <c r="E8818" s="146">
        <v>1122.69</v>
      </c>
    </row>
    <row r="8819" spans="2:5" x14ac:dyDescent="0.2">
      <c r="B8819" s="144" t="s">
        <v>41904</v>
      </c>
      <c r="C8819" s="145" t="s">
        <v>41905</v>
      </c>
      <c r="D8819" s="145" t="s">
        <v>1549</v>
      </c>
      <c r="E8819" s="146">
        <v>424.44</v>
      </c>
    </row>
    <row r="8820" spans="2:5" x14ac:dyDescent="0.2">
      <c r="B8820" s="144" t="s">
        <v>41906</v>
      </c>
      <c r="C8820" s="145" t="s">
        <v>41907</v>
      </c>
      <c r="D8820" s="145" t="s">
        <v>1549</v>
      </c>
      <c r="E8820" s="146">
        <v>2.64</v>
      </c>
    </row>
    <row r="8821" spans="2:5" x14ac:dyDescent="0.2">
      <c r="B8821" s="144" t="s">
        <v>41908</v>
      </c>
      <c r="C8821" s="145" t="s">
        <v>41909</v>
      </c>
      <c r="D8821" s="145" t="s">
        <v>1549</v>
      </c>
      <c r="E8821" s="146">
        <v>3.32</v>
      </c>
    </row>
    <row r="8822" spans="2:5" x14ac:dyDescent="0.2">
      <c r="B8822" s="144" t="s">
        <v>41910</v>
      </c>
      <c r="C8822" s="145" t="s">
        <v>41911</v>
      </c>
      <c r="D8822" s="145" t="s">
        <v>1549</v>
      </c>
      <c r="E8822" s="146">
        <v>5.63</v>
      </c>
    </row>
    <row r="8823" spans="2:5" x14ac:dyDescent="0.2">
      <c r="B8823" s="144" t="s">
        <v>41912</v>
      </c>
      <c r="C8823" s="145" t="s">
        <v>41913</v>
      </c>
      <c r="D8823" s="145" t="s">
        <v>1549</v>
      </c>
      <c r="E8823" s="146">
        <v>6.79</v>
      </c>
    </row>
    <row r="8824" spans="2:5" x14ac:dyDescent="0.2">
      <c r="B8824" s="144" t="s">
        <v>41914</v>
      </c>
      <c r="C8824" s="145" t="s">
        <v>41915</v>
      </c>
      <c r="D8824" s="145" t="s">
        <v>1549</v>
      </c>
      <c r="E8824" s="146">
        <v>13.61</v>
      </c>
    </row>
    <row r="8825" spans="2:5" x14ac:dyDescent="0.2">
      <c r="B8825" s="144" t="s">
        <v>41916</v>
      </c>
      <c r="C8825" s="145" t="s">
        <v>41917</v>
      </c>
      <c r="D8825" s="145" t="s">
        <v>1549</v>
      </c>
      <c r="E8825" s="146">
        <v>25.55</v>
      </c>
    </row>
    <row r="8826" spans="2:5" x14ac:dyDescent="0.2">
      <c r="B8826" s="144" t="s">
        <v>41918</v>
      </c>
      <c r="C8826" s="145" t="s">
        <v>41919</v>
      </c>
      <c r="D8826" s="145" t="s">
        <v>1549</v>
      </c>
      <c r="E8826" s="146">
        <v>31.35</v>
      </c>
    </row>
    <row r="8827" spans="2:5" x14ac:dyDescent="0.2">
      <c r="B8827" s="144" t="s">
        <v>41920</v>
      </c>
      <c r="C8827" s="145" t="s">
        <v>41921</v>
      </c>
      <c r="D8827" s="145" t="s">
        <v>1549</v>
      </c>
      <c r="E8827" s="146">
        <v>36.08</v>
      </c>
    </row>
    <row r="8828" spans="2:5" x14ac:dyDescent="0.2">
      <c r="B8828" s="144" t="s">
        <v>41922</v>
      </c>
      <c r="C8828" s="145" t="s">
        <v>41923</v>
      </c>
      <c r="D8828" s="145" t="s">
        <v>1549</v>
      </c>
      <c r="E8828" s="146">
        <v>6.69</v>
      </c>
    </row>
    <row r="8829" spans="2:5" x14ac:dyDescent="0.2">
      <c r="B8829" s="144" t="s">
        <v>41924</v>
      </c>
      <c r="C8829" s="145" t="s">
        <v>41925</v>
      </c>
      <c r="D8829" s="145" t="s">
        <v>1549</v>
      </c>
      <c r="E8829" s="146">
        <v>8.99</v>
      </c>
    </row>
    <row r="8830" spans="2:5" x14ac:dyDescent="0.2">
      <c r="B8830" s="144" t="s">
        <v>41926</v>
      </c>
      <c r="C8830" s="145" t="s">
        <v>41927</v>
      </c>
      <c r="D8830" s="145" t="s">
        <v>1549</v>
      </c>
      <c r="E8830" s="146">
        <v>17.02</v>
      </c>
    </row>
    <row r="8831" spans="2:5" x14ac:dyDescent="0.2">
      <c r="B8831" s="144" t="s">
        <v>41928</v>
      </c>
      <c r="C8831" s="145" t="s">
        <v>41929</v>
      </c>
      <c r="D8831" s="145" t="s">
        <v>1549</v>
      </c>
      <c r="E8831" s="146">
        <v>54.15</v>
      </c>
    </row>
    <row r="8832" spans="2:5" x14ac:dyDescent="0.2">
      <c r="B8832" s="144" t="s">
        <v>41930</v>
      </c>
      <c r="C8832" s="145" t="s">
        <v>41931</v>
      </c>
      <c r="D8832" s="145" t="s">
        <v>1549</v>
      </c>
      <c r="E8832" s="146">
        <v>71.010000000000005</v>
      </c>
    </row>
    <row r="8833" spans="2:5" x14ac:dyDescent="0.2">
      <c r="B8833" s="144" t="s">
        <v>41932</v>
      </c>
      <c r="C8833" s="145" t="s">
        <v>41933</v>
      </c>
      <c r="D8833" s="145" t="s">
        <v>1549</v>
      </c>
      <c r="E8833" s="146">
        <v>5.03</v>
      </c>
    </row>
    <row r="8834" spans="2:5" x14ac:dyDescent="0.2">
      <c r="B8834" s="144" t="s">
        <v>41934</v>
      </c>
      <c r="C8834" s="145" t="s">
        <v>41935</v>
      </c>
      <c r="D8834" s="145" t="s">
        <v>1549</v>
      </c>
      <c r="E8834" s="146">
        <v>1.52</v>
      </c>
    </row>
    <row r="8835" spans="2:5" x14ac:dyDescent="0.2">
      <c r="B8835" s="144" t="s">
        <v>41936</v>
      </c>
      <c r="C8835" s="145" t="s">
        <v>41937</v>
      </c>
      <c r="D8835" s="145" t="s">
        <v>1549</v>
      </c>
      <c r="E8835" s="146">
        <v>3.05</v>
      </c>
    </row>
    <row r="8836" spans="2:5" x14ac:dyDescent="0.2">
      <c r="B8836" s="144" t="s">
        <v>41938</v>
      </c>
      <c r="C8836" s="145" t="s">
        <v>41939</v>
      </c>
      <c r="D8836" s="145" t="s">
        <v>1549</v>
      </c>
      <c r="E8836" s="146">
        <v>11.51</v>
      </c>
    </row>
    <row r="8837" spans="2:5" x14ac:dyDescent="0.2">
      <c r="B8837" s="144" t="s">
        <v>41940</v>
      </c>
      <c r="C8837" s="145" t="s">
        <v>41941</v>
      </c>
      <c r="D8837" s="145" t="s">
        <v>1549</v>
      </c>
      <c r="E8837" s="146">
        <v>39.71</v>
      </c>
    </row>
    <row r="8838" spans="2:5" x14ac:dyDescent="0.2">
      <c r="B8838" s="144" t="s">
        <v>41942</v>
      </c>
      <c r="C8838" s="145" t="s">
        <v>41943</v>
      </c>
      <c r="D8838" s="145" t="s">
        <v>1549</v>
      </c>
      <c r="E8838" s="146">
        <v>120.57</v>
      </c>
    </row>
    <row r="8839" spans="2:5" x14ac:dyDescent="0.2">
      <c r="B8839" s="144" t="s">
        <v>41944</v>
      </c>
      <c r="C8839" s="145" t="s">
        <v>41945</v>
      </c>
      <c r="D8839" s="145" t="s">
        <v>1549</v>
      </c>
      <c r="E8839" s="146">
        <v>0.7</v>
      </c>
    </row>
    <row r="8840" spans="2:5" x14ac:dyDescent="0.2">
      <c r="B8840" s="144" t="s">
        <v>41946</v>
      </c>
      <c r="C8840" s="145" t="s">
        <v>41947</v>
      </c>
      <c r="D8840" s="145" t="s">
        <v>1549</v>
      </c>
      <c r="E8840" s="146">
        <v>1.61</v>
      </c>
    </row>
    <row r="8841" spans="2:5" x14ac:dyDescent="0.2">
      <c r="B8841" s="144" t="s">
        <v>41948</v>
      </c>
      <c r="C8841" s="145" t="s">
        <v>41949</v>
      </c>
      <c r="D8841" s="145" t="s">
        <v>1549</v>
      </c>
      <c r="E8841" s="146">
        <v>0.52</v>
      </c>
    </row>
    <row r="8842" spans="2:5" x14ac:dyDescent="0.2">
      <c r="B8842" s="144" t="s">
        <v>41950</v>
      </c>
      <c r="C8842" s="145" t="s">
        <v>41951</v>
      </c>
      <c r="D8842" s="145" t="s">
        <v>1549</v>
      </c>
      <c r="E8842" s="146">
        <v>0.96</v>
      </c>
    </row>
    <row r="8843" spans="2:5" x14ac:dyDescent="0.2">
      <c r="B8843" s="144" t="s">
        <v>41952</v>
      </c>
      <c r="C8843" s="145" t="s">
        <v>41953</v>
      </c>
      <c r="D8843" s="145" t="s">
        <v>1549</v>
      </c>
      <c r="E8843" s="146">
        <v>1.56</v>
      </c>
    </row>
    <row r="8844" spans="2:5" x14ac:dyDescent="0.2">
      <c r="B8844" s="144" t="s">
        <v>41954</v>
      </c>
      <c r="C8844" s="145" t="s">
        <v>41955</v>
      </c>
      <c r="D8844" s="145" t="s">
        <v>1549</v>
      </c>
      <c r="E8844" s="146">
        <v>39.14</v>
      </c>
    </row>
    <row r="8845" spans="2:5" x14ac:dyDescent="0.2">
      <c r="B8845" s="144" t="s">
        <v>41956</v>
      </c>
      <c r="C8845" s="145" t="s">
        <v>41957</v>
      </c>
      <c r="D8845" s="145" t="s">
        <v>1549</v>
      </c>
      <c r="E8845" s="146">
        <v>45</v>
      </c>
    </row>
    <row r="8846" spans="2:5" x14ac:dyDescent="0.2">
      <c r="B8846" s="144" t="s">
        <v>41958</v>
      </c>
      <c r="C8846" s="145" t="s">
        <v>41959</v>
      </c>
      <c r="D8846" s="145" t="s">
        <v>1549</v>
      </c>
      <c r="E8846" s="146">
        <v>45.37</v>
      </c>
    </row>
    <row r="8847" spans="2:5" x14ac:dyDescent="0.2">
      <c r="B8847" s="144" t="s">
        <v>41960</v>
      </c>
      <c r="C8847" s="145" t="s">
        <v>41961</v>
      </c>
      <c r="D8847" s="145" t="s">
        <v>1549</v>
      </c>
      <c r="E8847" s="146">
        <v>117.34</v>
      </c>
    </row>
    <row r="8848" spans="2:5" x14ac:dyDescent="0.2">
      <c r="B8848" s="144" t="s">
        <v>41962</v>
      </c>
      <c r="C8848" s="145" t="s">
        <v>41963</v>
      </c>
      <c r="D8848" s="145" t="s">
        <v>1549</v>
      </c>
      <c r="E8848" s="146">
        <v>67.680000000000007</v>
      </c>
    </row>
    <row r="8849" spans="2:5" x14ac:dyDescent="0.2">
      <c r="B8849" s="144" t="s">
        <v>41964</v>
      </c>
      <c r="C8849" s="145" t="s">
        <v>41965</v>
      </c>
      <c r="D8849" s="145" t="s">
        <v>1549</v>
      </c>
      <c r="E8849" s="146">
        <v>150</v>
      </c>
    </row>
    <row r="8850" spans="2:5" x14ac:dyDescent="0.2">
      <c r="B8850" s="144" t="s">
        <v>41966</v>
      </c>
      <c r="C8850" s="145" t="s">
        <v>41967</v>
      </c>
      <c r="D8850" s="145" t="s">
        <v>1549</v>
      </c>
      <c r="E8850" s="146">
        <v>301.58999999999997</v>
      </c>
    </row>
    <row r="8851" spans="2:5" x14ac:dyDescent="0.2">
      <c r="B8851" s="144" t="s">
        <v>41968</v>
      </c>
      <c r="C8851" s="145" t="s">
        <v>41969</v>
      </c>
      <c r="D8851" s="145" t="s">
        <v>1549</v>
      </c>
      <c r="E8851" s="146">
        <v>418.95</v>
      </c>
    </row>
    <row r="8852" spans="2:5" x14ac:dyDescent="0.2">
      <c r="B8852" s="144" t="s">
        <v>41970</v>
      </c>
      <c r="C8852" s="145" t="s">
        <v>41971</v>
      </c>
      <c r="D8852" s="145" t="s">
        <v>1549</v>
      </c>
      <c r="E8852" s="146">
        <v>539.30999999999995</v>
      </c>
    </row>
    <row r="8853" spans="2:5" x14ac:dyDescent="0.2">
      <c r="B8853" s="144" t="s">
        <v>41972</v>
      </c>
      <c r="C8853" s="145" t="s">
        <v>41973</v>
      </c>
      <c r="D8853" s="145" t="s">
        <v>1549</v>
      </c>
      <c r="E8853" s="146">
        <v>529.73</v>
      </c>
    </row>
    <row r="8854" spans="2:5" x14ac:dyDescent="0.2">
      <c r="B8854" s="144" t="s">
        <v>41974</v>
      </c>
      <c r="C8854" s="145" t="s">
        <v>41975</v>
      </c>
      <c r="D8854" s="145" t="s">
        <v>1549</v>
      </c>
      <c r="E8854" s="146">
        <v>558.51</v>
      </c>
    </row>
    <row r="8855" spans="2:5" x14ac:dyDescent="0.2">
      <c r="B8855" s="144" t="s">
        <v>41976</v>
      </c>
      <c r="C8855" s="145" t="s">
        <v>41977</v>
      </c>
      <c r="D8855" s="145" t="s">
        <v>1549</v>
      </c>
      <c r="E8855" s="146">
        <v>873.59</v>
      </c>
    </row>
    <row r="8856" spans="2:5" x14ac:dyDescent="0.2">
      <c r="B8856" s="144" t="s">
        <v>41978</v>
      </c>
      <c r="C8856" s="145" t="s">
        <v>41979</v>
      </c>
      <c r="D8856" s="145" t="s">
        <v>1549</v>
      </c>
      <c r="E8856" s="146">
        <v>22.9</v>
      </c>
    </row>
    <row r="8857" spans="2:5" x14ac:dyDescent="0.2">
      <c r="B8857" s="144" t="s">
        <v>41980</v>
      </c>
      <c r="C8857" s="145" t="s">
        <v>41981</v>
      </c>
      <c r="D8857" s="145" t="s">
        <v>1549</v>
      </c>
      <c r="E8857" s="146">
        <v>3576.58</v>
      </c>
    </row>
    <row r="8858" spans="2:5" x14ac:dyDescent="0.2">
      <c r="B8858" s="144" t="s">
        <v>41982</v>
      </c>
      <c r="C8858" s="145" t="s">
        <v>41983</v>
      </c>
      <c r="D8858" s="145" t="s">
        <v>1549</v>
      </c>
      <c r="E8858" s="146">
        <v>3755.41</v>
      </c>
    </row>
    <row r="8859" spans="2:5" x14ac:dyDescent="0.2">
      <c r="B8859" s="144" t="s">
        <v>41984</v>
      </c>
      <c r="C8859" s="145" t="s">
        <v>41985</v>
      </c>
      <c r="D8859" s="145" t="s">
        <v>1549</v>
      </c>
      <c r="E8859" s="146">
        <v>844.88</v>
      </c>
    </row>
    <row r="8860" spans="2:5" x14ac:dyDescent="0.2">
      <c r="B8860" s="144" t="s">
        <v>41986</v>
      </c>
      <c r="C8860" s="145" t="s">
        <v>41987</v>
      </c>
      <c r="D8860" s="145" t="s">
        <v>1549</v>
      </c>
      <c r="E8860" s="146">
        <v>575.29999999999995</v>
      </c>
    </row>
    <row r="8861" spans="2:5" ht="22.5" x14ac:dyDescent="0.2">
      <c r="B8861" s="144" t="s">
        <v>41988</v>
      </c>
      <c r="C8861" s="145" t="s">
        <v>41989</v>
      </c>
      <c r="D8861" s="145" t="s">
        <v>5927</v>
      </c>
      <c r="E8861" s="146">
        <v>1060.99</v>
      </c>
    </row>
    <row r="8862" spans="2:5" x14ac:dyDescent="0.2">
      <c r="B8862" s="144" t="s">
        <v>41990</v>
      </c>
      <c r="C8862" s="145" t="s">
        <v>41991</v>
      </c>
      <c r="D8862" s="145" t="s">
        <v>5902</v>
      </c>
      <c r="E8862" s="146">
        <v>2.54</v>
      </c>
    </row>
    <row r="8863" spans="2:5" x14ac:dyDescent="0.2">
      <c r="B8863" s="144" t="s">
        <v>41992</v>
      </c>
      <c r="C8863" s="145" t="s">
        <v>41993</v>
      </c>
      <c r="D8863" s="145" t="s">
        <v>1549</v>
      </c>
      <c r="E8863" s="146">
        <v>20.91</v>
      </c>
    </row>
    <row r="8864" spans="2:5" x14ac:dyDescent="0.2">
      <c r="B8864" s="144" t="s">
        <v>41994</v>
      </c>
      <c r="C8864" s="145" t="s">
        <v>41995</v>
      </c>
      <c r="D8864" s="145" t="s">
        <v>1549</v>
      </c>
      <c r="E8864" s="146">
        <v>56.26</v>
      </c>
    </row>
    <row r="8865" spans="2:5" x14ac:dyDescent="0.2">
      <c r="B8865" s="144" t="s">
        <v>41996</v>
      </c>
      <c r="C8865" s="145" t="s">
        <v>41997</v>
      </c>
      <c r="D8865" s="145" t="s">
        <v>1549</v>
      </c>
      <c r="E8865" s="146">
        <v>35.22</v>
      </c>
    </row>
    <row r="8866" spans="2:5" x14ac:dyDescent="0.2">
      <c r="B8866" s="144" t="s">
        <v>41998</v>
      </c>
      <c r="C8866" s="145" t="s">
        <v>41999</v>
      </c>
      <c r="D8866" s="145" t="s">
        <v>1549</v>
      </c>
      <c r="E8866" s="146">
        <v>2483.5100000000002</v>
      </c>
    </row>
    <row r="8867" spans="2:5" x14ac:dyDescent="0.2">
      <c r="B8867" s="144" t="s">
        <v>42000</v>
      </c>
      <c r="C8867" s="145" t="s">
        <v>42001</v>
      </c>
      <c r="D8867" s="145" t="s">
        <v>1549</v>
      </c>
      <c r="E8867" s="146">
        <v>1202.47</v>
      </c>
    </row>
    <row r="8868" spans="2:5" x14ac:dyDescent="0.2">
      <c r="B8868" s="144" t="s">
        <v>42002</v>
      </c>
      <c r="C8868" s="145" t="s">
        <v>42003</v>
      </c>
      <c r="D8868" s="145" t="s">
        <v>1549</v>
      </c>
      <c r="E8868" s="146">
        <v>2762.02</v>
      </c>
    </row>
    <row r="8869" spans="2:5" x14ac:dyDescent="0.2">
      <c r="B8869" s="144" t="s">
        <v>42004</v>
      </c>
      <c r="C8869" s="145" t="s">
        <v>42005</v>
      </c>
      <c r="D8869" s="145" t="s">
        <v>1549</v>
      </c>
      <c r="E8869" s="146">
        <v>1404.8</v>
      </c>
    </row>
    <row r="8870" spans="2:5" x14ac:dyDescent="0.2">
      <c r="B8870" s="144" t="s">
        <v>42006</v>
      </c>
      <c r="C8870" s="145" t="s">
        <v>42007</v>
      </c>
      <c r="D8870" s="145" t="s">
        <v>1549</v>
      </c>
      <c r="E8870" s="146">
        <v>113.53</v>
      </c>
    </row>
    <row r="8871" spans="2:5" x14ac:dyDescent="0.2">
      <c r="B8871" s="144" t="s">
        <v>42008</v>
      </c>
      <c r="C8871" s="145" t="s">
        <v>42009</v>
      </c>
      <c r="D8871" s="145" t="s">
        <v>1549</v>
      </c>
      <c r="E8871" s="146">
        <v>43.22</v>
      </c>
    </row>
    <row r="8872" spans="2:5" x14ac:dyDescent="0.2">
      <c r="B8872" s="144" t="s">
        <v>42010</v>
      </c>
      <c r="C8872" s="145" t="s">
        <v>42011</v>
      </c>
      <c r="D8872" s="145" t="s">
        <v>1549</v>
      </c>
      <c r="E8872" s="146">
        <v>136.26</v>
      </c>
    </row>
    <row r="8873" spans="2:5" x14ac:dyDescent="0.2">
      <c r="B8873" s="144" t="s">
        <v>42012</v>
      </c>
      <c r="C8873" s="145" t="s">
        <v>42013</v>
      </c>
      <c r="D8873" s="145" t="s">
        <v>1549</v>
      </c>
      <c r="E8873" s="146">
        <v>59.3</v>
      </c>
    </row>
    <row r="8874" spans="2:5" x14ac:dyDescent="0.2">
      <c r="B8874" s="144" t="s">
        <v>42014</v>
      </c>
      <c r="C8874" s="145" t="s">
        <v>42015</v>
      </c>
      <c r="D8874" s="145" t="s">
        <v>1549</v>
      </c>
      <c r="E8874" s="146">
        <v>157.63999999999999</v>
      </c>
    </row>
    <row r="8875" spans="2:5" x14ac:dyDescent="0.2">
      <c r="B8875" s="144" t="s">
        <v>42016</v>
      </c>
      <c r="C8875" s="145" t="s">
        <v>42017</v>
      </c>
      <c r="D8875" s="145" t="s">
        <v>1549</v>
      </c>
      <c r="E8875" s="146">
        <v>107.25</v>
      </c>
    </row>
    <row r="8876" spans="2:5" x14ac:dyDescent="0.2">
      <c r="B8876" s="144" t="s">
        <v>42018</v>
      </c>
      <c r="C8876" s="145" t="s">
        <v>42019</v>
      </c>
      <c r="D8876" s="145" t="s">
        <v>1549</v>
      </c>
      <c r="E8876" s="146">
        <v>160.35</v>
      </c>
    </row>
    <row r="8877" spans="2:5" x14ac:dyDescent="0.2">
      <c r="B8877" s="144" t="s">
        <v>42020</v>
      </c>
      <c r="C8877" s="145" t="s">
        <v>42021</v>
      </c>
      <c r="D8877" s="145" t="s">
        <v>1549</v>
      </c>
      <c r="E8877" s="146">
        <v>134.47</v>
      </c>
    </row>
    <row r="8878" spans="2:5" x14ac:dyDescent="0.2">
      <c r="B8878" s="144" t="s">
        <v>42022</v>
      </c>
      <c r="C8878" s="145" t="s">
        <v>42023</v>
      </c>
      <c r="D8878" s="145" t="s">
        <v>1549</v>
      </c>
      <c r="E8878" s="146">
        <v>197.35</v>
      </c>
    </row>
    <row r="8879" spans="2:5" x14ac:dyDescent="0.2">
      <c r="B8879" s="144" t="s">
        <v>42024</v>
      </c>
      <c r="C8879" s="145" t="s">
        <v>42025</v>
      </c>
      <c r="D8879" s="145" t="s">
        <v>1549</v>
      </c>
      <c r="E8879" s="146">
        <v>143.72</v>
      </c>
    </row>
    <row r="8880" spans="2:5" x14ac:dyDescent="0.2">
      <c r="B8880" s="144" t="s">
        <v>42026</v>
      </c>
      <c r="C8880" s="145" t="s">
        <v>42027</v>
      </c>
      <c r="D8880" s="145" t="s">
        <v>1549</v>
      </c>
      <c r="E8880" s="146">
        <v>278.56</v>
      </c>
    </row>
    <row r="8881" spans="2:5" x14ac:dyDescent="0.2">
      <c r="B8881" s="144" t="s">
        <v>42028</v>
      </c>
      <c r="C8881" s="145" t="s">
        <v>42029</v>
      </c>
      <c r="D8881" s="145" t="s">
        <v>1549</v>
      </c>
      <c r="E8881" s="146">
        <v>148.85</v>
      </c>
    </row>
    <row r="8882" spans="2:5" x14ac:dyDescent="0.2">
      <c r="B8882" s="144" t="s">
        <v>42030</v>
      </c>
      <c r="C8882" s="145" t="s">
        <v>42031</v>
      </c>
      <c r="D8882" s="145" t="s">
        <v>1549</v>
      </c>
      <c r="E8882" s="146">
        <v>54.67</v>
      </c>
    </row>
    <row r="8883" spans="2:5" x14ac:dyDescent="0.2">
      <c r="B8883" s="144" t="s">
        <v>42032</v>
      </c>
      <c r="C8883" s="145" t="s">
        <v>42033</v>
      </c>
      <c r="D8883" s="145" t="s">
        <v>1549</v>
      </c>
      <c r="E8883" s="146">
        <v>308.68</v>
      </c>
    </row>
    <row r="8884" spans="2:5" x14ac:dyDescent="0.2">
      <c r="B8884" s="144" t="s">
        <v>42034</v>
      </c>
      <c r="C8884" s="145" t="s">
        <v>42035</v>
      </c>
      <c r="D8884" s="145" t="s">
        <v>1549</v>
      </c>
      <c r="E8884" s="146">
        <v>146.69</v>
      </c>
    </row>
    <row r="8885" spans="2:5" x14ac:dyDescent="0.2">
      <c r="B8885" s="144" t="s">
        <v>42036</v>
      </c>
      <c r="C8885" s="145" t="s">
        <v>42037</v>
      </c>
      <c r="D8885" s="145" t="s">
        <v>1549</v>
      </c>
      <c r="E8885" s="146">
        <v>21.31</v>
      </c>
    </row>
    <row r="8886" spans="2:5" x14ac:dyDescent="0.2">
      <c r="B8886" s="144" t="s">
        <v>42038</v>
      </c>
      <c r="C8886" s="145" t="s">
        <v>42039</v>
      </c>
      <c r="D8886" s="145" t="s">
        <v>1549</v>
      </c>
      <c r="E8886" s="146">
        <v>19.059999999999999</v>
      </c>
    </row>
    <row r="8887" spans="2:5" x14ac:dyDescent="0.2">
      <c r="B8887" s="144" t="s">
        <v>42040</v>
      </c>
      <c r="C8887" s="145" t="s">
        <v>42041</v>
      </c>
      <c r="D8887" s="145" t="s">
        <v>1549</v>
      </c>
      <c r="E8887" s="146">
        <v>350.55</v>
      </c>
    </row>
    <row r="8888" spans="2:5" x14ac:dyDescent="0.2">
      <c r="B8888" s="144" t="s">
        <v>42042</v>
      </c>
      <c r="C8888" s="145" t="s">
        <v>42043</v>
      </c>
      <c r="D8888" s="145" t="s">
        <v>1549</v>
      </c>
      <c r="E8888" s="146">
        <v>303.95</v>
      </c>
    </row>
    <row r="8889" spans="2:5" x14ac:dyDescent="0.2">
      <c r="B8889" s="144" t="s">
        <v>42044</v>
      </c>
      <c r="C8889" s="145" t="s">
        <v>42045</v>
      </c>
      <c r="D8889" s="145" t="s">
        <v>1549</v>
      </c>
      <c r="E8889" s="146">
        <v>999.09</v>
      </c>
    </row>
    <row r="8890" spans="2:5" x14ac:dyDescent="0.2">
      <c r="B8890" s="144" t="s">
        <v>42046</v>
      </c>
      <c r="C8890" s="145" t="s">
        <v>42047</v>
      </c>
      <c r="D8890" s="145" t="s">
        <v>1549</v>
      </c>
      <c r="E8890" s="146">
        <v>734.08</v>
      </c>
    </row>
    <row r="8891" spans="2:5" x14ac:dyDescent="0.2">
      <c r="B8891" s="144" t="s">
        <v>42048</v>
      </c>
      <c r="C8891" s="145" t="s">
        <v>42049</v>
      </c>
      <c r="D8891" s="145" t="s">
        <v>1549</v>
      </c>
      <c r="E8891" s="146">
        <v>933.98</v>
      </c>
    </row>
    <row r="8892" spans="2:5" x14ac:dyDescent="0.2">
      <c r="B8892" s="144" t="s">
        <v>42050</v>
      </c>
      <c r="C8892" s="145" t="s">
        <v>42051</v>
      </c>
      <c r="D8892" s="145" t="s">
        <v>1549</v>
      </c>
      <c r="E8892" s="146">
        <v>1055.73</v>
      </c>
    </row>
    <row r="8893" spans="2:5" x14ac:dyDescent="0.2">
      <c r="B8893" s="144" t="s">
        <v>42052</v>
      </c>
      <c r="C8893" s="145" t="s">
        <v>42053</v>
      </c>
      <c r="D8893" s="145" t="s">
        <v>1549</v>
      </c>
      <c r="E8893" s="146">
        <v>21.05</v>
      </c>
    </row>
    <row r="8894" spans="2:5" x14ac:dyDescent="0.2">
      <c r="B8894" s="144" t="s">
        <v>42054</v>
      </c>
      <c r="C8894" s="145" t="s">
        <v>42055</v>
      </c>
      <c r="D8894" s="145" t="s">
        <v>1549</v>
      </c>
      <c r="E8894" s="146">
        <v>25.02</v>
      </c>
    </row>
    <row r="8895" spans="2:5" x14ac:dyDescent="0.2">
      <c r="B8895" s="144" t="s">
        <v>42056</v>
      </c>
      <c r="C8895" s="145" t="s">
        <v>42057</v>
      </c>
      <c r="D8895" s="145" t="s">
        <v>1549</v>
      </c>
      <c r="E8895" s="146">
        <v>29.69</v>
      </c>
    </row>
    <row r="8896" spans="2:5" x14ac:dyDescent="0.2">
      <c r="B8896" s="144" t="s">
        <v>42058</v>
      </c>
      <c r="C8896" s="145" t="s">
        <v>42059</v>
      </c>
      <c r="D8896" s="145" t="s">
        <v>1549</v>
      </c>
      <c r="E8896" s="146">
        <v>25.02</v>
      </c>
    </row>
    <row r="8897" spans="2:5" x14ac:dyDescent="0.2">
      <c r="B8897" s="144" t="s">
        <v>42060</v>
      </c>
      <c r="C8897" s="145" t="s">
        <v>42061</v>
      </c>
      <c r="D8897" s="145" t="s">
        <v>1549</v>
      </c>
      <c r="E8897" s="146">
        <v>1115.9000000000001</v>
      </c>
    </row>
    <row r="8898" spans="2:5" x14ac:dyDescent="0.2">
      <c r="B8898" s="144" t="s">
        <v>42062</v>
      </c>
      <c r="C8898" s="145" t="s">
        <v>42063</v>
      </c>
      <c r="D8898" s="145" t="s">
        <v>1549</v>
      </c>
      <c r="E8898" s="146">
        <v>918.14</v>
      </c>
    </row>
    <row r="8899" spans="2:5" x14ac:dyDescent="0.2">
      <c r="B8899" s="144" t="s">
        <v>42064</v>
      </c>
      <c r="C8899" s="145" t="s">
        <v>42065</v>
      </c>
      <c r="D8899" s="145" t="s">
        <v>1549</v>
      </c>
      <c r="E8899" s="146">
        <v>1236.7</v>
      </c>
    </row>
    <row r="8900" spans="2:5" x14ac:dyDescent="0.2">
      <c r="B8900" s="144" t="s">
        <v>42066</v>
      </c>
      <c r="C8900" s="145" t="s">
        <v>42067</v>
      </c>
      <c r="D8900" s="145" t="s">
        <v>1549</v>
      </c>
      <c r="E8900" s="146">
        <v>1088.93</v>
      </c>
    </row>
    <row r="8901" spans="2:5" x14ac:dyDescent="0.2">
      <c r="B8901" s="144" t="s">
        <v>42068</v>
      </c>
      <c r="C8901" s="145" t="s">
        <v>42069</v>
      </c>
      <c r="D8901" s="145" t="s">
        <v>1549</v>
      </c>
      <c r="E8901" s="146">
        <v>275.48</v>
      </c>
    </row>
    <row r="8902" spans="2:5" x14ac:dyDescent="0.2">
      <c r="B8902" s="144" t="s">
        <v>42070</v>
      </c>
      <c r="C8902" s="145" t="s">
        <v>42071</v>
      </c>
      <c r="D8902" s="145" t="s">
        <v>1549</v>
      </c>
      <c r="E8902" s="146">
        <v>0.67</v>
      </c>
    </row>
    <row r="8903" spans="2:5" x14ac:dyDescent="0.2">
      <c r="B8903" s="144" t="s">
        <v>42072</v>
      </c>
      <c r="C8903" s="145" t="s">
        <v>42073</v>
      </c>
      <c r="D8903" s="145" t="s">
        <v>1549</v>
      </c>
      <c r="E8903" s="146">
        <v>0.08</v>
      </c>
    </row>
    <row r="8904" spans="2:5" x14ac:dyDescent="0.2">
      <c r="B8904" s="144" t="s">
        <v>42074</v>
      </c>
      <c r="C8904" s="145" t="s">
        <v>42075</v>
      </c>
      <c r="D8904" s="145" t="s">
        <v>1549</v>
      </c>
      <c r="E8904" s="146">
        <v>0.06</v>
      </c>
    </row>
    <row r="8905" spans="2:5" x14ac:dyDescent="0.2">
      <c r="B8905" s="144" t="s">
        <v>42076</v>
      </c>
      <c r="C8905" s="145" t="s">
        <v>42077</v>
      </c>
      <c r="D8905" s="145" t="s">
        <v>1549</v>
      </c>
      <c r="E8905" s="146">
        <v>0.79</v>
      </c>
    </row>
    <row r="8906" spans="2:5" x14ac:dyDescent="0.2">
      <c r="B8906" s="144" t="s">
        <v>42078</v>
      </c>
      <c r="C8906" s="145" t="s">
        <v>42079</v>
      </c>
      <c r="D8906" s="145" t="s">
        <v>1549</v>
      </c>
      <c r="E8906" s="146">
        <v>0.55000000000000004</v>
      </c>
    </row>
    <row r="8907" spans="2:5" x14ac:dyDescent="0.2">
      <c r="B8907" s="144" t="s">
        <v>42080</v>
      </c>
      <c r="C8907" s="145" t="s">
        <v>42081</v>
      </c>
      <c r="D8907" s="145" t="s">
        <v>5902</v>
      </c>
      <c r="E8907" s="146">
        <v>4.92</v>
      </c>
    </row>
    <row r="8908" spans="2:5" x14ac:dyDescent="0.2">
      <c r="B8908" s="144" t="s">
        <v>42082</v>
      </c>
      <c r="C8908" s="145" t="s">
        <v>42083</v>
      </c>
      <c r="D8908" s="145" t="s">
        <v>1549</v>
      </c>
      <c r="E8908" s="146">
        <v>12.85</v>
      </c>
    </row>
    <row r="8909" spans="2:5" x14ac:dyDescent="0.2">
      <c r="B8909" s="144" t="s">
        <v>42084</v>
      </c>
      <c r="C8909" s="145" t="s">
        <v>42085</v>
      </c>
      <c r="D8909" s="145" t="s">
        <v>1549</v>
      </c>
      <c r="E8909" s="146">
        <v>1294.6500000000001</v>
      </c>
    </row>
    <row r="8910" spans="2:5" x14ac:dyDescent="0.2">
      <c r="B8910" s="144" t="s">
        <v>42086</v>
      </c>
      <c r="C8910" s="145" t="s">
        <v>42087</v>
      </c>
      <c r="D8910" s="145" t="s">
        <v>1549</v>
      </c>
      <c r="E8910" s="146">
        <v>2477.9</v>
      </c>
    </row>
    <row r="8911" spans="2:5" x14ac:dyDescent="0.2">
      <c r="B8911" s="144" t="s">
        <v>42088</v>
      </c>
      <c r="C8911" s="145" t="s">
        <v>42089</v>
      </c>
      <c r="D8911" s="145" t="s">
        <v>1549</v>
      </c>
      <c r="E8911" s="146">
        <v>2477.9</v>
      </c>
    </row>
    <row r="8912" spans="2:5" x14ac:dyDescent="0.2">
      <c r="B8912" s="144" t="s">
        <v>42090</v>
      </c>
      <c r="C8912" s="145" t="s">
        <v>42091</v>
      </c>
      <c r="D8912" s="145" t="s">
        <v>1549</v>
      </c>
      <c r="E8912" s="146">
        <v>4079.25</v>
      </c>
    </row>
    <row r="8913" spans="2:5" x14ac:dyDescent="0.2">
      <c r="B8913" s="144" t="s">
        <v>42092</v>
      </c>
      <c r="C8913" s="145" t="s">
        <v>42093</v>
      </c>
      <c r="D8913" s="145" t="s">
        <v>1549</v>
      </c>
      <c r="E8913" s="146">
        <v>14967</v>
      </c>
    </row>
    <row r="8914" spans="2:5" x14ac:dyDescent="0.2">
      <c r="B8914" s="144" t="s">
        <v>42094</v>
      </c>
      <c r="C8914" s="145" t="s">
        <v>42095</v>
      </c>
      <c r="D8914" s="145" t="s">
        <v>1549</v>
      </c>
      <c r="E8914" s="146">
        <v>6175.97</v>
      </c>
    </row>
    <row r="8915" spans="2:5" x14ac:dyDescent="0.2">
      <c r="B8915" s="144" t="s">
        <v>42096</v>
      </c>
      <c r="C8915" s="145" t="s">
        <v>42097</v>
      </c>
      <c r="D8915" s="145" t="s">
        <v>1549</v>
      </c>
      <c r="E8915" s="146">
        <v>58.83</v>
      </c>
    </row>
    <row r="8916" spans="2:5" x14ac:dyDescent="0.2">
      <c r="B8916" s="144" t="s">
        <v>42098</v>
      </c>
      <c r="C8916" s="145" t="s">
        <v>42099</v>
      </c>
      <c r="D8916" s="145" t="s">
        <v>1549</v>
      </c>
      <c r="E8916" s="146">
        <v>59.13</v>
      </c>
    </row>
    <row r="8917" spans="2:5" x14ac:dyDescent="0.2">
      <c r="B8917" s="144" t="s">
        <v>42100</v>
      </c>
      <c r="C8917" s="145" t="s">
        <v>42101</v>
      </c>
      <c r="D8917" s="145" t="s">
        <v>1549</v>
      </c>
      <c r="E8917" s="146">
        <v>359.89</v>
      </c>
    </row>
    <row r="8918" spans="2:5" x14ac:dyDescent="0.2">
      <c r="B8918" s="144" t="s">
        <v>42102</v>
      </c>
      <c r="C8918" s="145" t="s">
        <v>42103</v>
      </c>
      <c r="D8918" s="145" t="s">
        <v>1549</v>
      </c>
      <c r="E8918" s="146">
        <v>6.08</v>
      </c>
    </row>
    <row r="8919" spans="2:5" ht="22.5" x14ac:dyDescent="0.2">
      <c r="B8919" s="144" t="s">
        <v>42104</v>
      </c>
      <c r="C8919" s="145" t="s">
        <v>42105</v>
      </c>
      <c r="D8919" s="145" t="s">
        <v>1549</v>
      </c>
      <c r="E8919" s="146">
        <v>9758.19</v>
      </c>
    </row>
    <row r="8920" spans="2:5" ht="22.5" x14ac:dyDescent="0.2">
      <c r="B8920" s="144" t="s">
        <v>42106</v>
      </c>
      <c r="C8920" s="145" t="s">
        <v>42107</v>
      </c>
      <c r="D8920" s="145" t="s">
        <v>1549</v>
      </c>
      <c r="E8920" s="146">
        <v>14452.34</v>
      </c>
    </row>
    <row r="8921" spans="2:5" ht="22.5" x14ac:dyDescent="0.2">
      <c r="B8921" s="144" t="s">
        <v>42108</v>
      </c>
      <c r="C8921" s="145" t="s">
        <v>42109</v>
      </c>
      <c r="D8921" s="145" t="s">
        <v>1549</v>
      </c>
      <c r="E8921" s="146">
        <v>15657.2</v>
      </c>
    </row>
    <row r="8922" spans="2:5" x14ac:dyDescent="0.2">
      <c r="B8922" s="144" t="s">
        <v>42110</v>
      </c>
      <c r="C8922" s="145" t="s">
        <v>42111</v>
      </c>
      <c r="D8922" s="145" t="s">
        <v>1549</v>
      </c>
      <c r="E8922" s="146">
        <v>2.84</v>
      </c>
    </row>
    <row r="8923" spans="2:5" x14ac:dyDescent="0.2">
      <c r="B8923" s="144" t="s">
        <v>42112</v>
      </c>
      <c r="C8923" s="145" t="s">
        <v>42113</v>
      </c>
      <c r="D8923" s="145" t="s">
        <v>1549</v>
      </c>
      <c r="E8923" s="146">
        <v>2.99</v>
      </c>
    </row>
    <row r="8924" spans="2:5" x14ac:dyDescent="0.2">
      <c r="B8924" s="144" t="s">
        <v>42114</v>
      </c>
      <c r="C8924" s="145" t="s">
        <v>42115</v>
      </c>
      <c r="D8924" s="145" t="s">
        <v>1549</v>
      </c>
      <c r="E8924" s="146">
        <v>28.27</v>
      </c>
    </row>
    <row r="8925" spans="2:5" x14ac:dyDescent="0.2">
      <c r="B8925" s="144" t="s">
        <v>42116</v>
      </c>
      <c r="C8925" s="145" t="s">
        <v>42117</v>
      </c>
      <c r="D8925" s="145" t="s">
        <v>1549</v>
      </c>
      <c r="E8925" s="146">
        <v>6.3</v>
      </c>
    </row>
    <row r="8926" spans="2:5" x14ac:dyDescent="0.2">
      <c r="B8926" s="144" t="s">
        <v>42118</v>
      </c>
      <c r="C8926" s="145" t="s">
        <v>42119</v>
      </c>
      <c r="D8926" s="145" t="s">
        <v>1549</v>
      </c>
      <c r="E8926" s="146">
        <v>7.29</v>
      </c>
    </row>
    <row r="8927" spans="2:5" x14ac:dyDescent="0.2">
      <c r="B8927" s="144" t="s">
        <v>42120</v>
      </c>
      <c r="C8927" s="145" t="s">
        <v>42121</v>
      </c>
      <c r="D8927" s="145" t="s">
        <v>5902</v>
      </c>
      <c r="E8927" s="146">
        <v>3.23</v>
      </c>
    </row>
    <row r="8928" spans="2:5" x14ac:dyDescent="0.2">
      <c r="B8928" s="144" t="s">
        <v>42122</v>
      </c>
      <c r="C8928" s="145" t="s">
        <v>42123</v>
      </c>
      <c r="D8928" s="145" t="s">
        <v>1549</v>
      </c>
      <c r="E8928" s="146">
        <v>12.9</v>
      </c>
    </row>
    <row r="8929" spans="2:5" x14ac:dyDescent="0.2">
      <c r="B8929" s="144" t="s">
        <v>42124</v>
      </c>
      <c r="C8929" s="145" t="s">
        <v>42125</v>
      </c>
      <c r="D8929" s="145" t="s">
        <v>1549</v>
      </c>
      <c r="E8929" s="146">
        <v>12.9</v>
      </c>
    </row>
    <row r="8930" spans="2:5" x14ac:dyDescent="0.2">
      <c r="B8930" s="144" t="s">
        <v>42126</v>
      </c>
      <c r="C8930" s="145" t="s">
        <v>42127</v>
      </c>
      <c r="D8930" s="145" t="s">
        <v>1549</v>
      </c>
      <c r="E8930" s="146">
        <v>61.71</v>
      </c>
    </row>
    <row r="8931" spans="2:5" x14ac:dyDescent="0.2">
      <c r="B8931" s="144" t="s">
        <v>42128</v>
      </c>
      <c r="C8931" s="145" t="s">
        <v>42129</v>
      </c>
      <c r="D8931" s="145" t="s">
        <v>1549</v>
      </c>
      <c r="E8931" s="146">
        <v>5.43</v>
      </c>
    </row>
    <row r="8932" spans="2:5" x14ac:dyDescent="0.2">
      <c r="B8932" s="144" t="s">
        <v>42130</v>
      </c>
      <c r="C8932" s="145" t="s">
        <v>42131</v>
      </c>
      <c r="D8932" s="145" t="s">
        <v>1549</v>
      </c>
      <c r="E8932" s="146">
        <v>2.58</v>
      </c>
    </row>
    <row r="8933" spans="2:5" x14ac:dyDescent="0.2">
      <c r="B8933" s="144" t="s">
        <v>42132</v>
      </c>
      <c r="C8933" s="145" t="s">
        <v>42133</v>
      </c>
      <c r="D8933" s="145" t="s">
        <v>1549</v>
      </c>
      <c r="E8933" s="146">
        <v>2.31</v>
      </c>
    </row>
    <row r="8934" spans="2:5" x14ac:dyDescent="0.2">
      <c r="B8934" s="144" t="s">
        <v>42134</v>
      </c>
      <c r="C8934" s="145" t="s">
        <v>42135</v>
      </c>
      <c r="D8934" s="145" t="s">
        <v>1549</v>
      </c>
      <c r="E8934" s="146">
        <v>29.21</v>
      </c>
    </row>
    <row r="8935" spans="2:5" x14ac:dyDescent="0.2">
      <c r="B8935" s="144" t="s">
        <v>42136</v>
      </c>
      <c r="C8935" s="145" t="s">
        <v>42137</v>
      </c>
      <c r="D8935" s="145" t="s">
        <v>1549</v>
      </c>
      <c r="E8935" s="146">
        <v>0.86</v>
      </c>
    </row>
    <row r="8936" spans="2:5" x14ac:dyDescent="0.2">
      <c r="B8936" s="144" t="s">
        <v>42138</v>
      </c>
      <c r="C8936" s="145" t="s">
        <v>42139</v>
      </c>
      <c r="D8936" s="145" t="s">
        <v>1549</v>
      </c>
      <c r="E8936" s="146">
        <v>282.11</v>
      </c>
    </row>
    <row r="8937" spans="2:5" x14ac:dyDescent="0.2">
      <c r="B8937" s="144" t="s">
        <v>42140</v>
      </c>
      <c r="C8937" s="145" t="s">
        <v>42141</v>
      </c>
      <c r="D8937" s="145" t="s">
        <v>1549</v>
      </c>
      <c r="E8937" s="146">
        <v>3.38</v>
      </c>
    </row>
    <row r="8938" spans="2:5" x14ac:dyDescent="0.2">
      <c r="B8938" s="144" t="s">
        <v>42142</v>
      </c>
      <c r="C8938" s="145" t="s">
        <v>42143</v>
      </c>
      <c r="D8938" s="145" t="s">
        <v>1549</v>
      </c>
      <c r="E8938" s="146">
        <v>3.42</v>
      </c>
    </row>
    <row r="8939" spans="2:5" x14ac:dyDescent="0.2">
      <c r="B8939" s="144" t="s">
        <v>42144</v>
      </c>
      <c r="C8939" s="145" t="s">
        <v>42145</v>
      </c>
      <c r="D8939" s="145" t="s">
        <v>1549</v>
      </c>
      <c r="E8939" s="146">
        <v>0.99</v>
      </c>
    </row>
    <row r="8940" spans="2:5" x14ac:dyDescent="0.2">
      <c r="B8940" s="144" t="s">
        <v>42146</v>
      </c>
      <c r="C8940" s="145" t="s">
        <v>42147</v>
      </c>
      <c r="D8940" s="145" t="s">
        <v>1549</v>
      </c>
      <c r="E8940" s="146">
        <v>0.56000000000000005</v>
      </c>
    </row>
    <row r="8941" spans="2:5" x14ac:dyDescent="0.2">
      <c r="B8941" s="144" t="s">
        <v>42148</v>
      </c>
      <c r="C8941" s="145" t="s">
        <v>42149</v>
      </c>
      <c r="D8941" s="145" t="s">
        <v>1549</v>
      </c>
      <c r="E8941" s="146">
        <v>253.89</v>
      </c>
    </row>
    <row r="8942" spans="2:5" x14ac:dyDescent="0.2">
      <c r="B8942" s="144" t="s">
        <v>42150</v>
      </c>
      <c r="C8942" s="145" t="s">
        <v>42151</v>
      </c>
      <c r="D8942" s="145" t="s">
        <v>1549</v>
      </c>
      <c r="E8942" s="146">
        <v>35.270000000000003</v>
      </c>
    </row>
    <row r="8943" spans="2:5" x14ac:dyDescent="0.2">
      <c r="B8943" s="144" t="s">
        <v>42152</v>
      </c>
      <c r="C8943" s="145" t="s">
        <v>42153</v>
      </c>
      <c r="D8943" s="145" t="s">
        <v>1770</v>
      </c>
      <c r="E8943" s="146">
        <v>18.079999999999998</v>
      </c>
    </row>
    <row r="8944" spans="2:5" x14ac:dyDescent="0.2">
      <c r="B8944" s="144" t="s">
        <v>42154</v>
      </c>
      <c r="C8944" s="145" t="s">
        <v>42155</v>
      </c>
      <c r="D8944" s="145" t="s">
        <v>1770</v>
      </c>
      <c r="E8944" s="146">
        <v>156.63</v>
      </c>
    </row>
    <row r="8945" spans="2:5" x14ac:dyDescent="0.2">
      <c r="B8945" s="144" t="s">
        <v>42156</v>
      </c>
      <c r="C8945" s="145" t="s">
        <v>42157</v>
      </c>
      <c r="D8945" s="145" t="s">
        <v>1770</v>
      </c>
      <c r="E8945" s="146">
        <v>197.65</v>
      </c>
    </row>
    <row r="8946" spans="2:5" x14ac:dyDescent="0.2">
      <c r="B8946" s="144" t="s">
        <v>42158</v>
      </c>
      <c r="C8946" s="145" t="s">
        <v>42159</v>
      </c>
      <c r="D8946" s="145" t="s">
        <v>1770</v>
      </c>
      <c r="E8946" s="146">
        <v>26.74</v>
      </c>
    </row>
    <row r="8947" spans="2:5" x14ac:dyDescent="0.2">
      <c r="B8947" s="144" t="s">
        <v>42160</v>
      </c>
      <c r="C8947" s="145" t="s">
        <v>42161</v>
      </c>
      <c r="D8947" s="145" t="s">
        <v>1770</v>
      </c>
      <c r="E8947" s="146">
        <v>228.86</v>
      </c>
    </row>
    <row r="8948" spans="2:5" x14ac:dyDescent="0.2">
      <c r="B8948" s="144" t="s">
        <v>42162</v>
      </c>
      <c r="C8948" s="145" t="s">
        <v>42163</v>
      </c>
      <c r="D8948" s="145" t="s">
        <v>1770</v>
      </c>
      <c r="E8948" s="146">
        <v>3.92</v>
      </c>
    </row>
    <row r="8949" spans="2:5" x14ac:dyDescent="0.2">
      <c r="B8949" s="144" t="s">
        <v>42164</v>
      </c>
      <c r="C8949" s="145" t="s">
        <v>42165</v>
      </c>
      <c r="D8949" s="145" t="s">
        <v>1770</v>
      </c>
      <c r="E8949" s="146">
        <v>278.54000000000002</v>
      </c>
    </row>
    <row r="8950" spans="2:5" x14ac:dyDescent="0.2">
      <c r="B8950" s="144" t="s">
        <v>42166</v>
      </c>
      <c r="C8950" s="145" t="s">
        <v>42167</v>
      </c>
      <c r="D8950" s="145" t="s">
        <v>1770</v>
      </c>
      <c r="E8950" s="146">
        <v>36.4</v>
      </c>
    </row>
    <row r="8951" spans="2:5" x14ac:dyDescent="0.2">
      <c r="B8951" s="144" t="s">
        <v>42168</v>
      </c>
      <c r="C8951" s="145" t="s">
        <v>42169</v>
      </c>
      <c r="D8951" s="145" t="s">
        <v>1770</v>
      </c>
      <c r="E8951" s="146">
        <v>46.74</v>
      </c>
    </row>
    <row r="8952" spans="2:5" x14ac:dyDescent="0.2">
      <c r="B8952" s="144" t="s">
        <v>42170</v>
      </c>
      <c r="C8952" s="145" t="s">
        <v>42171</v>
      </c>
      <c r="D8952" s="145" t="s">
        <v>1770</v>
      </c>
      <c r="E8952" s="146">
        <v>9.39</v>
      </c>
    </row>
    <row r="8953" spans="2:5" x14ac:dyDescent="0.2">
      <c r="B8953" s="144" t="s">
        <v>42172</v>
      </c>
      <c r="C8953" s="145" t="s">
        <v>42173</v>
      </c>
      <c r="D8953" s="145" t="s">
        <v>1770</v>
      </c>
      <c r="E8953" s="146">
        <v>66.91</v>
      </c>
    </row>
    <row r="8954" spans="2:5" x14ac:dyDescent="0.2">
      <c r="B8954" s="144" t="s">
        <v>42174</v>
      </c>
      <c r="C8954" s="145" t="s">
        <v>42175</v>
      </c>
      <c r="D8954" s="145" t="s">
        <v>1770</v>
      </c>
      <c r="E8954" s="146">
        <v>12.21</v>
      </c>
    </row>
    <row r="8955" spans="2:5" x14ac:dyDescent="0.2">
      <c r="B8955" s="144" t="s">
        <v>42176</v>
      </c>
      <c r="C8955" s="145" t="s">
        <v>42177</v>
      </c>
      <c r="D8955" s="145" t="s">
        <v>1770</v>
      </c>
      <c r="E8955" s="146">
        <v>96.01</v>
      </c>
    </row>
    <row r="8956" spans="2:5" x14ac:dyDescent="0.2">
      <c r="B8956" s="144" t="s">
        <v>42178</v>
      </c>
      <c r="C8956" s="145" t="s">
        <v>42179</v>
      </c>
      <c r="D8956" s="145" t="s">
        <v>1770</v>
      </c>
      <c r="E8956" s="146">
        <v>122.32</v>
      </c>
    </row>
    <row r="8957" spans="2:5" x14ac:dyDescent="0.2">
      <c r="B8957" s="144" t="s">
        <v>42180</v>
      </c>
      <c r="C8957" s="145" t="s">
        <v>42181</v>
      </c>
      <c r="D8957" s="145" t="s">
        <v>1770</v>
      </c>
      <c r="E8957" s="146">
        <v>1.71</v>
      </c>
    </row>
    <row r="8958" spans="2:5" x14ac:dyDescent="0.2">
      <c r="B8958" s="144" t="s">
        <v>42182</v>
      </c>
      <c r="C8958" s="145" t="s">
        <v>42183</v>
      </c>
      <c r="D8958" s="145" t="s">
        <v>1770</v>
      </c>
      <c r="E8958" s="146">
        <v>2.39</v>
      </c>
    </row>
    <row r="8959" spans="2:5" x14ac:dyDescent="0.2">
      <c r="B8959" s="144" t="s">
        <v>42184</v>
      </c>
      <c r="C8959" s="145" t="s">
        <v>42185</v>
      </c>
      <c r="D8959" s="145" t="s">
        <v>1770</v>
      </c>
      <c r="E8959" s="146">
        <v>3.58</v>
      </c>
    </row>
    <row r="8960" spans="2:5" x14ac:dyDescent="0.2">
      <c r="B8960" s="144" t="s">
        <v>42186</v>
      </c>
      <c r="C8960" s="145" t="s">
        <v>42187</v>
      </c>
      <c r="D8960" s="145" t="s">
        <v>1770</v>
      </c>
      <c r="E8960" s="146">
        <v>17.37</v>
      </c>
    </row>
    <row r="8961" spans="2:5" x14ac:dyDescent="0.2">
      <c r="B8961" s="144" t="s">
        <v>42188</v>
      </c>
      <c r="C8961" s="145" t="s">
        <v>42189</v>
      </c>
      <c r="D8961" s="145" t="s">
        <v>1770</v>
      </c>
      <c r="E8961" s="146">
        <v>27.15</v>
      </c>
    </row>
    <row r="8962" spans="2:5" x14ac:dyDescent="0.2">
      <c r="B8962" s="144" t="s">
        <v>42190</v>
      </c>
      <c r="C8962" s="145" t="s">
        <v>42191</v>
      </c>
      <c r="D8962" s="145" t="s">
        <v>1770</v>
      </c>
      <c r="E8962" s="146">
        <v>4.6500000000000004</v>
      </c>
    </row>
    <row r="8963" spans="2:5" x14ac:dyDescent="0.2">
      <c r="B8963" s="144" t="s">
        <v>42192</v>
      </c>
      <c r="C8963" s="145" t="s">
        <v>42193</v>
      </c>
      <c r="D8963" s="145" t="s">
        <v>1770</v>
      </c>
      <c r="E8963" s="146">
        <v>40.340000000000003</v>
      </c>
    </row>
    <row r="8964" spans="2:5" x14ac:dyDescent="0.2">
      <c r="B8964" s="144" t="s">
        <v>42194</v>
      </c>
      <c r="C8964" s="145" t="s">
        <v>42195</v>
      </c>
      <c r="D8964" s="145" t="s">
        <v>1770</v>
      </c>
      <c r="E8964" s="146">
        <v>57.46</v>
      </c>
    </row>
    <row r="8965" spans="2:5" x14ac:dyDescent="0.2">
      <c r="B8965" s="144" t="s">
        <v>42196</v>
      </c>
      <c r="C8965" s="145" t="s">
        <v>42197</v>
      </c>
      <c r="D8965" s="145" t="s">
        <v>1770</v>
      </c>
      <c r="E8965" s="146">
        <v>10.32</v>
      </c>
    </row>
    <row r="8966" spans="2:5" x14ac:dyDescent="0.2">
      <c r="B8966" s="144" t="s">
        <v>42198</v>
      </c>
      <c r="C8966" s="145" t="s">
        <v>42199</v>
      </c>
      <c r="D8966" s="145" t="s">
        <v>1770</v>
      </c>
      <c r="E8966" s="146">
        <v>146.16999999999999</v>
      </c>
    </row>
    <row r="8967" spans="2:5" x14ac:dyDescent="0.2">
      <c r="B8967" s="144" t="s">
        <v>42200</v>
      </c>
      <c r="C8967" s="145" t="s">
        <v>42201</v>
      </c>
      <c r="D8967" s="145" t="s">
        <v>1770</v>
      </c>
      <c r="E8967" s="146">
        <v>201.28</v>
      </c>
    </row>
    <row r="8968" spans="2:5" x14ac:dyDescent="0.2">
      <c r="B8968" s="144" t="s">
        <v>42202</v>
      </c>
      <c r="C8968" s="145" t="s">
        <v>42203</v>
      </c>
      <c r="D8968" s="145" t="s">
        <v>1770</v>
      </c>
      <c r="E8968" s="146">
        <v>12.69</v>
      </c>
    </row>
    <row r="8969" spans="2:5" x14ac:dyDescent="0.2">
      <c r="B8969" s="144" t="s">
        <v>42204</v>
      </c>
      <c r="C8969" s="145" t="s">
        <v>42205</v>
      </c>
      <c r="D8969" s="145" t="s">
        <v>1770</v>
      </c>
      <c r="E8969" s="146">
        <v>0.64</v>
      </c>
    </row>
    <row r="8970" spans="2:5" x14ac:dyDescent="0.2">
      <c r="B8970" s="144" t="s">
        <v>42206</v>
      </c>
      <c r="C8970" s="145" t="s">
        <v>42207</v>
      </c>
      <c r="D8970" s="145" t="s">
        <v>1770</v>
      </c>
      <c r="E8970" s="146">
        <v>1.57</v>
      </c>
    </row>
    <row r="8971" spans="2:5" x14ac:dyDescent="0.2">
      <c r="B8971" s="144" t="s">
        <v>42208</v>
      </c>
      <c r="C8971" s="145" t="s">
        <v>42209</v>
      </c>
      <c r="D8971" s="145" t="s">
        <v>1770</v>
      </c>
      <c r="E8971" s="146">
        <v>11.68</v>
      </c>
    </row>
    <row r="8972" spans="2:5" x14ac:dyDescent="0.2">
      <c r="B8972" s="144" t="s">
        <v>42210</v>
      </c>
      <c r="C8972" s="145" t="s">
        <v>42211</v>
      </c>
      <c r="D8972" s="145" t="s">
        <v>1770</v>
      </c>
      <c r="E8972" s="146">
        <v>13.9</v>
      </c>
    </row>
    <row r="8973" spans="2:5" x14ac:dyDescent="0.2">
      <c r="B8973" s="144" t="s">
        <v>42212</v>
      </c>
      <c r="C8973" s="145" t="s">
        <v>42213</v>
      </c>
      <c r="D8973" s="145" t="s">
        <v>1770</v>
      </c>
      <c r="E8973" s="146">
        <v>2.0099999999999998</v>
      </c>
    </row>
    <row r="8974" spans="2:5" x14ac:dyDescent="0.2">
      <c r="B8974" s="144" t="s">
        <v>42214</v>
      </c>
      <c r="C8974" s="145" t="s">
        <v>42215</v>
      </c>
      <c r="D8974" s="145" t="s">
        <v>1770</v>
      </c>
      <c r="E8974" s="146">
        <v>17.989999999999998</v>
      </c>
    </row>
    <row r="8975" spans="2:5" x14ac:dyDescent="0.2">
      <c r="B8975" s="144" t="s">
        <v>42216</v>
      </c>
      <c r="C8975" s="145" t="s">
        <v>42217</v>
      </c>
      <c r="D8975" s="145" t="s">
        <v>1770</v>
      </c>
      <c r="E8975" s="146">
        <v>22.98</v>
      </c>
    </row>
    <row r="8976" spans="2:5" x14ac:dyDescent="0.2">
      <c r="B8976" s="144" t="s">
        <v>42218</v>
      </c>
      <c r="C8976" s="145" t="s">
        <v>42219</v>
      </c>
      <c r="D8976" s="145" t="s">
        <v>1770</v>
      </c>
      <c r="E8976" s="146">
        <v>2.99</v>
      </c>
    </row>
    <row r="8977" spans="2:5" x14ac:dyDescent="0.2">
      <c r="B8977" s="144" t="s">
        <v>42220</v>
      </c>
      <c r="C8977" s="145" t="s">
        <v>42221</v>
      </c>
      <c r="D8977" s="145" t="s">
        <v>1770</v>
      </c>
      <c r="E8977" s="146">
        <v>38.35</v>
      </c>
    </row>
    <row r="8978" spans="2:5" x14ac:dyDescent="0.2">
      <c r="B8978" s="144" t="s">
        <v>42222</v>
      </c>
      <c r="C8978" s="145" t="s">
        <v>42223</v>
      </c>
      <c r="D8978" s="145" t="s">
        <v>1770</v>
      </c>
      <c r="E8978" s="146">
        <v>3.65</v>
      </c>
    </row>
    <row r="8979" spans="2:5" x14ac:dyDescent="0.2">
      <c r="B8979" s="144" t="s">
        <v>42224</v>
      </c>
      <c r="C8979" s="145" t="s">
        <v>42225</v>
      </c>
      <c r="D8979" s="145" t="s">
        <v>1770</v>
      </c>
      <c r="E8979" s="146">
        <v>5.04</v>
      </c>
    </row>
    <row r="8980" spans="2:5" x14ac:dyDescent="0.2">
      <c r="B8980" s="144" t="s">
        <v>42226</v>
      </c>
      <c r="C8980" s="145" t="s">
        <v>42227</v>
      </c>
      <c r="D8980" s="145" t="s">
        <v>1770</v>
      </c>
      <c r="E8980" s="146">
        <v>7.02</v>
      </c>
    </row>
    <row r="8981" spans="2:5" x14ac:dyDescent="0.2">
      <c r="B8981" s="144" t="s">
        <v>42228</v>
      </c>
      <c r="C8981" s="145" t="s">
        <v>42229</v>
      </c>
      <c r="D8981" s="145" t="s">
        <v>1770</v>
      </c>
      <c r="E8981" s="146">
        <v>10.01</v>
      </c>
    </row>
    <row r="8982" spans="2:5" x14ac:dyDescent="0.2">
      <c r="B8982" s="144" t="s">
        <v>42230</v>
      </c>
      <c r="C8982" s="145" t="s">
        <v>42231</v>
      </c>
      <c r="D8982" s="145" t="s">
        <v>1770</v>
      </c>
      <c r="E8982" s="146">
        <v>2.0699999999999998</v>
      </c>
    </row>
    <row r="8983" spans="2:5" x14ac:dyDescent="0.2">
      <c r="B8983" s="144" t="s">
        <v>42232</v>
      </c>
      <c r="C8983" s="145" t="s">
        <v>42233</v>
      </c>
      <c r="D8983" s="145" t="s">
        <v>1770</v>
      </c>
      <c r="E8983" s="146">
        <v>2.89</v>
      </c>
    </row>
    <row r="8984" spans="2:5" x14ac:dyDescent="0.2">
      <c r="B8984" s="144" t="s">
        <v>42234</v>
      </c>
      <c r="C8984" s="145" t="s">
        <v>42235</v>
      </c>
      <c r="D8984" s="145" t="s">
        <v>1770</v>
      </c>
      <c r="E8984" s="146">
        <v>4.43</v>
      </c>
    </row>
    <row r="8985" spans="2:5" x14ac:dyDescent="0.2">
      <c r="B8985" s="144" t="s">
        <v>42236</v>
      </c>
      <c r="C8985" s="145" t="s">
        <v>42237</v>
      </c>
      <c r="D8985" s="145" t="s">
        <v>1770</v>
      </c>
      <c r="E8985" s="146">
        <v>6.99</v>
      </c>
    </row>
    <row r="8986" spans="2:5" x14ac:dyDescent="0.2">
      <c r="B8986" s="144" t="s">
        <v>42238</v>
      </c>
      <c r="C8986" s="145" t="s">
        <v>42239</v>
      </c>
      <c r="D8986" s="145" t="s">
        <v>1770</v>
      </c>
      <c r="E8986" s="146">
        <v>3.27</v>
      </c>
    </row>
    <row r="8987" spans="2:5" x14ac:dyDescent="0.2">
      <c r="B8987" s="144" t="s">
        <v>42240</v>
      </c>
      <c r="C8987" s="145" t="s">
        <v>42241</v>
      </c>
      <c r="D8987" s="145" t="s">
        <v>1770</v>
      </c>
      <c r="E8987" s="146">
        <v>4.04</v>
      </c>
    </row>
    <row r="8988" spans="2:5" x14ac:dyDescent="0.2">
      <c r="B8988" s="144" t="s">
        <v>42242</v>
      </c>
      <c r="C8988" s="145" t="s">
        <v>42243</v>
      </c>
      <c r="D8988" s="145" t="s">
        <v>1770</v>
      </c>
      <c r="E8988" s="146">
        <v>6.82</v>
      </c>
    </row>
    <row r="8989" spans="2:5" x14ac:dyDescent="0.2">
      <c r="B8989" s="144" t="s">
        <v>42244</v>
      </c>
      <c r="C8989" s="145" t="s">
        <v>42245</v>
      </c>
      <c r="D8989" s="145" t="s">
        <v>1770</v>
      </c>
      <c r="E8989" s="146">
        <v>10.24</v>
      </c>
    </row>
    <row r="8990" spans="2:5" x14ac:dyDescent="0.2">
      <c r="B8990" s="144" t="s">
        <v>42246</v>
      </c>
      <c r="C8990" s="145" t="s">
        <v>42247</v>
      </c>
      <c r="D8990" s="145" t="s">
        <v>1770</v>
      </c>
      <c r="E8990" s="146">
        <v>13.94</v>
      </c>
    </row>
    <row r="8991" spans="2:5" x14ac:dyDescent="0.2">
      <c r="B8991" s="144" t="s">
        <v>42248</v>
      </c>
      <c r="C8991" s="145" t="s">
        <v>42249</v>
      </c>
      <c r="D8991" s="145" t="s">
        <v>1770</v>
      </c>
      <c r="E8991" s="146">
        <v>19.559999999999999</v>
      </c>
    </row>
    <row r="8992" spans="2:5" x14ac:dyDescent="0.2">
      <c r="B8992" s="144" t="s">
        <v>42250</v>
      </c>
      <c r="C8992" s="145" t="s">
        <v>42251</v>
      </c>
      <c r="D8992" s="145" t="s">
        <v>1770</v>
      </c>
      <c r="E8992" s="146">
        <v>4.47</v>
      </c>
    </row>
    <row r="8993" spans="2:5" x14ac:dyDescent="0.2">
      <c r="B8993" s="144" t="s">
        <v>42252</v>
      </c>
      <c r="C8993" s="145" t="s">
        <v>42253</v>
      </c>
      <c r="D8993" s="145" t="s">
        <v>1770</v>
      </c>
      <c r="E8993" s="146">
        <v>38.86</v>
      </c>
    </row>
    <row r="8994" spans="2:5" x14ac:dyDescent="0.2">
      <c r="B8994" s="144" t="s">
        <v>42254</v>
      </c>
      <c r="C8994" s="145" t="s">
        <v>42255</v>
      </c>
      <c r="D8994" s="145" t="s">
        <v>1770</v>
      </c>
      <c r="E8994" s="146">
        <v>6.45</v>
      </c>
    </row>
    <row r="8995" spans="2:5" x14ac:dyDescent="0.2">
      <c r="B8995" s="144" t="s">
        <v>42256</v>
      </c>
      <c r="C8995" s="145" t="s">
        <v>42257</v>
      </c>
      <c r="D8995" s="145" t="s">
        <v>1770</v>
      </c>
      <c r="E8995" s="146">
        <v>9.26</v>
      </c>
    </row>
    <row r="8996" spans="2:5" x14ac:dyDescent="0.2">
      <c r="B8996" s="144" t="s">
        <v>42258</v>
      </c>
      <c r="C8996" s="145" t="s">
        <v>42259</v>
      </c>
      <c r="D8996" s="145" t="s">
        <v>1770</v>
      </c>
      <c r="E8996" s="146">
        <v>13.48</v>
      </c>
    </row>
    <row r="8997" spans="2:5" x14ac:dyDescent="0.2">
      <c r="B8997" s="144" t="s">
        <v>42260</v>
      </c>
      <c r="C8997" s="145" t="s">
        <v>42261</v>
      </c>
      <c r="D8997" s="145" t="s">
        <v>1770</v>
      </c>
      <c r="E8997" s="146">
        <v>18.54</v>
      </c>
    </row>
    <row r="8998" spans="2:5" x14ac:dyDescent="0.2">
      <c r="B8998" s="144" t="s">
        <v>42262</v>
      </c>
      <c r="C8998" s="145" t="s">
        <v>42263</v>
      </c>
      <c r="D8998" s="145" t="s">
        <v>1770</v>
      </c>
      <c r="E8998" s="146">
        <v>26.11</v>
      </c>
    </row>
    <row r="8999" spans="2:5" x14ac:dyDescent="0.2">
      <c r="B8999" s="144" t="s">
        <v>42264</v>
      </c>
      <c r="C8999" s="145" t="s">
        <v>42265</v>
      </c>
      <c r="D8999" s="145" t="s">
        <v>1770</v>
      </c>
      <c r="E8999" s="146">
        <v>33.14</v>
      </c>
    </row>
    <row r="9000" spans="2:5" x14ac:dyDescent="0.2">
      <c r="B9000" s="144" t="s">
        <v>42266</v>
      </c>
      <c r="C9000" s="145" t="s">
        <v>42267</v>
      </c>
      <c r="D9000" s="145" t="s">
        <v>1770</v>
      </c>
      <c r="E9000" s="146">
        <v>6.12</v>
      </c>
    </row>
    <row r="9001" spans="2:5" x14ac:dyDescent="0.2">
      <c r="B9001" s="144" t="s">
        <v>42268</v>
      </c>
      <c r="C9001" s="145" t="s">
        <v>42269</v>
      </c>
      <c r="D9001" s="145" t="s">
        <v>1770</v>
      </c>
      <c r="E9001" s="146">
        <v>7.09</v>
      </c>
    </row>
    <row r="9002" spans="2:5" x14ac:dyDescent="0.2">
      <c r="B9002" s="144" t="s">
        <v>42270</v>
      </c>
      <c r="C9002" s="145" t="s">
        <v>42271</v>
      </c>
      <c r="D9002" s="145" t="s">
        <v>1770</v>
      </c>
      <c r="E9002" s="146">
        <v>14.61</v>
      </c>
    </row>
    <row r="9003" spans="2:5" x14ac:dyDescent="0.2">
      <c r="B9003" s="144" t="s">
        <v>42272</v>
      </c>
      <c r="C9003" s="145" t="s">
        <v>42273</v>
      </c>
      <c r="D9003" s="145" t="s">
        <v>1770</v>
      </c>
      <c r="E9003" s="146">
        <v>17.72</v>
      </c>
    </row>
    <row r="9004" spans="2:5" x14ac:dyDescent="0.2">
      <c r="B9004" s="144" t="s">
        <v>42274</v>
      </c>
      <c r="C9004" s="145" t="s">
        <v>42275</v>
      </c>
      <c r="D9004" s="145" t="s">
        <v>1770</v>
      </c>
      <c r="E9004" s="146">
        <v>20.64</v>
      </c>
    </row>
    <row r="9005" spans="2:5" x14ac:dyDescent="0.2">
      <c r="B9005" s="144" t="s">
        <v>42276</v>
      </c>
      <c r="C9005" s="145" t="s">
        <v>42277</v>
      </c>
      <c r="D9005" s="145" t="s">
        <v>1770</v>
      </c>
      <c r="E9005" s="146">
        <v>26.54</v>
      </c>
    </row>
    <row r="9006" spans="2:5" x14ac:dyDescent="0.2">
      <c r="B9006" s="144" t="s">
        <v>42278</v>
      </c>
      <c r="C9006" s="145" t="s">
        <v>42279</v>
      </c>
      <c r="D9006" s="145" t="s">
        <v>1770</v>
      </c>
      <c r="E9006" s="146">
        <v>41.29</v>
      </c>
    </row>
    <row r="9007" spans="2:5" x14ac:dyDescent="0.2">
      <c r="B9007" s="144" t="s">
        <v>42280</v>
      </c>
      <c r="C9007" s="145" t="s">
        <v>42281</v>
      </c>
      <c r="D9007" s="145" t="s">
        <v>1770</v>
      </c>
      <c r="E9007" s="146">
        <v>9.24</v>
      </c>
    </row>
    <row r="9008" spans="2:5" x14ac:dyDescent="0.2">
      <c r="B9008" s="144" t="s">
        <v>42282</v>
      </c>
      <c r="C9008" s="145" t="s">
        <v>42283</v>
      </c>
      <c r="D9008" s="145" t="s">
        <v>1770</v>
      </c>
      <c r="E9008" s="146">
        <v>11.7</v>
      </c>
    </row>
    <row r="9009" spans="2:5" x14ac:dyDescent="0.2">
      <c r="B9009" s="144" t="s">
        <v>42284</v>
      </c>
      <c r="C9009" s="145" t="s">
        <v>42285</v>
      </c>
      <c r="D9009" s="145" t="s">
        <v>1770</v>
      </c>
      <c r="E9009" s="146">
        <v>17.72</v>
      </c>
    </row>
    <row r="9010" spans="2:5" x14ac:dyDescent="0.2">
      <c r="B9010" s="144" t="s">
        <v>42286</v>
      </c>
      <c r="C9010" s="145" t="s">
        <v>42287</v>
      </c>
      <c r="D9010" s="145" t="s">
        <v>1770</v>
      </c>
      <c r="E9010" s="146">
        <v>20.64</v>
      </c>
    </row>
    <row r="9011" spans="2:5" x14ac:dyDescent="0.2">
      <c r="B9011" s="144" t="s">
        <v>42288</v>
      </c>
      <c r="C9011" s="145" t="s">
        <v>42289</v>
      </c>
      <c r="D9011" s="145" t="s">
        <v>1770</v>
      </c>
      <c r="E9011" s="146">
        <v>8.9600000000000009</v>
      </c>
    </row>
    <row r="9012" spans="2:5" x14ac:dyDescent="0.2">
      <c r="B9012" s="144" t="s">
        <v>42290</v>
      </c>
      <c r="C9012" s="145" t="s">
        <v>42291</v>
      </c>
      <c r="D9012" s="145" t="s">
        <v>1770</v>
      </c>
      <c r="E9012" s="146">
        <v>10.57</v>
      </c>
    </row>
    <row r="9013" spans="2:5" x14ac:dyDescent="0.2">
      <c r="B9013" s="144" t="s">
        <v>42292</v>
      </c>
      <c r="C9013" s="145" t="s">
        <v>42293</v>
      </c>
      <c r="D9013" s="145" t="s">
        <v>1770</v>
      </c>
      <c r="E9013" s="146">
        <v>13.79</v>
      </c>
    </row>
    <row r="9014" spans="2:5" x14ac:dyDescent="0.2">
      <c r="B9014" s="144" t="s">
        <v>42294</v>
      </c>
      <c r="C9014" s="145" t="s">
        <v>42295</v>
      </c>
      <c r="D9014" s="145" t="s">
        <v>1770</v>
      </c>
      <c r="E9014" s="146">
        <v>16.97</v>
      </c>
    </row>
    <row r="9015" spans="2:5" x14ac:dyDescent="0.2">
      <c r="B9015" s="144" t="s">
        <v>42296</v>
      </c>
      <c r="C9015" s="145" t="s">
        <v>42297</v>
      </c>
      <c r="D9015" s="145" t="s">
        <v>1770</v>
      </c>
      <c r="E9015" s="146">
        <v>5.81</v>
      </c>
    </row>
    <row r="9016" spans="2:5" x14ac:dyDescent="0.2">
      <c r="B9016" s="144" t="s">
        <v>42298</v>
      </c>
      <c r="C9016" s="145" t="s">
        <v>42299</v>
      </c>
      <c r="D9016" s="145" t="s">
        <v>1770</v>
      </c>
      <c r="E9016" s="146">
        <v>1.84</v>
      </c>
    </row>
    <row r="9017" spans="2:5" x14ac:dyDescent="0.2">
      <c r="B9017" s="144" t="s">
        <v>42300</v>
      </c>
      <c r="C9017" s="145" t="s">
        <v>42301</v>
      </c>
      <c r="D9017" s="145" t="s">
        <v>5902</v>
      </c>
      <c r="E9017" s="146">
        <v>8.92</v>
      </c>
    </row>
    <row r="9018" spans="2:5" ht="22.5" x14ac:dyDescent="0.2">
      <c r="B9018" s="144" t="s">
        <v>42302</v>
      </c>
      <c r="C9018" s="145" t="s">
        <v>42303</v>
      </c>
      <c r="D9018" s="145" t="s">
        <v>1770</v>
      </c>
      <c r="E9018" s="146">
        <v>3.88</v>
      </c>
    </row>
    <row r="9019" spans="2:5" x14ac:dyDescent="0.2">
      <c r="B9019" s="144" t="s">
        <v>42304</v>
      </c>
      <c r="C9019" s="145" t="s">
        <v>42305</v>
      </c>
      <c r="D9019" s="145" t="s">
        <v>1770</v>
      </c>
      <c r="E9019" s="146">
        <v>2.1</v>
      </c>
    </row>
    <row r="9020" spans="2:5" x14ac:dyDescent="0.2">
      <c r="B9020" s="144" t="s">
        <v>42306</v>
      </c>
      <c r="C9020" s="145" t="s">
        <v>42307</v>
      </c>
      <c r="D9020" s="145" t="s">
        <v>1770</v>
      </c>
      <c r="E9020" s="146">
        <v>37.46</v>
      </c>
    </row>
    <row r="9021" spans="2:5" x14ac:dyDescent="0.2">
      <c r="B9021" s="144" t="s">
        <v>42308</v>
      </c>
      <c r="C9021" s="145" t="s">
        <v>42309</v>
      </c>
      <c r="D9021" s="145" t="s">
        <v>1770</v>
      </c>
      <c r="E9021" s="146">
        <v>22.8</v>
      </c>
    </row>
    <row r="9022" spans="2:5" x14ac:dyDescent="0.2">
      <c r="B9022" s="144" t="s">
        <v>42310</v>
      </c>
      <c r="C9022" s="145" t="s">
        <v>42311</v>
      </c>
      <c r="D9022" s="145" t="s">
        <v>1770</v>
      </c>
      <c r="E9022" s="146">
        <v>2.57</v>
      </c>
    </row>
    <row r="9023" spans="2:5" x14ac:dyDescent="0.2">
      <c r="B9023" s="144" t="s">
        <v>42312</v>
      </c>
      <c r="C9023" s="145" t="s">
        <v>42313</v>
      </c>
      <c r="D9023" s="145" t="s">
        <v>1770</v>
      </c>
      <c r="E9023" s="146">
        <v>12.69</v>
      </c>
    </row>
    <row r="9024" spans="2:5" x14ac:dyDescent="0.2">
      <c r="B9024" s="144" t="s">
        <v>42314</v>
      </c>
      <c r="C9024" s="145" t="s">
        <v>42315</v>
      </c>
      <c r="D9024" s="145" t="s">
        <v>1770</v>
      </c>
      <c r="E9024" s="146">
        <v>158.38999999999999</v>
      </c>
    </row>
    <row r="9025" spans="2:5" x14ac:dyDescent="0.2">
      <c r="B9025" s="144" t="s">
        <v>42316</v>
      </c>
      <c r="C9025" s="145" t="s">
        <v>42317</v>
      </c>
      <c r="D9025" s="145" t="s">
        <v>1770</v>
      </c>
      <c r="E9025" s="146">
        <v>197.11</v>
      </c>
    </row>
    <row r="9026" spans="2:5" x14ac:dyDescent="0.2">
      <c r="B9026" s="144" t="s">
        <v>42318</v>
      </c>
      <c r="C9026" s="145" t="s">
        <v>42319</v>
      </c>
      <c r="D9026" s="145" t="s">
        <v>1770</v>
      </c>
      <c r="E9026" s="146">
        <v>20.13</v>
      </c>
    </row>
    <row r="9027" spans="2:5" x14ac:dyDescent="0.2">
      <c r="B9027" s="144" t="s">
        <v>42320</v>
      </c>
      <c r="C9027" s="145" t="s">
        <v>42321</v>
      </c>
      <c r="D9027" s="145" t="s">
        <v>1770</v>
      </c>
      <c r="E9027" s="146">
        <v>236.69</v>
      </c>
    </row>
    <row r="9028" spans="2:5" x14ac:dyDescent="0.2">
      <c r="B9028" s="144" t="s">
        <v>42322</v>
      </c>
      <c r="C9028" s="145" t="s">
        <v>42323</v>
      </c>
      <c r="D9028" s="145" t="s">
        <v>1770</v>
      </c>
      <c r="E9028" s="146">
        <v>3.73</v>
      </c>
    </row>
    <row r="9029" spans="2:5" x14ac:dyDescent="0.2">
      <c r="B9029" s="144" t="s">
        <v>42324</v>
      </c>
      <c r="C9029" s="145" t="s">
        <v>42325</v>
      </c>
      <c r="D9029" s="145" t="s">
        <v>1770</v>
      </c>
      <c r="E9029" s="146">
        <v>312.51</v>
      </c>
    </row>
    <row r="9030" spans="2:5" x14ac:dyDescent="0.2">
      <c r="B9030" s="144" t="s">
        <v>42326</v>
      </c>
      <c r="C9030" s="145" t="s">
        <v>42327</v>
      </c>
      <c r="D9030" s="145" t="s">
        <v>1770</v>
      </c>
      <c r="E9030" s="146">
        <v>31.05</v>
      </c>
    </row>
    <row r="9031" spans="2:5" x14ac:dyDescent="0.2">
      <c r="B9031" s="144" t="s">
        <v>42328</v>
      </c>
      <c r="C9031" s="145" t="s">
        <v>42329</v>
      </c>
      <c r="D9031" s="145" t="s">
        <v>1770</v>
      </c>
      <c r="E9031" s="146">
        <v>43.96</v>
      </c>
    </row>
    <row r="9032" spans="2:5" x14ac:dyDescent="0.2">
      <c r="B9032" s="144" t="s">
        <v>42330</v>
      </c>
      <c r="C9032" s="145" t="s">
        <v>42331</v>
      </c>
      <c r="D9032" s="145" t="s">
        <v>1770</v>
      </c>
      <c r="E9032" s="146">
        <v>5.72</v>
      </c>
    </row>
    <row r="9033" spans="2:5" x14ac:dyDescent="0.2">
      <c r="B9033" s="144" t="s">
        <v>42332</v>
      </c>
      <c r="C9033" s="145" t="s">
        <v>42333</v>
      </c>
      <c r="D9033" s="145" t="s">
        <v>1770</v>
      </c>
      <c r="E9033" s="146">
        <v>67.66</v>
      </c>
    </row>
    <row r="9034" spans="2:5" x14ac:dyDescent="0.2">
      <c r="B9034" s="144" t="s">
        <v>42334</v>
      </c>
      <c r="C9034" s="145" t="s">
        <v>42335</v>
      </c>
      <c r="D9034" s="145" t="s">
        <v>1770</v>
      </c>
      <c r="E9034" s="146">
        <v>7.69</v>
      </c>
    </row>
    <row r="9035" spans="2:5" x14ac:dyDescent="0.2">
      <c r="B9035" s="144" t="s">
        <v>42336</v>
      </c>
      <c r="C9035" s="145" t="s">
        <v>42337</v>
      </c>
      <c r="D9035" s="145" t="s">
        <v>1770</v>
      </c>
      <c r="E9035" s="146">
        <v>90.42</v>
      </c>
    </row>
    <row r="9036" spans="2:5" x14ac:dyDescent="0.2">
      <c r="B9036" s="144" t="s">
        <v>42338</v>
      </c>
      <c r="C9036" s="145" t="s">
        <v>42339</v>
      </c>
      <c r="D9036" s="145" t="s">
        <v>1770</v>
      </c>
      <c r="E9036" s="146">
        <v>114.88</v>
      </c>
    </row>
    <row r="9037" spans="2:5" x14ac:dyDescent="0.2">
      <c r="B9037" s="144" t="s">
        <v>42340</v>
      </c>
      <c r="C9037" s="145" t="s">
        <v>42341</v>
      </c>
      <c r="D9037" s="145" t="s">
        <v>1770</v>
      </c>
      <c r="E9037" s="146">
        <v>7</v>
      </c>
    </row>
    <row r="9038" spans="2:5" x14ac:dyDescent="0.2">
      <c r="B9038" s="144" t="s">
        <v>42342</v>
      </c>
      <c r="C9038" s="145" t="s">
        <v>42343</v>
      </c>
      <c r="D9038" s="145" t="s">
        <v>1770</v>
      </c>
      <c r="E9038" s="146">
        <v>11.3</v>
      </c>
    </row>
    <row r="9039" spans="2:5" x14ac:dyDescent="0.2">
      <c r="B9039" s="144" t="s">
        <v>42344</v>
      </c>
      <c r="C9039" s="145" t="s">
        <v>42345</v>
      </c>
      <c r="D9039" s="145" t="s">
        <v>1770</v>
      </c>
      <c r="E9039" s="146">
        <v>15.3</v>
      </c>
    </row>
    <row r="9040" spans="2:5" x14ac:dyDescent="0.2">
      <c r="B9040" s="144" t="s">
        <v>42346</v>
      </c>
      <c r="C9040" s="145" t="s">
        <v>42347</v>
      </c>
      <c r="D9040" s="145" t="s">
        <v>1770</v>
      </c>
      <c r="E9040" s="146">
        <v>32.270000000000003</v>
      </c>
    </row>
    <row r="9041" spans="2:5" x14ac:dyDescent="0.2">
      <c r="B9041" s="144" t="s">
        <v>42348</v>
      </c>
      <c r="C9041" s="145" t="s">
        <v>42349</v>
      </c>
      <c r="D9041" s="145" t="s">
        <v>1770</v>
      </c>
      <c r="E9041" s="146">
        <v>13.47</v>
      </c>
    </row>
    <row r="9042" spans="2:5" x14ac:dyDescent="0.2">
      <c r="B9042" s="144" t="s">
        <v>42350</v>
      </c>
      <c r="C9042" s="145" t="s">
        <v>42351</v>
      </c>
      <c r="D9042" s="145" t="s">
        <v>1770</v>
      </c>
      <c r="E9042" s="146">
        <v>18.27</v>
      </c>
    </row>
    <row r="9043" spans="2:5" x14ac:dyDescent="0.2">
      <c r="B9043" s="144" t="s">
        <v>42352</v>
      </c>
      <c r="C9043" s="145" t="s">
        <v>42353</v>
      </c>
      <c r="D9043" s="145" t="s">
        <v>1770</v>
      </c>
      <c r="E9043" s="146">
        <v>26.9</v>
      </c>
    </row>
    <row r="9044" spans="2:5" x14ac:dyDescent="0.2">
      <c r="B9044" s="144" t="s">
        <v>42354</v>
      </c>
      <c r="C9044" s="145" t="s">
        <v>42355</v>
      </c>
      <c r="D9044" s="145" t="s">
        <v>1770</v>
      </c>
      <c r="E9044" s="146">
        <v>39.5</v>
      </c>
    </row>
    <row r="9045" spans="2:5" x14ac:dyDescent="0.2">
      <c r="B9045" s="144" t="s">
        <v>42356</v>
      </c>
      <c r="C9045" s="145" t="s">
        <v>42357</v>
      </c>
      <c r="D9045" s="145" t="s">
        <v>1770</v>
      </c>
      <c r="E9045" s="146">
        <v>4.05</v>
      </c>
    </row>
    <row r="9046" spans="2:5" x14ac:dyDescent="0.2">
      <c r="B9046" s="144" t="s">
        <v>42358</v>
      </c>
      <c r="C9046" s="145" t="s">
        <v>42359</v>
      </c>
      <c r="D9046" s="145" t="s">
        <v>1770</v>
      </c>
      <c r="E9046" s="146">
        <v>16.62</v>
      </c>
    </row>
    <row r="9047" spans="2:5" x14ac:dyDescent="0.2">
      <c r="B9047" s="144" t="s">
        <v>42360</v>
      </c>
      <c r="C9047" s="145" t="s">
        <v>42361</v>
      </c>
      <c r="D9047" s="145" t="s">
        <v>1770</v>
      </c>
      <c r="E9047" s="146">
        <v>17.61</v>
      </c>
    </row>
    <row r="9048" spans="2:5" x14ac:dyDescent="0.2">
      <c r="B9048" s="144" t="s">
        <v>42362</v>
      </c>
      <c r="C9048" s="145" t="s">
        <v>42363</v>
      </c>
      <c r="D9048" s="145" t="s">
        <v>1770</v>
      </c>
      <c r="E9048" s="146">
        <v>24.42</v>
      </c>
    </row>
    <row r="9049" spans="2:5" x14ac:dyDescent="0.2">
      <c r="B9049" s="144" t="s">
        <v>42364</v>
      </c>
      <c r="C9049" s="145" t="s">
        <v>42365</v>
      </c>
      <c r="D9049" s="145" t="s">
        <v>1770</v>
      </c>
      <c r="E9049" s="146">
        <v>50.62</v>
      </c>
    </row>
    <row r="9050" spans="2:5" x14ac:dyDescent="0.2">
      <c r="B9050" s="144" t="s">
        <v>42366</v>
      </c>
      <c r="C9050" s="145" t="s">
        <v>42367</v>
      </c>
      <c r="D9050" s="145" t="s">
        <v>1770</v>
      </c>
      <c r="E9050" s="146">
        <v>19.95</v>
      </c>
    </row>
    <row r="9051" spans="2:5" x14ac:dyDescent="0.2">
      <c r="B9051" s="144" t="s">
        <v>42368</v>
      </c>
      <c r="C9051" s="145" t="s">
        <v>42369</v>
      </c>
      <c r="D9051" s="145" t="s">
        <v>1770</v>
      </c>
      <c r="E9051" s="146">
        <v>27.53</v>
      </c>
    </row>
    <row r="9052" spans="2:5" x14ac:dyDescent="0.2">
      <c r="B9052" s="144" t="s">
        <v>42370</v>
      </c>
      <c r="C9052" s="145" t="s">
        <v>42371</v>
      </c>
      <c r="D9052" s="145" t="s">
        <v>1770</v>
      </c>
      <c r="E9052" s="146">
        <v>29.74</v>
      </c>
    </row>
    <row r="9053" spans="2:5" x14ac:dyDescent="0.2">
      <c r="B9053" s="144" t="s">
        <v>42372</v>
      </c>
      <c r="C9053" s="145" t="s">
        <v>42373</v>
      </c>
      <c r="D9053" s="145" t="s">
        <v>1770</v>
      </c>
      <c r="E9053" s="146">
        <v>61.82</v>
      </c>
    </row>
    <row r="9054" spans="2:5" x14ac:dyDescent="0.2">
      <c r="B9054" s="144" t="s">
        <v>42374</v>
      </c>
      <c r="C9054" s="145" t="s">
        <v>42375</v>
      </c>
      <c r="D9054" s="145" t="s">
        <v>1770</v>
      </c>
      <c r="E9054" s="146">
        <v>4.67</v>
      </c>
    </row>
    <row r="9055" spans="2:5" x14ac:dyDescent="0.2">
      <c r="B9055" s="144" t="s">
        <v>42376</v>
      </c>
      <c r="C9055" s="145" t="s">
        <v>42377</v>
      </c>
      <c r="D9055" s="145" t="s">
        <v>1770</v>
      </c>
      <c r="E9055" s="146">
        <v>6.89</v>
      </c>
    </row>
    <row r="9056" spans="2:5" x14ac:dyDescent="0.2">
      <c r="B9056" s="144" t="s">
        <v>42378</v>
      </c>
      <c r="C9056" s="145" t="s">
        <v>42379</v>
      </c>
      <c r="D9056" s="145" t="s">
        <v>1770</v>
      </c>
      <c r="E9056" s="146">
        <v>7.38</v>
      </c>
    </row>
    <row r="9057" spans="2:5" x14ac:dyDescent="0.2">
      <c r="B9057" s="144" t="s">
        <v>42380</v>
      </c>
      <c r="C9057" s="145" t="s">
        <v>42381</v>
      </c>
      <c r="D9057" s="145" t="s">
        <v>1770</v>
      </c>
      <c r="E9057" s="146">
        <v>6.19</v>
      </c>
    </row>
    <row r="9058" spans="2:5" x14ac:dyDescent="0.2">
      <c r="B9058" s="144" t="s">
        <v>42382</v>
      </c>
      <c r="C9058" s="145" t="s">
        <v>42383</v>
      </c>
      <c r="D9058" s="145" t="s">
        <v>1770</v>
      </c>
      <c r="E9058" s="146">
        <v>7.62</v>
      </c>
    </row>
    <row r="9059" spans="2:5" x14ac:dyDescent="0.2">
      <c r="B9059" s="144" t="s">
        <v>42384</v>
      </c>
      <c r="C9059" s="145" t="s">
        <v>42385</v>
      </c>
      <c r="D9059" s="145" t="s">
        <v>1770</v>
      </c>
      <c r="E9059" s="146">
        <v>9.23</v>
      </c>
    </row>
    <row r="9060" spans="2:5" x14ac:dyDescent="0.2">
      <c r="B9060" s="144" t="s">
        <v>42386</v>
      </c>
      <c r="C9060" s="145" t="s">
        <v>42387</v>
      </c>
      <c r="D9060" s="145" t="s">
        <v>1770</v>
      </c>
      <c r="E9060" s="146">
        <v>4.51</v>
      </c>
    </row>
    <row r="9061" spans="2:5" x14ac:dyDescent="0.2">
      <c r="B9061" s="144" t="s">
        <v>42388</v>
      </c>
      <c r="C9061" s="145" t="s">
        <v>42389</v>
      </c>
      <c r="D9061" s="145" t="s">
        <v>1770</v>
      </c>
      <c r="E9061" s="146">
        <v>7.46</v>
      </c>
    </row>
    <row r="9062" spans="2:5" x14ac:dyDescent="0.2">
      <c r="B9062" s="144" t="s">
        <v>42390</v>
      </c>
      <c r="C9062" s="145" t="s">
        <v>42391</v>
      </c>
      <c r="D9062" s="145" t="s">
        <v>1770</v>
      </c>
      <c r="E9062" s="146">
        <v>9.86</v>
      </c>
    </row>
    <row r="9063" spans="2:5" x14ac:dyDescent="0.2">
      <c r="B9063" s="144" t="s">
        <v>42392</v>
      </c>
      <c r="C9063" s="145" t="s">
        <v>42393</v>
      </c>
      <c r="D9063" s="145" t="s">
        <v>1770</v>
      </c>
      <c r="E9063" s="146">
        <v>12.17</v>
      </c>
    </row>
    <row r="9064" spans="2:5" x14ac:dyDescent="0.2">
      <c r="B9064" s="144" t="s">
        <v>42394</v>
      </c>
      <c r="C9064" s="145" t="s">
        <v>42395</v>
      </c>
      <c r="D9064" s="145" t="s">
        <v>1770</v>
      </c>
      <c r="E9064" s="146">
        <v>5.47</v>
      </c>
    </row>
    <row r="9065" spans="2:5" x14ac:dyDescent="0.2">
      <c r="B9065" s="144" t="s">
        <v>42396</v>
      </c>
      <c r="C9065" s="145" t="s">
        <v>42397</v>
      </c>
      <c r="D9065" s="145" t="s">
        <v>1770</v>
      </c>
      <c r="E9065" s="146">
        <v>9.2899999999999991</v>
      </c>
    </row>
    <row r="9066" spans="2:5" x14ac:dyDescent="0.2">
      <c r="B9066" s="144" t="s">
        <v>42398</v>
      </c>
      <c r="C9066" s="145" t="s">
        <v>42399</v>
      </c>
      <c r="D9066" s="145" t="s">
        <v>1770</v>
      </c>
      <c r="E9066" s="146">
        <v>12.36</v>
      </c>
    </row>
    <row r="9067" spans="2:5" x14ac:dyDescent="0.2">
      <c r="B9067" s="144" t="s">
        <v>42400</v>
      </c>
      <c r="C9067" s="145" t="s">
        <v>42401</v>
      </c>
      <c r="D9067" s="145" t="s">
        <v>1770</v>
      </c>
      <c r="E9067" s="146">
        <v>26.95</v>
      </c>
    </row>
    <row r="9068" spans="2:5" x14ac:dyDescent="0.2">
      <c r="B9068" s="144" t="s">
        <v>42402</v>
      </c>
      <c r="C9068" s="145" t="s">
        <v>42403</v>
      </c>
      <c r="D9068" s="145" t="s">
        <v>1549</v>
      </c>
      <c r="E9068" s="146">
        <v>98</v>
      </c>
    </row>
    <row r="9069" spans="2:5" x14ac:dyDescent="0.2">
      <c r="B9069" s="144" t="s">
        <v>42404</v>
      </c>
      <c r="C9069" s="145" t="s">
        <v>42405</v>
      </c>
      <c r="D9069" s="145" t="s">
        <v>1770</v>
      </c>
      <c r="E9069" s="146">
        <v>3.89</v>
      </c>
    </row>
    <row r="9070" spans="2:5" x14ac:dyDescent="0.2">
      <c r="B9070" s="144" t="s">
        <v>42406</v>
      </c>
      <c r="C9070" s="145" t="s">
        <v>42407</v>
      </c>
      <c r="D9070" s="145" t="s">
        <v>1549</v>
      </c>
      <c r="E9070" s="146">
        <v>1000.16</v>
      </c>
    </row>
    <row r="9071" spans="2:5" x14ac:dyDescent="0.2">
      <c r="B9071" s="144" t="s">
        <v>42408</v>
      </c>
      <c r="C9071" s="145" t="s">
        <v>42409</v>
      </c>
      <c r="D9071" s="145" t="s">
        <v>1549</v>
      </c>
      <c r="E9071" s="146">
        <v>324.36</v>
      </c>
    </row>
    <row r="9072" spans="2:5" x14ac:dyDescent="0.2">
      <c r="B9072" s="144" t="s">
        <v>42410</v>
      </c>
      <c r="C9072" s="145" t="s">
        <v>42411</v>
      </c>
      <c r="D9072" s="145" t="s">
        <v>1549</v>
      </c>
      <c r="E9072" s="146">
        <v>2132.2800000000002</v>
      </c>
    </row>
    <row r="9073" spans="2:5" x14ac:dyDescent="0.2">
      <c r="B9073" s="144" t="s">
        <v>42412</v>
      </c>
      <c r="C9073" s="145" t="s">
        <v>42413</v>
      </c>
      <c r="D9073" s="145" t="s">
        <v>1549</v>
      </c>
      <c r="E9073" s="146">
        <v>428.25</v>
      </c>
    </row>
    <row r="9074" spans="2:5" ht="33.75" x14ac:dyDescent="0.2">
      <c r="B9074" s="144" t="s">
        <v>42414</v>
      </c>
      <c r="C9074" s="145" t="s">
        <v>42415</v>
      </c>
      <c r="D9074" s="145" t="s">
        <v>1549</v>
      </c>
      <c r="E9074" s="146">
        <v>102900</v>
      </c>
    </row>
    <row r="9075" spans="2:5" ht="33.75" x14ac:dyDescent="0.2">
      <c r="B9075" s="144" t="s">
        <v>42416</v>
      </c>
      <c r="C9075" s="145" t="s">
        <v>42417</v>
      </c>
      <c r="D9075" s="145" t="s">
        <v>1549</v>
      </c>
      <c r="E9075" s="146">
        <v>185508.28</v>
      </c>
    </row>
    <row r="9076" spans="2:5" ht="33.75" x14ac:dyDescent="0.2">
      <c r="B9076" s="144" t="s">
        <v>42418</v>
      </c>
      <c r="C9076" s="145" t="s">
        <v>42419</v>
      </c>
      <c r="D9076" s="145" t="s">
        <v>1549</v>
      </c>
      <c r="E9076" s="146">
        <v>151200</v>
      </c>
    </row>
    <row r="9077" spans="2:5" ht="33.75" x14ac:dyDescent="0.2">
      <c r="B9077" s="144" t="s">
        <v>42420</v>
      </c>
      <c r="C9077" s="145" t="s">
        <v>42421</v>
      </c>
      <c r="D9077" s="145" t="s">
        <v>1549</v>
      </c>
      <c r="E9077" s="146">
        <v>197200</v>
      </c>
    </row>
    <row r="9078" spans="2:5" x14ac:dyDescent="0.2">
      <c r="B9078" s="144" t="s">
        <v>42422</v>
      </c>
      <c r="C9078" s="145" t="s">
        <v>42423</v>
      </c>
      <c r="D9078" s="145" t="s">
        <v>1549</v>
      </c>
      <c r="E9078" s="146">
        <v>2.93</v>
      </c>
    </row>
    <row r="9079" spans="2:5" x14ac:dyDescent="0.2">
      <c r="B9079" s="144" t="s">
        <v>42424</v>
      </c>
      <c r="C9079" s="145" t="s">
        <v>42425</v>
      </c>
      <c r="D9079" s="145" t="s">
        <v>1549</v>
      </c>
      <c r="E9079" s="146">
        <v>1.75</v>
      </c>
    </row>
    <row r="9080" spans="2:5" x14ac:dyDescent="0.2">
      <c r="B9080" s="144" t="s">
        <v>42426</v>
      </c>
      <c r="C9080" s="145" t="s">
        <v>42427</v>
      </c>
      <c r="D9080" s="145" t="s">
        <v>1549</v>
      </c>
      <c r="E9080" s="146">
        <v>3.47</v>
      </c>
    </row>
    <row r="9081" spans="2:5" x14ac:dyDescent="0.2">
      <c r="B9081" s="144" t="s">
        <v>42428</v>
      </c>
      <c r="C9081" s="145" t="s">
        <v>42429</v>
      </c>
      <c r="D9081" s="145" t="s">
        <v>1549</v>
      </c>
      <c r="E9081" s="146">
        <v>209.1</v>
      </c>
    </row>
    <row r="9082" spans="2:5" x14ac:dyDescent="0.2">
      <c r="B9082" s="144" t="s">
        <v>42430</v>
      </c>
      <c r="C9082" s="145" t="s">
        <v>42431</v>
      </c>
      <c r="D9082" s="145" t="s">
        <v>1549</v>
      </c>
      <c r="E9082" s="146">
        <v>385</v>
      </c>
    </row>
    <row r="9083" spans="2:5" x14ac:dyDescent="0.2">
      <c r="B9083" s="144" t="s">
        <v>42432</v>
      </c>
      <c r="C9083" s="145" t="s">
        <v>30863</v>
      </c>
      <c r="D9083" s="145" t="s">
        <v>1549</v>
      </c>
      <c r="E9083" s="146">
        <v>261</v>
      </c>
    </row>
    <row r="9084" spans="2:5" x14ac:dyDescent="0.2">
      <c r="B9084" s="144" t="s">
        <v>42433</v>
      </c>
      <c r="C9084" s="145" t="s">
        <v>31939</v>
      </c>
      <c r="D9084" s="145" t="s">
        <v>1549</v>
      </c>
      <c r="E9084" s="146">
        <v>22.14</v>
      </c>
    </row>
    <row r="9085" spans="2:5" x14ac:dyDescent="0.2">
      <c r="B9085" s="144" t="s">
        <v>42434</v>
      </c>
      <c r="C9085" s="145" t="s">
        <v>42435</v>
      </c>
      <c r="D9085" s="145" t="s">
        <v>1549</v>
      </c>
      <c r="E9085" s="146">
        <v>63</v>
      </c>
    </row>
    <row r="9086" spans="2:5" ht="22.5" x14ac:dyDescent="0.2">
      <c r="B9086" s="144" t="s">
        <v>42436</v>
      </c>
      <c r="C9086" s="145" t="s">
        <v>42437</v>
      </c>
      <c r="D9086" s="145" t="s">
        <v>1549</v>
      </c>
      <c r="E9086" s="146">
        <v>76.27</v>
      </c>
    </row>
    <row r="9087" spans="2:5" x14ac:dyDescent="0.2">
      <c r="B9087" s="144" t="s">
        <v>42438</v>
      </c>
      <c r="C9087" s="145" t="s">
        <v>42439</v>
      </c>
      <c r="D9087" s="145" t="s">
        <v>1549</v>
      </c>
      <c r="E9087" s="146">
        <v>21.97</v>
      </c>
    </row>
    <row r="9088" spans="2:5" x14ac:dyDescent="0.2">
      <c r="B9088" s="144" t="s">
        <v>42440</v>
      </c>
      <c r="C9088" s="145" t="s">
        <v>42441</v>
      </c>
      <c r="D9088" s="145" t="s">
        <v>1549</v>
      </c>
      <c r="E9088" s="146">
        <v>154.22</v>
      </c>
    </row>
    <row r="9089" spans="2:5" x14ac:dyDescent="0.2">
      <c r="B9089" s="144" t="s">
        <v>42442</v>
      </c>
      <c r="C9089" s="145" t="s">
        <v>42443</v>
      </c>
      <c r="D9089" s="145" t="s">
        <v>1549</v>
      </c>
      <c r="E9089" s="146">
        <v>261.25</v>
      </c>
    </row>
    <row r="9090" spans="2:5" x14ac:dyDescent="0.2">
      <c r="B9090" s="144" t="s">
        <v>42444</v>
      </c>
      <c r="C9090" s="145" t="s">
        <v>42445</v>
      </c>
      <c r="D9090" s="145" t="s">
        <v>1549</v>
      </c>
      <c r="E9090" s="146">
        <v>44.28</v>
      </c>
    </row>
    <row r="9091" spans="2:5" x14ac:dyDescent="0.2">
      <c r="B9091" s="144" t="s">
        <v>42446</v>
      </c>
      <c r="C9091" s="145" t="s">
        <v>42447</v>
      </c>
      <c r="D9091" s="145" t="s">
        <v>1549</v>
      </c>
      <c r="E9091" s="146">
        <v>146.30000000000001</v>
      </c>
    </row>
    <row r="9092" spans="2:5" x14ac:dyDescent="0.2">
      <c r="B9092" s="144" t="s">
        <v>42448</v>
      </c>
      <c r="C9092" s="145" t="s">
        <v>42449</v>
      </c>
      <c r="D9092" s="145" t="s">
        <v>1549</v>
      </c>
      <c r="E9092" s="146">
        <v>146.30000000000001</v>
      </c>
    </row>
    <row r="9093" spans="2:5" x14ac:dyDescent="0.2">
      <c r="B9093" s="144" t="s">
        <v>42450</v>
      </c>
      <c r="C9093" s="145" t="s">
        <v>42451</v>
      </c>
      <c r="D9093" s="145" t="s">
        <v>1549</v>
      </c>
      <c r="E9093" s="146">
        <v>88.36</v>
      </c>
    </row>
    <row r="9094" spans="2:5" ht="22.5" x14ac:dyDescent="0.2">
      <c r="B9094" s="144" t="s">
        <v>42452</v>
      </c>
      <c r="C9094" s="145" t="s">
        <v>42453</v>
      </c>
      <c r="D9094" s="145" t="s">
        <v>1549</v>
      </c>
      <c r="E9094" s="146">
        <v>3151.25</v>
      </c>
    </row>
    <row r="9095" spans="2:5" x14ac:dyDescent="0.2">
      <c r="B9095" s="144" t="s">
        <v>42454</v>
      </c>
      <c r="C9095" s="145" t="s">
        <v>42455</v>
      </c>
      <c r="D9095" s="145" t="s">
        <v>1549</v>
      </c>
      <c r="E9095" s="146">
        <v>9320.08</v>
      </c>
    </row>
    <row r="9096" spans="2:5" x14ac:dyDescent="0.2">
      <c r="B9096" s="144" t="s">
        <v>42456</v>
      </c>
      <c r="C9096" s="145" t="s">
        <v>42457</v>
      </c>
      <c r="D9096" s="145" t="s">
        <v>1549</v>
      </c>
      <c r="E9096" s="146">
        <v>1830.38</v>
      </c>
    </row>
    <row r="9097" spans="2:5" x14ac:dyDescent="0.2">
      <c r="B9097" s="144" t="s">
        <v>42458</v>
      </c>
      <c r="C9097" s="145" t="s">
        <v>42459</v>
      </c>
      <c r="D9097" s="145" t="s">
        <v>1549</v>
      </c>
      <c r="E9097" s="146">
        <v>2426.56</v>
      </c>
    </row>
    <row r="9098" spans="2:5" x14ac:dyDescent="0.2">
      <c r="B9098" s="144" t="s">
        <v>42460</v>
      </c>
      <c r="C9098" s="145" t="s">
        <v>42461</v>
      </c>
      <c r="D9098" s="145" t="s">
        <v>1549</v>
      </c>
      <c r="E9098" s="146">
        <v>4177.97</v>
      </c>
    </row>
    <row r="9099" spans="2:5" x14ac:dyDescent="0.2">
      <c r="B9099" s="144" t="s">
        <v>42462</v>
      </c>
      <c r="C9099" s="145" t="s">
        <v>42463</v>
      </c>
      <c r="D9099" s="145" t="s">
        <v>1549</v>
      </c>
      <c r="E9099" s="146">
        <v>9320.08</v>
      </c>
    </row>
    <row r="9100" spans="2:5" x14ac:dyDescent="0.2">
      <c r="B9100" s="144" t="s">
        <v>42464</v>
      </c>
      <c r="C9100" s="145" t="s">
        <v>42465</v>
      </c>
      <c r="D9100" s="145" t="s">
        <v>1549</v>
      </c>
      <c r="E9100" s="146">
        <v>1830.38</v>
      </c>
    </row>
    <row r="9101" spans="2:5" x14ac:dyDescent="0.2">
      <c r="B9101" s="144" t="s">
        <v>42466</v>
      </c>
      <c r="C9101" s="145" t="s">
        <v>42467</v>
      </c>
      <c r="D9101" s="145" t="s">
        <v>1549</v>
      </c>
      <c r="E9101" s="146">
        <v>2426.56</v>
      </c>
    </row>
    <row r="9102" spans="2:5" x14ac:dyDescent="0.2">
      <c r="B9102" s="144" t="s">
        <v>42468</v>
      </c>
      <c r="C9102" s="145" t="s">
        <v>42469</v>
      </c>
      <c r="D9102" s="145" t="s">
        <v>1549</v>
      </c>
      <c r="E9102" s="146">
        <v>4177.97</v>
      </c>
    </row>
    <row r="9103" spans="2:5" ht="22.5" x14ac:dyDescent="0.2">
      <c r="B9103" s="144" t="s">
        <v>42470</v>
      </c>
      <c r="C9103" s="145" t="s">
        <v>42471</v>
      </c>
      <c r="D9103" s="145" t="s">
        <v>1549</v>
      </c>
      <c r="E9103" s="146">
        <v>9030</v>
      </c>
    </row>
    <row r="9104" spans="2:5" x14ac:dyDescent="0.2">
      <c r="B9104" s="144" t="s">
        <v>42472</v>
      </c>
      <c r="C9104" s="145" t="s">
        <v>42473</v>
      </c>
      <c r="D9104" s="145" t="s">
        <v>1549</v>
      </c>
      <c r="E9104" s="146">
        <v>274.95999999999998</v>
      </c>
    </row>
    <row r="9105" spans="2:5" x14ac:dyDescent="0.2">
      <c r="B9105" s="144" t="s">
        <v>42474</v>
      </c>
      <c r="C9105" s="145" t="s">
        <v>42475</v>
      </c>
      <c r="D9105" s="145" t="s">
        <v>1549</v>
      </c>
      <c r="E9105" s="146">
        <v>12.77</v>
      </c>
    </row>
    <row r="9106" spans="2:5" x14ac:dyDescent="0.2">
      <c r="B9106" s="144" t="s">
        <v>42476</v>
      </c>
      <c r="C9106" s="145" t="s">
        <v>42477</v>
      </c>
      <c r="D9106" s="145" t="s">
        <v>1549</v>
      </c>
      <c r="E9106" s="146">
        <v>250.47</v>
      </c>
    </row>
    <row r="9107" spans="2:5" x14ac:dyDescent="0.2">
      <c r="B9107" s="144" t="s">
        <v>42478</v>
      </c>
      <c r="C9107" s="145" t="s">
        <v>42479</v>
      </c>
      <c r="D9107" s="145" t="s">
        <v>1549</v>
      </c>
      <c r="E9107" s="146">
        <v>1644.89</v>
      </c>
    </row>
    <row r="9108" spans="2:5" x14ac:dyDescent="0.2">
      <c r="B9108" s="144" t="s">
        <v>42480</v>
      </c>
      <c r="C9108" s="145" t="s">
        <v>42481</v>
      </c>
      <c r="D9108" s="145" t="s">
        <v>1549</v>
      </c>
      <c r="E9108" s="146">
        <v>2002.43</v>
      </c>
    </row>
    <row r="9109" spans="2:5" x14ac:dyDescent="0.2">
      <c r="B9109" s="144" t="s">
        <v>42482</v>
      </c>
      <c r="C9109" s="145" t="s">
        <v>42483</v>
      </c>
      <c r="D9109" s="145" t="s">
        <v>1549</v>
      </c>
      <c r="E9109" s="146">
        <v>2461.4299999999998</v>
      </c>
    </row>
    <row r="9110" spans="2:5" x14ac:dyDescent="0.2">
      <c r="B9110" s="144" t="s">
        <v>42484</v>
      </c>
      <c r="C9110" s="145" t="s">
        <v>42485</v>
      </c>
      <c r="D9110" s="145" t="s">
        <v>1549</v>
      </c>
      <c r="E9110" s="146">
        <v>3736.51</v>
      </c>
    </row>
    <row r="9111" spans="2:5" x14ac:dyDescent="0.2">
      <c r="B9111" s="144" t="s">
        <v>42486</v>
      </c>
      <c r="C9111" s="145" t="s">
        <v>42487</v>
      </c>
      <c r="D9111" s="145" t="s">
        <v>1549</v>
      </c>
      <c r="E9111" s="146">
        <v>6751.42</v>
      </c>
    </row>
    <row r="9112" spans="2:5" x14ac:dyDescent="0.2">
      <c r="B9112" s="144" t="s">
        <v>42488</v>
      </c>
      <c r="C9112" s="145" t="s">
        <v>42489</v>
      </c>
      <c r="D9112" s="145" t="s">
        <v>1549</v>
      </c>
      <c r="E9112" s="146">
        <v>1026.82</v>
      </c>
    </row>
    <row r="9113" spans="2:5" x14ac:dyDescent="0.2">
      <c r="B9113" s="144" t="s">
        <v>42490</v>
      </c>
      <c r="C9113" s="145" t="s">
        <v>42491</v>
      </c>
      <c r="D9113" s="145" t="s">
        <v>1549</v>
      </c>
      <c r="E9113" s="146">
        <v>70.319999999999993</v>
      </c>
    </row>
    <row r="9114" spans="2:5" x14ac:dyDescent="0.2">
      <c r="B9114" s="144" t="s">
        <v>42492</v>
      </c>
      <c r="C9114" s="145" t="s">
        <v>42493</v>
      </c>
      <c r="D9114" s="145" t="s">
        <v>1549</v>
      </c>
      <c r="E9114" s="146">
        <v>85.26</v>
      </c>
    </row>
    <row r="9115" spans="2:5" x14ac:dyDescent="0.2">
      <c r="B9115" s="144" t="s">
        <v>42494</v>
      </c>
      <c r="C9115" s="145" t="s">
        <v>42495</v>
      </c>
      <c r="D9115" s="145" t="s">
        <v>1549</v>
      </c>
      <c r="E9115" s="146">
        <v>137.07</v>
      </c>
    </row>
    <row r="9116" spans="2:5" x14ac:dyDescent="0.2">
      <c r="B9116" s="144" t="s">
        <v>42496</v>
      </c>
      <c r="C9116" s="145" t="s">
        <v>42497</v>
      </c>
      <c r="D9116" s="145" t="s">
        <v>1549</v>
      </c>
      <c r="E9116" s="146">
        <v>222.56</v>
      </c>
    </row>
    <row r="9117" spans="2:5" x14ac:dyDescent="0.2">
      <c r="B9117" s="144" t="s">
        <v>42498</v>
      </c>
      <c r="C9117" s="145" t="s">
        <v>42499</v>
      </c>
      <c r="D9117" s="145" t="s">
        <v>1549</v>
      </c>
      <c r="E9117" s="146">
        <v>349.12</v>
      </c>
    </row>
    <row r="9118" spans="2:5" x14ac:dyDescent="0.2">
      <c r="B9118" s="144" t="s">
        <v>42500</v>
      </c>
      <c r="C9118" s="145" t="s">
        <v>42501</v>
      </c>
      <c r="D9118" s="145" t="s">
        <v>1549</v>
      </c>
      <c r="E9118" s="146">
        <v>704</v>
      </c>
    </row>
    <row r="9119" spans="2:5" x14ac:dyDescent="0.2">
      <c r="B9119" s="144" t="s">
        <v>42502</v>
      </c>
      <c r="C9119" s="145" t="s">
        <v>42503</v>
      </c>
      <c r="D9119" s="145" t="s">
        <v>1549</v>
      </c>
      <c r="E9119" s="146">
        <v>904.51</v>
      </c>
    </row>
    <row r="9120" spans="2:5" x14ac:dyDescent="0.2">
      <c r="B9120" s="144" t="s">
        <v>42504</v>
      </c>
      <c r="C9120" s="145" t="s">
        <v>42505</v>
      </c>
      <c r="D9120" s="145" t="s">
        <v>1549</v>
      </c>
      <c r="E9120" s="146">
        <v>925.19</v>
      </c>
    </row>
    <row r="9121" spans="2:5" x14ac:dyDescent="0.2">
      <c r="B9121" s="144" t="s">
        <v>42506</v>
      </c>
      <c r="C9121" s="145" t="s">
        <v>42507</v>
      </c>
      <c r="D9121" s="145" t="s">
        <v>1549</v>
      </c>
      <c r="E9121" s="146">
        <v>1447.69</v>
      </c>
    </row>
    <row r="9122" spans="2:5" x14ac:dyDescent="0.2">
      <c r="B9122" s="144" t="s">
        <v>42508</v>
      </c>
      <c r="C9122" s="145" t="s">
        <v>42509</v>
      </c>
      <c r="D9122" s="145" t="s">
        <v>1549</v>
      </c>
      <c r="E9122" s="146">
        <v>4452.2</v>
      </c>
    </row>
    <row r="9123" spans="2:5" x14ac:dyDescent="0.2">
      <c r="B9123" s="144" t="s">
        <v>42510</v>
      </c>
      <c r="C9123" s="145" t="s">
        <v>42511</v>
      </c>
      <c r="D9123" s="145" t="s">
        <v>1549</v>
      </c>
      <c r="E9123" s="146">
        <v>84.77</v>
      </c>
    </row>
    <row r="9124" spans="2:5" x14ac:dyDescent="0.2">
      <c r="B9124" s="144" t="s">
        <v>42512</v>
      </c>
      <c r="C9124" s="145" t="s">
        <v>42513</v>
      </c>
      <c r="D9124" s="145" t="s">
        <v>1549</v>
      </c>
      <c r="E9124" s="146">
        <v>17.13</v>
      </c>
    </row>
    <row r="9125" spans="2:5" x14ac:dyDescent="0.2">
      <c r="B9125" s="144" t="s">
        <v>42514</v>
      </c>
      <c r="C9125" s="145" t="s">
        <v>42515</v>
      </c>
      <c r="D9125" s="145" t="s">
        <v>1549</v>
      </c>
      <c r="E9125" s="146">
        <v>4.24</v>
      </c>
    </row>
    <row r="9126" spans="2:5" x14ac:dyDescent="0.2">
      <c r="B9126" s="144" t="s">
        <v>42516</v>
      </c>
      <c r="C9126" s="145" t="s">
        <v>42517</v>
      </c>
      <c r="D9126" s="145" t="s">
        <v>1549</v>
      </c>
      <c r="E9126" s="146">
        <v>9.33</v>
      </c>
    </row>
    <row r="9127" spans="2:5" x14ac:dyDescent="0.2">
      <c r="B9127" s="144" t="s">
        <v>42518</v>
      </c>
      <c r="C9127" s="145" t="s">
        <v>42519</v>
      </c>
      <c r="D9127" s="145" t="s">
        <v>1549</v>
      </c>
      <c r="E9127" s="146">
        <v>109.99</v>
      </c>
    </row>
    <row r="9128" spans="2:5" x14ac:dyDescent="0.2">
      <c r="B9128" s="144" t="s">
        <v>42520</v>
      </c>
      <c r="C9128" s="145" t="s">
        <v>42521</v>
      </c>
      <c r="D9128" s="145" t="s">
        <v>1549</v>
      </c>
      <c r="E9128" s="146">
        <v>119.84</v>
      </c>
    </row>
    <row r="9129" spans="2:5" x14ac:dyDescent="0.2">
      <c r="B9129" s="144" t="s">
        <v>42522</v>
      </c>
      <c r="C9129" s="145" t="s">
        <v>42523</v>
      </c>
      <c r="D9129" s="145" t="s">
        <v>1549</v>
      </c>
      <c r="E9129" s="146">
        <v>157.05000000000001</v>
      </c>
    </row>
    <row r="9130" spans="2:5" x14ac:dyDescent="0.2">
      <c r="B9130" s="144" t="s">
        <v>42524</v>
      </c>
      <c r="C9130" s="145" t="s">
        <v>42525</v>
      </c>
      <c r="D9130" s="145" t="s">
        <v>1549</v>
      </c>
      <c r="E9130" s="146">
        <v>78.87</v>
      </c>
    </row>
    <row r="9131" spans="2:5" x14ac:dyDescent="0.2">
      <c r="B9131" s="144" t="s">
        <v>42526</v>
      </c>
      <c r="C9131" s="145" t="s">
        <v>42527</v>
      </c>
      <c r="D9131" s="145" t="s">
        <v>1549</v>
      </c>
      <c r="E9131" s="146">
        <v>119.18</v>
      </c>
    </row>
    <row r="9132" spans="2:5" x14ac:dyDescent="0.2">
      <c r="B9132" s="144" t="s">
        <v>42528</v>
      </c>
      <c r="C9132" s="145" t="s">
        <v>42529</v>
      </c>
      <c r="D9132" s="145" t="s">
        <v>1549</v>
      </c>
      <c r="E9132" s="146">
        <v>155.21</v>
      </c>
    </row>
    <row r="9133" spans="2:5" x14ac:dyDescent="0.2">
      <c r="B9133" s="144" t="s">
        <v>42530</v>
      </c>
      <c r="C9133" s="145" t="s">
        <v>42531</v>
      </c>
      <c r="D9133" s="145" t="s">
        <v>1549</v>
      </c>
      <c r="E9133" s="146">
        <v>204.21</v>
      </c>
    </row>
    <row r="9134" spans="2:5" x14ac:dyDescent="0.2">
      <c r="B9134" s="144" t="s">
        <v>42532</v>
      </c>
      <c r="C9134" s="145" t="s">
        <v>42533</v>
      </c>
      <c r="D9134" s="145" t="s">
        <v>1549</v>
      </c>
      <c r="E9134" s="146">
        <v>293.8</v>
      </c>
    </row>
    <row r="9135" spans="2:5" x14ac:dyDescent="0.2">
      <c r="B9135" s="144" t="s">
        <v>42534</v>
      </c>
      <c r="C9135" s="145" t="s">
        <v>42535</v>
      </c>
      <c r="D9135" s="145" t="s">
        <v>1549</v>
      </c>
      <c r="E9135" s="146">
        <v>63.87</v>
      </c>
    </row>
    <row r="9136" spans="2:5" x14ac:dyDescent="0.2">
      <c r="B9136" s="144" t="s">
        <v>42536</v>
      </c>
      <c r="C9136" s="145" t="s">
        <v>42537</v>
      </c>
      <c r="D9136" s="145" t="s">
        <v>1549</v>
      </c>
      <c r="E9136" s="146">
        <v>71.12</v>
      </c>
    </row>
    <row r="9137" spans="2:5" x14ac:dyDescent="0.2">
      <c r="B9137" s="144" t="s">
        <v>42538</v>
      </c>
      <c r="C9137" s="145" t="s">
        <v>42539</v>
      </c>
      <c r="D9137" s="145" t="s">
        <v>1549</v>
      </c>
      <c r="E9137" s="146">
        <v>121.73</v>
      </c>
    </row>
    <row r="9138" spans="2:5" x14ac:dyDescent="0.2">
      <c r="B9138" s="144" t="s">
        <v>42540</v>
      </c>
      <c r="C9138" s="145" t="s">
        <v>42541</v>
      </c>
      <c r="D9138" s="145" t="s">
        <v>1549</v>
      </c>
      <c r="E9138" s="146">
        <v>39.67</v>
      </c>
    </row>
    <row r="9139" spans="2:5" x14ac:dyDescent="0.2">
      <c r="B9139" s="144" t="s">
        <v>42542</v>
      </c>
      <c r="C9139" s="145" t="s">
        <v>42543</v>
      </c>
      <c r="D9139" s="145" t="s">
        <v>1549</v>
      </c>
      <c r="E9139" s="146">
        <v>69.7</v>
      </c>
    </row>
    <row r="9140" spans="2:5" x14ac:dyDescent="0.2">
      <c r="B9140" s="144" t="s">
        <v>42544</v>
      </c>
      <c r="C9140" s="145" t="s">
        <v>42545</v>
      </c>
      <c r="D9140" s="145" t="s">
        <v>1549</v>
      </c>
      <c r="E9140" s="146">
        <v>109.09</v>
      </c>
    </row>
    <row r="9141" spans="2:5" x14ac:dyDescent="0.2">
      <c r="B9141" s="144" t="s">
        <v>42546</v>
      </c>
      <c r="C9141" s="145" t="s">
        <v>42547</v>
      </c>
      <c r="D9141" s="145" t="s">
        <v>1549</v>
      </c>
      <c r="E9141" s="146">
        <v>141.03</v>
      </c>
    </row>
    <row r="9142" spans="2:5" x14ac:dyDescent="0.2">
      <c r="B9142" s="144" t="s">
        <v>42548</v>
      </c>
      <c r="C9142" s="145" t="s">
        <v>42549</v>
      </c>
      <c r="D9142" s="145" t="s">
        <v>1549</v>
      </c>
      <c r="E9142" s="146">
        <v>192.7</v>
      </c>
    </row>
    <row r="9143" spans="2:5" x14ac:dyDescent="0.2">
      <c r="B9143" s="144" t="s">
        <v>42550</v>
      </c>
      <c r="C9143" s="145" t="s">
        <v>42551</v>
      </c>
      <c r="D9143" s="145" t="s">
        <v>1549</v>
      </c>
      <c r="E9143" s="146">
        <v>36.4</v>
      </c>
    </row>
    <row r="9144" spans="2:5" x14ac:dyDescent="0.2">
      <c r="B9144" s="144" t="s">
        <v>42552</v>
      </c>
      <c r="C9144" s="145" t="s">
        <v>42553</v>
      </c>
      <c r="D9144" s="145" t="s">
        <v>1549</v>
      </c>
      <c r="E9144" s="146">
        <v>12.43</v>
      </c>
    </row>
    <row r="9145" spans="2:5" x14ac:dyDescent="0.2">
      <c r="B9145" s="144" t="s">
        <v>42554</v>
      </c>
      <c r="C9145" s="145" t="s">
        <v>42555</v>
      </c>
      <c r="D9145" s="145" t="s">
        <v>1549</v>
      </c>
      <c r="E9145" s="146">
        <v>275.06</v>
      </c>
    </row>
    <row r="9146" spans="2:5" x14ac:dyDescent="0.2">
      <c r="B9146" s="144" t="s">
        <v>42556</v>
      </c>
      <c r="C9146" s="145" t="s">
        <v>42557</v>
      </c>
      <c r="D9146" s="145" t="s">
        <v>1549</v>
      </c>
      <c r="E9146" s="146">
        <v>274.48</v>
      </c>
    </row>
    <row r="9147" spans="2:5" x14ac:dyDescent="0.2">
      <c r="B9147" s="144" t="s">
        <v>42558</v>
      </c>
      <c r="C9147" s="145" t="s">
        <v>42559</v>
      </c>
      <c r="D9147" s="145" t="s">
        <v>1549</v>
      </c>
      <c r="E9147" s="146">
        <v>72.930000000000007</v>
      </c>
    </row>
    <row r="9148" spans="2:5" x14ac:dyDescent="0.2">
      <c r="B9148" s="144" t="s">
        <v>42560</v>
      </c>
      <c r="C9148" s="145" t="s">
        <v>42561</v>
      </c>
      <c r="D9148" s="145" t="s">
        <v>1549</v>
      </c>
      <c r="E9148" s="146">
        <v>88.79</v>
      </c>
    </row>
    <row r="9149" spans="2:5" x14ac:dyDescent="0.2">
      <c r="B9149" s="144" t="s">
        <v>42562</v>
      </c>
      <c r="C9149" s="145" t="s">
        <v>42563</v>
      </c>
      <c r="D9149" s="145" t="s">
        <v>1549</v>
      </c>
      <c r="E9149" s="146">
        <v>540.47</v>
      </c>
    </row>
    <row r="9150" spans="2:5" x14ac:dyDescent="0.2">
      <c r="B9150" s="144" t="s">
        <v>42564</v>
      </c>
      <c r="C9150" s="145" t="s">
        <v>42565</v>
      </c>
      <c r="D9150" s="145" t="s">
        <v>1549</v>
      </c>
      <c r="E9150" s="146">
        <v>138.97</v>
      </c>
    </row>
    <row r="9151" spans="2:5" x14ac:dyDescent="0.2">
      <c r="B9151" s="144" t="s">
        <v>42566</v>
      </c>
      <c r="C9151" s="145" t="s">
        <v>42567</v>
      </c>
      <c r="D9151" s="145" t="s">
        <v>1549</v>
      </c>
      <c r="E9151" s="146">
        <v>194.9</v>
      </c>
    </row>
    <row r="9152" spans="2:5" x14ac:dyDescent="0.2">
      <c r="B9152" s="144" t="s">
        <v>42568</v>
      </c>
      <c r="C9152" s="145" t="s">
        <v>42569</v>
      </c>
      <c r="D9152" s="145" t="s">
        <v>1549</v>
      </c>
      <c r="E9152" s="146">
        <v>267.7</v>
      </c>
    </row>
    <row r="9153" spans="2:5" x14ac:dyDescent="0.2">
      <c r="B9153" s="144" t="s">
        <v>42570</v>
      </c>
      <c r="C9153" s="145" t="s">
        <v>42571</v>
      </c>
      <c r="D9153" s="145" t="s">
        <v>1549</v>
      </c>
      <c r="E9153" s="146">
        <v>2025.8</v>
      </c>
    </row>
    <row r="9154" spans="2:5" x14ac:dyDescent="0.2">
      <c r="B9154" s="144" t="s">
        <v>42572</v>
      </c>
      <c r="C9154" s="145" t="s">
        <v>42573</v>
      </c>
      <c r="D9154" s="145" t="s">
        <v>1549</v>
      </c>
      <c r="E9154" s="146">
        <v>676.15</v>
      </c>
    </row>
    <row r="9155" spans="2:5" x14ac:dyDescent="0.2">
      <c r="B9155" s="144" t="s">
        <v>42574</v>
      </c>
      <c r="C9155" s="145" t="s">
        <v>42575</v>
      </c>
      <c r="D9155" s="145" t="s">
        <v>1549</v>
      </c>
      <c r="E9155" s="146">
        <v>11914.48</v>
      </c>
    </row>
    <row r="9156" spans="2:5" x14ac:dyDescent="0.2">
      <c r="B9156" s="144" t="s">
        <v>42576</v>
      </c>
      <c r="C9156" s="145" t="s">
        <v>42577</v>
      </c>
      <c r="D9156" s="145" t="s">
        <v>1549</v>
      </c>
      <c r="E9156" s="146">
        <v>15078.48</v>
      </c>
    </row>
    <row r="9157" spans="2:5" x14ac:dyDescent="0.2">
      <c r="B9157" s="144" t="s">
        <v>42578</v>
      </c>
      <c r="C9157" s="145" t="s">
        <v>42579</v>
      </c>
      <c r="D9157" s="145" t="s">
        <v>1549</v>
      </c>
      <c r="E9157" s="146">
        <v>885.88</v>
      </c>
    </row>
    <row r="9158" spans="2:5" x14ac:dyDescent="0.2">
      <c r="B9158" s="144" t="s">
        <v>42580</v>
      </c>
      <c r="C9158" s="145" t="s">
        <v>42581</v>
      </c>
      <c r="D9158" s="145" t="s">
        <v>1549</v>
      </c>
      <c r="E9158" s="146">
        <v>984.17</v>
      </c>
    </row>
    <row r="9159" spans="2:5" x14ac:dyDescent="0.2">
      <c r="B9159" s="144" t="s">
        <v>42582</v>
      </c>
      <c r="C9159" s="145" t="s">
        <v>42583</v>
      </c>
      <c r="D9159" s="145" t="s">
        <v>1549</v>
      </c>
      <c r="E9159" s="146">
        <v>1464.75</v>
      </c>
    </row>
    <row r="9160" spans="2:5" x14ac:dyDescent="0.2">
      <c r="B9160" s="144" t="s">
        <v>42584</v>
      </c>
      <c r="C9160" s="145" t="s">
        <v>42585</v>
      </c>
      <c r="D9160" s="145" t="s">
        <v>1549</v>
      </c>
      <c r="E9160" s="146">
        <v>1584.05</v>
      </c>
    </row>
    <row r="9161" spans="2:5" x14ac:dyDescent="0.2">
      <c r="B9161" s="144" t="s">
        <v>42586</v>
      </c>
      <c r="C9161" s="145" t="s">
        <v>42587</v>
      </c>
      <c r="D9161" s="145" t="s">
        <v>1549</v>
      </c>
      <c r="E9161" s="146">
        <v>2044.48</v>
      </c>
    </row>
    <row r="9162" spans="2:5" x14ac:dyDescent="0.2">
      <c r="B9162" s="144" t="s">
        <v>42588</v>
      </c>
      <c r="C9162" s="145" t="s">
        <v>42589</v>
      </c>
      <c r="D9162" s="145" t="s">
        <v>1549</v>
      </c>
      <c r="E9162" s="146">
        <v>2164.25</v>
      </c>
    </row>
    <row r="9163" spans="2:5" x14ac:dyDescent="0.2">
      <c r="B9163" s="144" t="s">
        <v>42590</v>
      </c>
      <c r="C9163" s="145" t="s">
        <v>42591</v>
      </c>
      <c r="D9163" s="145" t="s">
        <v>1549</v>
      </c>
      <c r="E9163" s="146">
        <v>3008.48</v>
      </c>
    </row>
    <row r="9164" spans="2:5" x14ac:dyDescent="0.2">
      <c r="B9164" s="144" t="s">
        <v>42592</v>
      </c>
      <c r="C9164" s="145" t="s">
        <v>42593</v>
      </c>
      <c r="D9164" s="145" t="s">
        <v>1549</v>
      </c>
      <c r="E9164" s="146">
        <v>6363.37</v>
      </c>
    </row>
    <row r="9165" spans="2:5" x14ac:dyDescent="0.2">
      <c r="B9165" s="144" t="s">
        <v>42594</v>
      </c>
      <c r="C9165" s="145" t="s">
        <v>42595</v>
      </c>
      <c r="D9165" s="145" t="s">
        <v>1549</v>
      </c>
      <c r="E9165" s="146">
        <v>8320.7999999999993</v>
      </c>
    </row>
    <row r="9166" spans="2:5" x14ac:dyDescent="0.2">
      <c r="B9166" s="144" t="s">
        <v>42596</v>
      </c>
      <c r="C9166" s="145" t="s">
        <v>42597</v>
      </c>
      <c r="D9166" s="145" t="s">
        <v>1549</v>
      </c>
      <c r="E9166" s="146">
        <v>372.78</v>
      </c>
    </row>
    <row r="9167" spans="2:5" x14ac:dyDescent="0.2">
      <c r="B9167" s="144" t="s">
        <v>42598</v>
      </c>
      <c r="C9167" s="145" t="s">
        <v>42599</v>
      </c>
      <c r="D9167" s="145" t="s">
        <v>1549</v>
      </c>
      <c r="E9167" s="146">
        <v>372.78</v>
      </c>
    </row>
    <row r="9168" spans="2:5" x14ac:dyDescent="0.2">
      <c r="B9168" s="144" t="s">
        <v>42600</v>
      </c>
      <c r="C9168" s="145" t="s">
        <v>42601</v>
      </c>
      <c r="D9168" s="145" t="s">
        <v>1549</v>
      </c>
      <c r="E9168" s="146">
        <v>9985.26</v>
      </c>
    </row>
    <row r="9169" spans="2:5" x14ac:dyDescent="0.2">
      <c r="B9169" s="144" t="s">
        <v>42602</v>
      </c>
      <c r="C9169" s="145" t="s">
        <v>42603</v>
      </c>
      <c r="D9169" s="145" t="s">
        <v>1549</v>
      </c>
      <c r="E9169" s="146">
        <v>11295.37</v>
      </c>
    </row>
    <row r="9170" spans="2:5" x14ac:dyDescent="0.2">
      <c r="B9170" s="144" t="s">
        <v>42604</v>
      </c>
      <c r="C9170" s="145" t="s">
        <v>42605</v>
      </c>
      <c r="D9170" s="145" t="s">
        <v>1549</v>
      </c>
      <c r="E9170" s="146">
        <v>289.79000000000002</v>
      </c>
    </row>
    <row r="9171" spans="2:5" x14ac:dyDescent="0.2">
      <c r="B9171" s="144" t="s">
        <v>42606</v>
      </c>
      <c r="C9171" s="145" t="s">
        <v>42607</v>
      </c>
      <c r="D9171" s="145" t="s">
        <v>1549</v>
      </c>
      <c r="E9171" s="146">
        <v>6443.83</v>
      </c>
    </row>
    <row r="9172" spans="2:5" x14ac:dyDescent="0.2">
      <c r="B9172" s="144" t="s">
        <v>42608</v>
      </c>
      <c r="C9172" s="145" t="s">
        <v>42609</v>
      </c>
      <c r="D9172" s="145" t="s">
        <v>1549</v>
      </c>
      <c r="E9172" s="146">
        <v>6980.2</v>
      </c>
    </row>
    <row r="9173" spans="2:5" x14ac:dyDescent="0.2">
      <c r="B9173" s="144" t="s">
        <v>42610</v>
      </c>
      <c r="C9173" s="145" t="s">
        <v>42611</v>
      </c>
      <c r="D9173" s="145" t="s">
        <v>1549</v>
      </c>
      <c r="E9173" s="146">
        <v>491.9</v>
      </c>
    </row>
    <row r="9174" spans="2:5" x14ac:dyDescent="0.2">
      <c r="B9174" s="144" t="s">
        <v>42612</v>
      </c>
      <c r="C9174" s="145" t="s">
        <v>42613</v>
      </c>
      <c r="D9174" s="145" t="s">
        <v>1549</v>
      </c>
      <c r="E9174" s="146">
        <v>578.02</v>
      </c>
    </row>
    <row r="9175" spans="2:5" x14ac:dyDescent="0.2">
      <c r="B9175" s="144" t="s">
        <v>42614</v>
      </c>
      <c r="C9175" s="145" t="s">
        <v>42615</v>
      </c>
      <c r="D9175" s="145" t="s">
        <v>1549</v>
      </c>
      <c r="E9175" s="146">
        <v>862.2</v>
      </c>
    </row>
    <row r="9176" spans="2:5" x14ac:dyDescent="0.2">
      <c r="B9176" s="144" t="s">
        <v>42616</v>
      </c>
      <c r="C9176" s="145" t="s">
        <v>42617</v>
      </c>
      <c r="D9176" s="145" t="s">
        <v>1549</v>
      </c>
      <c r="E9176" s="146">
        <v>908.05</v>
      </c>
    </row>
    <row r="9177" spans="2:5" x14ac:dyDescent="0.2">
      <c r="B9177" s="144" t="s">
        <v>42618</v>
      </c>
      <c r="C9177" s="145" t="s">
        <v>42619</v>
      </c>
      <c r="D9177" s="145" t="s">
        <v>1549</v>
      </c>
      <c r="E9177" s="146">
        <v>1136.72</v>
      </c>
    </row>
    <row r="9178" spans="2:5" x14ac:dyDescent="0.2">
      <c r="B9178" s="144" t="s">
        <v>42620</v>
      </c>
      <c r="C9178" s="145" t="s">
        <v>42621</v>
      </c>
      <c r="D9178" s="145" t="s">
        <v>1549</v>
      </c>
      <c r="E9178" s="146">
        <v>1211.17</v>
      </c>
    </row>
    <row r="9179" spans="2:5" x14ac:dyDescent="0.2">
      <c r="B9179" s="144" t="s">
        <v>42622</v>
      </c>
      <c r="C9179" s="145" t="s">
        <v>42623</v>
      </c>
      <c r="D9179" s="145" t="s">
        <v>1549</v>
      </c>
      <c r="E9179" s="146">
        <v>1862.76</v>
      </c>
    </row>
    <row r="9180" spans="2:5" x14ac:dyDescent="0.2">
      <c r="B9180" s="144" t="s">
        <v>42624</v>
      </c>
      <c r="C9180" s="145" t="s">
        <v>42625</v>
      </c>
      <c r="D9180" s="145" t="s">
        <v>1549</v>
      </c>
      <c r="E9180" s="146">
        <v>3664.64</v>
      </c>
    </row>
    <row r="9181" spans="2:5" x14ac:dyDescent="0.2">
      <c r="B9181" s="144" t="s">
        <v>42626</v>
      </c>
      <c r="C9181" s="145" t="s">
        <v>42627</v>
      </c>
      <c r="D9181" s="145" t="s">
        <v>1549</v>
      </c>
      <c r="E9181" s="146">
        <v>4511.05</v>
      </c>
    </row>
    <row r="9182" spans="2:5" x14ac:dyDescent="0.2">
      <c r="B9182" s="144" t="s">
        <v>42628</v>
      </c>
      <c r="C9182" s="145" t="s">
        <v>42629</v>
      </c>
      <c r="D9182" s="145" t="s">
        <v>1549</v>
      </c>
      <c r="E9182" s="146">
        <v>178.72</v>
      </c>
    </row>
    <row r="9183" spans="2:5" x14ac:dyDescent="0.2">
      <c r="B9183" s="144" t="s">
        <v>42630</v>
      </c>
      <c r="C9183" s="145" t="s">
        <v>42631</v>
      </c>
      <c r="D9183" s="145" t="s">
        <v>1549</v>
      </c>
      <c r="E9183" s="146">
        <v>178.72</v>
      </c>
    </row>
    <row r="9184" spans="2:5" x14ac:dyDescent="0.2">
      <c r="B9184" s="144" t="s">
        <v>42632</v>
      </c>
      <c r="C9184" s="145" t="s">
        <v>42633</v>
      </c>
      <c r="D9184" s="145" t="s">
        <v>1549</v>
      </c>
      <c r="E9184" s="146">
        <v>4958.0200000000004</v>
      </c>
    </row>
    <row r="9185" spans="2:5" x14ac:dyDescent="0.2">
      <c r="B9185" s="144" t="s">
        <v>42634</v>
      </c>
      <c r="C9185" s="145" t="s">
        <v>42635</v>
      </c>
      <c r="D9185" s="145" t="s">
        <v>1549</v>
      </c>
      <c r="E9185" s="146">
        <v>5202.78</v>
      </c>
    </row>
    <row r="9186" spans="2:5" x14ac:dyDescent="0.2">
      <c r="B9186" s="144" t="s">
        <v>42636</v>
      </c>
      <c r="C9186" s="145" t="s">
        <v>42637</v>
      </c>
      <c r="D9186" s="145" t="s">
        <v>1549</v>
      </c>
      <c r="E9186" s="146">
        <v>10.71</v>
      </c>
    </row>
    <row r="9187" spans="2:5" x14ac:dyDescent="0.2">
      <c r="B9187" s="144" t="s">
        <v>42638</v>
      </c>
      <c r="C9187" s="145" t="s">
        <v>42639</v>
      </c>
      <c r="D9187" s="145" t="s">
        <v>1549</v>
      </c>
      <c r="E9187" s="146">
        <v>8.6199999999999992</v>
      </c>
    </row>
    <row r="9188" spans="2:5" x14ac:dyDescent="0.2">
      <c r="B9188" s="144" t="s">
        <v>42640</v>
      </c>
      <c r="C9188" s="145" t="s">
        <v>42641</v>
      </c>
      <c r="D9188" s="145" t="s">
        <v>1549</v>
      </c>
      <c r="E9188" s="146">
        <v>2371.7800000000002</v>
      </c>
    </row>
    <row r="9189" spans="2:5" x14ac:dyDescent="0.2">
      <c r="B9189" s="144" t="s">
        <v>42642</v>
      </c>
      <c r="C9189" s="145" t="s">
        <v>42643</v>
      </c>
      <c r="D9189" s="145" t="s">
        <v>1549</v>
      </c>
      <c r="E9189" s="146">
        <v>2447.5500000000002</v>
      </c>
    </row>
    <row r="9190" spans="2:5" x14ac:dyDescent="0.2">
      <c r="B9190" s="144" t="s">
        <v>42644</v>
      </c>
      <c r="C9190" s="145" t="s">
        <v>42645</v>
      </c>
      <c r="D9190" s="145" t="s">
        <v>1549</v>
      </c>
      <c r="E9190" s="146">
        <v>1085.8699999999999</v>
      </c>
    </row>
    <row r="9191" spans="2:5" x14ac:dyDescent="0.2">
      <c r="B9191" s="144" t="s">
        <v>42646</v>
      </c>
      <c r="C9191" s="145" t="s">
        <v>42647</v>
      </c>
      <c r="D9191" s="145" t="s">
        <v>1549</v>
      </c>
      <c r="E9191" s="146">
        <v>1423.76</v>
      </c>
    </row>
    <row r="9192" spans="2:5" x14ac:dyDescent="0.2">
      <c r="B9192" s="144" t="s">
        <v>42648</v>
      </c>
      <c r="C9192" s="145" t="s">
        <v>42649</v>
      </c>
      <c r="D9192" s="145" t="s">
        <v>5927</v>
      </c>
      <c r="E9192" s="146">
        <v>4600.33</v>
      </c>
    </row>
    <row r="9193" spans="2:5" x14ac:dyDescent="0.2">
      <c r="B9193" s="144" t="s">
        <v>42650</v>
      </c>
      <c r="C9193" s="145" t="s">
        <v>42651</v>
      </c>
      <c r="D9193" s="145" t="s">
        <v>1549</v>
      </c>
      <c r="E9193" s="146">
        <v>362.23</v>
      </c>
    </row>
    <row r="9194" spans="2:5" x14ac:dyDescent="0.2">
      <c r="B9194" s="144" t="s">
        <v>42652</v>
      </c>
      <c r="C9194" s="145" t="s">
        <v>42653</v>
      </c>
      <c r="D9194" s="145" t="s">
        <v>1549</v>
      </c>
      <c r="E9194" s="146">
        <v>6105.6</v>
      </c>
    </row>
    <row r="9195" spans="2:5" x14ac:dyDescent="0.2">
      <c r="B9195" s="144" t="s">
        <v>42654</v>
      </c>
      <c r="C9195" s="145" t="s">
        <v>42655</v>
      </c>
      <c r="D9195" s="145" t="s">
        <v>1549</v>
      </c>
      <c r="E9195" s="146">
        <v>6868.8</v>
      </c>
    </row>
    <row r="9196" spans="2:5" ht="33.75" x14ac:dyDescent="0.2">
      <c r="B9196" s="144" t="s">
        <v>42656</v>
      </c>
      <c r="C9196" s="145" t="s">
        <v>42657</v>
      </c>
      <c r="D9196" s="145" t="s">
        <v>1549</v>
      </c>
      <c r="E9196" s="146">
        <v>43826.38</v>
      </c>
    </row>
    <row r="9197" spans="2:5" ht="33.75" x14ac:dyDescent="0.2">
      <c r="B9197" s="144" t="s">
        <v>42658</v>
      </c>
      <c r="C9197" s="145" t="s">
        <v>42659</v>
      </c>
      <c r="D9197" s="145" t="s">
        <v>1549</v>
      </c>
      <c r="E9197" s="146">
        <v>24701.98</v>
      </c>
    </row>
    <row r="9198" spans="2:5" ht="22.5" x14ac:dyDescent="0.2">
      <c r="B9198" s="144" t="s">
        <v>42660</v>
      </c>
      <c r="C9198" s="145" t="s">
        <v>42661</v>
      </c>
      <c r="D9198" s="145" t="s">
        <v>1549</v>
      </c>
      <c r="E9198" s="146">
        <v>39218.15</v>
      </c>
    </row>
    <row r="9199" spans="2:5" x14ac:dyDescent="0.2">
      <c r="B9199" s="144" t="s">
        <v>42662</v>
      </c>
      <c r="C9199" s="145" t="s">
        <v>42663</v>
      </c>
      <c r="D9199" s="145" t="s">
        <v>1549</v>
      </c>
      <c r="E9199" s="146">
        <v>39.200000000000003</v>
      </c>
    </row>
    <row r="9200" spans="2:5" x14ac:dyDescent="0.2">
      <c r="B9200" s="144" t="s">
        <v>42664</v>
      </c>
      <c r="C9200" s="145" t="s">
        <v>42665</v>
      </c>
      <c r="D9200" s="145" t="s">
        <v>1549</v>
      </c>
      <c r="E9200" s="146">
        <v>71.66</v>
      </c>
    </row>
    <row r="9201" spans="2:5" x14ac:dyDescent="0.2">
      <c r="B9201" s="144" t="s">
        <v>42666</v>
      </c>
      <c r="C9201" s="145" t="s">
        <v>42667</v>
      </c>
      <c r="D9201" s="145" t="s">
        <v>1549</v>
      </c>
      <c r="E9201" s="146">
        <v>118.25</v>
      </c>
    </row>
    <row r="9202" spans="2:5" x14ac:dyDescent="0.2">
      <c r="B9202" s="144" t="s">
        <v>42668</v>
      </c>
      <c r="C9202" s="145" t="s">
        <v>42669</v>
      </c>
      <c r="D9202" s="145" t="s">
        <v>1549</v>
      </c>
      <c r="E9202" s="146">
        <v>176.35</v>
      </c>
    </row>
    <row r="9203" spans="2:5" x14ac:dyDescent="0.2">
      <c r="B9203" s="144" t="s">
        <v>42670</v>
      </c>
      <c r="C9203" s="145" t="s">
        <v>42671</v>
      </c>
      <c r="D9203" s="145" t="s">
        <v>1549</v>
      </c>
      <c r="E9203" s="146">
        <v>66.150000000000006</v>
      </c>
    </row>
    <row r="9204" spans="2:5" x14ac:dyDescent="0.2">
      <c r="B9204" s="144" t="s">
        <v>42672</v>
      </c>
      <c r="C9204" s="145" t="s">
        <v>42673</v>
      </c>
      <c r="D9204" s="145" t="s">
        <v>1549</v>
      </c>
      <c r="E9204" s="146">
        <v>1.1000000000000001</v>
      </c>
    </row>
    <row r="9205" spans="2:5" x14ac:dyDescent="0.2">
      <c r="B9205" s="144" t="s">
        <v>42674</v>
      </c>
      <c r="C9205" s="145" t="s">
        <v>42675</v>
      </c>
      <c r="D9205" s="145" t="s">
        <v>1549</v>
      </c>
      <c r="E9205" s="146">
        <v>11.72</v>
      </c>
    </row>
    <row r="9206" spans="2:5" x14ac:dyDescent="0.2">
      <c r="B9206" s="144" t="s">
        <v>42676</v>
      </c>
      <c r="C9206" s="145" t="s">
        <v>42677</v>
      </c>
      <c r="D9206" s="145" t="s">
        <v>1549</v>
      </c>
      <c r="E9206" s="146">
        <v>215565</v>
      </c>
    </row>
    <row r="9207" spans="2:5" ht="22.5" x14ac:dyDescent="0.2">
      <c r="B9207" s="144" t="s">
        <v>42678</v>
      </c>
      <c r="C9207" s="145" t="s">
        <v>42679</v>
      </c>
      <c r="D9207" s="145" t="s">
        <v>1549</v>
      </c>
      <c r="E9207" s="146">
        <v>2919.28</v>
      </c>
    </row>
    <row r="9208" spans="2:5" x14ac:dyDescent="0.2">
      <c r="B9208" s="144" t="s">
        <v>42680</v>
      </c>
      <c r="C9208" s="145" t="s">
        <v>42681</v>
      </c>
      <c r="D9208" s="145" t="s">
        <v>1549</v>
      </c>
      <c r="E9208" s="146">
        <v>1962.14</v>
      </c>
    </row>
    <row r="9209" spans="2:5" x14ac:dyDescent="0.2">
      <c r="B9209" s="144" t="s">
        <v>42682</v>
      </c>
      <c r="C9209" s="145" t="s">
        <v>42683</v>
      </c>
      <c r="D9209" s="145" t="s">
        <v>1549</v>
      </c>
      <c r="E9209" s="146">
        <v>2469.21</v>
      </c>
    </row>
    <row r="9210" spans="2:5" x14ac:dyDescent="0.2">
      <c r="B9210" s="144" t="s">
        <v>42684</v>
      </c>
      <c r="C9210" s="145" t="s">
        <v>42685</v>
      </c>
      <c r="D9210" s="145" t="s">
        <v>1549</v>
      </c>
      <c r="E9210" s="146">
        <v>2116.46</v>
      </c>
    </row>
    <row r="9211" spans="2:5" x14ac:dyDescent="0.2">
      <c r="B9211" s="144" t="s">
        <v>42686</v>
      </c>
      <c r="C9211" s="145" t="s">
        <v>42687</v>
      </c>
      <c r="D9211" s="145" t="s">
        <v>1549</v>
      </c>
      <c r="E9211" s="146">
        <v>3704.9</v>
      </c>
    </row>
    <row r="9212" spans="2:5" x14ac:dyDescent="0.2">
      <c r="B9212" s="144" t="s">
        <v>42688</v>
      </c>
      <c r="C9212" s="145" t="s">
        <v>42689</v>
      </c>
      <c r="D9212" s="145" t="s">
        <v>1549</v>
      </c>
      <c r="E9212" s="146">
        <v>3704.9</v>
      </c>
    </row>
    <row r="9213" spans="2:5" x14ac:dyDescent="0.2">
      <c r="B9213" s="144" t="s">
        <v>42690</v>
      </c>
      <c r="C9213" s="145" t="s">
        <v>42691</v>
      </c>
      <c r="D9213" s="145" t="s">
        <v>2759</v>
      </c>
      <c r="E9213" s="146">
        <v>11.04</v>
      </c>
    </row>
    <row r="9214" spans="2:5" x14ac:dyDescent="0.2">
      <c r="B9214" s="144" t="s">
        <v>42692</v>
      </c>
      <c r="C9214" s="145" t="s">
        <v>42693</v>
      </c>
      <c r="D9214" s="145" t="s">
        <v>1549</v>
      </c>
      <c r="E9214" s="146">
        <v>13.3</v>
      </c>
    </row>
    <row r="9215" spans="2:5" x14ac:dyDescent="0.2">
      <c r="B9215" s="144" t="s">
        <v>42694</v>
      </c>
      <c r="C9215" s="145" t="s">
        <v>42695</v>
      </c>
      <c r="D9215" s="145" t="s">
        <v>1549</v>
      </c>
      <c r="E9215" s="146">
        <v>42.74</v>
      </c>
    </row>
    <row r="9216" spans="2:5" x14ac:dyDescent="0.2">
      <c r="B9216" s="144" t="s">
        <v>42696</v>
      </c>
      <c r="C9216" s="145" t="s">
        <v>42697</v>
      </c>
      <c r="D9216" s="145" t="s">
        <v>1549</v>
      </c>
      <c r="E9216" s="146">
        <v>53.23</v>
      </c>
    </row>
    <row r="9217" spans="2:5" x14ac:dyDescent="0.2">
      <c r="B9217" s="144" t="s">
        <v>42698</v>
      </c>
      <c r="C9217" s="145" t="s">
        <v>42699</v>
      </c>
      <c r="D9217" s="145" t="s">
        <v>1549</v>
      </c>
      <c r="E9217" s="146">
        <v>53.23</v>
      </c>
    </row>
    <row r="9218" spans="2:5" x14ac:dyDescent="0.2">
      <c r="B9218" s="144" t="s">
        <v>42700</v>
      </c>
      <c r="C9218" s="145" t="s">
        <v>42701</v>
      </c>
      <c r="D9218" s="145" t="s">
        <v>1549</v>
      </c>
      <c r="E9218" s="146">
        <v>83.65</v>
      </c>
    </row>
    <row r="9219" spans="2:5" x14ac:dyDescent="0.2">
      <c r="B9219" s="144" t="s">
        <v>42702</v>
      </c>
      <c r="C9219" s="145" t="s">
        <v>42703</v>
      </c>
      <c r="D9219" s="145" t="s">
        <v>1549</v>
      </c>
      <c r="E9219" s="146">
        <v>83.65</v>
      </c>
    </row>
    <row r="9220" spans="2:5" x14ac:dyDescent="0.2">
      <c r="B9220" s="144" t="s">
        <v>42704</v>
      </c>
      <c r="C9220" s="145" t="s">
        <v>42705</v>
      </c>
      <c r="D9220" s="145" t="s">
        <v>1549</v>
      </c>
      <c r="E9220" s="146">
        <v>93.29</v>
      </c>
    </row>
    <row r="9221" spans="2:5" x14ac:dyDescent="0.2">
      <c r="B9221" s="144" t="s">
        <v>42706</v>
      </c>
      <c r="C9221" s="145" t="s">
        <v>42707</v>
      </c>
      <c r="D9221" s="145" t="s">
        <v>1549</v>
      </c>
      <c r="E9221" s="146">
        <v>93.29</v>
      </c>
    </row>
    <row r="9222" spans="2:5" x14ac:dyDescent="0.2">
      <c r="B9222" s="144" t="s">
        <v>42708</v>
      </c>
      <c r="C9222" s="145" t="s">
        <v>42709</v>
      </c>
      <c r="D9222" s="145" t="s">
        <v>1549</v>
      </c>
      <c r="E9222" s="146">
        <v>103.91</v>
      </c>
    </row>
    <row r="9223" spans="2:5" x14ac:dyDescent="0.2">
      <c r="B9223" s="144" t="s">
        <v>42710</v>
      </c>
      <c r="C9223" s="145" t="s">
        <v>42711</v>
      </c>
      <c r="D9223" s="145" t="s">
        <v>1549</v>
      </c>
      <c r="E9223" s="146">
        <v>103.91</v>
      </c>
    </row>
    <row r="9224" spans="2:5" x14ac:dyDescent="0.2">
      <c r="B9224" s="144" t="s">
        <v>42712</v>
      </c>
      <c r="C9224" s="145" t="s">
        <v>42713</v>
      </c>
      <c r="D9224" s="145" t="s">
        <v>1549</v>
      </c>
      <c r="E9224" s="146">
        <v>30.36</v>
      </c>
    </row>
    <row r="9225" spans="2:5" x14ac:dyDescent="0.2">
      <c r="B9225" s="144" t="s">
        <v>42714</v>
      </c>
      <c r="C9225" s="145" t="s">
        <v>42715</v>
      </c>
      <c r="D9225" s="145" t="s">
        <v>1549</v>
      </c>
      <c r="E9225" s="146">
        <v>33.64</v>
      </c>
    </row>
    <row r="9226" spans="2:5" x14ac:dyDescent="0.2">
      <c r="B9226" s="144" t="s">
        <v>42716</v>
      </c>
      <c r="C9226" s="145" t="s">
        <v>42717</v>
      </c>
      <c r="D9226" s="145" t="s">
        <v>1549</v>
      </c>
      <c r="E9226" s="146">
        <v>22.88</v>
      </c>
    </row>
    <row r="9227" spans="2:5" x14ac:dyDescent="0.2">
      <c r="B9227" s="144" t="s">
        <v>42718</v>
      </c>
      <c r="C9227" s="145" t="s">
        <v>42719</v>
      </c>
      <c r="D9227" s="145" t="s">
        <v>1549</v>
      </c>
      <c r="E9227" s="146">
        <v>22.88</v>
      </c>
    </row>
    <row r="9228" spans="2:5" x14ac:dyDescent="0.2">
      <c r="B9228" s="144" t="s">
        <v>42720</v>
      </c>
      <c r="C9228" s="145" t="s">
        <v>42721</v>
      </c>
      <c r="D9228" s="145" t="s">
        <v>1549</v>
      </c>
      <c r="E9228" s="146">
        <v>28.5</v>
      </c>
    </row>
    <row r="9229" spans="2:5" x14ac:dyDescent="0.2">
      <c r="B9229" s="144" t="s">
        <v>42722</v>
      </c>
      <c r="C9229" s="145" t="s">
        <v>42723</v>
      </c>
      <c r="D9229" s="145" t="s">
        <v>1549</v>
      </c>
      <c r="E9229" s="146">
        <v>24.8</v>
      </c>
    </row>
    <row r="9230" spans="2:5" x14ac:dyDescent="0.2">
      <c r="B9230" s="144" t="s">
        <v>42724</v>
      </c>
      <c r="C9230" s="145" t="s">
        <v>42725</v>
      </c>
      <c r="D9230" s="145" t="s">
        <v>1549</v>
      </c>
      <c r="E9230" s="146">
        <v>44.79</v>
      </c>
    </row>
    <row r="9231" spans="2:5" x14ac:dyDescent="0.2">
      <c r="B9231" s="144" t="s">
        <v>42726</v>
      </c>
      <c r="C9231" s="145" t="s">
        <v>42727</v>
      </c>
      <c r="D9231" s="145" t="s">
        <v>1549</v>
      </c>
      <c r="E9231" s="146">
        <v>44.79</v>
      </c>
    </row>
    <row r="9232" spans="2:5" x14ac:dyDescent="0.2">
      <c r="B9232" s="144" t="s">
        <v>42728</v>
      </c>
      <c r="C9232" s="145" t="s">
        <v>42729</v>
      </c>
      <c r="D9232" s="145" t="s">
        <v>1549</v>
      </c>
      <c r="E9232" s="146">
        <v>49.2</v>
      </c>
    </row>
    <row r="9233" spans="2:5" x14ac:dyDescent="0.2">
      <c r="B9233" s="144" t="s">
        <v>42730</v>
      </c>
      <c r="C9233" s="145" t="s">
        <v>42731</v>
      </c>
      <c r="D9233" s="145" t="s">
        <v>1549</v>
      </c>
      <c r="E9233" s="146">
        <v>50.4</v>
      </c>
    </row>
    <row r="9234" spans="2:5" x14ac:dyDescent="0.2">
      <c r="B9234" s="144" t="s">
        <v>42732</v>
      </c>
      <c r="C9234" s="145" t="s">
        <v>42733</v>
      </c>
      <c r="D9234" s="145" t="s">
        <v>1549</v>
      </c>
      <c r="E9234" s="146">
        <v>55.64</v>
      </c>
    </row>
    <row r="9235" spans="2:5" x14ac:dyDescent="0.2">
      <c r="B9235" s="144" t="s">
        <v>42734</v>
      </c>
      <c r="C9235" s="145" t="s">
        <v>42735</v>
      </c>
      <c r="D9235" s="145" t="s">
        <v>1549</v>
      </c>
      <c r="E9235" s="146">
        <v>63.2</v>
      </c>
    </row>
    <row r="9236" spans="2:5" x14ac:dyDescent="0.2">
      <c r="B9236" s="144" t="s">
        <v>42736</v>
      </c>
      <c r="C9236" s="145" t="s">
        <v>42737</v>
      </c>
      <c r="D9236" s="145" t="s">
        <v>1549</v>
      </c>
      <c r="E9236" s="146">
        <v>7.93</v>
      </c>
    </row>
    <row r="9237" spans="2:5" x14ac:dyDescent="0.2">
      <c r="B9237" s="144" t="s">
        <v>42738</v>
      </c>
      <c r="C9237" s="145" t="s">
        <v>42739</v>
      </c>
      <c r="D9237" s="145" t="s">
        <v>1549</v>
      </c>
      <c r="E9237" s="146">
        <v>7.81</v>
      </c>
    </row>
    <row r="9238" spans="2:5" x14ac:dyDescent="0.2">
      <c r="B9238" s="144" t="s">
        <v>42740</v>
      </c>
      <c r="C9238" s="145" t="s">
        <v>42741</v>
      </c>
      <c r="D9238" s="145" t="s">
        <v>1549</v>
      </c>
      <c r="E9238" s="146">
        <v>5.47</v>
      </c>
    </row>
    <row r="9239" spans="2:5" x14ac:dyDescent="0.2">
      <c r="B9239" s="144" t="s">
        <v>42742</v>
      </c>
      <c r="C9239" s="145" t="s">
        <v>42743</v>
      </c>
      <c r="D9239" s="145" t="s">
        <v>1549</v>
      </c>
      <c r="E9239" s="146">
        <v>5.28</v>
      </c>
    </row>
    <row r="9240" spans="2:5" x14ac:dyDescent="0.2">
      <c r="B9240" s="144" t="s">
        <v>42744</v>
      </c>
      <c r="C9240" s="145" t="s">
        <v>42745</v>
      </c>
      <c r="D9240" s="145" t="s">
        <v>1549</v>
      </c>
      <c r="E9240" s="146">
        <v>3.73</v>
      </c>
    </row>
    <row r="9241" spans="2:5" x14ac:dyDescent="0.2">
      <c r="B9241" s="144" t="s">
        <v>42746</v>
      </c>
      <c r="C9241" s="145" t="s">
        <v>42747</v>
      </c>
      <c r="D9241" s="145" t="s">
        <v>1549</v>
      </c>
      <c r="E9241" s="146">
        <v>3.49</v>
      </c>
    </row>
    <row r="9242" spans="2:5" x14ac:dyDescent="0.2">
      <c r="B9242" s="144" t="s">
        <v>42748</v>
      </c>
      <c r="C9242" s="145" t="s">
        <v>42749</v>
      </c>
      <c r="D9242" s="145" t="s">
        <v>1549</v>
      </c>
      <c r="E9242" s="146">
        <v>7.25</v>
      </c>
    </row>
    <row r="9243" spans="2:5" x14ac:dyDescent="0.2">
      <c r="B9243" s="144" t="s">
        <v>42750</v>
      </c>
      <c r="C9243" s="145" t="s">
        <v>42751</v>
      </c>
      <c r="D9243" s="145" t="s">
        <v>1549</v>
      </c>
      <c r="E9243" s="146">
        <v>7.11</v>
      </c>
    </row>
    <row r="9244" spans="2:5" x14ac:dyDescent="0.2">
      <c r="B9244" s="144" t="s">
        <v>42752</v>
      </c>
      <c r="C9244" s="145" t="s">
        <v>42753</v>
      </c>
      <c r="D9244" s="145" t="s">
        <v>1549</v>
      </c>
      <c r="E9244" s="146">
        <v>9.99</v>
      </c>
    </row>
    <row r="9245" spans="2:5" x14ac:dyDescent="0.2">
      <c r="B9245" s="144" t="s">
        <v>42754</v>
      </c>
      <c r="C9245" s="145" t="s">
        <v>42755</v>
      </c>
      <c r="D9245" s="145" t="s">
        <v>1549</v>
      </c>
      <c r="E9245" s="146">
        <v>9.99</v>
      </c>
    </row>
    <row r="9246" spans="2:5" x14ac:dyDescent="0.2">
      <c r="B9246" s="144" t="s">
        <v>42756</v>
      </c>
      <c r="C9246" s="145" t="s">
        <v>42757</v>
      </c>
      <c r="D9246" s="145" t="s">
        <v>1549</v>
      </c>
      <c r="E9246" s="146">
        <v>5.27</v>
      </c>
    </row>
    <row r="9247" spans="2:5" x14ac:dyDescent="0.2">
      <c r="B9247" s="144" t="s">
        <v>42758</v>
      </c>
      <c r="C9247" s="145" t="s">
        <v>42759</v>
      </c>
      <c r="D9247" s="145" t="s">
        <v>1549</v>
      </c>
      <c r="E9247" s="146">
        <v>5.27</v>
      </c>
    </row>
    <row r="9248" spans="2:5" x14ac:dyDescent="0.2">
      <c r="B9248" s="144" t="s">
        <v>42760</v>
      </c>
      <c r="C9248" s="145" t="s">
        <v>42761</v>
      </c>
      <c r="D9248" s="145" t="s">
        <v>1549</v>
      </c>
      <c r="E9248" s="146">
        <v>5.92</v>
      </c>
    </row>
    <row r="9249" spans="2:5" x14ac:dyDescent="0.2">
      <c r="B9249" s="144" t="s">
        <v>42762</v>
      </c>
      <c r="C9249" s="145" t="s">
        <v>42763</v>
      </c>
      <c r="D9249" s="145" t="s">
        <v>1549</v>
      </c>
      <c r="E9249" s="146">
        <v>5.92</v>
      </c>
    </row>
    <row r="9250" spans="2:5" x14ac:dyDescent="0.2">
      <c r="B9250" s="144" t="s">
        <v>42764</v>
      </c>
      <c r="C9250" s="145" t="s">
        <v>42765</v>
      </c>
      <c r="D9250" s="145" t="s">
        <v>1549</v>
      </c>
      <c r="E9250" s="146">
        <v>8.0299999999999994</v>
      </c>
    </row>
    <row r="9251" spans="2:5" x14ac:dyDescent="0.2">
      <c r="B9251" s="144" t="s">
        <v>42766</v>
      </c>
      <c r="C9251" s="145" t="s">
        <v>42767</v>
      </c>
      <c r="D9251" s="145" t="s">
        <v>1549</v>
      </c>
      <c r="E9251" s="146">
        <v>8.32</v>
      </c>
    </row>
    <row r="9252" spans="2:5" x14ac:dyDescent="0.2">
      <c r="B9252" s="144" t="s">
        <v>42768</v>
      </c>
      <c r="C9252" s="145" t="s">
        <v>42769</v>
      </c>
      <c r="D9252" s="145" t="s">
        <v>1549</v>
      </c>
      <c r="E9252" s="146">
        <v>15.15</v>
      </c>
    </row>
    <row r="9253" spans="2:5" x14ac:dyDescent="0.2">
      <c r="B9253" s="144" t="s">
        <v>42770</v>
      </c>
      <c r="C9253" s="145" t="s">
        <v>42771</v>
      </c>
      <c r="D9253" s="145" t="s">
        <v>1549</v>
      </c>
      <c r="E9253" s="146">
        <v>15.15</v>
      </c>
    </row>
    <row r="9254" spans="2:5" x14ac:dyDescent="0.2">
      <c r="B9254" s="144" t="s">
        <v>42772</v>
      </c>
      <c r="C9254" s="145" t="s">
        <v>42773</v>
      </c>
      <c r="D9254" s="145" t="s">
        <v>1549</v>
      </c>
      <c r="E9254" s="146">
        <v>10.050000000000001</v>
      </c>
    </row>
    <row r="9255" spans="2:5" x14ac:dyDescent="0.2">
      <c r="B9255" s="144" t="s">
        <v>42774</v>
      </c>
      <c r="C9255" s="145" t="s">
        <v>42775</v>
      </c>
      <c r="D9255" s="145" t="s">
        <v>1549</v>
      </c>
      <c r="E9255" s="146">
        <v>10.050000000000001</v>
      </c>
    </row>
    <row r="9256" spans="2:5" x14ac:dyDescent="0.2">
      <c r="B9256" s="144" t="s">
        <v>42776</v>
      </c>
      <c r="C9256" s="145" t="s">
        <v>42777</v>
      </c>
      <c r="D9256" s="145" t="s">
        <v>1549</v>
      </c>
      <c r="E9256" s="146">
        <v>13.3</v>
      </c>
    </row>
    <row r="9257" spans="2:5" x14ac:dyDescent="0.2">
      <c r="B9257" s="144" t="s">
        <v>42778</v>
      </c>
      <c r="C9257" s="145" t="s">
        <v>42779</v>
      </c>
      <c r="D9257" s="145" t="s">
        <v>1549</v>
      </c>
      <c r="E9257" s="146">
        <v>1324</v>
      </c>
    </row>
    <row r="9258" spans="2:5" x14ac:dyDescent="0.2">
      <c r="B9258" s="144" t="s">
        <v>42780</v>
      </c>
      <c r="C9258" s="145" t="s">
        <v>42781</v>
      </c>
      <c r="D9258" s="145" t="s">
        <v>1549</v>
      </c>
      <c r="E9258" s="146">
        <v>263.44</v>
      </c>
    </row>
    <row r="9259" spans="2:5" x14ac:dyDescent="0.2">
      <c r="B9259" s="144" t="s">
        <v>42782</v>
      </c>
      <c r="C9259" s="145" t="s">
        <v>42783</v>
      </c>
      <c r="D9259" s="145" t="s">
        <v>1549</v>
      </c>
      <c r="E9259" s="146">
        <v>1586.97</v>
      </c>
    </row>
    <row r="9260" spans="2:5" x14ac:dyDescent="0.2">
      <c r="B9260" s="144" t="s">
        <v>42784</v>
      </c>
      <c r="C9260" s="145" t="s">
        <v>42785</v>
      </c>
      <c r="D9260" s="145" t="s">
        <v>1549</v>
      </c>
      <c r="E9260" s="146">
        <v>5267.96</v>
      </c>
    </row>
    <row r="9261" spans="2:5" x14ac:dyDescent="0.2">
      <c r="B9261" s="144" t="s">
        <v>42786</v>
      </c>
      <c r="C9261" s="145" t="s">
        <v>42787</v>
      </c>
      <c r="D9261" s="145" t="s">
        <v>1549</v>
      </c>
      <c r="E9261" s="146">
        <v>157</v>
      </c>
    </row>
    <row r="9262" spans="2:5" x14ac:dyDescent="0.2">
      <c r="B9262" s="144" t="s">
        <v>42788</v>
      </c>
      <c r="C9262" s="145" t="s">
        <v>42789</v>
      </c>
      <c r="D9262" s="145" t="s">
        <v>1549</v>
      </c>
      <c r="E9262" s="146">
        <v>277.18</v>
      </c>
    </row>
    <row r="9263" spans="2:5" x14ac:dyDescent="0.2">
      <c r="B9263" s="144" t="s">
        <v>42790</v>
      </c>
      <c r="C9263" s="145" t="s">
        <v>42791</v>
      </c>
      <c r="D9263" s="145" t="s">
        <v>1549</v>
      </c>
      <c r="E9263" s="146">
        <v>85.21</v>
      </c>
    </row>
    <row r="9264" spans="2:5" x14ac:dyDescent="0.2">
      <c r="B9264" s="144" t="s">
        <v>42792</v>
      </c>
      <c r="C9264" s="145" t="s">
        <v>42793</v>
      </c>
      <c r="D9264" s="145" t="s">
        <v>1549</v>
      </c>
      <c r="E9264" s="146">
        <v>127.08</v>
      </c>
    </row>
    <row r="9265" spans="2:5" x14ac:dyDescent="0.2">
      <c r="B9265" s="144" t="s">
        <v>42794</v>
      </c>
      <c r="C9265" s="145" t="s">
        <v>42795</v>
      </c>
      <c r="D9265" s="145" t="s">
        <v>1549</v>
      </c>
      <c r="E9265" s="146">
        <v>263.44</v>
      </c>
    </row>
    <row r="9266" spans="2:5" x14ac:dyDescent="0.2">
      <c r="B9266" s="144" t="s">
        <v>42796</v>
      </c>
      <c r="C9266" s="145" t="s">
        <v>42797</v>
      </c>
      <c r="D9266" s="145" t="s">
        <v>1549</v>
      </c>
      <c r="E9266" s="146">
        <v>1393.76</v>
      </c>
    </row>
    <row r="9267" spans="2:5" x14ac:dyDescent="0.2">
      <c r="B9267" s="144" t="s">
        <v>42798</v>
      </c>
      <c r="C9267" s="145" t="s">
        <v>42799</v>
      </c>
      <c r="D9267" s="145" t="s">
        <v>1549</v>
      </c>
      <c r="E9267" s="146">
        <v>6338.95</v>
      </c>
    </row>
    <row r="9268" spans="2:5" x14ac:dyDescent="0.2">
      <c r="B9268" s="144" t="s">
        <v>42800</v>
      </c>
      <c r="C9268" s="145" t="s">
        <v>42801</v>
      </c>
      <c r="D9268" s="145" t="s">
        <v>1549</v>
      </c>
      <c r="E9268" s="146">
        <v>11522.71</v>
      </c>
    </row>
    <row r="9269" spans="2:5" x14ac:dyDescent="0.2">
      <c r="B9269" s="144" t="s">
        <v>42802</v>
      </c>
      <c r="C9269" s="145" t="s">
        <v>42803</v>
      </c>
      <c r="D9269" s="145" t="s">
        <v>1549</v>
      </c>
      <c r="E9269" s="146">
        <v>9574.7999999999993</v>
      </c>
    </row>
    <row r="9270" spans="2:5" x14ac:dyDescent="0.2">
      <c r="B9270" s="144" t="s">
        <v>42804</v>
      </c>
      <c r="C9270" s="145" t="s">
        <v>42805</v>
      </c>
      <c r="D9270" s="145" t="s">
        <v>1549</v>
      </c>
      <c r="E9270" s="146">
        <v>10312.16</v>
      </c>
    </row>
    <row r="9271" spans="2:5" x14ac:dyDescent="0.2">
      <c r="B9271" s="144" t="s">
        <v>42806</v>
      </c>
      <c r="C9271" s="145" t="s">
        <v>42807</v>
      </c>
      <c r="D9271" s="145" t="s">
        <v>1549</v>
      </c>
      <c r="E9271" s="146">
        <v>11048.31</v>
      </c>
    </row>
    <row r="9272" spans="2:5" x14ac:dyDescent="0.2">
      <c r="B9272" s="144" t="s">
        <v>42808</v>
      </c>
      <c r="C9272" s="145" t="s">
        <v>42809</v>
      </c>
      <c r="D9272" s="145" t="s">
        <v>1549</v>
      </c>
      <c r="E9272" s="146">
        <v>11988.48</v>
      </c>
    </row>
    <row r="9273" spans="2:5" x14ac:dyDescent="0.2">
      <c r="B9273" s="144" t="s">
        <v>42810</v>
      </c>
      <c r="C9273" s="145" t="s">
        <v>42811</v>
      </c>
      <c r="D9273" s="145" t="s">
        <v>1549</v>
      </c>
      <c r="E9273" s="146">
        <v>13821.76</v>
      </c>
    </row>
    <row r="9274" spans="2:5" x14ac:dyDescent="0.2">
      <c r="B9274" s="144" t="s">
        <v>42812</v>
      </c>
      <c r="C9274" s="145" t="s">
        <v>42813</v>
      </c>
      <c r="D9274" s="145" t="s">
        <v>1549</v>
      </c>
      <c r="E9274" s="146">
        <v>57123.98</v>
      </c>
    </row>
    <row r="9275" spans="2:5" x14ac:dyDescent="0.2">
      <c r="B9275" s="144" t="s">
        <v>42814</v>
      </c>
      <c r="C9275" s="145" t="s">
        <v>42815</v>
      </c>
      <c r="D9275" s="145" t="s">
        <v>1549</v>
      </c>
      <c r="E9275" s="146">
        <v>59132.63</v>
      </c>
    </row>
    <row r="9276" spans="2:5" x14ac:dyDescent="0.2">
      <c r="B9276" s="144" t="s">
        <v>42816</v>
      </c>
      <c r="C9276" s="145" t="s">
        <v>42817</v>
      </c>
      <c r="D9276" s="145" t="s">
        <v>1549</v>
      </c>
      <c r="E9276" s="146">
        <v>70655.08</v>
      </c>
    </row>
    <row r="9277" spans="2:5" x14ac:dyDescent="0.2">
      <c r="B9277" s="144" t="s">
        <v>42818</v>
      </c>
      <c r="C9277" s="145" t="s">
        <v>42819</v>
      </c>
      <c r="D9277" s="145" t="s">
        <v>1549</v>
      </c>
      <c r="E9277" s="146">
        <v>73236.42</v>
      </c>
    </row>
    <row r="9278" spans="2:5" x14ac:dyDescent="0.2">
      <c r="B9278" s="144" t="s">
        <v>42820</v>
      </c>
      <c r="C9278" s="145" t="s">
        <v>42821</v>
      </c>
      <c r="D9278" s="145" t="s">
        <v>1549</v>
      </c>
      <c r="E9278" s="146">
        <v>9492.5</v>
      </c>
    </row>
    <row r="9279" spans="2:5" x14ac:dyDescent="0.2">
      <c r="B9279" s="144" t="s">
        <v>42822</v>
      </c>
      <c r="C9279" s="145" t="s">
        <v>42823</v>
      </c>
      <c r="D9279" s="145" t="s">
        <v>1549</v>
      </c>
      <c r="E9279" s="146">
        <v>15247.61</v>
      </c>
    </row>
    <row r="9280" spans="2:5" x14ac:dyDescent="0.2">
      <c r="B9280" s="144" t="s">
        <v>42824</v>
      </c>
      <c r="C9280" s="145" t="s">
        <v>42825</v>
      </c>
      <c r="D9280" s="145" t="s">
        <v>1549</v>
      </c>
      <c r="E9280" s="146">
        <v>14151.71</v>
      </c>
    </row>
    <row r="9281" spans="2:5" x14ac:dyDescent="0.2">
      <c r="B9281" s="144" t="s">
        <v>42826</v>
      </c>
      <c r="C9281" s="145" t="s">
        <v>42827</v>
      </c>
      <c r="D9281" s="145" t="s">
        <v>1549</v>
      </c>
      <c r="E9281" s="146">
        <v>18613.419999999998</v>
      </c>
    </row>
    <row r="9282" spans="2:5" x14ac:dyDescent="0.2">
      <c r="B9282" s="144" t="s">
        <v>42828</v>
      </c>
      <c r="C9282" s="145" t="s">
        <v>42829</v>
      </c>
      <c r="D9282" s="145" t="s">
        <v>1549</v>
      </c>
      <c r="E9282" s="146">
        <v>21281.46</v>
      </c>
    </row>
    <row r="9283" spans="2:5" x14ac:dyDescent="0.2">
      <c r="B9283" s="144" t="s">
        <v>42830</v>
      </c>
      <c r="C9283" s="145" t="s">
        <v>42831</v>
      </c>
      <c r="D9283" s="145" t="s">
        <v>1549</v>
      </c>
      <c r="E9283" s="146">
        <v>31831.67</v>
      </c>
    </row>
    <row r="9284" spans="2:5" x14ac:dyDescent="0.2">
      <c r="B9284" s="144" t="s">
        <v>42832</v>
      </c>
      <c r="C9284" s="145" t="s">
        <v>42833</v>
      </c>
      <c r="D9284" s="145" t="s">
        <v>1549</v>
      </c>
      <c r="E9284" s="146">
        <v>39626.85</v>
      </c>
    </row>
    <row r="9285" spans="2:5" x14ac:dyDescent="0.2">
      <c r="B9285" s="144" t="s">
        <v>42834</v>
      </c>
      <c r="C9285" s="145" t="s">
        <v>42835</v>
      </c>
      <c r="D9285" s="145" t="s">
        <v>1549</v>
      </c>
      <c r="E9285" s="146">
        <v>44623.19</v>
      </c>
    </row>
    <row r="9286" spans="2:5" x14ac:dyDescent="0.2">
      <c r="B9286" s="144" t="s">
        <v>42836</v>
      </c>
      <c r="C9286" s="145" t="s">
        <v>42837</v>
      </c>
      <c r="D9286" s="145" t="s">
        <v>1549</v>
      </c>
      <c r="E9286" s="146">
        <v>56487.39</v>
      </c>
    </row>
    <row r="9287" spans="2:5" x14ac:dyDescent="0.2">
      <c r="B9287" s="144" t="s">
        <v>42838</v>
      </c>
      <c r="C9287" s="145" t="s">
        <v>42839</v>
      </c>
      <c r="D9287" s="145" t="s">
        <v>1549</v>
      </c>
      <c r="E9287" s="146">
        <v>59051.03</v>
      </c>
    </row>
    <row r="9288" spans="2:5" x14ac:dyDescent="0.2">
      <c r="B9288" s="144" t="s">
        <v>42840</v>
      </c>
      <c r="C9288" s="145" t="s">
        <v>42841</v>
      </c>
      <c r="D9288" s="145" t="s">
        <v>1549</v>
      </c>
      <c r="E9288" s="146">
        <v>70372.12</v>
      </c>
    </row>
    <row r="9289" spans="2:5" x14ac:dyDescent="0.2">
      <c r="B9289" s="144" t="s">
        <v>42842</v>
      </c>
      <c r="C9289" s="145" t="s">
        <v>42843</v>
      </c>
      <c r="D9289" s="145" t="s">
        <v>1549</v>
      </c>
      <c r="E9289" s="146">
        <v>73197.73</v>
      </c>
    </row>
    <row r="9290" spans="2:5" x14ac:dyDescent="0.2">
      <c r="B9290" s="144" t="s">
        <v>42844</v>
      </c>
      <c r="C9290" s="145" t="s">
        <v>42845</v>
      </c>
      <c r="D9290" s="145" t="s">
        <v>1549</v>
      </c>
      <c r="E9290" s="146">
        <v>9626.7199999999993</v>
      </c>
    </row>
    <row r="9291" spans="2:5" x14ac:dyDescent="0.2">
      <c r="B9291" s="144" t="s">
        <v>42846</v>
      </c>
      <c r="C9291" s="145" t="s">
        <v>42847</v>
      </c>
      <c r="D9291" s="145" t="s">
        <v>1549</v>
      </c>
      <c r="E9291" s="146">
        <v>15247.61</v>
      </c>
    </row>
    <row r="9292" spans="2:5" x14ac:dyDescent="0.2">
      <c r="B9292" s="144" t="s">
        <v>42848</v>
      </c>
      <c r="C9292" s="145" t="s">
        <v>42849</v>
      </c>
      <c r="D9292" s="145" t="s">
        <v>1549</v>
      </c>
      <c r="E9292" s="146">
        <v>13675.04</v>
      </c>
    </row>
    <row r="9293" spans="2:5" x14ac:dyDescent="0.2">
      <c r="B9293" s="144" t="s">
        <v>42850</v>
      </c>
      <c r="C9293" s="145" t="s">
        <v>42851</v>
      </c>
      <c r="D9293" s="145" t="s">
        <v>1549</v>
      </c>
      <c r="E9293" s="146">
        <v>18637.77</v>
      </c>
    </row>
    <row r="9294" spans="2:5" x14ac:dyDescent="0.2">
      <c r="B9294" s="144" t="s">
        <v>42852</v>
      </c>
      <c r="C9294" s="145" t="s">
        <v>42853</v>
      </c>
      <c r="D9294" s="145" t="s">
        <v>1549</v>
      </c>
      <c r="E9294" s="146">
        <v>20824.61</v>
      </c>
    </row>
    <row r="9295" spans="2:5" x14ac:dyDescent="0.2">
      <c r="B9295" s="144" t="s">
        <v>42854</v>
      </c>
      <c r="C9295" s="145" t="s">
        <v>42855</v>
      </c>
      <c r="D9295" s="145" t="s">
        <v>1549</v>
      </c>
      <c r="E9295" s="146">
        <v>30505.759999999998</v>
      </c>
    </row>
    <row r="9296" spans="2:5" x14ac:dyDescent="0.2">
      <c r="B9296" s="144" t="s">
        <v>42856</v>
      </c>
      <c r="C9296" s="145" t="s">
        <v>42857</v>
      </c>
      <c r="D9296" s="145" t="s">
        <v>1549</v>
      </c>
      <c r="E9296" s="146">
        <v>38480.199999999997</v>
      </c>
    </row>
    <row r="9297" spans="2:5" x14ac:dyDescent="0.2">
      <c r="B9297" s="144" t="s">
        <v>42858</v>
      </c>
      <c r="C9297" s="145" t="s">
        <v>42859</v>
      </c>
      <c r="D9297" s="145" t="s">
        <v>1549</v>
      </c>
      <c r="E9297" s="146">
        <v>44623.19</v>
      </c>
    </row>
    <row r="9298" spans="2:5" ht="22.5" x14ac:dyDescent="0.2">
      <c r="B9298" s="144" t="s">
        <v>42860</v>
      </c>
      <c r="C9298" s="145" t="s">
        <v>42861</v>
      </c>
      <c r="D9298" s="145" t="s">
        <v>1549</v>
      </c>
      <c r="E9298" s="146">
        <v>52338.92</v>
      </c>
    </row>
    <row r="9299" spans="2:5" ht="22.5" x14ac:dyDescent="0.2">
      <c r="B9299" s="144" t="s">
        <v>42862</v>
      </c>
      <c r="C9299" s="145" t="s">
        <v>42863</v>
      </c>
      <c r="D9299" s="145" t="s">
        <v>1549</v>
      </c>
      <c r="E9299" s="146">
        <v>60301.5</v>
      </c>
    </row>
    <row r="9300" spans="2:5" ht="33.75" x14ac:dyDescent="0.2">
      <c r="B9300" s="144" t="s">
        <v>42864</v>
      </c>
      <c r="C9300" s="145" t="s">
        <v>42865</v>
      </c>
      <c r="D9300" s="145" t="s">
        <v>1549</v>
      </c>
      <c r="E9300" s="146">
        <v>2068.44</v>
      </c>
    </row>
    <row r="9301" spans="2:5" ht="33.75" x14ac:dyDescent="0.2">
      <c r="B9301" s="144" t="s">
        <v>42866</v>
      </c>
      <c r="C9301" s="145" t="s">
        <v>42867</v>
      </c>
      <c r="D9301" s="145" t="s">
        <v>1549</v>
      </c>
      <c r="E9301" s="146">
        <v>534.63</v>
      </c>
    </row>
    <row r="9302" spans="2:5" ht="22.5" x14ac:dyDescent="0.2">
      <c r="B9302" s="144" t="s">
        <v>42868</v>
      </c>
      <c r="C9302" s="145" t="s">
        <v>42869</v>
      </c>
      <c r="D9302" s="145" t="s">
        <v>1549</v>
      </c>
      <c r="E9302" s="146">
        <v>472.04</v>
      </c>
    </row>
    <row r="9303" spans="2:5" x14ac:dyDescent="0.2">
      <c r="B9303" s="144" t="s">
        <v>42870</v>
      </c>
      <c r="C9303" s="145" t="s">
        <v>42871</v>
      </c>
      <c r="D9303" s="145" t="s">
        <v>1770</v>
      </c>
      <c r="E9303" s="146">
        <v>25</v>
      </c>
    </row>
    <row r="9304" spans="2:5" ht="22.5" x14ac:dyDescent="0.2">
      <c r="B9304" s="144" t="s">
        <v>42872</v>
      </c>
      <c r="C9304" s="145" t="s">
        <v>42873</v>
      </c>
      <c r="D9304" s="145" t="s">
        <v>1770</v>
      </c>
      <c r="E9304" s="146">
        <v>18.38</v>
      </c>
    </row>
    <row r="9305" spans="2:5" x14ac:dyDescent="0.2">
      <c r="B9305" s="144" t="s">
        <v>42874</v>
      </c>
      <c r="C9305" s="145" t="s">
        <v>42875</v>
      </c>
      <c r="D9305" s="145" t="s">
        <v>1549</v>
      </c>
      <c r="E9305" s="146">
        <v>17.22</v>
      </c>
    </row>
    <row r="9306" spans="2:5" x14ac:dyDescent="0.2">
      <c r="B9306" s="144" t="s">
        <v>42876</v>
      </c>
      <c r="C9306" s="145" t="s">
        <v>42877</v>
      </c>
      <c r="D9306" s="145" t="s">
        <v>1549</v>
      </c>
      <c r="E9306" s="146">
        <v>184.5</v>
      </c>
    </row>
    <row r="9307" spans="2:5" x14ac:dyDescent="0.2">
      <c r="B9307" s="144" t="s">
        <v>42878</v>
      </c>
      <c r="C9307" s="145" t="s">
        <v>42879</v>
      </c>
      <c r="D9307" s="145" t="s">
        <v>1549</v>
      </c>
      <c r="E9307" s="146">
        <v>16.7</v>
      </c>
    </row>
    <row r="9308" spans="2:5" x14ac:dyDescent="0.2">
      <c r="B9308" s="144" t="s">
        <v>42880</v>
      </c>
      <c r="C9308" s="145" t="s">
        <v>42881</v>
      </c>
      <c r="D9308" s="145" t="s">
        <v>1549</v>
      </c>
      <c r="E9308" s="146">
        <v>23.95</v>
      </c>
    </row>
    <row r="9309" spans="2:5" ht="22.5" x14ac:dyDescent="0.2">
      <c r="B9309" s="144" t="s">
        <v>42882</v>
      </c>
      <c r="C9309" s="145" t="s">
        <v>42883</v>
      </c>
      <c r="D9309" s="145" t="s">
        <v>1549</v>
      </c>
      <c r="E9309" s="146">
        <v>9790</v>
      </c>
    </row>
    <row r="9310" spans="2:5" x14ac:dyDescent="0.2">
      <c r="B9310" s="144" t="s">
        <v>42884</v>
      </c>
      <c r="C9310" s="145" t="s">
        <v>42885</v>
      </c>
      <c r="D9310" s="145" t="s">
        <v>1549</v>
      </c>
      <c r="E9310" s="146">
        <v>11438.55</v>
      </c>
    </row>
    <row r="9311" spans="2:5" ht="22.5" x14ac:dyDescent="0.2">
      <c r="B9311" s="144" t="s">
        <v>42886</v>
      </c>
      <c r="C9311" s="145" t="s">
        <v>42887</v>
      </c>
      <c r="D9311" s="145" t="s">
        <v>1549</v>
      </c>
      <c r="E9311" s="146">
        <v>13776.14</v>
      </c>
    </row>
    <row r="9312" spans="2:5" x14ac:dyDescent="0.2">
      <c r="B9312" s="144" t="s">
        <v>42888</v>
      </c>
      <c r="C9312" s="145" t="s">
        <v>42889</v>
      </c>
      <c r="D9312" s="145" t="s">
        <v>1549</v>
      </c>
      <c r="E9312" s="146">
        <v>21370.02</v>
      </c>
    </row>
    <row r="9313" spans="2:5" ht="22.5" x14ac:dyDescent="0.2">
      <c r="B9313" s="144" t="s">
        <v>42890</v>
      </c>
      <c r="C9313" s="145" t="s">
        <v>42891</v>
      </c>
      <c r="D9313" s="145" t="s">
        <v>1549</v>
      </c>
      <c r="E9313" s="146">
        <v>28769.54</v>
      </c>
    </row>
    <row r="9314" spans="2:5" ht="22.5" x14ac:dyDescent="0.2">
      <c r="B9314" s="144" t="s">
        <v>42892</v>
      </c>
      <c r="C9314" s="145" t="s">
        <v>42893</v>
      </c>
      <c r="D9314" s="145" t="s">
        <v>1549</v>
      </c>
      <c r="E9314" s="146">
        <v>4990.67</v>
      </c>
    </row>
    <row r="9315" spans="2:5" ht="22.5" x14ac:dyDescent="0.2">
      <c r="B9315" s="144" t="s">
        <v>42894</v>
      </c>
      <c r="C9315" s="145" t="s">
        <v>42895</v>
      </c>
      <c r="D9315" s="145" t="s">
        <v>1549</v>
      </c>
      <c r="E9315" s="146">
        <v>50973.34</v>
      </c>
    </row>
    <row r="9316" spans="2:5" ht="22.5" x14ac:dyDescent="0.2">
      <c r="B9316" s="144" t="s">
        <v>42896</v>
      </c>
      <c r="C9316" s="145" t="s">
        <v>42897</v>
      </c>
      <c r="D9316" s="145" t="s">
        <v>1549</v>
      </c>
      <c r="E9316" s="146">
        <v>5512</v>
      </c>
    </row>
    <row r="9317" spans="2:5" x14ac:dyDescent="0.2">
      <c r="B9317" s="144" t="s">
        <v>42898</v>
      </c>
      <c r="C9317" s="145" t="s">
        <v>42899</v>
      </c>
      <c r="D9317" s="145" t="s">
        <v>1549</v>
      </c>
      <c r="E9317" s="146">
        <v>1706</v>
      </c>
    </row>
    <row r="9318" spans="2:5" x14ac:dyDescent="0.2">
      <c r="B9318" s="144" t="s">
        <v>42900</v>
      </c>
      <c r="C9318" s="145" t="s">
        <v>42901</v>
      </c>
      <c r="D9318" s="145" t="s">
        <v>1549</v>
      </c>
      <c r="E9318" s="146">
        <v>2601</v>
      </c>
    </row>
    <row r="9319" spans="2:5" x14ac:dyDescent="0.2">
      <c r="B9319" s="144" t="s">
        <v>42902</v>
      </c>
      <c r="C9319" s="145" t="s">
        <v>42903</v>
      </c>
      <c r="D9319" s="145" t="s">
        <v>1549</v>
      </c>
      <c r="E9319" s="146">
        <v>2838</v>
      </c>
    </row>
    <row r="9320" spans="2:5" x14ac:dyDescent="0.2">
      <c r="B9320" s="144" t="s">
        <v>42904</v>
      </c>
      <c r="C9320" s="145" t="s">
        <v>42905</v>
      </c>
      <c r="D9320" s="145" t="s">
        <v>1549</v>
      </c>
      <c r="E9320" s="146">
        <v>3329.58</v>
      </c>
    </row>
    <row r="9321" spans="2:5" x14ac:dyDescent="0.2">
      <c r="B9321" s="144" t="s">
        <v>42906</v>
      </c>
      <c r="C9321" s="145" t="s">
        <v>42907</v>
      </c>
      <c r="D9321" s="145" t="s">
        <v>1549</v>
      </c>
      <c r="E9321" s="146">
        <v>3645</v>
      </c>
    </row>
    <row r="9322" spans="2:5" x14ac:dyDescent="0.2">
      <c r="B9322" s="144" t="s">
        <v>42908</v>
      </c>
      <c r="C9322" s="145" t="s">
        <v>42909</v>
      </c>
      <c r="D9322" s="145" t="s">
        <v>1549</v>
      </c>
      <c r="E9322" s="146">
        <v>4323.76</v>
      </c>
    </row>
    <row r="9323" spans="2:5" x14ac:dyDescent="0.2">
      <c r="B9323" s="144" t="s">
        <v>42910</v>
      </c>
      <c r="C9323" s="145" t="s">
        <v>42911</v>
      </c>
      <c r="D9323" s="145" t="s">
        <v>1549</v>
      </c>
      <c r="E9323" s="146">
        <v>4928</v>
      </c>
    </row>
    <row r="9324" spans="2:5" x14ac:dyDescent="0.2">
      <c r="B9324" s="144" t="s">
        <v>42912</v>
      </c>
      <c r="C9324" s="145" t="s">
        <v>42913</v>
      </c>
      <c r="D9324" s="145" t="s">
        <v>1549</v>
      </c>
      <c r="E9324" s="146">
        <v>5317.94</v>
      </c>
    </row>
    <row r="9325" spans="2:5" ht="22.5" x14ac:dyDescent="0.2">
      <c r="B9325" s="144" t="s">
        <v>42914</v>
      </c>
      <c r="C9325" s="145" t="s">
        <v>42915</v>
      </c>
      <c r="D9325" s="145" t="s">
        <v>1549</v>
      </c>
      <c r="E9325" s="146">
        <v>5815.03</v>
      </c>
    </row>
    <row r="9326" spans="2:5" x14ac:dyDescent="0.2">
      <c r="B9326" s="144" t="s">
        <v>42916</v>
      </c>
      <c r="C9326" s="145" t="s">
        <v>42917</v>
      </c>
      <c r="D9326" s="145" t="s">
        <v>1549</v>
      </c>
      <c r="E9326" s="146">
        <v>10553.73</v>
      </c>
    </row>
    <row r="9327" spans="2:5" x14ac:dyDescent="0.2">
      <c r="B9327" s="144" t="s">
        <v>42918</v>
      </c>
      <c r="C9327" s="145" t="s">
        <v>42919</v>
      </c>
      <c r="D9327" s="145" t="s">
        <v>1549</v>
      </c>
      <c r="E9327" s="146">
        <v>13556.87</v>
      </c>
    </row>
    <row r="9328" spans="2:5" x14ac:dyDescent="0.2">
      <c r="B9328" s="144" t="s">
        <v>42920</v>
      </c>
      <c r="C9328" s="145" t="s">
        <v>42921</v>
      </c>
      <c r="D9328" s="145" t="s">
        <v>1549</v>
      </c>
      <c r="E9328" s="146">
        <v>16560</v>
      </c>
    </row>
    <row r="9329" spans="2:5" x14ac:dyDescent="0.2">
      <c r="B9329" s="144" t="s">
        <v>42922</v>
      </c>
      <c r="C9329" s="145" t="s">
        <v>42923</v>
      </c>
      <c r="D9329" s="145" t="s">
        <v>1549</v>
      </c>
      <c r="E9329" s="146">
        <v>17080</v>
      </c>
    </row>
    <row r="9330" spans="2:5" x14ac:dyDescent="0.2">
      <c r="B9330" s="144" t="s">
        <v>42924</v>
      </c>
      <c r="C9330" s="145" t="s">
        <v>42925</v>
      </c>
      <c r="D9330" s="145" t="s">
        <v>1549</v>
      </c>
      <c r="E9330" s="146">
        <v>17600</v>
      </c>
    </row>
    <row r="9331" spans="2:5" x14ac:dyDescent="0.2">
      <c r="B9331" s="144" t="s">
        <v>42926</v>
      </c>
      <c r="C9331" s="145" t="s">
        <v>42927</v>
      </c>
      <c r="D9331" s="145" t="s">
        <v>1549</v>
      </c>
      <c r="E9331" s="146">
        <v>18120</v>
      </c>
    </row>
    <row r="9332" spans="2:5" x14ac:dyDescent="0.2">
      <c r="B9332" s="144" t="s">
        <v>42928</v>
      </c>
      <c r="C9332" s="145" t="s">
        <v>42929</v>
      </c>
      <c r="D9332" s="145" t="s">
        <v>1549</v>
      </c>
      <c r="E9332" s="146">
        <v>18555</v>
      </c>
    </row>
    <row r="9333" spans="2:5" x14ac:dyDescent="0.2">
      <c r="B9333" s="144" t="s">
        <v>42930</v>
      </c>
      <c r="C9333" s="145" t="s">
        <v>42931</v>
      </c>
      <c r="D9333" s="145" t="s">
        <v>1549</v>
      </c>
      <c r="E9333" s="146">
        <v>18990</v>
      </c>
    </row>
    <row r="9334" spans="2:5" x14ac:dyDescent="0.2">
      <c r="B9334" s="144" t="s">
        <v>42932</v>
      </c>
      <c r="C9334" s="145" t="s">
        <v>42933</v>
      </c>
      <c r="D9334" s="145" t="s">
        <v>1549</v>
      </c>
      <c r="E9334" s="146">
        <v>20887.5</v>
      </c>
    </row>
    <row r="9335" spans="2:5" x14ac:dyDescent="0.2">
      <c r="B9335" s="144" t="s">
        <v>42934</v>
      </c>
      <c r="C9335" s="145" t="s">
        <v>42935</v>
      </c>
      <c r="D9335" s="145" t="s">
        <v>1549</v>
      </c>
      <c r="E9335" s="146">
        <v>21836.25</v>
      </c>
    </row>
    <row r="9336" spans="2:5" x14ac:dyDescent="0.2">
      <c r="B9336" s="144" t="s">
        <v>42936</v>
      </c>
      <c r="C9336" s="145" t="s">
        <v>42937</v>
      </c>
      <c r="D9336" s="145" t="s">
        <v>1549</v>
      </c>
      <c r="E9336" s="146">
        <v>22785</v>
      </c>
    </row>
    <row r="9337" spans="2:5" x14ac:dyDescent="0.2">
      <c r="B9337" s="144" t="s">
        <v>42938</v>
      </c>
      <c r="C9337" s="145" t="s">
        <v>42939</v>
      </c>
      <c r="D9337" s="145" t="s">
        <v>1549</v>
      </c>
      <c r="E9337" s="146">
        <v>28596</v>
      </c>
    </row>
    <row r="9338" spans="2:5" x14ac:dyDescent="0.2">
      <c r="B9338" s="144" t="s">
        <v>42940</v>
      </c>
      <c r="C9338" s="145" t="s">
        <v>42941</v>
      </c>
      <c r="D9338" s="145" t="s">
        <v>1549</v>
      </c>
      <c r="E9338" s="146">
        <v>29348.67</v>
      </c>
    </row>
    <row r="9339" spans="2:5" x14ac:dyDescent="0.2">
      <c r="B9339" s="144" t="s">
        <v>42942</v>
      </c>
      <c r="C9339" s="145" t="s">
        <v>42943</v>
      </c>
      <c r="D9339" s="145" t="s">
        <v>1549</v>
      </c>
      <c r="E9339" s="146">
        <v>30101.33</v>
      </c>
    </row>
    <row r="9340" spans="2:5" x14ac:dyDescent="0.2">
      <c r="B9340" s="144" t="s">
        <v>42944</v>
      </c>
      <c r="C9340" s="145" t="s">
        <v>42945</v>
      </c>
      <c r="D9340" s="145" t="s">
        <v>1549</v>
      </c>
      <c r="E9340" s="146">
        <v>30854</v>
      </c>
    </row>
    <row r="9341" spans="2:5" x14ac:dyDescent="0.2">
      <c r="B9341" s="144" t="s">
        <v>42946</v>
      </c>
      <c r="C9341" s="145" t="s">
        <v>42947</v>
      </c>
      <c r="D9341" s="145" t="s">
        <v>1549</v>
      </c>
      <c r="E9341" s="146">
        <v>35512.99</v>
      </c>
    </row>
    <row r="9342" spans="2:5" x14ac:dyDescent="0.2">
      <c r="B9342" s="144" t="s">
        <v>42948</v>
      </c>
      <c r="C9342" s="145" t="s">
        <v>42949</v>
      </c>
      <c r="D9342" s="145" t="s">
        <v>1549</v>
      </c>
      <c r="E9342" s="146">
        <v>40252.1</v>
      </c>
    </row>
    <row r="9343" spans="2:5" x14ac:dyDescent="0.2">
      <c r="B9343" s="144" t="s">
        <v>42950</v>
      </c>
      <c r="C9343" s="145" t="s">
        <v>42951</v>
      </c>
      <c r="D9343" s="145" t="s">
        <v>1549</v>
      </c>
      <c r="E9343" s="146">
        <v>44048.63</v>
      </c>
    </row>
    <row r="9344" spans="2:5" x14ac:dyDescent="0.2">
      <c r="B9344" s="144" t="s">
        <v>42952</v>
      </c>
      <c r="C9344" s="145" t="s">
        <v>42953</v>
      </c>
      <c r="D9344" s="145" t="s">
        <v>1549</v>
      </c>
      <c r="E9344" s="146">
        <v>47845.15</v>
      </c>
    </row>
    <row r="9345" spans="2:5" x14ac:dyDescent="0.2">
      <c r="B9345" s="144" t="s">
        <v>42954</v>
      </c>
      <c r="C9345" s="145" t="s">
        <v>42955</v>
      </c>
      <c r="D9345" s="145" t="s">
        <v>1549</v>
      </c>
      <c r="E9345" s="146">
        <v>55207.5</v>
      </c>
    </row>
    <row r="9346" spans="2:5" x14ac:dyDescent="0.2">
      <c r="B9346" s="144" t="s">
        <v>42956</v>
      </c>
      <c r="C9346" s="145" t="s">
        <v>42957</v>
      </c>
      <c r="D9346" s="145" t="s">
        <v>1549</v>
      </c>
      <c r="E9346" s="146">
        <v>66983.67</v>
      </c>
    </row>
    <row r="9347" spans="2:5" x14ac:dyDescent="0.2">
      <c r="B9347" s="144" t="s">
        <v>42958</v>
      </c>
      <c r="C9347" s="145" t="s">
        <v>42959</v>
      </c>
      <c r="D9347" s="145" t="s">
        <v>1549</v>
      </c>
      <c r="E9347" s="146">
        <v>78759.83</v>
      </c>
    </row>
    <row r="9348" spans="2:5" x14ac:dyDescent="0.2">
      <c r="B9348" s="144" t="s">
        <v>42960</v>
      </c>
      <c r="C9348" s="145" t="s">
        <v>42961</v>
      </c>
      <c r="D9348" s="145" t="s">
        <v>1549</v>
      </c>
      <c r="E9348" s="146">
        <v>90536</v>
      </c>
    </row>
    <row r="9349" spans="2:5" x14ac:dyDescent="0.2">
      <c r="B9349" s="144" t="s">
        <v>42962</v>
      </c>
      <c r="C9349" s="145" t="s">
        <v>42963</v>
      </c>
      <c r="D9349" s="145" t="s">
        <v>1549</v>
      </c>
      <c r="E9349" s="146">
        <v>67.66</v>
      </c>
    </row>
    <row r="9350" spans="2:5" x14ac:dyDescent="0.2">
      <c r="B9350" s="144" t="s">
        <v>42964</v>
      </c>
      <c r="C9350" s="145" t="s">
        <v>42965</v>
      </c>
      <c r="D9350" s="145" t="s">
        <v>1549</v>
      </c>
      <c r="E9350" s="146">
        <v>8.9</v>
      </c>
    </row>
    <row r="9351" spans="2:5" x14ac:dyDescent="0.2">
      <c r="B9351" s="144" t="s">
        <v>42966</v>
      </c>
      <c r="C9351" s="145" t="s">
        <v>42967</v>
      </c>
      <c r="D9351" s="145" t="s">
        <v>1549</v>
      </c>
      <c r="E9351" s="146">
        <v>17.91</v>
      </c>
    </row>
    <row r="9352" spans="2:5" x14ac:dyDescent="0.2">
      <c r="B9352" s="144" t="s">
        <v>42968</v>
      </c>
      <c r="C9352" s="145" t="s">
        <v>42969</v>
      </c>
      <c r="D9352" s="145" t="s">
        <v>1549</v>
      </c>
      <c r="E9352" s="146">
        <v>7776.2</v>
      </c>
    </row>
    <row r="9353" spans="2:5" ht="33.75" x14ac:dyDescent="0.2">
      <c r="B9353" s="144" t="s">
        <v>42970</v>
      </c>
      <c r="C9353" s="145" t="s">
        <v>42971</v>
      </c>
      <c r="D9353" s="145" t="s">
        <v>1549</v>
      </c>
      <c r="E9353" s="146">
        <v>1764.67</v>
      </c>
    </row>
    <row r="9354" spans="2:5" x14ac:dyDescent="0.2">
      <c r="B9354" s="144" t="s">
        <v>42972</v>
      </c>
      <c r="C9354" s="145" t="s">
        <v>42973</v>
      </c>
      <c r="D9354" s="145" t="s">
        <v>1549</v>
      </c>
      <c r="E9354" s="146">
        <v>491.45</v>
      </c>
    </row>
    <row r="9355" spans="2:5" ht="22.5" x14ac:dyDescent="0.2">
      <c r="B9355" s="144" t="s">
        <v>42974</v>
      </c>
      <c r="C9355" s="145" t="s">
        <v>42975</v>
      </c>
      <c r="D9355" s="145" t="s">
        <v>1549</v>
      </c>
      <c r="E9355" s="146">
        <v>14289.05</v>
      </c>
    </row>
    <row r="9356" spans="2:5" x14ac:dyDescent="0.2">
      <c r="B9356" s="144" t="s">
        <v>42976</v>
      </c>
      <c r="C9356" s="145" t="s">
        <v>42977</v>
      </c>
      <c r="D9356" s="145" t="s">
        <v>1549</v>
      </c>
      <c r="E9356" s="146">
        <v>1950</v>
      </c>
    </row>
    <row r="9357" spans="2:5" ht="22.5" x14ac:dyDescent="0.2">
      <c r="B9357" s="144" t="s">
        <v>42978</v>
      </c>
      <c r="C9357" s="145" t="s">
        <v>42979</v>
      </c>
      <c r="D9357" s="145" t="s">
        <v>1549</v>
      </c>
      <c r="E9357" s="146">
        <v>1443.34</v>
      </c>
    </row>
    <row r="9358" spans="2:5" x14ac:dyDescent="0.2">
      <c r="B9358" s="144" t="s">
        <v>42980</v>
      </c>
      <c r="C9358" s="145" t="s">
        <v>42981</v>
      </c>
      <c r="D9358" s="145" t="s">
        <v>1549</v>
      </c>
      <c r="E9358" s="146">
        <v>12.91</v>
      </c>
    </row>
    <row r="9359" spans="2:5" x14ac:dyDescent="0.2">
      <c r="B9359" s="144" t="s">
        <v>42982</v>
      </c>
      <c r="C9359" s="145" t="s">
        <v>42983</v>
      </c>
      <c r="D9359" s="145" t="s">
        <v>1549</v>
      </c>
      <c r="E9359" s="146">
        <v>20.92</v>
      </c>
    </row>
    <row r="9360" spans="2:5" x14ac:dyDescent="0.2">
      <c r="B9360" s="144" t="s">
        <v>42984</v>
      </c>
      <c r="C9360" s="145" t="s">
        <v>42985</v>
      </c>
      <c r="D9360" s="145" t="s">
        <v>1549</v>
      </c>
      <c r="E9360" s="146">
        <v>72.77</v>
      </c>
    </row>
    <row r="9361" spans="2:5" x14ac:dyDescent="0.2">
      <c r="B9361" s="144" t="s">
        <v>42986</v>
      </c>
      <c r="C9361" s="145" t="s">
        <v>42987</v>
      </c>
      <c r="D9361" s="145" t="s">
        <v>1549</v>
      </c>
      <c r="E9361" s="146">
        <v>259.08999999999997</v>
      </c>
    </row>
    <row r="9362" spans="2:5" x14ac:dyDescent="0.2">
      <c r="B9362" s="144" t="s">
        <v>42988</v>
      </c>
      <c r="C9362" s="145" t="s">
        <v>42989</v>
      </c>
      <c r="D9362" s="145" t="s">
        <v>1549</v>
      </c>
      <c r="E9362" s="146">
        <v>82.54</v>
      </c>
    </row>
    <row r="9363" spans="2:5" x14ac:dyDescent="0.2">
      <c r="B9363" s="144" t="s">
        <v>42990</v>
      </c>
      <c r="C9363" s="145" t="s">
        <v>42991</v>
      </c>
      <c r="D9363" s="145" t="s">
        <v>1549</v>
      </c>
      <c r="E9363" s="146">
        <v>215.25</v>
      </c>
    </row>
    <row r="9364" spans="2:5" x14ac:dyDescent="0.2">
      <c r="B9364" s="144" t="s">
        <v>42992</v>
      </c>
      <c r="C9364" s="145" t="s">
        <v>42993</v>
      </c>
      <c r="D9364" s="145" t="s">
        <v>1549</v>
      </c>
      <c r="E9364" s="146">
        <v>50.05</v>
      </c>
    </row>
    <row r="9365" spans="2:5" ht="22.5" x14ac:dyDescent="0.2">
      <c r="B9365" s="144" t="s">
        <v>42994</v>
      </c>
      <c r="C9365" s="145" t="s">
        <v>42995</v>
      </c>
      <c r="D9365" s="145" t="s">
        <v>1549</v>
      </c>
      <c r="E9365" s="146">
        <v>4688.63</v>
      </c>
    </row>
    <row r="9366" spans="2:5" x14ac:dyDescent="0.2">
      <c r="B9366" s="144" t="s">
        <v>42996</v>
      </c>
      <c r="C9366" s="145" t="s">
        <v>42997</v>
      </c>
      <c r="D9366" s="145" t="s">
        <v>1549</v>
      </c>
      <c r="E9366" s="146">
        <v>247.24</v>
      </c>
    </row>
    <row r="9367" spans="2:5" x14ac:dyDescent="0.2">
      <c r="B9367" s="144" t="s">
        <v>42998</v>
      </c>
      <c r="C9367" s="145" t="s">
        <v>42999</v>
      </c>
      <c r="D9367" s="145" t="s">
        <v>1549</v>
      </c>
      <c r="E9367" s="146">
        <v>414.52</v>
      </c>
    </row>
    <row r="9368" spans="2:5" x14ac:dyDescent="0.2">
      <c r="B9368" s="144" t="s">
        <v>43000</v>
      </c>
      <c r="C9368" s="145" t="s">
        <v>43001</v>
      </c>
      <c r="D9368" s="145" t="s">
        <v>1549</v>
      </c>
      <c r="E9368" s="146">
        <v>563.35</v>
      </c>
    </row>
    <row r="9369" spans="2:5" x14ac:dyDescent="0.2">
      <c r="B9369" s="144" t="s">
        <v>43002</v>
      </c>
      <c r="C9369" s="145" t="s">
        <v>43003</v>
      </c>
      <c r="D9369" s="145" t="s">
        <v>1549</v>
      </c>
      <c r="E9369" s="146">
        <v>661.76</v>
      </c>
    </row>
    <row r="9370" spans="2:5" x14ac:dyDescent="0.2">
      <c r="B9370" s="144" t="s">
        <v>43004</v>
      </c>
      <c r="C9370" s="145" t="s">
        <v>43005</v>
      </c>
      <c r="D9370" s="145" t="s">
        <v>1549</v>
      </c>
      <c r="E9370" s="146">
        <v>960.65</v>
      </c>
    </row>
    <row r="9371" spans="2:5" x14ac:dyDescent="0.2">
      <c r="B9371" s="144" t="s">
        <v>43006</v>
      </c>
      <c r="C9371" s="145" t="s">
        <v>43007</v>
      </c>
      <c r="D9371" s="145" t="s">
        <v>1549</v>
      </c>
      <c r="E9371" s="146">
        <v>1159.92</v>
      </c>
    </row>
    <row r="9372" spans="2:5" x14ac:dyDescent="0.2">
      <c r="B9372" s="144" t="s">
        <v>43008</v>
      </c>
      <c r="C9372" s="145" t="s">
        <v>43009</v>
      </c>
      <c r="D9372" s="145" t="s">
        <v>1549</v>
      </c>
      <c r="E9372" s="146">
        <v>1655.63</v>
      </c>
    </row>
    <row r="9373" spans="2:5" x14ac:dyDescent="0.2">
      <c r="B9373" s="144" t="s">
        <v>43010</v>
      </c>
      <c r="C9373" s="145" t="s">
        <v>43011</v>
      </c>
      <c r="D9373" s="145" t="s">
        <v>1549</v>
      </c>
      <c r="E9373" s="146">
        <v>1987.73</v>
      </c>
    </row>
    <row r="9374" spans="2:5" x14ac:dyDescent="0.2">
      <c r="B9374" s="144" t="s">
        <v>43012</v>
      </c>
      <c r="C9374" s="145" t="s">
        <v>43013</v>
      </c>
      <c r="D9374" s="145" t="s">
        <v>1549</v>
      </c>
      <c r="E9374" s="146">
        <v>2317.38</v>
      </c>
    </row>
    <row r="9375" spans="2:5" x14ac:dyDescent="0.2">
      <c r="B9375" s="144" t="s">
        <v>43014</v>
      </c>
      <c r="C9375" s="145" t="s">
        <v>43015</v>
      </c>
      <c r="D9375" s="145" t="s">
        <v>1549</v>
      </c>
      <c r="E9375" s="146">
        <v>3075.08</v>
      </c>
    </row>
    <row r="9376" spans="2:5" x14ac:dyDescent="0.2">
      <c r="B9376" s="144" t="s">
        <v>43016</v>
      </c>
      <c r="C9376" s="145" t="s">
        <v>43017</v>
      </c>
      <c r="D9376" s="145" t="s">
        <v>1549</v>
      </c>
      <c r="E9376" s="146">
        <v>199.27</v>
      </c>
    </row>
    <row r="9377" spans="2:5" x14ac:dyDescent="0.2">
      <c r="B9377" s="144" t="s">
        <v>43018</v>
      </c>
      <c r="C9377" s="145" t="s">
        <v>43019</v>
      </c>
      <c r="D9377" s="145" t="s">
        <v>1549</v>
      </c>
      <c r="E9377" s="146">
        <v>92.4</v>
      </c>
    </row>
    <row r="9378" spans="2:5" x14ac:dyDescent="0.2">
      <c r="B9378" s="144" t="s">
        <v>43020</v>
      </c>
      <c r="C9378" s="145" t="s">
        <v>43021</v>
      </c>
      <c r="D9378" s="145" t="s">
        <v>1549</v>
      </c>
      <c r="E9378" s="146">
        <v>565.66</v>
      </c>
    </row>
    <row r="9379" spans="2:5" x14ac:dyDescent="0.2">
      <c r="B9379" s="144" t="s">
        <v>43022</v>
      </c>
      <c r="C9379" s="145" t="s">
        <v>43023</v>
      </c>
      <c r="D9379" s="145" t="s">
        <v>1549</v>
      </c>
      <c r="E9379" s="146">
        <v>42.5</v>
      </c>
    </row>
    <row r="9380" spans="2:5" x14ac:dyDescent="0.2">
      <c r="B9380" s="144" t="s">
        <v>43024</v>
      </c>
      <c r="C9380" s="145" t="s">
        <v>43025</v>
      </c>
      <c r="D9380" s="145" t="s">
        <v>1549</v>
      </c>
      <c r="E9380" s="146">
        <v>34.869999999999997</v>
      </c>
    </row>
    <row r="9381" spans="2:5" x14ac:dyDescent="0.2">
      <c r="B9381" s="144" t="s">
        <v>43026</v>
      </c>
      <c r="C9381" s="145" t="s">
        <v>43027</v>
      </c>
      <c r="D9381" s="145" t="s">
        <v>1549</v>
      </c>
      <c r="E9381" s="146">
        <v>41.76</v>
      </c>
    </row>
    <row r="9382" spans="2:5" x14ac:dyDescent="0.2">
      <c r="B9382" s="144" t="s">
        <v>43028</v>
      </c>
      <c r="C9382" s="145" t="s">
        <v>43029</v>
      </c>
      <c r="D9382" s="145" t="s">
        <v>1549</v>
      </c>
      <c r="E9382" s="146">
        <v>21.3</v>
      </c>
    </row>
    <row r="9383" spans="2:5" x14ac:dyDescent="0.2">
      <c r="B9383" s="144" t="s">
        <v>43030</v>
      </c>
      <c r="C9383" s="145" t="s">
        <v>43031</v>
      </c>
      <c r="D9383" s="145" t="s">
        <v>1549</v>
      </c>
      <c r="E9383" s="146">
        <v>692.7</v>
      </c>
    </row>
    <row r="9384" spans="2:5" x14ac:dyDescent="0.2">
      <c r="B9384" s="144" t="s">
        <v>43032</v>
      </c>
      <c r="C9384" s="145" t="s">
        <v>43033</v>
      </c>
      <c r="D9384" s="145" t="s">
        <v>1549</v>
      </c>
      <c r="E9384" s="146">
        <v>9349.06</v>
      </c>
    </row>
    <row r="9385" spans="2:5" x14ac:dyDescent="0.2">
      <c r="B9385" s="144" t="s">
        <v>43034</v>
      </c>
      <c r="C9385" s="145" t="s">
        <v>43035</v>
      </c>
      <c r="D9385" s="145" t="s">
        <v>1549</v>
      </c>
      <c r="E9385" s="146">
        <v>9563.0499999999993</v>
      </c>
    </row>
    <row r="9386" spans="2:5" x14ac:dyDescent="0.2">
      <c r="B9386" s="144" t="s">
        <v>43036</v>
      </c>
      <c r="C9386" s="145" t="s">
        <v>43037</v>
      </c>
      <c r="D9386" s="145" t="s">
        <v>1549</v>
      </c>
      <c r="E9386" s="146">
        <v>12463.25</v>
      </c>
    </row>
    <row r="9387" spans="2:5" x14ac:dyDescent="0.2">
      <c r="B9387" s="144" t="s">
        <v>43038</v>
      </c>
      <c r="C9387" s="145" t="s">
        <v>43039</v>
      </c>
      <c r="D9387" s="145" t="s">
        <v>1549</v>
      </c>
      <c r="E9387" s="146">
        <v>11220.11</v>
      </c>
    </row>
    <row r="9388" spans="2:5" x14ac:dyDescent="0.2">
      <c r="B9388" s="144" t="s">
        <v>43040</v>
      </c>
      <c r="C9388" s="145" t="s">
        <v>43041</v>
      </c>
      <c r="D9388" s="145" t="s">
        <v>1549</v>
      </c>
      <c r="E9388" s="146">
        <v>12907.08</v>
      </c>
    </row>
    <row r="9389" spans="2:5" x14ac:dyDescent="0.2">
      <c r="B9389" s="144" t="s">
        <v>43042</v>
      </c>
      <c r="C9389" s="145" t="s">
        <v>43043</v>
      </c>
      <c r="D9389" s="145" t="s">
        <v>1549</v>
      </c>
      <c r="E9389" s="146">
        <v>15564.47</v>
      </c>
    </row>
    <row r="9390" spans="2:5" x14ac:dyDescent="0.2">
      <c r="B9390" s="144" t="s">
        <v>43044</v>
      </c>
      <c r="C9390" s="145" t="s">
        <v>43045</v>
      </c>
      <c r="D9390" s="145" t="s">
        <v>1549</v>
      </c>
      <c r="E9390" s="146">
        <v>653.44000000000005</v>
      </c>
    </row>
    <row r="9391" spans="2:5" x14ac:dyDescent="0.2">
      <c r="B9391" s="144" t="s">
        <v>43046</v>
      </c>
      <c r="C9391" s="145" t="s">
        <v>43047</v>
      </c>
      <c r="D9391" s="145" t="s">
        <v>1549</v>
      </c>
      <c r="E9391" s="146">
        <v>631.17999999999995</v>
      </c>
    </row>
    <row r="9392" spans="2:5" x14ac:dyDescent="0.2">
      <c r="B9392" s="144" t="s">
        <v>43048</v>
      </c>
      <c r="C9392" s="145" t="s">
        <v>43049</v>
      </c>
      <c r="D9392" s="145" t="s">
        <v>1549</v>
      </c>
      <c r="E9392" s="146">
        <v>1221.6400000000001</v>
      </c>
    </row>
    <row r="9393" spans="2:5" x14ac:dyDescent="0.2">
      <c r="B9393" s="144" t="s">
        <v>43050</v>
      </c>
      <c r="C9393" s="145" t="s">
        <v>43051</v>
      </c>
      <c r="D9393" s="145" t="s">
        <v>1549</v>
      </c>
      <c r="E9393" s="146">
        <v>853.25</v>
      </c>
    </row>
    <row r="9394" spans="2:5" x14ac:dyDescent="0.2">
      <c r="B9394" s="144" t="s">
        <v>43052</v>
      </c>
      <c r="C9394" s="145" t="s">
        <v>43053</v>
      </c>
      <c r="D9394" s="145" t="s">
        <v>1549</v>
      </c>
      <c r="E9394" s="146">
        <v>778.8</v>
      </c>
    </row>
    <row r="9395" spans="2:5" x14ac:dyDescent="0.2">
      <c r="B9395" s="144" t="s">
        <v>43054</v>
      </c>
      <c r="C9395" s="145" t="s">
        <v>43055</v>
      </c>
      <c r="D9395" s="145" t="s">
        <v>1549</v>
      </c>
      <c r="E9395" s="146">
        <v>916.26</v>
      </c>
    </row>
    <row r="9396" spans="2:5" x14ac:dyDescent="0.2">
      <c r="B9396" s="144" t="s">
        <v>43056</v>
      </c>
      <c r="C9396" s="145" t="s">
        <v>43057</v>
      </c>
      <c r="D9396" s="145" t="s">
        <v>1549</v>
      </c>
      <c r="E9396" s="146">
        <v>1775.26</v>
      </c>
    </row>
    <row r="9397" spans="2:5" x14ac:dyDescent="0.2">
      <c r="B9397" s="144" t="s">
        <v>43058</v>
      </c>
      <c r="C9397" s="145" t="s">
        <v>43059</v>
      </c>
      <c r="D9397" s="145" t="s">
        <v>1549</v>
      </c>
      <c r="E9397" s="146">
        <v>400.87</v>
      </c>
    </row>
    <row r="9398" spans="2:5" x14ac:dyDescent="0.2">
      <c r="B9398" s="144" t="s">
        <v>43060</v>
      </c>
      <c r="C9398" s="145" t="s">
        <v>43061</v>
      </c>
      <c r="D9398" s="145" t="s">
        <v>1549</v>
      </c>
      <c r="E9398" s="146">
        <v>495.05</v>
      </c>
    </row>
    <row r="9399" spans="2:5" x14ac:dyDescent="0.2">
      <c r="B9399" s="144" t="s">
        <v>43062</v>
      </c>
      <c r="C9399" s="145" t="s">
        <v>43063</v>
      </c>
      <c r="D9399" s="145" t="s">
        <v>1549</v>
      </c>
      <c r="E9399" s="146">
        <v>653.44000000000005</v>
      </c>
    </row>
    <row r="9400" spans="2:5" x14ac:dyDescent="0.2">
      <c r="B9400" s="144" t="s">
        <v>43064</v>
      </c>
      <c r="C9400" s="145" t="s">
        <v>43065</v>
      </c>
      <c r="D9400" s="145" t="s">
        <v>1549</v>
      </c>
      <c r="E9400" s="146">
        <v>687.9</v>
      </c>
    </row>
    <row r="9401" spans="2:5" x14ac:dyDescent="0.2">
      <c r="B9401" s="144" t="s">
        <v>43066</v>
      </c>
      <c r="C9401" s="145" t="s">
        <v>43067</v>
      </c>
      <c r="D9401" s="145" t="s">
        <v>1549</v>
      </c>
      <c r="E9401" s="146">
        <v>647.48</v>
      </c>
    </row>
    <row r="9402" spans="2:5" x14ac:dyDescent="0.2">
      <c r="B9402" s="144" t="s">
        <v>43068</v>
      </c>
      <c r="C9402" s="145" t="s">
        <v>43069</v>
      </c>
      <c r="D9402" s="145" t="s">
        <v>1549</v>
      </c>
      <c r="E9402" s="146">
        <v>631.17999999999995</v>
      </c>
    </row>
    <row r="9403" spans="2:5" x14ac:dyDescent="0.2">
      <c r="B9403" s="144" t="s">
        <v>43070</v>
      </c>
      <c r="C9403" s="145" t="s">
        <v>43071</v>
      </c>
      <c r="D9403" s="145" t="s">
        <v>1549</v>
      </c>
      <c r="E9403" s="146">
        <v>1207.1099999999999</v>
      </c>
    </row>
    <row r="9404" spans="2:5" x14ac:dyDescent="0.2">
      <c r="B9404" s="144" t="s">
        <v>43072</v>
      </c>
      <c r="C9404" s="145" t="s">
        <v>43073</v>
      </c>
      <c r="D9404" s="145" t="s">
        <v>1549</v>
      </c>
      <c r="E9404" s="146">
        <v>1259.6099999999999</v>
      </c>
    </row>
    <row r="9405" spans="2:5" x14ac:dyDescent="0.2">
      <c r="B9405" s="144" t="s">
        <v>43074</v>
      </c>
      <c r="C9405" s="145" t="s">
        <v>43075</v>
      </c>
      <c r="D9405" s="145" t="s">
        <v>1549</v>
      </c>
      <c r="E9405" s="146">
        <v>853.25</v>
      </c>
    </row>
    <row r="9406" spans="2:5" x14ac:dyDescent="0.2">
      <c r="B9406" s="144" t="s">
        <v>43076</v>
      </c>
      <c r="C9406" s="145" t="s">
        <v>43077</v>
      </c>
      <c r="D9406" s="145" t="s">
        <v>1549</v>
      </c>
      <c r="E9406" s="146">
        <v>1384.41</v>
      </c>
    </row>
    <row r="9407" spans="2:5" x14ac:dyDescent="0.2">
      <c r="B9407" s="144" t="s">
        <v>43078</v>
      </c>
      <c r="C9407" s="145" t="s">
        <v>43079</v>
      </c>
      <c r="D9407" s="145" t="s">
        <v>1549</v>
      </c>
      <c r="E9407" s="146">
        <v>1400.96</v>
      </c>
    </row>
    <row r="9408" spans="2:5" x14ac:dyDescent="0.2">
      <c r="B9408" s="144" t="s">
        <v>43080</v>
      </c>
      <c r="C9408" s="145" t="s">
        <v>43081</v>
      </c>
      <c r="D9408" s="145" t="s">
        <v>1549</v>
      </c>
      <c r="E9408" s="146">
        <v>778.8</v>
      </c>
    </row>
    <row r="9409" spans="2:5" x14ac:dyDescent="0.2">
      <c r="B9409" s="144" t="s">
        <v>43082</v>
      </c>
      <c r="C9409" s="145" t="s">
        <v>43083</v>
      </c>
      <c r="D9409" s="145" t="s">
        <v>1549</v>
      </c>
      <c r="E9409" s="146">
        <v>1052.07</v>
      </c>
    </row>
    <row r="9410" spans="2:5" x14ac:dyDescent="0.2">
      <c r="B9410" s="144" t="s">
        <v>43084</v>
      </c>
      <c r="C9410" s="145" t="s">
        <v>43085</v>
      </c>
      <c r="D9410" s="145" t="s">
        <v>1549</v>
      </c>
      <c r="E9410" s="146">
        <v>1546.99</v>
      </c>
    </row>
    <row r="9411" spans="2:5" x14ac:dyDescent="0.2">
      <c r="B9411" s="144" t="s">
        <v>43086</v>
      </c>
      <c r="C9411" s="145" t="s">
        <v>43087</v>
      </c>
      <c r="D9411" s="145" t="s">
        <v>1549</v>
      </c>
      <c r="E9411" s="146">
        <v>1890.66</v>
      </c>
    </row>
    <row r="9412" spans="2:5" x14ac:dyDescent="0.2">
      <c r="B9412" s="144" t="s">
        <v>43088</v>
      </c>
      <c r="C9412" s="145" t="s">
        <v>43089</v>
      </c>
      <c r="D9412" s="145" t="s">
        <v>1549</v>
      </c>
      <c r="E9412" s="146">
        <v>916.26</v>
      </c>
    </row>
    <row r="9413" spans="2:5" x14ac:dyDescent="0.2">
      <c r="B9413" s="144" t="s">
        <v>43090</v>
      </c>
      <c r="C9413" s="145" t="s">
        <v>43091</v>
      </c>
      <c r="D9413" s="145" t="s">
        <v>1549</v>
      </c>
      <c r="E9413" s="146">
        <v>1541.98</v>
      </c>
    </row>
    <row r="9414" spans="2:5" x14ac:dyDescent="0.2">
      <c r="B9414" s="144" t="s">
        <v>43092</v>
      </c>
      <c r="C9414" s="145" t="s">
        <v>43093</v>
      </c>
      <c r="D9414" s="145" t="s">
        <v>1549</v>
      </c>
      <c r="E9414" s="146">
        <v>1872.94</v>
      </c>
    </row>
    <row r="9415" spans="2:5" x14ac:dyDescent="0.2">
      <c r="B9415" s="144" t="s">
        <v>43094</v>
      </c>
      <c r="C9415" s="145" t="s">
        <v>43095</v>
      </c>
      <c r="D9415" s="145" t="s">
        <v>1549</v>
      </c>
      <c r="E9415" s="146">
        <v>2021.46</v>
      </c>
    </row>
    <row r="9416" spans="2:5" x14ac:dyDescent="0.2">
      <c r="B9416" s="144" t="s">
        <v>43096</v>
      </c>
      <c r="C9416" s="145" t="s">
        <v>43097</v>
      </c>
      <c r="D9416" s="145" t="s">
        <v>1549</v>
      </c>
      <c r="E9416" s="146">
        <v>1821.9</v>
      </c>
    </row>
    <row r="9417" spans="2:5" x14ac:dyDescent="0.2">
      <c r="B9417" s="144" t="s">
        <v>43098</v>
      </c>
      <c r="C9417" s="145" t="s">
        <v>43099</v>
      </c>
      <c r="D9417" s="145" t="s">
        <v>1549</v>
      </c>
      <c r="E9417" s="146">
        <v>4905.24</v>
      </c>
    </row>
    <row r="9418" spans="2:5" x14ac:dyDescent="0.2">
      <c r="B9418" s="144" t="s">
        <v>43100</v>
      </c>
      <c r="C9418" s="145" t="s">
        <v>43101</v>
      </c>
      <c r="D9418" s="145" t="s">
        <v>1549</v>
      </c>
      <c r="E9418" s="146">
        <v>4951.62</v>
      </c>
    </row>
    <row r="9419" spans="2:5" x14ac:dyDescent="0.2">
      <c r="B9419" s="144" t="s">
        <v>43102</v>
      </c>
      <c r="C9419" s="145" t="s">
        <v>43103</v>
      </c>
      <c r="D9419" s="145" t="s">
        <v>1549</v>
      </c>
      <c r="E9419" s="146">
        <v>5139.67</v>
      </c>
    </row>
    <row r="9420" spans="2:5" x14ac:dyDescent="0.2">
      <c r="B9420" s="144" t="s">
        <v>43104</v>
      </c>
      <c r="C9420" s="145" t="s">
        <v>43105</v>
      </c>
      <c r="D9420" s="145" t="s">
        <v>1549</v>
      </c>
      <c r="E9420" s="146">
        <v>1775.26</v>
      </c>
    </row>
    <row r="9421" spans="2:5" x14ac:dyDescent="0.2">
      <c r="B9421" s="144" t="s">
        <v>43106</v>
      </c>
      <c r="C9421" s="145" t="s">
        <v>43107</v>
      </c>
      <c r="D9421" s="145" t="s">
        <v>1549</v>
      </c>
      <c r="E9421" s="146">
        <v>2480.94</v>
      </c>
    </row>
    <row r="9422" spans="2:5" x14ac:dyDescent="0.2">
      <c r="B9422" s="144" t="s">
        <v>43108</v>
      </c>
      <c r="C9422" s="145" t="s">
        <v>43109</v>
      </c>
      <c r="D9422" s="145" t="s">
        <v>1549</v>
      </c>
      <c r="E9422" s="146">
        <v>4953.41</v>
      </c>
    </row>
    <row r="9423" spans="2:5" x14ac:dyDescent="0.2">
      <c r="B9423" s="144" t="s">
        <v>43110</v>
      </c>
      <c r="C9423" s="145" t="s">
        <v>43111</v>
      </c>
      <c r="D9423" s="145" t="s">
        <v>1549</v>
      </c>
      <c r="E9423" s="146">
        <v>5092.7</v>
      </c>
    </row>
    <row r="9424" spans="2:5" x14ac:dyDescent="0.2">
      <c r="B9424" s="144" t="s">
        <v>43112</v>
      </c>
      <c r="C9424" s="145" t="s">
        <v>43113</v>
      </c>
      <c r="D9424" s="145" t="s">
        <v>1549</v>
      </c>
      <c r="E9424" s="146">
        <v>6282.42</v>
      </c>
    </row>
    <row r="9425" spans="2:5" x14ac:dyDescent="0.2">
      <c r="B9425" s="144" t="s">
        <v>43114</v>
      </c>
      <c r="C9425" s="145" t="s">
        <v>43115</v>
      </c>
      <c r="D9425" s="145" t="s">
        <v>1549</v>
      </c>
      <c r="E9425" s="146">
        <v>2466.41</v>
      </c>
    </row>
    <row r="9426" spans="2:5" x14ac:dyDescent="0.2">
      <c r="B9426" s="144" t="s">
        <v>43116</v>
      </c>
      <c r="C9426" s="145" t="s">
        <v>43117</v>
      </c>
      <c r="D9426" s="145" t="s">
        <v>1549</v>
      </c>
      <c r="E9426" s="146">
        <v>4908.3599999999997</v>
      </c>
    </row>
    <row r="9427" spans="2:5" x14ac:dyDescent="0.2">
      <c r="B9427" s="144" t="s">
        <v>43118</v>
      </c>
      <c r="C9427" s="145" t="s">
        <v>43119</v>
      </c>
      <c r="D9427" s="145" t="s">
        <v>1549</v>
      </c>
      <c r="E9427" s="146">
        <v>5211.83</v>
      </c>
    </row>
    <row r="9428" spans="2:5" x14ac:dyDescent="0.2">
      <c r="B9428" s="144" t="s">
        <v>43120</v>
      </c>
      <c r="C9428" s="145" t="s">
        <v>43121</v>
      </c>
      <c r="D9428" s="145" t="s">
        <v>1549</v>
      </c>
      <c r="E9428" s="146">
        <v>6068.15</v>
      </c>
    </row>
    <row r="9429" spans="2:5" x14ac:dyDescent="0.2">
      <c r="B9429" s="144" t="s">
        <v>43122</v>
      </c>
      <c r="C9429" s="145" t="s">
        <v>43123</v>
      </c>
      <c r="D9429" s="145" t="s">
        <v>1549</v>
      </c>
      <c r="E9429" s="146">
        <v>7229.02</v>
      </c>
    </row>
    <row r="9430" spans="2:5" x14ac:dyDescent="0.2">
      <c r="B9430" s="144" t="s">
        <v>43124</v>
      </c>
      <c r="C9430" s="145" t="s">
        <v>43125</v>
      </c>
      <c r="D9430" s="145" t="s">
        <v>1549</v>
      </c>
      <c r="E9430" s="146">
        <v>12478.84</v>
      </c>
    </row>
    <row r="9431" spans="2:5" x14ac:dyDescent="0.2">
      <c r="B9431" s="144" t="s">
        <v>43126</v>
      </c>
      <c r="C9431" s="145" t="s">
        <v>43127</v>
      </c>
      <c r="D9431" s="145" t="s">
        <v>1549</v>
      </c>
      <c r="E9431" s="146">
        <v>531.25</v>
      </c>
    </row>
    <row r="9432" spans="2:5" x14ac:dyDescent="0.2">
      <c r="B9432" s="144" t="s">
        <v>43128</v>
      </c>
      <c r="C9432" s="145" t="s">
        <v>43129</v>
      </c>
      <c r="D9432" s="145" t="s">
        <v>1549</v>
      </c>
      <c r="E9432" s="146">
        <v>477.73</v>
      </c>
    </row>
    <row r="9433" spans="2:5" x14ac:dyDescent="0.2">
      <c r="B9433" s="144" t="s">
        <v>43130</v>
      </c>
      <c r="C9433" s="145" t="s">
        <v>43131</v>
      </c>
      <c r="D9433" s="145" t="s">
        <v>1549</v>
      </c>
      <c r="E9433" s="146">
        <v>803.88</v>
      </c>
    </row>
    <row r="9434" spans="2:5" x14ac:dyDescent="0.2">
      <c r="B9434" s="144" t="s">
        <v>43132</v>
      </c>
      <c r="C9434" s="145" t="s">
        <v>43133</v>
      </c>
      <c r="D9434" s="145" t="s">
        <v>1549</v>
      </c>
      <c r="E9434" s="146">
        <v>939.68</v>
      </c>
    </row>
    <row r="9435" spans="2:5" x14ac:dyDescent="0.2">
      <c r="B9435" s="144" t="s">
        <v>43134</v>
      </c>
      <c r="C9435" s="145" t="s">
        <v>43135</v>
      </c>
      <c r="D9435" s="145" t="s">
        <v>1549</v>
      </c>
      <c r="E9435" s="146">
        <v>769.05</v>
      </c>
    </row>
    <row r="9436" spans="2:5" x14ac:dyDescent="0.2">
      <c r="B9436" s="144" t="s">
        <v>43136</v>
      </c>
      <c r="C9436" s="145" t="s">
        <v>43137</v>
      </c>
      <c r="D9436" s="145" t="s">
        <v>1549</v>
      </c>
      <c r="E9436" s="146">
        <v>792.45</v>
      </c>
    </row>
    <row r="9437" spans="2:5" x14ac:dyDescent="0.2">
      <c r="B9437" s="144" t="s">
        <v>43138</v>
      </c>
      <c r="C9437" s="145" t="s">
        <v>43139</v>
      </c>
      <c r="D9437" s="145" t="s">
        <v>1549</v>
      </c>
      <c r="E9437" s="146">
        <v>1408.95</v>
      </c>
    </row>
    <row r="9438" spans="2:5" x14ac:dyDescent="0.2">
      <c r="B9438" s="144" t="s">
        <v>43140</v>
      </c>
      <c r="C9438" s="145" t="s">
        <v>43141</v>
      </c>
      <c r="D9438" s="145" t="s">
        <v>1549</v>
      </c>
      <c r="E9438" s="146">
        <v>981.86</v>
      </c>
    </row>
    <row r="9439" spans="2:5" x14ac:dyDescent="0.2">
      <c r="B9439" s="144" t="s">
        <v>43142</v>
      </c>
      <c r="C9439" s="145" t="s">
        <v>43143</v>
      </c>
      <c r="D9439" s="145" t="s">
        <v>1549</v>
      </c>
      <c r="E9439" s="146">
        <v>1009.13</v>
      </c>
    </row>
    <row r="9440" spans="2:5" x14ac:dyDescent="0.2">
      <c r="B9440" s="144" t="s">
        <v>43144</v>
      </c>
      <c r="C9440" s="145" t="s">
        <v>43145</v>
      </c>
      <c r="D9440" s="145" t="s">
        <v>1549</v>
      </c>
      <c r="E9440" s="146">
        <v>1588.09</v>
      </c>
    </row>
    <row r="9441" spans="2:5" x14ac:dyDescent="0.2">
      <c r="B9441" s="144" t="s">
        <v>43146</v>
      </c>
      <c r="C9441" s="145" t="s">
        <v>43147</v>
      </c>
      <c r="D9441" s="145" t="s">
        <v>1549</v>
      </c>
      <c r="E9441" s="146">
        <v>903.16</v>
      </c>
    </row>
    <row r="9442" spans="2:5" x14ac:dyDescent="0.2">
      <c r="B9442" s="144" t="s">
        <v>43148</v>
      </c>
      <c r="C9442" s="145" t="s">
        <v>43149</v>
      </c>
      <c r="D9442" s="145" t="s">
        <v>1549</v>
      </c>
      <c r="E9442" s="146">
        <v>949.3</v>
      </c>
    </row>
    <row r="9443" spans="2:5" x14ac:dyDescent="0.2">
      <c r="B9443" s="144" t="s">
        <v>43150</v>
      </c>
      <c r="C9443" s="145" t="s">
        <v>43151</v>
      </c>
      <c r="D9443" s="145" t="s">
        <v>1549</v>
      </c>
      <c r="E9443" s="146">
        <v>69.69</v>
      </c>
    </row>
    <row r="9444" spans="2:5" x14ac:dyDescent="0.2">
      <c r="B9444" s="144" t="s">
        <v>43152</v>
      </c>
      <c r="C9444" s="145" t="s">
        <v>43153</v>
      </c>
      <c r="D9444" s="145" t="s">
        <v>1549</v>
      </c>
      <c r="E9444" s="146">
        <v>15.17</v>
      </c>
    </row>
    <row r="9445" spans="2:5" x14ac:dyDescent="0.2">
      <c r="B9445" s="144" t="s">
        <v>43154</v>
      </c>
      <c r="C9445" s="145" t="s">
        <v>43155</v>
      </c>
      <c r="D9445" s="145" t="s">
        <v>1549</v>
      </c>
      <c r="E9445" s="146">
        <v>38.020000000000003</v>
      </c>
    </row>
    <row r="9446" spans="2:5" x14ac:dyDescent="0.2">
      <c r="B9446" s="144" t="s">
        <v>43156</v>
      </c>
      <c r="C9446" s="145" t="s">
        <v>43157</v>
      </c>
      <c r="D9446" s="145" t="s">
        <v>1549</v>
      </c>
      <c r="E9446" s="146">
        <v>380.1</v>
      </c>
    </row>
    <row r="9447" spans="2:5" x14ac:dyDescent="0.2">
      <c r="B9447" s="144" t="s">
        <v>43158</v>
      </c>
      <c r="C9447" s="145" t="s">
        <v>43159</v>
      </c>
      <c r="D9447" s="145" t="s">
        <v>1549</v>
      </c>
      <c r="E9447" s="146">
        <v>1299.3</v>
      </c>
    </row>
    <row r="9448" spans="2:5" x14ac:dyDescent="0.2">
      <c r="B9448" s="144" t="s">
        <v>43160</v>
      </c>
      <c r="C9448" s="145" t="s">
        <v>43161</v>
      </c>
      <c r="D9448" s="145" t="s">
        <v>1549</v>
      </c>
      <c r="E9448" s="146">
        <v>386.59</v>
      </c>
    </row>
    <row r="9449" spans="2:5" x14ac:dyDescent="0.2">
      <c r="B9449" s="144" t="s">
        <v>43162</v>
      </c>
      <c r="C9449" s="145" t="s">
        <v>43163</v>
      </c>
      <c r="D9449" s="145" t="s">
        <v>1549</v>
      </c>
      <c r="E9449" s="146">
        <v>2313.91</v>
      </c>
    </row>
    <row r="9450" spans="2:5" x14ac:dyDescent="0.2">
      <c r="B9450" s="144" t="s">
        <v>43164</v>
      </c>
      <c r="C9450" s="145" t="s">
        <v>43165</v>
      </c>
      <c r="D9450" s="145" t="s">
        <v>1549</v>
      </c>
      <c r="E9450" s="146">
        <v>1574.13</v>
      </c>
    </row>
    <row r="9451" spans="2:5" x14ac:dyDescent="0.2">
      <c r="B9451" s="144" t="s">
        <v>43166</v>
      </c>
      <c r="C9451" s="145" t="s">
        <v>43167</v>
      </c>
      <c r="D9451" s="145" t="s">
        <v>1549</v>
      </c>
      <c r="E9451" s="146">
        <v>225.41</v>
      </c>
    </row>
    <row r="9452" spans="2:5" x14ac:dyDescent="0.2">
      <c r="B9452" s="144" t="s">
        <v>43168</v>
      </c>
      <c r="C9452" s="145" t="s">
        <v>43169</v>
      </c>
      <c r="D9452" s="145" t="s">
        <v>1549</v>
      </c>
      <c r="E9452" s="146">
        <v>144.22</v>
      </c>
    </row>
    <row r="9453" spans="2:5" x14ac:dyDescent="0.2">
      <c r="B9453" s="144" t="s">
        <v>43170</v>
      </c>
      <c r="C9453" s="145" t="s">
        <v>43171</v>
      </c>
      <c r="D9453" s="145" t="s">
        <v>1549</v>
      </c>
      <c r="E9453" s="146">
        <v>225.41</v>
      </c>
    </row>
    <row r="9454" spans="2:5" x14ac:dyDescent="0.2">
      <c r="B9454" s="144" t="s">
        <v>43172</v>
      </c>
      <c r="C9454" s="145" t="s">
        <v>43173</v>
      </c>
      <c r="D9454" s="145" t="s">
        <v>1549</v>
      </c>
      <c r="E9454" s="146">
        <v>261.11</v>
      </c>
    </row>
    <row r="9455" spans="2:5" x14ac:dyDescent="0.2">
      <c r="B9455" s="144" t="s">
        <v>43174</v>
      </c>
      <c r="C9455" s="145" t="s">
        <v>43175</v>
      </c>
      <c r="D9455" s="145" t="s">
        <v>1549</v>
      </c>
      <c r="E9455" s="146">
        <v>483.54</v>
      </c>
    </row>
    <row r="9456" spans="2:5" x14ac:dyDescent="0.2">
      <c r="B9456" s="144" t="s">
        <v>43176</v>
      </c>
      <c r="C9456" s="145" t="s">
        <v>43177</v>
      </c>
      <c r="D9456" s="145" t="s">
        <v>1549</v>
      </c>
      <c r="E9456" s="146">
        <v>953.4</v>
      </c>
    </row>
    <row r="9457" spans="2:5" x14ac:dyDescent="0.2">
      <c r="B9457" s="144" t="s">
        <v>43178</v>
      </c>
      <c r="C9457" s="145" t="s">
        <v>43179</v>
      </c>
      <c r="D9457" s="145" t="s">
        <v>1549</v>
      </c>
      <c r="E9457" s="146">
        <v>1074.17</v>
      </c>
    </row>
    <row r="9458" spans="2:5" x14ac:dyDescent="0.2">
      <c r="B9458" s="144" t="s">
        <v>43180</v>
      </c>
      <c r="C9458" s="145" t="s">
        <v>43181</v>
      </c>
      <c r="D9458" s="145" t="s">
        <v>1549</v>
      </c>
      <c r="E9458" s="146">
        <v>1235.75</v>
      </c>
    </row>
    <row r="9459" spans="2:5" x14ac:dyDescent="0.2">
      <c r="B9459" s="144" t="s">
        <v>43182</v>
      </c>
      <c r="C9459" s="145" t="s">
        <v>43183</v>
      </c>
      <c r="D9459" s="145" t="s">
        <v>1549</v>
      </c>
      <c r="E9459" s="146">
        <v>1548.53</v>
      </c>
    </row>
    <row r="9460" spans="2:5" x14ac:dyDescent="0.2">
      <c r="B9460" s="144" t="s">
        <v>43184</v>
      </c>
      <c r="C9460" s="145" t="s">
        <v>43185</v>
      </c>
      <c r="D9460" s="145" t="s">
        <v>1549</v>
      </c>
      <c r="E9460" s="146">
        <v>1886.25</v>
      </c>
    </row>
    <row r="9461" spans="2:5" x14ac:dyDescent="0.2">
      <c r="B9461" s="144" t="s">
        <v>43186</v>
      </c>
      <c r="C9461" s="145" t="s">
        <v>43187</v>
      </c>
      <c r="D9461" s="145" t="s">
        <v>1549</v>
      </c>
      <c r="E9461" s="146">
        <v>2555.9</v>
      </c>
    </row>
    <row r="9462" spans="2:5" x14ac:dyDescent="0.2">
      <c r="B9462" s="144" t="s">
        <v>43188</v>
      </c>
      <c r="C9462" s="145" t="s">
        <v>43189</v>
      </c>
      <c r="D9462" s="145" t="s">
        <v>1549</v>
      </c>
      <c r="E9462" s="146">
        <v>5590.51</v>
      </c>
    </row>
    <row r="9463" spans="2:5" x14ac:dyDescent="0.2">
      <c r="B9463" s="144" t="s">
        <v>43190</v>
      </c>
      <c r="C9463" s="145" t="s">
        <v>43191</v>
      </c>
      <c r="D9463" s="145" t="s">
        <v>1549</v>
      </c>
      <c r="E9463" s="146">
        <v>7466.12</v>
      </c>
    </row>
    <row r="9464" spans="2:5" x14ac:dyDescent="0.2">
      <c r="B9464" s="144" t="s">
        <v>43192</v>
      </c>
      <c r="C9464" s="145" t="s">
        <v>43193</v>
      </c>
      <c r="D9464" s="145" t="s">
        <v>1549</v>
      </c>
      <c r="E9464" s="146">
        <v>10485.08</v>
      </c>
    </row>
    <row r="9465" spans="2:5" x14ac:dyDescent="0.2">
      <c r="B9465" s="144" t="s">
        <v>43194</v>
      </c>
      <c r="C9465" s="145" t="s">
        <v>43195</v>
      </c>
      <c r="D9465" s="145" t="s">
        <v>1549</v>
      </c>
      <c r="E9465" s="146">
        <v>10673.07</v>
      </c>
    </row>
    <row r="9466" spans="2:5" x14ac:dyDescent="0.2">
      <c r="B9466" s="144" t="s">
        <v>43196</v>
      </c>
      <c r="C9466" s="145" t="s">
        <v>43197</v>
      </c>
      <c r="D9466" s="145" t="s">
        <v>1549</v>
      </c>
      <c r="E9466" s="146">
        <v>13223.07</v>
      </c>
    </row>
    <row r="9467" spans="2:5" x14ac:dyDescent="0.2">
      <c r="B9467" s="144" t="s">
        <v>43198</v>
      </c>
      <c r="C9467" s="145" t="s">
        <v>43199</v>
      </c>
      <c r="D9467" s="145" t="s">
        <v>1549</v>
      </c>
      <c r="E9467" s="146">
        <v>18006.3</v>
      </c>
    </row>
    <row r="9468" spans="2:5" x14ac:dyDescent="0.2">
      <c r="B9468" s="144" t="s">
        <v>43200</v>
      </c>
      <c r="C9468" s="145" t="s">
        <v>43201</v>
      </c>
      <c r="D9468" s="145" t="s">
        <v>1549</v>
      </c>
      <c r="E9468" s="146">
        <v>172.93</v>
      </c>
    </row>
    <row r="9469" spans="2:5" x14ac:dyDescent="0.2">
      <c r="B9469" s="144" t="s">
        <v>43202</v>
      </c>
      <c r="C9469" s="145" t="s">
        <v>43203</v>
      </c>
      <c r="D9469" s="145" t="s">
        <v>1549</v>
      </c>
      <c r="E9469" s="146">
        <v>167.92</v>
      </c>
    </row>
    <row r="9470" spans="2:5" x14ac:dyDescent="0.2">
      <c r="B9470" s="144" t="s">
        <v>43204</v>
      </c>
      <c r="C9470" s="145" t="s">
        <v>43205</v>
      </c>
      <c r="D9470" s="145" t="s">
        <v>1549</v>
      </c>
      <c r="E9470" s="146">
        <v>292.10000000000002</v>
      </c>
    </row>
    <row r="9471" spans="2:5" x14ac:dyDescent="0.2">
      <c r="B9471" s="144" t="s">
        <v>43206</v>
      </c>
      <c r="C9471" s="145" t="s">
        <v>43207</v>
      </c>
      <c r="D9471" s="145" t="s">
        <v>1549</v>
      </c>
      <c r="E9471" s="146">
        <v>521.54</v>
      </c>
    </row>
    <row r="9472" spans="2:5" x14ac:dyDescent="0.2">
      <c r="B9472" s="144" t="s">
        <v>43208</v>
      </c>
      <c r="C9472" s="145" t="s">
        <v>43209</v>
      </c>
      <c r="D9472" s="145" t="s">
        <v>1549</v>
      </c>
      <c r="E9472" s="146">
        <v>623.5</v>
      </c>
    </row>
    <row r="9473" spans="2:5" x14ac:dyDescent="0.2">
      <c r="B9473" s="144" t="s">
        <v>43210</v>
      </c>
      <c r="C9473" s="145" t="s">
        <v>43211</v>
      </c>
      <c r="D9473" s="145" t="s">
        <v>1549</v>
      </c>
      <c r="E9473" s="146">
        <v>700.24</v>
      </c>
    </row>
    <row r="9474" spans="2:5" x14ac:dyDescent="0.2">
      <c r="B9474" s="144" t="s">
        <v>43212</v>
      </c>
      <c r="C9474" s="145" t="s">
        <v>43213</v>
      </c>
      <c r="D9474" s="145" t="s">
        <v>1549</v>
      </c>
      <c r="E9474" s="146">
        <v>1087.48</v>
      </c>
    </row>
    <row r="9475" spans="2:5" x14ac:dyDescent="0.2">
      <c r="B9475" s="144" t="s">
        <v>43214</v>
      </c>
      <c r="C9475" s="145" t="s">
        <v>43215</v>
      </c>
      <c r="D9475" s="145" t="s">
        <v>1549</v>
      </c>
      <c r="E9475" s="146">
        <v>1207.05</v>
      </c>
    </row>
    <row r="9476" spans="2:5" x14ac:dyDescent="0.2">
      <c r="B9476" s="144" t="s">
        <v>43216</v>
      </c>
      <c r="C9476" s="145" t="s">
        <v>43217</v>
      </c>
      <c r="D9476" s="145" t="s">
        <v>1549</v>
      </c>
      <c r="E9476" s="146">
        <v>1775.63</v>
      </c>
    </row>
    <row r="9477" spans="2:5" x14ac:dyDescent="0.2">
      <c r="B9477" s="144" t="s">
        <v>43218</v>
      </c>
      <c r="C9477" s="145" t="s">
        <v>43219</v>
      </c>
      <c r="D9477" s="145" t="s">
        <v>1549</v>
      </c>
      <c r="E9477" s="146">
        <v>4305.24</v>
      </c>
    </row>
    <row r="9478" spans="2:5" x14ac:dyDescent="0.2">
      <c r="B9478" s="144" t="s">
        <v>43220</v>
      </c>
      <c r="C9478" s="145" t="s">
        <v>43221</v>
      </c>
      <c r="D9478" s="145" t="s">
        <v>1549</v>
      </c>
      <c r="E9478" s="146">
        <v>5705.93</v>
      </c>
    </row>
    <row r="9479" spans="2:5" x14ac:dyDescent="0.2">
      <c r="B9479" s="144" t="s">
        <v>43222</v>
      </c>
      <c r="C9479" s="145" t="s">
        <v>43223</v>
      </c>
      <c r="D9479" s="145" t="s">
        <v>1549</v>
      </c>
      <c r="E9479" s="146">
        <v>7962.61</v>
      </c>
    </row>
    <row r="9480" spans="2:5" x14ac:dyDescent="0.2">
      <c r="B9480" s="144" t="s">
        <v>43224</v>
      </c>
      <c r="C9480" s="145" t="s">
        <v>43225</v>
      </c>
      <c r="D9480" s="145" t="s">
        <v>1549</v>
      </c>
      <c r="E9480" s="146">
        <v>8064.28</v>
      </c>
    </row>
    <row r="9481" spans="2:5" x14ac:dyDescent="0.2">
      <c r="B9481" s="144" t="s">
        <v>43226</v>
      </c>
      <c r="C9481" s="145" t="s">
        <v>43227</v>
      </c>
      <c r="D9481" s="145" t="s">
        <v>1549</v>
      </c>
      <c r="E9481" s="146">
        <v>10168.99</v>
      </c>
    </row>
    <row r="9482" spans="2:5" x14ac:dyDescent="0.2">
      <c r="B9482" s="144" t="s">
        <v>43228</v>
      </c>
      <c r="C9482" s="145" t="s">
        <v>43229</v>
      </c>
      <c r="D9482" s="145" t="s">
        <v>1549</v>
      </c>
      <c r="E9482" s="146">
        <v>13891.5</v>
      </c>
    </row>
    <row r="9483" spans="2:5" x14ac:dyDescent="0.2">
      <c r="B9483" s="144" t="s">
        <v>43230</v>
      </c>
      <c r="C9483" s="145" t="s">
        <v>43231</v>
      </c>
      <c r="D9483" s="145" t="s">
        <v>1549</v>
      </c>
      <c r="E9483" s="146">
        <v>215.46</v>
      </c>
    </row>
    <row r="9484" spans="2:5" x14ac:dyDescent="0.2">
      <c r="B9484" s="144" t="s">
        <v>43232</v>
      </c>
      <c r="C9484" s="145" t="s">
        <v>43233</v>
      </c>
      <c r="D9484" s="145" t="s">
        <v>1549</v>
      </c>
      <c r="E9484" s="146">
        <v>139.51</v>
      </c>
    </row>
    <row r="9485" spans="2:5" x14ac:dyDescent="0.2">
      <c r="B9485" s="144" t="s">
        <v>43234</v>
      </c>
      <c r="C9485" s="145" t="s">
        <v>43235</v>
      </c>
      <c r="D9485" s="145" t="s">
        <v>1549</v>
      </c>
      <c r="E9485" s="146">
        <v>215.46</v>
      </c>
    </row>
    <row r="9486" spans="2:5" x14ac:dyDescent="0.2">
      <c r="B9486" s="144" t="s">
        <v>43236</v>
      </c>
      <c r="C9486" s="145" t="s">
        <v>43237</v>
      </c>
      <c r="D9486" s="145" t="s">
        <v>1549</v>
      </c>
      <c r="E9486" s="146">
        <v>238.34</v>
      </c>
    </row>
    <row r="9487" spans="2:5" x14ac:dyDescent="0.2">
      <c r="B9487" s="144" t="s">
        <v>43238</v>
      </c>
      <c r="C9487" s="145" t="s">
        <v>43239</v>
      </c>
      <c r="D9487" s="145" t="s">
        <v>1549</v>
      </c>
      <c r="E9487" s="146">
        <v>508.7</v>
      </c>
    </row>
    <row r="9488" spans="2:5" x14ac:dyDescent="0.2">
      <c r="B9488" s="144" t="s">
        <v>43240</v>
      </c>
      <c r="C9488" s="145" t="s">
        <v>43241</v>
      </c>
      <c r="D9488" s="145" t="s">
        <v>1549</v>
      </c>
      <c r="E9488" s="146">
        <v>575.66</v>
      </c>
    </row>
    <row r="9489" spans="2:5" x14ac:dyDescent="0.2">
      <c r="B9489" s="144" t="s">
        <v>43242</v>
      </c>
      <c r="C9489" s="145" t="s">
        <v>43243</v>
      </c>
      <c r="D9489" s="145" t="s">
        <v>1549</v>
      </c>
      <c r="E9489" s="146">
        <v>845.21</v>
      </c>
    </row>
    <row r="9490" spans="2:5" x14ac:dyDescent="0.2">
      <c r="B9490" s="144" t="s">
        <v>43244</v>
      </c>
      <c r="C9490" s="145" t="s">
        <v>43245</v>
      </c>
      <c r="D9490" s="145" t="s">
        <v>1549</v>
      </c>
      <c r="E9490" s="146">
        <v>1129.4000000000001</v>
      </c>
    </row>
    <row r="9491" spans="2:5" x14ac:dyDescent="0.2">
      <c r="B9491" s="144" t="s">
        <v>43246</v>
      </c>
      <c r="C9491" s="145" t="s">
        <v>43247</v>
      </c>
      <c r="D9491" s="145" t="s">
        <v>1549</v>
      </c>
      <c r="E9491" s="146">
        <v>1657.53</v>
      </c>
    </row>
    <row r="9492" spans="2:5" x14ac:dyDescent="0.2">
      <c r="B9492" s="144" t="s">
        <v>43248</v>
      </c>
      <c r="C9492" s="145" t="s">
        <v>43249</v>
      </c>
      <c r="D9492" s="145" t="s">
        <v>1549</v>
      </c>
      <c r="E9492" s="146">
        <v>2038.81</v>
      </c>
    </row>
    <row r="9493" spans="2:5" x14ac:dyDescent="0.2">
      <c r="B9493" s="144" t="s">
        <v>43250</v>
      </c>
      <c r="C9493" s="145" t="s">
        <v>43251</v>
      </c>
      <c r="D9493" s="145" t="s">
        <v>1549</v>
      </c>
      <c r="E9493" s="146">
        <v>2548.92</v>
      </c>
    </row>
    <row r="9494" spans="2:5" x14ac:dyDescent="0.2">
      <c r="B9494" s="144" t="s">
        <v>43252</v>
      </c>
      <c r="C9494" s="145" t="s">
        <v>43253</v>
      </c>
      <c r="D9494" s="145" t="s">
        <v>1549</v>
      </c>
      <c r="E9494" s="146">
        <v>2733.71</v>
      </c>
    </row>
    <row r="9495" spans="2:5" x14ac:dyDescent="0.2">
      <c r="B9495" s="144" t="s">
        <v>43254</v>
      </c>
      <c r="C9495" s="145" t="s">
        <v>43255</v>
      </c>
      <c r="D9495" s="145" t="s">
        <v>1549</v>
      </c>
      <c r="E9495" s="146">
        <v>6644</v>
      </c>
    </row>
    <row r="9496" spans="2:5" x14ac:dyDescent="0.2">
      <c r="B9496" s="144" t="s">
        <v>43256</v>
      </c>
      <c r="C9496" s="145" t="s">
        <v>43257</v>
      </c>
      <c r="D9496" s="145" t="s">
        <v>1549</v>
      </c>
      <c r="E9496" s="146">
        <v>8497.83</v>
      </c>
    </row>
    <row r="9497" spans="2:5" x14ac:dyDescent="0.2">
      <c r="B9497" s="144" t="s">
        <v>43258</v>
      </c>
      <c r="C9497" s="145" t="s">
        <v>43259</v>
      </c>
      <c r="D9497" s="145" t="s">
        <v>1549</v>
      </c>
      <c r="E9497" s="146">
        <v>10168.68</v>
      </c>
    </row>
    <row r="9498" spans="2:5" x14ac:dyDescent="0.2">
      <c r="B9498" s="144" t="s">
        <v>43260</v>
      </c>
      <c r="C9498" s="145" t="s">
        <v>43261</v>
      </c>
      <c r="D9498" s="145" t="s">
        <v>1549</v>
      </c>
      <c r="E9498" s="146">
        <v>11827.93</v>
      </c>
    </row>
    <row r="9499" spans="2:5" x14ac:dyDescent="0.2">
      <c r="B9499" s="144" t="s">
        <v>43262</v>
      </c>
      <c r="C9499" s="145" t="s">
        <v>43263</v>
      </c>
      <c r="D9499" s="145" t="s">
        <v>1549</v>
      </c>
      <c r="E9499" s="146">
        <v>15742.56</v>
      </c>
    </row>
    <row r="9500" spans="2:5" x14ac:dyDescent="0.2">
      <c r="B9500" s="144" t="s">
        <v>43264</v>
      </c>
      <c r="C9500" s="145" t="s">
        <v>43265</v>
      </c>
      <c r="D9500" s="145" t="s">
        <v>1549</v>
      </c>
      <c r="E9500" s="146">
        <v>18628.75</v>
      </c>
    </row>
    <row r="9501" spans="2:5" x14ac:dyDescent="0.2">
      <c r="B9501" s="144" t="s">
        <v>43266</v>
      </c>
      <c r="C9501" s="145" t="s">
        <v>43267</v>
      </c>
      <c r="D9501" s="145" t="s">
        <v>1549</v>
      </c>
      <c r="E9501" s="146">
        <v>162.19999999999999</v>
      </c>
    </row>
    <row r="9502" spans="2:5" x14ac:dyDescent="0.2">
      <c r="B9502" s="144" t="s">
        <v>43268</v>
      </c>
      <c r="C9502" s="145" t="s">
        <v>43269</v>
      </c>
      <c r="D9502" s="145" t="s">
        <v>1549</v>
      </c>
      <c r="E9502" s="146">
        <v>159.16999999999999</v>
      </c>
    </row>
    <row r="9503" spans="2:5" x14ac:dyDescent="0.2">
      <c r="B9503" s="144" t="s">
        <v>43270</v>
      </c>
      <c r="C9503" s="145" t="s">
        <v>43271</v>
      </c>
      <c r="D9503" s="145" t="s">
        <v>1549</v>
      </c>
      <c r="E9503" s="146">
        <v>290.39</v>
      </c>
    </row>
    <row r="9504" spans="2:5" x14ac:dyDescent="0.2">
      <c r="B9504" s="144" t="s">
        <v>43272</v>
      </c>
      <c r="C9504" s="145" t="s">
        <v>43273</v>
      </c>
      <c r="D9504" s="145" t="s">
        <v>1549</v>
      </c>
      <c r="E9504" s="146">
        <v>350.32</v>
      </c>
    </row>
    <row r="9505" spans="2:5" x14ac:dyDescent="0.2">
      <c r="B9505" s="144" t="s">
        <v>43274</v>
      </c>
      <c r="C9505" s="145" t="s">
        <v>43275</v>
      </c>
      <c r="D9505" s="145" t="s">
        <v>1549</v>
      </c>
      <c r="E9505" s="146">
        <v>528.91</v>
      </c>
    </row>
    <row r="9506" spans="2:5" x14ac:dyDescent="0.2">
      <c r="B9506" s="144" t="s">
        <v>43276</v>
      </c>
      <c r="C9506" s="145" t="s">
        <v>43277</v>
      </c>
      <c r="D9506" s="145" t="s">
        <v>1549</v>
      </c>
      <c r="E9506" s="146">
        <v>676.79</v>
      </c>
    </row>
    <row r="9507" spans="2:5" x14ac:dyDescent="0.2">
      <c r="B9507" s="144" t="s">
        <v>43278</v>
      </c>
      <c r="C9507" s="145" t="s">
        <v>43279</v>
      </c>
      <c r="D9507" s="145" t="s">
        <v>1549</v>
      </c>
      <c r="E9507" s="146">
        <v>1182</v>
      </c>
    </row>
    <row r="9508" spans="2:5" x14ac:dyDescent="0.2">
      <c r="B9508" s="144" t="s">
        <v>43280</v>
      </c>
      <c r="C9508" s="145" t="s">
        <v>43281</v>
      </c>
      <c r="D9508" s="145" t="s">
        <v>1549</v>
      </c>
      <c r="E9508" s="146">
        <v>1444.12</v>
      </c>
    </row>
    <row r="9509" spans="2:5" x14ac:dyDescent="0.2">
      <c r="B9509" s="144" t="s">
        <v>43282</v>
      </c>
      <c r="C9509" s="145" t="s">
        <v>43283</v>
      </c>
      <c r="D9509" s="145" t="s">
        <v>1549</v>
      </c>
      <c r="E9509" s="146">
        <v>1735</v>
      </c>
    </row>
    <row r="9510" spans="2:5" x14ac:dyDescent="0.2">
      <c r="B9510" s="144" t="s">
        <v>43284</v>
      </c>
      <c r="C9510" s="145" t="s">
        <v>43285</v>
      </c>
      <c r="D9510" s="145" t="s">
        <v>1549</v>
      </c>
      <c r="E9510" s="146">
        <v>1935.69</v>
      </c>
    </row>
    <row r="9511" spans="2:5" x14ac:dyDescent="0.2">
      <c r="B9511" s="144" t="s">
        <v>43286</v>
      </c>
      <c r="C9511" s="145" t="s">
        <v>43287</v>
      </c>
      <c r="D9511" s="145" t="s">
        <v>1549</v>
      </c>
      <c r="E9511" s="146">
        <v>5039.32</v>
      </c>
    </row>
    <row r="9512" spans="2:5" x14ac:dyDescent="0.2">
      <c r="B9512" s="144" t="s">
        <v>43288</v>
      </c>
      <c r="C9512" s="145" t="s">
        <v>43289</v>
      </c>
      <c r="D9512" s="145" t="s">
        <v>1549</v>
      </c>
      <c r="E9512" s="146">
        <v>6475.45</v>
      </c>
    </row>
    <row r="9513" spans="2:5" x14ac:dyDescent="0.2">
      <c r="B9513" s="144" t="s">
        <v>43290</v>
      </c>
      <c r="C9513" s="145" t="s">
        <v>43291</v>
      </c>
      <c r="D9513" s="145" t="s">
        <v>1549</v>
      </c>
      <c r="E9513" s="146">
        <v>7792.17</v>
      </c>
    </row>
    <row r="9514" spans="2:5" x14ac:dyDescent="0.2">
      <c r="B9514" s="144" t="s">
        <v>43292</v>
      </c>
      <c r="C9514" s="145" t="s">
        <v>43293</v>
      </c>
      <c r="D9514" s="145" t="s">
        <v>1549</v>
      </c>
      <c r="E9514" s="146">
        <v>9100.2900000000009</v>
      </c>
    </row>
    <row r="9515" spans="2:5" x14ac:dyDescent="0.2">
      <c r="B9515" s="144" t="s">
        <v>43294</v>
      </c>
      <c r="C9515" s="145" t="s">
        <v>43295</v>
      </c>
      <c r="D9515" s="145" t="s">
        <v>1549</v>
      </c>
      <c r="E9515" s="146">
        <v>11881.06</v>
      </c>
    </row>
    <row r="9516" spans="2:5" x14ac:dyDescent="0.2">
      <c r="B9516" s="144" t="s">
        <v>43296</v>
      </c>
      <c r="C9516" s="145" t="s">
        <v>43297</v>
      </c>
      <c r="D9516" s="145" t="s">
        <v>1549</v>
      </c>
      <c r="E9516" s="146">
        <v>14196.63</v>
      </c>
    </row>
    <row r="9517" spans="2:5" x14ac:dyDescent="0.2">
      <c r="B9517" s="144" t="s">
        <v>43298</v>
      </c>
      <c r="C9517" s="145" t="s">
        <v>43299</v>
      </c>
      <c r="D9517" s="145" t="s">
        <v>1549</v>
      </c>
      <c r="E9517" s="146">
        <v>11.59</v>
      </c>
    </row>
    <row r="9518" spans="2:5" x14ac:dyDescent="0.2">
      <c r="B9518" s="144" t="s">
        <v>43300</v>
      </c>
      <c r="C9518" s="145" t="s">
        <v>43301</v>
      </c>
      <c r="D9518" s="145" t="s">
        <v>1549</v>
      </c>
      <c r="E9518" s="146">
        <v>36.58</v>
      </c>
    </row>
    <row r="9519" spans="2:5" x14ac:dyDescent="0.2">
      <c r="B9519" s="144" t="s">
        <v>43302</v>
      </c>
      <c r="C9519" s="145" t="s">
        <v>43303</v>
      </c>
      <c r="D9519" s="145" t="s">
        <v>1549</v>
      </c>
      <c r="E9519" s="146">
        <v>60.34</v>
      </c>
    </row>
    <row r="9520" spans="2:5" x14ac:dyDescent="0.2">
      <c r="B9520" s="144" t="s">
        <v>43304</v>
      </c>
      <c r="C9520" s="145" t="s">
        <v>43305</v>
      </c>
      <c r="D9520" s="145" t="s">
        <v>1549</v>
      </c>
      <c r="E9520" s="146">
        <v>9888</v>
      </c>
    </row>
    <row r="9521" spans="2:5" x14ac:dyDescent="0.2">
      <c r="B9521" s="144" t="s">
        <v>43306</v>
      </c>
      <c r="C9521" s="145" t="s">
        <v>43307</v>
      </c>
      <c r="D9521" s="145" t="s">
        <v>1549</v>
      </c>
      <c r="E9521" s="146">
        <v>22325.35</v>
      </c>
    </row>
    <row r="9522" spans="2:5" x14ac:dyDescent="0.2">
      <c r="B9522" s="144" t="s">
        <v>43308</v>
      </c>
      <c r="C9522" s="145" t="s">
        <v>43309</v>
      </c>
      <c r="D9522" s="145" t="s">
        <v>1549</v>
      </c>
      <c r="E9522" s="146">
        <v>6167.57</v>
      </c>
    </row>
    <row r="9523" spans="2:5" x14ac:dyDescent="0.2">
      <c r="B9523" s="144" t="s">
        <v>43310</v>
      </c>
      <c r="C9523" s="145" t="s">
        <v>43311</v>
      </c>
      <c r="D9523" s="145" t="s">
        <v>1549</v>
      </c>
      <c r="E9523" s="146">
        <v>224.62</v>
      </c>
    </row>
    <row r="9524" spans="2:5" x14ac:dyDescent="0.2">
      <c r="B9524" s="144" t="s">
        <v>43312</v>
      </c>
      <c r="C9524" s="145" t="s">
        <v>43313</v>
      </c>
      <c r="D9524" s="145" t="s">
        <v>1549</v>
      </c>
      <c r="E9524" s="146">
        <v>6096.63</v>
      </c>
    </row>
    <row r="9525" spans="2:5" x14ac:dyDescent="0.2">
      <c r="B9525" s="144" t="s">
        <v>43314</v>
      </c>
      <c r="C9525" s="145" t="s">
        <v>43315</v>
      </c>
      <c r="D9525" s="145" t="s">
        <v>1549</v>
      </c>
      <c r="E9525" s="146">
        <v>137.4</v>
      </c>
    </row>
    <row r="9526" spans="2:5" x14ac:dyDescent="0.2">
      <c r="B9526" s="144" t="s">
        <v>43316</v>
      </c>
      <c r="C9526" s="145" t="s">
        <v>43317</v>
      </c>
      <c r="D9526" s="145" t="s">
        <v>1549</v>
      </c>
      <c r="E9526" s="146">
        <v>3650.49</v>
      </c>
    </row>
    <row r="9527" spans="2:5" x14ac:dyDescent="0.2">
      <c r="B9527" s="144" t="s">
        <v>43318</v>
      </c>
      <c r="C9527" s="145" t="s">
        <v>43319</v>
      </c>
      <c r="D9527" s="145" t="s">
        <v>1549</v>
      </c>
      <c r="E9527" s="146">
        <v>224.62</v>
      </c>
    </row>
    <row r="9528" spans="2:5" x14ac:dyDescent="0.2">
      <c r="B9528" s="144" t="s">
        <v>43320</v>
      </c>
      <c r="C9528" s="145" t="s">
        <v>43321</v>
      </c>
      <c r="D9528" s="145" t="s">
        <v>1549</v>
      </c>
      <c r="E9528" s="146">
        <v>282.86</v>
      </c>
    </row>
    <row r="9529" spans="2:5" x14ac:dyDescent="0.2">
      <c r="B9529" s="144" t="s">
        <v>43322</v>
      </c>
      <c r="C9529" s="145" t="s">
        <v>43323</v>
      </c>
      <c r="D9529" s="145" t="s">
        <v>1549</v>
      </c>
      <c r="E9529" s="146">
        <v>464.09</v>
      </c>
    </row>
    <row r="9530" spans="2:5" x14ac:dyDescent="0.2">
      <c r="B9530" s="144" t="s">
        <v>43324</v>
      </c>
      <c r="C9530" s="145" t="s">
        <v>43325</v>
      </c>
      <c r="D9530" s="145" t="s">
        <v>1549</v>
      </c>
      <c r="E9530" s="146">
        <v>644.91999999999996</v>
      </c>
    </row>
    <row r="9531" spans="2:5" x14ac:dyDescent="0.2">
      <c r="B9531" s="144" t="s">
        <v>43326</v>
      </c>
      <c r="C9531" s="145" t="s">
        <v>43327</v>
      </c>
      <c r="D9531" s="145" t="s">
        <v>1549</v>
      </c>
      <c r="E9531" s="146">
        <v>902.75</v>
      </c>
    </row>
    <row r="9532" spans="2:5" x14ac:dyDescent="0.2">
      <c r="B9532" s="144" t="s">
        <v>43328</v>
      </c>
      <c r="C9532" s="145" t="s">
        <v>43329</v>
      </c>
      <c r="D9532" s="145" t="s">
        <v>1549</v>
      </c>
      <c r="E9532" s="146">
        <v>1174.53</v>
      </c>
    </row>
    <row r="9533" spans="2:5" x14ac:dyDescent="0.2">
      <c r="B9533" s="144" t="s">
        <v>43330</v>
      </c>
      <c r="C9533" s="145" t="s">
        <v>43331</v>
      </c>
      <c r="D9533" s="145" t="s">
        <v>1549</v>
      </c>
      <c r="E9533" s="146">
        <v>1847.79</v>
      </c>
    </row>
    <row r="9534" spans="2:5" x14ac:dyDescent="0.2">
      <c r="B9534" s="144" t="s">
        <v>43332</v>
      </c>
      <c r="C9534" s="145" t="s">
        <v>43333</v>
      </c>
      <c r="D9534" s="145" t="s">
        <v>1549</v>
      </c>
      <c r="E9534" s="146">
        <v>2435.21</v>
      </c>
    </row>
    <row r="9535" spans="2:5" x14ac:dyDescent="0.2">
      <c r="B9535" s="144" t="s">
        <v>43334</v>
      </c>
      <c r="C9535" s="145" t="s">
        <v>43335</v>
      </c>
      <c r="D9535" s="145" t="s">
        <v>1549</v>
      </c>
      <c r="E9535" s="146">
        <v>6520.98</v>
      </c>
    </row>
    <row r="9536" spans="2:5" x14ac:dyDescent="0.2">
      <c r="B9536" s="144" t="s">
        <v>43336</v>
      </c>
      <c r="C9536" s="145" t="s">
        <v>43337</v>
      </c>
      <c r="D9536" s="145" t="s">
        <v>1549</v>
      </c>
      <c r="E9536" s="146">
        <v>7004</v>
      </c>
    </row>
    <row r="9537" spans="2:5" x14ac:dyDescent="0.2">
      <c r="B9537" s="144" t="s">
        <v>43338</v>
      </c>
      <c r="C9537" s="145" t="s">
        <v>43339</v>
      </c>
      <c r="D9537" s="145" t="s">
        <v>1549</v>
      </c>
      <c r="E9537" s="146">
        <v>9749.31</v>
      </c>
    </row>
    <row r="9538" spans="2:5" x14ac:dyDescent="0.2">
      <c r="B9538" s="144" t="s">
        <v>43340</v>
      </c>
      <c r="C9538" s="145" t="s">
        <v>43341</v>
      </c>
      <c r="D9538" s="145" t="s">
        <v>1549</v>
      </c>
      <c r="E9538" s="146">
        <v>13977.95</v>
      </c>
    </row>
    <row r="9539" spans="2:5" x14ac:dyDescent="0.2">
      <c r="B9539" s="144" t="s">
        <v>43342</v>
      </c>
      <c r="C9539" s="145" t="s">
        <v>43343</v>
      </c>
      <c r="D9539" s="145" t="s">
        <v>1549</v>
      </c>
      <c r="E9539" s="146">
        <v>15181.06</v>
      </c>
    </row>
    <row r="9540" spans="2:5" x14ac:dyDescent="0.2">
      <c r="B9540" s="144" t="s">
        <v>43344</v>
      </c>
      <c r="C9540" s="145" t="s">
        <v>43345</v>
      </c>
      <c r="D9540" s="145" t="s">
        <v>1549</v>
      </c>
      <c r="E9540" s="146">
        <v>22105.200000000001</v>
      </c>
    </row>
    <row r="9541" spans="2:5" x14ac:dyDescent="0.2">
      <c r="B9541" s="144" t="s">
        <v>43346</v>
      </c>
      <c r="C9541" s="145" t="s">
        <v>43347</v>
      </c>
      <c r="D9541" s="145" t="s">
        <v>1549</v>
      </c>
      <c r="E9541" s="146">
        <v>28413.42</v>
      </c>
    </row>
    <row r="9542" spans="2:5" x14ac:dyDescent="0.2">
      <c r="B9542" s="144" t="s">
        <v>43348</v>
      </c>
      <c r="C9542" s="145" t="s">
        <v>43349</v>
      </c>
      <c r="D9542" s="145" t="s">
        <v>1549</v>
      </c>
      <c r="E9542" s="146">
        <v>170.71</v>
      </c>
    </row>
    <row r="9543" spans="2:5" x14ac:dyDescent="0.2">
      <c r="B9543" s="144" t="s">
        <v>43350</v>
      </c>
      <c r="C9543" s="145" t="s">
        <v>43351</v>
      </c>
      <c r="D9543" s="145" t="s">
        <v>1549</v>
      </c>
      <c r="E9543" s="146">
        <v>172.42</v>
      </c>
    </row>
    <row r="9544" spans="2:5" x14ac:dyDescent="0.2">
      <c r="B9544" s="144" t="s">
        <v>43352</v>
      </c>
      <c r="C9544" s="145" t="s">
        <v>43353</v>
      </c>
      <c r="D9544" s="145" t="s">
        <v>1549</v>
      </c>
      <c r="E9544" s="146">
        <v>271.27</v>
      </c>
    </row>
    <row r="9545" spans="2:5" x14ac:dyDescent="0.2">
      <c r="B9545" s="144" t="s">
        <v>43354</v>
      </c>
      <c r="C9545" s="145" t="s">
        <v>43355</v>
      </c>
      <c r="D9545" s="145" t="s">
        <v>1549</v>
      </c>
      <c r="E9545" s="146">
        <v>389.64</v>
      </c>
    </row>
    <row r="9546" spans="2:5" x14ac:dyDescent="0.2">
      <c r="B9546" s="144" t="s">
        <v>43356</v>
      </c>
      <c r="C9546" s="145" t="s">
        <v>43357</v>
      </c>
      <c r="D9546" s="145" t="s">
        <v>1549</v>
      </c>
      <c r="E9546" s="146">
        <v>590.67999999999995</v>
      </c>
    </row>
    <row r="9547" spans="2:5" x14ac:dyDescent="0.2">
      <c r="B9547" s="144" t="s">
        <v>43358</v>
      </c>
      <c r="C9547" s="145" t="s">
        <v>43359</v>
      </c>
      <c r="D9547" s="145" t="s">
        <v>1549</v>
      </c>
      <c r="E9547" s="146">
        <v>737</v>
      </c>
    </row>
    <row r="9548" spans="2:5" x14ac:dyDescent="0.2">
      <c r="B9548" s="144" t="s">
        <v>43360</v>
      </c>
      <c r="C9548" s="145" t="s">
        <v>43361</v>
      </c>
      <c r="D9548" s="145" t="s">
        <v>1549</v>
      </c>
      <c r="E9548" s="146">
        <v>1310.1400000000001</v>
      </c>
    </row>
    <row r="9549" spans="2:5" x14ac:dyDescent="0.2">
      <c r="B9549" s="144" t="s">
        <v>43362</v>
      </c>
      <c r="C9549" s="145" t="s">
        <v>43363</v>
      </c>
      <c r="D9549" s="145" t="s">
        <v>1549</v>
      </c>
      <c r="E9549" s="146">
        <v>1692.33</v>
      </c>
    </row>
    <row r="9550" spans="2:5" x14ac:dyDescent="0.2">
      <c r="B9550" s="144" t="s">
        <v>43364</v>
      </c>
      <c r="C9550" s="145" t="s">
        <v>43365</v>
      </c>
      <c r="D9550" s="145" t="s">
        <v>1549</v>
      </c>
      <c r="E9550" s="146">
        <v>3590.75</v>
      </c>
    </row>
    <row r="9551" spans="2:5" x14ac:dyDescent="0.2">
      <c r="B9551" s="144" t="s">
        <v>43366</v>
      </c>
      <c r="C9551" s="145" t="s">
        <v>43367</v>
      </c>
      <c r="D9551" s="145" t="s">
        <v>1549</v>
      </c>
      <c r="E9551" s="146">
        <v>5345.95</v>
      </c>
    </row>
    <row r="9552" spans="2:5" x14ac:dyDescent="0.2">
      <c r="B9552" s="144" t="s">
        <v>43368</v>
      </c>
      <c r="C9552" s="145" t="s">
        <v>43369</v>
      </c>
      <c r="D9552" s="145" t="s">
        <v>1549</v>
      </c>
      <c r="E9552" s="146">
        <v>7464.32</v>
      </c>
    </row>
    <row r="9553" spans="2:5" x14ac:dyDescent="0.2">
      <c r="B9553" s="144" t="s">
        <v>43370</v>
      </c>
      <c r="C9553" s="145" t="s">
        <v>43371</v>
      </c>
      <c r="D9553" s="145" t="s">
        <v>1549</v>
      </c>
      <c r="E9553" s="146">
        <v>10629.8</v>
      </c>
    </row>
    <row r="9554" spans="2:5" x14ac:dyDescent="0.2">
      <c r="B9554" s="144" t="s">
        <v>43372</v>
      </c>
      <c r="C9554" s="145" t="s">
        <v>43373</v>
      </c>
      <c r="D9554" s="145" t="s">
        <v>1549</v>
      </c>
      <c r="E9554" s="146">
        <v>11438.39</v>
      </c>
    </row>
    <row r="9555" spans="2:5" x14ac:dyDescent="0.2">
      <c r="B9555" s="144" t="s">
        <v>43374</v>
      </c>
      <c r="C9555" s="145" t="s">
        <v>43375</v>
      </c>
      <c r="D9555" s="145" t="s">
        <v>1549</v>
      </c>
      <c r="E9555" s="146">
        <v>16642.16</v>
      </c>
    </row>
    <row r="9556" spans="2:5" x14ac:dyDescent="0.2">
      <c r="B9556" s="144" t="s">
        <v>43376</v>
      </c>
      <c r="C9556" s="145" t="s">
        <v>43377</v>
      </c>
      <c r="D9556" s="145" t="s">
        <v>1549</v>
      </c>
      <c r="E9556" s="146">
        <v>21667.62</v>
      </c>
    </row>
    <row r="9557" spans="2:5" x14ac:dyDescent="0.2">
      <c r="B9557" s="144" t="s">
        <v>43378</v>
      </c>
      <c r="C9557" s="145" t="s">
        <v>43379</v>
      </c>
      <c r="D9557" s="145" t="s">
        <v>1549</v>
      </c>
      <c r="E9557" s="146">
        <v>16.940000000000001</v>
      </c>
    </row>
    <row r="9558" spans="2:5" x14ac:dyDescent="0.2">
      <c r="B9558" s="144" t="s">
        <v>43380</v>
      </c>
      <c r="C9558" s="145" t="s">
        <v>43381</v>
      </c>
      <c r="D9558" s="145" t="s">
        <v>1549</v>
      </c>
      <c r="E9558" s="146">
        <v>9.4</v>
      </c>
    </row>
    <row r="9559" spans="2:5" x14ac:dyDescent="0.2">
      <c r="B9559" s="144" t="s">
        <v>43382</v>
      </c>
      <c r="C9559" s="145" t="s">
        <v>43383</v>
      </c>
      <c r="D9559" s="145" t="s">
        <v>1549</v>
      </c>
      <c r="E9559" s="146">
        <v>63.71</v>
      </c>
    </row>
    <row r="9560" spans="2:5" x14ac:dyDescent="0.2">
      <c r="B9560" s="144" t="s">
        <v>43384</v>
      </c>
      <c r="C9560" s="145" t="s">
        <v>43385</v>
      </c>
      <c r="D9560" s="145" t="s">
        <v>1549</v>
      </c>
      <c r="E9560" s="146">
        <v>111.68</v>
      </c>
    </row>
    <row r="9561" spans="2:5" x14ac:dyDescent="0.2">
      <c r="B9561" s="144" t="s">
        <v>43386</v>
      </c>
      <c r="C9561" s="145" t="s">
        <v>43387</v>
      </c>
      <c r="D9561" s="145" t="s">
        <v>1549</v>
      </c>
      <c r="E9561" s="146">
        <v>245.98</v>
      </c>
    </row>
    <row r="9562" spans="2:5" x14ac:dyDescent="0.2">
      <c r="B9562" s="144" t="s">
        <v>43388</v>
      </c>
      <c r="C9562" s="145" t="s">
        <v>43389</v>
      </c>
      <c r="D9562" s="145" t="s">
        <v>1549</v>
      </c>
      <c r="E9562" s="146">
        <v>404.62</v>
      </c>
    </row>
    <row r="9563" spans="2:5" x14ac:dyDescent="0.2">
      <c r="B9563" s="144" t="s">
        <v>43390</v>
      </c>
      <c r="C9563" s="145" t="s">
        <v>43391</v>
      </c>
      <c r="D9563" s="145" t="s">
        <v>1549</v>
      </c>
      <c r="E9563" s="146">
        <v>796.8</v>
      </c>
    </row>
    <row r="9564" spans="2:5" x14ac:dyDescent="0.2">
      <c r="B9564" s="144" t="s">
        <v>43392</v>
      </c>
      <c r="C9564" s="145" t="s">
        <v>43393</v>
      </c>
      <c r="D9564" s="145" t="s">
        <v>1549</v>
      </c>
      <c r="E9564" s="146">
        <v>1158.75</v>
      </c>
    </row>
    <row r="9565" spans="2:5" x14ac:dyDescent="0.2">
      <c r="B9565" s="144" t="s">
        <v>43394</v>
      </c>
      <c r="C9565" s="145" t="s">
        <v>43395</v>
      </c>
      <c r="D9565" s="145" t="s">
        <v>1549</v>
      </c>
      <c r="E9565" s="146">
        <v>1439.55</v>
      </c>
    </row>
    <row r="9566" spans="2:5" x14ac:dyDescent="0.2">
      <c r="B9566" s="144" t="s">
        <v>43396</v>
      </c>
      <c r="C9566" s="145" t="s">
        <v>43397</v>
      </c>
      <c r="D9566" s="145" t="s">
        <v>1549</v>
      </c>
      <c r="E9566" s="146">
        <v>30.39</v>
      </c>
    </row>
    <row r="9567" spans="2:5" x14ac:dyDescent="0.2">
      <c r="B9567" s="144" t="s">
        <v>43398</v>
      </c>
      <c r="C9567" s="145" t="s">
        <v>43399</v>
      </c>
      <c r="D9567" s="145" t="s">
        <v>1549</v>
      </c>
      <c r="E9567" s="146">
        <v>11.12</v>
      </c>
    </row>
    <row r="9568" spans="2:5" x14ac:dyDescent="0.2">
      <c r="B9568" s="144" t="s">
        <v>43400</v>
      </c>
      <c r="C9568" s="145" t="s">
        <v>43401</v>
      </c>
      <c r="D9568" s="145" t="s">
        <v>1549</v>
      </c>
      <c r="E9568" s="146">
        <v>27.95</v>
      </c>
    </row>
    <row r="9569" spans="2:5" x14ac:dyDescent="0.2">
      <c r="B9569" s="144" t="s">
        <v>43402</v>
      </c>
      <c r="C9569" s="145" t="s">
        <v>43403</v>
      </c>
      <c r="D9569" s="145" t="s">
        <v>1549</v>
      </c>
      <c r="E9569" s="146">
        <v>56.98</v>
      </c>
    </row>
    <row r="9570" spans="2:5" x14ac:dyDescent="0.2">
      <c r="B9570" s="144" t="s">
        <v>43404</v>
      </c>
      <c r="C9570" s="145" t="s">
        <v>43405</v>
      </c>
      <c r="D9570" s="145" t="s">
        <v>1549</v>
      </c>
      <c r="E9570" s="146">
        <v>114.52</v>
      </c>
    </row>
    <row r="9571" spans="2:5" x14ac:dyDescent="0.2">
      <c r="B9571" s="144" t="s">
        <v>43406</v>
      </c>
      <c r="C9571" s="145" t="s">
        <v>43407</v>
      </c>
      <c r="D9571" s="145" t="s">
        <v>1549</v>
      </c>
      <c r="E9571" s="146">
        <v>16.940000000000001</v>
      </c>
    </row>
    <row r="9572" spans="2:5" x14ac:dyDescent="0.2">
      <c r="B9572" s="144" t="s">
        <v>43408</v>
      </c>
      <c r="C9572" s="145" t="s">
        <v>43409</v>
      </c>
      <c r="D9572" s="145" t="s">
        <v>1549</v>
      </c>
      <c r="E9572" s="146">
        <v>69.52</v>
      </c>
    </row>
    <row r="9573" spans="2:5" x14ac:dyDescent="0.2">
      <c r="B9573" s="144" t="s">
        <v>43410</v>
      </c>
      <c r="C9573" s="145" t="s">
        <v>43411</v>
      </c>
      <c r="D9573" s="145" t="s">
        <v>1549</v>
      </c>
      <c r="E9573" s="146">
        <v>125.89</v>
      </c>
    </row>
    <row r="9574" spans="2:5" x14ac:dyDescent="0.2">
      <c r="B9574" s="144" t="s">
        <v>43412</v>
      </c>
      <c r="C9574" s="145" t="s">
        <v>43413</v>
      </c>
      <c r="D9574" s="145" t="s">
        <v>1549</v>
      </c>
      <c r="E9574" s="146">
        <v>398.69</v>
      </c>
    </row>
    <row r="9575" spans="2:5" x14ac:dyDescent="0.2">
      <c r="B9575" s="144" t="s">
        <v>43414</v>
      </c>
      <c r="C9575" s="145" t="s">
        <v>43415</v>
      </c>
      <c r="D9575" s="145" t="s">
        <v>1549</v>
      </c>
      <c r="E9575" s="146">
        <v>760.38</v>
      </c>
    </row>
    <row r="9576" spans="2:5" x14ac:dyDescent="0.2">
      <c r="B9576" s="144" t="s">
        <v>43416</v>
      </c>
      <c r="C9576" s="145" t="s">
        <v>43417</v>
      </c>
      <c r="D9576" s="145" t="s">
        <v>1549</v>
      </c>
      <c r="E9576" s="146">
        <v>957.9</v>
      </c>
    </row>
    <row r="9577" spans="2:5" x14ac:dyDescent="0.2">
      <c r="B9577" s="144" t="s">
        <v>43418</v>
      </c>
      <c r="C9577" s="145" t="s">
        <v>43419</v>
      </c>
      <c r="D9577" s="145" t="s">
        <v>1549</v>
      </c>
      <c r="E9577" s="146">
        <v>1216.17</v>
      </c>
    </row>
    <row r="9578" spans="2:5" x14ac:dyDescent="0.2">
      <c r="B9578" s="144" t="s">
        <v>43420</v>
      </c>
      <c r="C9578" s="145" t="s">
        <v>43421</v>
      </c>
      <c r="D9578" s="145" t="s">
        <v>1549</v>
      </c>
      <c r="E9578" s="146">
        <v>297.24</v>
      </c>
    </row>
    <row r="9579" spans="2:5" x14ac:dyDescent="0.2">
      <c r="B9579" s="144" t="s">
        <v>43422</v>
      </c>
      <c r="C9579" s="145" t="s">
        <v>43423</v>
      </c>
      <c r="D9579" s="145" t="s">
        <v>1549</v>
      </c>
      <c r="E9579" s="146">
        <v>501.81</v>
      </c>
    </row>
    <row r="9580" spans="2:5" x14ac:dyDescent="0.2">
      <c r="B9580" s="144" t="s">
        <v>43424</v>
      </c>
      <c r="C9580" s="145" t="s">
        <v>43425</v>
      </c>
      <c r="D9580" s="145" t="s">
        <v>1549</v>
      </c>
      <c r="E9580" s="146">
        <v>656.63</v>
      </c>
    </row>
    <row r="9581" spans="2:5" x14ac:dyDescent="0.2">
      <c r="B9581" s="144" t="s">
        <v>43426</v>
      </c>
      <c r="C9581" s="145" t="s">
        <v>43427</v>
      </c>
      <c r="D9581" s="145" t="s">
        <v>1549</v>
      </c>
      <c r="E9581" s="146">
        <v>1042.4100000000001</v>
      </c>
    </row>
    <row r="9582" spans="2:5" x14ac:dyDescent="0.2">
      <c r="B9582" s="144" t="s">
        <v>43428</v>
      </c>
      <c r="C9582" s="145" t="s">
        <v>43429</v>
      </c>
      <c r="D9582" s="145" t="s">
        <v>1549</v>
      </c>
      <c r="E9582" s="146">
        <v>1252</v>
      </c>
    </row>
    <row r="9583" spans="2:5" x14ac:dyDescent="0.2">
      <c r="B9583" s="144" t="s">
        <v>43430</v>
      </c>
      <c r="C9583" s="145" t="s">
        <v>43431</v>
      </c>
      <c r="D9583" s="145" t="s">
        <v>1549</v>
      </c>
      <c r="E9583" s="146">
        <v>32.1</v>
      </c>
    </row>
    <row r="9584" spans="2:5" x14ac:dyDescent="0.2">
      <c r="B9584" s="144" t="s">
        <v>43432</v>
      </c>
      <c r="C9584" s="145" t="s">
        <v>43433</v>
      </c>
      <c r="D9584" s="145" t="s">
        <v>1549</v>
      </c>
      <c r="E9584" s="146">
        <v>87.74</v>
      </c>
    </row>
    <row r="9585" spans="2:5" x14ac:dyDescent="0.2">
      <c r="B9585" s="144" t="s">
        <v>43434</v>
      </c>
      <c r="C9585" s="145" t="s">
        <v>43435</v>
      </c>
      <c r="D9585" s="145" t="s">
        <v>1549</v>
      </c>
      <c r="E9585" s="146">
        <v>175.51</v>
      </c>
    </row>
    <row r="9586" spans="2:5" x14ac:dyDescent="0.2">
      <c r="B9586" s="144" t="s">
        <v>43436</v>
      </c>
      <c r="C9586" s="145" t="s">
        <v>43437</v>
      </c>
      <c r="D9586" s="145" t="s">
        <v>1549</v>
      </c>
      <c r="E9586" s="146">
        <v>15020.25</v>
      </c>
    </row>
    <row r="9587" spans="2:5" x14ac:dyDescent="0.2">
      <c r="B9587" s="144" t="s">
        <v>43438</v>
      </c>
      <c r="C9587" s="145" t="s">
        <v>43439</v>
      </c>
      <c r="D9587" s="145" t="s">
        <v>1549</v>
      </c>
      <c r="E9587" s="146">
        <v>21588</v>
      </c>
    </row>
    <row r="9588" spans="2:5" x14ac:dyDescent="0.2">
      <c r="B9588" s="144" t="s">
        <v>43440</v>
      </c>
      <c r="C9588" s="145" t="s">
        <v>43441</v>
      </c>
      <c r="D9588" s="145" t="s">
        <v>1549</v>
      </c>
      <c r="E9588" s="146">
        <v>180.81</v>
      </c>
    </row>
    <row r="9589" spans="2:5" x14ac:dyDescent="0.2">
      <c r="B9589" s="144" t="s">
        <v>43442</v>
      </c>
      <c r="C9589" s="145" t="s">
        <v>43443</v>
      </c>
      <c r="D9589" s="145" t="s">
        <v>1549</v>
      </c>
      <c r="E9589" s="146">
        <v>117.23</v>
      </c>
    </row>
    <row r="9590" spans="2:5" x14ac:dyDescent="0.2">
      <c r="B9590" s="144" t="s">
        <v>43444</v>
      </c>
      <c r="C9590" s="145" t="s">
        <v>43445</v>
      </c>
      <c r="D9590" s="145" t="s">
        <v>1549</v>
      </c>
      <c r="E9590" s="146">
        <v>125.75</v>
      </c>
    </row>
    <row r="9591" spans="2:5" x14ac:dyDescent="0.2">
      <c r="B9591" s="144" t="s">
        <v>43446</v>
      </c>
      <c r="C9591" s="145" t="s">
        <v>43447</v>
      </c>
      <c r="D9591" s="145" t="s">
        <v>1549</v>
      </c>
      <c r="E9591" s="146">
        <v>80</v>
      </c>
    </row>
    <row r="9592" spans="2:5" x14ac:dyDescent="0.2">
      <c r="B9592" s="144" t="s">
        <v>43448</v>
      </c>
      <c r="C9592" s="145" t="s">
        <v>43449</v>
      </c>
      <c r="D9592" s="145" t="s">
        <v>1549</v>
      </c>
      <c r="E9592" s="146">
        <v>76</v>
      </c>
    </row>
    <row r="9593" spans="2:5" x14ac:dyDescent="0.2">
      <c r="B9593" s="144" t="s">
        <v>43450</v>
      </c>
      <c r="C9593" s="145" t="s">
        <v>43451</v>
      </c>
      <c r="D9593" s="145" t="s">
        <v>1549</v>
      </c>
      <c r="E9593" s="146">
        <v>19801.66</v>
      </c>
    </row>
    <row r="9594" spans="2:5" x14ac:dyDescent="0.2">
      <c r="B9594" s="144" t="s">
        <v>43452</v>
      </c>
      <c r="C9594" s="145" t="s">
        <v>43453</v>
      </c>
      <c r="D9594" s="145" t="s">
        <v>1549</v>
      </c>
      <c r="E9594" s="146">
        <v>9320.9</v>
      </c>
    </row>
    <row r="9595" spans="2:5" x14ac:dyDescent="0.2">
      <c r="B9595" s="144" t="s">
        <v>43454</v>
      </c>
      <c r="C9595" s="145" t="s">
        <v>43455</v>
      </c>
      <c r="D9595" s="145" t="s">
        <v>1549</v>
      </c>
      <c r="E9595" s="146">
        <v>132.16</v>
      </c>
    </row>
    <row r="9596" spans="2:5" x14ac:dyDescent="0.2">
      <c r="B9596" s="144" t="s">
        <v>43456</v>
      </c>
      <c r="C9596" s="145" t="s">
        <v>43457</v>
      </c>
      <c r="D9596" s="145" t="s">
        <v>1549</v>
      </c>
      <c r="E9596" s="146">
        <v>1.36</v>
      </c>
    </row>
    <row r="9597" spans="2:5" x14ac:dyDescent="0.2">
      <c r="B9597" s="144" t="s">
        <v>43458</v>
      </c>
      <c r="C9597" s="145" t="s">
        <v>43459</v>
      </c>
      <c r="D9597" s="145" t="s">
        <v>1549</v>
      </c>
      <c r="E9597" s="146">
        <v>311.85000000000002</v>
      </c>
    </row>
    <row r="9598" spans="2:5" x14ac:dyDescent="0.2">
      <c r="B9598" s="144" t="s">
        <v>43460</v>
      </c>
      <c r="C9598" s="145" t="s">
        <v>43461</v>
      </c>
      <c r="D9598" s="145" t="s">
        <v>1549</v>
      </c>
      <c r="E9598" s="146">
        <v>182.27</v>
      </c>
    </row>
    <row r="9599" spans="2:5" x14ac:dyDescent="0.2">
      <c r="B9599" s="144" t="s">
        <v>43462</v>
      </c>
      <c r="C9599" s="145" t="s">
        <v>43463</v>
      </c>
      <c r="D9599" s="145" t="s">
        <v>1549</v>
      </c>
      <c r="E9599" s="146">
        <v>311.85000000000002</v>
      </c>
    </row>
    <row r="9600" spans="2:5" x14ac:dyDescent="0.2">
      <c r="B9600" s="144" t="s">
        <v>43464</v>
      </c>
      <c r="C9600" s="145" t="s">
        <v>43465</v>
      </c>
      <c r="D9600" s="145" t="s">
        <v>1549</v>
      </c>
      <c r="E9600" s="146">
        <v>337.06</v>
      </c>
    </row>
    <row r="9601" spans="2:5" x14ac:dyDescent="0.2">
      <c r="B9601" s="144" t="s">
        <v>43466</v>
      </c>
      <c r="C9601" s="145" t="s">
        <v>43467</v>
      </c>
      <c r="D9601" s="145" t="s">
        <v>1549</v>
      </c>
      <c r="E9601" s="146">
        <v>531.94000000000005</v>
      </c>
    </row>
    <row r="9602" spans="2:5" x14ac:dyDescent="0.2">
      <c r="B9602" s="144" t="s">
        <v>43468</v>
      </c>
      <c r="C9602" s="145" t="s">
        <v>43469</v>
      </c>
      <c r="D9602" s="145" t="s">
        <v>1549</v>
      </c>
      <c r="E9602" s="146">
        <v>807.82</v>
      </c>
    </row>
    <row r="9603" spans="2:5" x14ac:dyDescent="0.2">
      <c r="B9603" s="144" t="s">
        <v>43470</v>
      </c>
      <c r="C9603" s="145" t="s">
        <v>43471</v>
      </c>
      <c r="D9603" s="145" t="s">
        <v>1549</v>
      </c>
      <c r="E9603" s="146">
        <v>1191.8800000000001</v>
      </c>
    </row>
    <row r="9604" spans="2:5" x14ac:dyDescent="0.2">
      <c r="B9604" s="144" t="s">
        <v>43472</v>
      </c>
      <c r="C9604" s="145" t="s">
        <v>43473</v>
      </c>
      <c r="D9604" s="145" t="s">
        <v>1549</v>
      </c>
      <c r="E9604" s="146">
        <v>1825.76</v>
      </c>
    </row>
    <row r="9605" spans="2:5" x14ac:dyDescent="0.2">
      <c r="B9605" s="144" t="s">
        <v>43474</v>
      </c>
      <c r="C9605" s="145" t="s">
        <v>43475</v>
      </c>
      <c r="D9605" s="145" t="s">
        <v>1549</v>
      </c>
      <c r="E9605" s="146">
        <v>5490.29</v>
      </c>
    </row>
    <row r="9606" spans="2:5" x14ac:dyDescent="0.2">
      <c r="B9606" s="144" t="s">
        <v>43476</v>
      </c>
      <c r="C9606" s="145" t="s">
        <v>43477</v>
      </c>
      <c r="D9606" s="145" t="s">
        <v>1549</v>
      </c>
      <c r="E9606" s="146">
        <v>5986.38</v>
      </c>
    </row>
    <row r="9607" spans="2:5" x14ac:dyDescent="0.2">
      <c r="B9607" s="144" t="s">
        <v>43478</v>
      </c>
      <c r="C9607" s="145" t="s">
        <v>43479</v>
      </c>
      <c r="D9607" s="145" t="s">
        <v>1549</v>
      </c>
      <c r="E9607" s="146">
        <v>6754.13</v>
      </c>
    </row>
    <row r="9608" spans="2:5" x14ac:dyDescent="0.2">
      <c r="B9608" s="144" t="s">
        <v>43480</v>
      </c>
      <c r="C9608" s="145" t="s">
        <v>43481</v>
      </c>
      <c r="D9608" s="145" t="s">
        <v>1549</v>
      </c>
      <c r="E9608" s="146">
        <v>6848.19</v>
      </c>
    </row>
    <row r="9609" spans="2:5" x14ac:dyDescent="0.2">
      <c r="B9609" s="144" t="s">
        <v>43482</v>
      </c>
      <c r="C9609" s="145" t="s">
        <v>43483</v>
      </c>
      <c r="D9609" s="145" t="s">
        <v>1549</v>
      </c>
      <c r="E9609" s="146">
        <v>9397.82</v>
      </c>
    </row>
    <row r="9610" spans="2:5" x14ac:dyDescent="0.2">
      <c r="B9610" s="144" t="s">
        <v>43484</v>
      </c>
      <c r="C9610" s="145" t="s">
        <v>43485</v>
      </c>
      <c r="D9610" s="145" t="s">
        <v>1549</v>
      </c>
      <c r="E9610" s="146">
        <v>234.93</v>
      </c>
    </row>
    <row r="9611" spans="2:5" x14ac:dyDescent="0.2">
      <c r="B9611" s="144" t="s">
        <v>43486</v>
      </c>
      <c r="C9611" s="145" t="s">
        <v>43487</v>
      </c>
      <c r="D9611" s="145" t="s">
        <v>1549</v>
      </c>
      <c r="E9611" s="146">
        <v>198.81</v>
      </c>
    </row>
    <row r="9612" spans="2:5" x14ac:dyDescent="0.2">
      <c r="B9612" s="144" t="s">
        <v>43488</v>
      </c>
      <c r="C9612" s="145" t="s">
        <v>43489</v>
      </c>
      <c r="D9612" s="145" t="s">
        <v>1549</v>
      </c>
      <c r="E9612" s="146">
        <v>232.43</v>
      </c>
    </row>
    <row r="9613" spans="2:5" x14ac:dyDescent="0.2">
      <c r="B9613" s="144" t="s">
        <v>43490</v>
      </c>
      <c r="C9613" s="145" t="s">
        <v>43491</v>
      </c>
      <c r="D9613" s="145" t="s">
        <v>1549</v>
      </c>
      <c r="E9613" s="146">
        <v>332.38</v>
      </c>
    </row>
    <row r="9614" spans="2:5" x14ac:dyDescent="0.2">
      <c r="B9614" s="144" t="s">
        <v>43492</v>
      </c>
      <c r="C9614" s="145" t="s">
        <v>43493</v>
      </c>
      <c r="D9614" s="145" t="s">
        <v>1549</v>
      </c>
      <c r="E9614" s="146">
        <v>731.56</v>
      </c>
    </row>
    <row r="9615" spans="2:5" x14ac:dyDescent="0.2">
      <c r="B9615" s="144" t="s">
        <v>43494</v>
      </c>
      <c r="C9615" s="145" t="s">
        <v>43495</v>
      </c>
      <c r="D9615" s="145" t="s">
        <v>1549</v>
      </c>
      <c r="E9615" s="146">
        <v>1100.22</v>
      </c>
    </row>
    <row r="9616" spans="2:5" x14ac:dyDescent="0.2">
      <c r="B9616" s="144" t="s">
        <v>43496</v>
      </c>
      <c r="C9616" s="145" t="s">
        <v>43497</v>
      </c>
      <c r="D9616" s="145" t="s">
        <v>1549</v>
      </c>
      <c r="E9616" s="146">
        <v>3106.14</v>
      </c>
    </row>
    <row r="9617" spans="2:5" x14ac:dyDescent="0.2">
      <c r="B9617" s="144" t="s">
        <v>43498</v>
      </c>
      <c r="C9617" s="145" t="s">
        <v>43499</v>
      </c>
      <c r="D9617" s="145" t="s">
        <v>1549</v>
      </c>
      <c r="E9617" s="146">
        <v>3562.75</v>
      </c>
    </row>
    <row r="9618" spans="2:5" x14ac:dyDescent="0.2">
      <c r="B9618" s="144" t="s">
        <v>43500</v>
      </c>
      <c r="C9618" s="145" t="s">
        <v>43501</v>
      </c>
      <c r="D9618" s="145" t="s">
        <v>1549</v>
      </c>
      <c r="E9618" s="146">
        <v>4301.54</v>
      </c>
    </row>
    <row r="9619" spans="2:5" x14ac:dyDescent="0.2">
      <c r="B9619" s="144" t="s">
        <v>43502</v>
      </c>
      <c r="C9619" s="145" t="s">
        <v>43503</v>
      </c>
      <c r="D9619" s="145" t="s">
        <v>1549</v>
      </c>
      <c r="E9619" s="146">
        <v>4820.2700000000004</v>
      </c>
    </row>
    <row r="9620" spans="2:5" x14ac:dyDescent="0.2">
      <c r="B9620" s="144" t="s">
        <v>43504</v>
      </c>
      <c r="C9620" s="145" t="s">
        <v>43505</v>
      </c>
      <c r="D9620" s="145" t="s">
        <v>1549</v>
      </c>
      <c r="E9620" s="146">
        <v>7177.03</v>
      </c>
    </row>
    <row r="9621" spans="2:5" x14ac:dyDescent="0.2">
      <c r="B9621" s="144" t="s">
        <v>43506</v>
      </c>
      <c r="C9621" s="145" t="s">
        <v>43507</v>
      </c>
      <c r="D9621" s="145" t="s">
        <v>1549</v>
      </c>
      <c r="E9621" s="146">
        <v>52.55</v>
      </c>
    </row>
    <row r="9622" spans="2:5" x14ac:dyDescent="0.2">
      <c r="B9622" s="144" t="s">
        <v>43508</v>
      </c>
      <c r="C9622" s="145" t="s">
        <v>43509</v>
      </c>
      <c r="D9622" s="145" t="s">
        <v>1549</v>
      </c>
      <c r="E9622" s="146">
        <v>96.35</v>
      </c>
    </row>
    <row r="9623" spans="2:5" x14ac:dyDescent="0.2">
      <c r="B9623" s="144" t="s">
        <v>43510</v>
      </c>
      <c r="C9623" s="145" t="s">
        <v>43511</v>
      </c>
      <c r="D9623" s="145" t="s">
        <v>1549</v>
      </c>
      <c r="E9623" s="146">
        <v>23.05</v>
      </c>
    </row>
    <row r="9624" spans="2:5" x14ac:dyDescent="0.2">
      <c r="B9624" s="144" t="s">
        <v>43512</v>
      </c>
      <c r="C9624" s="145" t="s">
        <v>43513</v>
      </c>
      <c r="D9624" s="145" t="s">
        <v>1549</v>
      </c>
      <c r="E9624" s="146">
        <v>24.49</v>
      </c>
    </row>
    <row r="9625" spans="2:5" x14ac:dyDescent="0.2">
      <c r="B9625" s="144" t="s">
        <v>43514</v>
      </c>
      <c r="C9625" s="145" t="s">
        <v>43515</v>
      </c>
      <c r="D9625" s="145" t="s">
        <v>1549</v>
      </c>
      <c r="E9625" s="146">
        <v>65.569999999999993</v>
      </c>
    </row>
    <row r="9626" spans="2:5" x14ac:dyDescent="0.2">
      <c r="B9626" s="144" t="s">
        <v>43516</v>
      </c>
      <c r="C9626" s="145" t="s">
        <v>43517</v>
      </c>
      <c r="D9626" s="145" t="s">
        <v>1549</v>
      </c>
      <c r="E9626" s="146">
        <v>82.04</v>
      </c>
    </row>
    <row r="9627" spans="2:5" x14ac:dyDescent="0.2">
      <c r="B9627" s="144" t="s">
        <v>43518</v>
      </c>
      <c r="C9627" s="145" t="s">
        <v>43519</v>
      </c>
      <c r="D9627" s="145" t="s">
        <v>1549</v>
      </c>
      <c r="E9627" s="146">
        <v>307.64999999999998</v>
      </c>
    </row>
    <row r="9628" spans="2:5" x14ac:dyDescent="0.2">
      <c r="B9628" s="144" t="s">
        <v>43520</v>
      </c>
      <c r="C9628" s="145" t="s">
        <v>43521</v>
      </c>
      <c r="D9628" s="145" t="s">
        <v>1549</v>
      </c>
      <c r="E9628" s="146">
        <v>454.8</v>
      </c>
    </row>
    <row r="9629" spans="2:5" x14ac:dyDescent="0.2">
      <c r="B9629" s="144" t="s">
        <v>43522</v>
      </c>
      <c r="C9629" s="145" t="s">
        <v>43523</v>
      </c>
      <c r="D9629" s="145" t="s">
        <v>1549</v>
      </c>
      <c r="E9629" s="146">
        <v>1006.8</v>
      </c>
    </row>
    <row r="9630" spans="2:5" x14ac:dyDescent="0.2">
      <c r="B9630" s="144" t="s">
        <v>43524</v>
      </c>
      <c r="C9630" s="145" t="s">
        <v>43525</v>
      </c>
      <c r="D9630" s="145" t="s">
        <v>1549</v>
      </c>
      <c r="E9630" s="146">
        <v>380.46</v>
      </c>
    </row>
    <row r="9631" spans="2:5" x14ac:dyDescent="0.2">
      <c r="B9631" s="144" t="s">
        <v>43526</v>
      </c>
      <c r="C9631" s="145" t="s">
        <v>43527</v>
      </c>
      <c r="D9631" s="145" t="s">
        <v>1549</v>
      </c>
      <c r="E9631" s="146">
        <v>1426.26</v>
      </c>
    </row>
    <row r="9632" spans="2:5" x14ac:dyDescent="0.2">
      <c r="B9632" s="144" t="s">
        <v>43528</v>
      </c>
      <c r="C9632" s="145" t="s">
        <v>43529</v>
      </c>
      <c r="D9632" s="145" t="s">
        <v>1549</v>
      </c>
      <c r="E9632" s="146">
        <v>28.43</v>
      </c>
    </row>
    <row r="9633" spans="2:5" x14ac:dyDescent="0.2">
      <c r="B9633" s="144" t="s">
        <v>43530</v>
      </c>
      <c r="C9633" s="145" t="s">
        <v>43531</v>
      </c>
      <c r="D9633" s="145" t="s">
        <v>1549</v>
      </c>
      <c r="E9633" s="146">
        <v>14.47</v>
      </c>
    </row>
    <row r="9634" spans="2:5" x14ac:dyDescent="0.2">
      <c r="B9634" s="144" t="s">
        <v>43532</v>
      </c>
      <c r="C9634" s="145" t="s">
        <v>43533</v>
      </c>
      <c r="D9634" s="145" t="s">
        <v>1549</v>
      </c>
      <c r="E9634" s="146">
        <v>41.63</v>
      </c>
    </row>
    <row r="9635" spans="2:5" x14ac:dyDescent="0.2">
      <c r="B9635" s="144" t="s">
        <v>43534</v>
      </c>
      <c r="C9635" s="145" t="s">
        <v>43535</v>
      </c>
      <c r="D9635" s="145" t="s">
        <v>1549</v>
      </c>
      <c r="E9635" s="146">
        <v>62.28</v>
      </c>
    </row>
    <row r="9636" spans="2:5" x14ac:dyDescent="0.2">
      <c r="B9636" s="144" t="s">
        <v>43536</v>
      </c>
      <c r="C9636" s="145" t="s">
        <v>43537</v>
      </c>
      <c r="D9636" s="145" t="s">
        <v>1549</v>
      </c>
      <c r="E9636" s="146">
        <v>23.05</v>
      </c>
    </row>
    <row r="9637" spans="2:5" x14ac:dyDescent="0.2">
      <c r="B9637" s="144" t="s">
        <v>43538</v>
      </c>
      <c r="C9637" s="145" t="s">
        <v>43539</v>
      </c>
      <c r="D9637" s="145" t="s">
        <v>1549</v>
      </c>
      <c r="E9637" s="146">
        <v>112.47</v>
      </c>
    </row>
    <row r="9638" spans="2:5" x14ac:dyDescent="0.2">
      <c r="B9638" s="144" t="s">
        <v>43540</v>
      </c>
      <c r="C9638" s="145" t="s">
        <v>43541</v>
      </c>
      <c r="D9638" s="145" t="s">
        <v>1549</v>
      </c>
      <c r="E9638" s="146">
        <v>307.64999999999998</v>
      </c>
    </row>
    <row r="9639" spans="2:5" x14ac:dyDescent="0.2">
      <c r="B9639" s="144" t="s">
        <v>43542</v>
      </c>
      <c r="C9639" s="145" t="s">
        <v>43543</v>
      </c>
      <c r="D9639" s="145" t="s">
        <v>1549</v>
      </c>
      <c r="E9639" s="146">
        <v>454.8</v>
      </c>
    </row>
    <row r="9640" spans="2:5" x14ac:dyDescent="0.2">
      <c r="B9640" s="144" t="s">
        <v>43544</v>
      </c>
      <c r="C9640" s="145" t="s">
        <v>43545</v>
      </c>
      <c r="D9640" s="145" t="s">
        <v>1549</v>
      </c>
      <c r="E9640" s="146">
        <v>1006.8</v>
      </c>
    </row>
    <row r="9641" spans="2:5" x14ac:dyDescent="0.2">
      <c r="B9641" s="144" t="s">
        <v>43546</v>
      </c>
      <c r="C9641" s="145" t="s">
        <v>43547</v>
      </c>
      <c r="D9641" s="145" t="s">
        <v>1549</v>
      </c>
      <c r="E9641" s="146">
        <v>380.46</v>
      </c>
    </row>
    <row r="9642" spans="2:5" x14ac:dyDescent="0.2">
      <c r="B9642" s="144" t="s">
        <v>43548</v>
      </c>
      <c r="C9642" s="145" t="s">
        <v>43549</v>
      </c>
      <c r="D9642" s="145" t="s">
        <v>1549</v>
      </c>
      <c r="E9642" s="146">
        <v>1283.0999999999999</v>
      </c>
    </row>
    <row r="9643" spans="2:5" x14ac:dyDescent="0.2">
      <c r="B9643" s="144" t="s">
        <v>43550</v>
      </c>
      <c r="C9643" s="145" t="s">
        <v>43551</v>
      </c>
      <c r="D9643" s="145" t="s">
        <v>1549</v>
      </c>
      <c r="E9643" s="146">
        <v>323.88</v>
      </c>
    </row>
    <row r="9644" spans="2:5" x14ac:dyDescent="0.2">
      <c r="B9644" s="144" t="s">
        <v>43552</v>
      </c>
      <c r="C9644" s="145" t="s">
        <v>43553</v>
      </c>
      <c r="D9644" s="145" t="s">
        <v>1549</v>
      </c>
      <c r="E9644" s="146">
        <v>558.05999999999995</v>
      </c>
    </row>
    <row r="9645" spans="2:5" x14ac:dyDescent="0.2">
      <c r="B9645" s="144" t="s">
        <v>43554</v>
      </c>
      <c r="C9645" s="145" t="s">
        <v>43555</v>
      </c>
      <c r="D9645" s="145" t="s">
        <v>1549</v>
      </c>
      <c r="E9645" s="146">
        <v>736.58</v>
      </c>
    </row>
    <row r="9646" spans="2:5" x14ac:dyDescent="0.2">
      <c r="B9646" s="144" t="s">
        <v>43556</v>
      </c>
      <c r="C9646" s="145" t="s">
        <v>43557</v>
      </c>
      <c r="D9646" s="145" t="s">
        <v>1549</v>
      </c>
      <c r="E9646" s="146">
        <v>1210.0999999999999</v>
      </c>
    </row>
    <row r="9647" spans="2:5" x14ac:dyDescent="0.2">
      <c r="B9647" s="144" t="s">
        <v>43558</v>
      </c>
      <c r="C9647" s="145" t="s">
        <v>43559</v>
      </c>
      <c r="D9647" s="145" t="s">
        <v>1549</v>
      </c>
      <c r="E9647" s="146">
        <v>177.05</v>
      </c>
    </row>
    <row r="9648" spans="2:5" x14ac:dyDescent="0.2">
      <c r="B9648" s="144" t="s">
        <v>43560</v>
      </c>
      <c r="C9648" s="145" t="s">
        <v>43561</v>
      </c>
      <c r="D9648" s="145" t="s">
        <v>1549</v>
      </c>
      <c r="E9648" s="146">
        <v>2717</v>
      </c>
    </row>
    <row r="9649" spans="2:5" x14ac:dyDescent="0.2">
      <c r="B9649" s="144" t="s">
        <v>43562</v>
      </c>
      <c r="C9649" s="145" t="s">
        <v>43563</v>
      </c>
      <c r="D9649" s="145" t="s">
        <v>1549</v>
      </c>
      <c r="E9649" s="146">
        <v>19873.349999999999</v>
      </c>
    </row>
    <row r="9650" spans="2:5" x14ac:dyDescent="0.2">
      <c r="B9650" s="144" t="s">
        <v>43564</v>
      </c>
      <c r="C9650" s="145" t="s">
        <v>43565</v>
      </c>
      <c r="D9650" s="145" t="s">
        <v>1549</v>
      </c>
      <c r="E9650" s="146">
        <v>58.41</v>
      </c>
    </row>
    <row r="9651" spans="2:5" x14ac:dyDescent="0.2">
      <c r="B9651" s="144" t="s">
        <v>43566</v>
      </c>
      <c r="C9651" s="145" t="s">
        <v>43567</v>
      </c>
      <c r="D9651" s="145" t="s">
        <v>1549</v>
      </c>
      <c r="E9651" s="146">
        <v>131.65</v>
      </c>
    </row>
    <row r="9652" spans="2:5" x14ac:dyDescent="0.2">
      <c r="B9652" s="144" t="s">
        <v>43568</v>
      </c>
      <c r="C9652" s="145" t="s">
        <v>43569</v>
      </c>
      <c r="D9652" s="145" t="s">
        <v>1549</v>
      </c>
      <c r="E9652" s="146">
        <v>2495</v>
      </c>
    </row>
    <row r="9653" spans="2:5" x14ac:dyDescent="0.2">
      <c r="B9653" s="144" t="s">
        <v>43570</v>
      </c>
      <c r="C9653" s="145" t="s">
        <v>43571</v>
      </c>
      <c r="D9653" s="145" t="s">
        <v>1549</v>
      </c>
      <c r="E9653" s="146">
        <v>75.599999999999994</v>
      </c>
    </row>
    <row r="9654" spans="2:5" x14ac:dyDescent="0.2">
      <c r="B9654" s="144" t="s">
        <v>43572</v>
      </c>
      <c r="C9654" s="145" t="s">
        <v>43573</v>
      </c>
      <c r="D9654" s="145" t="s">
        <v>1549</v>
      </c>
      <c r="E9654" s="146">
        <v>91</v>
      </c>
    </row>
    <row r="9655" spans="2:5" x14ac:dyDescent="0.2">
      <c r="B9655" s="144" t="s">
        <v>43574</v>
      </c>
      <c r="C9655" s="145" t="s">
        <v>43575</v>
      </c>
      <c r="D9655" s="145" t="s">
        <v>1549</v>
      </c>
      <c r="E9655" s="146">
        <v>200</v>
      </c>
    </row>
    <row r="9656" spans="2:5" x14ac:dyDescent="0.2">
      <c r="B9656" s="144" t="s">
        <v>43576</v>
      </c>
      <c r="C9656" s="145" t="s">
        <v>43577</v>
      </c>
      <c r="D9656" s="145" t="s">
        <v>1549</v>
      </c>
      <c r="E9656" s="146">
        <v>2205</v>
      </c>
    </row>
    <row r="9657" spans="2:5" x14ac:dyDescent="0.2">
      <c r="B9657" s="144" t="s">
        <v>43578</v>
      </c>
      <c r="C9657" s="145" t="s">
        <v>43579</v>
      </c>
      <c r="D9657" s="145" t="s">
        <v>1549</v>
      </c>
      <c r="E9657" s="146">
        <v>58.4</v>
      </c>
    </row>
    <row r="9658" spans="2:5" x14ac:dyDescent="0.2">
      <c r="B9658" s="144" t="s">
        <v>43580</v>
      </c>
      <c r="C9658" s="145" t="s">
        <v>43581</v>
      </c>
      <c r="D9658" s="145" t="s">
        <v>1549</v>
      </c>
      <c r="E9658" s="146">
        <v>120.75</v>
      </c>
    </row>
    <row r="9659" spans="2:5" x14ac:dyDescent="0.2">
      <c r="B9659" s="144" t="s">
        <v>43582</v>
      </c>
      <c r="C9659" s="145" t="s">
        <v>43583</v>
      </c>
      <c r="D9659" s="145" t="s">
        <v>1549</v>
      </c>
      <c r="E9659" s="146">
        <v>238.79</v>
      </c>
    </row>
    <row r="9660" spans="2:5" x14ac:dyDescent="0.2">
      <c r="B9660" s="144" t="s">
        <v>43584</v>
      </c>
      <c r="C9660" s="145" t="s">
        <v>43585</v>
      </c>
      <c r="D9660" s="145" t="s">
        <v>1549</v>
      </c>
      <c r="E9660" s="146">
        <v>25.58</v>
      </c>
    </row>
    <row r="9661" spans="2:5" x14ac:dyDescent="0.2">
      <c r="B9661" s="144" t="s">
        <v>43586</v>
      </c>
      <c r="C9661" s="145" t="s">
        <v>43587</v>
      </c>
      <c r="D9661" s="145" t="s">
        <v>1549</v>
      </c>
      <c r="E9661" s="146">
        <v>38.69</v>
      </c>
    </row>
    <row r="9662" spans="2:5" x14ac:dyDescent="0.2">
      <c r="B9662" s="144" t="s">
        <v>43588</v>
      </c>
      <c r="C9662" s="145" t="s">
        <v>43589</v>
      </c>
      <c r="D9662" s="145" t="s">
        <v>1549</v>
      </c>
      <c r="E9662" s="146">
        <v>96.79</v>
      </c>
    </row>
    <row r="9663" spans="2:5" x14ac:dyDescent="0.2">
      <c r="B9663" s="144" t="s">
        <v>43590</v>
      </c>
      <c r="C9663" s="145" t="s">
        <v>43591</v>
      </c>
      <c r="D9663" s="145" t="s">
        <v>1549</v>
      </c>
      <c r="E9663" s="146">
        <v>188.38</v>
      </c>
    </row>
    <row r="9664" spans="2:5" x14ac:dyDescent="0.2">
      <c r="B9664" s="144" t="s">
        <v>43592</v>
      </c>
      <c r="C9664" s="145" t="s">
        <v>43593</v>
      </c>
      <c r="D9664" s="145" t="s">
        <v>1549</v>
      </c>
      <c r="E9664" s="146">
        <v>835.7</v>
      </c>
    </row>
    <row r="9665" spans="2:5" x14ac:dyDescent="0.2">
      <c r="B9665" s="144" t="s">
        <v>43594</v>
      </c>
      <c r="C9665" s="145" t="s">
        <v>43595</v>
      </c>
      <c r="D9665" s="145" t="s">
        <v>1549</v>
      </c>
      <c r="E9665" s="146">
        <v>1052.46</v>
      </c>
    </row>
    <row r="9666" spans="2:5" x14ac:dyDescent="0.2">
      <c r="B9666" s="144" t="s">
        <v>43596</v>
      </c>
      <c r="C9666" s="145" t="s">
        <v>43597</v>
      </c>
      <c r="D9666" s="145" t="s">
        <v>1549</v>
      </c>
      <c r="E9666" s="146">
        <v>243.38</v>
      </c>
    </row>
    <row r="9667" spans="2:5" x14ac:dyDescent="0.2">
      <c r="B9667" s="144" t="s">
        <v>43598</v>
      </c>
      <c r="C9667" s="145" t="s">
        <v>43599</v>
      </c>
      <c r="D9667" s="145" t="s">
        <v>1549</v>
      </c>
      <c r="E9667" s="146">
        <v>117.17</v>
      </c>
    </row>
    <row r="9668" spans="2:5" x14ac:dyDescent="0.2">
      <c r="B9668" s="144" t="s">
        <v>43600</v>
      </c>
      <c r="C9668" s="145" t="s">
        <v>43601</v>
      </c>
      <c r="D9668" s="145" t="s">
        <v>1549</v>
      </c>
      <c r="E9668" s="146">
        <v>45.5</v>
      </c>
    </row>
    <row r="9669" spans="2:5" x14ac:dyDescent="0.2">
      <c r="B9669" s="144" t="s">
        <v>43602</v>
      </c>
      <c r="C9669" s="145" t="s">
        <v>43603</v>
      </c>
      <c r="D9669" s="145" t="s">
        <v>1549</v>
      </c>
      <c r="E9669" s="146">
        <v>90</v>
      </c>
    </row>
    <row r="9670" spans="2:5" x14ac:dyDescent="0.2">
      <c r="B9670" s="144" t="s">
        <v>43604</v>
      </c>
      <c r="C9670" s="145" t="s">
        <v>43605</v>
      </c>
      <c r="D9670" s="145" t="s">
        <v>1549</v>
      </c>
      <c r="E9670" s="146">
        <v>45.5</v>
      </c>
    </row>
    <row r="9671" spans="2:5" x14ac:dyDescent="0.2">
      <c r="B9671" s="144" t="s">
        <v>43606</v>
      </c>
      <c r="C9671" s="145" t="s">
        <v>43607</v>
      </c>
      <c r="D9671" s="145" t="s">
        <v>1549</v>
      </c>
      <c r="E9671" s="146">
        <v>90</v>
      </c>
    </row>
    <row r="9672" spans="2:5" x14ac:dyDescent="0.2">
      <c r="B9672" s="144" t="s">
        <v>43608</v>
      </c>
      <c r="C9672" s="145" t="s">
        <v>43609</v>
      </c>
      <c r="D9672" s="145" t="s">
        <v>1549</v>
      </c>
      <c r="E9672" s="146">
        <v>24217.74</v>
      </c>
    </row>
    <row r="9673" spans="2:5" x14ac:dyDescent="0.2">
      <c r="B9673" s="144" t="s">
        <v>43610</v>
      </c>
      <c r="C9673" s="145" t="s">
        <v>43611</v>
      </c>
      <c r="D9673" s="145" t="s">
        <v>1549</v>
      </c>
      <c r="E9673" s="146">
        <v>13105.35</v>
      </c>
    </row>
    <row r="9674" spans="2:5" x14ac:dyDescent="0.2">
      <c r="B9674" s="144" t="s">
        <v>43612</v>
      </c>
      <c r="C9674" s="145" t="s">
        <v>43613</v>
      </c>
      <c r="D9674" s="145" t="s">
        <v>1549</v>
      </c>
      <c r="E9674" s="146">
        <v>202.38</v>
      </c>
    </row>
    <row r="9675" spans="2:5" x14ac:dyDescent="0.2">
      <c r="B9675" s="144" t="s">
        <v>43614</v>
      </c>
      <c r="C9675" s="145" t="s">
        <v>43615</v>
      </c>
      <c r="D9675" s="145" t="s">
        <v>1549</v>
      </c>
      <c r="E9675" s="146">
        <v>1282.05</v>
      </c>
    </row>
    <row r="9676" spans="2:5" x14ac:dyDescent="0.2">
      <c r="B9676" s="144" t="s">
        <v>43616</v>
      </c>
      <c r="C9676" s="145" t="s">
        <v>43617</v>
      </c>
      <c r="D9676" s="145" t="s">
        <v>1549</v>
      </c>
      <c r="E9676" s="146">
        <v>190.61</v>
      </c>
    </row>
    <row r="9677" spans="2:5" x14ac:dyDescent="0.2">
      <c r="B9677" s="144" t="s">
        <v>43618</v>
      </c>
      <c r="C9677" s="145" t="s">
        <v>43619</v>
      </c>
      <c r="D9677" s="145" t="s">
        <v>1549</v>
      </c>
      <c r="E9677" s="146">
        <v>61.22</v>
      </c>
    </row>
    <row r="9678" spans="2:5" x14ac:dyDescent="0.2">
      <c r="B9678" s="144" t="s">
        <v>43620</v>
      </c>
      <c r="C9678" s="145" t="s">
        <v>43621</v>
      </c>
      <c r="D9678" s="145" t="s">
        <v>1549</v>
      </c>
      <c r="E9678" s="146">
        <v>29.4</v>
      </c>
    </row>
    <row r="9679" spans="2:5" x14ac:dyDescent="0.2">
      <c r="B9679" s="144" t="s">
        <v>43622</v>
      </c>
      <c r="C9679" s="145" t="s">
        <v>43623</v>
      </c>
      <c r="D9679" s="145" t="s">
        <v>1549</v>
      </c>
      <c r="E9679" s="146">
        <v>166.74</v>
      </c>
    </row>
    <row r="9680" spans="2:5" x14ac:dyDescent="0.2">
      <c r="B9680" s="144" t="s">
        <v>43624</v>
      </c>
      <c r="C9680" s="145" t="s">
        <v>43625</v>
      </c>
      <c r="D9680" s="145" t="s">
        <v>1549</v>
      </c>
      <c r="E9680" s="146">
        <v>326.33999999999997</v>
      </c>
    </row>
    <row r="9681" spans="2:5" x14ac:dyDescent="0.2">
      <c r="B9681" s="144" t="s">
        <v>43626</v>
      </c>
      <c r="C9681" s="145" t="s">
        <v>43627</v>
      </c>
      <c r="D9681" s="145" t="s">
        <v>1549</v>
      </c>
      <c r="E9681" s="146">
        <v>340.11</v>
      </c>
    </row>
    <row r="9682" spans="2:5" x14ac:dyDescent="0.2">
      <c r="B9682" s="144" t="s">
        <v>43628</v>
      </c>
      <c r="C9682" s="145" t="s">
        <v>43629</v>
      </c>
      <c r="D9682" s="145" t="s">
        <v>1549</v>
      </c>
      <c r="E9682" s="146">
        <v>340.11</v>
      </c>
    </row>
    <row r="9683" spans="2:5" x14ac:dyDescent="0.2">
      <c r="B9683" s="144" t="s">
        <v>43630</v>
      </c>
      <c r="C9683" s="145" t="s">
        <v>43631</v>
      </c>
      <c r="D9683" s="145" t="s">
        <v>1549</v>
      </c>
      <c r="E9683" s="146">
        <v>391.82</v>
      </c>
    </row>
    <row r="9684" spans="2:5" x14ac:dyDescent="0.2">
      <c r="B9684" s="144" t="s">
        <v>43632</v>
      </c>
      <c r="C9684" s="145" t="s">
        <v>43633</v>
      </c>
      <c r="D9684" s="145" t="s">
        <v>1549</v>
      </c>
      <c r="E9684" s="146">
        <v>705.73</v>
      </c>
    </row>
    <row r="9685" spans="2:5" x14ac:dyDescent="0.2">
      <c r="B9685" s="144" t="s">
        <v>43634</v>
      </c>
      <c r="C9685" s="145" t="s">
        <v>43635</v>
      </c>
      <c r="D9685" s="145" t="s">
        <v>1549</v>
      </c>
      <c r="E9685" s="146">
        <v>1014.93</v>
      </c>
    </row>
    <row r="9686" spans="2:5" x14ac:dyDescent="0.2">
      <c r="B9686" s="144" t="s">
        <v>43636</v>
      </c>
      <c r="C9686" s="145" t="s">
        <v>43637</v>
      </c>
      <c r="D9686" s="145" t="s">
        <v>1549</v>
      </c>
      <c r="E9686" s="146">
        <v>1829.5</v>
      </c>
    </row>
    <row r="9687" spans="2:5" x14ac:dyDescent="0.2">
      <c r="B9687" s="144" t="s">
        <v>43638</v>
      </c>
      <c r="C9687" s="145" t="s">
        <v>43639</v>
      </c>
      <c r="D9687" s="145" t="s">
        <v>1549</v>
      </c>
      <c r="E9687" s="146">
        <v>2088.66</v>
      </c>
    </row>
    <row r="9688" spans="2:5" x14ac:dyDescent="0.2">
      <c r="B9688" s="144" t="s">
        <v>43640</v>
      </c>
      <c r="C9688" s="145" t="s">
        <v>43641</v>
      </c>
      <c r="D9688" s="145" t="s">
        <v>1549</v>
      </c>
      <c r="E9688" s="146">
        <v>3691</v>
      </c>
    </row>
    <row r="9689" spans="2:5" x14ac:dyDescent="0.2">
      <c r="B9689" s="144" t="s">
        <v>43642</v>
      </c>
      <c r="C9689" s="145" t="s">
        <v>43643</v>
      </c>
      <c r="D9689" s="145" t="s">
        <v>1549</v>
      </c>
      <c r="E9689" s="146">
        <v>9895.86</v>
      </c>
    </row>
    <row r="9690" spans="2:5" x14ac:dyDescent="0.2">
      <c r="B9690" s="144" t="s">
        <v>43644</v>
      </c>
      <c r="C9690" s="145" t="s">
        <v>43645</v>
      </c>
      <c r="D9690" s="145" t="s">
        <v>1549</v>
      </c>
      <c r="E9690" s="146">
        <v>18022.099999999999</v>
      </c>
    </row>
    <row r="9691" spans="2:5" x14ac:dyDescent="0.2">
      <c r="B9691" s="144" t="s">
        <v>43646</v>
      </c>
      <c r="C9691" s="145" t="s">
        <v>43647</v>
      </c>
      <c r="D9691" s="145" t="s">
        <v>1549</v>
      </c>
      <c r="E9691" s="146">
        <v>25000.67</v>
      </c>
    </row>
    <row r="9692" spans="2:5" x14ac:dyDescent="0.2">
      <c r="B9692" s="144" t="s">
        <v>43648</v>
      </c>
      <c r="C9692" s="145" t="s">
        <v>43649</v>
      </c>
      <c r="D9692" s="145" t="s">
        <v>1549</v>
      </c>
      <c r="E9692" s="146">
        <v>220.92</v>
      </c>
    </row>
    <row r="9693" spans="2:5" x14ac:dyDescent="0.2">
      <c r="B9693" s="144" t="s">
        <v>43650</v>
      </c>
      <c r="C9693" s="145" t="s">
        <v>43651</v>
      </c>
      <c r="D9693" s="145" t="s">
        <v>1549</v>
      </c>
      <c r="E9693" s="146">
        <v>220.92</v>
      </c>
    </row>
    <row r="9694" spans="2:5" x14ac:dyDescent="0.2">
      <c r="B9694" s="144" t="s">
        <v>43652</v>
      </c>
      <c r="C9694" s="145" t="s">
        <v>43653</v>
      </c>
      <c r="D9694" s="145" t="s">
        <v>1549</v>
      </c>
      <c r="E9694" s="146">
        <v>339.83</v>
      </c>
    </row>
    <row r="9695" spans="2:5" x14ac:dyDescent="0.2">
      <c r="B9695" s="144" t="s">
        <v>43654</v>
      </c>
      <c r="C9695" s="145" t="s">
        <v>43655</v>
      </c>
      <c r="D9695" s="145" t="s">
        <v>1549</v>
      </c>
      <c r="E9695" s="146">
        <v>440.35</v>
      </c>
    </row>
    <row r="9696" spans="2:5" x14ac:dyDescent="0.2">
      <c r="B9696" s="144" t="s">
        <v>43656</v>
      </c>
      <c r="C9696" s="145" t="s">
        <v>43657</v>
      </c>
      <c r="D9696" s="145" t="s">
        <v>1549</v>
      </c>
      <c r="E9696" s="146">
        <v>514.62</v>
      </c>
    </row>
    <row r="9697" spans="2:5" x14ac:dyDescent="0.2">
      <c r="B9697" s="144" t="s">
        <v>43658</v>
      </c>
      <c r="C9697" s="145" t="s">
        <v>43659</v>
      </c>
      <c r="D9697" s="145" t="s">
        <v>1549</v>
      </c>
      <c r="E9697" s="146">
        <v>1171.4100000000001</v>
      </c>
    </row>
    <row r="9698" spans="2:5" x14ac:dyDescent="0.2">
      <c r="B9698" s="144" t="s">
        <v>43660</v>
      </c>
      <c r="C9698" s="145" t="s">
        <v>43661</v>
      </c>
      <c r="D9698" s="145" t="s">
        <v>1549</v>
      </c>
      <c r="E9698" s="146">
        <v>1598.56</v>
      </c>
    </row>
    <row r="9699" spans="2:5" x14ac:dyDescent="0.2">
      <c r="B9699" s="144" t="s">
        <v>43662</v>
      </c>
      <c r="C9699" s="145" t="s">
        <v>43663</v>
      </c>
      <c r="D9699" s="145" t="s">
        <v>1549</v>
      </c>
      <c r="E9699" s="146">
        <v>1885.64</v>
      </c>
    </row>
    <row r="9700" spans="2:5" x14ac:dyDescent="0.2">
      <c r="B9700" s="144" t="s">
        <v>43664</v>
      </c>
      <c r="C9700" s="145" t="s">
        <v>43665</v>
      </c>
      <c r="D9700" s="145" t="s">
        <v>1549</v>
      </c>
      <c r="E9700" s="146">
        <v>4274.13</v>
      </c>
    </row>
    <row r="9701" spans="2:5" x14ac:dyDescent="0.2">
      <c r="B9701" s="144" t="s">
        <v>43666</v>
      </c>
      <c r="C9701" s="145" t="s">
        <v>43667</v>
      </c>
      <c r="D9701" s="145" t="s">
        <v>1549</v>
      </c>
      <c r="E9701" s="146">
        <v>5712.98</v>
      </c>
    </row>
    <row r="9702" spans="2:5" x14ac:dyDescent="0.2">
      <c r="B9702" s="144" t="s">
        <v>43668</v>
      </c>
      <c r="C9702" s="145" t="s">
        <v>43669</v>
      </c>
      <c r="D9702" s="145" t="s">
        <v>1549</v>
      </c>
      <c r="E9702" s="146">
        <v>7161.46</v>
      </c>
    </row>
    <row r="9703" spans="2:5" x14ac:dyDescent="0.2">
      <c r="B9703" s="144" t="s">
        <v>43670</v>
      </c>
      <c r="C9703" s="145" t="s">
        <v>43671</v>
      </c>
      <c r="D9703" s="145" t="s">
        <v>1549</v>
      </c>
      <c r="E9703" s="146">
        <v>9447.4699999999993</v>
      </c>
    </row>
    <row r="9704" spans="2:5" ht="45" x14ac:dyDescent="0.2">
      <c r="B9704" s="144" t="s">
        <v>43672</v>
      </c>
      <c r="C9704" s="145" t="s">
        <v>43673</v>
      </c>
      <c r="D9704" s="145" t="s">
        <v>1549</v>
      </c>
      <c r="E9704" s="146">
        <v>17019</v>
      </c>
    </row>
    <row r="9705" spans="2:5" ht="33.75" x14ac:dyDescent="0.2">
      <c r="B9705" s="144" t="s">
        <v>43674</v>
      </c>
      <c r="C9705" s="145" t="s">
        <v>43675</v>
      </c>
      <c r="D9705" s="145" t="s">
        <v>1549</v>
      </c>
      <c r="E9705" s="146">
        <v>21588</v>
      </c>
    </row>
    <row r="9706" spans="2:5" x14ac:dyDescent="0.2">
      <c r="B9706" s="144" t="s">
        <v>43676</v>
      </c>
      <c r="C9706" s="145" t="s">
        <v>28294</v>
      </c>
      <c r="D9706" s="145" t="s">
        <v>1549</v>
      </c>
      <c r="E9706" s="146">
        <v>29.41</v>
      </c>
    </row>
    <row r="9707" spans="2:5" x14ac:dyDescent="0.2">
      <c r="B9707" s="144" t="s">
        <v>43677</v>
      </c>
      <c r="C9707" s="145" t="s">
        <v>43678</v>
      </c>
      <c r="D9707" s="145" t="s">
        <v>1549</v>
      </c>
      <c r="E9707" s="146">
        <v>4013.94</v>
      </c>
    </row>
    <row r="9708" spans="2:5" x14ac:dyDescent="0.2">
      <c r="B9708" s="144" t="s">
        <v>43679</v>
      </c>
      <c r="C9708" s="145" t="s">
        <v>43680</v>
      </c>
      <c r="D9708" s="145" t="s">
        <v>1549</v>
      </c>
      <c r="E9708" s="146">
        <v>4831.3599999999997</v>
      </c>
    </row>
    <row r="9709" spans="2:5" x14ac:dyDescent="0.2">
      <c r="B9709" s="144" t="s">
        <v>43681</v>
      </c>
      <c r="C9709" s="145" t="s">
        <v>43682</v>
      </c>
      <c r="D9709" s="145" t="s">
        <v>1549</v>
      </c>
      <c r="E9709" s="146">
        <v>5806.54</v>
      </c>
    </row>
    <row r="9710" spans="2:5" x14ac:dyDescent="0.2">
      <c r="B9710" s="144" t="s">
        <v>43683</v>
      </c>
      <c r="C9710" s="145" t="s">
        <v>43684</v>
      </c>
      <c r="D9710" s="145" t="s">
        <v>1549</v>
      </c>
      <c r="E9710" s="146">
        <v>8397.17</v>
      </c>
    </row>
    <row r="9711" spans="2:5" x14ac:dyDescent="0.2">
      <c r="B9711" s="144" t="s">
        <v>43685</v>
      </c>
      <c r="C9711" s="145" t="s">
        <v>43686</v>
      </c>
      <c r="D9711" s="145" t="s">
        <v>1549</v>
      </c>
      <c r="E9711" s="146">
        <v>11696.32</v>
      </c>
    </row>
    <row r="9712" spans="2:5" x14ac:dyDescent="0.2">
      <c r="B9712" s="144" t="s">
        <v>43687</v>
      </c>
      <c r="C9712" s="145" t="s">
        <v>43688</v>
      </c>
      <c r="D9712" s="145" t="s">
        <v>1549</v>
      </c>
      <c r="E9712" s="146">
        <v>22501.06</v>
      </c>
    </row>
    <row r="9713" spans="2:5" x14ac:dyDescent="0.2">
      <c r="B9713" s="144" t="s">
        <v>43689</v>
      </c>
      <c r="C9713" s="145" t="s">
        <v>43690</v>
      </c>
      <c r="D9713" s="145" t="s">
        <v>1549</v>
      </c>
      <c r="E9713" s="146">
        <v>26468.87</v>
      </c>
    </row>
    <row r="9714" spans="2:5" x14ac:dyDescent="0.2">
      <c r="B9714" s="144" t="s">
        <v>43691</v>
      </c>
      <c r="C9714" s="145" t="s">
        <v>43692</v>
      </c>
      <c r="D9714" s="145" t="s">
        <v>1549</v>
      </c>
      <c r="E9714" s="146">
        <v>28640.74</v>
      </c>
    </row>
    <row r="9715" spans="2:5" x14ac:dyDescent="0.2">
      <c r="B9715" s="144" t="s">
        <v>43693</v>
      </c>
      <c r="C9715" s="145" t="s">
        <v>43694</v>
      </c>
      <c r="D9715" s="145" t="s">
        <v>1549</v>
      </c>
      <c r="E9715" s="146">
        <v>41253.97</v>
      </c>
    </row>
    <row r="9716" spans="2:5" x14ac:dyDescent="0.2">
      <c r="B9716" s="144" t="s">
        <v>43695</v>
      </c>
      <c r="C9716" s="145" t="s">
        <v>43696</v>
      </c>
      <c r="D9716" s="145" t="s">
        <v>1549</v>
      </c>
      <c r="E9716" s="146">
        <v>45271.24</v>
      </c>
    </row>
    <row r="9717" spans="2:5" x14ac:dyDescent="0.2">
      <c r="B9717" s="144" t="s">
        <v>43697</v>
      </c>
      <c r="C9717" s="145" t="s">
        <v>43698</v>
      </c>
      <c r="D9717" s="145" t="s">
        <v>1549</v>
      </c>
      <c r="E9717" s="146">
        <v>3050.64</v>
      </c>
    </row>
    <row r="9718" spans="2:5" x14ac:dyDescent="0.2">
      <c r="B9718" s="144" t="s">
        <v>43699</v>
      </c>
      <c r="C9718" s="145" t="s">
        <v>43700</v>
      </c>
      <c r="D9718" s="145" t="s">
        <v>1549</v>
      </c>
      <c r="E9718" s="146">
        <v>3665.31</v>
      </c>
    </row>
    <row r="9719" spans="2:5" x14ac:dyDescent="0.2">
      <c r="B9719" s="144" t="s">
        <v>43701</v>
      </c>
      <c r="C9719" s="145" t="s">
        <v>43702</v>
      </c>
      <c r="D9719" s="145" t="s">
        <v>1549</v>
      </c>
      <c r="E9719" s="146">
        <v>4451.09</v>
      </c>
    </row>
    <row r="9720" spans="2:5" x14ac:dyDescent="0.2">
      <c r="B9720" s="144" t="s">
        <v>43703</v>
      </c>
      <c r="C9720" s="145" t="s">
        <v>43704</v>
      </c>
      <c r="D9720" s="145" t="s">
        <v>1549</v>
      </c>
      <c r="E9720" s="146">
        <v>6397.16</v>
      </c>
    </row>
    <row r="9721" spans="2:5" x14ac:dyDescent="0.2">
      <c r="B9721" s="144" t="s">
        <v>43705</v>
      </c>
      <c r="C9721" s="145" t="s">
        <v>43706</v>
      </c>
      <c r="D9721" s="145" t="s">
        <v>1549</v>
      </c>
      <c r="E9721" s="146">
        <v>8938.06</v>
      </c>
    </row>
    <row r="9722" spans="2:5" x14ac:dyDescent="0.2">
      <c r="B9722" s="144" t="s">
        <v>43707</v>
      </c>
      <c r="C9722" s="145" t="s">
        <v>43708</v>
      </c>
      <c r="D9722" s="145" t="s">
        <v>1549</v>
      </c>
      <c r="E9722" s="146">
        <v>17323.71</v>
      </c>
    </row>
    <row r="9723" spans="2:5" x14ac:dyDescent="0.2">
      <c r="B9723" s="144" t="s">
        <v>43709</v>
      </c>
      <c r="C9723" s="145" t="s">
        <v>43710</v>
      </c>
      <c r="D9723" s="145" t="s">
        <v>1549</v>
      </c>
      <c r="E9723" s="146">
        <v>20043.27</v>
      </c>
    </row>
    <row r="9724" spans="2:5" x14ac:dyDescent="0.2">
      <c r="B9724" s="144" t="s">
        <v>43711</v>
      </c>
      <c r="C9724" s="145" t="s">
        <v>43712</v>
      </c>
      <c r="D9724" s="145" t="s">
        <v>1549</v>
      </c>
      <c r="E9724" s="146">
        <v>21833</v>
      </c>
    </row>
    <row r="9725" spans="2:5" x14ac:dyDescent="0.2">
      <c r="B9725" s="144" t="s">
        <v>43713</v>
      </c>
      <c r="C9725" s="145" t="s">
        <v>43714</v>
      </c>
      <c r="D9725" s="145" t="s">
        <v>1549</v>
      </c>
      <c r="E9725" s="146">
        <v>31674.3</v>
      </c>
    </row>
    <row r="9726" spans="2:5" x14ac:dyDescent="0.2">
      <c r="B9726" s="144" t="s">
        <v>43715</v>
      </c>
      <c r="C9726" s="145" t="s">
        <v>43716</v>
      </c>
      <c r="D9726" s="145" t="s">
        <v>1549</v>
      </c>
      <c r="E9726" s="146">
        <v>34172.800000000003</v>
      </c>
    </row>
    <row r="9727" spans="2:5" x14ac:dyDescent="0.2">
      <c r="B9727" s="144" t="s">
        <v>43717</v>
      </c>
      <c r="C9727" s="145" t="s">
        <v>43718</v>
      </c>
      <c r="D9727" s="145" t="s">
        <v>1549</v>
      </c>
      <c r="E9727" s="146">
        <v>263.57</v>
      </c>
    </row>
    <row r="9728" spans="2:5" x14ac:dyDescent="0.2">
      <c r="B9728" s="144" t="s">
        <v>43719</v>
      </c>
      <c r="C9728" s="145" t="s">
        <v>43720</v>
      </c>
      <c r="D9728" s="145" t="s">
        <v>1549</v>
      </c>
      <c r="E9728" s="146">
        <v>263.57</v>
      </c>
    </row>
    <row r="9729" spans="2:5" x14ac:dyDescent="0.2">
      <c r="B9729" s="144" t="s">
        <v>43721</v>
      </c>
      <c r="C9729" s="145" t="s">
        <v>43722</v>
      </c>
      <c r="D9729" s="145" t="s">
        <v>1549</v>
      </c>
      <c r="E9729" s="146">
        <v>290.58</v>
      </c>
    </row>
    <row r="9730" spans="2:5" x14ac:dyDescent="0.2">
      <c r="B9730" s="144" t="s">
        <v>43723</v>
      </c>
      <c r="C9730" s="145" t="s">
        <v>43724</v>
      </c>
      <c r="D9730" s="145" t="s">
        <v>1549</v>
      </c>
      <c r="E9730" s="146">
        <v>452.14</v>
      </c>
    </row>
    <row r="9731" spans="2:5" x14ac:dyDescent="0.2">
      <c r="B9731" s="144" t="s">
        <v>43725</v>
      </c>
      <c r="C9731" s="145" t="s">
        <v>43726</v>
      </c>
      <c r="D9731" s="145" t="s">
        <v>1549</v>
      </c>
      <c r="E9731" s="146">
        <v>641.19000000000005</v>
      </c>
    </row>
    <row r="9732" spans="2:5" x14ac:dyDescent="0.2">
      <c r="B9732" s="144" t="s">
        <v>43727</v>
      </c>
      <c r="C9732" s="145" t="s">
        <v>43728</v>
      </c>
      <c r="D9732" s="145" t="s">
        <v>1549</v>
      </c>
      <c r="E9732" s="146">
        <v>845.58</v>
      </c>
    </row>
    <row r="9733" spans="2:5" x14ac:dyDescent="0.2">
      <c r="B9733" s="144" t="s">
        <v>43729</v>
      </c>
      <c r="C9733" s="145" t="s">
        <v>43730</v>
      </c>
      <c r="D9733" s="145" t="s">
        <v>1549</v>
      </c>
      <c r="E9733" s="146">
        <v>1250.57</v>
      </c>
    </row>
    <row r="9734" spans="2:5" x14ac:dyDescent="0.2">
      <c r="B9734" s="144" t="s">
        <v>43731</v>
      </c>
      <c r="C9734" s="145" t="s">
        <v>43732</v>
      </c>
      <c r="D9734" s="145" t="s">
        <v>1549</v>
      </c>
      <c r="E9734" s="146">
        <v>2442.7600000000002</v>
      </c>
    </row>
    <row r="9735" spans="2:5" x14ac:dyDescent="0.2">
      <c r="B9735" s="144" t="s">
        <v>43733</v>
      </c>
      <c r="C9735" s="145" t="s">
        <v>43734</v>
      </c>
      <c r="D9735" s="145" t="s">
        <v>1549</v>
      </c>
      <c r="E9735" s="146">
        <v>7511.88</v>
      </c>
    </row>
    <row r="9736" spans="2:5" x14ac:dyDescent="0.2">
      <c r="B9736" s="144" t="s">
        <v>43735</v>
      </c>
      <c r="C9736" s="145" t="s">
        <v>43736</v>
      </c>
      <c r="D9736" s="145" t="s">
        <v>1549</v>
      </c>
      <c r="E9736" s="146">
        <v>8866.5400000000009</v>
      </c>
    </row>
    <row r="9737" spans="2:5" x14ac:dyDescent="0.2">
      <c r="B9737" s="144" t="s">
        <v>43737</v>
      </c>
      <c r="C9737" s="145" t="s">
        <v>43738</v>
      </c>
      <c r="D9737" s="145" t="s">
        <v>1549</v>
      </c>
      <c r="E9737" s="146">
        <v>10257.27</v>
      </c>
    </row>
    <row r="9738" spans="2:5" x14ac:dyDescent="0.2">
      <c r="B9738" s="144" t="s">
        <v>43739</v>
      </c>
      <c r="C9738" s="145" t="s">
        <v>43740</v>
      </c>
      <c r="D9738" s="145" t="s">
        <v>1549</v>
      </c>
      <c r="E9738" s="146">
        <v>13750.3</v>
      </c>
    </row>
    <row r="9739" spans="2:5" x14ac:dyDescent="0.2">
      <c r="B9739" s="144" t="s">
        <v>43741</v>
      </c>
      <c r="C9739" s="145" t="s">
        <v>43742</v>
      </c>
      <c r="D9739" s="145" t="s">
        <v>1549</v>
      </c>
      <c r="E9739" s="146">
        <v>14868.68</v>
      </c>
    </row>
    <row r="9740" spans="2:5" x14ac:dyDescent="0.2">
      <c r="B9740" s="144" t="s">
        <v>43743</v>
      </c>
      <c r="C9740" s="145" t="s">
        <v>43744</v>
      </c>
      <c r="D9740" s="145" t="s">
        <v>1549</v>
      </c>
      <c r="E9740" s="146">
        <v>23300.29</v>
      </c>
    </row>
    <row r="9741" spans="2:5" x14ac:dyDescent="0.2">
      <c r="B9741" s="144" t="s">
        <v>43745</v>
      </c>
      <c r="C9741" s="145" t="s">
        <v>43746</v>
      </c>
      <c r="D9741" s="145" t="s">
        <v>1549</v>
      </c>
      <c r="E9741" s="146">
        <v>32325.43</v>
      </c>
    </row>
    <row r="9742" spans="2:5" x14ac:dyDescent="0.2">
      <c r="B9742" s="144" t="s">
        <v>43747</v>
      </c>
      <c r="C9742" s="145" t="s">
        <v>43748</v>
      </c>
      <c r="D9742" s="145" t="s">
        <v>1549</v>
      </c>
      <c r="E9742" s="146">
        <v>36926.89</v>
      </c>
    </row>
    <row r="9743" spans="2:5" x14ac:dyDescent="0.2">
      <c r="B9743" s="144" t="s">
        <v>43749</v>
      </c>
      <c r="C9743" s="145" t="s">
        <v>43750</v>
      </c>
      <c r="D9743" s="145" t="s">
        <v>1549</v>
      </c>
      <c r="E9743" s="146">
        <v>217.52</v>
      </c>
    </row>
    <row r="9744" spans="2:5" x14ac:dyDescent="0.2">
      <c r="B9744" s="144" t="s">
        <v>43751</v>
      </c>
      <c r="C9744" s="145" t="s">
        <v>43752</v>
      </c>
      <c r="D9744" s="145" t="s">
        <v>1549</v>
      </c>
      <c r="E9744" s="146">
        <v>217.52</v>
      </c>
    </row>
    <row r="9745" spans="2:5" x14ac:dyDescent="0.2">
      <c r="B9745" s="144" t="s">
        <v>43753</v>
      </c>
      <c r="C9745" s="145" t="s">
        <v>43754</v>
      </c>
      <c r="D9745" s="145" t="s">
        <v>1549</v>
      </c>
      <c r="E9745" s="146">
        <v>378.48</v>
      </c>
    </row>
    <row r="9746" spans="2:5" x14ac:dyDescent="0.2">
      <c r="B9746" s="144" t="s">
        <v>43755</v>
      </c>
      <c r="C9746" s="145" t="s">
        <v>43756</v>
      </c>
      <c r="D9746" s="145" t="s">
        <v>1549</v>
      </c>
      <c r="E9746" s="146">
        <v>505.68</v>
      </c>
    </row>
    <row r="9747" spans="2:5" x14ac:dyDescent="0.2">
      <c r="B9747" s="144" t="s">
        <v>43757</v>
      </c>
      <c r="C9747" s="145" t="s">
        <v>43758</v>
      </c>
      <c r="D9747" s="145" t="s">
        <v>1549</v>
      </c>
      <c r="E9747" s="146">
        <v>672.88</v>
      </c>
    </row>
    <row r="9748" spans="2:5" x14ac:dyDescent="0.2">
      <c r="B9748" s="144" t="s">
        <v>43759</v>
      </c>
      <c r="C9748" s="145" t="s">
        <v>43760</v>
      </c>
      <c r="D9748" s="145" t="s">
        <v>1549</v>
      </c>
      <c r="E9748" s="146">
        <v>1009.32</v>
      </c>
    </row>
    <row r="9749" spans="2:5" x14ac:dyDescent="0.2">
      <c r="B9749" s="144" t="s">
        <v>43761</v>
      </c>
      <c r="C9749" s="145" t="s">
        <v>43762</v>
      </c>
      <c r="D9749" s="145" t="s">
        <v>1549</v>
      </c>
      <c r="E9749" s="146">
        <v>3725.04</v>
      </c>
    </row>
    <row r="9750" spans="2:5" x14ac:dyDescent="0.2">
      <c r="B9750" s="144" t="s">
        <v>43763</v>
      </c>
      <c r="C9750" s="145" t="s">
        <v>43764</v>
      </c>
      <c r="D9750" s="145" t="s">
        <v>1549</v>
      </c>
      <c r="E9750" s="146">
        <v>2082.21</v>
      </c>
    </row>
    <row r="9751" spans="2:5" x14ac:dyDescent="0.2">
      <c r="B9751" s="144" t="s">
        <v>43765</v>
      </c>
      <c r="C9751" s="145" t="s">
        <v>43766</v>
      </c>
      <c r="D9751" s="145" t="s">
        <v>1549</v>
      </c>
      <c r="E9751" s="146">
        <v>7203.07</v>
      </c>
    </row>
    <row r="9752" spans="2:5" x14ac:dyDescent="0.2">
      <c r="B9752" s="144" t="s">
        <v>43767</v>
      </c>
      <c r="C9752" s="145" t="s">
        <v>43768</v>
      </c>
      <c r="D9752" s="145" t="s">
        <v>1549</v>
      </c>
      <c r="E9752" s="146">
        <v>8519.86</v>
      </c>
    </row>
    <row r="9753" spans="2:5" x14ac:dyDescent="0.2">
      <c r="B9753" s="144" t="s">
        <v>43769</v>
      </c>
      <c r="C9753" s="145" t="s">
        <v>43770</v>
      </c>
      <c r="D9753" s="145" t="s">
        <v>1549</v>
      </c>
      <c r="E9753" s="146">
        <v>9858.67</v>
      </c>
    </row>
    <row r="9754" spans="2:5" x14ac:dyDescent="0.2">
      <c r="B9754" s="144" t="s">
        <v>43771</v>
      </c>
      <c r="C9754" s="145" t="s">
        <v>43772</v>
      </c>
      <c r="D9754" s="145" t="s">
        <v>1549</v>
      </c>
      <c r="E9754" s="146">
        <v>13127.07</v>
      </c>
    </row>
    <row r="9755" spans="2:5" x14ac:dyDescent="0.2">
      <c r="B9755" s="144" t="s">
        <v>43773</v>
      </c>
      <c r="C9755" s="145" t="s">
        <v>43774</v>
      </c>
      <c r="D9755" s="145" t="s">
        <v>1549</v>
      </c>
      <c r="E9755" s="146">
        <v>14428.17</v>
      </c>
    </row>
    <row r="9756" spans="2:5" x14ac:dyDescent="0.2">
      <c r="B9756" s="144" t="s">
        <v>43775</v>
      </c>
      <c r="C9756" s="145" t="s">
        <v>43776</v>
      </c>
      <c r="D9756" s="145" t="s">
        <v>1549</v>
      </c>
      <c r="E9756" s="146">
        <v>22237.73</v>
      </c>
    </row>
    <row r="9757" spans="2:5" x14ac:dyDescent="0.2">
      <c r="B9757" s="144" t="s">
        <v>43777</v>
      </c>
      <c r="C9757" s="145" t="s">
        <v>43778</v>
      </c>
      <c r="D9757" s="145" t="s">
        <v>1549</v>
      </c>
      <c r="E9757" s="146">
        <v>30915.55</v>
      </c>
    </row>
    <row r="9758" spans="2:5" x14ac:dyDescent="0.2">
      <c r="B9758" s="144" t="s">
        <v>43779</v>
      </c>
      <c r="C9758" s="145" t="s">
        <v>43780</v>
      </c>
      <c r="D9758" s="145" t="s">
        <v>1549</v>
      </c>
      <c r="E9758" s="146">
        <v>35364.61</v>
      </c>
    </row>
    <row r="9759" spans="2:5" x14ac:dyDescent="0.2">
      <c r="B9759" s="144" t="s">
        <v>43781</v>
      </c>
      <c r="C9759" s="145" t="s">
        <v>43782</v>
      </c>
      <c r="D9759" s="145" t="s">
        <v>1549</v>
      </c>
      <c r="E9759" s="146">
        <v>239.59</v>
      </c>
    </row>
    <row r="9760" spans="2:5" x14ac:dyDescent="0.2">
      <c r="B9760" s="144" t="s">
        <v>43783</v>
      </c>
      <c r="C9760" s="145" t="s">
        <v>43784</v>
      </c>
      <c r="D9760" s="145" t="s">
        <v>1549</v>
      </c>
      <c r="E9760" s="146">
        <v>632.19000000000005</v>
      </c>
    </row>
    <row r="9761" spans="2:5" x14ac:dyDescent="0.2">
      <c r="B9761" s="144" t="s">
        <v>43785</v>
      </c>
      <c r="C9761" s="145" t="s">
        <v>43786</v>
      </c>
      <c r="D9761" s="145" t="s">
        <v>1549</v>
      </c>
      <c r="E9761" s="146">
        <v>726.6</v>
      </c>
    </row>
    <row r="9762" spans="2:5" x14ac:dyDescent="0.2">
      <c r="B9762" s="144" t="s">
        <v>43787</v>
      </c>
      <c r="C9762" s="145" t="s">
        <v>43788</v>
      </c>
      <c r="D9762" s="145" t="s">
        <v>1549</v>
      </c>
      <c r="E9762" s="146">
        <v>1209.1300000000001</v>
      </c>
    </row>
    <row r="9763" spans="2:5" x14ac:dyDescent="0.2">
      <c r="B9763" s="144" t="s">
        <v>43789</v>
      </c>
      <c r="C9763" s="145" t="s">
        <v>43790</v>
      </c>
      <c r="D9763" s="145" t="s">
        <v>1549</v>
      </c>
      <c r="E9763" s="146">
        <v>1583.99</v>
      </c>
    </row>
    <row r="9764" spans="2:5" x14ac:dyDescent="0.2">
      <c r="B9764" s="144" t="s">
        <v>43791</v>
      </c>
      <c r="C9764" s="145" t="s">
        <v>43792</v>
      </c>
      <c r="D9764" s="145" t="s">
        <v>1549</v>
      </c>
      <c r="E9764" s="146">
        <v>2950.21</v>
      </c>
    </row>
    <row r="9765" spans="2:5" x14ac:dyDescent="0.2">
      <c r="B9765" s="144" t="s">
        <v>43793</v>
      </c>
      <c r="C9765" s="145" t="s">
        <v>43794</v>
      </c>
      <c r="D9765" s="145" t="s">
        <v>1549</v>
      </c>
      <c r="E9765" s="146">
        <v>23535.73</v>
      </c>
    </row>
    <row r="9766" spans="2:5" x14ac:dyDescent="0.2">
      <c r="B9766" s="144" t="s">
        <v>43795</v>
      </c>
      <c r="C9766" s="145" t="s">
        <v>43796</v>
      </c>
      <c r="D9766" s="145" t="s">
        <v>1549</v>
      </c>
      <c r="E9766" s="146">
        <v>27022.97</v>
      </c>
    </row>
    <row r="9767" spans="2:5" x14ac:dyDescent="0.2">
      <c r="B9767" s="144" t="s">
        <v>43797</v>
      </c>
      <c r="C9767" s="145" t="s">
        <v>43798</v>
      </c>
      <c r="D9767" s="145" t="s">
        <v>1549</v>
      </c>
      <c r="E9767" s="146">
        <v>29956.59</v>
      </c>
    </row>
    <row r="9768" spans="2:5" x14ac:dyDescent="0.2">
      <c r="B9768" s="144" t="s">
        <v>43799</v>
      </c>
      <c r="C9768" s="145" t="s">
        <v>43800</v>
      </c>
      <c r="D9768" s="145" t="s">
        <v>1549</v>
      </c>
      <c r="E9768" s="146">
        <v>43621.64</v>
      </c>
    </row>
    <row r="9769" spans="2:5" x14ac:dyDescent="0.2">
      <c r="B9769" s="144" t="s">
        <v>43801</v>
      </c>
      <c r="C9769" s="145" t="s">
        <v>43802</v>
      </c>
      <c r="D9769" s="145" t="s">
        <v>1549</v>
      </c>
      <c r="E9769" s="146">
        <v>46150.53</v>
      </c>
    </row>
    <row r="9770" spans="2:5" x14ac:dyDescent="0.2">
      <c r="B9770" s="144" t="s">
        <v>43803</v>
      </c>
      <c r="C9770" s="145" t="s">
        <v>43804</v>
      </c>
      <c r="D9770" s="145" t="s">
        <v>1549</v>
      </c>
      <c r="E9770" s="146">
        <v>2848.89</v>
      </c>
    </row>
    <row r="9771" spans="2:5" x14ac:dyDescent="0.2">
      <c r="B9771" s="144" t="s">
        <v>43805</v>
      </c>
      <c r="C9771" s="145" t="s">
        <v>43806</v>
      </c>
      <c r="D9771" s="145" t="s">
        <v>1549</v>
      </c>
      <c r="E9771" s="146">
        <v>3601.72</v>
      </c>
    </row>
    <row r="9772" spans="2:5" x14ac:dyDescent="0.2">
      <c r="B9772" s="144" t="s">
        <v>43807</v>
      </c>
      <c r="C9772" s="145" t="s">
        <v>43808</v>
      </c>
      <c r="D9772" s="145" t="s">
        <v>1549</v>
      </c>
      <c r="E9772" s="146">
        <v>4341.43</v>
      </c>
    </row>
    <row r="9773" spans="2:5" x14ac:dyDescent="0.2">
      <c r="B9773" s="144" t="s">
        <v>43809</v>
      </c>
      <c r="C9773" s="145" t="s">
        <v>43810</v>
      </c>
      <c r="D9773" s="145" t="s">
        <v>1549</v>
      </c>
      <c r="E9773" s="146">
        <v>6112.36</v>
      </c>
    </row>
    <row r="9774" spans="2:5" x14ac:dyDescent="0.2">
      <c r="B9774" s="144" t="s">
        <v>43811</v>
      </c>
      <c r="C9774" s="145" t="s">
        <v>43812</v>
      </c>
      <c r="D9774" s="145" t="s">
        <v>1549</v>
      </c>
      <c r="E9774" s="146">
        <v>9331.19</v>
      </c>
    </row>
    <row r="9775" spans="2:5" x14ac:dyDescent="0.2">
      <c r="B9775" s="144" t="s">
        <v>43813</v>
      </c>
      <c r="C9775" s="145" t="s">
        <v>43814</v>
      </c>
      <c r="D9775" s="145" t="s">
        <v>1549</v>
      </c>
      <c r="E9775" s="146">
        <v>17287.990000000002</v>
      </c>
    </row>
    <row r="9776" spans="2:5" x14ac:dyDescent="0.2">
      <c r="B9776" s="144" t="s">
        <v>43815</v>
      </c>
      <c r="C9776" s="145" t="s">
        <v>43816</v>
      </c>
      <c r="D9776" s="145" t="s">
        <v>1549</v>
      </c>
      <c r="E9776" s="146">
        <v>19461.259999999998</v>
      </c>
    </row>
    <row r="9777" spans="2:5" x14ac:dyDescent="0.2">
      <c r="B9777" s="144" t="s">
        <v>43817</v>
      </c>
      <c r="C9777" s="145" t="s">
        <v>43818</v>
      </c>
      <c r="D9777" s="145" t="s">
        <v>1549</v>
      </c>
      <c r="E9777" s="146">
        <v>22007.77</v>
      </c>
    </row>
    <row r="9778" spans="2:5" x14ac:dyDescent="0.2">
      <c r="B9778" s="144" t="s">
        <v>43819</v>
      </c>
      <c r="C9778" s="145" t="s">
        <v>43820</v>
      </c>
      <c r="D9778" s="145" t="s">
        <v>1549</v>
      </c>
      <c r="E9778" s="146">
        <v>31385.33</v>
      </c>
    </row>
    <row r="9779" spans="2:5" x14ac:dyDescent="0.2">
      <c r="B9779" s="144" t="s">
        <v>43821</v>
      </c>
      <c r="C9779" s="145" t="s">
        <v>43822</v>
      </c>
      <c r="D9779" s="145" t="s">
        <v>1549</v>
      </c>
      <c r="E9779" s="146">
        <v>33106.230000000003</v>
      </c>
    </row>
    <row r="9780" spans="2:5" x14ac:dyDescent="0.2">
      <c r="B9780" s="144" t="s">
        <v>43823</v>
      </c>
      <c r="C9780" s="145" t="s">
        <v>43824</v>
      </c>
      <c r="D9780" s="145" t="s">
        <v>1549</v>
      </c>
      <c r="E9780" s="146">
        <v>243.94</v>
      </c>
    </row>
    <row r="9781" spans="2:5" x14ac:dyDescent="0.2">
      <c r="B9781" s="144" t="s">
        <v>43825</v>
      </c>
      <c r="C9781" s="145" t="s">
        <v>43826</v>
      </c>
      <c r="D9781" s="145" t="s">
        <v>1549</v>
      </c>
      <c r="E9781" s="146">
        <v>243.94</v>
      </c>
    </row>
    <row r="9782" spans="2:5" x14ac:dyDescent="0.2">
      <c r="B9782" s="144" t="s">
        <v>43827</v>
      </c>
      <c r="C9782" s="145" t="s">
        <v>43828</v>
      </c>
      <c r="D9782" s="145" t="s">
        <v>1549</v>
      </c>
      <c r="E9782" s="146">
        <v>286.87</v>
      </c>
    </row>
    <row r="9783" spans="2:5" x14ac:dyDescent="0.2">
      <c r="B9783" s="144" t="s">
        <v>43829</v>
      </c>
      <c r="C9783" s="145" t="s">
        <v>43830</v>
      </c>
      <c r="D9783" s="145" t="s">
        <v>1549</v>
      </c>
      <c r="E9783" s="146">
        <v>458.14</v>
      </c>
    </row>
    <row r="9784" spans="2:5" x14ac:dyDescent="0.2">
      <c r="B9784" s="144" t="s">
        <v>43831</v>
      </c>
      <c r="C9784" s="145" t="s">
        <v>43832</v>
      </c>
      <c r="D9784" s="145" t="s">
        <v>1549</v>
      </c>
      <c r="E9784" s="146">
        <v>628.25</v>
      </c>
    </row>
    <row r="9785" spans="2:5" x14ac:dyDescent="0.2">
      <c r="B9785" s="144" t="s">
        <v>43833</v>
      </c>
      <c r="C9785" s="145" t="s">
        <v>43834</v>
      </c>
      <c r="D9785" s="145" t="s">
        <v>1549</v>
      </c>
      <c r="E9785" s="146">
        <v>1037.58</v>
      </c>
    </row>
    <row r="9786" spans="2:5" x14ac:dyDescent="0.2">
      <c r="B9786" s="144" t="s">
        <v>43835</v>
      </c>
      <c r="C9786" s="145" t="s">
        <v>43836</v>
      </c>
      <c r="D9786" s="145" t="s">
        <v>1549</v>
      </c>
      <c r="E9786" s="146">
        <v>1463.63</v>
      </c>
    </row>
    <row r="9787" spans="2:5" x14ac:dyDescent="0.2">
      <c r="B9787" s="144" t="s">
        <v>43837</v>
      </c>
      <c r="C9787" s="145" t="s">
        <v>43838</v>
      </c>
      <c r="D9787" s="145" t="s">
        <v>1549</v>
      </c>
      <c r="E9787" s="146">
        <v>2531</v>
      </c>
    </row>
    <row r="9788" spans="2:5" x14ac:dyDescent="0.2">
      <c r="B9788" s="144" t="s">
        <v>43839</v>
      </c>
      <c r="C9788" s="145" t="s">
        <v>43840</v>
      </c>
      <c r="D9788" s="145" t="s">
        <v>1549</v>
      </c>
      <c r="E9788" s="146">
        <v>2751.07</v>
      </c>
    </row>
    <row r="9789" spans="2:5" x14ac:dyDescent="0.2">
      <c r="B9789" s="144" t="s">
        <v>43841</v>
      </c>
      <c r="C9789" s="145" t="s">
        <v>43842</v>
      </c>
      <c r="D9789" s="145" t="s">
        <v>1549</v>
      </c>
      <c r="E9789" s="146">
        <v>9334.11</v>
      </c>
    </row>
    <row r="9790" spans="2:5" x14ac:dyDescent="0.2">
      <c r="B9790" s="144" t="s">
        <v>43843</v>
      </c>
      <c r="C9790" s="145" t="s">
        <v>43844</v>
      </c>
      <c r="D9790" s="145" t="s">
        <v>1549</v>
      </c>
      <c r="E9790" s="146">
        <v>10210.9</v>
      </c>
    </row>
    <row r="9791" spans="2:5" x14ac:dyDescent="0.2">
      <c r="B9791" s="144" t="s">
        <v>43845</v>
      </c>
      <c r="C9791" s="145" t="s">
        <v>43846</v>
      </c>
      <c r="D9791" s="145" t="s">
        <v>1549</v>
      </c>
      <c r="E9791" s="146">
        <v>15884.75</v>
      </c>
    </row>
    <row r="9792" spans="2:5" x14ac:dyDescent="0.2">
      <c r="B9792" s="144" t="s">
        <v>43847</v>
      </c>
      <c r="C9792" s="145" t="s">
        <v>43848</v>
      </c>
      <c r="D9792" s="145" t="s">
        <v>1549</v>
      </c>
      <c r="E9792" s="146">
        <v>18555.240000000002</v>
      </c>
    </row>
    <row r="9793" spans="2:5" x14ac:dyDescent="0.2">
      <c r="B9793" s="144" t="s">
        <v>43849</v>
      </c>
      <c r="C9793" s="145" t="s">
        <v>43850</v>
      </c>
      <c r="D9793" s="145" t="s">
        <v>1549</v>
      </c>
      <c r="E9793" s="146">
        <v>21730.22</v>
      </c>
    </row>
    <row r="9794" spans="2:5" x14ac:dyDescent="0.2">
      <c r="B9794" s="144" t="s">
        <v>43851</v>
      </c>
      <c r="C9794" s="145" t="s">
        <v>43852</v>
      </c>
      <c r="D9794" s="145" t="s">
        <v>1549</v>
      </c>
      <c r="E9794" s="146">
        <v>30358.38</v>
      </c>
    </row>
    <row r="9795" spans="2:5" x14ac:dyDescent="0.2">
      <c r="B9795" s="144" t="s">
        <v>43853</v>
      </c>
      <c r="C9795" s="145" t="s">
        <v>43854</v>
      </c>
      <c r="D9795" s="145" t="s">
        <v>1549</v>
      </c>
      <c r="E9795" s="146">
        <v>37533.339999999997</v>
      </c>
    </row>
    <row r="9796" spans="2:5" x14ac:dyDescent="0.2">
      <c r="B9796" s="144" t="s">
        <v>43855</v>
      </c>
      <c r="C9796" s="145" t="s">
        <v>43856</v>
      </c>
      <c r="D9796" s="145" t="s">
        <v>1549</v>
      </c>
      <c r="E9796" s="146">
        <v>49632.33</v>
      </c>
    </row>
    <row r="9797" spans="2:5" x14ac:dyDescent="0.2">
      <c r="B9797" s="144" t="s">
        <v>43857</v>
      </c>
      <c r="C9797" s="145" t="s">
        <v>43858</v>
      </c>
      <c r="D9797" s="145" t="s">
        <v>1549</v>
      </c>
      <c r="E9797" s="146">
        <v>202.78</v>
      </c>
    </row>
    <row r="9798" spans="2:5" x14ac:dyDescent="0.2">
      <c r="B9798" s="144" t="s">
        <v>43859</v>
      </c>
      <c r="C9798" s="145" t="s">
        <v>43860</v>
      </c>
      <c r="D9798" s="145" t="s">
        <v>1549</v>
      </c>
      <c r="E9798" s="146">
        <v>202.78</v>
      </c>
    </row>
    <row r="9799" spans="2:5" x14ac:dyDescent="0.2">
      <c r="B9799" s="144" t="s">
        <v>43861</v>
      </c>
      <c r="C9799" s="145" t="s">
        <v>43862</v>
      </c>
      <c r="D9799" s="145" t="s">
        <v>1549</v>
      </c>
      <c r="E9799" s="146">
        <v>236.84</v>
      </c>
    </row>
    <row r="9800" spans="2:5" x14ac:dyDescent="0.2">
      <c r="B9800" s="144" t="s">
        <v>43863</v>
      </c>
      <c r="C9800" s="145" t="s">
        <v>43864</v>
      </c>
      <c r="D9800" s="145" t="s">
        <v>1549</v>
      </c>
      <c r="E9800" s="146">
        <v>386.18</v>
      </c>
    </row>
    <row r="9801" spans="2:5" x14ac:dyDescent="0.2">
      <c r="B9801" s="144" t="s">
        <v>43865</v>
      </c>
      <c r="C9801" s="145" t="s">
        <v>43866</v>
      </c>
      <c r="D9801" s="145" t="s">
        <v>1549</v>
      </c>
      <c r="E9801" s="146">
        <v>496.21</v>
      </c>
    </row>
    <row r="9802" spans="2:5" x14ac:dyDescent="0.2">
      <c r="B9802" s="144" t="s">
        <v>43867</v>
      </c>
      <c r="C9802" s="145" t="s">
        <v>43868</v>
      </c>
      <c r="D9802" s="145" t="s">
        <v>1549</v>
      </c>
      <c r="E9802" s="146">
        <v>826.39</v>
      </c>
    </row>
    <row r="9803" spans="2:5" x14ac:dyDescent="0.2">
      <c r="B9803" s="144" t="s">
        <v>43869</v>
      </c>
      <c r="C9803" s="145" t="s">
        <v>43870</v>
      </c>
      <c r="D9803" s="145" t="s">
        <v>1549</v>
      </c>
      <c r="E9803" s="146">
        <v>1214.08</v>
      </c>
    </row>
    <row r="9804" spans="2:5" x14ac:dyDescent="0.2">
      <c r="B9804" s="144" t="s">
        <v>43871</v>
      </c>
      <c r="C9804" s="145" t="s">
        <v>43872</v>
      </c>
      <c r="D9804" s="145" t="s">
        <v>1549</v>
      </c>
      <c r="E9804" s="146">
        <v>2160.36</v>
      </c>
    </row>
    <row r="9805" spans="2:5" x14ac:dyDescent="0.2">
      <c r="B9805" s="144" t="s">
        <v>43873</v>
      </c>
      <c r="C9805" s="145" t="s">
        <v>43874</v>
      </c>
      <c r="D9805" s="145" t="s">
        <v>1549</v>
      </c>
      <c r="E9805" s="146">
        <v>2378.15</v>
      </c>
    </row>
    <row r="9806" spans="2:5" x14ac:dyDescent="0.2">
      <c r="B9806" s="144" t="s">
        <v>43875</v>
      </c>
      <c r="C9806" s="145" t="s">
        <v>43876</v>
      </c>
      <c r="D9806" s="145" t="s">
        <v>1549</v>
      </c>
      <c r="E9806" s="146">
        <v>8973.9599999999991</v>
      </c>
    </row>
    <row r="9807" spans="2:5" x14ac:dyDescent="0.2">
      <c r="B9807" s="144" t="s">
        <v>43877</v>
      </c>
      <c r="C9807" s="145" t="s">
        <v>43878</v>
      </c>
      <c r="D9807" s="145" t="s">
        <v>1549</v>
      </c>
      <c r="E9807" s="146">
        <v>9802.4</v>
      </c>
    </row>
    <row r="9808" spans="2:5" x14ac:dyDescent="0.2">
      <c r="B9808" s="144" t="s">
        <v>43879</v>
      </c>
      <c r="C9808" s="145" t="s">
        <v>43880</v>
      </c>
      <c r="D9808" s="145" t="s">
        <v>1549</v>
      </c>
      <c r="E9808" s="146">
        <v>15262.65</v>
      </c>
    </row>
    <row r="9809" spans="2:5" x14ac:dyDescent="0.2">
      <c r="B9809" s="144" t="s">
        <v>43881</v>
      </c>
      <c r="C9809" s="145" t="s">
        <v>43882</v>
      </c>
      <c r="D9809" s="145" t="s">
        <v>1549</v>
      </c>
      <c r="E9809" s="146">
        <v>17730.5</v>
      </c>
    </row>
    <row r="9810" spans="2:5" x14ac:dyDescent="0.2">
      <c r="B9810" s="144" t="s">
        <v>43883</v>
      </c>
      <c r="C9810" s="145" t="s">
        <v>43884</v>
      </c>
      <c r="D9810" s="145" t="s">
        <v>1549</v>
      </c>
      <c r="E9810" s="146">
        <v>20361.810000000001</v>
      </c>
    </row>
    <row r="9811" spans="2:5" x14ac:dyDescent="0.2">
      <c r="B9811" s="144" t="s">
        <v>43885</v>
      </c>
      <c r="C9811" s="145" t="s">
        <v>43886</v>
      </c>
      <c r="D9811" s="145" t="s">
        <v>1549</v>
      </c>
      <c r="E9811" s="146">
        <v>28995.63</v>
      </c>
    </row>
    <row r="9812" spans="2:5" x14ac:dyDescent="0.2">
      <c r="B9812" s="144" t="s">
        <v>43887</v>
      </c>
      <c r="C9812" s="145" t="s">
        <v>43888</v>
      </c>
      <c r="D9812" s="145" t="s">
        <v>1549</v>
      </c>
      <c r="E9812" s="146">
        <v>35845.53</v>
      </c>
    </row>
    <row r="9813" spans="2:5" x14ac:dyDescent="0.2">
      <c r="B9813" s="144" t="s">
        <v>43889</v>
      </c>
      <c r="C9813" s="145" t="s">
        <v>43890</v>
      </c>
      <c r="D9813" s="145" t="s">
        <v>1549</v>
      </c>
      <c r="E9813" s="146">
        <v>47446.26</v>
      </c>
    </row>
    <row r="9814" spans="2:5" x14ac:dyDescent="0.2">
      <c r="B9814" s="144" t="s">
        <v>43891</v>
      </c>
      <c r="C9814" s="145" t="s">
        <v>43892</v>
      </c>
      <c r="D9814" s="145" t="s">
        <v>1549</v>
      </c>
      <c r="E9814" s="146">
        <v>416.53</v>
      </c>
    </row>
    <row r="9815" spans="2:5" x14ac:dyDescent="0.2">
      <c r="B9815" s="144" t="s">
        <v>43893</v>
      </c>
      <c r="C9815" s="145" t="s">
        <v>43894</v>
      </c>
      <c r="D9815" s="145" t="s">
        <v>1549</v>
      </c>
      <c r="E9815" s="146">
        <v>416.53</v>
      </c>
    </row>
    <row r="9816" spans="2:5" x14ac:dyDescent="0.2">
      <c r="B9816" s="144" t="s">
        <v>43895</v>
      </c>
      <c r="C9816" s="145" t="s">
        <v>43896</v>
      </c>
      <c r="D9816" s="145" t="s">
        <v>1549</v>
      </c>
      <c r="E9816" s="146">
        <v>355.27</v>
      </c>
    </row>
    <row r="9817" spans="2:5" x14ac:dyDescent="0.2">
      <c r="B9817" s="144" t="s">
        <v>43897</v>
      </c>
      <c r="C9817" s="145" t="s">
        <v>43898</v>
      </c>
      <c r="D9817" s="145" t="s">
        <v>1549</v>
      </c>
      <c r="E9817" s="146">
        <v>506.94</v>
      </c>
    </row>
    <row r="9818" spans="2:5" x14ac:dyDescent="0.2">
      <c r="B9818" s="144" t="s">
        <v>43899</v>
      </c>
      <c r="C9818" s="145" t="s">
        <v>43900</v>
      </c>
      <c r="D9818" s="145" t="s">
        <v>1549</v>
      </c>
      <c r="E9818" s="146">
        <v>684.85</v>
      </c>
    </row>
    <row r="9819" spans="2:5" x14ac:dyDescent="0.2">
      <c r="B9819" s="144" t="s">
        <v>43901</v>
      </c>
      <c r="C9819" s="145" t="s">
        <v>43902</v>
      </c>
      <c r="D9819" s="145" t="s">
        <v>1549</v>
      </c>
      <c r="E9819" s="146">
        <v>1946.99</v>
      </c>
    </row>
    <row r="9820" spans="2:5" x14ac:dyDescent="0.2">
      <c r="B9820" s="144" t="s">
        <v>43903</v>
      </c>
      <c r="C9820" s="145" t="s">
        <v>43904</v>
      </c>
      <c r="D9820" s="145" t="s">
        <v>1549</v>
      </c>
      <c r="E9820" s="146">
        <v>2347.6</v>
      </c>
    </row>
    <row r="9821" spans="2:5" x14ac:dyDescent="0.2">
      <c r="B9821" s="144" t="s">
        <v>43905</v>
      </c>
      <c r="C9821" s="145" t="s">
        <v>43906</v>
      </c>
      <c r="D9821" s="145" t="s">
        <v>1549</v>
      </c>
      <c r="E9821" s="146">
        <v>3092.28</v>
      </c>
    </row>
    <row r="9822" spans="2:5" x14ac:dyDescent="0.2">
      <c r="B9822" s="144" t="s">
        <v>43907</v>
      </c>
      <c r="C9822" s="145" t="s">
        <v>43908</v>
      </c>
      <c r="D9822" s="145" t="s">
        <v>1549</v>
      </c>
      <c r="E9822" s="146">
        <v>3007.78</v>
      </c>
    </row>
    <row r="9823" spans="2:5" x14ac:dyDescent="0.2">
      <c r="B9823" s="144" t="s">
        <v>43909</v>
      </c>
      <c r="C9823" s="145" t="s">
        <v>43910</v>
      </c>
      <c r="D9823" s="145" t="s">
        <v>1549</v>
      </c>
      <c r="E9823" s="146">
        <v>4301.55</v>
      </c>
    </row>
    <row r="9824" spans="2:5" x14ac:dyDescent="0.2">
      <c r="B9824" s="144" t="s">
        <v>43911</v>
      </c>
      <c r="C9824" s="145" t="s">
        <v>43912</v>
      </c>
      <c r="D9824" s="145" t="s">
        <v>1549</v>
      </c>
      <c r="E9824" s="146">
        <v>9898.17</v>
      </c>
    </row>
    <row r="9825" spans="2:5" x14ac:dyDescent="0.2">
      <c r="B9825" s="144" t="s">
        <v>43913</v>
      </c>
      <c r="C9825" s="145" t="s">
        <v>43914</v>
      </c>
      <c r="D9825" s="145" t="s">
        <v>1549</v>
      </c>
      <c r="E9825" s="146">
        <v>15793.34</v>
      </c>
    </row>
    <row r="9826" spans="2:5" x14ac:dyDescent="0.2">
      <c r="B9826" s="144" t="s">
        <v>43915</v>
      </c>
      <c r="C9826" s="145" t="s">
        <v>43916</v>
      </c>
      <c r="D9826" s="145" t="s">
        <v>1549</v>
      </c>
      <c r="E9826" s="146">
        <v>21396.35</v>
      </c>
    </row>
    <row r="9827" spans="2:5" x14ac:dyDescent="0.2">
      <c r="B9827" s="144" t="s">
        <v>43917</v>
      </c>
      <c r="C9827" s="145" t="s">
        <v>43918</v>
      </c>
      <c r="D9827" s="145" t="s">
        <v>1549</v>
      </c>
      <c r="E9827" s="146">
        <v>22610.07</v>
      </c>
    </row>
    <row r="9828" spans="2:5" x14ac:dyDescent="0.2">
      <c r="B9828" s="144" t="s">
        <v>43919</v>
      </c>
      <c r="C9828" s="145" t="s">
        <v>43920</v>
      </c>
      <c r="D9828" s="145" t="s">
        <v>1549</v>
      </c>
      <c r="E9828" s="146">
        <v>30101.83</v>
      </c>
    </row>
    <row r="9829" spans="2:5" x14ac:dyDescent="0.2">
      <c r="B9829" s="144" t="s">
        <v>43921</v>
      </c>
      <c r="C9829" s="145" t="s">
        <v>43922</v>
      </c>
      <c r="D9829" s="145" t="s">
        <v>1549</v>
      </c>
      <c r="E9829" s="146">
        <v>40457.360000000001</v>
      </c>
    </row>
    <row r="9830" spans="2:5" x14ac:dyDescent="0.2">
      <c r="B9830" s="144" t="s">
        <v>43923</v>
      </c>
      <c r="C9830" s="145" t="s">
        <v>43924</v>
      </c>
      <c r="D9830" s="145" t="s">
        <v>1549</v>
      </c>
      <c r="E9830" s="146">
        <v>52597.84</v>
      </c>
    </row>
    <row r="9831" spans="2:5" x14ac:dyDescent="0.2">
      <c r="B9831" s="144" t="s">
        <v>43925</v>
      </c>
      <c r="C9831" s="145" t="s">
        <v>43926</v>
      </c>
      <c r="D9831" s="145" t="s">
        <v>1549</v>
      </c>
      <c r="E9831" s="146">
        <v>209.99</v>
      </c>
    </row>
    <row r="9832" spans="2:5" x14ac:dyDescent="0.2">
      <c r="B9832" s="144" t="s">
        <v>43927</v>
      </c>
      <c r="C9832" s="145" t="s">
        <v>43928</v>
      </c>
      <c r="D9832" s="145" t="s">
        <v>1549</v>
      </c>
      <c r="E9832" s="146">
        <v>209.99</v>
      </c>
    </row>
    <row r="9833" spans="2:5" x14ac:dyDescent="0.2">
      <c r="B9833" s="144" t="s">
        <v>43929</v>
      </c>
      <c r="C9833" s="145" t="s">
        <v>43930</v>
      </c>
      <c r="D9833" s="145" t="s">
        <v>1549</v>
      </c>
      <c r="E9833" s="146">
        <v>298.57</v>
      </c>
    </row>
    <row r="9834" spans="2:5" x14ac:dyDescent="0.2">
      <c r="B9834" s="144" t="s">
        <v>43931</v>
      </c>
      <c r="C9834" s="145" t="s">
        <v>43932</v>
      </c>
      <c r="D9834" s="145" t="s">
        <v>1549</v>
      </c>
      <c r="E9834" s="146">
        <v>403.55</v>
      </c>
    </row>
    <row r="9835" spans="2:5" x14ac:dyDescent="0.2">
      <c r="B9835" s="144" t="s">
        <v>43933</v>
      </c>
      <c r="C9835" s="145" t="s">
        <v>43934</v>
      </c>
      <c r="D9835" s="145" t="s">
        <v>1549</v>
      </c>
      <c r="E9835" s="146">
        <v>539.77</v>
      </c>
    </row>
    <row r="9836" spans="2:5" x14ac:dyDescent="0.2">
      <c r="B9836" s="144" t="s">
        <v>43935</v>
      </c>
      <c r="C9836" s="145" t="s">
        <v>43936</v>
      </c>
      <c r="D9836" s="145" t="s">
        <v>1549</v>
      </c>
      <c r="E9836" s="146">
        <v>1669.48</v>
      </c>
    </row>
    <row r="9837" spans="2:5" x14ac:dyDescent="0.2">
      <c r="B9837" s="144" t="s">
        <v>43937</v>
      </c>
      <c r="C9837" s="145" t="s">
        <v>43938</v>
      </c>
      <c r="D9837" s="145" t="s">
        <v>1549</v>
      </c>
      <c r="E9837" s="146">
        <v>2004.35</v>
      </c>
    </row>
    <row r="9838" spans="2:5" x14ac:dyDescent="0.2">
      <c r="B9838" s="144" t="s">
        <v>43939</v>
      </c>
      <c r="C9838" s="145" t="s">
        <v>43940</v>
      </c>
      <c r="D9838" s="145" t="s">
        <v>1549</v>
      </c>
      <c r="E9838" s="146">
        <v>2637.39</v>
      </c>
    </row>
    <row r="9839" spans="2:5" x14ac:dyDescent="0.2">
      <c r="B9839" s="144" t="s">
        <v>43941</v>
      </c>
      <c r="C9839" s="145" t="s">
        <v>43942</v>
      </c>
      <c r="D9839" s="145" t="s">
        <v>1549</v>
      </c>
      <c r="E9839" s="146">
        <v>2587.79</v>
      </c>
    </row>
    <row r="9840" spans="2:5" x14ac:dyDescent="0.2">
      <c r="B9840" s="144" t="s">
        <v>43943</v>
      </c>
      <c r="C9840" s="145" t="s">
        <v>43944</v>
      </c>
      <c r="D9840" s="145" t="s">
        <v>1549</v>
      </c>
      <c r="E9840" s="146">
        <v>3603.22</v>
      </c>
    </row>
    <row r="9841" spans="2:5" x14ac:dyDescent="0.2">
      <c r="B9841" s="144" t="s">
        <v>43945</v>
      </c>
      <c r="C9841" s="145" t="s">
        <v>43946</v>
      </c>
      <c r="D9841" s="145" t="s">
        <v>1549</v>
      </c>
      <c r="E9841" s="146">
        <v>9496.74</v>
      </c>
    </row>
    <row r="9842" spans="2:5" x14ac:dyDescent="0.2">
      <c r="B9842" s="144" t="s">
        <v>43947</v>
      </c>
      <c r="C9842" s="145" t="s">
        <v>43948</v>
      </c>
      <c r="D9842" s="145" t="s">
        <v>1549</v>
      </c>
      <c r="E9842" s="146">
        <v>15186.28</v>
      </c>
    </row>
    <row r="9843" spans="2:5" x14ac:dyDescent="0.2">
      <c r="B9843" s="144" t="s">
        <v>43949</v>
      </c>
      <c r="C9843" s="145" t="s">
        <v>43950</v>
      </c>
      <c r="D9843" s="145" t="s">
        <v>1549</v>
      </c>
      <c r="E9843" s="146">
        <v>20504.09</v>
      </c>
    </row>
    <row r="9844" spans="2:5" x14ac:dyDescent="0.2">
      <c r="B9844" s="144" t="s">
        <v>43951</v>
      </c>
      <c r="C9844" s="145" t="s">
        <v>43952</v>
      </c>
      <c r="D9844" s="145" t="s">
        <v>1549</v>
      </c>
      <c r="E9844" s="146">
        <v>21851.16</v>
      </c>
    </row>
    <row r="9845" spans="2:5" x14ac:dyDescent="0.2">
      <c r="B9845" s="144" t="s">
        <v>43953</v>
      </c>
      <c r="C9845" s="145" t="s">
        <v>43954</v>
      </c>
      <c r="D9845" s="145" t="s">
        <v>1549</v>
      </c>
      <c r="E9845" s="146">
        <v>28792.080000000002</v>
      </c>
    </row>
    <row r="9846" spans="2:5" x14ac:dyDescent="0.2">
      <c r="B9846" s="144" t="s">
        <v>43955</v>
      </c>
      <c r="C9846" s="145" t="s">
        <v>43956</v>
      </c>
      <c r="D9846" s="145" t="s">
        <v>1549</v>
      </c>
      <c r="E9846" s="146">
        <v>38726.79</v>
      </c>
    </row>
    <row r="9847" spans="2:5" x14ac:dyDescent="0.2">
      <c r="B9847" s="144" t="s">
        <v>43957</v>
      </c>
      <c r="C9847" s="145" t="s">
        <v>43958</v>
      </c>
      <c r="D9847" s="145" t="s">
        <v>1549</v>
      </c>
      <c r="E9847" s="146">
        <v>50373.599999999999</v>
      </c>
    </row>
    <row r="9848" spans="2:5" x14ac:dyDescent="0.2">
      <c r="B9848" s="144" t="s">
        <v>43959</v>
      </c>
      <c r="C9848" s="145" t="s">
        <v>43960</v>
      </c>
      <c r="D9848" s="145" t="s">
        <v>1549</v>
      </c>
      <c r="E9848" s="146">
        <v>3927.69</v>
      </c>
    </row>
    <row r="9849" spans="2:5" x14ac:dyDescent="0.2">
      <c r="B9849" s="144" t="s">
        <v>43961</v>
      </c>
      <c r="C9849" s="145" t="s">
        <v>43962</v>
      </c>
      <c r="D9849" s="145" t="s">
        <v>1549</v>
      </c>
      <c r="E9849" s="146">
        <v>5142.96</v>
      </c>
    </row>
    <row r="9850" spans="2:5" x14ac:dyDescent="0.2">
      <c r="B9850" s="144" t="s">
        <v>43963</v>
      </c>
      <c r="C9850" s="145" t="s">
        <v>43964</v>
      </c>
      <c r="D9850" s="145" t="s">
        <v>1549</v>
      </c>
      <c r="E9850" s="146">
        <v>6329.97</v>
      </c>
    </row>
    <row r="9851" spans="2:5" x14ac:dyDescent="0.2">
      <c r="B9851" s="144" t="s">
        <v>43965</v>
      </c>
      <c r="C9851" s="145" t="s">
        <v>43966</v>
      </c>
      <c r="D9851" s="145" t="s">
        <v>1549</v>
      </c>
      <c r="E9851" s="146">
        <v>11690.98</v>
      </c>
    </row>
    <row r="9852" spans="2:5" x14ac:dyDescent="0.2">
      <c r="B9852" s="144" t="s">
        <v>43967</v>
      </c>
      <c r="C9852" s="145" t="s">
        <v>43968</v>
      </c>
      <c r="D9852" s="145" t="s">
        <v>1549</v>
      </c>
      <c r="E9852" s="146">
        <v>13172.81</v>
      </c>
    </row>
    <row r="9853" spans="2:5" x14ac:dyDescent="0.2">
      <c r="B9853" s="144" t="s">
        <v>43969</v>
      </c>
      <c r="C9853" s="145" t="s">
        <v>43970</v>
      </c>
      <c r="D9853" s="145" t="s">
        <v>1549</v>
      </c>
      <c r="E9853" s="146">
        <v>24874.04</v>
      </c>
    </row>
    <row r="9854" spans="2:5" x14ac:dyDescent="0.2">
      <c r="B9854" s="144" t="s">
        <v>43971</v>
      </c>
      <c r="C9854" s="145" t="s">
        <v>43972</v>
      </c>
      <c r="D9854" s="145" t="s">
        <v>1549</v>
      </c>
      <c r="E9854" s="146">
        <v>30654.19</v>
      </c>
    </row>
    <row r="9855" spans="2:5" x14ac:dyDescent="0.2">
      <c r="B9855" s="144" t="s">
        <v>43973</v>
      </c>
      <c r="C9855" s="145" t="s">
        <v>43974</v>
      </c>
      <c r="D9855" s="145" t="s">
        <v>1549</v>
      </c>
      <c r="E9855" s="146">
        <v>33312.43</v>
      </c>
    </row>
    <row r="9856" spans="2:5" x14ac:dyDescent="0.2">
      <c r="B9856" s="144" t="s">
        <v>43975</v>
      </c>
      <c r="C9856" s="145" t="s">
        <v>43976</v>
      </c>
      <c r="D9856" s="145" t="s">
        <v>1549</v>
      </c>
      <c r="E9856" s="146">
        <v>50231.65</v>
      </c>
    </row>
    <row r="9857" spans="2:5" x14ac:dyDescent="0.2">
      <c r="B9857" s="144" t="s">
        <v>43977</v>
      </c>
      <c r="C9857" s="145" t="s">
        <v>43978</v>
      </c>
      <c r="D9857" s="145" t="s">
        <v>1549</v>
      </c>
      <c r="E9857" s="146">
        <v>55670.82</v>
      </c>
    </row>
    <row r="9858" spans="2:5" x14ac:dyDescent="0.2">
      <c r="B9858" s="144" t="s">
        <v>43979</v>
      </c>
      <c r="C9858" s="145" t="s">
        <v>43980</v>
      </c>
      <c r="D9858" s="145" t="s">
        <v>1549</v>
      </c>
      <c r="E9858" s="146">
        <v>2977.1</v>
      </c>
    </row>
    <row r="9859" spans="2:5" x14ac:dyDescent="0.2">
      <c r="B9859" s="144" t="s">
        <v>43981</v>
      </c>
      <c r="C9859" s="145" t="s">
        <v>43982</v>
      </c>
      <c r="D9859" s="145" t="s">
        <v>1549</v>
      </c>
      <c r="E9859" s="146">
        <v>3905.83</v>
      </c>
    </row>
    <row r="9860" spans="2:5" x14ac:dyDescent="0.2">
      <c r="B9860" s="144" t="s">
        <v>43983</v>
      </c>
      <c r="C9860" s="145" t="s">
        <v>43984</v>
      </c>
      <c r="D9860" s="145" t="s">
        <v>1549</v>
      </c>
      <c r="E9860" s="146">
        <v>4860.1400000000003</v>
      </c>
    </row>
    <row r="9861" spans="2:5" x14ac:dyDescent="0.2">
      <c r="B9861" s="144" t="s">
        <v>43985</v>
      </c>
      <c r="C9861" s="145" t="s">
        <v>43986</v>
      </c>
      <c r="D9861" s="145" t="s">
        <v>1549</v>
      </c>
      <c r="E9861" s="146">
        <v>8836.35</v>
      </c>
    </row>
    <row r="9862" spans="2:5" x14ac:dyDescent="0.2">
      <c r="B9862" s="144" t="s">
        <v>43987</v>
      </c>
      <c r="C9862" s="145" t="s">
        <v>43988</v>
      </c>
      <c r="D9862" s="145" t="s">
        <v>1549</v>
      </c>
      <c r="E9862" s="146">
        <v>9978.19</v>
      </c>
    </row>
    <row r="9863" spans="2:5" x14ac:dyDescent="0.2">
      <c r="B9863" s="144" t="s">
        <v>43989</v>
      </c>
      <c r="C9863" s="145" t="s">
        <v>43990</v>
      </c>
      <c r="D9863" s="145" t="s">
        <v>1549</v>
      </c>
      <c r="E9863" s="146">
        <v>18881.900000000001</v>
      </c>
    </row>
    <row r="9864" spans="2:5" x14ac:dyDescent="0.2">
      <c r="B9864" s="144" t="s">
        <v>43991</v>
      </c>
      <c r="C9864" s="145" t="s">
        <v>43992</v>
      </c>
      <c r="D9864" s="145" t="s">
        <v>1549</v>
      </c>
      <c r="E9864" s="146">
        <v>23579.95</v>
      </c>
    </row>
    <row r="9865" spans="2:5" x14ac:dyDescent="0.2">
      <c r="B9865" s="144" t="s">
        <v>43993</v>
      </c>
      <c r="C9865" s="145" t="s">
        <v>43994</v>
      </c>
      <c r="D9865" s="145" t="s">
        <v>1549</v>
      </c>
      <c r="E9865" s="146">
        <v>25170.15</v>
      </c>
    </row>
    <row r="9866" spans="2:5" x14ac:dyDescent="0.2">
      <c r="B9866" s="144" t="s">
        <v>43995</v>
      </c>
      <c r="C9866" s="145" t="s">
        <v>43996</v>
      </c>
      <c r="D9866" s="145" t="s">
        <v>1549</v>
      </c>
      <c r="E9866" s="146">
        <v>38067.910000000003</v>
      </c>
    </row>
    <row r="9867" spans="2:5" x14ac:dyDescent="0.2">
      <c r="B9867" s="144" t="s">
        <v>43997</v>
      </c>
      <c r="C9867" s="145" t="s">
        <v>43998</v>
      </c>
      <c r="D9867" s="145" t="s">
        <v>1549</v>
      </c>
      <c r="E9867" s="146">
        <v>42701.14</v>
      </c>
    </row>
    <row r="9868" spans="2:5" x14ac:dyDescent="0.2">
      <c r="B9868" s="144" t="s">
        <v>43999</v>
      </c>
      <c r="C9868" s="145" t="s">
        <v>44000</v>
      </c>
      <c r="D9868" s="145" t="s">
        <v>1549</v>
      </c>
      <c r="E9868" s="146">
        <v>158.80000000000001</v>
      </c>
    </row>
    <row r="9869" spans="2:5" x14ac:dyDescent="0.2">
      <c r="B9869" s="144" t="s">
        <v>44001</v>
      </c>
      <c r="C9869" s="145" t="s">
        <v>44002</v>
      </c>
      <c r="D9869" s="145" t="s">
        <v>1549</v>
      </c>
      <c r="E9869" s="146">
        <v>214.63</v>
      </c>
    </row>
    <row r="9870" spans="2:5" x14ac:dyDescent="0.2">
      <c r="B9870" s="144" t="s">
        <v>44003</v>
      </c>
      <c r="C9870" s="145" t="s">
        <v>44004</v>
      </c>
      <c r="D9870" s="145" t="s">
        <v>1549</v>
      </c>
      <c r="E9870" s="146">
        <v>214.63</v>
      </c>
    </row>
    <row r="9871" spans="2:5" x14ac:dyDescent="0.2">
      <c r="B9871" s="144" t="s">
        <v>44005</v>
      </c>
      <c r="C9871" s="145" t="s">
        <v>44006</v>
      </c>
      <c r="D9871" s="145" t="s">
        <v>1549</v>
      </c>
      <c r="E9871" s="146">
        <v>293.95999999999998</v>
      </c>
    </row>
    <row r="9872" spans="2:5" x14ac:dyDescent="0.2">
      <c r="B9872" s="144" t="s">
        <v>44007</v>
      </c>
      <c r="C9872" s="145" t="s">
        <v>44008</v>
      </c>
      <c r="D9872" s="145" t="s">
        <v>1549</v>
      </c>
      <c r="E9872" s="146">
        <v>471.66</v>
      </c>
    </row>
    <row r="9873" spans="2:5" x14ac:dyDescent="0.2">
      <c r="B9873" s="144" t="s">
        <v>44009</v>
      </c>
      <c r="C9873" s="145" t="s">
        <v>44010</v>
      </c>
      <c r="D9873" s="145" t="s">
        <v>1549</v>
      </c>
      <c r="E9873" s="146">
        <v>697.16</v>
      </c>
    </row>
    <row r="9874" spans="2:5" x14ac:dyDescent="0.2">
      <c r="B9874" s="144" t="s">
        <v>44011</v>
      </c>
      <c r="C9874" s="145" t="s">
        <v>44012</v>
      </c>
      <c r="D9874" s="145" t="s">
        <v>1549</v>
      </c>
      <c r="E9874" s="146">
        <v>1193.1500000000001</v>
      </c>
    </row>
    <row r="9875" spans="2:5" x14ac:dyDescent="0.2">
      <c r="B9875" s="144" t="s">
        <v>44013</v>
      </c>
      <c r="C9875" s="145" t="s">
        <v>44014</v>
      </c>
      <c r="D9875" s="145" t="s">
        <v>1549</v>
      </c>
      <c r="E9875" s="146">
        <v>1726.79</v>
      </c>
    </row>
    <row r="9876" spans="2:5" x14ac:dyDescent="0.2">
      <c r="B9876" s="144" t="s">
        <v>44015</v>
      </c>
      <c r="C9876" s="145" t="s">
        <v>44016</v>
      </c>
      <c r="D9876" s="145" t="s">
        <v>1549</v>
      </c>
      <c r="E9876" s="146">
        <v>2648.77</v>
      </c>
    </row>
    <row r="9877" spans="2:5" x14ac:dyDescent="0.2">
      <c r="B9877" s="144" t="s">
        <v>44017</v>
      </c>
      <c r="C9877" s="145" t="s">
        <v>44018</v>
      </c>
      <c r="D9877" s="145" t="s">
        <v>1549</v>
      </c>
      <c r="E9877" s="146">
        <v>8447.1</v>
      </c>
    </row>
    <row r="9878" spans="2:5" x14ac:dyDescent="0.2">
      <c r="B9878" s="144" t="s">
        <v>44019</v>
      </c>
      <c r="C9878" s="145" t="s">
        <v>44020</v>
      </c>
      <c r="D9878" s="145" t="s">
        <v>1549</v>
      </c>
      <c r="E9878" s="146">
        <v>10774.54</v>
      </c>
    </row>
    <row r="9879" spans="2:5" x14ac:dyDescent="0.2">
      <c r="B9879" s="144" t="s">
        <v>44021</v>
      </c>
      <c r="C9879" s="145" t="s">
        <v>44022</v>
      </c>
      <c r="D9879" s="145" t="s">
        <v>1549</v>
      </c>
      <c r="E9879" s="146">
        <v>11802.78</v>
      </c>
    </row>
    <row r="9880" spans="2:5" x14ac:dyDescent="0.2">
      <c r="B9880" s="144" t="s">
        <v>44023</v>
      </c>
      <c r="C9880" s="145" t="s">
        <v>44024</v>
      </c>
      <c r="D9880" s="145" t="s">
        <v>1549</v>
      </c>
      <c r="E9880" s="146">
        <v>18963.650000000001</v>
      </c>
    </row>
    <row r="9881" spans="2:5" x14ac:dyDescent="0.2">
      <c r="B9881" s="144" t="s">
        <v>44025</v>
      </c>
      <c r="C9881" s="145" t="s">
        <v>44026</v>
      </c>
      <c r="D9881" s="145" t="s">
        <v>1549</v>
      </c>
      <c r="E9881" s="146">
        <v>26511.69</v>
      </c>
    </row>
    <row r="9882" spans="2:5" x14ac:dyDescent="0.2">
      <c r="B9882" s="144" t="s">
        <v>44027</v>
      </c>
      <c r="C9882" s="145" t="s">
        <v>44028</v>
      </c>
      <c r="D9882" s="145" t="s">
        <v>1549</v>
      </c>
      <c r="E9882" s="146">
        <v>31537.93</v>
      </c>
    </row>
    <row r="9883" spans="2:5" x14ac:dyDescent="0.2">
      <c r="B9883" s="144" t="s">
        <v>44029</v>
      </c>
      <c r="C9883" s="145" t="s">
        <v>44030</v>
      </c>
      <c r="D9883" s="145" t="s">
        <v>1549</v>
      </c>
      <c r="E9883" s="146">
        <v>41384.129999999997</v>
      </c>
    </row>
    <row r="9884" spans="2:5" x14ac:dyDescent="0.2">
      <c r="B9884" s="144" t="s">
        <v>44031</v>
      </c>
      <c r="C9884" s="145" t="s">
        <v>44032</v>
      </c>
      <c r="D9884" s="145" t="s">
        <v>1549</v>
      </c>
      <c r="E9884" s="146">
        <v>56383.79</v>
      </c>
    </row>
    <row r="9885" spans="2:5" x14ac:dyDescent="0.2">
      <c r="B9885" s="144" t="s">
        <v>44033</v>
      </c>
      <c r="C9885" s="145" t="s">
        <v>44034</v>
      </c>
      <c r="D9885" s="145" t="s">
        <v>1549</v>
      </c>
      <c r="E9885" s="146">
        <v>88377.11</v>
      </c>
    </row>
    <row r="9886" spans="2:5" x14ac:dyDescent="0.2">
      <c r="B9886" s="144" t="s">
        <v>44035</v>
      </c>
      <c r="C9886" s="145" t="s">
        <v>44036</v>
      </c>
      <c r="D9886" s="145" t="s">
        <v>1549</v>
      </c>
      <c r="E9886" s="146">
        <v>127.54</v>
      </c>
    </row>
    <row r="9887" spans="2:5" x14ac:dyDescent="0.2">
      <c r="B9887" s="144" t="s">
        <v>44037</v>
      </c>
      <c r="C9887" s="145" t="s">
        <v>44038</v>
      </c>
      <c r="D9887" s="145" t="s">
        <v>1549</v>
      </c>
      <c r="E9887" s="146">
        <v>252.67</v>
      </c>
    </row>
    <row r="9888" spans="2:5" x14ac:dyDescent="0.2">
      <c r="B9888" s="144" t="s">
        <v>44039</v>
      </c>
      <c r="C9888" s="145" t="s">
        <v>44040</v>
      </c>
      <c r="D9888" s="145" t="s">
        <v>1549</v>
      </c>
      <c r="E9888" s="146">
        <v>252.67</v>
      </c>
    </row>
    <row r="9889" spans="2:5" x14ac:dyDescent="0.2">
      <c r="B9889" s="144" t="s">
        <v>44041</v>
      </c>
      <c r="C9889" s="145" t="s">
        <v>44042</v>
      </c>
      <c r="D9889" s="145" t="s">
        <v>1549</v>
      </c>
      <c r="E9889" s="146">
        <v>294.70999999999998</v>
      </c>
    </row>
    <row r="9890" spans="2:5" x14ac:dyDescent="0.2">
      <c r="B9890" s="144" t="s">
        <v>44043</v>
      </c>
      <c r="C9890" s="145" t="s">
        <v>44044</v>
      </c>
      <c r="D9890" s="145" t="s">
        <v>1549</v>
      </c>
      <c r="E9890" s="146">
        <v>489.37</v>
      </c>
    </row>
    <row r="9891" spans="2:5" x14ac:dyDescent="0.2">
      <c r="B9891" s="144" t="s">
        <v>44045</v>
      </c>
      <c r="C9891" s="145" t="s">
        <v>44046</v>
      </c>
      <c r="D9891" s="145" t="s">
        <v>1549</v>
      </c>
      <c r="E9891" s="146">
        <v>603.55999999999995</v>
      </c>
    </row>
    <row r="9892" spans="2:5" x14ac:dyDescent="0.2">
      <c r="B9892" s="144" t="s">
        <v>44047</v>
      </c>
      <c r="C9892" s="145" t="s">
        <v>44048</v>
      </c>
      <c r="D9892" s="145" t="s">
        <v>1549</v>
      </c>
      <c r="E9892" s="146">
        <v>1151.77</v>
      </c>
    </row>
    <row r="9893" spans="2:5" x14ac:dyDescent="0.2">
      <c r="B9893" s="144" t="s">
        <v>44049</v>
      </c>
      <c r="C9893" s="145" t="s">
        <v>44050</v>
      </c>
      <c r="D9893" s="145" t="s">
        <v>1549</v>
      </c>
      <c r="E9893" s="146">
        <v>1411.7</v>
      </c>
    </row>
    <row r="9894" spans="2:5" x14ac:dyDescent="0.2">
      <c r="B9894" s="144" t="s">
        <v>44051</v>
      </c>
      <c r="C9894" s="145" t="s">
        <v>44052</v>
      </c>
      <c r="D9894" s="145" t="s">
        <v>1549</v>
      </c>
      <c r="E9894" s="146">
        <v>2233.09</v>
      </c>
    </row>
    <row r="9895" spans="2:5" x14ac:dyDescent="0.2">
      <c r="B9895" s="144" t="s">
        <v>44053</v>
      </c>
      <c r="C9895" s="145" t="s">
        <v>44054</v>
      </c>
      <c r="D9895" s="145" t="s">
        <v>1549</v>
      </c>
      <c r="E9895" s="146">
        <v>8116.53</v>
      </c>
    </row>
    <row r="9896" spans="2:5" x14ac:dyDescent="0.2">
      <c r="B9896" s="144" t="s">
        <v>44055</v>
      </c>
      <c r="C9896" s="145" t="s">
        <v>44056</v>
      </c>
      <c r="D9896" s="145" t="s">
        <v>1549</v>
      </c>
      <c r="E9896" s="146">
        <v>10349</v>
      </c>
    </row>
    <row r="9897" spans="2:5" x14ac:dyDescent="0.2">
      <c r="B9897" s="144" t="s">
        <v>44057</v>
      </c>
      <c r="C9897" s="145" t="s">
        <v>44058</v>
      </c>
      <c r="D9897" s="145" t="s">
        <v>1549</v>
      </c>
      <c r="E9897" s="146">
        <v>11337.82</v>
      </c>
    </row>
    <row r="9898" spans="2:5" x14ac:dyDescent="0.2">
      <c r="B9898" s="144" t="s">
        <v>44059</v>
      </c>
      <c r="C9898" s="145" t="s">
        <v>44060</v>
      </c>
      <c r="D9898" s="145" t="s">
        <v>1549</v>
      </c>
      <c r="E9898" s="146">
        <v>18224.12</v>
      </c>
    </row>
    <row r="9899" spans="2:5" x14ac:dyDescent="0.2">
      <c r="B9899" s="144" t="s">
        <v>44061</v>
      </c>
      <c r="C9899" s="145" t="s">
        <v>44062</v>
      </c>
      <c r="D9899" s="145" t="s">
        <v>1549</v>
      </c>
      <c r="E9899" s="146">
        <v>25293.93</v>
      </c>
    </row>
    <row r="9900" spans="2:5" x14ac:dyDescent="0.2">
      <c r="B9900" s="144" t="s">
        <v>44063</v>
      </c>
      <c r="C9900" s="145" t="s">
        <v>44064</v>
      </c>
      <c r="D9900" s="145" t="s">
        <v>1549</v>
      </c>
      <c r="E9900" s="146">
        <v>30412.52</v>
      </c>
    </row>
    <row r="9901" spans="2:5" x14ac:dyDescent="0.2">
      <c r="B9901" s="144" t="s">
        <v>44065</v>
      </c>
      <c r="C9901" s="145" t="s">
        <v>44066</v>
      </c>
      <c r="D9901" s="145" t="s">
        <v>1549</v>
      </c>
      <c r="E9901" s="146">
        <v>39610.03</v>
      </c>
    </row>
    <row r="9902" spans="2:5" x14ac:dyDescent="0.2">
      <c r="B9902" s="144" t="s">
        <v>44067</v>
      </c>
      <c r="C9902" s="145" t="s">
        <v>44068</v>
      </c>
      <c r="D9902" s="145" t="s">
        <v>1549</v>
      </c>
      <c r="E9902" s="146">
        <v>54123.34</v>
      </c>
    </row>
    <row r="9903" spans="2:5" x14ac:dyDescent="0.2">
      <c r="B9903" s="144" t="s">
        <v>44069</v>
      </c>
      <c r="C9903" s="145" t="s">
        <v>44070</v>
      </c>
      <c r="D9903" s="145" t="s">
        <v>1549</v>
      </c>
      <c r="E9903" s="146">
        <v>84817.06</v>
      </c>
    </row>
    <row r="9904" spans="2:5" x14ac:dyDescent="0.2">
      <c r="B9904" s="144" t="s">
        <v>44071</v>
      </c>
      <c r="C9904" s="145" t="s">
        <v>44072</v>
      </c>
      <c r="D9904" s="145" t="s">
        <v>1549</v>
      </c>
      <c r="E9904" s="146">
        <v>4562.43</v>
      </c>
    </row>
    <row r="9905" spans="2:5" x14ac:dyDescent="0.2">
      <c r="B9905" s="144" t="s">
        <v>44073</v>
      </c>
      <c r="C9905" s="145" t="s">
        <v>44074</v>
      </c>
      <c r="D9905" s="145" t="s">
        <v>1549</v>
      </c>
      <c r="E9905" s="146">
        <v>8458.61</v>
      </c>
    </row>
    <row r="9906" spans="2:5" x14ac:dyDescent="0.2">
      <c r="B9906" s="144" t="s">
        <v>44075</v>
      </c>
      <c r="C9906" s="145" t="s">
        <v>44076</v>
      </c>
      <c r="D9906" s="145" t="s">
        <v>1549</v>
      </c>
      <c r="E9906" s="146">
        <v>9639.01</v>
      </c>
    </row>
    <row r="9907" spans="2:5" x14ac:dyDescent="0.2">
      <c r="B9907" s="144" t="s">
        <v>44077</v>
      </c>
      <c r="C9907" s="145" t="s">
        <v>44078</v>
      </c>
      <c r="D9907" s="145" t="s">
        <v>1549</v>
      </c>
      <c r="E9907" s="146">
        <v>12047.78</v>
      </c>
    </row>
    <row r="9908" spans="2:5" x14ac:dyDescent="0.2">
      <c r="B9908" s="144" t="s">
        <v>44079</v>
      </c>
      <c r="C9908" s="145" t="s">
        <v>44080</v>
      </c>
      <c r="D9908" s="145" t="s">
        <v>1549</v>
      </c>
      <c r="E9908" s="146">
        <v>14969.66</v>
      </c>
    </row>
    <row r="9909" spans="2:5" x14ac:dyDescent="0.2">
      <c r="B9909" s="144" t="s">
        <v>44081</v>
      </c>
      <c r="C9909" s="145" t="s">
        <v>44082</v>
      </c>
      <c r="D9909" s="145" t="s">
        <v>1549</v>
      </c>
      <c r="E9909" s="146">
        <v>3483.29</v>
      </c>
    </row>
    <row r="9910" spans="2:5" x14ac:dyDescent="0.2">
      <c r="B9910" s="144" t="s">
        <v>44083</v>
      </c>
      <c r="C9910" s="145" t="s">
        <v>44084</v>
      </c>
      <c r="D9910" s="145" t="s">
        <v>1549</v>
      </c>
      <c r="E9910" s="146">
        <v>6515.42</v>
      </c>
    </row>
    <row r="9911" spans="2:5" x14ac:dyDescent="0.2">
      <c r="B9911" s="144" t="s">
        <v>44085</v>
      </c>
      <c r="C9911" s="145" t="s">
        <v>44086</v>
      </c>
      <c r="D9911" s="145" t="s">
        <v>1549</v>
      </c>
      <c r="E9911" s="146">
        <v>7354.33</v>
      </c>
    </row>
    <row r="9912" spans="2:5" x14ac:dyDescent="0.2">
      <c r="B9912" s="144" t="s">
        <v>44087</v>
      </c>
      <c r="C9912" s="145" t="s">
        <v>44088</v>
      </c>
      <c r="D9912" s="145" t="s">
        <v>1549</v>
      </c>
      <c r="E9912" s="146">
        <v>9164.57</v>
      </c>
    </row>
    <row r="9913" spans="2:5" x14ac:dyDescent="0.2">
      <c r="B9913" s="144" t="s">
        <v>44089</v>
      </c>
      <c r="C9913" s="145" t="s">
        <v>44090</v>
      </c>
      <c r="D9913" s="145" t="s">
        <v>1549</v>
      </c>
      <c r="E9913" s="146">
        <v>11554.93</v>
      </c>
    </row>
    <row r="9914" spans="2:5" x14ac:dyDescent="0.2">
      <c r="B9914" s="144" t="s">
        <v>44091</v>
      </c>
      <c r="C9914" s="145" t="s">
        <v>44092</v>
      </c>
      <c r="D9914" s="145" t="s">
        <v>1549</v>
      </c>
      <c r="E9914" s="146">
        <v>7.36</v>
      </c>
    </row>
    <row r="9915" spans="2:5" x14ac:dyDescent="0.2">
      <c r="B9915" s="144" t="s">
        <v>44093</v>
      </c>
      <c r="C9915" s="145" t="s">
        <v>44094</v>
      </c>
      <c r="D9915" s="145" t="s">
        <v>1549</v>
      </c>
      <c r="E9915" s="146">
        <v>18946.59</v>
      </c>
    </row>
    <row r="9916" spans="2:5" x14ac:dyDescent="0.2">
      <c r="B9916" s="144" t="s">
        <v>44095</v>
      </c>
      <c r="C9916" s="145" t="s">
        <v>44096</v>
      </c>
      <c r="D9916" s="145" t="s">
        <v>1549</v>
      </c>
      <c r="E9916" s="146">
        <v>31577.65</v>
      </c>
    </row>
    <row r="9917" spans="2:5" x14ac:dyDescent="0.2">
      <c r="B9917" s="144" t="s">
        <v>44097</v>
      </c>
      <c r="C9917" s="145" t="s">
        <v>44098</v>
      </c>
      <c r="D9917" s="145" t="s">
        <v>1549</v>
      </c>
      <c r="E9917" s="146">
        <v>37164.47</v>
      </c>
    </row>
    <row r="9918" spans="2:5" x14ac:dyDescent="0.2">
      <c r="B9918" s="144" t="s">
        <v>44099</v>
      </c>
      <c r="C9918" s="145" t="s">
        <v>44100</v>
      </c>
      <c r="D9918" s="145" t="s">
        <v>1549</v>
      </c>
      <c r="E9918" s="146">
        <v>76272.17</v>
      </c>
    </row>
    <row r="9919" spans="2:5" x14ac:dyDescent="0.2">
      <c r="B9919" s="144" t="s">
        <v>44101</v>
      </c>
      <c r="C9919" s="145" t="s">
        <v>44102</v>
      </c>
      <c r="D9919" s="145" t="s">
        <v>1549</v>
      </c>
      <c r="E9919" s="146">
        <v>103720.44</v>
      </c>
    </row>
    <row r="9920" spans="2:5" x14ac:dyDescent="0.2">
      <c r="B9920" s="144" t="s">
        <v>44103</v>
      </c>
      <c r="C9920" s="145" t="s">
        <v>44104</v>
      </c>
      <c r="D9920" s="145" t="s">
        <v>1549</v>
      </c>
      <c r="E9920" s="146">
        <v>781.23</v>
      </c>
    </row>
    <row r="9921" spans="2:5" x14ac:dyDescent="0.2">
      <c r="B9921" s="144" t="s">
        <v>44105</v>
      </c>
      <c r="C9921" s="145" t="s">
        <v>44106</v>
      </c>
      <c r="D9921" s="145" t="s">
        <v>1549</v>
      </c>
      <c r="E9921" s="146">
        <v>1141.7</v>
      </c>
    </row>
    <row r="9922" spans="2:5" x14ac:dyDescent="0.2">
      <c r="B9922" s="144" t="s">
        <v>44107</v>
      </c>
      <c r="C9922" s="145" t="s">
        <v>44108</v>
      </c>
      <c r="D9922" s="145" t="s">
        <v>1549</v>
      </c>
      <c r="E9922" s="146">
        <v>1291.93</v>
      </c>
    </row>
    <row r="9923" spans="2:5" x14ac:dyDescent="0.2">
      <c r="B9923" s="144" t="s">
        <v>44109</v>
      </c>
      <c r="C9923" s="145" t="s">
        <v>44110</v>
      </c>
      <c r="D9923" s="145" t="s">
        <v>1549</v>
      </c>
      <c r="E9923" s="146">
        <v>1411.84</v>
      </c>
    </row>
    <row r="9924" spans="2:5" x14ac:dyDescent="0.2">
      <c r="B9924" s="144" t="s">
        <v>44111</v>
      </c>
      <c r="C9924" s="145" t="s">
        <v>44112</v>
      </c>
      <c r="D9924" s="145" t="s">
        <v>1549</v>
      </c>
      <c r="E9924" s="146">
        <v>1924.38</v>
      </c>
    </row>
    <row r="9925" spans="2:5" ht="45" x14ac:dyDescent="0.2">
      <c r="B9925" s="144" t="s">
        <v>44113</v>
      </c>
      <c r="C9925" s="145" t="s">
        <v>44114</v>
      </c>
      <c r="D9925" s="145" t="s">
        <v>1549</v>
      </c>
      <c r="E9925" s="146">
        <v>130200</v>
      </c>
    </row>
    <row r="9926" spans="2:5" ht="22.5" x14ac:dyDescent="0.2">
      <c r="B9926" s="144" t="s">
        <v>44115</v>
      </c>
      <c r="C9926" s="145" t="s">
        <v>44116</v>
      </c>
      <c r="D9926" s="145" t="s">
        <v>5902</v>
      </c>
      <c r="E9926" s="146">
        <v>15.88</v>
      </c>
    </row>
    <row r="9927" spans="2:5" x14ac:dyDescent="0.2">
      <c r="B9927" s="144" t="s">
        <v>44117</v>
      </c>
      <c r="C9927" s="145" t="s">
        <v>44118</v>
      </c>
      <c r="D9927" s="145" t="s">
        <v>1549</v>
      </c>
      <c r="E9927" s="146">
        <v>4364.96</v>
      </c>
    </row>
    <row r="9928" spans="2:5" x14ac:dyDescent="0.2">
      <c r="B9928" s="144" t="s">
        <v>44119</v>
      </c>
      <c r="C9928" s="145" t="s">
        <v>44120</v>
      </c>
      <c r="D9928" s="145" t="s">
        <v>1549</v>
      </c>
      <c r="E9928" s="146">
        <v>132</v>
      </c>
    </row>
    <row r="9929" spans="2:5" x14ac:dyDescent="0.2">
      <c r="B9929" s="144" t="s">
        <v>44121</v>
      </c>
      <c r="C9929" s="145" t="s">
        <v>44122</v>
      </c>
      <c r="D9929" s="145" t="s">
        <v>1549</v>
      </c>
      <c r="E9929" s="146">
        <v>31.35</v>
      </c>
    </row>
    <row r="9930" spans="2:5" x14ac:dyDescent="0.2">
      <c r="B9930" s="144" t="s">
        <v>44123</v>
      </c>
      <c r="C9930" s="145" t="s">
        <v>44124</v>
      </c>
      <c r="D9930" s="145" t="s">
        <v>1549</v>
      </c>
      <c r="E9930" s="146">
        <v>31.35</v>
      </c>
    </row>
    <row r="9931" spans="2:5" x14ac:dyDescent="0.2">
      <c r="B9931" s="144" t="s">
        <v>44125</v>
      </c>
      <c r="C9931" s="145" t="s">
        <v>44126</v>
      </c>
      <c r="D9931" s="145" t="s">
        <v>1549</v>
      </c>
      <c r="E9931" s="146">
        <v>23.52</v>
      </c>
    </row>
    <row r="9932" spans="2:5" x14ac:dyDescent="0.2">
      <c r="B9932" s="144" t="s">
        <v>44127</v>
      </c>
      <c r="C9932" s="145" t="s">
        <v>44128</v>
      </c>
      <c r="D9932" s="145" t="s">
        <v>1549</v>
      </c>
      <c r="E9932" s="146">
        <v>227.95</v>
      </c>
    </row>
    <row r="9933" spans="2:5" x14ac:dyDescent="0.2">
      <c r="B9933" s="144" t="s">
        <v>44129</v>
      </c>
      <c r="C9933" s="145" t="s">
        <v>44130</v>
      </c>
      <c r="D9933" s="145" t="s">
        <v>1549</v>
      </c>
      <c r="E9933" s="146">
        <v>911.8</v>
      </c>
    </row>
    <row r="9934" spans="2:5" x14ac:dyDescent="0.2">
      <c r="B9934" s="144" t="s">
        <v>44131</v>
      </c>
      <c r="C9934" s="145" t="s">
        <v>44132</v>
      </c>
      <c r="D9934" s="145" t="s">
        <v>1549</v>
      </c>
      <c r="E9934" s="146">
        <v>578.75</v>
      </c>
    </row>
    <row r="9935" spans="2:5" x14ac:dyDescent="0.2">
      <c r="B9935" s="144" t="s">
        <v>44133</v>
      </c>
      <c r="C9935" s="145" t="s">
        <v>44134</v>
      </c>
      <c r="D9935" s="145" t="s">
        <v>1549</v>
      </c>
      <c r="E9935" s="146">
        <v>157.22999999999999</v>
      </c>
    </row>
    <row r="9936" spans="2:5" x14ac:dyDescent="0.2">
      <c r="B9936" s="144" t="s">
        <v>44135</v>
      </c>
      <c r="C9936" s="145" t="s">
        <v>44136</v>
      </c>
      <c r="D9936" s="145" t="s">
        <v>1549</v>
      </c>
      <c r="E9936" s="146">
        <v>2708.17</v>
      </c>
    </row>
    <row r="9937" spans="2:5" x14ac:dyDescent="0.2">
      <c r="B9937" s="144" t="s">
        <v>44137</v>
      </c>
      <c r="C9937" s="145" t="s">
        <v>44138</v>
      </c>
      <c r="D9937" s="145" t="s">
        <v>1549</v>
      </c>
      <c r="E9937" s="146">
        <v>72.55</v>
      </c>
    </row>
    <row r="9938" spans="2:5" x14ac:dyDescent="0.2">
      <c r="B9938" s="144" t="s">
        <v>44139</v>
      </c>
      <c r="C9938" s="145" t="s">
        <v>44140</v>
      </c>
      <c r="D9938" s="145" t="s">
        <v>1549</v>
      </c>
      <c r="E9938" s="146">
        <v>699.22</v>
      </c>
    </row>
    <row r="9939" spans="2:5" x14ac:dyDescent="0.2">
      <c r="B9939" s="144" t="s">
        <v>44141</v>
      </c>
      <c r="C9939" s="145" t="s">
        <v>44142</v>
      </c>
      <c r="D9939" s="145" t="s">
        <v>1549</v>
      </c>
      <c r="E9939" s="146">
        <v>4035.52</v>
      </c>
    </row>
    <row r="9940" spans="2:5" x14ac:dyDescent="0.2">
      <c r="B9940" s="144" t="s">
        <v>44143</v>
      </c>
      <c r="C9940" s="145" t="s">
        <v>44144</v>
      </c>
      <c r="D9940" s="145" t="s">
        <v>1549</v>
      </c>
      <c r="E9940" s="146">
        <v>417.34</v>
      </c>
    </row>
    <row r="9941" spans="2:5" x14ac:dyDescent="0.2">
      <c r="B9941" s="144" t="s">
        <v>44145</v>
      </c>
      <c r="C9941" s="145" t="s">
        <v>44146</v>
      </c>
      <c r="D9941" s="145" t="s">
        <v>1549</v>
      </c>
      <c r="E9941" s="146">
        <v>13.84</v>
      </c>
    </row>
    <row r="9942" spans="2:5" x14ac:dyDescent="0.2">
      <c r="B9942" s="144" t="s">
        <v>44147</v>
      </c>
      <c r="C9942" s="145" t="s">
        <v>44148</v>
      </c>
      <c r="D9942" s="145" t="s">
        <v>1770</v>
      </c>
      <c r="E9942" s="146">
        <v>7.44</v>
      </c>
    </row>
    <row r="9943" spans="2:5" x14ac:dyDescent="0.2">
      <c r="B9943" s="144" t="s">
        <v>44149</v>
      </c>
      <c r="C9943" s="145" t="s">
        <v>44150</v>
      </c>
      <c r="D9943" s="145" t="s">
        <v>1770</v>
      </c>
      <c r="E9943" s="146">
        <v>5.74</v>
      </c>
    </row>
    <row r="9944" spans="2:5" ht="22.5" x14ac:dyDescent="0.2">
      <c r="B9944" s="144" t="s">
        <v>44151</v>
      </c>
      <c r="C9944" s="145" t="s">
        <v>44152</v>
      </c>
      <c r="D9944" s="145" t="s">
        <v>1549</v>
      </c>
      <c r="E9944" s="146">
        <v>907.87</v>
      </c>
    </row>
    <row r="9945" spans="2:5" x14ac:dyDescent="0.2">
      <c r="B9945" s="144" t="s">
        <v>44153</v>
      </c>
      <c r="C9945" s="145" t="s">
        <v>44154</v>
      </c>
      <c r="D9945" s="145" t="s">
        <v>5902</v>
      </c>
      <c r="E9945" s="146">
        <v>35.99</v>
      </c>
    </row>
    <row r="9946" spans="2:5" x14ac:dyDescent="0.2">
      <c r="B9946" s="144" t="s">
        <v>44155</v>
      </c>
      <c r="C9946" s="145" t="s">
        <v>44156</v>
      </c>
      <c r="D9946" s="145" t="s">
        <v>1770</v>
      </c>
      <c r="E9946" s="146">
        <v>609</v>
      </c>
    </row>
    <row r="9947" spans="2:5" ht="22.5" x14ac:dyDescent="0.2">
      <c r="B9947" s="144" t="s">
        <v>44157</v>
      </c>
      <c r="C9947" s="145" t="s">
        <v>35602</v>
      </c>
      <c r="D9947" s="145" t="s">
        <v>1770</v>
      </c>
      <c r="E9947" s="146">
        <v>1677.17</v>
      </c>
    </row>
    <row r="9948" spans="2:5" ht="22.5" x14ac:dyDescent="0.2">
      <c r="B9948" s="144" t="s">
        <v>44158</v>
      </c>
      <c r="C9948" s="145" t="s">
        <v>35605</v>
      </c>
      <c r="D9948" s="145" t="s">
        <v>1770</v>
      </c>
      <c r="E9948" s="146">
        <v>1311.77</v>
      </c>
    </row>
    <row r="9949" spans="2:5" ht="78.75" x14ac:dyDescent="0.2">
      <c r="B9949" s="144" t="s">
        <v>44159</v>
      </c>
      <c r="C9949" s="145" t="s">
        <v>44160</v>
      </c>
      <c r="D9949" s="145" t="s">
        <v>1549</v>
      </c>
      <c r="E9949" s="146">
        <v>164246.24</v>
      </c>
    </row>
    <row r="9950" spans="2:5" ht="78.75" x14ac:dyDescent="0.2">
      <c r="B9950" s="144" t="s">
        <v>44161</v>
      </c>
      <c r="C9950" s="145" t="s">
        <v>44162</v>
      </c>
      <c r="D9950" s="145" t="s">
        <v>1549</v>
      </c>
      <c r="E9950" s="146">
        <v>182985.75</v>
      </c>
    </row>
    <row r="9951" spans="2:5" ht="78.75" x14ac:dyDescent="0.2">
      <c r="B9951" s="144" t="s">
        <v>44163</v>
      </c>
      <c r="C9951" s="145" t="s">
        <v>44164</v>
      </c>
      <c r="D9951" s="145" t="s">
        <v>1549</v>
      </c>
      <c r="E9951" s="146">
        <v>207236.87</v>
      </c>
    </row>
    <row r="9952" spans="2:5" ht="22.5" x14ac:dyDescent="0.2">
      <c r="B9952" s="144" t="s">
        <v>44165</v>
      </c>
      <c r="C9952" s="145" t="s">
        <v>44166</v>
      </c>
      <c r="D9952" s="145" t="s">
        <v>1549</v>
      </c>
      <c r="E9952" s="146">
        <v>59225</v>
      </c>
    </row>
    <row r="9953" spans="2:5" x14ac:dyDescent="0.2">
      <c r="B9953" s="144" t="s">
        <v>44167</v>
      </c>
      <c r="C9953" s="145" t="s">
        <v>44168</v>
      </c>
      <c r="D9953" s="145" t="s">
        <v>2759</v>
      </c>
      <c r="E9953" s="146">
        <v>195.6</v>
      </c>
    </row>
    <row r="9954" spans="2:5" x14ac:dyDescent="0.2">
      <c r="B9954" s="144" t="s">
        <v>44169</v>
      </c>
      <c r="C9954" s="145" t="s">
        <v>44170</v>
      </c>
      <c r="D9954" s="145" t="s">
        <v>1549</v>
      </c>
      <c r="E9954" s="146">
        <v>178.5</v>
      </c>
    </row>
    <row r="9955" spans="2:5" ht="22.5" x14ac:dyDescent="0.2">
      <c r="B9955" s="144" t="s">
        <v>44171</v>
      </c>
      <c r="C9955" s="145" t="s">
        <v>44172</v>
      </c>
      <c r="D9955" s="145" t="s">
        <v>1549</v>
      </c>
      <c r="E9955" s="146">
        <v>2488.13</v>
      </c>
    </row>
    <row r="9956" spans="2:5" x14ac:dyDescent="0.2">
      <c r="B9956" s="144" t="s">
        <v>44173</v>
      </c>
      <c r="C9956" s="145" t="s">
        <v>44174</v>
      </c>
      <c r="D9956" s="145" t="s">
        <v>1549</v>
      </c>
      <c r="E9956" s="146">
        <v>130.4</v>
      </c>
    </row>
    <row r="9957" spans="2:5" x14ac:dyDescent="0.2">
      <c r="B9957" s="144" t="s">
        <v>44175</v>
      </c>
      <c r="C9957" s="145" t="s">
        <v>44176</v>
      </c>
      <c r="D9957" s="145" t="s">
        <v>1549</v>
      </c>
      <c r="E9957" s="146">
        <v>156.75</v>
      </c>
    </row>
    <row r="9958" spans="2:5" x14ac:dyDescent="0.2">
      <c r="B9958" s="144" t="s">
        <v>44177</v>
      </c>
      <c r="C9958" s="145" t="s">
        <v>44178</v>
      </c>
      <c r="D9958" s="145" t="s">
        <v>1549</v>
      </c>
      <c r="E9958" s="146">
        <v>136.77000000000001</v>
      </c>
    </row>
    <row r="9959" spans="2:5" x14ac:dyDescent="0.2">
      <c r="B9959" s="144" t="s">
        <v>44179</v>
      </c>
      <c r="C9959" s="145" t="s">
        <v>44180</v>
      </c>
      <c r="D9959" s="145" t="s">
        <v>1549</v>
      </c>
      <c r="E9959" s="146">
        <v>136.77000000000001</v>
      </c>
    </row>
    <row r="9960" spans="2:5" x14ac:dyDescent="0.2">
      <c r="B9960" s="144" t="s">
        <v>44181</v>
      </c>
      <c r="C9960" s="145" t="s">
        <v>44182</v>
      </c>
      <c r="D9960" s="145" t="s">
        <v>1549</v>
      </c>
      <c r="E9960" s="146">
        <v>151.97999999999999</v>
      </c>
    </row>
    <row r="9961" spans="2:5" x14ac:dyDescent="0.2">
      <c r="B9961" s="144" t="s">
        <v>44183</v>
      </c>
      <c r="C9961" s="145" t="s">
        <v>44184</v>
      </c>
      <c r="D9961" s="145" t="s">
        <v>1549</v>
      </c>
      <c r="E9961" s="146">
        <v>210.24</v>
      </c>
    </row>
    <row r="9962" spans="2:5" x14ac:dyDescent="0.2">
      <c r="B9962" s="144" t="s">
        <v>44185</v>
      </c>
      <c r="C9962" s="145" t="s">
        <v>44186</v>
      </c>
      <c r="D9962" s="145" t="s">
        <v>1549</v>
      </c>
      <c r="E9962" s="146">
        <v>314.54000000000002</v>
      </c>
    </row>
    <row r="9963" spans="2:5" x14ac:dyDescent="0.2">
      <c r="B9963" s="144" t="s">
        <v>44187</v>
      </c>
      <c r="C9963" s="145" t="s">
        <v>44188</v>
      </c>
      <c r="D9963" s="145" t="s">
        <v>1549</v>
      </c>
      <c r="E9963" s="146">
        <v>418.43</v>
      </c>
    </row>
    <row r="9964" spans="2:5" x14ac:dyDescent="0.2">
      <c r="B9964" s="144" t="s">
        <v>44189</v>
      </c>
      <c r="C9964" s="145" t="s">
        <v>44190</v>
      </c>
      <c r="D9964" s="145" t="s">
        <v>1549</v>
      </c>
      <c r="E9964" s="146">
        <v>580.58000000000004</v>
      </c>
    </row>
    <row r="9965" spans="2:5" x14ac:dyDescent="0.2">
      <c r="B9965" s="144" t="s">
        <v>44191</v>
      </c>
      <c r="C9965" s="145" t="s">
        <v>44192</v>
      </c>
      <c r="D9965" s="145" t="s">
        <v>1549</v>
      </c>
      <c r="E9965" s="146">
        <v>929.53</v>
      </c>
    </row>
    <row r="9966" spans="2:5" x14ac:dyDescent="0.2">
      <c r="B9966" s="144" t="s">
        <v>44193</v>
      </c>
      <c r="C9966" s="145" t="s">
        <v>44194</v>
      </c>
      <c r="D9966" s="145" t="s">
        <v>1549</v>
      </c>
      <c r="E9966" s="146">
        <v>1208.0999999999999</v>
      </c>
    </row>
    <row r="9967" spans="2:5" x14ac:dyDescent="0.2">
      <c r="B9967" s="144" t="s">
        <v>44195</v>
      </c>
      <c r="C9967" s="145" t="s">
        <v>44196</v>
      </c>
      <c r="D9967" s="145" t="s">
        <v>1549</v>
      </c>
      <c r="E9967" s="146">
        <v>1227.74</v>
      </c>
    </row>
    <row r="9968" spans="2:5" x14ac:dyDescent="0.2">
      <c r="B9968" s="144" t="s">
        <v>44197</v>
      </c>
      <c r="C9968" s="145" t="s">
        <v>44198</v>
      </c>
      <c r="D9968" s="145" t="s">
        <v>1549</v>
      </c>
      <c r="E9968" s="146">
        <v>1524.82</v>
      </c>
    </row>
    <row r="9969" spans="2:5" x14ac:dyDescent="0.2">
      <c r="B9969" s="144" t="s">
        <v>44199</v>
      </c>
      <c r="C9969" s="145" t="s">
        <v>44200</v>
      </c>
      <c r="D9969" s="145" t="s">
        <v>1549</v>
      </c>
      <c r="E9969" s="146">
        <v>3784.28</v>
      </c>
    </row>
    <row r="9970" spans="2:5" x14ac:dyDescent="0.2">
      <c r="B9970" s="144" t="s">
        <v>44201</v>
      </c>
      <c r="C9970" s="145" t="s">
        <v>44202</v>
      </c>
      <c r="D9970" s="145" t="s">
        <v>1549</v>
      </c>
      <c r="E9970" s="146">
        <v>4501.8999999999996</v>
      </c>
    </row>
    <row r="9971" spans="2:5" x14ac:dyDescent="0.2">
      <c r="B9971" s="144" t="s">
        <v>44203</v>
      </c>
      <c r="C9971" s="145" t="s">
        <v>44204</v>
      </c>
      <c r="D9971" s="145" t="s">
        <v>1549</v>
      </c>
      <c r="E9971" s="146">
        <v>5488.57</v>
      </c>
    </row>
    <row r="9972" spans="2:5" x14ac:dyDescent="0.2">
      <c r="B9972" s="144" t="s">
        <v>44205</v>
      </c>
      <c r="C9972" s="145" t="s">
        <v>44206</v>
      </c>
      <c r="D9972" s="145" t="s">
        <v>1549</v>
      </c>
      <c r="E9972" s="146">
        <v>6630.35</v>
      </c>
    </row>
    <row r="9973" spans="2:5" x14ac:dyDescent="0.2">
      <c r="B9973" s="144" t="s">
        <v>44207</v>
      </c>
      <c r="C9973" s="145" t="s">
        <v>44208</v>
      </c>
      <c r="D9973" s="145" t="s">
        <v>1549</v>
      </c>
      <c r="E9973" s="146">
        <v>7276.99</v>
      </c>
    </row>
    <row r="9974" spans="2:5" x14ac:dyDescent="0.2">
      <c r="B9974" s="144" t="s">
        <v>44209</v>
      </c>
      <c r="C9974" s="145" t="s">
        <v>44210</v>
      </c>
      <c r="D9974" s="145" t="s">
        <v>1549</v>
      </c>
      <c r="E9974" s="146">
        <v>9279.2099999999991</v>
      </c>
    </row>
    <row r="9975" spans="2:5" x14ac:dyDescent="0.2">
      <c r="B9975" s="144" t="s">
        <v>44211</v>
      </c>
      <c r="C9975" s="145" t="s">
        <v>44212</v>
      </c>
      <c r="D9975" s="145" t="s">
        <v>1549</v>
      </c>
      <c r="E9975" s="146">
        <v>1007.91</v>
      </c>
    </row>
    <row r="9976" spans="2:5" x14ac:dyDescent="0.2">
      <c r="B9976" s="144" t="s">
        <v>44213</v>
      </c>
      <c r="C9976" s="145" t="s">
        <v>44214</v>
      </c>
      <c r="D9976" s="145" t="s">
        <v>1549</v>
      </c>
      <c r="E9976" s="146">
        <v>1051.32</v>
      </c>
    </row>
    <row r="9977" spans="2:5" x14ac:dyDescent="0.2">
      <c r="B9977" s="144" t="s">
        <v>44215</v>
      </c>
      <c r="C9977" s="145" t="s">
        <v>44216</v>
      </c>
      <c r="D9977" s="145" t="s">
        <v>1549</v>
      </c>
      <c r="E9977" s="146">
        <v>1104.3699999999999</v>
      </c>
    </row>
    <row r="9978" spans="2:5" x14ac:dyDescent="0.2">
      <c r="B9978" s="144" t="s">
        <v>44217</v>
      </c>
      <c r="C9978" s="145" t="s">
        <v>44218</v>
      </c>
      <c r="D9978" s="145" t="s">
        <v>1549</v>
      </c>
      <c r="E9978" s="146">
        <v>1661.92</v>
      </c>
    </row>
    <row r="9979" spans="2:5" x14ac:dyDescent="0.2">
      <c r="B9979" s="144" t="s">
        <v>44219</v>
      </c>
      <c r="C9979" s="145" t="s">
        <v>44220</v>
      </c>
      <c r="D9979" s="145" t="s">
        <v>1549</v>
      </c>
      <c r="E9979" s="146">
        <v>1866.88</v>
      </c>
    </row>
    <row r="9980" spans="2:5" x14ac:dyDescent="0.2">
      <c r="B9980" s="144" t="s">
        <v>44221</v>
      </c>
      <c r="C9980" s="145" t="s">
        <v>44222</v>
      </c>
      <c r="D9980" s="145" t="s">
        <v>1549</v>
      </c>
      <c r="E9980" s="146">
        <v>1937.03</v>
      </c>
    </row>
    <row r="9981" spans="2:5" x14ac:dyDescent="0.2">
      <c r="B9981" s="144" t="s">
        <v>44223</v>
      </c>
      <c r="C9981" s="145" t="s">
        <v>44224</v>
      </c>
      <c r="D9981" s="145" t="s">
        <v>1549</v>
      </c>
      <c r="E9981" s="146">
        <v>2285.1999999999998</v>
      </c>
    </row>
    <row r="9982" spans="2:5" x14ac:dyDescent="0.2">
      <c r="B9982" s="144" t="s">
        <v>44225</v>
      </c>
      <c r="C9982" s="145" t="s">
        <v>44226</v>
      </c>
      <c r="D9982" s="145" t="s">
        <v>1549</v>
      </c>
      <c r="E9982" s="146">
        <v>2323.2199999999998</v>
      </c>
    </row>
    <row r="9983" spans="2:5" x14ac:dyDescent="0.2">
      <c r="B9983" s="144" t="s">
        <v>44227</v>
      </c>
      <c r="C9983" s="145" t="s">
        <v>44228</v>
      </c>
      <c r="D9983" s="145" t="s">
        <v>1549</v>
      </c>
      <c r="E9983" s="146">
        <v>2533.58</v>
      </c>
    </row>
    <row r="9984" spans="2:5" x14ac:dyDescent="0.2">
      <c r="B9984" s="144" t="s">
        <v>44229</v>
      </c>
      <c r="C9984" s="145" t="s">
        <v>44230</v>
      </c>
      <c r="D9984" s="145" t="s">
        <v>1549</v>
      </c>
      <c r="E9984" s="146">
        <v>3068.25</v>
      </c>
    </row>
    <row r="9985" spans="2:5" x14ac:dyDescent="0.2">
      <c r="B9985" s="144" t="s">
        <v>44231</v>
      </c>
      <c r="C9985" s="145" t="s">
        <v>44232</v>
      </c>
      <c r="D9985" s="145" t="s">
        <v>1549</v>
      </c>
      <c r="E9985" s="146">
        <v>3035.25</v>
      </c>
    </row>
    <row r="9986" spans="2:5" x14ac:dyDescent="0.2">
      <c r="B9986" s="144" t="s">
        <v>44233</v>
      </c>
      <c r="C9986" s="145" t="s">
        <v>44234</v>
      </c>
      <c r="D9986" s="145" t="s">
        <v>1549</v>
      </c>
      <c r="E9986" s="146">
        <v>3344.06</v>
      </c>
    </row>
    <row r="9987" spans="2:5" x14ac:dyDescent="0.2">
      <c r="B9987" s="144" t="s">
        <v>44235</v>
      </c>
      <c r="C9987" s="145" t="s">
        <v>44236</v>
      </c>
      <c r="D9987" s="145" t="s">
        <v>1549</v>
      </c>
      <c r="E9987" s="146">
        <v>3503.33</v>
      </c>
    </row>
    <row r="9988" spans="2:5" x14ac:dyDescent="0.2">
      <c r="B9988" s="144" t="s">
        <v>44237</v>
      </c>
      <c r="C9988" s="145" t="s">
        <v>44238</v>
      </c>
      <c r="D9988" s="145" t="s">
        <v>1549</v>
      </c>
      <c r="E9988" s="146">
        <v>10272.32</v>
      </c>
    </row>
    <row r="9989" spans="2:5" x14ac:dyDescent="0.2">
      <c r="B9989" s="144" t="s">
        <v>44239</v>
      </c>
      <c r="C9989" s="145" t="s">
        <v>44240</v>
      </c>
      <c r="D9989" s="145" t="s">
        <v>1549</v>
      </c>
      <c r="E9989" s="146">
        <v>10925.73</v>
      </c>
    </row>
    <row r="9990" spans="2:5" x14ac:dyDescent="0.2">
      <c r="B9990" s="144" t="s">
        <v>44241</v>
      </c>
      <c r="C9990" s="145" t="s">
        <v>44242</v>
      </c>
      <c r="D9990" s="145" t="s">
        <v>1549</v>
      </c>
      <c r="E9990" s="146">
        <v>12170.08</v>
      </c>
    </row>
    <row r="9991" spans="2:5" x14ac:dyDescent="0.2">
      <c r="B9991" s="144" t="s">
        <v>44243</v>
      </c>
      <c r="C9991" s="145" t="s">
        <v>44244</v>
      </c>
      <c r="D9991" s="145" t="s">
        <v>1549</v>
      </c>
      <c r="E9991" s="146">
        <v>12254.6</v>
      </c>
    </row>
    <row r="9992" spans="2:5" x14ac:dyDescent="0.2">
      <c r="B9992" s="144" t="s">
        <v>44245</v>
      </c>
      <c r="C9992" s="145" t="s">
        <v>44246</v>
      </c>
      <c r="D9992" s="145" t="s">
        <v>1549</v>
      </c>
      <c r="E9992" s="146">
        <v>12835.39</v>
      </c>
    </row>
    <row r="9993" spans="2:5" x14ac:dyDescent="0.2">
      <c r="B9993" s="144" t="s">
        <v>44247</v>
      </c>
      <c r="C9993" s="145" t="s">
        <v>44248</v>
      </c>
      <c r="D9993" s="145" t="s">
        <v>1549</v>
      </c>
      <c r="E9993" s="146">
        <v>13059.06</v>
      </c>
    </row>
    <row r="9994" spans="2:5" x14ac:dyDescent="0.2">
      <c r="B9994" s="144" t="s">
        <v>44249</v>
      </c>
      <c r="C9994" s="145" t="s">
        <v>44250</v>
      </c>
      <c r="D9994" s="145" t="s">
        <v>1549</v>
      </c>
      <c r="E9994" s="146">
        <v>13114.64</v>
      </c>
    </row>
    <row r="9995" spans="2:5" x14ac:dyDescent="0.2">
      <c r="B9995" s="144" t="s">
        <v>44251</v>
      </c>
      <c r="C9995" s="145" t="s">
        <v>44252</v>
      </c>
      <c r="D9995" s="145" t="s">
        <v>1549</v>
      </c>
      <c r="E9995" s="146">
        <v>13359.77</v>
      </c>
    </row>
    <row r="9996" spans="2:5" x14ac:dyDescent="0.2">
      <c r="B9996" s="144" t="s">
        <v>44253</v>
      </c>
      <c r="C9996" s="145" t="s">
        <v>44254</v>
      </c>
      <c r="D9996" s="145" t="s">
        <v>1549</v>
      </c>
      <c r="E9996" s="146">
        <v>14645.99</v>
      </c>
    </row>
    <row r="9997" spans="2:5" x14ac:dyDescent="0.2">
      <c r="B9997" s="144" t="s">
        <v>44255</v>
      </c>
      <c r="C9997" s="145" t="s">
        <v>44256</v>
      </c>
      <c r="D9997" s="145" t="s">
        <v>1549</v>
      </c>
      <c r="E9997" s="146">
        <v>16525.2</v>
      </c>
    </row>
    <row r="9998" spans="2:5" x14ac:dyDescent="0.2">
      <c r="B9998" s="144" t="s">
        <v>44257</v>
      </c>
      <c r="C9998" s="145" t="s">
        <v>44258</v>
      </c>
      <c r="D9998" s="145" t="s">
        <v>1549</v>
      </c>
      <c r="E9998" s="146">
        <v>16580.2</v>
      </c>
    </row>
    <row r="9999" spans="2:5" x14ac:dyDescent="0.2">
      <c r="B9999" s="144" t="s">
        <v>44259</v>
      </c>
      <c r="C9999" s="145" t="s">
        <v>44260</v>
      </c>
      <c r="D9999" s="145" t="s">
        <v>1549</v>
      </c>
      <c r="E9999" s="146">
        <v>17582.060000000001</v>
      </c>
    </row>
    <row r="10000" spans="2:5" x14ac:dyDescent="0.2">
      <c r="B10000" s="144" t="s">
        <v>44261</v>
      </c>
      <c r="C10000" s="145" t="s">
        <v>44262</v>
      </c>
      <c r="D10000" s="145" t="s">
        <v>1549</v>
      </c>
      <c r="E10000" s="146">
        <v>17755.63</v>
      </c>
    </row>
    <row r="10001" spans="2:5" x14ac:dyDescent="0.2">
      <c r="B10001" s="144" t="s">
        <v>44263</v>
      </c>
      <c r="C10001" s="145" t="s">
        <v>44264</v>
      </c>
      <c r="D10001" s="145" t="s">
        <v>1549</v>
      </c>
      <c r="E10001" s="146">
        <v>18672.18</v>
      </c>
    </row>
    <row r="10002" spans="2:5" x14ac:dyDescent="0.2">
      <c r="B10002" s="144" t="s">
        <v>44265</v>
      </c>
      <c r="C10002" s="145" t="s">
        <v>44266</v>
      </c>
      <c r="D10002" s="145" t="s">
        <v>1549</v>
      </c>
      <c r="E10002" s="146">
        <v>20706.45</v>
      </c>
    </row>
    <row r="10003" spans="2:5" x14ac:dyDescent="0.2">
      <c r="B10003" s="144" t="s">
        <v>44267</v>
      </c>
      <c r="C10003" s="145" t="s">
        <v>44268</v>
      </c>
      <c r="D10003" s="145" t="s">
        <v>1549</v>
      </c>
      <c r="E10003" s="146">
        <v>26421.62</v>
      </c>
    </row>
    <row r="10004" spans="2:5" x14ac:dyDescent="0.2">
      <c r="B10004" s="144" t="s">
        <v>44269</v>
      </c>
      <c r="C10004" s="145" t="s">
        <v>44270</v>
      </c>
      <c r="D10004" s="145" t="s">
        <v>1549</v>
      </c>
      <c r="E10004" s="146">
        <v>27215.08</v>
      </c>
    </row>
    <row r="10005" spans="2:5" x14ac:dyDescent="0.2">
      <c r="B10005" s="144" t="s">
        <v>44271</v>
      </c>
      <c r="C10005" s="145" t="s">
        <v>44272</v>
      </c>
      <c r="D10005" s="145" t="s">
        <v>1549</v>
      </c>
      <c r="E10005" s="146">
        <v>29338.52</v>
      </c>
    </row>
    <row r="10006" spans="2:5" x14ac:dyDescent="0.2">
      <c r="B10006" s="144" t="s">
        <v>44273</v>
      </c>
      <c r="C10006" s="145" t="s">
        <v>44274</v>
      </c>
      <c r="D10006" s="145" t="s">
        <v>1549</v>
      </c>
      <c r="E10006" s="146">
        <v>835.52</v>
      </c>
    </row>
    <row r="10007" spans="2:5" x14ac:dyDescent="0.2">
      <c r="B10007" s="144" t="s">
        <v>44275</v>
      </c>
      <c r="C10007" s="145" t="s">
        <v>44276</v>
      </c>
      <c r="D10007" s="145" t="s">
        <v>1549</v>
      </c>
      <c r="E10007" s="146">
        <v>1068.97</v>
      </c>
    </row>
    <row r="10008" spans="2:5" x14ac:dyDescent="0.2">
      <c r="B10008" s="144" t="s">
        <v>44277</v>
      </c>
      <c r="C10008" s="145" t="s">
        <v>44278</v>
      </c>
      <c r="D10008" s="145" t="s">
        <v>1549</v>
      </c>
      <c r="E10008" s="146">
        <v>1213.8499999999999</v>
      </c>
    </row>
    <row r="10009" spans="2:5" x14ac:dyDescent="0.2">
      <c r="B10009" s="144" t="s">
        <v>44279</v>
      </c>
      <c r="C10009" s="145" t="s">
        <v>44280</v>
      </c>
      <c r="D10009" s="145" t="s">
        <v>1549</v>
      </c>
      <c r="E10009" s="146">
        <v>1931.5</v>
      </c>
    </row>
    <row r="10010" spans="2:5" x14ac:dyDescent="0.2">
      <c r="B10010" s="144" t="s">
        <v>44281</v>
      </c>
      <c r="C10010" s="145" t="s">
        <v>44282</v>
      </c>
      <c r="D10010" s="145" t="s">
        <v>1549</v>
      </c>
      <c r="E10010" s="146">
        <v>3477.06</v>
      </c>
    </row>
    <row r="10011" spans="2:5" x14ac:dyDescent="0.2">
      <c r="B10011" s="144" t="s">
        <v>44283</v>
      </c>
      <c r="C10011" s="145" t="s">
        <v>44284</v>
      </c>
      <c r="D10011" s="145" t="s">
        <v>1549</v>
      </c>
      <c r="E10011" s="146">
        <v>3891.56</v>
      </c>
    </row>
    <row r="10012" spans="2:5" x14ac:dyDescent="0.2">
      <c r="B10012" s="144" t="s">
        <v>44285</v>
      </c>
      <c r="C10012" s="145" t="s">
        <v>44286</v>
      </c>
      <c r="D10012" s="145" t="s">
        <v>1549</v>
      </c>
      <c r="E10012" s="146">
        <v>4742.51</v>
      </c>
    </row>
    <row r="10013" spans="2:5" x14ac:dyDescent="0.2">
      <c r="B10013" s="144" t="s">
        <v>44287</v>
      </c>
      <c r="C10013" s="145" t="s">
        <v>44288</v>
      </c>
      <c r="D10013" s="145" t="s">
        <v>1549</v>
      </c>
      <c r="E10013" s="146">
        <v>5098.12</v>
      </c>
    </row>
    <row r="10014" spans="2:5" x14ac:dyDescent="0.2">
      <c r="B10014" s="144" t="s">
        <v>44289</v>
      </c>
      <c r="C10014" s="145" t="s">
        <v>44290</v>
      </c>
      <c r="D10014" s="145" t="s">
        <v>1549</v>
      </c>
      <c r="E10014" s="146">
        <v>6051.81</v>
      </c>
    </row>
    <row r="10015" spans="2:5" x14ac:dyDescent="0.2">
      <c r="B10015" s="144" t="s">
        <v>44291</v>
      </c>
      <c r="C10015" s="145" t="s">
        <v>44292</v>
      </c>
      <c r="D10015" s="145" t="s">
        <v>1549</v>
      </c>
      <c r="E10015" s="146">
        <v>6931.47</v>
      </c>
    </row>
    <row r="10016" spans="2:5" x14ac:dyDescent="0.2">
      <c r="B10016" s="144" t="s">
        <v>44293</v>
      </c>
      <c r="C10016" s="145" t="s">
        <v>44294</v>
      </c>
      <c r="D10016" s="145" t="s">
        <v>1549</v>
      </c>
      <c r="E10016" s="146">
        <v>7661.07</v>
      </c>
    </row>
    <row r="10017" spans="2:5" x14ac:dyDescent="0.2">
      <c r="B10017" s="144" t="s">
        <v>44295</v>
      </c>
      <c r="C10017" s="145" t="s">
        <v>44296</v>
      </c>
      <c r="D10017" s="145" t="s">
        <v>1549</v>
      </c>
      <c r="E10017" s="146">
        <v>256.70999999999998</v>
      </c>
    </row>
    <row r="10018" spans="2:5" x14ac:dyDescent="0.2">
      <c r="B10018" s="144" t="s">
        <v>44297</v>
      </c>
      <c r="C10018" s="145" t="s">
        <v>44298</v>
      </c>
      <c r="D10018" s="145" t="s">
        <v>1549</v>
      </c>
      <c r="E10018" s="146">
        <v>256.70999999999998</v>
      </c>
    </row>
    <row r="10019" spans="2:5" x14ac:dyDescent="0.2">
      <c r="B10019" s="144" t="s">
        <v>44299</v>
      </c>
      <c r="C10019" s="145" t="s">
        <v>44300</v>
      </c>
      <c r="D10019" s="145" t="s">
        <v>1549</v>
      </c>
      <c r="E10019" s="146">
        <v>164.29</v>
      </c>
    </row>
    <row r="10020" spans="2:5" x14ac:dyDescent="0.2">
      <c r="B10020" s="144" t="s">
        <v>44301</v>
      </c>
      <c r="C10020" s="145" t="s">
        <v>44302</v>
      </c>
      <c r="D10020" s="145" t="s">
        <v>1549</v>
      </c>
      <c r="E10020" s="146">
        <v>309.64999999999998</v>
      </c>
    </row>
    <row r="10021" spans="2:5" x14ac:dyDescent="0.2">
      <c r="B10021" s="144" t="s">
        <v>44303</v>
      </c>
      <c r="C10021" s="145" t="s">
        <v>44304</v>
      </c>
      <c r="D10021" s="145" t="s">
        <v>1549</v>
      </c>
      <c r="E10021" s="146">
        <v>415.55</v>
      </c>
    </row>
    <row r="10022" spans="2:5" x14ac:dyDescent="0.2">
      <c r="B10022" s="144" t="s">
        <v>44305</v>
      </c>
      <c r="C10022" s="145" t="s">
        <v>44306</v>
      </c>
      <c r="D10022" s="145" t="s">
        <v>1549</v>
      </c>
      <c r="E10022" s="146">
        <v>525.79999999999995</v>
      </c>
    </row>
    <row r="10023" spans="2:5" x14ac:dyDescent="0.2">
      <c r="B10023" s="144" t="s">
        <v>44307</v>
      </c>
      <c r="C10023" s="145" t="s">
        <v>44308</v>
      </c>
      <c r="D10023" s="145" t="s">
        <v>1549</v>
      </c>
      <c r="E10023" s="146">
        <v>746.7</v>
      </c>
    </row>
    <row r="10024" spans="2:5" x14ac:dyDescent="0.2">
      <c r="B10024" s="144" t="s">
        <v>44309</v>
      </c>
      <c r="C10024" s="145" t="s">
        <v>44310</v>
      </c>
      <c r="D10024" s="145" t="s">
        <v>1549</v>
      </c>
      <c r="E10024" s="146">
        <v>942.74</v>
      </c>
    </row>
    <row r="10025" spans="2:5" x14ac:dyDescent="0.2">
      <c r="B10025" s="144" t="s">
        <v>44311</v>
      </c>
      <c r="C10025" s="145" t="s">
        <v>44312</v>
      </c>
      <c r="D10025" s="145" t="s">
        <v>1549</v>
      </c>
      <c r="E10025" s="146">
        <v>1802.14</v>
      </c>
    </row>
    <row r="10026" spans="2:5" x14ac:dyDescent="0.2">
      <c r="B10026" s="144" t="s">
        <v>44313</v>
      </c>
      <c r="C10026" s="145" t="s">
        <v>44314</v>
      </c>
      <c r="D10026" s="145" t="s">
        <v>1549</v>
      </c>
      <c r="E10026" s="146">
        <v>2209.9699999999998</v>
      </c>
    </row>
    <row r="10027" spans="2:5" x14ac:dyDescent="0.2">
      <c r="B10027" s="144" t="s">
        <v>44315</v>
      </c>
      <c r="C10027" s="145" t="s">
        <v>44316</v>
      </c>
      <c r="D10027" s="145" t="s">
        <v>1549</v>
      </c>
      <c r="E10027" s="146">
        <v>5065.8</v>
      </c>
    </row>
    <row r="10028" spans="2:5" x14ac:dyDescent="0.2">
      <c r="B10028" s="144" t="s">
        <v>44317</v>
      </c>
      <c r="C10028" s="145" t="s">
        <v>44318</v>
      </c>
      <c r="D10028" s="145" t="s">
        <v>1549</v>
      </c>
      <c r="E10028" s="146">
        <v>2916.43</v>
      </c>
    </row>
    <row r="10029" spans="2:5" x14ac:dyDescent="0.2">
      <c r="B10029" s="144" t="s">
        <v>44319</v>
      </c>
      <c r="C10029" s="145" t="s">
        <v>44320</v>
      </c>
      <c r="D10029" s="145" t="s">
        <v>1549</v>
      </c>
      <c r="E10029" s="146">
        <v>10198.19</v>
      </c>
    </row>
    <row r="10030" spans="2:5" x14ac:dyDescent="0.2">
      <c r="B10030" s="144" t="s">
        <v>44321</v>
      </c>
      <c r="C10030" s="145" t="s">
        <v>44322</v>
      </c>
      <c r="D10030" s="145" t="s">
        <v>1549</v>
      </c>
      <c r="E10030" s="146">
        <v>12142.81</v>
      </c>
    </row>
    <row r="10031" spans="2:5" x14ac:dyDescent="0.2">
      <c r="B10031" s="144" t="s">
        <v>44323</v>
      </c>
      <c r="C10031" s="145" t="s">
        <v>44324</v>
      </c>
      <c r="D10031" s="145" t="s">
        <v>1549</v>
      </c>
      <c r="E10031" s="146">
        <v>12991.14</v>
      </c>
    </row>
    <row r="10032" spans="2:5" x14ac:dyDescent="0.2">
      <c r="B10032" s="144" t="s">
        <v>44325</v>
      </c>
      <c r="C10032" s="145" t="s">
        <v>44326</v>
      </c>
      <c r="D10032" s="145" t="s">
        <v>1549</v>
      </c>
      <c r="E10032" s="146">
        <v>16428.740000000002</v>
      </c>
    </row>
    <row r="10033" spans="2:5" x14ac:dyDescent="0.2">
      <c r="B10033" s="144" t="s">
        <v>44327</v>
      </c>
      <c r="C10033" s="145" t="s">
        <v>44328</v>
      </c>
      <c r="D10033" s="145" t="s">
        <v>1549</v>
      </c>
      <c r="E10033" s="146">
        <v>17791.39</v>
      </c>
    </row>
    <row r="10034" spans="2:5" x14ac:dyDescent="0.2">
      <c r="B10034" s="144" t="s">
        <v>44329</v>
      </c>
      <c r="C10034" s="145" t="s">
        <v>44330</v>
      </c>
      <c r="D10034" s="145" t="s">
        <v>1549</v>
      </c>
      <c r="E10034" s="146">
        <v>25312.29</v>
      </c>
    </row>
    <row r="10035" spans="2:5" x14ac:dyDescent="0.2">
      <c r="B10035" s="144" t="s">
        <v>44331</v>
      </c>
      <c r="C10035" s="145" t="s">
        <v>44332</v>
      </c>
      <c r="D10035" s="145" t="s">
        <v>1549</v>
      </c>
      <c r="E10035" s="146">
        <v>50.08</v>
      </c>
    </row>
    <row r="10036" spans="2:5" x14ac:dyDescent="0.2">
      <c r="B10036" s="144" t="s">
        <v>44333</v>
      </c>
      <c r="C10036" s="145" t="s">
        <v>44334</v>
      </c>
      <c r="D10036" s="145" t="s">
        <v>1549</v>
      </c>
      <c r="E10036" s="146">
        <v>89.08</v>
      </c>
    </row>
    <row r="10037" spans="2:5" x14ac:dyDescent="0.2">
      <c r="B10037" s="144" t="s">
        <v>44335</v>
      </c>
      <c r="C10037" s="145" t="s">
        <v>44336</v>
      </c>
      <c r="D10037" s="145" t="s">
        <v>1549</v>
      </c>
      <c r="E10037" s="146">
        <v>125.33</v>
      </c>
    </row>
    <row r="10038" spans="2:5" x14ac:dyDescent="0.2">
      <c r="B10038" s="144" t="s">
        <v>44337</v>
      </c>
      <c r="C10038" s="145" t="s">
        <v>44338</v>
      </c>
      <c r="D10038" s="145" t="s">
        <v>1549</v>
      </c>
      <c r="E10038" s="146">
        <v>52.55</v>
      </c>
    </row>
    <row r="10039" spans="2:5" x14ac:dyDescent="0.2">
      <c r="B10039" s="144" t="s">
        <v>44339</v>
      </c>
      <c r="C10039" s="145" t="s">
        <v>44340</v>
      </c>
      <c r="D10039" s="145" t="s">
        <v>1549</v>
      </c>
      <c r="E10039" s="146">
        <v>75.23</v>
      </c>
    </row>
    <row r="10040" spans="2:5" x14ac:dyDescent="0.2">
      <c r="B10040" s="144" t="s">
        <v>44341</v>
      </c>
      <c r="C10040" s="145" t="s">
        <v>44342</v>
      </c>
      <c r="D10040" s="145" t="s">
        <v>1549</v>
      </c>
      <c r="E10040" s="146">
        <v>104.17</v>
      </c>
    </row>
    <row r="10041" spans="2:5" x14ac:dyDescent="0.2">
      <c r="B10041" s="144" t="s">
        <v>44343</v>
      </c>
      <c r="C10041" s="145" t="s">
        <v>44344</v>
      </c>
      <c r="D10041" s="145" t="s">
        <v>1549</v>
      </c>
      <c r="E10041" s="146">
        <v>381.73</v>
      </c>
    </row>
    <row r="10042" spans="2:5" x14ac:dyDescent="0.2">
      <c r="B10042" s="144" t="s">
        <v>44345</v>
      </c>
      <c r="C10042" s="145" t="s">
        <v>44346</v>
      </c>
      <c r="D10042" s="145" t="s">
        <v>1549</v>
      </c>
      <c r="E10042" s="146">
        <v>381.73</v>
      </c>
    </row>
    <row r="10043" spans="2:5" x14ac:dyDescent="0.2">
      <c r="B10043" s="144" t="s">
        <v>44347</v>
      </c>
      <c r="C10043" s="145" t="s">
        <v>44348</v>
      </c>
      <c r="D10043" s="145" t="s">
        <v>1549</v>
      </c>
      <c r="E10043" s="146">
        <v>428.19</v>
      </c>
    </row>
    <row r="10044" spans="2:5" x14ac:dyDescent="0.2">
      <c r="B10044" s="144" t="s">
        <v>44349</v>
      </c>
      <c r="C10044" s="145" t="s">
        <v>44350</v>
      </c>
      <c r="D10044" s="145" t="s">
        <v>1549</v>
      </c>
      <c r="E10044" s="146">
        <v>535.65</v>
      </c>
    </row>
    <row r="10045" spans="2:5" x14ac:dyDescent="0.2">
      <c r="B10045" s="144" t="s">
        <v>44351</v>
      </c>
      <c r="C10045" s="145" t="s">
        <v>44352</v>
      </c>
      <c r="D10045" s="145" t="s">
        <v>1549</v>
      </c>
      <c r="E10045" s="146">
        <v>783.79</v>
      </c>
    </row>
    <row r="10046" spans="2:5" x14ac:dyDescent="0.2">
      <c r="B10046" s="144" t="s">
        <v>44353</v>
      </c>
      <c r="C10046" s="145" t="s">
        <v>44354</v>
      </c>
      <c r="D10046" s="145" t="s">
        <v>1549</v>
      </c>
      <c r="E10046" s="146">
        <v>1211.8599999999999</v>
      </c>
    </row>
    <row r="10047" spans="2:5" x14ac:dyDescent="0.2">
      <c r="B10047" s="144" t="s">
        <v>44355</v>
      </c>
      <c r="C10047" s="145" t="s">
        <v>44356</v>
      </c>
      <c r="D10047" s="145" t="s">
        <v>1549</v>
      </c>
      <c r="E10047" s="146">
        <v>1979.12</v>
      </c>
    </row>
    <row r="10048" spans="2:5" x14ac:dyDescent="0.2">
      <c r="B10048" s="144" t="s">
        <v>44357</v>
      </c>
      <c r="C10048" s="145" t="s">
        <v>44358</v>
      </c>
      <c r="D10048" s="145" t="s">
        <v>1549</v>
      </c>
      <c r="E10048" s="146">
        <v>2271.6</v>
      </c>
    </row>
    <row r="10049" spans="2:5" x14ac:dyDescent="0.2">
      <c r="B10049" s="144" t="s">
        <v>44359</v>
      </c>
      <c r="C10049" s="145" t="s">
        <v>44360</v>
      </c>
      <c r="D10049" s="145" t="s">
        <v>1549</v>
      </c>
      <c r="E10049" s="146">
        <v>2809.16</v>
      </c>
    </row>
    <row r="10050" spans="2:5" x14ac:dyDescent="0.2">
      <c r="B10050" s="144" t="s">
        <v>44361</v>
      </c>
      <c r="C10050" s="145" t="s">
        <v>44362</v>
      </c>
      <c r="D10050" s="145" t="s">
        <v>1549</v>
      </c>
      <c r="E10050" s="146">
        <v>8187.64</v>
      </c>
    </row>
    <row r="10051" spans="2:5" x14ac:dyDescent="0.2">
      <c r="B10051" s="144" t="s">
        <v>44363</v>
      </c>
      <c r="C10051" s="145" t="s">
        <v>44364</v>
      </c>
      <c r="D10051" s="145" t="s">
        <v>1549</v>
      </c>
      <c r="E10051" s="146">
        <v>9321.06</v>
      </c>
    </row>
    <row r="10052" spans="2:5" x14ac:dyDescent="0.2">
      <c r="B10052" s="144" t="s">
        <v>44365</v>
      </c>
      <c r="C10052" s="145" t="s">
        <v>44366</v>
      </c>
      <c r="D10052" s="145" t="s">
        <v>1549</v>
      </c>
      <c r="E10052" s="146">
        <v>11437.68</v>
      </c>
    </row>
    <row r="10053" spans="2:5" x14ac:dyDescent="0.2">
      <c r="B10053" s="144" t="s">
        <v>44367</v>
      </c>
      <c r="C10053" s="145" t="s">
        <v>44368</v>
      </c>
      <c r="D10053" s="145" t="s">
        <v>1549</v>
      </c>
      <c r="E10053" s="146">
        <v>12941.15</v>
      </c>
    </row>
    <row r="10054" spans="2:5" x14ac:dyDescent="0.2">
      <c r="B10054" s="144" t="s">
        <v>44369</v>
      </c>
      <c r="C10054" s="145" t="s">
        <v>44370</v>
      </c>
      <c r="D10054" s="145" t="s">
        <v>1549</v>
      </c>
      <c r="E10054" s="146">
        <v>15060.24</v>
      </c>
    </row>
    <row r="10055" spans="2:5" x14ac:dyDescent="0.2">
      <c r="B10055" s="144" t="s">
        <v>44371</v>
      </c>
      <c r="C10055" s="145" t="s">
        <v>44372</v>
      </c>
      <c r="D10055" s="145" t="s">
        <v>1549</v>
      </c>
      <c r="E10055" s="146">
        <v>18046.759999999998</v>
      </c>
    </row>
    <row r="10056" spans="2:5" x14ac:dyDescent="0.2">
      <c r="B10056" s="144" t="s">
        <v>44373</v>
      </c>
      <c r="C10056" s="145" t="s">
        <v>44374</v>
      </c>
      <c r="D10056" s="145" t="s">
        <v>1549</v>
      </c>
      <c r="E10056" s="146">
        <v>23568.51</v>
      </c>
    </row>
    <row r="10057" spans="2:5" x14ac:dyDescent="0.2">
      <c r="B10057" s="144" t="s">
        <v>44375</v>
      </c>
      <c r="C10057" s="145" t="s">
        <v>44376</v>
      </c>
      <c r="D10057" s="145" t="s">
        <v>1549</v>
      </c>
      <c r="E10057" s="146">
        <v>29414.14</v>
      </c>
    </row>
    <row r="10058" spans="2:5" x14ac:dyDescent="0.2">
      <c r="B10058" s="144" t="s">
        <v>44377</v>
      </c>
      <c r="C10058" s="145" t="s">
        <v>44378</v>
      </c>
      <c r="D10058" s="145" t="s">
        <v>1549</v>
      </c>
      <c r="E10058" s="146">
        <v>3333.39</v>
      </c>
    </row>
    <row r="10059" spans="2:5" x14ac:dyDescent="0.2">
      <c r="B10059" s="144" t="s">
        <v>44379</v>
      </c>
      <c r="C10059" s="145" t="s">
        <v>44380</v>
      </c>
      <c r="D10059" s="145" t="s">
        <v>2759</v>
      </c>
      <c r="E10059" s="146">
        <v>4.6100000000000003</v>
      </c>
    </row>
    <row r="10060" spans="2:5" x14ac:dyDescent="0.2">
      <c r="B10060" s="144" t="s">
        <v>44381</v>
      </c>
      <c r="C10060" s="145" t="s">
        <v>44382</v>
      </c>
      <c r="D10060" s="145" t="s">
        <v>1549</v>
      </c>
      <c r="E10060" s="146">
        <v>179.09</v>
      </c>
    </row>
    <row r="10061" spans="2:5" x14ac:dyDescent="0.2">
      <c r="B10061" s="144" t="s">
        <v>44383</v>
      </c>
      <c r="C10061" s="145" t="s">
        <v>44384</v>
      </c>
      <c r="D10061" s="145" t="s">
        <v>1549</v>
      </c>
      <c r="E10061" s="146">
        <v>122.61</v>
      </c>
    </row>
    <row r="10062" spans="2:5" x14ac:dyDescent="0.2">
      <c r="B10062" s="144" t="s">
        <v>44385</v>
      </c>
      <c r="C10062" s="145" t="s">
        <v>44386</v>
      </c>
      <c r="D10062" s="145" t="s">
        <v>1549</v>
      </c>
      <c r="E10062" s="146">
        <v>26008.78</v>
      </c>
    </row>
    <row r="10063" spans="2:5" x14ac:dyDescent="0.2">
      <c r="B10063" s="144" t="s">
        <v>44387</v>
      </c>
      <c r="C10063" s="145" t="s">
        <v>44388</v>
      </c>
      <c r="D10063" s="145" t="s">
        <v>1549</v>
      </c>
      <c r="E10063" s="146">
        <v>50633.5</v>
      </c>
    </row>
    <row r="10064" spans="2:5" x14ac:dyDescent="0.2">
      <c r="B10064" s="144" t="s">
        <v>44389</v>
      </c>
      <c r="C10064" s="145" t="s">
        <v>44390</v>
      </c>
      <c r="D10064" s="145" t="s">
        <v>1549</v>
      </c>
      <c r="E10064" s="146">
        <v>110729.79</v>
      </c>
    </row>
    <row r="10065" spans="2:5" x14ac:dyDescent="0.2">
      <c r="B10065" s="144" t="s">
        <v>44391</v>
      </c>
      <c r="C10065" s="145" t="s">
        <v>44392</v>
      </c>
      <c r="D10065" s="145" t="s">
        <v>1549</v>
      </c>
      <c r="E10065" s="146">
        <v>45.87</v>
      </c>
    </row>
    <row r="10066" spans="2:5" x14ac:dyDescent="0.2">
      <c r="B10066" s="144" t="s">
        <v>44393</v>
      </c>
      <c r="C10066" s="145" t="s">
        <v>44394</v>
      </c>
      <c r="D10066" s="145" t="s">
        <v>1549</v>
      </c>
      <c r="E10066" s="146">
        <v>268</v>
      </c>
    </row>
    <row r="10067" spans="2:5" ht="22.5" x14ac:dyDescent="0.2">
      <c r="B10067" s="144" t="s">
        <v>44395</v>
      </c>
      <c r="C10067" s="145" t="s">
        <v>44396</v>
      </c>
      <c r="D10067" s="145" t="s">
        <v>1549</v>
      </c>
      <c r="E10067" s="146">
        <v>471635.56</v>
      </c>
    </row>
    <row r="10068" spans="2:5" ht="22.5" x14ac:dyDescent="0.2">
      <c r="B10068" s="144" t="s">
        <v>44397</v>
      </c>
      <c r="C10068" s="145" t="s">
        <v>44398</v>
      </c>
      <c r="D10068" s="145" t="s">
        <v>1549</v>
      </c>
      <c r="E10068" s="146">
        <v>83099.67</v>
      </c>
    </row>
    <row r="10069" spans="2:5" ht="22.5" x14ac:dyDescent="0.2">
      <c r="B10069" s="144" t="s">
        <v>44399</v>
      </c>
      <c r="C10069" s="145" t="s">
        <v>44400</v>
      </c>
      <c r="D10069" s="145" t="s">
        <v>1549</v>
      </c>
      <c r="E10069" s="146">
        <v>106493.29</v>
      </c>
    </row>
    <row r="10070" spans="2:5" ht="22.5" x14ac:dyDescent="0.2">
      <c r="B10070" s="144" t="s">
        <v>44401</v>
      </c>
      <c r="C10070" s="145" t="s">
        <v>44402</v>
      </c>
      <c r="D10070" s="145" t="s">
        <v>1549</v>
      </c>
      <c r="E10070" s="146">
        <v>24553.96</v>
      </c>
    </row>
    <row r="10071" spans="2:5" ht="22.5" x14ac:dyDescent="0.2">
      <c r="B10071" s="144" t="s">
        <v>44403</v>
      </c>
      <c r="C10071" s="145" t="s">
        <v>44404</v>
      </c>
      <c r="D10071" s="145" t="s">
        <v>1549</v>
      </c>
      <c r="E10071" s="146">
        <v>33025.74</v>
      </c>
    </row>
    <row r="10072" spans="2:5" ht="22.5" x14ac:dyDescent="0.2">
      <c r="B10072" s="144" t="s">
        <v>44405</v>
      </c>
      <c r="C10072" s="145" t="s">
        <v>44406</v>
      </c>
      <c r="D10072" s="145" t="s">
        <v>1549</v>
      </c>
      <c r="E10072" s="146">
        <v>140554.18</v>
      </c>
    </row>
    <row r="10073" spans="2:5" ht="22.5" x14ac:dyDescent="0.2">
      <c r="B10073" s="144" t="s">
        <v>44407</v>
      </c>
      <c r="C10073" s="145" t="s">
        <v>44408</v>
      </c>
      <c r="D10073" s="145" t="s">
        <v>1549</v>
      </c>
      <c r="E10073" s="146">
        <v>60257.26</v>
      </c>
    </row>
    <row r="10074" spans="2:5" ht="22.5" x14ac:dyDescent="0.2">
      <c r="B10074" s="144" t="s">
        <v>44409</v>
      </c>
      <c r="C10074" s="145" t="s">
        <v>44410</v>
      </c>
      <c r="D10074" s="145" t="s">
        <v>1549</v>
      </c>
      <c r="E10074" s="146">
        <v>191620.28</v>
      </c>
    </row>
    <row r="10075" spans="2:5" ht="22.5" x14ac:dyDescent="0.2">
      <c r="B10075" s="144" t="s">
        <v>44411</v>
      </c>
      <c r="C10075" s="145" t="s">
        <v>44412</v>
      </c>
      <c r="D10075" s="145" t="s">
        <v>1549</v>
      </c>
      <c r="E10075" s="146">
        <v>238185.17</v>
      </c>
    </row>
    <row r="10076" spans="2:5" ht="22.5" x14ac:dyDescent="0.2">
      <c r="B10076" s="144" t="s">
        <v>44413</v>
      </c>
      <c r="C10076" s="145" t="s">
        <v>44414</v>
      </c>
      <c r="D10076" s="145" t="s">
        <v>1549</v>
      </c>
      <c r="E10076" s="146">
        <v>302670.84000000003</v>
      </c>
    </row>
    <row r="10077" spans="2:5" x14ac:dyDescent="0.2">
      <c r="B10077" s="144" t="s">
        <v>44415</v>
      </c>
      <c r="C10077" s="145" t="s">
        <v>44416</v>
      </c>
      <c r="D10077" s="145" t="s">
        <v>1549</v>
      </c>
      <c r="E10077" s="146">
        <v>26008.78</v>
      </c>
    </row>
    <row r="10078" spans="2:5" x14ac:dyDescent="0.2">
      <c r="B10078" s="144" t="s">
        <v>44417</v>
      </c>
      <c r="C10078" s="145" t="s">
        <v>44418</v>
      </c>
      <c r="D10078" s="145" t="s">
        <v>1549</v>
      </c>
      <c r="E10078" s="146">
        <v>96742.87</v>
      </c>
    </row>
    <row r="10079" spans="2:5" x14ac:dyDescent="0.2">
      <c r="B10079" s="144" t="s">
        <v>44419</v>
      </c>
      <c r="C10079" s="145" t="s">
        <v>44420</v>
      </c>
      <c r="D10079" s="145" t="s">
        <v>1549</v>
      </c>
      <c r="E10079" s="146">
        <v>13677.69</v>
      </c>
    </row>
    <row r="10080" spans="2:5" x14ac:dyDescent="0.2">
      <c r="B10080" s="144" t="s">
        <v>44421</v>
      </c>
      <c r="C10080" s="145" t="s">
        <v>44422</v>
      </c>
      <c r="D10080" s="145" t="s">
        <v>1549</v>
      </c>
      <c r="E10080" s="146">
        <v>449.77</v>
      </c>
    </row>
    <row r="10081" spans="2:5" x14ac:dyDescent="0.2">
      <c r="B10081" s="144" t="s">
        <v>44423</v>
      </c>
      <c r="C10081" s="145" t="s">
        <v>44424</v>
      </c>
      <c r="D10081" s="145" t="s">
        <v>1549</v>
      </c>
      <c r="E10081" s="146">
        <v>449.77</v>
      </c>
    </row>
    <row r="10082" spans="2:5" x14ac:dyDescent="0.2">
      <c r="B10082" s="144" t="s">
        <v>44425</v>
      </c>
      <c r="C10082" s="145" t="s">
        <v>44426</v>
      </c>
      <c r="D10082" s="145" t="s">
        <v>1549</v>
      </c>
      <c r="E10082" s="146">
        <v>563.17999999999995</v>
      </c>
    </row>
    <row r="10083" spans="2:5" x14ac:dyDescent="0.2">
      <c r="B10083" s="144" t="s">
        <v>44427</v>
      </c>
      <c r="C10083" s="145" t="s">
        <v>44428</v>
      </c>
      <c r="D10083" s="145" t="s">
        <v>1549</v>
      </c>
      <c r="E10083" s="146">
        <v>563.17999999999995</v>
      </c>
    </row>
    <row r="10084" spans="2:5" x14ac:dyDescent="0.2">
      <c r="B10084" s="144" t="s">
        <v>44429</v>
      </c>
      <c r="C10084" s="145" t="s">
        <v>44430</v>
      </c>
      <c r="D10084" s="145" t="s">
        <v>1549</v>
      </c>
      <c r="E10084" s="146">
        <v>1130.3399999999999</v>
      </c>
    </row>
    <row r="10085" spans="2:5" x14ac:dyDescent="0.2">
      <c r="B10085" s="144" t="s">
        <v>44431</v>
      </c>
      <c r="C10085" s="145" t="s">
        <v>44432</v>
      </c>
      <c r="D10085" s="145" t="s">
        <v>1549</v>
      </c>
      <c r="E10085" s="146">
        <v>899.53</v>
      </c>
    </row>
    <row r="10086" spans="2:5" x14ac:dyDescent="0.2">
      <c r="B10086" s="144" t="s">
        <v>44433</v>
      </c>
      <c r="C10086" s="145" t="s">
        <v>44434</v>
      </c>
      <c r="D10086" s="145" t="s">
        <v>1549</v>
      </c>
      <c r="E10086" s="146">
        <v>1079.8499999999999</v>
      </c>
    </row>
    <row r="10087" spans="2:5" x14ac:dyDescent="0.2">
      <c r="B10087" s="144" t="s">
        <v>44435</v>
      </c>
      <c r="C10087" s="145" t="s">
        <v>44436</v>
      </c>
      <c r="D10087" s="145" t="s">
        <v>1549</v>
      </c>
      <c r="E10087" s="146">
        <v>1079.8499999999999</v>
      </c>
    </row>
    <row r="10088" spans="2:5" x14ac:dyDescent="0.2">
      <c r="B10088" s="144" t="s">
        <v>44437</v>
      </c>
      <c r="C10088" s="145" t="s">
        <v>44438</v>
      </c>
      <c r="D10088" s="145" t="s">
        <v>1549</v>
      </c>
      <c r="E10088" s="146">
        <v>209.88</v>
      </c>
    </row>
    <row r="10089" spans="2:5" x14ac:dyDescent="0.2">
      <c r="B10089" s="144" t="s">
        <v>44439</v>
      </c>
      <c r="C10089" s="145" t="s">
        <v>44440</v>
      </c>
      <c r="D10089" s="145" t="s">
        <v>1549</v>
      </c>
      <c r="E10089" s="146">
        <v>209.88</v>
      </c>
    </row>
    <row r="10090" spans="2:5" x14ac:dyDescent="0.2">
      <c r="B10090" s="144" t="s">
        <v>44441</v>
      </c>
      <c r="C10090" s="145" t="s">
        <v>44442</v>
      </c>
      <c r="D10090" s="145" t="s">
        <v>1549</v>
      </c>
      <c r="E10090" s="146">
        <v>209.58</v>
      </c>
    </row>
    <row r="10091" spans="2:5" x14ac:dyDescent="0.2">
      <c r="B10091" s="144" t="s">
        <v>44443</v>
      </c>
      <c r="C10091" s="145" t="s">
        <v>44444</v>
      </c>
      <c r="D10091" s="145" t="s">
        <v>1549</v>
      </c>
      <c r="E10091" s="146">
        <v>251.05</v>
      </c>
    </row>
    <row r="10092" spans="2:5" x14ac:dyDescent="0.2">
      <c r="B10092" s="144" t="s">
        <v>44445</v>
      </c>
      <c r="C10092" s="145" t="s">
        <v>44446</v>
      </c>
      <c r="D10092" s="145" t="s">
        <v>1549</v>
      </c>
      <c r="E10092" s="146">
        <v>419.92</v>
      </c>
    </row>
    <row r="10093" spans="2:5" x14ac:dyDescent="0.2">
      <c r="B10093" s="144" t="s">
        <v>44447</v>
      </c>
      <c r="C10093" s="145" t="s">
        <v>44448</v>
      </c>
      <c r="D10093" s="145" t="s">
        <v>1549</v>
      </c>
      <c r="E10093" s="146">
        <v>419.92</v>
      </c>
    </row>
    <row r="10094" spans="2:5" x14ac:dyDescent="0.2">
      <c r="B10094" s="144" t="s">
        <v>44449</v>
      </c>
      <c r="C10094" s="145" t="s">
        <v>44450</v>
      </c>
      <c r="D10094" s="145" t="s">
        <v>1549</v>
      </c>
      <c r="E10094" s="146">
        <v>421.56</v>
      </c>
    </row>
    <row r="10095" spans="2:5" x14ac:dyDescent="0.2">
      <c r="B10095" s="144" t="s">
        <v>44451</v>
      </c>
      <c r="C10095" s="145" t="s">
        <v>44452</v>
      </c>
      <c r="D10095" s="145" t="s">
        <v>1549</v>
      </c>
      <c r="E10095" s="146">
        <v>511.87</v>
      </c>
    </row>
    <row r="10096" spans="2:5" x14ac:dyDescent="0.2">
      <c r="B10096" s="144" t="s">
        <v>44453</v>
      </c>
      <c r="C10096" s="145" t="s">
        <v>44454</v>
      </c>
      <c r="D10096" s="145" t="s">
        <v>1549</v>
      </c>
      <c r="E10096" s="146">
        <v>408.34</v>
      </c>
    </row>
    <row r="10097" spans="2:5" x14ac:dyDescent="0.2">
      <c r="B10097" s="144" t="s">
        <v>44455</v>
      </c>
      <c r="C10097" s="145" t="s">
        <v>44456</v>
      </c>
      <c r="D10097" s="145" t="s">
        <v>1549</v>
      </c>
      <c r="E10097" s="146">
        <v>408.35</v>
      </c>
    </row>
    <row r="10098" spans="2:5" x14ac:dyDescent="0.2">
      <c r="B10098" s="144" t="s">
        <v>44457</v>
      </c>
      <c r="C10098" s="145" t="s">
        <v>44458</v>
      </c>
      <c r="D10098" s="145" t="s">
        <v>1549</v>
      </c>
      <c r="E10098" s="146">
        <v>408.35</v>
      </c>
    </row>
    <row r="10099" spans="2:5" x14ac:dyDescent="0.2">
      <c r="B10099" s="144" t="s">
        <v>44459</v>
      </c>
      <c r="C10099" s="145" t="s">
        <v>44460</v>
      </c>
      <c r="D10099" s="145" t="s">
        <v>1549</v>
      </c>
      <c r="E10099" s="146">
        <v>520.07000000000005</v>
      </c>
    </row>
    <row r="10100" spans="2:5" x14ac:dyDescent="0.2">
      <c r="B10100" s="144" t="s">
        <v>44461</v>
      </c>
      <c r="C10100" s="145" t="s">
        <v>44462</v>
      </c>
      <c r="D10100" s="145" t="s">
        <v>1549</v>
      </c>
      <c r="E10100" s="146">
        <v>816.67</v>
      </c>
    </row>
    <row r="10101" spans="2:5" x14ac:dyDescent="0.2">
      <c r="B10101" s="144" t="s">
        <v>44463</v>
      </c>
      <c r="C10101" s="145" t="s">
        <v>44464</v>
      </c>
      <c r="D10101" s="145" t="s">
        <v>1549</v>
      </c>
      <c r="E10101" s="146">
        <v>816.72</v>
      </c>
    </row>
    <row r="10102" spans="2:5" x14ac:dyDescent="0.2">
      <c r="B10102" s="144" t="s">
        <v>44465</v>
      </c>
      <c r="C10102" s="145" t="s">
        <v>44466</v>
      </c>
      <c r="D10102" s="145" t="s">
        <v>1549</v>
      </c>
      <c r="E10102" s="146">
        <v>720</v>
      </c>
    </row>
    <row r="10103" spans="2:5" x14ac:dyDescent="0.2">
      <c r="B10103" s="144" t="s">
        <v>44467</v>
      </c>
      <c r="C10103" s="145" t="s">
        <v>44468</v>
      </c>
      <c r="D10103" s="145" t="s">
        <v>1549</v>
      </c>
      <c r="E10103" s="146">
        <v>890</v>
      </c>
    </row>
    <row r="10104" spans="2:5" x14ac:dyDescent="0.2">
      <c r="B10104" s="144" t="s">
        <v>44469</v>
      </c>
      <c r="C10104" s="145" t="s">
        <v>44470</v>
      </c>
      <c r="D10104" s="145" t="s">
        <v>1549</v>
      </c>
      <c r="E10104" s="146">
        <v>850.82</v>
      </c>
    </row>
    <row r="10105" spans="2:5" x14ac:dyDescent="0.2">
      <c r="B10105" s="144" t="s">
        <v>44471</v>
      </c>
      <c r="C10105" s="145" t="s">
        <v>44472</v>
      </c>
      <c r="D10105" s="145" t="s">
        <v>1549</v>
      </c>
      <c r="E10105" s="146">
        <v>2051.2800000000002</v>
      </c>
    </row>
    <row r="10106" spans="2:5" x14ac:dyDescent="0.2">
      <c r="B10106" s="144" t="s">
        <v>44473</v>
      </c>
      <c r="C10106" s="145" t="s">
        <v>44474</v>
      </c>
      <c r="D10106" s="145" t="s">
        <v>1549</v>
      </c>
      <c r="E10106" s="146">
        <v>4347.32</v>
      </c>
    </row>
    <row r="10107" spans="2:5" x14ac:dyDescent="0.2">
      <c r="B10107" s="144" t="s">
        <v>44475</v>
      </c>
      <c r="C10107" s="145" t="s">
        <v>44476</v>
      </c>
      <c r="D10107" s="145" t="s">
        <v>1549</v>
      </c>
      <c r="E10107" s="146">
        <v>7365.27</v>
      </c>
    </row>
    <row r="10108" spans="2:5" x14ac:dyDescent="0.2">
      <c r="B10108" s="144" t="s">
        <v>44477</v>
      </c>
      <c r="C10108" s="145" t="s">
        <v>44478</v>
      </c>
      <c r="D10108" s="145" t="s">
        <v>1549</v>
      </c>
      <c r="E10108" s="146">
        <v>12004.65</v>
      </c>
    </row>
    <row r="10109" spans="2:5" x14ac:dyDescent="0.2">
      <c r="B10109" s="144" t="s">
        <v>44479</v>
      </c>
      <c r="C10109" s="145" t="s">
        <v>44480</v>
      </c>
      <c r="D10109" s="145" t="s">
        <v>1549</v>
      </c>
      <c r="E10109" s="146">
        <v>0.81</v>
      </c>
    </row>
    <row r="10110" spans="2:5" x14ac:dyDescent="0.2">
      <c r="B10110" s="144" t="s">
        <v>44481</v>
      </c>
      <c r="C10110" s="145" t="s">
        <v>44482</v>
      </c>
      <c r="D10110" s="145" t="s">
        <v>1549</v>
      </c>
      <c r="E10110" s="146">
        <v>0.36</v>
      </c>
    </row>
    <row r="10111" spans="2:5" x14ac:dyDescent="0.2">
      <c r="B10111" s="144" t="s">
        <v>44483</v>
      </c>
      <c r="C10111" s="145" t="s">
        <v>44484</v>
      </c>
      <c r="D10111" s="145" t="s">
        <v>1549</v>
      </c>
      <c r="E10111" s="146">
        <v>1.44</v>
      </c>
    </row>
    <row r="10112" spans="2:5" x14ac:dyDescent="0.2">
      <c r="B10112" s="144" t="s">
        <v>44485</v>
      </c>
      <c r="C10112" s="145" t="s">
        <v>44486</v>
      </c>
      <c r="D10112" s="145" t="s">
        <v>5902</v>
      </c>
      <c r="E10112" s="146">
        <v>53.55</v>
      </c>
    </row>
    <row r="10113" spans="2:5" x14ac:dyDescent="0.2">
      <c r="B10113" s="144" t="s">
        <v>44487</v>
      </c>
      <c r="C10113" s="145" t="s">
        <v>44488</v>
      </c>
      <c r="D10113" s="145" t="s">
        <v>1549</v>
      </c>
      <c r="E10113" s="146">
        <v>8.98</v>
      </c>
    </row>
    <row r="10114" spans="2:5" x14ac:dyDescent="0.2">
      <c r="B10114" s="144" t="s">
        <v>44489</v>
      </c>
      <c r="C10114" s="145" t="s">
        <v>44490</v>
      </c>
      <c r="D10114" s="145" t="s">
        <v>1770</v>
      </c>
      <c r="E10114" s="146">
        <v>2.75</v>
      </c>
    </row>
    <row r="10115" spans="2:5" x14ac:dyDescent="0.2">
      <c r="B10115" s="144" t="s">
        <v>44491</v>
      </c>
      <c r="C10115" s="145" t="s">
        <v>44492</v>
      </c>
      <c r="D10115" s="145" t="s">
        <v>1770</v>
      </c>
      <c r="E10115" s="146">
        <v>0.41</v>
      </c>
    </row>
    <row r="10116" spans="2:5" x14ac:dyDescent="0.2">
      <c r="B10116" s="144" t="s">
        <v>44493</v>
      </c>
      <c r="C10116" s="145" t="s">
        <v>44494</v>
      </c>
      <c r="D10116" s="145" t="s">
        <v>1549</v>
      </c>
      <c r="E10116" s="146">
        <v>8524</v>
      </c>
    </row>
    <row r="10117" spans="2:5" x14ac:dyDescent="0.2">
      <c r="B10117" s="144" t="s">
        <v>44495</v>
      </c>
      <c r="C10117" s="145" t="s">
        <v>44496</v>
      </c>
      <c r="D10117" s="145" t="s">
        <v>1549</v>
      </c>
      <c r="E10117" s="146">
        <v>9471</v>
      </c>
    </row>
    <row r="10118" spans="2:5" x14ac:dyDescent="0.2">
      <c r="B10118" s="144" t="s">
        <v>44497</v>
      </c>
      <c r="C10118" s="145" t="s">
        <v>44498</v>
      </c>
      <c r="D10118" s="145" t="s">
        <v>1549</v>
      </c>
      <c r="E10118" s="146">
        <v>422.1</v>
      </c>
    </row>
    <row r="10119" spans="2:5" x14ac:dyDescent="0.2">
      <c r="B10119" s="144" t="s">
        <v>44499</v>
      </c>
      <c r="C10119" s="145" t="s">
        <v>44500</v>
      </c>
      <c r="D10119" s="145" t="s">
        <v>1549</v>
      </c>
      <c r="E10119" s="146">
        <v>74.73</v>
      </c>
    </row>
    <row r="10120" spans="2:5" x14ac:dyDescent="0.2">
      <c r="B10120" s="144" t="s">
        <v>44501</v>
      </c>
      <c r="C10120" s="145" t="s">
        <v>44502</v>
      </c>
      <c r="D10120" s="145" t="s">
        <v>1549</v>
      </c>
      <c r="E10120" s="146">
        <v>82.74</v>
      </c>
    </row>
    <row r="10121" spans="2:5" x14ac:dyDescent="0.2">
      <c r="B10121" s="144" t="s">
        <v>44503</v>
      </c>
      <c r="C10121" s="145" t="s">
        <v>44504</v>
      </c>
      <c r="D10121" s="145" t="s">
        <v>1549</v>
      </c>
      <c r="E10121" s="146">
        <v>4850.2299999999996</v>
      </c>
    </row>
    <row r="10122" spans="2:5" x14ac:dyDescent="0.2">
      <c r="B10122" s="144" t="s">
        <v>44505</v>
      </c>
      <c r="C10122" s="145" t="s">
        <v>44506</v>
      </c>
      <c r="D10122" s="145" t="s">
        <v>1549</v>
      </c>
      <c r="E10122" s="146">
        <v>6952.31</v>
      </c>
    </row>
    <row r="10123" spans="2:5" x14ac:dyDescent="0.2">
      <c r="B10123" s="144" t="s">
        <v>44507</v>
      </c>
      <c r="C10123" s="145" t="s">
        <v>44508</v>
      </c>
      <c r="D10123" s="145" t="s">
        <v>1549</v>
      </c>
      <c r="E10123" s="146">
        <v>112.68</v>
      </c>
    </row>
    <row r="10124" spans="2:5" x14ac:dyDescent="0.2">
      <c r="B10124" s="144" t="s">
        <v>44509</v>
      </c>
      <c r="C10124" s="145" t="s">
        <v>44510</v>
      </c>
      <c r="D10124" s="145" t="s">
        <v>1549</v>
      </c>
      <c r="E10124" s="146">
        <v>153.44999999999999</v>
      </c>
    </row>
    <row r="10125" spans="2:5" x14ac:dyDescent="0.2">
      <c r="B10125" s="144" t="s">
        <v>44511</v>
      </c>
      <c r="C10125" s="145" t="s">
        <v>44512</v>
      </c>
      <c r="D10125" s="145" t="s">
        <v>1549</v>
      </c>
      <c r="E10125" s="146">
        <v>233.94</v>
      </c>
    </row>
    <row r="10126" spans="2:5" x14ac:dyDescent="0.2">
      <c r="B10126" s="144" t="s">
        <v>44513</v>
      </c>
      <c r="C10126" s="145" t="s">
        <v>44514</v>
      </c>
      <c r="D10126" s="145" t="s">
        <v>1549</v>
      </c>
      <c r="E10126" s="146">
        <v>277.07</v>
      </c>
    </row>
    <row r="10127" spans="2:5" x14ac:dyDescent="0.2">
      <c r="B10127" s="144" t="s">
        <v>44515</v>
      </c>
      <c r="C10127" s="145" t="s">
        <v>44516</v>
      </c>
      <c r="D10127" s="145" t="s">
        <v>1549</v>
      </c>
      <c r="E10127" s="146">
        <v>450.31</v>
      </c>
    </row>
    <row r="10128" spans="2:5" x14ac:dyDescent="0.2">
      <c r="B10128" s="144" t="s">
        <v>44517</v>
      </c>
      <c r="C10128" s="145" t="s">
        <v>44518</v>
      </c>
      <c r="D10128" s="145" t="s">
        <v>1549</v>
      </c>
      <c r="E10128" s="146">
        <v>486.05</v>
      </c>
    </row>
    <row r="10129" spans="2:5" x14ac:dyDescent="0.2">
      <c r="B10129" s="144" t="s">
        <v>44519</v>
      </c>
      <c r="C10129" s="145" t="s">
        <v>44520</v>
      </c>
      <c r="D10129" s="145" t="s">
        <v>1549</v>
      </c>
      <c r="E10129" s="146">
        <v>754.14</v>
      </c>
    </row>
    <row r="10130" spans="2:5" x14ac:dyDescent="0.2">
      <c r="B10130" s="144" t="s">
        <v>44521</v>
      </c>
      <c r="C10130" s="145" t="s">
        <v>44522</v>
      </c>
      <c r="D10130" s="145" t="s">
        <v>1549</v>
      </c>
      <c r="E10130" s="146">
        <v>775.51</v>
      </c>
    </row>
    <row r="10131" spans="2:5" x14ac:dyDescent="0.2">
      <c r="B10131" s="144" t="s">
        <v>44523</v>
      </c>
      <c r="C10131" s="145" t="s">
        <v>44524</v>
      </c>
      <c r="D10131" s="145" t="s">
        <v>1549</v>
      </c>
      <c r="E10131" s="146">
        <v>809.18</v>
      </c>
    </row>
    <row r="10132" spans="2:5" x14ac:dyDescent="0.2">
      <c r="B10132" s="144" t="s">
        <v>44525</v>
      </c>
      <c r="C10132" s="145" t="s">
        <v>44526</v>
      </c>
      <c r="D10132" s="145" t="s">
        <v>1549</v>
      </c>
      <c r="E10132" s="146">
        <v>1657.23</v>
      </c>
    </row>
    <row r="10133" spans="2:5" x14ac:dyDescent="0.2">
      <c r="B10133" s="144" t="s">
        <v>44527</v>
      </c>
      <c r="C10133" s="145" t="s">
        <v>44528</v>
      </c>
      <c r="D10133" s="145" t="s">
        <v>1549</v>
      </c>
      <c r="E10133" s="146">
        <v>75.83</v>
      </c>
    </row>
    <row r="10134" spans="2:5" x14ac:dyDescent="0.2">
      <c r="B10134" s="144" t="s">
        <v>44529</v>
      </c>
      <c r="C10134" s="145" t="s">
        <v>44530</v>
      </c>
      <c r="D10134" s="145" t="s">
        <v>1549</v>
      </c>
      <c r="E10134" s="146">
        <v>75.83</v>
      </c>
    </row>
    <row r="10135" spans="2:5" x14ac:dyDescent="0.2">
      <c r="B10135" s="144" t="s">
        <v>44531</v>
      </c>
      <c r="C10135" s="145" t="s">
        <v>44532</v>
      </c>
      <c r="D10135" s="145" t="s">
        <v>1549</v>
      </c>
      <c r="E10135" s="146">
        <v>1835.03</v>
      </c>
    </row>
    <row r="10136" spans="2:5" x14ac:dyDescent="0.2">
      <c r="B10136" s="144" t="s">
        <v>44533</v>
      </c>
      <c r="C10136" s="145" t="s">
        <v>44534</v>
      </c>
      <c r="D10136" s="145" t="s">
        <v>1549</v>
      </c>
      <c r="E10136" s="146">
        <v>4581.04</v>
      </c>
    </row>
    <row r="10137" spans="2:5" x14ac:dyDescent="0.2">
      <c r="B10137" s="144" t="s">
        <v>44535</v>
      </c>
      <c r="C10137" s="145" t="s">
        <v>44536</v>
      </c>
      <c r="D10137" s="145" t="s">
        <v>1549</v>
      </c>
      <c r="E10137" s="146">
        <v>256.86</v>
      </c>
    </row>
    <row r="10138" spans="2:5" x14ac:dyDescent="0.2">
      <c r="B10138" s="144" t="s">
        <v>44537</v>
      </c>
      <c r="C10138" s="145" t="s">
        <v>44538</v>
      </c>
      <c r="D10138" s="145" t="s">
        <v>1549</v>
      </c>
      <c r="E10138" s="146">
        <v>5921</v>
      </c>
    </row>
    <row r="10139" spans="2:5" x14ac:dyDescent="0.2">
      <c r="B10139" s="144" t="s">
        <v>44539</v>
      </c>
      <c r="C10139" s="145" t="s">
        <v>44540</v>
      </c>
      <c r="D10139" s="145" t="s">
        <v>1549</v>
      </c>
      <c r="E10139" s="146">
        <v>392.33</v>
      </c>
    </row>
    <row r="10140" spans="2:5" x14ac:dyDescent="0.2">
      <c r="B10140" s="144" t="s">
        <v>44541</v>
      </c>
      <c r="C10140" s="145" t="s">
        <v>44542</v>
      </c>
      <c r="D10140" s="145" t="s">
        <v>1549</v>
      </c>
      <c r="E10140" s="146">
        <v>2919.49</v>
      </c>
    </row>
    <row r="10141" spans="2:5" x14ac:dyDescent="0.2">
      <c r="B10141" s="144" t="s">
        <v>44543</v>
      </c>
      <c r="C10141" s="145" t="s">
        <v>44544</v>
      </c>
      <c r="D10141" s="145" t="s">
        <v>1549</v>
      </c>
      <c r="E10141" s="146">
        <v>6153</v>
      </c>
    </row>
    <row r="10142" spans="2:5" x14ac:dyDescent="0.2">
      <c r="B10142" s="144" t="s">
        <v>44545</v>
      </c>
      <c r="C10142" s="145" t="s">
        <v>44546</v>
      </c>
      <c r="D10142" s="145" t="s">
        <v>1549</v>
      </c>
      <c r="E10142" s="146">
        <v>12168.45</v>
      </c>
    </row>
    <row r="10143" spans="2:5" x14ac:dyDescent="0.2">
      <c r="B10143" s="144" t="s">
        <v>44547</v>
      </c>
      <c r="C10143" s="145" t="s">
        <v>44548</v>
      </c>
      <c r="D10143" s="145" t="s">
        <v>1549</v>
      </c>
      <c r="E10143" s="146">
        <v>18942</v>
      </c>
    </row>
    <row r="10144" spans="2:5" x14ac:dyDescent="0.2">
      <c r="B10144" s="144" t="s">
        <v>44549</v>
      </c>
      <c r="C10144" s="145" t="s">
        <v>44550</v>
      </c>
      <c r="D10144" s="145" t="s">
        <v>1549</v>
      </c>
      <c r="E10144" s="146">
        <v>28921.200000000001</v>
      </c>
    </row>
    <row r="10145" spans="2:5" x14ac:dyDescent="0.2">
      <c r="B10145" s="144" t="s">
        <v>44551</v>
      </c>
      <c r="C10145" s="145" t="s">
        <v>44552</v>
      </c>
      <c r="D10145" s="145" t="s">
        <v>1549</v>
      </c>
      <c r="E10145" s="146">
        <v>3200</v>
      </c>
    </row>
    <row r="10146" spans="2:5" x14ac:dyDescent="0.2">
      <c r="B10146" s="144" t="s">
        <v>44553</v>
      </c>
      <c r="C10146" s="145" t="s">
        <v>44554</v>
      </c>
      <c r="D10146" s="145" t="s">
        <v>1549</v>
      </c>
      <c r="E10146" s="146">
        <v>4900</v>
      </c>
    </row>
    <row r="10147" spans="2:5" x14ac:dyDescent="0.2">
      <c r="B10147" s="144" t="s">
        <v>44555</v>
      </c>
      <c r="C10147" s="145" t="s">
        <v>44556</v>
      </c>
      <c r="D10147" s="145" t="s">
        <v>1549</v>
      </c>
      <c r="E10147" s="146">
        <v>242.59</v>
      </c>
    </row>
    <row r="10148" spans="2:5" x14ac:dyDescent="0.2">
      <c r="B10148" s="144" t="s">
        <v>44557</v>
      </c>
      <c r="C10148" s="145" t="s">
        <v>44558</v>
      </c>
      <c r="D10148" s="145" t="s">
        <v>1549</v>
      </c>
      <c r="E10148" s="146">
        <v>62</v>
      </c>
    </row>
    <row r="10149" spans="2:5" x14ac:dyDescent="0.2">
      <c r="B10149" s="144" t="s">
        <v>44559</v>
      </c>
      <c r="C10149" s="145" t="s">
        <v>44560</v>
      </c>
      <c r="D10149" s="145" t="s">
        <v>1549</v>
      </c>
      <c r="E10149" s="146">
        <v>3633.55</v>
      </c>
    </row>
    <row r="10150" spans="2:5" x14ac:dyDescent="0.2">
      <c r="B10150" s="144" t="s">
        <v>44561</v>
      </c>
      <c r="C10150" s="145" t="s">
        <v>44562</v>
      </c>
      <c r="D10150" s="145" t="s">
        <v>1549</v>
      </c>
      <c r="E10150" s="146">
        <v>4106.92</v>
      </c>
    </row>
    <row r="10151" spans="2:5" x14ac:dyDescent="0.2">
      <c r="B10151" s="144" t="s">
        <v>44563</v>
      </c>
      <c r="C10151" s="145" t="s">
        <v>44564</v>
      </c>
      <c r="D10151" s="145" t="s">
        <v>1549</v>
      </c>
      <c r="E10151" s="146">
        <v>78.010000000000005</v>
      </c>
    </row>
    <row r="10152" spans="2:5" x14ac:dyDescent="0.2">
      <c r="B10152" s="144" t="s">
        <v>44565</v>
      </c>
      <c r="C10152" s="145" t="s">
        <v>44566</v>
      </c>
      <c r="D10152" s="145" t="s">
        <v>1549</v>
      </c>
      <c r="E10152" s="146">
        <v>6756.06</v>
      </c>
    </row>
    <row r="10153" spans="2:5" x14ac:dyDescent="0.2">
      <c r="B10153" s="144" t="s">
        <v>44567</v>
      </c>
      <c r="C10153" s="145" t="s">
        <v>44568</v>
      </c>
      <c r="D10153" s="145" t="s">
        <v>1549</v>
      </c>
      <c r="E10153" s="146">
        <v>7624.46</v>
      </c>
    </row>
    <row r="10154" spans="2:5" x14ac:dyDescent="0.2">
      <c r="B10154" s="144" t="s">
        <v>44569</v>
      </c>
      <c r="C10154" s="145" t="s">
        <v>44570</v>
      </c>
      <c r="D10154" s="145" t="s">
        <v>1549</v>
      </c>
      <c r="E10154" s="146">
        <v>117.26</v>
      </c>
    </row>
    <row r="10155" spans="2:5" x14ac:dyDescent="0.2">
      <c r="B10155" s="144" t="s">
        <v>44571</v>
      </c>
      <c r="C10155" s="145" t="s">
        <v>44572</v>
      </c>
      <c r="D10155" s="145" t="s">
        <v>1549</v>
      </c>
      <c r="E10155" s="146">
        <v>143.6</v>
      </c>
    </row>
    <row r="10156" spans="2:5" x14ac:dyDescent="0.2">
      <c r="B10156" s="144" t="s">
        <v>44573</v>
      </c>
      <c r="C10156" s="145" t="s">
        <v>44574</v>
      </c>
      <c r="D10156" s="145" t="s">
        <v>1549</v>
      </c>
      <c r="E10156" s="146">
        <v>225.12</v>
      </c>
    </row>
    <row r="10157" spans="2:5" x14ac:dyDescent="0.2">
      <c r="B10157" s="144" t="s">
        <v>44575</v>
      </c>
      <c r="C10157" s="145" t="s">
        <v>44576</v>
      </c>
      <c r="D10157" s="145" t="s">
        <v>1549</v>
      </c>
      <c r="E10157" s="146">
        <v>443.34</v>
      </c>
    </row>
    <row r="10158" spans="2:5" x14ac:dyDescent="0.2">
      <c r="B10158" s="144" t="s">
        <v>44577</v>
      </c>
      <c r="C10158" s="145" t="s">
        <v>44578</v>
      </c>
      <c r="D10158" s="145" t="s">
        <v>1549</v>
      </c>
      <c r="E10158" s="146">
        <v>533.39</v>
      </c>
    </row>
    <row r="10159" spans="2:5" x14ac:dyDescent="0.2">
      <c r="B10159" s="144" t="s">
        <v>44579</v>
      </c>
      <c r="C10159" s="145" t="s">
        <v>44580</v>
      </c>
      <c r="D10159" s="145" t="s">
        <v>1549</v>
      </c>
      <c r="E10159" s="146">
        <v>578.91999999999996</v>
      </c>
    </row>
    <row r="10160" spans="2:5" x14ac:dyDescent="0.2">
      <c r="B10160" s="144" t="s">
        <v>44581</v>
      </c>
      <c r="C10160" s="145" t="s">
        <v>44582</v>
      </c>
      <c r="D10160" s="145" t="s">
        <v>1549</v>
      </c>
      <c r="E10160" s="146">
        <v>867.22</v>
      </c>
    </row>
    <row r="10161" spans="2:5" x14ac:dyDescent="0.2">
      <c r="B10161" s="144" t="s">
        <v>44583</v>
      </c>
      <c r="C10161" s="145" t="s">
        <v>44584</v>
      </c>
      <c r="D10161" s="145" t="s">
        <v>1549</v>
      </c>
      <c r="E10161" s="146">
        <v>38.56</v>
      </c>
    </row>
    <row r="10162" spans="2:5" x14ac:dyDescent="0.2">
      <c r="B10162" s="144" t="s">
        <v>44585</v>
      </c>
      <c r="C10162" s="145" t="s">
        <v>44586</v>
      </c>
      <c r="D10162" s="145" t="s">
        <v>1549</v>
      </c>
      <c r="E10162" s="146">
        <v>907.55</v>
      </c>
    </row>
    <row r="10163" spans="2:5" x14ac:dyDescent="0.2">
      <c r="B10163" s="144" t="s">
        <v>44587</v>
      </c>
      <c r="C10163" s="145" t="s">
        <v>44588</v>
      </c>
      <c r="D10163" s="145" t="s">
        <v>1549</v>
      </c>
      <c r="E10163" s="146">
        <v>1356.64</v>
      </c>
    </row>
    <row r="10164" spans="2:5" x14ac:dyDescent="0.2">
      <c r="B10164" s="144" t="s">
        <v>44589</v>
      </c>
      <c r="C10164" s="145" t="s">
        <v>44590</v>
      </c>
      <c r="D10164" s="145" t="s">
        <v>1549</v>
      </c>
      <c r="E10164" s="146">
        <v>4036.84</v>
      </c>
    </row>
    <row r="10165" spans="2:5" x14ac:dyDescent="0.2">
      <c r="B10165" s="144" t="s">
        <v>44591</v>
      </c>
      <c r="C10165" s="145" t="s">
        <v>44592</v>
      </c>
      <c r="D10165" s="145" t="s">
        <v>1549</v>
      </c>
      <c r="E10165" s="146">
        <v>62.28</v>
      </c>
    </row>
    <row r="10166" spans="2:5" x14ac:dyDescent="0.2">
      <c r="B10166" s="144" t="s">
        <v>44593</v>
      </c>
      <c r="C10166" s="145" t="s">
        <v>44594</v>
      </c>
      <c r="D10166" s="145" t="s">
        <v>1549</v>
      </c>
      <c r="E10166" s="146">
        <v>4946.96</v>
      </c>
    </row>
    <row r="10167" spans="2:5" x14ac:dyDescent="0.2">
      <c r="B10167" s="144" t="s">
        <v>44595</v>
      </c>
      <c r="C10167" s="145" t="s">
        <v>44596</v>
      </c>
      <c r="D10167" s="145" t="s">
        <v>1549</v>
      </c>
      <c r="E10167" s="146">
        <v>5266.82</v>
      </c>
    </row>
    <row r="10168" spans="2:5" x14ac:dyDescent="0.2">
      <c r="B10168" s="144" t="s">
        <v>44597</v>
      </c>
      <c r="C10168" s="145" t="s">
        <v>44598</v>
      </c>
      <c r="D10168" s="145" t="s">
        <v>1549</v>
      </c>
      <c r="E10168" s="146">
        <v>137.37</v>
      </c>
    </row>
    <row r="10169" spans="2:5" x14ac:dyDescent="0.2">
      <c r="B10169" s="144" t="s">
        <v>44599</v>
      </c>
      <c r="C10169" s="145" t="s">
        <v>44600</v>
      </c>
      <c r="D10169" s="145" t="s">
        <v>1549</v>
      </c>
      <c r="E10169" s="146">
        <v>70.13</v>
      </c>
    </row>
    <row r="10170" spans="2:5" x14ac:dyDescent="0.2">
      <c r="B10170" s="144" t="s">
        <v>44601</v>
      </c>
      <c r="C10170" s="145" t="s">
        <v>44602</v>
      </c>
      <c r="D10170" s="145" t="s">
        <v>1549</v>
      </c>
      <c r="E10170" s="146">
        <v>78.48</v>
      </c>
    </row>
    <row r="10171" spans="2:5" x14ac:dyDescent="0.2">
      <c r="B10171" s="144" t="s">
        <v>44603</v>
      </c>
      <c r="C10171" s="145" t="s">
        <v>44604</v>
      </c>
      <c r="D10171" s="145" t="s">
        <v>1549</v>
      </c>
      <c r="E10171" s="146">
        <v>125.31</v>
      </c>
    </row>
    <row r="10172" spans="2:5" x14ac:dyDescent="0.2">
      <c r="B10172" s="144" t="s">
        <v>44605</v>
      </c>
      <c r="C10172" s="145" t="s">
        <v>44606</v>
      </c>
      <c r="D10172" s="145" t="s">
        <v>1549</v>
      </c>
      <c r="E10172" s="146">
        <v>152.96</v>
      </c>
    </row>
    <row r="10173" spans="2:5" x14ac:dyDescent="0.2">
      <c r="B10173" s="144" t="s">
        <v>44607</v>
      </c>
      <c r="C10173" s="145" t="s">
        <v>44608</v>
      </c>
      <c r="D10173" s="145" t="s">
        <v>1549</v>
      </c>
      <c r="E10173" s="146">
        <v>70.13</v>
      </c>
    </row>
    <row r="10174" spans="2:5" x14ac:dyDescent="0.2">
      <c r="B10174" s="144" t="s">
        <v>44609</v>
      </c>
      <c r="C10174" s="145" t="s">
        <v>44610</v>
      </c>
      <c r="D10174" s="145" t="s">
        <v>1549</v>
      </c>
      <c r="E10174" s="146">
        <v>78.48</v>
      </c>
    </row>
    <row r="10175" spans="2:5" x14ac:dyDescent="0.2">
      <c r="B10175" s="144" t="s">
        <v>44611</v>
      </c>
      <c r="C10175" s="145" t="s">
        <v>44612</v>
      </c>
      <c r="D10175" s="145" t="s">
        <v>1549</v>
      </c>
      <c r="E10175" s="146">
        <v>135.41999999999999</v>
      </c>
    </row>
    <row r="10176" spans="2:5" x14ac:dyDescent="0.2">
      <c r="B10176" s="144" t="s">
        <v>44613</v>
      </c>
      <c r="C10176" s="145" t="s">
        <v>44614</v>
      </c>
      <c r="D10176" s="145" t="s">
        <v>1549</v>
      </c>
      <c r="E10176" s="146">
        <v>119.15</v>
      </c>
    </row>
    <row r="10177" spans="2:5" x14ac:dyDescent="0.2">
      <c r="B10177" s="144" t="s">
        <v>44615</v>
      </c>
      <c r="C10177" s="145" t="s">
        <v>44616</v>
      </c>
      <c r="D10177" s="145" t="s">
        <v>1549</v>
      </c>
      <c r="E10177" s="146">
        <v>118.46</v>
      </c>
    </row>
    <row r="10178" spans="2:5" x14ac:dyDescent="0.2">
      <c r="B10178" s="144" t="s">
        <v>44617</v>
      </c>
      <c r="C10178" s="145" t="s">
        <v>44618</v>
      </c>
      <c r="D10178" s="145" t="s">
        <v>1549</v>
      </c>
      <c r="E10178" s="146">
        <v>66.27</v>
      </c>
    </row>
    <row r="10179" spans="2:5" x14ac:dyDescent="0.2">
      <c r="B10179" s="144" t="s">
        <v>44619</v>
      </c>
      <c r="C10179" s="145" t="s">
        <v>44620</v>
      </c>
      <c r="D10179" s="145" t="s">
        <v>1549</v>
      </c>
      <c r="E10179" s="146">
        <v>101.19</v>
      </c>
    </row>
    <row r="10180" spans="2:5" x14ac:dyDescent="0.2">
      <c r="B10180" s="144" t="s">
        <v>44621</v>
      </c>
      <c r="C10180" s="145" t="s">
        <v>44622</v>
      </c>
      <c r="D10180" s="145" t="s">
        <v>1549</v>
      </c>
      <c r="E10180" s="146">
        <v>299.25</v>
      </c>
    </row>
    <row r="10181" spans="2:5" x14ac:dyDescent="0.2">
      <c r="B10181" s="144" t="s">
        <v>44623</v>
      </c>
      <c r="C10181" s="145" t="s">
        <v>44624</v>
      </c>
      <c r="D10181" s="145" t="s">
        <v>1549</v>
      </c>
      <c r="E10181" s="146">
        <v>1003.66</v>
      </c>
    </row>
    <row r="10182" spans="2:5" x14ac:dyDescent="0.2">
      <c r="B10182" s="144" t="s">
        <v>44625</v>
      </c>
      <c r="C10182" s="145" t="s">
        <v>44626</v>
      </c>
      <c r="D10182" s="145" t="s">
        <v>1549</v>
      </c>
      <c r="E10182" s="146">
        <v>7283.55</v>
      </c>
    </row>
    <row r="10183" spans="2:5" x14ac:dyDescent="0.2">
      <c r="B10183" s="144" t="s">
        <v>44627</v>
      </c>
      <c r="C10183" s="145" t="s">
        <v>44628</v>
      </c>
      <c r="D10183" s="145" t="s">
        <v>1549</v>
      </c>
      <c r="E10183" s="146">
        <v>414.8</v>
      </c>
    </row>
    <row r="10184" spans="2:5" x14ac:dyDescent="0.2">
      <c r="B10184" s="144" t="s">
        <v>44629</v>
      </c>
      <c r="C10184" s="145" t="s">
        <v>44630</v>
      </c>
      <c r="D10184" s="145" t="s">
        <v>1549</v>
      </c>
      <c r="E10184" s="146">
        <v>1034.08</v>
      </c>
    </row>
    <row r="10185" spans="2:5" x14ac:dyDescent="0.2">
      <c r="B10185" s="144" t="s">
        <v>44631</v>
      </c>
      <c r="C10185" s="145" t="s">
        <v>44632</v>
      </c>
      <c r="D10185" s="145" t="s">
        <v>2759</v>
      </c>
      <c r="E10185" s="146">
        <v>510.6</v>
      </c>
    </row>
    <row r="10186" spans="2:5" x14ac:dyDescent="0.2">
      <c r="B10186" s="144" t="s">
        <v>44633</v>
      </c>
      <c r="C10186" s="145" t="s">
        <v>44634</v>
      </c>
      <c r="D10186" s="145" t="s">
        <v>2759</v>
      </c>
      <c r="E10186" s="146">
        <v>500</v>
      </c>
    </row>
    <row r="10187" spans="2:5" x14ac:dyDescent="0.2">
      <c r="B10187" s="144" t="s">
        <v>44635</v>
      </c>
      <c r="C10187" s="145" t="s">
        <v>44636</v>
      </c>
      <c r="D10187" s="145" t="s">
        <v>1549</v>
      </c>
      <c r="E10187" s="146">
        <v>700</v>
      </c>
    </row>
    <row r="10188" spans="2:5" x14ac:dyDescent="0.2">
      <c r="B10188" s="144" t="s">
        <v>44637</v>
      </c>
      <c r="C10188" s="145" t="s">
        <v>44638</v>
      </c>
      <c r="D10188" s="145" t="s">
        <v>1549</v>
      </c>
      <c r="E10188" s="146">
        <v>54.07</v>
      </c>
    </row>
    <row r="10189" spans="2:5" ht="33.75" x14ac:dyDescent="0.2">
      <c r="B10189" s="144" t="s">
        <v>44639</v>
      </c>
      <c r="C10189" s="145" t="s">
        <v>44640</v>
      </c>
      <c r="D10189" s="145" t="s">
        <v>1549</v>
      </c>
      <c r="E10189" s="146">
        <v>46950.29</v>
      </c>
    </row>
    <row r="10190" spans="2:5" ht="45" x14ac:dyDescent="0.2">
      <c r="B10190" s="144" t="s">
        <v>44641</v>
      </c>
      <c r="C10190" s="145" t="s">
        <v>44642</v>
      </c>
      <c r="D10190" s="145" t="s">
        <v>1549</v>
      </c>
      <c r="E10190" s="146">
        <v>71734.38</v>
      </c>
    </row>
    <row r="10191" spans="2:5" ht="22.5" x14ac:dyDescent="0.2">
      <c r="B10191" s="144" t="s">
        <v>44643</v>
      </c>
      <c r="C10191" s="145" t="s">
        <v>44644</v>
      </c>
      <c r="D10191" s="145" t="s">
        <v>1549</v>
      </c>
      <c r="E10191" s="146">
        <v>27171.35</v>
      </c>
    </row>
    <row r="10192" spans="2:5" ht="22.5" x14ac:dyDescent="0.2">
      <c r="B10192" s="144" t="s">
        <v>44645</v>
      </c>
      <c r="C10192" s="145" t="s">
        <v>44644</v>
      </c>
      <c r="D10192" s="145" t="s">
        <v>1549</v>
      </c>
      <c r="E10192" s="146">
        <v>27171.35</v>
      </c>
    </row>
    <row r="10193" spans="2:5" x14ac:dyDescent="0.2">
      <c r="B10193" s="144" t="s">
        <v>44646</v>
      </c>
      <c r="C10193" s="145" t="s">
        <v>40395</v>
      </c>
      <c r="D10193" s="145" t="s">
        <v>1549</v>
      </c>
      <c r="E10193" s="146">
        <v>8.35</v>
      </c>
    </row>
    <row r="10194" spans="2:5" x14ac:dyDescent="0.2">
      <c r="B10194" s="144" t="s">
        <v>44647</v>
      </c>
      <c r="C10194" s="145" t="s">
        <v>44648</v>
      </c>
      <c r="D10194" s="145" t="s">
        <v>1549</v>
      </c>
      <c r="E10194" s="146">
        <v>0.75</v>
      </c>
    </row>
    <row r="10195" spans="2:5" x14ac:dyDescent="0.2">
      <c r="B10195" s="144" t="s">
        <v>44649</v>
      </c>
      <c r="C10195" s="145" t="s">
        <v>44650</v>
      </c>
      <c r="D10195" s="145" t="s">
        <v>2759</v>
      </c>
      <c r="E10195" s="146">
        <v>455.18</v>
      </c>
    </row>
    <row r="10196" spans="2:5" x14ac:dyDescent="0.2">
      <c r="B10196" s="144" t="s">
        <v>44651</v>
      </c>
      <c r="C10196" s="145" t="s">
        <v>44652</v>
      </c>
      <c r="D10196" s="145" t="s">
        <v>1549</v>
      </c>
      <c r="E10196" s="146">
        <v>0.85</v>
      </c>
    </row>
    <row r="10197" spans="2:5" ht="22.5" x14ac:dyDescent="0.2">
      <c r="B10197" s="144" t="s">
        <v>44653</v>
      </c>
      <c r="C10197" s="145" t="s">
        <v>44654</v>
      </c>
      <c r="D10197" s="145" t="s">
        <v>1549</v>
      </c>
      <c r="E10197" s="146">
        <v>122114.32</v>
      </c>
    </row>
    <row r="10198" spans="2:5" ht="22.5" x14ac:dyDescent="0.2">
      <c r="B10198" s="144" t="s">
        <v>44655</v>
      </c>
      <c r="C10198" s="145" t="s">
        <v>44656</v>
      </c>
      <c r="D10198" s="145" t="s">
        <v>1549</v>
      </c>
      <c r="E10198" s="146">
        <v>50177.78</v>
      </c>
    </row>
    <row r="10199" spans="2:5" ht="22.5" x14ac:dyDescent="0.2">
      <c r="B10199" s="144" t="s">
        <v>44657</v>
      </c>
      <c r="C10199" s="145" t="s">
        <v>44658</v>
      </c>
      <c r="D10199" s="145" t="s">
        <v>1549</v>
      </c>
      <c r="E10199" s="146">
        <v>28739.79</v>
      </c>
    </row>
    <row r="10200" spans="2:5" ht="22.5" x14ac:dyDescent="0.2">
      <c r="B10200" s="144" t="s">
        <v>44659</v>
      </c>
      <c r="C10200" s="145" t="s">
        <v>44660</v>
      </c>
      <c r="D10200" s="145" t="s">
        <v>1549</v>
      </c>
      <c r="E10200" s="146">
        <v>55998.05</v>
      </c>
    </row>
    <row r="10201" spans="2:5" ht="22.5" x14ac:dyDescent="0.2">
      <c r="B10201" s="144" t="s">
        <v>44661</v>
      </c>
      <c r="C10201" s="145" t="s">
        <v>44662</v>
      </c>
      <c r="D10201" s="145" t="s">
        <v>1549</v>
      </c>
      <c r="E10201" s="146">
        <v>56058.68</v>
      </c>
    </row>
    <row r="10202" spans="2:5" ht="22.5" x14ac:dyDescent="0.2">
      <c r="B10202" s="144" t="s">
        <v>44663</v>
      </c>
      <c r="C10202" s="145" t="s">
        <v>44664</v>
      </c>
      <c r="D10202" s="145" t="s">
        <v>1549</v>
      </c>
      <c r="E10202" s="146">
        <v>51129.08</v>
      </c>
    </row>
    <row r="10203" spans="2:5" ht="22.5" x14ac:dyDescent="0.2">
      <c r="B10203" s="144" t="s">
        <v>44665</v>
      </c>
      <c r="C10203" s="145" t="s">
        <v>44666</v>
      </c>
      <c r="D10203" s="145" t="s">
        <v>1549</v>
      </c>
      <c r="E10203" s="146">
        <v>72478.89</v>
      </c>
    </row>
    <row r="10204" spans="2:5" ht="22.5" x14ac:dyDescent="0.2">
      <c r="B10204" s="144" t="s">
        <v>44667</v>
      </c>
      <c r="C10204" s="145" t="s">
        <v>44668</v>
      </c>
      <c r="D10204" s="145" t="s">
        <v>1549</v>
      </c>
      <c r="E10204" s="146">
        <v>77283.92</v>
      </c>
    </row>
    <row r="10205" spans="2:5" ht="22.5" x14ac:dyDescent="0.2">
      <c r="B10205" s="144" t="s">
        <v>44669</v>
      </c>
      <c r="C10205" s="145" t="s">
        <v>44670</v>
      </c>
      <c r="D10205" s="145" t="s">
        <v>1549</v>
      </c>
      <c r="E10205" s="146">
        <v>47100.09</v>
      </c>
    </row>
    <row r="10206" spans="2:5" ht="22.5" x14ac:dyDescent="0.2">
      <c r="B10206" s="144" t="s">
        <v>44671</v>
      </c>
      <c r="C10206" s="145" t="s">
        <v>44672</v>
      </c>
      <c r="D10206" s="145" t="s">
        <v>1549</v>
      </c>
      <c r="E10206" s="146">
        <v>87682.14</v>
      </c>
    </row>
    <row r="10207" spans="2:5" ht="22.5" x14ac:dyDescent="0.2">
      <c r="B10207" s="144" t="s">
        <v>44673</v>
      </c>
      <c r="C10207" s="145" t="s">
        <v>35638</v>
      </c>
      <c r="D10207" s="145" t="s">
        <v>1770</v>
      </c>
      <c r="E10207" s="146">
        <v>481.83</v>
      </c>
    </row>
    <row r="10208" spans="2:5" x14ac:dyDescent="0.2">
      <c r="B10208" s="144" t="s">
        <v>44674</v>
      </c>
      <c r="C10208" s="145" t="s">
        <v>44675</v>
      </c>
      <c r="D10208" s="145" t="s">
        <v>1549</v>
      </c>
      <c r="E10208" s="146">
        <v>0.25</v>
      </c>
    </row>
    <row r="10209" spans="2:5" x14ac:dyDescent="0.2">
      <c r="B10209" s="144" t="s">
        <v>44676</v>
      </c>
      <c r="C10209" s="145" t="s">
        <v>44677</v>
      </c>
      <c r="D10209" s="145" t="s">
        <v>1770</v>
      </c>
      <c r="E10209" s="146">
        <v>311.98</v>
      </c>
    </row>
    <row r="10210" spans="2:5" x14ac:dyDescent="0.2">
      <c r="B10210" s="144" t="s">
        <v>44678</v>
      </c>
      <c r="C10210" s="145" t="s">
        <v>44679</v>
      </c>
      <c r="D10210" s="145" t="s">
        <v>1549</v>
      </c>
      <c r="E10210" s="146">
        <v>22.86</v>
      </c>
    </row>
    <row r="10211" spans="2:5" x14ac:dyDescent="0.2">
      <c r="B10211" s="144" t="s">
        <v>44680</v>
      </c>
      <c r="C10211" s="145" t="s">
        <v>44681</v>
      </c>
      <c r="D10211" s="145" t="s">
        <v>1549</v>
      </c>
      <c r="E10211" s="146">
        <v>1224.4100000000001</v>
      </c>
    </row>
    <row r="10212" spans="2:5" x14ac:dyDescent="0.2">
      <c r="B10212" s="144" t="s">
        <v>44682</v>
      </c>
      <c r="C10212" s="145" t="s">
        <v>44683</v>
      </c>
      <c r="D10212" s="145" t="s">
        <v>1549</v>
      </c>
      <c r="E10212" s="146">
        <v>1513.71</v>
      </c>
    </row>
    <row r="10213" spans="2:5" x14ac:dyDescent="0.2">
      <c r="B10213" s="144" t="s">
        <v>44684</v>
      </c>
      <c r="C10213" s="145" t="s">
        <v>44685</v>
      </c>
      <c r="D10213" s="145" t="s">
        <v>1549</v>
      </c>
      <c r="E10213" s="146">
        <v>1667.11</v>
      </c>
    </row>
    <row r="10214" spans="2:5" x14ac:dyDescent="0.2">
      <c r="B10214" s="144" t="s">
        <v>44686</v>
      </c>
      <c r="C10214" s="145" t="s">
        <v>44687</v>
      </c>
      <c r="D10214" s="145" t="s">
        <v>1549</v>
      </c>
      <c r="E10214" s="146">
        <v>1819.66</v>
      </c>
    </row>
    <row r="10215" spans="2:5" x14ac:dyDescent="0.2">
      <c r="B10215" s="144" t="s">
        <v>44688</v>
      </c>
      <c r="C10215" s="145" t="s">
        <v>44689</v>
      </c>
      <c r="D10215" s="145" t="s">
        <v>1549</v>
      </c>
      <c r="E10215" s="146">
        <v>2013.26</v>
      </c>
    </row>
    <row r="10216" spans="2:5" x14ac:dyDescent="0.2">
      <c r="B10216" s="144" t="s">
        <v>44690</v>
      </c>
      <c r="C10216" s="145" t="s">
        <v>44691</v>
      </c>
      <c r="D10216" s="145" t="s">
        <v>1549</v>
      </c>
      <c r="E10216" s="146">
        <v>2778.71</v>
      </c>
    </row>
    <row r="10217" spans="2:5" x14ac:dyDescent="0.2">
      <c r="B10217" s="144" t="s">
        <v>44692</v>
      </c>
      <c r="C10217" s="145" t="s">
        <v>44693</v>
      </c>
      <c r="D10217" s="145" t="s">
        <v>1549</v>
      </c>
      <c r="E10217" s="146">
        <v>3216.13</v>
      </c>
    </row>
    <row r="10218" spans="2:5" x14ac:dyDescent="0.2">
      <c r="B10218" s="144" t="s">
        <v>44694</v>
      </c>
      <c r="C10218" s="145" t="s">
        <v>44695</v>
      </c>
      <c r="D10218" s="145" t="s">
        <v>1549</v>
      </c>
      <c r="E10218" s="146">
        <v>3612.32</v>
      </c>
    </row>
    <row r="10219" spans="2:5" x14ac:dyDescent="0.2">
      <c r="B10219" s="144" t="s">
        <v>44696</v>
      </c>
      <c r="C10219" s="145" t="s">
        <v>44697</v>
      </c>
      <c r="D10219" s="145" t="s">
        <v>1549</v>
      </c>
      <c r="E10219" s="146">
        <v>3241.51</v>
      </c>
    </row>
    <row r="10220" spans="2:5" x14ac:dyDescent="0.2">
      <c r="B10220" s="144" t="s">
        <v>44698</v>
      </c>
      <c r="C10220" s="145" t="s">
        <v>44699</v>
      </c>
      <c r="D10220" s="145" t="s">
        <v>1549</v>
      </c>
      <c r="E10220" s="146">
        <v>3645.38</v>
      </c>
    </row>
    <row r="10221" spans="2:5" x14ac:dyDescent="0.2">
      <c r="B10221" s="144" t="s">
        <v>44700</v>
      </c>
      <c r="C10221" s="145" t="s">
        <v>44701</v>
      </c>
      <c r="D10221" s="145" t="s">
        <v>1549</v>
      </c>
      <c r="E10221" s="146">
        <v>3910.94</v>
      </c>
    </row>
    <row r="10222" spans="2:5" x14ac:dyDescent="0.2">
      <c r="B10222" s="144" t="s">
        <v>44702</v>
      </c>
      <c r="C10222" s="145" t="s">
        <v>44703</v>
      </c>
      <c r="D10222" s="145" t="s">
        <v>1549</v>
      </c>
      <c r="E10222" s="146">
        <v>4273.1899999999996</v>
      </c>
    </row>
    <row r="10223" spans="2:5" x14ac:dyDescent="0.2">
      <c r="B10223" s="144" t="s">
        <v>44704</v>
      </c>
      <c r="C10223" s="145" t="s">
        <v>44705</v>
      </c>
      <c r="D10223" s="145" t="s">
        <v>1549</v>
      </c>
      <c r="E10223" s="146">
        <v>5025.8599999999997</v>
      </c>
    </row>
    <row r="10224" spans="2:5" x14ac:dyDescent="0.2">
      <c r="B10224" s="144" t="s">
        <v>44706</v>
      </c>
      <c r="C10224" s="145" t="s">
        <v>44707</v>
      </c>
      <c r="D10224" s="145" t="s">
        <v>1549</v>
      </c>
      <c r="E10224" s="146">
        <v>5025.22</v>
      </c>
    </row>
    <row r="10225" spans="2:5" x14ac:dyDescent="0.2">
      <c r="B10225" s="144" t="s">
        <v>44708</v>
      </c>
      <c r="C10225" s="145" t="s">
        <v>44709</v>
      </c>
      <c r="D10225" s="145" t="s">
        <v>1549</v>
      </c>
      <c r="E10225" s="146">
        <v>5025.22</v>
      </c>
    </row>
    <row r="10226" spans="2:5" x14ac:dyDescent="0.2">
      <c r="B10226" s="144" t="s">
        <v>44710</v>
      </c>
      <c r="C10226" s="145" t="s">
        <v>44711</v>
      </c>
      <c r="D10226" s="145" t="s">
        <v>1549</v>
      </c>
      <c r="E10226" s="146">
        <v>5925.99</v>
      </c>
    </row>
    <row r="10227" spans="2:5" x14ac:dyDescent="0.2">
      <c r="B10227" s="144" t="s">
        <v>44712</v>
      </c>
      <c r="C10227" s="145" t="s">
        <v>44713</v>
      </c>
      <c r="D10227" s="145" t="s">
        <v>1549</v>
      </c>
      <c r="E10227" s="146">
        <v>5822.87</v>
      </c>
    </row>
    <row r="10228" spans="2:5" x14ac:dyDescent="0.2">
      <c r="B10228" s="144" t="s">
        <v>44714</v>
      </c>
      <c r="C10228" s="145" t="s">
        <v>44715</v>
      </c>
      <c r="D10228" s="145" t="s">
        <v>1549</v>
      </c>
      <c r="E10228" s="146">
        <v>8449.77</v>
      </c>
    </row>
    <row r="10229" spans="2:5" x14ac:dyDescent="0.2">
      <c r="B10229" s="144" t="s">
        <v>44716</v>
      </c>
      <c r="C10229" s="145" t="s">
        <v>44717</v>
      </c>
      <c r="D10229" s="145" t="s">
        <v>1549</v>
      </c>
      <c r="E10229" s="146">
        <v>3134.1</v>
      </c>
    </row>
    <row r="10230" spans="2:5" x14ac:dyDescent="0.2">
      <c r="B10230" s="144" t="s">
        <v>44718</v>
      </c>
      <c r="C10230" s="145" t="s">
        <v>44719</v>
      </c>
      <c r="D10230" s="145" t="s">
        <v>1549</v>
      </c>
      <c r="E10230" s="146">
        <v>1779.34</v>
      </c>
    </row>
    <row r="10231" spans="2:5" x14ac:dyDescent="0.2">
      <c r="B10231" s="144" t="s">
        <v>44720</v>
      </c>
      <c r="C10231" s="145" t="s">
        <v>44721</v>
      </c>
      <c r="D10231" s="145" t="s">
        <v>1549</v>
      </c>
      <c r="E10231" s="146">
        <v>2038.83</v>
      </c>
    </row>
    <row r="10232" spans="2:5" x14ac:dyDescent="0.2">
      <c r="B10232" s="144" t="s">
        <v>44722</v>
      </c>
      <c r="C10232" s="145" t="s">
        <v>44723</v>
      </c>
      <c r="D10232" s="145" t="s">
        <v>1549</v>
      </c>
      <c r="E10232" s="146">
        <v>2409.52</v>
      </c>
    </row>
    <row r="10233" spans="2:5" x14ac:dyDescent="0.2">
      <c r="B10233" s="144" t="s">
        <v>44724</v>
      </c>
      <c r="C10233" s="145" t="s">
        <v>44725</v>
      </c>
      <c r="D10233" s="145" t="s">
        <v>1549</v>
      </c>
      <c r="E10233" s="146">
        <v>2557.81</v>
      </c>
    </row>
    <row r="10234" spans="2:5" x14ac:dyDescent="0.2">
      <c r="B10234" s="144" t="s">
        <v>44726</v>
      </c>
      <c r="C10234" s="145" t="s">
        <v>44727</v>
      </c>
      <c r="D10234" s="145" t="s">
        <v>1549</v>
      </c>
      <c r="E10234" s="146">
        <v>580.73</v>
      </c>
    </row>
    <row r="10235" spans="2:5" x14ac:dyDescent="0.2">
      <c r="B10235" s="144" t="s">
        <v>44728</v>
      </c>
      <c r="C10235" s="145" t="s">
        <v>44729</v>
      </c>
      <c r="D10235" s="145" t="s">
        <v>1549</v>
      </c>
      <c r="E10235" s="146">
        <v>231.49</v>
      </c>
    </row>
    <row r="10236" spans="2:5" x14ac:dyDescent="0.2">
      <c r="B10236" s="144" t="s">
        <v>44730</v>
      </c>
      <c r="C10236" s="145" t="s">
        <v>44731</v>
      </c>
      <c r="D10236" s="145" t="s">
        <v>1549</v>
      </c>
      <c r="E10236" s="146">
        <v>410.06</v>
      </c>
    </row>
    <row r="10237" spans="2:5" x14ac:dyDescent="0.2">
      <c r="B10237" s="144" t="s">
        <v>44732</v>
      </c>
      <c r="C10237" s="145" t="s">
        <v>44733</v>
      </c>
      <c r="D10237" s="145" t="s">
        <v>1549</v>
      </c>
      <c r="E10237" s="146">
        <v>209.44</v>
      </c>
    </row>
    <row r="10238" spans="2:5" x14ac:dyDescent="0.2">
      <c r="B10238" s="144" t="s">
        <v>44734</v>
      </c>
      <c r="C10238" s="145" t="s">
        <v>44735</v>
      </c>
      <c r="D10238" s="145" t="s">
        <v>1549</v>
      </c>
      <c r="E10238" s="146">
        <v>75.290000000000006</v>
      </c>
    </row>
    <row r="10239" spans="2:5" x14ac:dyDescent="0.2">
      <c r="B10239" s="144" t="s">
        <v>44736</v>
      </c>
      <c r="C10239" s="145" t="s">
        <v>44737</v>
      </c>
      <c r="D10239" s="145" t="s">
        <v>1549</v>
      </c>
      <c r="E10239" s="146">
        <v>86.95</v>
      </c>
    </row>
    <row r="10240" spans="2:5" x14ac:dyDescent="0.2">
      <c r="B10240" s="144" t="s">
        <v>44738</v>
      </c>
      <c r="C10240" s="145" t="s">
        <v>44739</v>
      </c>
      <c r="D10240" s="145" t="s">
        <v>1549</v>
      </c>
      <c r="E10240" s="146">
        <v>6272.22</v>
      </c>
    </row>
    <row r="10241" spans="2:5" x14ac:dyDescent="0.2">
      <c r="B10241" s="144" t="s">
        <v>44740</v>
      </c>
      <c r="C10241" s="145" t="s">
        <v>44741</v>
      </c>
      <c r="D10241" s="145" t="s">
        <v>1549</v>
      </c>
      <c r="E10241" s="146">
        <v>3020.37</v>
      </c>
    </row>
    <row r="10242" spans="2:5" x14ac:dyDescent="0.2">
      <c r="B10242" s="144" t="s">
        <v>44742</v>
      </c>
      <c r="C10242" s="145" t="s">
        <v>44743</v>
      </c>
      <c r="D10242" s="145" t="s">
        <v>1549</v>
      </c>
      <c r="E10242" s="146">
        <v>3373.11</v>
      </c>
    </row>
    <row r="10243" spans="2:5" x14ac:dyDescent="0.2">
      <c r="B10243" s="144" t="s">
        <v>44744</v>
      </c>
      <c r="C10243" s="145" t="s">
        <v>44745</v>
      </c>
      <c r="D10243" s="145" t="s">
        <v>1549</v>
      </c>
      <c r="E10243" s="146">
        <v>4919.1000000000004</v>
      </c>
    </row>
    <row r="10244" spans="2:5" x14ac:dyDescent="0.2">
      <c r="B10244" s="144" t="s">
        <v>44746</v>
      </c>
      <c r="C10244" s="145" t="s">
        <v>44747</v>
      </c>
      <c r="D10244" s="145" t="s">
        <v>1549</v>
      </c>
      <c r="E10244" s="146">
        <v>2971.56</v>
      </c>
    </row>
    <row r="10245" spans="2:5" x14ac:dyDescent="0.2">
      <c r="B10245" s="144" t="s">
        <v>44748</v>
      </c>
      <c r="C10245" s="145" t="s">
        <v>44749</v>
      </c>
      <c r="D10245" s="145" t="s">
        <v>1549</v>
      </c>
      <c r="E10245" s="146">
        <v>2690.6</v>
      </c>
    </row>
    <row r="10246" spans="2:5" ht="22.5" x14ac:dyDescent="0.2">
      <c r="B10246" s="144" t="s">
        <v>44750</v>
      </c>
      <c r="C10246" s="145" t="s">
        <v>44751</v>
      </c>
      <c r="D10246" s="145" t="s">
        <v>1549</v>
      </c>
      <c r="E10246" s="146">
        <v>1363.73</v>
      </c>
    </row>
    <row r="10247" spans="2:5" x14ac:dyDescent="0.2">
      <c r="B10247" s="144" t="s">
        <v>44752</v>
      </c>
      <c r="C10247" s="145" t="s">
        <v>44753</v>
      </c>
      <c r="D10247" s="145" t="s">
        <v>1549</v>
      </c>
      <c r="E10247" s="146">
        <v>80</v>
      </c>
    </row>
    <row r="10248" spans="2:5" ht="22.5" x14ac:dyDescent="0.2">
      <c r="B10248" s="144" t="s">
        <v>44754</v>
      </c>
      <c r="C10248" s="145" t="s">
        <v>44755</v>
      </c>
      <c r="D10248" s="145" t="s">
        <v>1549</v>
      </c>
      <c r="E10248" s="146">
        <v>46190.6</v>
      </c>
    </row>
    <row r="10249" spans="2:5" ht="22.5" x14ac:dyDescent="0.2">
      <c r="B10249" s="144" t="s">
        <v>44756</v>
      </c>
      <c r="C10249" s="145" t="s">
        <v>44757</v>
      </c>
      <c r="D10249" s="145" t="s">
        <v>1549</v>
      </c>
      <c r="E10249" s="146">
        <v>58008.7</v>
      </c>
    </row>
    <row r="10250" spans="2:5" ht="22.5" x14ac:dyDescent="0.2">
      <c r="B10250" s="144" t="s">
        <v>44758</v>
      </c>
      <c r="C10250" s="145" t="s">
        <v>44759</v>
      </c>
      <c r="D10250" s="145" t="s">
        <v>1549</v>
      </c>
      <c r="E10250" s="146">
        <v>36177.08</v>
      </c>
    </row>
    <row r="10251" spans="2:5" ht="22.5" x14ac:dyDescent="0.2">
      <c r="B10251" s="144" t="s">
        <v>44760</v>
      </c>
      <c r="C10251" s="145" t="s">
        <v>44761</v>
      </c>
      <c r="D10251" s="145" t="s">
        <v>1549</v>
      </c>
      <c r="E10251" s="146">
        <v>25641</v>
      </c>
    </row>
    <row r="10252" spans="2:5" x14ac:dyDescent="0.2">
      <c r="B10252" s="144" t="s">
        <v>44762</v>
      </c>
      <c r="C10252" s="145" t="s">
        <v>44763</v>
      </c>
      <c r="D10252" s="145" t="s">
        <v>1549</v>
      </c>
      <c r="E10252" s="146">
        <v>2835</v>
      </c>
    </row>
    <row r="10253" spans="2:5" x14ac:dyDescent="0.2">
      <c r="B10253" s="144" t="s">
        <v>44764</v>
      </c>
      <c r="C10253" s="145" t="s">
        <v>44765</v>
      </c>
      <c r="D10253" s="145" t="s">
        <v>1549</v>
      </c>
      <c r="E10253" s="146">
        <v>0.69</v>
      </c>
    </row>
    <row r="10254" spans="2:5" x14ac:dyDescent="0.2">
      <c r="B10254" s="144" t="s">
        <v>44766</v>
      </c>
      <c r="C10254" s="145" t="s">
        <v>44767</v>
      </c>
      <c r="D10254" s="145" t="s">
        <v>1549</v>
      </c>
      <c r="E10254" s="146">
        <v>0.9</v>
      </c>
    </row>
    <row r="10255" spans="2:5" x14ac:dyDescent="0.2">
      <c r="B10255" s="144" t="s">
        <v>44768</v>
      </c>
      <c r="C10255" s="145" t="s">
        <v>44769</v>
      </c>
      <c r="D10255" s="145" t="s">
        <v>1549</v>
      </c>
      <c r="E10255" s="146">
        <v>1891.69</v>
      </c>
    </row>
    <row r="10256" spans="2:5" x14ac:dyDescent="0.2">
      <c r="B10256" s="144" t="s">
        <v>44770</v>
      </c>
      <c r="C10256" s="145" t="s">
        <v>44771</v>
      </c>
      <c r="D10256" s="145" t="s">
        <v>1549</v>
      </c>
      <c r="E10256" s="146">
        <v>57.86</v>
      </c>
    </row>
    <row r="10257" spans="2:5" x14ac:dyDescent="0.2">
      <c r="B10257" s="144" t="s">
        <v>44772</v>
      </c>
      <c r="C10257" s="145" t="s">
        <v>44773</v>
      </c>
      <c r="D10257" s="145" t="s">
        <v>1549</v>
      </c>
      <c r="E10257" s="146">
        <v>2.95</v>
      </c>
    </row>
    <row r="10258" spans="2:5" x14ac:dyDescent="0.2">
      <c r="B10258" s="144" t="s">
        <v>44774</v>
      </c>
      <c r="C10258" s="145" t="s">
        <v>44775</v>
      </c>
      <c r="D10258" s="145" t="s">
        <v>1549</v>
      </c>
      <c r="E10258" s="146">
        <v>1.98</v>
      </c>
    </row>
    <row r="10259" spans="2:5" x14ac:dyDescent="0.2">
      <c r="B10259" s="144" t="s">
        <v>44776</v>
      </c>
      <c r="C10259" s="145" t="s">
        <v>44777</v>
      </c>
      <c r="D10259" s="145" t="s">
        <v>1549</v>
      </c>
      <c r="E10259" s="146">
        <v>4.0599999999999996</v>
      </c>
    </row>
    <row r="10260" spans="2:5" x14ac:dyDescent="0.2">
      <c r="B10260" s="144" t="s">
        <v>44778</v>
      </c>
      <c r="C10260" s="145" t="s">
        <v>44779</v>
      </c>
      <c r="D10260" s="145" t="s">
        <v>1549</v>
      </c>
      <c r="E10260" s="146">
        <v>7.01</v>
      </c>
    </row>
    <row r="10261" spans="2:5" x14ac:dyDescent="0.2">
      <c r="B10261" s="144" t="s">
        <v>44780</v>
      </c>
      <c r="C10261" s="145" t="s">
        <v>44781</v>
      </c>
      <c r="D10261" s="145" t="s">
        <v>1549</v>
      </c>
      <c r="E10261" s="146">
        <v>4.21</v>
      </c>
    </row>
    <row r="10262" spans="2:5" x14ac:dyDescent="0.2">
      <c r="B10262" s="144" t="s">
        <v>44782</v>
      </c>
      <c r="C10262" s="145" t="s">
        <v>44783</v>
      </c>
      <c r="D10262" s="145" t="s">
        <v>1549</v>
      </c>
      <c r="E10262" s="146">
        <v>262</v>
      </c>
    </row>
    <row r="10263" spans="2:5" x14ac:dyDescent="0.2">
      <c r="B10263" s="144" t="s">
        <v>44784</v>
      </c>
      <c r="C10263" s="145" t="s">
        <v>44785</v>
      </c>
      <c r="D10263" s="145" t="s">
        <v>1549</v>
      </c>
      <c r="E10263" s="146">
        <v>699.3</v>
      </c>
    </row>
    <row r="10264" spans="2:5" x14ac:dyDescent="0.2">
      <c r="B10264" s="144" t="s">
        <v>44786</v>
      </c>
      <c r="C10264" s="145" t="s">
        <v>44787</v>
      </c>
      <c r="D10264" s="145" t="s">
        <v>1549</v>
      </c>
      <c r="E10264" s="146">
        <v>4.5</v>
      </c>
    </row>
    <row r="10265" spans="2:5" x14ac:dyDescent="0.2">
      <c r="B10265" s="144" t="s">
        <v>44788</v>
      </c>
      <c r="C10265" s="145" t="s">
        <v>44789</v>
      </c>
      <c r="D10265" s="145" t="s">
        <v>1549</v>
      </c>
      <c r="E10265" s="146">
        <v>46.2</v>
      </c>
    </row>
    <row r="10266" spans="2:5" x14ac:dyDescent="0.2">
      <c r="B10266" s="144" t="s">
        <v>44790</v>
      </c>
      <c r="C10266" s="145" t="s">
        <v>44791</v>
      </c>
      <c r="D10266" s="145" t="s">
        <v>1549</v>
      </c>
      <c r="E10266" s="146">
        <v>372.76</v>
      </c>
    </row>
    <row r="10267" spans="2:5" x14ac:dyDescent="0.2">
      <c r="B10267" s="144" t="s">
        <v>44792</v>
      </c>
      <c r="C10267" s="145" t="s">
        <v>44793</v>
      </c>
      <c r="D10267" s="145" t="s">
        <v>1549</v>
      </c>
      <c r="E10267" s="146">
        <v>5.08</v>
      </c>
    </row>
    <row r="10268" spans="2:5" x14ac:dyDescent="0.2">
      <c r="B10268" s="144" t="s">
        <v>44794</v>
      </c>
      <c r="C10268" s="145" t="s">
        <v>44795</v>
      </c>
      <c r="D10268" s="145" t="s">
        <v>1549</v>
      </c>
      <c r="E10268" s="146">
        <v>88.2</v>
      </c>
    </row>
    <row r="10269" spans="2:5" x14ac:dyDescent="0.2">
      <c r="B10269" s="144" t="s">
        <v>44796</v>
      </c>
      <c r="C10269" s="145" t="s">
        <v>44797</v>
      </c>
      <c r="D10269" s="145" t="s">
        <v>1549</v>
      </c>
      <c r="E10269" s="146">
        <v>1970.85</v>
      </c>
    </row>
    <row r="10270" spans="2:5" x14ac:dyDescent="0.2">
      <c r="B10270" s="144" t="s">
        <v>44798</v>
      </c>
      <c r="C10270" s="145" t="s">
        <v>44799</v>
      </c>
      <c r="D10270" s="145" t="s">
        <v>1549</v>
      </c>
      <c r="E10270" s="146">
        <v>2432.85</v>
      </c>
    </row>
    <row r="10271" spans="2:5" x14ac:dyDescent="0.2">
      <c r="B10271" s="144" t="s">
        <v>44800</v>
      </c>
      <c r="C10271" s="145" t="s">
        <v>44801</v>
      </c>
      <c r="D10271" s="145" t="s">
        <v>1549</v>
      </c>
      <c r="E10271" s="146">
        <v>889.16</v>
      </c>
    </row>
    <row r="10272" spans="2:5" x14ac:dyDescent="0.2">
      <c r="B10272" s="144" t="s">
        <v>44802</v>
      </c>
      <c r="C10272" s="145" t="s">
        <v>44803</v>
      </c>
      <c r="D10272" s="145" t="s">
        <v>1549</v>
      </c>
      <c r="E10272" s="146">
        <v>1014.39</v>
      </c>
    </row>
    <row r="10273" spans="2:5" x14ac:dyDescent="0.2">
      <c r="B10273" s="144" t="s">
        <v>44804</v>
      </c>
      <c r="C10273" s="145" t="s">
        <v>44805</v>
      </c>
      <c r="D10273" s="145" t="s">
        <v>1549</v>
      </c>
      <c r="E10273" s="146">
        <v>2478.5</v>
      </c>
    </row>
    <row r="10274" spans="2:5" x14ac:dyDescent="0.2">
      <c r="B10274" s="144" t="s">
        <v>44806</v>
      </c>
      <c r="C10274" s="145" t="s">
        <v>44807</v>
      </c>
      <c r="D10274" s="145" t="s">
        <v>1549</v>
      </c>
      <c r="E10274" s="146">
        <v>2078.23</v>
      </c>
    </row>
    <row r="10275" spans="2:5" x14ac:dyDescent="0.2">
      <c r="B10275" s="144" t="s">
        <v>44808</v>
      </c>
      <c r="C10275" s="145" t="s">
        <v>44809</v>
      </c>
      <c r="D10275" s="145" t="s">
        <v>1549</v>
      </c>
      <c r="E10275" s="146">
        <v>2378.54</v>
      </c>
    </row>
    <row r="10276" spans="2:5" x14ac:dyDescent="0.2">
      <c r="B10276" s="144" t="s">
        <v>44810</v>
      </c>
      <c r="C10276" s="145" t="s">
        <v>44811</v>
      </c>
      <c r="D10276" s="145" t="s">
        <v>1549</v>
      </c>
      <c r="E10276" s="146">
        <v>1980.68</v>
      </c>
    </row>
    <row r="10277" spans="2:5" x14ac:dyDescent="0.2">
      <c r="B10277" s="144" t="s">
        <v>44812</v>
      </c>
      <c r="C10277" s="145" t="s">
        <v>44813</v>
      </c>
      <c r="D10277" s="145" t="s">
        <v>1549</v>
      </c>
      <c r="E10277" s="146">
        <v>2478.5</v>
      </c>
    </row>
    <row r="10278" spans="2:5" x14ac:dyDescent="0.2">
      <c r="B10278" s="144" t="s">
        <v>44814</v>
      </c>
      <c r="C10278" s="145" t="s">
        <v>44815</v>
      </c>
      <c r="D10278" s="145" t="s">
        <v>1549</v>
      </c>
      <c r="E10278" s="146">
        <v>2748.91</v>
      </c>
    </row>
    <row r="10279" spans="2:5" x14ac:dyDescent="0.2">
      <c r="B10279" s="144" t="s">
        <v>44816</v>
      </c>
      <c r="C10279" s="145" t="s">
        <v>44817</v>
      </c>
      <c r="D10279" s="145" t="s">
        <v>1549</v>
      </c>
      <c r="E10279" s="146">
        <v>5518.58</v>
      </c>
    </row>
    <row r="10280" spans="2:5" x14ac:dyDescent="0.2">
      <c r="B10280" s="144" t="s">
        <v>44818</v>
      </c>
      <c r="C10280" s="145" t="s">
        <v>44819</v>
      </c>
      <c r="D10280" s="145" t="s">
        <v>1549</v>
      </c>
      <c r="E10280" s="146">
        <v>13200.3</v>
      </c>
    </row>
    <row r="10281" spans="2:5" x14ac:dyDescent="0.2">
      <c r="B10281" s="144" t="s">
        <v>44820</v>
      </c>
      <c r="C10281" s="145" t="s">
        <v>44821</v>
      </c>
      <c r="D10281" s="145" t="s">
        <v>1549</v>
      </c>
      <c r="E10281" s="146">
        <v>1140.32</v>
      </c>
    </row>
    <row r="10282" spans="2:5" x14ac:dyDescent="0.2">
      <c r="B10282" s="144" t="s">
        <v>44822</v>
      </c>
      <c r="C10282" s="145" t="s">
        <v>44823</v>
      </c>
      <c r="D10282" s="145" t="s">
        <v>1549</v>
      </c>
      <c r="E10282" s="146">
        <v>1539.43</v>
      </c>
    </row>
    <row r="10283" spans="2:5" x14ac:dyDescent="0.2">
      <c r="B10283" s="144" t="s">
        <v>44824</v>
      </c>
      <c r="C10283" s="145" t="s">
        <v>44825</v>
      </c>
      <c r="D10283" s="145" t="s">
        <v>1549</v>
      </c>
      <c r="E10283" s="146">
        <v>2182.14</v>
      </c>
    </row>
    <row r="10284" spans="2:5" x14ac:dyDescent="0.2">
      <c r="B10284" s="144" t="s">
        <v>44826</v>
      </c>
      <c r="C10284" s="145" t="s">
        <v>44827</v>
      </c>
      <c r="D10284" s="145" t="s">
        <v>1549</v>
      </c>
      <c r="E10284" s="146">
        <v>2497.46</v>
      </c>
    </row>
    <row r="10285" spans="2:5" x14ac:dyDescent="0.2">
      <c r="B10285" s="144" t="s">
        <v>44828</v>
      </c>
      <c r="C10285" s="145" t="s">
        <v>44829</v>
      </c>
      <c r="D10285" s="145" t="s">
        <v>1549</v>
      </c>
      <c r="E10285" s="146">
        <v>2040.57</v>
      </c>
    </row>
    <row r="10286" spans="2:5" x14ac:dyDescent="0.2">
      <c r="B10286" s="144" t="s">
        <v>44830</v>
      </c>
      <c r="C10286" s="145" t="s">
        <v>44831</v>
      </c>
      <c r="D10286" s="145" t="s">
        <v>1549</v>
      </c>
      <c r="E10286" s="146">
        <v>2437.38</v>
      </c>
    </row>
    <row r="10287" spans="2:5" x14ac:dyDescent="0.2">
      <c r="B10287" s="144" t="s">
        <v>44832</v>
      </c>
      <c r="C10287" s="145" t="s">
        <v>44833</v>
      </c>
      <c r="D10287" s="145" t="s">
        <v>1549</v>
      </c>
      <c r="E10287" s="146">
        <v>3126.93</v>
      </c>
    </row>
    <row r="10288" spans="2:5" x14ac:dyDescent="0.2">
      <c r="B10288" s="144" t="s">
        <v>44834</v>
      </c>
      <c r="C10288" s="145" t="s">
        <v>44835</v>
      </c>
      <c r="D10288" s="145" t="s">
        <v>1549</v>
      </c>
      <c r="E10288" s="146">
        <v>530</v>
      </c>
    </row>
    <row r="10289" spans="2:5" x14ac:dyDescent="0.2">
      <c r="B10289" s="144" t="s">
        <v>44836</v>
      </c>
      <c r="C10289" s="145" t="s">
        <v>44837</v>
      </c>
      <c r="D10289" s="145" t="s">
        <v>1549</v>
      </c>
      <c r="E10289" s="146">
        <v>1521.45</v>
      </c>
    </row>
    <row r="10290" spans="2:5" x14ac:dyDescent="0.2">
      <c r="B10290" s="144" t="s">
        <v>44838</v>
      </c>
      <c r="C10290" s="145" t="s">
        <v>44839</v>
      </c>
      <c r="D10290" s="145" t="s">
        <v>1549</v>
      </c>
      <c r="E10290" s="146">
        <v>666.75</v>
      </c>
    </row>
    <row r="10291" spans="2:5" x14ac:dyDescent="0.2">
      <c r="B10291" s="144" t="s">
        <v>44840</v>
      </c>
      <c r="C10291" s="145" t="s">
        <v>44841</v>
      </c>
      <c r="D10291" s="145" t="s">
        <v>1549</v>
      </c>
      <c r="E10291" s="146">
        <v>972.25</v>
      </c>
    </row>
    <row r="10292" spans="2:5" x14ac:dyDescent="0.2">
      <c r="B10292" s="144" t="s">
        <v>44842</v>
      </c>
      <c r="C10292" s="145" t="s">
        <v>44843</v>
      </c>
      <c r="D10292" s="145" t="s">
        <v>1549</v>
      </c>
      <c r="E10292" s="146">
        <v>1449</v>
      </c>
    </row>
    <row r="10293" spans="2:5" x14ac:dyDescent="0.2">
      <c r="B10293" s="144" t="s">
        <v>44844</v>
      </c>
      <c r="C10293" s="145" t="s">
        <v>44845</v>
      </c>
      <c r="D10293" s="145" t="s">
        <v>1549</v>
      </c>
      <c r="E10293" s="146">
        <v>2245.69</v>
      </c>
    </row>
    <row r="10294" spans="2:5" x14ac:dyDescent="0.2">
      <c r="B10294" s="144" t="s">
        <v>44846</v>
      </c>
      <c r="C10294" s="145" t="s">
        <v>44847</v>
      </c>
      <c r="D10294" s="145" t="s">
        <v>1549</v>
      </c>
      <c r="E10294" s="146">
        <v>2450</v>
      </c>
    </row>
    <row r="10295" spans="2:5" ht="33.75" x14ac:dyDescent="0.2">
      <c r="B10295" s="144" t="s">
        <v>44848</v>
      </c>
      <c r="C10295" s="145" t="s">
        <v>44849</v>
      </c>
      <c r="D10295" s="145" t="s">
        <v>1549</v>
      </c>
      <c r="E10295" s="146">
        <v>3238.3</v>
      </c>
    </row>
    <row r="10296" spans="2:5" ht="33.75" x14ac:dyDescent="0.2">
      <c r="B10296" s="144" t="s">
        <v>44850</v>
      </c>
      <c r="C10296" s="145" t="s">
        <v>44851</v>
      </c>
      <c r="D10296" s="145" t="s">
        <v>1549</v>
      </c>
      <c r="E10296" s="146">
        <v>3408.35</v>
      </c>
    </row>
    <row r="10297" spans="2:5" ht="33.75" x14ac:dyDescent="0.2">
      <c r="B10297" s="144" t="s">
        <v>44852</v>
      </c>
      <c r="C10297" s="145" t="s">
        <v>44853</v>
      </c>
      <c r="D10297" s="145" t="s">
        <v>1549</v>
      </c>
      <c r="E10297" s="146">
        <v>4169.87</v>
      </c>
    </row>
    <row r="10298" spans="2:5" ht="33.75" x14ac:dyDescent="0.2">
      <c r="B10298" s="144" t="s">
        <v>44854</v>
      </c>
      <c r="C10298" s="145" t="s">
        <v>44855</v>
      </c>
      <c r="D10298" s="145" t="s">
        <v>1549</v>
      </c>
      <c r="E10298" s="146">
        <v>4813.1000000000004</v>
      </c>
    </row>
    <row r="10299" spans="2:5" ht="33.75" x14ac:dyDescent="0.2">
      <c r="B10299" s="144" t="s">
        <v>44856</v>
      </c>
      <c r="C10299" s="145" t="s">
        <v>44857</v>
      </c>
      <c r="D10299" s="145" t="s">
        <v>1549</v>
      </c>
      <c r="E10299" s="146">
        <v>5123.6099999999997</v>
      </c>
    </row>
    <row r="10300" spans="2:5" ht="33.75" x14ac:dyDescent="0.2">
      <c r="B10300" s="144" t="s">
        <v>44858</v>
      </c>
      <c r="C10300" s="145" t="s">
        <v>44859</v>
      </c>
      <c r="D10300" s="145" t="s">
        <v>1549</v>
      </c>
      <c r="E10300" s="146">
        <v>5286.27</v>
      </c>
    </row>
    <row r="10301" spans="2:5" ht="33.75" x14ac:dyDescent="0.2">
      <c r="B10301" s="144" t="s">
        <v>44860</v>
      </c>
      <c r="C10301" s="145" t="s">
        <v>44861</v>
      </c>
      <c r="D10301" s="145" t="s">
        <v>1549</v>
      </c>
      <c r="E10301" s="146">
        <v>7223.35</v>
      </c>
    </row>
    <row r="10302" spans="2:5" ht="33.75" x14ac:dyDescent="0.2">
      <c r="B10302" s="144" t="s">
        <v>44862</v>
      </c>
      <c r="C10302" s="145" t="s">
        <v>44863</v>
      </c>
      <c r="D10302" s="145" t="s">
        <v>1549</v>
      </c>
      <c r="E10302" s="146">
        <v>10853.49</v>
      </c>
    </row>
    <row r="10303" spans="2:5" x14ac:dyDescent="0.2">
      <c r="B10303" s="144" t="s">
        <v>44864</v>
      </c>
      <c r="C10303" s="145" t="s">
        <v>44865</v>
      </c>
      <c r="D10303" s="145" t="s">
        <v>1549</v>
      </c>
      <c r="E10303" s="146">
        <v>89.7</v>
      </c>
    </row>
    <row r="10304" spans="2:5" x14ac:dyDescent="0.2">
      <c r="B10304" s="144" t="s">
        <v>44866</v>
      </c>
      <c r="C10304" s="145" t="s">
        <v>44867</v>
      </c>
      <c r="D10304" s="145" t="s">
        <v>1549</v>
      </c>
      <c r="E10304" s="146">
        <v>135.19999999999999</v>
      </c>
    </row>
    <row r="10305" spans="2:5" x14ac:dyDescent="0.2">
      <c r="B10305" s="144" t="s">
        <v>44868</v>
      </c>
      <c r="C10305" s="145" t="s">
        <v>44869</v>
      </c>
      <c r="D10305" s="145" t="s">
        <v>1549</v>
      </c>
      <c r="E10305" s="146">
        <v>203.74</v>
      </c>
    </row>
    <row r="10306" spans="2:5" x14ac:dyDescent="0.2">
      <c r="B10306" s="144" t="s">
        <v>44870</v>
      </c>
      <c r="C10306" s="145" t="s">
        <v>44871</v>
      </c>
      <c r="D10306" s="145" t="s">
        <v>1549</v>
      </c>
      <c r="E10306" s="146">
        <v>263.18</v>
      </c>
    </row>
    <row r="10307" spans="2:5" x14ac:dyDescent="0.2">
      <c r="B10307" s="144" t="s">
        <v>44872</v>
      </c>
      <c r="C10307" s="145" t="s">
        <v>44873</v>
      </c>
      <c r="D10307" s="145" t="s">
        <v>1549</v>
      </c>
      <c r="E10307" s="146">
        <v>518.36</v>
      </c>
    </row>
    <row r="10308" spans="2:5" x14ac:dyDescent="0.2">
      <c r="B10308" s="144" t="s">
        <v>44874</v>
      </c>
      <c r="C10308" s="145" t="s">
        <v>44875</v>
      </c>
      <c r="D10308" s="145" t="s">
        <v>1549</v>
      </c>
      <c r="E10308" s="146">
        <v>847.66</v>
      </c>
    </row>
    <row r="10309" spans="2:5" x14ac:dyDescent="0.2">
      <c r="B10309" s="144" t="s">
        <v>44876</v>
      </c>
      <c r="C10309" s="145" t="s">
        <v>44877</v>
      </c>
      <c r="D10309" s="145" t="s">
        <v>1549</v>
      </c>
      <c r="E10309" s="146">
        <v>951.05</v>
      </c>
    </row>
    <row r="10310" spans="2:5" x14ac:dyDescent="0.2">
      <c r="B10310" s="144" t="s">
        <v>44878</v>
      </c>
      <c r="C10310" s="145" t="s">
        <v>44879</v>
      </c>
      <c r="D10310" s="145" t="s">
        <v>1549</v>
      </c>
      <c r="E10310" s="146">
        <v>2003.31</v>
      </c>
    </row>
    <row r="10311" spans="2:5" x14ac:dyDescent="0.2">
      <c r="B10311" s="144" t="s">
        <v>44880</v>
      </c>
      <c r="C10311" s="145" t="s">
        <v>44881</v>
      </c>
      <c r="D10311" s="145" t="s">
        <v>1549</v>
      </c>
      <c r="E10311" s="146">
        <v>101.68</v>
      </c>
    </row>
    <row r="10312" spans="2:5" x14ac:dyDescent="0.2">
      <c r="B10312" s="144" t="s">
        <v>44882</v>
      </c>
      <c r="C10312" s="145" t="s">
        <v>44883</v>
      </c>
      <c r="D10312" s="145" t="s">
        <v>1549</v>
      </c>
      <c r="E10312" s="146">
        <v>1414.37</v>
      </c>
    </row>
    <row r="10313" spans="2:5" x14ac:dyDescent="0.2">
      <c r="B10313" s="144" t="s">
        <v>44884</v>
      </c>
      <c r="C10313" s="145" t="s">
        <v>44885</v>
      </c>
      <c r="D10313" s="145" t="s">
        <v>1549</v>
      </c>
      <c r="E10313" s="146">
        <v>2546.17</v>
      </c>
    </row>
    <row r="10314" spans="2:5" x14ac:dyDescent="0.2">
      <c r="B10314" s="144" t="s">
        <v>44886</v>
      </c>
      <c r="C10314" s="145" t="s">
        <v>44887</v>
      </c>
      <c r="D10314" s="145" t="s">
        <v>1549</v>
      </c>
      <c r="E10314" s="146">
        <v>163.02000000000001</v>
      </c>
    </row>
    <row r="10315" spans="2:5" x14ac:dyDescent="0.2">
      <c r="B10315" s="144" t="s">
        <v>44888</v>
      </c>
      <c r="C10315" s="145" t="s">
        <v>44889</v>
      </c>
      <c r="D10315" s="145" t="s">
        <v>1549</v>
      </c>
      <c r="E10315" s="146">
        <v>120.81</v>
      </c>
    </row>
    <row r="10316" spans="2:5" x14ac:dyDescent="0.2">
      <c r="B10316" s="144" t="s">
        <v>44890</v>
      </c>
      <c r="C10316" s="145" t="s">
        <v>44891</v>
      </c>
      <c r="D10316" s="145" t="s">
        <v>1549</v>
      </c>
      <c r="E10316" s="146">
        <v>45632.12</v>
      </c>
    </row>
    <row r="10317" spans="2:5" ht="22.5" x14ac:dyDescent="0.2">
      <c r="B10317" s="144" t="s">
        <v>44892</v>
      </c>
      <c r="C10317" s="145" t="s">
        <v>44893</v>
      </c>
      <c r="D10317" s="145" t="s">
        <v>1549</v>
      </c>
      <c r="E10317" s="146">
        <v>49800</v>
      </c>
    </row>
    <row r="10318" spans="2:5" ht="22.5" x14ac:dyDescent="0.2">
      <c r="B10318" s="144" t="s">
        <v>44894</v>
      </c>
      <c r="C10318" s="145" t="s">
        <v>44895</v>
      </c>
      <c r="D10318" s="145" t="s">
        <v>1549</v>
      </c>
      <c r="E10318" s="146">
        <v>49708.58</v>
      </c>
    </row>
    <row r="10319" spans="2:5" ht="22.5" x14ac:dyDescent="0.2">
      <c r="B10319" s="144" t="s">
        <v>44896</v>
      </c>
      <c r="C10319" s="145" t="s">
        <v>44897</v>
      </c>
      <c r="D10319" s="145" t="s">
        <v>1549</v>
      </c>
      <c r="E10319" s="146">
        <v>61500</v>
      </c>
    </row>
    <row r="10320" spans="2:5" x14ac:dyDescent="0.2">
      <c r="B10320" s="144" t="s">
        <v>44898</v>
      </c>
      <c r="C10320" s="145" t="s">
        <v>44899</v>
      </c>
      <c r="D10320" s="145" t="s">
        <v>1549</v>
      </c>
      <c r="E10320" s="146">
        <v>329.57</v>
      </c>
    </row>
    <row r="10321" spans="2:5" x14ac:dyDescent="0.2">
      <c r="B10321" s="144" t="s">
        <v>44900</v>
      </c>
      <c r="C10321" s="145" t="s">
        <v>44901</v>
      </c>
      <c r="D10321" s="145" t="s">
        <v>1549</v>
      </c>
      <c r="E10321" s="146">
        <v>314.08999999999997</v>
      </c>
    </row>
    <row r="10322" spans="2:5" x14ac:dyDescent="0.2">
      <c r="B10322" s="144" t="s">
        <v>44902</v>
      </c>
      <c r="C10322" s="145" t="s">
        <v>44903</v>
      </c>
      <c r="D10322" s="145" t="s">
        <v>1549</v>
      </c>
      <c r="E10322" s="146">
        <v>317.75</v>
      </c>
    </row>
    <row r="10323" spans="2:5" x14ac:dyDescent="0.2">
      <c r="B10323" s="144" t="s">
        <v>44904</v>
      </c>
      <c r="C10323" s="145" t="s">
        <v>44905</v>
      </c>
      <c r="D10323" s="145" t="s">
        <v>1549</v>
      </c>
      <c r="E10323" s="146">
        <v>552.9</v>
      </c>
    </row>
    <row r="10324" spans="2:5" x14ac:dyDescent="0.2">
      <c r="B10324" s="144" t="s">
        <v>44906</v>
      </c>
      <c r="C10324" s="145" t="s">
        <v>44907</v>
      </c>
      <c r="D10324" s="145" t="s">
        <v>1549</v>
      </c>
      <c r="E10324" s="146">
        <v>763.29</v>
      </c>
    </row>
    <row r="10325" spans="2:5" x14ac:dyDescent="0.2">
      <c r="B10325" s="144" t="s">
        <v>44908</v>
      </c>
      <c r="C10325" s="145" t="s">
        <v>44909</v>
      </c>
      <c r="D10325" s="145" t="s">
        <v>1549</v>
      </c>
      <c r="E10325" s="146">
        <v>793.17</v>
      </c>
    </row>
    <row r="10326" spans="2:5" x14ac:dyDescent="0.2">
      <c r="B10326" s="144" t="s">
        <v>44910</v>
      </c>
      <c r="C10326" s="145" t="s">
        <v>44911</v>
      </c>
      <c r="D10326" s="145" t="s">
        <v>1549</v>
      </c>
      <c r="E10326" s="146">
        <v>896.25</v>
      </c>
    </row>
    <row r="10327" spans="2:5" x14ac:dyDescent="0.2">
      <c r="B10327" s="144" t="s">
        <v>44912</v>
      </c>
      <c r="C10327" s="145" t="s">
        <v>44913</v>
      </c>
      <c r="D10327" s="145" t="s">
        <v>1549</v>
      </c>
      <c r="E10327" s="146">
        <v>957.5</v>
      </c>
    </row>
    <row r="10328" spans="2:5" x14ac:dyDescent="0.2">
      <c r="B10328" s="144" t="s">
        <v>44914</v>
      </c>
      <c r="C10328" s="145" t="s">
        <v>44915</v>
      </c>
      <c r="D10328" s="145" t="s">
        <v>1549</v>
      </c>
      <c r="E10328" s="146">
        <v>1394.67</v>
      </c>
    </row>
    <row r="10329" spans="2:5" x14ac:dyDescent="0.2">
      <c r="B10329" s="144" t="s">
        <v>44916</v>
      </c>
      <c r="C10329" s="145" t="s">
        <v>44917</v>
      </c>
      <c r="D10329" s="145" t="s">
        <v>1549</v>
      </c>
      <c r="E10329" s="146">
        <v>1325.99</v>
      </c>
    </row>
    <row r="10330" spans="2:5" x14ac:dyDescent="0.2">
      <c r="B10330" s="144" t="s">
        <v>44918</v>
      </c>
      <c r="C10330" s="145" t="s">
        <v>44919</v>
      </c>
      <c r="D10330" s="145" t="s">
        <v>1549</v>
      </c>
      <c r="E10330" s="146">
        <v>1606.69</v>
      </c>
    </row>
    <row r="10331" spans="2:5" x14ac:dyDescent="0.2">
      <c r="B10331" s="144" t="s">
        <v>44920</v>
      </c>
      <c r="C10331" s="145" t="s">
        <v>44921</v>
      </c>
      <c r="D10331" s="145" t="s">
        <v>1549</v>
      </c>
      <c r="E10331" s="146">
        <v>1863.06</v>
      </c>
    </row>
    <row r="10332" spans="2:5" x14ac:dyDescent="0.2">
      <c r="B10332" s="144" t="s">
        <v>44922</v>
      </c>
      <c r="C10332" s="145" t="s">
        <v>44923</v>
      </c>
      <c r="D10332" s="145" t="s">
        <v>1549</v>
      </c>
      <c r="E10332" s="146">
        <v>2178.37</v>
      </c>
    </row>
    <row r="10333" spans="2:5" x14ac:dyDescent="0.2">
      <c r="B10333" s="144" t="s">
        <v>44924</v>
      </c>
      <c r="C10333" s="145" t="s">
        <v>44925</v>
      </c>
      <c r="D10333" s="145" t="s">
        <v>1549</v>
      </c>
      <c r="E10333" s="146">
        <v>2186.75</v>
      </c>
    </row>
    <row r="10334" spans="2:5" x14ac:dyDescent="0.2">
      <c r="B10334" s="144" t="s">
        <v>44926</v>
      </c>
      <c r="C10334" s="145" t="s">
        <v>44927</v>
      </c>
      <c r="D10334" s="145" t="s">
        <v>1549</v>
      </c>
      <c r="E10334" s="146">
        <v>4113.78</v>
      </c>
    </row>
    <row r="10335" spans="2:5" x14ac:dyDescent="0.2">
      <c r="B10335" s="144" t="s">
        <v>44928</v>
      </c>
      <c r="C10335" s="145" t="s">
        <v>44929</v>
      </c>
      <c r="D10335" s="145" t="s">
        <v>1549</v>
      </c>
      <c r="E10335" s="146">
        <v>4710.78</v>
      </c>
    </row>
    <row r="10336" spans="2:5" x14ac:dyDescent="0.2">
      <c r="B10336" s="144" t="s">
        <v>44930</v>
      </c>
      <c r="C10336" s="145" t="s">
        <v>44931</v>
      </c>
      <c r="D10336" s="145" t="s">
        <v>1549</v>
      </c>
      <c r="E10336" s="146">
        <v>4646.21</v>
      </c>
    </row>
    <row r="10337" spans="2:5" x14ac:dyDescent="0.2">
      <c r="B10337" s="144" t="s">
        <v>44932</v>
      </c>
      <c r="C10337" s="145" t="s">
        <v>44933</v>
      </c>
      <c r="D10337" s="145" t="s">
        <v>1549</v>
      </c>
      <c r="E10337" s="146">
        <v>276.81</v>
      </c>
    </row>
    <row r="10338" spans="2:5" x14ac:dyDescent="0.2">
      <c r="B10338" s="144" t="s">
        <v>44934</v>
      </c>
      <c r="C10338" s="145" t="s">
        <v>44935</v>
      </c>
      <c r="D10338" s="145" t="s">
        <v>1549</v>
      </c>
      <c r="E10338" s="146">
        <v>275.72000000000003</v>
      </c>
    </row>
    <row r="10339" spans="2:5" x14ac:dyDescent="0.2">
      <c r="B10339" s="144" t="s">
        <v>44936</v>
      </c>
      <c r="C10339" s="145" t="s">
        <v>44937</v>
      </c>
      <c r="D10339" s="145" t="s">
        <v>1549</v>
      </c>
      <c r="E10339" s="146">
        <v>140.19</v>
      </c>
    </row>
    <row r="10340" spans="2:5" x14ac:dyDescent="0.2">
      <c r="B10340" s="144" t="s">
        <v>44938</v>
      </c>
      <c r="C10340" s="145" t="s">
        <v>44939</v>
      </c>
      <c r="D10340" s="145" t="s">
        <v>1549</v>
      </c>
      <c r="E10340" s="146">
        <v>358.94</v>
      </c>
    </row>
    <row r="10341" spans="2:5" x14ac:dyDescent="0.2">
      <c r="B10341" s="144" t="s">
        <v>44940</v>
      </c>
      <c r="C10341" s="145" t="s">
        <v>44941</v>
      </c>
      <c r="D10341" s="145" t="s">
        <v>1549</v>
      </c>
      <c r="E10341" s="146">
        <v>540.55999999999995</v>
      </c>
    </row>
    <row r="10342" spans="2:5" x14ac:dyDescent="0.2">
      <c r="B10342" s="144" t="s">
        <v>44942</v>
      </c>
      <c r="C10342" s="145" t="s">
        <v>44943</v>
      </c>
      <c r="D10342" s="145" t="s">
        <v>1549</v>
      </c>
      <c r="E10342" s="146">
        <v>752.99</v>
      </c>
    </row>
    <row r="10343" spans="2:5" x14ac:dyDescent="0.2">
      <c r="B10343" s="144" t="s">
        <v>44944</v>
      </c>
      <c r="C10343" s="145" t="s">
        <v>44945</v>
      </c>
      <c r="D10343" s="145" t="s">
        <v>1549</v>
      </c>
      <c r="E10343" s="146">
        <v>1642.6</v>
      </c>
    </row>
    <row r="10344" spans="2:5" x14ac:dyDescent="0.2">
      <c r="B10344" s="144" t="s">
        <v>44946</v>
      </c>
      <c r="C10344" s="145" t="s">
        <v>44947</v>
      </c>
      <c r="D10344" s="145" t="s">
        <v>1549</v>
      </c>
      <c r="E10344" s="146">
        <v>2674.32</v>
      </c>
    </row>
    <row r="10345" spans="2:5" x14ac:dyDescent="0.2">
      <c r="B10345" s="144" t="s">
        <v>44948</v>
      </c>
      <c r="C10345" s="145" t="s">
        <v>44949</v>
      </c>
      <c r="D10345" s="145" t="s">
        <v>1549</v>
      </c>
      <c r="E10345" s="146">
        <v>3070.88</v>
      </c>
    </row>
    <row r="10346" spans="2:5" x14ac:dyDescent="0.2">
      <c r="B10346" s="144" t="s">
        <v>44950</v>
      </c>
      <c r="C10346" s="145" t="s">
        <v>44951</v>
      </c>
      <c r="D10346" s="145" t="s">
        <v>1549</v>
      </c>
      <c r="E10346" s="146">
        <v>31.44</v>
      </c>
    </row>
    <row r="10347" spans="2:5" x14ac:dyDescent="0.2">
      <c r="B10347" s="144" t="s">
        <v>44952</v>
      </c>
      <c r="C10347" s="145" t="s">
        <v>44953</v>
      </c>
      <c r="D10347" s="145" t="s">
        <v>1549</v>
      </c>
      <c r="E10347" s="146">
        <v>137.86000000000001</v>
      </c>
    </row>
    <row r="10348" spans="2:5" x14ac:dyDescent="0.2">
      <c r="B10348" s="144" t="s">
        <v>44954</v>
      </c>
      <c r="C10348" s="145" t="s">
        <v>44955</v>
      </c>
      <c r="D10348" s="145" t="s">
        <v>1549</v>
      </c>
      <c r="E10348" s="146">
        <v>198.1</v>
      </c>
    </row>
    <row r="10349" spans="2:5" x14ac:dyDescent="0.2">
      <c r="B10349" s="144" t="s">
        <v>44956</v>
      </c>
      <c r="C10349" s="145" t="s">
        <v>44957</v>
      </c>
      <c r="D10349" s="145" t="s">
        <v>1549</v>
      </c>
      <c r="E10349" s="146">
        <v>296.08</v>
      </c>
    </row>
    <row r="10350" spans="2:5" x14ac:dyDescent="0.2">
      <c r="B10350" s="144" t="s">
        <v>44958</v>
      </c>
      <c r="C10350" s="145" t="s">
        <v>44959</v>
      </c>
      <c r="D10350" s="145" t="s">
        <v>1549</v>
      </c>
      <c r="E10350" s="146">
        <v>579.63</v>
      </c>
    </row>
    <row r="10351" spans="2:5" x14ac:dyDescent="0.2">
      <c r="B10351" s="144" t="s">
        <v>44960</v>
      </c>
      <c r="C10351" s="145" t="s">
        <v>44961</v>
      </c>
      <c r="D10351" s="145" t="s">
        <v>1549</v>
      </c>
      <c r="E10351" s="146">
        <v>1158.6099999999999</v>
      </c>
    </row>
    <row r="10352" spans="2:5" x14ac:dyDescent="0.2">
      <c r="B10352" s="144" t="s">
        <v>44962</v>
      </c>
      <c r="C10352" s="145" t="s">
        <v>44963</v>
      </c>
      <c r="D10352" s="145" t="s">
        <v>1549</v>
      </c>
      <c r="E10352" s="146">
        <v>2270</v>
      </c>
    </row>
    <row r="10353" spans="2:5" x14ac:dyDescent="0.2">
      <c r="B10353" s="144" t="s">
        <v>44964</v>
      </c>
      <c r="C10353" s="145" t="s">
        <v>44965</v>
      </c>
      <c r="D10353" s="145" t="s">
        <v>1549</v>
      </c>
      <c r="E10353" s="146">
        <v>2290.7800000000002</v>
      </c>
    </row>
    <row r="10354" spans="2:5" ht="22.5" x14ac:dyDescent="0.2">
      <c r="B10354" s="144" t="s">
        <v>44966</v>
      </c>
      <c r="C10354" s="145" t="s">
        <v>44967</v>
      </c>
      <c r="D10354" s="145" t="s">
        <v>1549</v>
      </c>
      <c r="E10354" s="146">
        <v>13536.25</v>
      </c>
    </row>
    <row r="10355" spans="2:5" ht="22.5" x14ac:dyDescent="0.2">
      <c r="B10355" s="144" t="s">
        <v>44968</v>
      </c>
      <c r="C10355" s="145" t="s">
        <v>44969</v>
      </c>
      <c r="D10355" s="145" t="s">
        <v>1549</v>
      </c>
      <c r="E10355" s="146">
        <v>9214.5</v>
      </c>
    </row>
    <row r="10356" spans="2:5" ht="22.5" x14ac:dyDescent="0.2">
      <c r="B10356" s="144" t="s">
        <v>44970</v>
      </c>
      <c r="C10356" s="145" t="s">
        <v>44971</v>
      </c>
      <c r="D10356" s="145" t="s">
        <v>1549</v>
      </c>
      <c r="E10356" s="146">
        <v>26630</v>
      </c>
    </row>
    <row r="10357" spans="2:5" x14ac:dyDescent="0.2">
      <c r="B10357" s="144" t="s">
        <v>44972</v>
      </c>
      <c r="C10357" s="145" t="s">
        <v>44973</v>
      </c>
      <c r="D10357" s="145" t="s">
        <v>1549</v>
      </c>
      <c r="E10357" s="146">
        <v>33.130000000000003</v>
      </c>
    </row>
    <row r="10358" spans="2:5" x14ac:dyDescent="0.2">
      <c r="B10358" s="144" t="s">
        <v>44974</v>
      </c>
      <c r="C10358" s="145" t="s">
        <v>44975</v>
      </c>
      <c r="D10358" s="145" t="s">
        <v>1549</v>
      </c>
      <c r="E10358" s="146">
        <v>42.74</v>
      </c>
    </row>
    <row r="10359" spans="2:5" x14ac:dyDescent="0.2">
      <c r="B10359" s="144" t="s">
        <v>44976</v>
      </c>
      <c r="C10359" s="145" t="s">
        <v>44977</v>
      </c>
      <c r="D10359" s="145" t="s">
        <v>1549</v>
      </c>
      <c r="E10359" s="146">
        <v>51.04</v>
      </c>
    </row>
    <row r="10360" spans="2:5" x14ac:dyDescent="0.2">
      <c r="B10360" s="144" t="s">
        <v>44978</v>
      </c>
      <c r="C10360" s="145" t="s">
        <v>44979</v>
      </c>
      <c r="D10360" s="145" t="s">
        <v>1549</v>
      </c>
      <c r="E10360" s="146">
        <v>13.68</v>
      </c>
    </row>
    <row r="10361" spans="2:5" x14ac:dyDescent="0.2">
      <c r="B10361" s="144" t="s">
        <v>44980</v>
      </c>
      <c r="C10361" s="145" t="s">
        <v>44981</v>
      </c>
      <c r="D10361" s="145" t="s">
        <v>1549</v>
      </c>
      <c r="E10361" s="146">
        <v>18.37</v>
      </c>
    </row>
    <row r="10362" spans="2:5" x14ac:dyDescent="0.2">
      <c r="B10362" s="144" t="s">
        <v>44982</v>
      </c>
      <c r="C10362" s="145" t="s">
        <v>44983</v>
      </c>
      <c r="D10362" s="145" t="s">
        <v>1549</v>
      </c>
      <c r="E10362" s="146">
        <v>27.27</v>
      </c>
    </row>
    <row r="10363" spans="2:5" ht="22.5" x14ac:dyDescent="0.2">
      <c r="B10363" s="144" t="s">
        <v>44984</v>
      </c>
      <c r="C10363" s="145" t="s">
        <v>44985</v>
      </c>
      <c r="D10363" s="145" t="s">
        <v>1549</v>
      </c>
      <c r="E10363" s="146">
        <v>22758.33</v>
      </c>
    </row>
    <row r="10364" spans="2:5" ht="22.5" x14ac:dyDescent="0.2">
      <c r="B10364" s="144" t="s">
        <v>44986</v>
      </c>
      <c r="C10364" s="145" t="s">
        <v>44987</v>
      </c>
      <c r="D10364" s="145" t="s">
        <v>1549</v>
      </c>
      <c r="E10364" s="146">
        <v>26682.18</v>
      </c>
    </row>
    <row r="10365" spans="2:5" ht="22.5" x14ac:dyDescent="0.2">
      <c r="B10365" s="144" t="s">
        <v>44988</v>
      </c>
      <c r="C10365" s="145" t="s">
        <v>44989</v>
      </c>
      <c r="D10365" s="145" t="s">
        <v>1549</v>
      </c>
      <c r="E10365" s="146">
        <v>29559.67</v>
      </c>
    </row>
    <row r="10366" spans="2:5" ht="22.5" x14ac:dyDescent="0.2">
      <c r="B10366" s="144" t="s">
        <v>44990</v>
      </c>
      <c r="C10366" s="145" t="s">
        <v>44991</v>
      </c>
      <c r="D10366" s="145" t="s">
        <v>1549</v>
      </c>
      <c r="E10366" s="146">
        <v>14125.86</v>
      </c>
    </row>
    <row r="10367" spans="2:5" ht="22.5" x14ac:dyDescent="0.2">
      <c r="B10367" s="144" t="s">
        <v>44992</v>
      </c>
      <c r="C10367" s="145" t="s">
        <v>44993</v>
      </c>
      <c r="D10367" s="145" t="s">
        <v>1549</v>
      </c>
      <c r="E10367" s="146">
        <v>38715.32</v>
      </c>
    </row>
    <row r="10368" spans="2:5" ht="22.5" x14ac:dyDescent="0.2">
      <c r="B10368" s="144" t="s">
        <v>44994</v>
      </c>
      <c r="C10368" s="145" t="s">
        <v>44995</v>
      </c>
      <c r="D10368" s="145" t="s">
        <v>1549</v>
      </c>
      <c r="E10368" s="146">
        <v>14125.86</v>
      </c>
    </row>
    <row r="10369" spans="2:5" ht="22.5" x14ac:dyDescent="0.2">
      <c r="B10369" s="144" t="s">
        <v>44996</v>
      </c>
      <c r="C10369" s="145" t="s">
        <v>44997</v>
      </c>
      <c r="D10369" s="145" t="s">
        <v>1549</v>
      </c>
      <c r="E10369" s="146">
        <v>57811.39</v>
      </c>
    </row>
    <row r="10370" spans="2:5" ht="22.5" x14ac:dyDescent="0.2">
      <c r="B10370" s="144" t="s">
        <v>44998</v>
      </c>
      <c r="C10370" s="145" t="s">
        <v>44999</v>
      </c>
      <c r="D10370" s="145" t="s">
        <v>1549</v>
      </c>
      <c r="E10370" s="146">
        <v>9940.42</v>
      </c>
    </row>
    <row r="10371" spans="2:5" ht="22.5" x14ac:dyDescent="0.2">
      <c r="B10371" s="144" t="s">
        <v>45000</v>
      </c>
      <c r="C10371" s="145" t="s">
        <v>45001</v>
      </c>
      <c r="D10371" s="145" t="s">
        <v>1549</v>
      </c>
      <c r="E10371" s="146">
        <v>25897.41</v>
      </c>
    </row>
    <row r="10372" spans="2:5" ht="22.5" x14ac:dyDescent="0.2">
      <c r="B10372" s="144" t="s">
        <v>45002</v>
      </c>
      <c r="C10372" s="145" t="s">
        <v>45003</v>
      </c>
      <c r="D10372" s="145" t="s">
        <v>1549</v>
      </c>
      <c r="E10372" s="146">
        <v>20945.89</v>
      </c>
    </row>
    <row r="10373" spans="2:5" ht="22.5" x14ac:dyDescent="0.2">
      <c r="B10373" s="144" t="s">
        <v>45004</v>
      </c>
      <c r="C10373" s="145" t="s">
        <v>45005</v>
      </c>
      <c r="D10373" s="145" t="s">
        <v>1549</v>
      </c>
      <c r="E10373" s="146">
        <v>24776.31</v>
      </c>
    </row>
    <row r="10374" spans="2:5" ht="22.5" x14ac:dyDescent="0.2">
      <c r="B10374" s="144" t="s">
        <v>45006</v>
      </c>
      <c r="C10374" s="145" t="s">
        <v>45007</v>
      </c>
      <c r="D10374" s="145" t="s">
        <v>1549</v>
      </c>
      <c r="E10374" s="146">
        <v>27448.27</v>
      </c>
    </row>
    <row r="10375" spans="2:5" ht="22.5" x14ac:dyDescent="0.2">
      <c r="B10375" s="144" t="s">
        <v>45008</v>
      </c>
      <c r="C10375" s="145" t="s">
        <v>45009</v>
      </c>
      <c r="D10375" s="145" t="s">
        <v>1549</v>
      </c>
      <c r="E10375" s="146">
        <v>13116.87</v>
      </c>
    </row>
    <row r="10376" spans="2:5" ht="22.5" x14ac:dyDescent="0.2">
      <c r="B10376" s="144" t="s">
        <v>45010</v>
      </c>
      <c r="C10376" s="145" t="s">
        <v>45011</v>
      </c>
      <c r="D10376" s="145" t="s">
        <v>1549</v>
      </c>
      <c r="E10376" s="146">
        <v>35949.94</v>
      </c>
    </row>
    <row r="10377" spans="2:5" ht="22.5" x14ac:dyDescent="0.2">
      <c r="B10377" s="144" t="s">
        <v>45012</v>
      </c>
      <c r="C10377" s="145" t="s">
        <v>45013</v>
      </c>
      <c r="D10377" s="145" t="s">
        <v>1549</v>
      </c>
      <c r="E10377" s="146">
        <v>13116.87</v>
      </c>
    </row>
    <row r="10378" spans="2:5" ht="22.5" x14ac:dyDescent="0.2">
      <c r="B10378" s="144" t="s">
        <v>45014</v>
      </c>
      <c r="C10378" s="145" t="s">
        <v>45015</v>
      </c>
      <c r="D10378" s="145" t="s">
        <v>1549</v>
      </c>
      <c r="E10378" s="146">
        <v>53682.01</v>
      </c>
    </row>
    <row r="10379" spans="2:5" ht="22.5" x14ac:dyDescent="0.2">
      <c r="B10379" s="144" t="s">
        <v>45016</v>
      </c>
      <c r="C10379" s="145" t="s">
        <v>45017</v>
      </c>
      <c r="D10379" s="145" t="s">
        <v>1549</v>
      </c>
      <c r="E10379" s="146">
        <v>9230.39</v>
      </c>
    </row>
    <row r="10380" spans="2:5" ht="22.5" x14ac:dyDescent="0.2">
      <c r="B10380" s="144" t="s">
        <v>45018</v>
      </c>
      <c r="C10380" s="145" t="s">
        <v>45019</v>
      </c>
      <c r="D10380" s="145" t="s">
        <v>1549</v>
      </c>
      <c r="E10380" s="146">
        <v>24047.599999999999</v>
      </c>
    </row>
    <row r="10381" spans="2:5" x14ac:dyDescent="0.2">
      <c r="B10381" s="144" t="s">
        <v>45020</v>
      </c>
      <c r="C10381" s="145" t="s">
        <v>45021</v>
      </c>
      <c r="D10381" s="145" t="s">
        <v>1549</v>
      </c>
      <c r="E10381" s="146">
        <v>113.7</v>
      </c>
    </row>
    <row r="10382" spans="2:5" x14ac:dyDescent="0.2">
      <c r="B10382" s="144" t="s">
        <v>45022</v>
      </c>
      <c r="C10382" s="145" t="s">
        <v>45023</v>
      </c>
      <c r="D10382" s="145" t="s">
        <v>1549</v>
      </c>
      <c r="E10382" s="146">
        <v>2.7</v>
      </c>
    </row>
    <row r="10383" spans="2:5" x14ac:dyDescent="0.2">
      <c r="B10383" s="144" t="s">
        <v>45024</v>
      </c>
      <c r="C10383" s="145" t="s">
        <v>45025</v>
      </c>
      <c r="D10383" s="145" t="s">
        <v>1549</v>
      </c>
      <c r="E10383" s="146">
        <v>5.8</v>
      </c>
    </row>
    <row r="10384" spans="2:5" x14ac:dyDescent="0.2">
      <c r="B10384" s="144" t="s">
        <v>45026</v>
      </c>
      <c r="C10384" s="145" t="s">
        <v>45027</v>
      </c>
      <c r="D10384" s="145" t="s">
        <v>1549</v>
      </c>
      <c r="E10384" s="146">
        <v>54.83</v>
      </c>
    </row>
    <row r="10385" spans="2:5" x14ac:dyDescent="0.2">
      <c r="B10385" s="144" t="s">
        <v>45028</v>
      </c>
      <c r="C10385" s="145" t="s">
        <v>45029</v>
      </c>
      <c r="D10385" s="145" t="s">
        <v>1549</v>
      </c>
      <c r="E10385" s="146">
        <v>36.75</v>
      </c>
    </row>
    <row r="10386" spans="2:5" x14ac:dyDescent="0.2">
      <c r="B10386" s="144" t="s">
        <v>45030</v>
      </c>
      <c r="C10386" s="145" t="s">
        <v>45031</v>
      </c>
      <c r="D10386" s="145" t="s">
        <v>45032</v>
      </c>
      <c r="E10386" s="146">
        <v>205.75</v>
      </c>
    </row>
    <row r="10387" spans="2:5" x14ac:dyDescent="0.2">
      <c r="B10387" s="144" t="s">
        <v>45033</v>
      </c>
      <c r="C10387" s="145" t="s">
        <v>45034</v>
      </c>
      <c r="D10387" s="145" t="s">
        <v>23025</v>
      </c>
      <c r="E10387" s="146">
        <v>450</v>
      </c>
    </row>
    <row r="10388" spans="2:5" x14ac:dyDescent="0.2">
      <c r="B10388" s="144" t="s">
        <v>45035</v>
      </c>
      <c r="C10388" s="145" t="s">
        <v>45036</v>
      </c>
      <c r="D10388" s="145" t="s">
        <v>1549</v>
      </c>
      <c r="E10388" s="146">
        <v>70.900000000000006</v>
      </c>
    </row>
    <row r="10389" spans="2:5" x14ac:dyDescent="0.2">
      <c r="B10389" s="144" t="s">
        <v>45037</v>
      </c>
      <c r="C10389" s="145" t="s">
        <v>45038</v>
      </c>
      <c r="D10389" s="145" t="s">
        <v>1549</v>
      </c>
      <c r="E10389" s="146">
        <v>1456.06</v>
      </c>
    </row>
    <row r="10390" spans="2:5" x14ac:dyDescent="0.2">
      <c r="B10390" s="144" t="s">
        <v>45039</v>
      </c>
      <c r="C10390" s="145" t="s">
        <v>45040</v>
      </c>
      <c r="D10390" s="145" t="s">
        <v>1549</v>
      </c>
      <c r="E10390" s="146">
        <v>1879.26</v>
      </c>
    </row>
    <row r="10391" spans="2:5" x14ac:dyDescent="0.2">
      <c r="B10391" s="144" t="s">
        <v>45041</v>
      </c>
      <c r="C10391" s="145" t="s">
        <v>45042</v>
      </c>
      <c r="D10391" s="145" t="s">
        <v>1549</v>
      </c>
      <c r="E10391" s="146">
        <v>2321.9</v>
      </c>
    </row>
    <row r="10392" spans="2:5" x14ac:dyDescent="0.2">
      <c r="B10392" s="144" t="s">
        <v>45043</v>
      </c>
      <c r="C10392" s="145" t="s">
        <v>45044</v>
      </c>
      <c r="D10392" s="145" t="s">
        <v>1549</v>
      </c>
      <c r="E10392" s="146">
        <v>2875.04</v>
      </c>
    </row>
    <row r="10393" spans="2:5" x14ac:dyDescent="0.2">
      <c r="B10393" s="144" t="s">
        <v>45045</v>
      </c>
      <c r="C10393" s="145" t="s">
        <v>45046</v>
      </c>
      <c r="D10393" s="145" t="s">
        <v>1549</v>
      </c>
      <c r="E10393" s="146">
        <v>3249</v>
      </c>
    </row>
    <row r="10394" spans="2:5" x14ac:dyDescent="0.2">
      <c r="B10394" s="144" t="s">
        <v>45047</v>
      </c>
      <c r="C10394" s="145" t="s">
        <v>45048</v>
      </c>
      <c r="D10394" s="145" t="s">
        <v>1549</v>
      </c>
      <c r="E10394" s="146">
        <v>4033.79</v>
      </c>
    </row>
    <row r="10395" spans="2:5" x14ac:dyDescent="0.2">
      <c r="B10395" s="144" t="s">
        <v>45049</v>
      </c>
      <c r="C10395" s="145" t="s">
        <v>45050</v>
      </c>
      <c r="D10395" s="145" t="s">
        <v>1549</v>
      </c>
      <c r="E10395" s="146">
        <v>416.6</v>
      </c>
    </row>
    <row r="10396" spans="2:5" x14ac:dyDescent="0.2">
      <c r="B10396" s="144" t="s">
        <v>45051</v>
      </c>
      <c r="C10396" s="145" t="s">
        <v>45052</v>
      </c>
      <c r="D10396" s="145" t="s">
        <v>1549</v>
      </c>
      <c r="E10396" s="146">
        <v>22384.22</v>
      </c>
    </row>
    <row r="10397" spans="2:5" x14ac:dyDescent="0.2">
      <c r="B10397" s="144" t="s">
        <v>45053</v>
      </c>
      <c r="C10397" s="145" t="s">
        <v>45054</v>
      </c>
      <c r="D10397" s="145" t="s">
        <v>1549</v>
      </c>
      <c r="E10397" s="146">
        <v>26320.52</v>
      </c>
    </row>
    <row r="10398" spans="2:5" x14ac:dyDescent="0.2">
      <c r="B10398" s="144" t="s">
        <v>45055</v>
      </c>
      <c r="C10398" s="145" t="s">
        <v>45056</v>
      </c>
      <c r="D10398" s="145" t="s">
        <v>1549</v>
      </c>
      <c r="E10398" s="146">
        <v>466.66</v>
      </c>
    </row>
    <row r="10399" spans="2:5" x14ac:dyDescent="0.2">
      <c r="B10399" s="144" t="s">
        <v>45057</v>
      </c>
      <c r="C10399" s="145" t="s">
        <v>45058</v>
      </c>
      <c r="D10399" s="145" t="s">
        <v>1549</v>
      </c>
      <c r="E10399" s="146">
        <v>671.66</v>
      </c>
    </row>
    <row r="10400" spans="2:5" x14ac:dyDescent="0.2">
      <c r="B10400" s="144" t="s">
        <v>45059</v>
      </c>
      <c r="C10400" s="145" t="s">
        <v>45060</v>
      </c>
      <c r="D10400" s="145" t="s">
        <v>1549</v>
      </c>
      <c r="E10400" s="146">
        <v>1027.1300000000001</v>
      </c>
    </row>
    <row r="10401" spans="2:5" x14ac:dyDescent="0.2">
      <c r="B10401" s="144" t="s">
        <v>45061</v>
      </c>
      <c r="C10401" s="145" t="s">
        <v>45062</v>
      </c>
      <c r="D10401" s="145" t="s">
        <v>1549</v>
      </c>
      <c r="E10401" s="146">
        <v>1405.33</v>
      </c>
    </row>
    <row r="10402" spans="2:5" x14ac:dyDescent="0.2">
      <c r="B10402" s="144" t="s">
        <v>45063</v>
      </c>
      <c r="C10402" s="145" t="s">
        <v>45064</v>
      </c>
      <c r="D10402" s="145" t="s">
        <v>1549</v>
      </c>
      <c r="E10402" s="146">
        <v>2207.7600000000002</v>
      </c>
    </row>
    <row r="10403" spans="2:5" x14ac:dyDescent="0.2">
      <c r="B10403" s="144" t="s">
        <v>45065</v>
      </c>
      <c r="C10403" s="145" t="s">
        <v>45066</v>
      </c>
      <c r="D10403" s="145" t="s">
        <v>1549</v>
      </c>
      <c r="E10403" s="146">
        <v>2264.86</v>
      </c>
    </row>
    <row r="10404" spans="2:5" x14ac:dyDescent="0.2">
      <c r="B10404" s="144" t="s">
        <v>45067</v>
      </c>
      <c r="C10404" s="145" t="s">
        <v>45068</v>
      </c>
      <c r="D10404" s="145" t="s">
        <v>1549</v>
      </c>
      <c r="E10404" s="146">
        <v>3803.82</v>
      </c>
    </row>
    <row r="10405" spans="2:5" x14ac:dyDescent="0.2">
      <c r="B10405" s="144" t="s">
        <v>45069</v>
      </c>
      <c r="C10405" s="145" t="s">
        <v>45070</v>
      </c>
      <c r="D10405" s="145" t="s">
        <v>1549</v>
      </c>
      <c r="E10405" s="146">
        <v>265.77</v>
      </c>
    </row>
    <row r="10406" spans="2:5" x14ac:dyDescent="0.2">
      <c r="B10406" s="144" t="s">
        <v>45071</v>
      </c>
      <c r="C10406" s="145" t="s">
        <v>45072</v>
      </c>
      <c r="D10406" s="145" t="s">
        <v>1549</v>
      </c>
      <c r="E10406" s="146">
        <v>4685.09</v>
      </c>
    </row>
    <row r="10407" spans="2:5" x14ac:dyDescent="0.2">
      <c r="B10407" s="144" t="s">
        <v>45073</v>
      </c>
      <c r="C10407" s="145" t="s">
        <v>45074</v>
      </c>
      <c r="D10407" s="145" t="s">
        <v>1549</v>
      </c>
      <c r="E10407" s="146">
        <v>6818.04</v>
      </c>
    </row>
    <row r="10408" spans="2:5" x14ac:dyDescent="0.2">
      <c r="B10408" s="144" t="s">
        <v>45075</v>
      </c>
      <c r="C10408" s="145" t="s">
        <v>45076</v>
      </c>
      <c r="D10408" s="145" t="s">
        <v>1549</v>
      </c>
      <c r="E10408" s="146">
        <v>13040.34</v>
      </c>
    </row>
    <row r="10409" spans="2:5" x14ac:dyDescent="0.2">
      <c r="B10409" s="144" t="s">
        <v>45077</v>
      </c>
      <c r="C10409" s="145" t="s">
        <v>45078</v>
      </c>
      <c r="D10409" s="145" t="s">
        <v>1549</v>
      </c>
      <c r="E10409" s="146">
        <v>381.73</v>
      </c>
    </row>
    <row r="10410" spans="2:5" x14ac:dyDescent="0.2">
      <c r="B10410" s="144" t="s">
        <v>45079</v>
      </c>
      <c r="C10410" s="145" t="s">
        <v>45080</v>
      </c>
      <c r="D10410" s="145" t="s">
        <v>1549</v>
      </c>
      <c r="E10410" s="146">
        <v>388.41</v>
      </c>
    </row>
    <row r="10411" spans="2:5" x14ac:dyDescent="0.2">
      <c r="B10411" s="144" t="s">
        <v>45081</v>
      </c>
      <c r="C10411" s="145" t="s">
        <v>45082</v>
      </c>
      <c r="D10411" s="145" t="s">
        <v>1549</v>
      </c>
      <c r="E10411" s="146">
        <v>13211.12</v>
      </c>
    </row>
    <row r="10412" spans="2:5" x14ac:dyDescent="0.2">
      <c r="B10412" s="144" t="s">
        <v>45083</v>
      </c>
      <c r="C10412" s="145" t="s">
        <v>45084</v>
      </c>
      <c r="D10412" s="145" t="s">
        <v>1549</v>
      </c>
      <c r="E10412" s="146">
        <v>17920.599999999999</v>
      </c>
    </row>
    <row r="10413" spans="2:5" x14ac:dyDescent="0.2">
      <c r="B10413" s="144" t="s">
        <v>45085</v>
      </c>
      <c r="C10413" s="145" t="s">
        <v>45086</v>
      </c>
      <c r="D10413" s="145" t="s">
        <v>1549</v>
      </c>
      <c r="E10413" s="146">
        <v>678.84</v>
      </c>
    </row>
    <row r="10414" spans="2:5" x14ac:dyDescent="0.2">
      <c r="B10414" s="144" t="s">
        <v>45087</v>
      </c>
      <c r="C10414" s="145" t="s">
        <v>45088</v>
      </c>
      <c r="D10414" s="145" t="s">
        <v>1549</v>
      </c>
      <c r="E10414" s="146">
        <v>727.3</v>
      </c>
    </row>
    <row r="10415" spans="2:5" x14ac:dyDescent="0.2">
      <c r="B10415" s="144" t="s">
        <v>45089</v>
      </c>
      <c r="C10415" s="145" t="s">
        <v>45090</v>
      </c>
      <c r="D10415" s="145" t="s">
        <v>1549</v>
      </c>
      <c r="E10415" s="146">
        <v>922.42</v>
      </c>
    </row>
    <row r="10416" spans="2:5" x14ac:dyDescent="0.2">
      <c r="B10416" s="144" t="s">
        <v>45091</v>
      </c>
      <c r="C10416" s="145" t="s">
        <v>45092</v>
      </c>
      <c r="D10416" s="145" t="s">
        <v>1549</v>
      </c>
      <c r="E10416" s="146">
        <v>913.52</v>
      </c>
    </row>
    <row r="10417" spans="2:5" x14ac:dyDescent="0.2">
      <c r="B10417" s="144" t="s">
        <v>45093</v>
      </c>
      <c r="C10417" s="145" t="s">
        <v>45094</v>
      </c>
      <c r="D10417" s="145" t="s">
        <v>1549</v>
      </c>
      <c r="E10417" s="146">
        <v>36.119999999999997</v>
      </c>
    </row>
    <row r="10418" spans="2:5" x14ac:dyDescent="0.2">
      <c r="B10418" s="144" t="s">
        <v>45095</v>
      </c>
      <c r="C10418" s="145" t="s">
        <v>45096</v>
      </c>
      <c r="D10418" s="145" t="s">
        <v>1549</v>
      </c>
      <c r="E10418" s="146">
        <v>1121.99</v>
      </c>
    </row>
    <row r="10419" spans="2:5" x14ac:dyDescent="0.2">
      <c r="B10419" s="144" t="s">
        <v>45097</v>
      </c>
      <c r="C10419" s="145" t="s">
        <v>45098</v>
      </c>
      <c r="D10419" s="145" t="s">
        <v>1549</v>
      </c>
      <c r="E10419" s="146">
        <v>2711.37</v>
      </c>
    </row>
    <row r="10420" spans="2:5" x14ac:dyDescent="0.2">
      <c r="B10420" s="144" t="s">
        <v>45099</v>
      </c>
      <c r="C10420" s="145" t="s">
        <v>45100</v>
      </c>
      <c r="D10420" s="145" t="s">
        <v>1549</v>
      </c>
      <c r="E10420" s="146">
        <v>3690.93</v>
      </c>
    </row>
    <row r="10421" spans="2:5" x14ac:dyDescent="0.2">
      <c r="B10421" s="144" t="s">
        <v>45101</v>
      </c>
      <c r="C10421" s="145" t="s">
        <v>45102</v>
      </c>
      <c r="D10421" s="145" t="s">
        <v>1549</v>
      </c>
      <c r="E10421" s="146">
        <v>4284.6899999999996</v>
      </c>
    </row>
    <row r="10422" spans="2:5" x14ac:dyDescent="0.2">
      <c r="B10422" s="144" t="s">
        <v>45103</v>
      </c>
      <c r="C10422" s="145" t="s">
        <v>45104</v>
      </c>
      <c r="D10422" s="145" t="s">
        <v>1549</v>
      </c>
      <c r="E10422" s="146">
        <v>5539.5</v>
      </c>
    </row>
    <row r="10423" spans="2:5" x14ac:dyDescent="0.2">
      <c r="B10423" s="144" t="s">
        <v>45105</v>
      </c>
      <c r="C10423" s="145" t="s">
        <v>45106</v>
      </c>
      <c r="D10423" s="145" t="s">
        <v>1549</v>
      </c>
      <c r="E10423" s="146">
        <v>5801.86</v>
      </c>
    </row>
    <row r="10424" spans="2:5" x14ac:dyDescent="0.2">
      <c r="B10424" s="144" t="s">
        <v>45107</v>
      </c>
      <c r="C10424" s="145" t="s">
        <v>45108</v>
      </c>
      <c r="D10424" s="145" t="s">
        <v>1549</v>
      </c>
      <c r="E10424" s="146">
        <v>5817.31</v>
      </c>
    </row>
    <row r="10425" spans="2:5" x14ac:dyDescent="0.2">
      <c r="B10425" s="144" t="s">
        <v>45109</v>
      </c>
      <c r="C10425" s="145" t="s">
        <v>45110</v>
      </c>
      <c r="D10425" s="145" t="s">
        <v>1549</v>
      </c>
      <c r="E10425" s="146">
        <v>7395.26</v>
      </c>
    </row>
    <row r="10426" spans="2:5" x14ac:dyDescent="0.2">
      <c r="B10426" s="144" t="s">
        <v>45111</v>
      </c>
      <c r="C10426" s="145" t="s">
        <v>45112</v>
      </c>
      <c r="D10426" s="145" t="s">
        <v>1549</v>
      </c>
      <c r="E10426" s="146">
        <v>399</v>
      </c>
    </row>
    <row r="10427" spans="2:5" x14ac:dyDescent="0.2">
      <c r="B10427" s="144" t="s">
        <v>45113</v>
      </c>
      <c r="C10427" s="145" t="s">
        <v>45114</v>
      </c>
      <c r="D10427" s="145" t="s">
        <v>1549</v>
      </c>
      <c r="E10427" s="146">
        <v>13.16</v>
      </c>
    </row>
    <row r="10428" spans="2:5" x14ac:dyDescent="0.2">
      <c r="B10428" s="144" t="s">
        <v>45115</v>
      </c>
      <c r="C10428" s="145" t="s">
        <v>45116</v>
      </c>
      <c r="D10428" s="145" t="s">
        <v>1549</v>
      </c>
      <c r="E10428" s="146">
        <v>47.92</v>
      </c>
    </row>
    <row r="10429" spans="2:5" x14ac:dyDescent="0.2">
      <c r="B10429" s="144" t="s">
        <v>45117</v>
      </c>
      <c r="C10429" s="145" t="s">
        <v>45118</v>
      </c>
      <c r="D10429" s="145" t="s">
        <v>1549</v>
      </c>
      <c r="E10429" s="146">
        <v>46.08</v>
      </c>
    </row>
    <row r="10430" spans="2:5" x14ac:dyDescent="0.2">
      <c r="B10430" s="144" t="s">
        <v>45119</v>
      </c>
      <c r="C10430" s="145" t="s">
        <v>45120</v>
      </c>
      <c r="D10430" s="145" t="s">
        <v>1549</v>
      </c>
      <c r="E10430" s="146">
        <v>128.18</v>
      </c>
    </row>
    <row r="10431" spans="2:5" x14ac:dyDescent="0.2">
      <c r="B10431" s="144" t="s">
        <v>45121</v>
      </c>
      <c r="C10431" s="145" t="s">
        <v>45122</v>
      </c>
      <c r="D10431" s="145" t="s">
        <v>1549</v>
      </c>
      <c r="E10431" s="146">
        <v>229.18</v>
      </c>
    </row>
    <row r="10432" spans="2:5" x14ac:dyDescent="0.2">
      <c r="B10432" s="144" t="s">
        <v>45123</v>
      </c>
      <c r="C10432" s="145" t="s">
        <v>45124</v>
      </c>
      <c r="D10432" s="145" t="s">
        <v>1549</v>
      </c>
      <c r="E10432" s="146">
        <v>323.5</v>
      </c>
    </row>
    <row r="10433" spans="2:5" x14ac:dyDescent="0.2">
      <c r="B10433" s="144" t="s">
        <v>45125</v>
      </c>
      <c r="C10433" s="145" t="s">
        <v>45126</v>
      </c>
      <c r="D10433" s="145" t="s">
        <v>1549</v>
      </c>
      <c r="E10433" s="146">
        <v>388.83</v>
      </c>
    </row>
    <row r="10434" spans="2:5" x14ac:dyDescent="0.2">
      <c r="B10434" s="144" t="s">
        <v>45127</v>
      </c>
      <c r="C10434" s="145" t="s">
        <v>45128</v>
      </c>
      <c r="D10434" s="145" t="s">
        <v>1549</v>
      </c>
      <c r="E10434" s="146">
        <v>452.55</v>
      </c>
    </row>
    <row r="10435" spans="2:5" x14ac:dyDescent="0.2">
      <c r="B10435" s="144" t="s">
        <v>45129</v>
      </c>
      <c r="C10435" s="145" t="s">
        <v>45130</v>
      </c>
      <c r="D10435" s="145" t="s">
        <v>1549</v>
      </c>
      <c r="E10435" s="146">
        <v>11.21</v>
      </c>
    </row>
    <row r="10436" spans="2:5" x14ac:dyDescent="0.2">
      <c r="B10436" s="144" t="s">
        <v>45131</v>
      </c>
      <c r="C10436" s="145" t="s">
        <v>45132</v>
      </c>
      <c r="D10436" s="145" t="s">
        <v>1549</v>
      </c>
      <c r="E10436" s="146">
        <v>24.91</v>
      </c>
    </row>
    <row r="10437" spans="2:5" x14ac:dyDescent="0.2">
      <c r="B10437" s="144" t="s">
        <v>45133</v>
      </c>
      <c r="C10437" s="145" t="s">
        <v>45134</v>
      </c>
      <c r="D10437" s="145" t="s">
        <v>1549</v>
      </c>
      <c r="E10437" s="146">
        <v>82.06</v>
      </c>
    </row>
    <row r="10438" spans="2:5" x14ac:dyDescent="0.2">
      <c r="B10438" s="144" t="s">
        <v>45135</v>
      </c>
      <c r="C10438" s="145" t="s">
        <v>45136</v>
      </c>
      <c r="D10438" s="145" t="s">
        <v>1549</v>
      </c>
      <c r="E10438" s="146">
        <v>141.47999999999999</v>
      </c>
    </row>
    <row r="10439" spans="2:5" x14ac:dyDescent="0.2">
      <c r="B10439" s="144" t="s">
        <v>45137</v>
      </c>
      <c r="C10439" s="145" t="s">
        <v>45138</v>
      </c>
      <c r="D10439" s="145" t="s">
        <v>1549</v>
      </c>
      <c r="E10439" s="146">
        <v>204.17</v>
      </c>
    </row>
    <row r="10440" spans="2:5" x14ac:dyDescent="0.2">
      <c r="B10440" s="144" t="s">
        <v>45139</v>
      </c>
      <c r="C10440" s="145" t="s">
        <v>45140</v>
      </c>
      <c r="D10440" s="145" t="s">
        <v>1549</v>
      </c>
      <c r="E10440" s="146">
        <v>270.06</v>
      </c>
    </row>
    <row r="10441" spans="2:5" x14ac:dyDescent="0.2">
      <c r="B10441" s="144" t="s">
        <v>45141</v>
      </c>
      <c r="C10441" s="145" t="s">
        <v>45142</v>
      </c>
      <c r="D10441" s="145" t="s">
        <v>1549</v>
      </c>
      <c r="E10441" s="146">
        <v>319.01</v>
      </c>
    </row>
    <row r="10442" spans="2:5" x14ac:dyDescent="0.2">
      <c r="B10442" s="144" t="s">
        <v>45143</v>
      </c>
      <c r="C10442" s="145" t="s">
        <v>45144</v>
      </c>
      <c r="D10442" s="145" t="s">
        <v>1549</v>
      </c>
      <c r="E10442" s="146">
        <v>25.46</v>
      </c>
    </row>
    <row r="10443" spans="2:5" x14ac:dyDescent="0.2">
      <c r="B10443" s="144" t="s">
        <v>45145</v>
      </c>
      <c r="C10443" s="145" t="s">
        <v>45146</v>
      </c>
      <c r="D10443" s="145" t="s">
        <v>1549</v>
      </c>
      <c r="E10443" s="146">
        <v>6.42</v>
      </c>
    </row>
    <row r="10444" spans="2:5" x14ac:dyDescent="0.2">
      <c r="B10444" s="144" t="s">
        <v>45147</v>
      </c>
      <c r="C10444" s="145" t="s">
        <v>45148</v>
      </c>
      <c r="D10444" s="145" t="s">
        <v>1549</v>
      </c>
      <c r="E10444" s="146">
        <v>14.16</v>
      </c>
    </row>
    <row r="10445" spans="2:5" x14ac:dyDescent="0.2">
      <c r="B10445" s="144" t="s">
        <v>45149</v>
      </c>
      <c r="C10445" s="145" t="s">
        <v>45150</v>
      </c>
      <c r="D10445" s="145" t="s">
        <v>1549</v>
      </c>
      <c r="E10445" s="146">
        <v>30.22</v>
      </c>
    </row>
    <row r="10446" spans="2:5" x14ac:dyDescent="0.2">
      <c r="B10446" s="144" t="s">
        <v>45151</v>
      </c>
      <c r="C10446" s="145" t="s">
        <v>45152</v>
      </c>
      <c r="D10446" s="145" t="s">
        <v>1549</v>
      </c>
      <c r="E10446" s="146">
        <v>67.14</v>
      </c>
    </row>
    <row r="10447" spans="2:5" x14ac:dyDescent="0.2">
      <c r="B10447" s="144" t="s">
        <v>45153</v>
      </c>
      <c r="C10447" s="145" t="s">
        <v>45154</v>
      </c>
      <c r="D10447" s="145" t="s">
        <v>1549</v>
      </c>
      <c r="E10447" s="146">
        <v>115.09</v>
      </c>
    </row>
    <row r="10448" spans="2:5" x14ac:dyDescent="0.2">
      <c r="B10448" s="144" t="s">
        <v>45155</v>
      </c>
      <c r="C10448" s="145" t="s">
        <v>45156</v>
      </c>
      <c r="D10448" s="145" t="s">
        <v>1549</v>
      </c>
      <c r="E10448" s="146">
        <v>207.36</v>
      </c>
    </row>
    <row r="10449" spans="2:5" x14ac:dyDescent="0.2">
      <c r="B10449" s="144" t="s">
        <v>45157</v>
      </c>
      <c r="C10449" s="145" t="s">
        <v>45158</v>
      </c>
      <c r="D10449" s="145" t="s">
        <v>1549</v>
      </c>
      <c r="E10449" s="146">
        <v>308.58</v>
      </c>
    </row>
    <row r="10450" spans="2:5" x14ac:dyDescent="0.2">
      <c r="B10450" s="144" t="s">
        <v>45159</v>
      </c>
      <c r="C10450" s="145" t="s">
        <v>45160</v>
      </c>
      <c r="D10450" s="145" t="s">
        <v>1549</v>
      </c>
      <c r="E10450" s="146">
        <v>0.81</v>
      </c>
    </row>
    <row r="10451" spans="2:5" x14ac:dyDescent="0.2">
      <c r="B10451" s="144" t="s">
        <v>45161</v>
      </c>
      <c r="C10451" s="145" t="s">
        <v>45162</v>
      </c>
      <c r="D10451" s="145" t="s">
        <v>1549</v>
      </c>
      <c r="E10451" s="146">
        <v>1.44</v>
      </c>
    </row>
    <row r="10452" spans="2:5" x14ac:dyDescent="0.2">
      <c r="B10452" s="144" t="s">
        <v>45163</v>
      </c>
      <c r="C10452" s="145" t="s">
        <v>45164</v>
      </c>
      <c r="D10452" s="145" t="s">
        <v>1549</v>
      </c>
      <c r="E10452" s="146">
        <v>2.34</v>
      </c>
    </row>
    <row r="10453" spans="2:5" x14ac:dyDescent="0.2">
      <c r="B10453" s="144" t="s">
        <v>45165</v>
      </c>
      <c r="C10453" s="145" t="s">
        <v>45166</v>
      </c>
      <c r="D10453" s="145" t="s">
        <v>1549</v>
      </c>
      <c r="E10453" s="146">
        <v>38</v>
      </c>
    </row>
    <row r="10454" spans="2:5" x14ac:dyDescent="0.2">
      <c r="B10454" s="144" t="s">
        <v>45167</v>
      </c>
      <c r="C10454" s="145" t="s">
        <v>45168</v>
      </c>
      <c r="D10454" s="145" t="s">
        <v>1549</v>
      </c>
      <c r="E10454" s="146">
        <v>8.27</v>
      </c>
    </row>
    <row r="10455" spans="2:5" x14ac:dyDescent="0.2">
      <c r="B10455" s="144" t="s">
        <v>45169</v>
      </c>
      <c r="C10455" s="145" t="s">
        <v>45170</v>
      </c>
      <c r="D10455" s="145" t="s">
        <v>1549</v>
      </c>
      <c r="E10455" s="146">
        <v>41.01</v>
      </c>
    </row>
    <row r="10456" spans="2:5" x14ac:dyDescent="0.2">
      <c r="B10456" s="144" t="s">
        <v>45171</v>
      </c>
      <c r="C10456" s="145" t="s">
        <v>45172</v>
      </c>
      <c r="D10456" s="145" t="s">
        <v>1549</v>
      </c>
      <c r="E10456" s="146">
        <v>43.78</v>
      </c>
    </row>
    <row r="10457" spans="2:5" x14ac:dyDescent="0.2">
      <c r="B10457" s="144" t="s">
        <v>45173</v>
      </c>
      <c r="C10457" s="145" t="s">
        <v>45174</v>
      </c>
      <c r="D10457" s="145" t="s">
        <v>1549</v>
      </c>
      <c r="E10457" s="146">
        <v>10.87</v>
      </c>
    </row>
    <row r="10458" spans="2:5" x14ac:dyDescent="0.2">
      <c r="B10458" s="144" t="s">
        <v>45175</v>
      </c>
      <c r="C10458" s="145" t="s">
        <v>45176</v>
      </c>
      <c r="D10458" s="145" t="s">
        <v>1549</v>
      </c>
      <c r="E10458" s="146">
        <v>36.28</v>
      </c>
    </row>
    <row r="10459" spans="2:5" x14ac:dyDescent="0.2">
      <c r="B10459" s="144" t="s">
        <v>45177</v>
      </c>
      <c r="C10459" s="145" t="s">
        <v>45178</v>
      </c>
      <c r="D10459" s="145" t="s">
        <v>1549</v>
      </c>
      <c r="E10459" s="146">
        <v>205.53</v>
      </c>
    </row>
    <row r="10460" spans="2:5" x14ac:dyDescent="0.2">
      <c r="B10460" s="144" t="s">
        <v>45179</v>
      </c>
      <c r="C10460" s="145" t="s">
        <v>45180</v>
      </c>
      <c r="D10460" s="145" t="s">
        <v>1549</v>
      </c>
      <c r="E10460" s="146">
        <v>88.86</v>
      </c>
    </row>
    <row r="10461" spans="2:5" x14ac:dyDescent="0.2">
      <c r="B10461" s="144" t="s">
        <v>45181</v>
      </c>
      <c r="C10461" s="145" t="s">
        <v>45182</v>
      </c>
      <c r="D10461" s="145" t="s">
        <v>1549</v>
      </c>
      <c r="E10461" s="146">
        <v>113.02</v>
      </c>
    </row>
    <row r="10462" spans="2:5" x14ac:dyDescent="0.2">
      <c r="B10462" s="144" t="s">
        <v>45183</v>
      </c>
      <c r="C10462" s="145" t="s">
        <v>45184</v>
      </c>
      <c r="D10462" s="145" t="s">
        <v>1549</v>
      </c>
      <c r="E10462" s="146">
        <v>58.04</v>
      </c>
    </row>
    <row r="10463" spans="2:5" x14ac:dyDescent="0.2">
      <c r="B10463" s="144" t="s">
        <v>45185</v>
      </c>
      <c r="C10463" s="145" t="s">
        <v>45186</v>
      </c>
      <c r="D10463" s="145" t="s">
        <v>1549</v>
      </c>
      <c r="E10463" s="146">
        <v>70.59</v>
      </c>
    </row>
    <row r="10464" spans="2:5" x14ac:dyDescent="0.2">
      <c r="B10464" s="144" t="s">
        <v>45187</v>
      </c>
      <c r="C10464" s="145" t="s">
        <v>45188</v>
      </c>
      <c r="D10464" s="145" t="s">
        <v>1549</v>
      </c>
      <c r="E10464" s="146">
        <v>4.58</v>
      </c>
    </row>
    <row r="10465" spans="2:5" x14ac:dyDescent="0.2">
      <c r="B10465" s="144" t="s">
        <v>45189</v>
      </c>
      <c r="C10465" s="145" t="s">
        <v>45190</v>
      </c>
      <c r="D10465" s="145" t="s">
        <v>1549</v>
      </c>
      <c r="E10465" s="146">
        <v>1.44</v>
      </c>
    </row>
    <row r="10466" spans="2:5" x14ac:dyDescent="0.2">
      <c r="B10466" s="144" t="s">
        <v>45191</v>
      </c>
      <c r="C10466" s="145" t="s">
        <v>45192</v>
      </c>
      <c r="D10466" s="145" t="s">
        <v>1549</v>
      </c>
      <c r="E10466" s="146">
        <v>30495.27</v>
      </c>
    </row>
    <row r="10467" spans="2:5" x14ac:dyDescent="0.2">
      <c r="B10467" s="144" t="s">
        <v>45193</v>
      </c>
      <c r="C10467" s="145" t="s">
        <v>45194</v>
      </c>
      <c r="D10467" s="145" t="s">
        <v>1549</v>
      </c>
      <c r="E10467" s="146">
        <v>32164.240000000002</v>
      </c>
    </row>
    <row r="10468" spans="2:5" x14ac:dyDescent="0.2">
      <c r="B10468" s="144" t="s">
        <v>45195</v>
      </c>
      <c r="C10468" s="145" t="s">
        <v>45196</v>
      </c>
      <c r="D10468" s="145" t="s">
        <v>1549</v>
      </c>
      <c r="E10468" s="146">
        <v>2788.64</v>
      </c>
    </row>
    <row r="10469" spans="2:5" x14ac:dyDescent="0.2">
      <c r="B10469" s="144" t="s">
        <v>45197</v>
      </c>
      <c r="C10469" s="145" t="s">
        <v>45198</v>
      </c>
      <c r="D10469" s="145" t="s">
        <v>1549</v>
      </c>
      <c r="E10469" s="146">
        <v>3637.04</v>
      </c>
    </row>
    <row r="10470" spans="2:5" x14ac:dyDescent="0.2">
      <c r="B10470" s="144" t="s">
        <v>45199</v>
      </c>
      <c r="C10470" s="145" t="s">
        <v>45200</v>
      </c>
      <c r="D10470" s="145" t="s">
        <v>1549</v>
      </c>
      <c r="E10470" s="146">
        <v>4763.51</v>
      </c>
    </row>
    <row r="10471" spans="2:5" x14ac:dyDescent="0.2">
      <c r="B10471" s="144" t="s">
        <v>45201</v>
      </c>
      <c r="C10471" s="145" t="s">
        <v>45202</v>
      </c>
      <c r="D10471" s="145" t="s">
        <v>1549</v>
      </c>
      <c r="E10471" s="146">
        <v>6428.97</v>
      </c>
    </row>
    <row r="10472" spans="2:5" x14ac:dyDescent="0.2">
      <c r="B10472" s="144" t="s">
        <v>45203</v>
      </c>
      <c r="C10472" s="145" t="s">
        <v>45204</v>
      </c>
      <c r="D10472" s="145" t="s">
        <v>1549</v>
      </c>
      <c r="E10472" s="146">
        <v>9515.48</v>
      </c>
    </row>
    <row r="10473" spans="2:5" x14ac:dyDescent="0.2">
      <c r="B10473" s="144" t="s">
        <v>45205</v>
      </c>
      <c r="C10473" s="145" t="s">
        <v>45206</v>
      </c>
      <c r="D10473" s="145" t="s">
        <v>1549</v>
      </c>
      <c r="E10473" s="146">
        <v>17028.16</v>
      </c>
    </row>
    <row r="10474" spans="2:5" x14ac:dyDescent="0.2">
      <c r="B10474" s="144" t="s">
        <v>45207</v>
      </c>
      <c r="C10474" s="145" t="s">
        <v>45208</v>
      </c>
      <c r="D10474" s="145" t="s">
        <v>1549</v>
      </c>
      <c r="E10474" s="146">
        <v>20197.64</v>
      </c>
    </row>
    <row r="10475" spans="2:5" x14ac:dyDescent="0.2">
      <c r="B10475" s="144" t="s">
        <v>45209</v>
      </c>
      <c r="C10475" s="145" t="s">
        <v>45210</v>
      </c>
      <c r="D10475" s="145" t="s">
        <v>1549</v>
      </c>
      <c r="E10475" s="146">
        <v>178.52</v>
      </c>
    </row>
    <row r="10476" spans="2:5" x14ac:dyDescent="0.2">
      <c r="B10476" s="144" t="s">
        <v>45211</v>
      </c>
      <c r="C10476" s="145" t="s">
        <v>45212</v>
      </c>
      <c r="D10476" s="145" t="s">
        <v>1549</v>
      </c>
      <c r="E10476" s="146">
        <v>10543.05</v>
      </c>
    </row>
    <row r="10477" spans="2:5" x14ac:dyDescent="0.2">
      <c r="B10477" s="144" t="s">
        <v>45213</v>
      </c>
      <c r="C10477" s="145" t="s">
        <v>45214</v>
      </c>
      <c r="D10477" s="145" t="s">
        <v>1549</v>
      </c>
      <c r="E10477" s="146">
        <v>11398.9</v>
      </c>
    </row>
    <row r="10478" spans="2:5" x14ac:dyDescent="0.2">
      <c r="B10478" s="144" t="s">
        <v>45215</v>
      </c>
      <c r="C10478" s="145" t="s">
        <v>45216</v>
      </c>
      <c r="D10478" s="145" t="s">
        <v>1549</v>
      </c>
      <c r="E10478" s="146">
        <v>262.77999999999997</v>
      </c>
    </row>
    <row r="10479" spans="2:5" x14ac:dyDescent="0.2">
      <c r="B10479" s="144" t="s">
        <v>45217</v>
      </c>
      <c r="C10479" s="145" t="s">
        <v>45218</v>
      </c>
      <c r="D10479" s="145" t="s">
        <v>1549</v>
      </c>
      <c r="E10479" s="146">
        <v>369.58</v>
      </c>
    </row>
    <row r="10480" spans="2:5" x14ac:dyDescent="0.2">
      <c r="B10480" s="144" t="s">
        <v>45219</v>
      </c>
      <c r="C10480" s="145" t="s">
        <v>45220</v>
      </c>
      <c r="D10480" s="145" t="s">
        <v>1549</v>
      </c>
      <c r="E10480" s="146">
        <v>483.19</v>
      </c>
    </row>
    <row r="10481" spans="2:5" x14ac:dyDescent="0.2">
      <c r="B10481" s="144" t="s">
        <v>45221</v>
      </c>
      <c r="C10481" s="145" t="s">
        <v>45222</v>
      </c>
      <c r="D10481" s="145" t="s">
        <v>1549</v>
      </c>
      <c r="E10481" s="146">
        <v>600.98</v>
      </c>
    </row>
    <row r="10482" spans="2:5" x14ac:dyDescent="0.2">
      <c r="B10482" s="144" t="s">
        <v>45223</v>
      </c>
      <c r="C10482" s="145" t="s">
        <v>45224</v>
      </c>
      <c r="D10482" s="145" t="s">
        <v>1549</v>
      </c>
      <c r="E10482" s="146">
        <v>1067.99</v>
      </c>
    </row>
    <row r="10483" spans="2:5" x14ac:dyDescent="0.2">
      <c r="B10483" s="144" t="s">
        <v>45225</v>
      </c>
      <c r="C10483" s="145" t="s">
        <v>45226</v>
      </c>
      <c r="D10483" s="145" t="s">
        <v>1549</v>
      </c>
      <c r="E10483" s="146">
        <v>1294.06</v>
      </c>
    </row>
    <row r="10484" spans="2:5" x14ac:dyDescent="0.2">
      <c r="B10484" s="144" t="s">
        <v>45227</v>
      </c>
      <c r="C10484" s="145" t="s">
        <v>45228</v>
      </c>
      <c r="D10484" s="145" t="s">
        <v>1549</v>
      </c>
      <c r="E10484" s="146">
        <v>74.739999999999995</v>
      </c>
    </row>
    <row r="10485" spans="2:5" x14ac:dyDescent="0.2">
      <c r="B10485" s="144" t="s">
        <v>45229</v>
      </c>
      <c r="C10485" s="145" t="s">
        <v>45230</v>
      </c>
      <c r="D10485" s="145" t="s">
        <v>1549</v>
      </c>
      <c r="E10485" s="146">
        <v>1944.82</v>
      </c>
    </row>
    <row r="10486" spans="2:5" x14ac:dyDescent="0.2">
      <c r="B10486" s="144" t="s">
        <v>45231</v>
      </c>
      <c r="C10486" s="145" t="s">
        <v>45232</v>
      </c>
      <c r="D10486" s="145" t="s">
        <v>1549</v>
      </c>
      <c r="E10486" s="146">
        <v>4751.3</v>
      </c>
    </row>
    <row r="10487" spans="2:5" x14ac:dyDescent="0.2">
      <c r="B10487" s="144" t="s">
        <v>45233</v>
      </c>
      <c r="C10487" s="145" t="s">
        <v>45234</v>
      </c>
      <c r="D10487" s="145" t="s">
        <v>1549</v>
      </c>
      <c r="E10487" s="146">
        <v>5747.69</v>
      </c>
    </row>
    <row r="10488" spans="2:5" x14ac:dyDescent="0.2">
      <c r="B10488" s="144" t="s">
        <v>45235</v>
      </c>
      <c r="C10488" s="145" t="s">
        <v>45236</v>
      </c>
      <c r="D10488" s="145" t="s">
        <v>1549</v>
      </c>
      <c r="E10488" s="146">
        <v>170.47</v>
      </c>
    </row>
    <row r="10489" spans="2:5" x14ac:dyDescent="0.2">
      <c r="B10489" s="144" t="s">
        <v>45237</v>
      </c>
      <c r="C10489" s="145" t="s">
        <v>45238</v>
      </c>
      <c r="D10489" s="145" t="s">
        <v>1549</v>
      </c>
      <c r="E10489" s="146">
        <v>170.47</v>
      </c>
    </row>
    <row r="10490" spans="2:5" x14ac:dyDescent="0.2">
      <c r="B10490" s="144" t="s">
        <v>45239</v>
      </c>
      <c r="C10490" s="145" t="s">
        <v>45240</v>
      </c>
      <c r="D10490" s="145" t="s">
        <v>1549</v>
      </c>
      <c r="E10490" s="146">
        <v>7526.65</v>
      </c>
    </row>
    <row r="10491" spans="2:5" x14ac:dyDescent="0.2">
      <c r="B10491" s="144" t="s">
        <v>45241</v>
      </c>
      <c r="C10491" s="145" t="s">
        <v>45242</v>
      </c>
      <c r="D10491" s="145" t="s">
        <v>1549</v>
      </c>
      <c r="E10491" s="146">
        <v>9541.86</v>
      </c>
    </row>
    <row r="10492" spans="2:5" x14ac:dyDescent="0.2">
      <c r="B10492" s="144" t="s">
        <v>45243</v>
      </c>
      <c r="C10492" s="145" t="s">
        <v>45244</v>
      </c>
      <c r="D10492" s="145" t="s">
        <v>1549</v>
      </c>
      <c r="E10492" s="146">
        <v>1746.62</v>
      </c>
    </row>
    <row r="10493" spans="2:5" x14ac:dyDescent="0.2">
      <c r="B10493" s="144" t="s">
        <v>45245</v>
      </c>
      <c r="C10493" s="145" t="s">
        <v>45246</v>
      </c>
      <c r="D10493" s="145" t="s">
        <v>1549</v>
      </c>
      <c r="E10493" s="146">
        <v>38.619999999999997</v>
      </c>
    </row>
    <row r="10494" spans="2:5" x14ac:dyDescent="0.2">
      <c r="B10494" s="144" t="s">
        <v>45247</v>
      </c>
      <c r="C10494" s="145" t="s">
        <v>45248</v>
      </c>
      <c r="D10494" s="145" t="s">
        <v>1549</v>
      </c>
      <c r="E10494" s="146">
        <v>14.69</v>
      </c>
    </row>
    <row r="10495" spans="2:5" x14ac:dyDescent="0.2">
      <c r="B10495" s="144" t="s">
        <v>45249</v>
      </c>
      <c r="C10495" s="145" t="s">
        <v>45250</v>
      </c>
      <c r="D10495" s="145" t="s">
        <v>1549</v>
      </c>
      <c r="E10495" s="146">
        <v>22.4</v>
      </c>
    </row>
    <row r="10496" spans="2:5" x14ac:dyDescent="0.2">
      <c r="B10496" s="144" t="s">
        <v>45251</v>
      </c>
      <c r="C10496" s="145" t="s">
        <v>45252</v>
      </c>
      <c r="D10496" s="145" t="s">
        <v>1549</v>
      </c>
      <c r="E10496" s="146">
        <v>9.19</v>
      </c>
    </row>
    <row r="10497" spans="2:5" x14ac:dyDescent="0.2">
      <c r="B10497" s="144" t="s">
        <v>45253</v>
      </c>
      <c r="C10497" s="145" t="s">
        <v>45254</v>
      </c>
      <c r="D10497" s="145" t="s">
        <v>1549</v>
      </c>
      <c r="E10497" s="146">
        <v>1811.64</v>
      </c>
    </row>
    <row r="10498" spans="2:5" x14ac:dyDescent="0.2">
      <c r="B10498" s="144" t="s">
        <v>45255</v>
      </c>
      <c r="C10498" s="145" t="s">
        <v>45256</v>
      </c>
      <c r="D10498" s="145" t="s">
        <v>1549</v>
      </c>
      <c r="E10498" s="146">
        <v>1811.98</v>
      </c>
    </row>
    <row r="10499" spans="2:5" x14ac:dyDescent="0.2">
      <c r="B10499" s="144" t="s">
        <v>45257</v>
      </c>
      <c r="C10499" s="145" t="s">
        <v>45258</v>
      </c>
      <c r="D10499" s="145" t="s">
        <v>1549</v>
      </c>
      <c r="E10499" s="146">
        <v>1810.82</v>
      </c>
    </row>
    <row r="10500" spans="2:5" x14ac:dyDescent="0.2">
      <c r="B10500" s="144" t="s">
        <v>45259</v>
      </c>
      <c r="C10500" s="145" t="s">
        <v>45260</v>
      </c>
      <c r="D10500" s="145" t="s">
        <v>1549</v>
      </c>
      <c r="E10500" s="146">
        <v>1802.73</v>
      </c>
    </row>
    <row r="10501" spans="2:5" x14ac:dyDescent="0.2">
      <c r="B10501" s="144" t="s">
        <v>45261</v>
      </c>
      <c r="C10501" s="145" t="s">
        <v>45262</v>
      </c>
      <c r="D10501" s="145" t="s">
        <v>1549</v>
      </c>
      <c r="E10501" s="146">
        <v>842.07</v>
      </c>
    </row>
    <row r="10502" spans="2:5" x14ac:dyDescent="0.2">
      <c r="B10502" s="144" t="s">
        <v>45263</v>
      </c>
      <c r="C10502" s="145" t="s">
        <v>45264</v>
      </c>
      <c r="D10502" s="145" t="s">
        <v>1549</v>
      </c>
      <c r="E10502" s="146">
        <v>32.799999999999997</v>
      </c>
    </row>
    <row r="10503" spans="2:5" ht="22.5" x14ac:dyDescent="0.2">
      <c r="B10503" s="144" t="s">
        <v>45265</v>
      </c>
      <c r="C10503" s="145" t="s">
        <v>45266</v>
      </c>
      <c r="D10503" s="145" t="s">
        <v>1549</v>
      </c>
      <c r="E10503" s="146">
        <v>9600</v>
      </c>
    </row>
    <row r="10504" spans="2:5" x14ac:dyDescent="0.2">
      <c r="B10504" s="144" t="s">
        <v>45267</v>
      </c>
      <c r="C10504" s="145" t="s">
        <v>45268</v>
      </c>
      <c r="D10504" s="145" t="s">
        <v>1549</v>
      </c>
      <c r="E10504" s="146">
        <v>8.07</v>
      </c>
    </row>
    <row r="10505" spans="2:5" x14ac:dyDescent="0.2">
      <c r="B10505" s="144" t="s">
        <v>45269</v>
      </c>
      <c r="C10505" s="145" t="s">
        <v>45270</v>
      </c>
      <c r="D10505" s="145" t="s">
        <v>2759</v>
      </c>
      <c r="E10505" s="146">
        <v>2.72</v>
      </c>
    </row>
    <row r="10506" spans="2:5" ht="22.5" x14ac:dyDescent="0.2">
      <c r="B10506" s="144" t="s">
        <v>45271</v>
      </c>
      <c r="C10506" s="145" t="s">
        <v>45272</v>
      </c>
      <c r="D10506" s="145" t="s">
        <v>2759</v>
      </c>
      <c r="E10506" s="146">
        <v>7.1</v>
      </c>
    </row>
    <row r="10507" spans="2:5" x14ac:dyDescent="0.2">
      <c r="B10507" s="144" t="s">
        <v>45273</v>
      </c>
      <c r="C10507" s="145" t="s">
        <v>45274</v>
      </c>
      <c r="D10507" s="145" t="s">
        <v>2759</v>
      </c>
      <c r="E10507" s="146">
        <v>14.01</v>
      </c>
    </row>
    <row r="10508" spans="2:5" x14ac:dyDescent="0.2">
      <c r="B10508" s="144" t="s">
        <v>45275</v>
      </c>
      <c r="C10508" s="145" t="s">
        <v>45276</v>
      </c>
      <c r="D10508" s="145" t="s">
        <v>1549</v>
      </c>
      <c r="E10508" s="146">
        <v>163.29</v>
      </c>
    </row>
    <row r="10509" spans="2:5" ht="22.5" x14ac:dyDescent="0.2">
      <c r="B10509" s="144" t="s">
        <v>45277</v>
      </c>
      <c r="C10509" s="145" t="s">
        <v>45278</v>
      </c>
      <c r="D10509" s="145" t="s">
        <v>1549</v>
      </c>
      <c r="E10509" s="146">
        <v>122.39</v>
      </c>
    </row>
    <row r="10510" spans="2:5" x14ac:dyDescent="0.2">
      <c r="B10510" s="144" t="s">
        <v>45279</v>
      </c>
      <c r="C10510" s="145" t="s">
        <v>45280</v>
      </c>
      <c r="D10510" s="145" t="s">
        <v>1549</v>
      </c>
      <c r="E10510" s="146">
        <v>2300</v>
      </c>
    </row>
    <row r="10511" spans="2:5" x14ac:dyDescent="0.2">
      <c r="B10511" s="144" t="s">
        <v>45281</v>
      </c>
      <c r="C10511" s="145" t="s">
        <v>45282</v>
      </c>
      <c r="D10511" s="145" t="s">
        <v>1549</v>
      </c>
      <c r="E10511" s="146">
        <v>22.25</v>
      </c>
    </row>
    <row r="10512" spans="2:5" x14ac:dyDescent="0.2">
      <c r="B10512" s="144" t="s">
        <v>45283</v>
      </c>
      <c r="C10512" s="145" t="s">
        <v>45284</v>
      </c>
      <c r="D10512" s="145" t="s">
        <v>1549</v>
      </c>
      <c r="E10512" s="146">
        <v>50.43</v>
      </c>
    </row>
    <row r="10513" spans="2:5" x14ac:dyDescent="0.2">
      <c r="B10513" s="144" t="s">
        <v>45285</v>
      </c>
      <c r="C10513" s="145" t="s">
        <v>45286</v>
      </c>
      <c r="D10513" s="145" t="s">
        <v>1549</v>
      </c>
      <c r="E10513" s="146">
        <v>114404.93</v>
      </c>
    </row>
    <row r="10514" spans="2:5" x14ac:dyDescent="0.2">
      <c r="B10514" s="144" t="s">
        <v>45287</v>
      </c>
      <c r="C10514" s="145" t="s">
        <v>45288</v>
      </c>
      <c r="D10514" s="145" t="s">
        <v>1549</v>
      </c>
      <c r="E10514" s="146">
        <v>12153.12</v>
      </c>
    </row>
    <row r="10515" spans="2:5" x14ac:dyDescent="0.2">
      <c r="B10515" s="144" t="s">
        <v>45289</v>
      </c>
      <c r="C10515" s="145" t="s">
        <v>45290</v>
      </c>
      <c r="D10515" s="145" t="s">
        <v>1549</v>
      </c>
      <c r="E10515" s="146">
        <v>14168.07</v>
      </c>
    </row>
    <row r="10516" spans="2:5" x14ac:dyDescent="0.2">
      <c r="B10516" s="144" t="s">
        <v>45291</v>
      </c>
      <c r="C10516" s="145" t="s">
        <v>45292</v>
      </c>
      <c r="D10516" s="145" t="s">
        <v>1549</v>
      </c>
      <c r="E10516" s="146">
        <v>28550.19</v>
      </c>
    </row>
    <row r="10517" spans="2:5" x14ac:dyDescent="0.2">
      <c r="B10517" s="144" t="s">
        <v>45293</v>
      </c>
      <c r="C10517" s="145" t="s">
        <v>45294</v>
      </c>
      <c r="D10517" s="145" t="s">
        <v>1549</v>
      </c>
      <c r="E10517" s="146">
        <v>7656.47</v>
      </c>
    </row>
    <row r="10518" spans="2:5" x14ac:dyDescent="0.2">
      <c r="B10518" s="144" t="s">
        <v>45295</v>
      </c>
      <c r="C10518" s="145" t="s">
        <v>45296</v>
      </c>
      <c r="D10518" s="145" t="s">
        <v>1549</v>
      </c>
      <c r="E10518" s="146">
        <v>8485.1200000000008</v>
      </c>
    </row>
    <row r="10519" spans="2:5" x14ac:dyDescent="0.2">
      <c r="B10519" s="144" t="s">
        <v>45297</v>
      </c>
      <c r="C10519" s="145" t="s">
        <v>45298</v>
      </c>
      <c r="D10519" s="145" t="s">
        <v>1549</v>
      </c>
      <c r="E10519" s="146">
        <v>10599.5</v>
      </c>
    </row>
    <row r="10520" spans="2:5" x14ac:dyDescent="0.2">
      <c r="B10520" s="144" t="s">
        <v>45299</v>
      </c>
      <c r="C10520" s="145" t="s">
        <v>45300</v>
      </c>
      <c r="D10520" s="145" t="s">
        <v>1549</v>
      </c>
      <c r="E10520" s="146">
        <v>12561.86</v>
      </c>
    </row>
    <row r="10521" spans="2:5" x14ac:dyDescent="0.2">
      <c r="B10521" s="144" t="s">
        <v>45301</v>
      </c>
      <c r="C10521" s="145" t="s">
        <v>45302</v>
      </c>
      <c r="D10521" s="145" t="s">
        <v>1549</v>
      </c>
      <c r="E10521" s="146">
        <v>13487.75</v>
      </c>
    </row>
    <row r="10522" spans="2:5" x14ac:dyDescent="0.2">
      <c r="B10522" s="144" t="s">
        <v>45303</v>
      </c>
      <c r="C10522" s="145" t="s">
        <v>45304</v>
      </c>
      <c r="D10522" s="145" t="s">
        <v>1549</v>
      </c>
      <c r="E10522" s="146">
        <v>17619.77</v>
      </c>
    </row>
    <row r="10523" spans="2:5" x14ac:dyDescent="0.2">
      <c r="B10523" s="144" t="s">
        <v>45305</v>
      </c>
      <c r="C10523" s="145" t="s">
        <v>45306</v>
      </c>
      <c r="D10523" s="145" t="s">
        <v>1549</v>
      </c>
      <c r="E10523" s="146">
        <v>6508.94</v>
      </c>
    </row>
    <row r="10524" spans="2:5" x14ac:dyDescent="0.2">
      <c r="B10524" s="144" t="s">
        <v>45307</v>
      </c>
      <c r="C10524" s="145" t="s">
        <v>45308</v>
      </c>
      <c r="D10524" s="145" t="s">
        <v>1549</v>
      </c>
      <c r="E10524" s="146">
        <v>7379.57</v>
      </c>
    </row>
    <row r="10525" spans="2:5" x14ac:dyDescent="0.2">
      <c r="B10525" s="144" t="s">
        <v>45309</v>
      </c>
      <c r="C10525" s="145" t="s">
        <v>45310</v>
      </c>
      <c r="D10525" s="145" t="s">
        <v>1549</v>
      </c>
      <c r="E10525" s="146">
        <v>10463</v>
      </c>
    </row>
    <row r="10526" spans="2:5" x14ac:dyDescent="0.2">
      <c r="B10526" s="144" t="s">
        <v>45311</v>
      </c>
      <c r="C10526" s="145" t="s">
        <v>45312</v>
      </c>
      <c r="D10526" s="145" t="s">
        <v>1549</v>
      </c>
      <c r="E10526" s="146">
        <v>17317.41</v>
      </c>
    </row>
    <row r="10527" spans="2:5" x14ac:dyDescent="0.2">
      <c r="B10527" s="144" t="s">
        <v>45313</v>
      </c>
      <c r="C10527" s="145" t="s">
        <v>45314</v>
      </c>
      <c r="D10527" s="145" t="s">
        <v>1549</v>
      </c>
      <c r="E10527" s="146">
        <v>18900</v>
      </c>
    </row>
    <row r="10528" spans="2:5" x14ac:dyDescent="0.2">
      <c r="B10528" s="144" t="s">
        <v>45315</v>
      </c>
      <c r="C10528" s="145" t="s">
        <v>45316</v>
      </c>
      <c r="D10528" s="145" t="s">
        <v>1549</v>
      </c>
      <c r="E10528" s="146">
        <v>49716.88</v>
      </c>
    </row>
    <row r="10529" spans="2:5" x14ac:dyDescent="0.2">
      <c r="B10529" s="144" t="s">
        <v>45317</v>
      </c>
      <c r="C10529" s="145" t="s">
        <v>45318</v>
      </c>
      <c r="D10529" s="145" t="s">
        <v>1549</v>
      </c>
      <c r="E10529" s="146">
        <v>10800</v>
      </c>
    </row>
    <row r="10530" spans="2:5" x14ac:dyDescent="0.2">
      <c r="B10530" s="144" t="s">
        <v>45319</v>
      </c>
      <c r="C10530" s="145" t="s">
        <v>45320</v>
      </c>
      <c r="D10530" s="145" t="s">
        <v>5927</v>
      </c>
      <c r="E10530" s="146">
        <v>1494</v>
      </c>
    </row>
    <row r="10531" spans="2:5" x14ac:dyDescent="0.2">
      <c r="B10531" s="144" t="s">
        <v>45321</v>
      </c>
      <c r="C10531" s="145" t="s">
        <v>45322</v>
      </c>
      <c r="D10531" s="145" t="s">
        <v>5927</v>
      </c>
      <c r="E10531" s="146">
        <v>1147.5999999999999</v>
      </c>
    </row>
    <row r="10532" spans="2:5" x14ac:dyDescent="0.2">
      <c r="B10532" s="144" t="s">
        <v>45323</v>
      </c>
      <c r="C10532" s="145" t="s">
        <v>45324</v>
      </c>
      <c r="D10532" s="145" t="s">
        <v>1549</v>
      </c>
      <c r="E10532" s="146">
        <v>16057.59</v>
      </c>
    </row>
    <row r="10533" spans="2:5" x14ac:dyDescent="0.2">
      <c r="B10533" s="144" t="s">
        <v>45325</v>
      </c>
      <c r="C10533" s="145" t="s">
        <v>45326</v>
      </c>
      <c r="D10533" s="145" t="s">
        <v>1549</v>
      </c>
      <c r="E10533" s="146">
        <v>81.05</v>
      </c>
    </row>
    <row r="10534" spans="2:5" x14ac:dyDescent="0.2">
      <c r="B10534" s="144" t="s">
        <v>45327</v>
      </c>
      <c r="C10534" s="145" t="s">
        <v>45328</v>
      </c>
      <c r="D10534" s="145" t="s">
        <v>1549</v>
      </c>
      <c r="E10534" s="146">
        <v>2.1</v>
      </c>
    </row>
    <row r="10535" spans="2:5" x14ac:dyDescent="0.2">
      <c r="B10535" s="144" t="s">
        <v>45329</v>
      </c>
      <c r="C10535" s="145" t="s">
        <v>45330</v>
      </c>
      <c r="D10535" s="145" t="s">
        <v>1549</v>
      </c>
      <c r="E10535" s="146">
        <v>2.84</v>
      </c>
    </row>
    <row r="10536" spans="2:5" x14ac:dyDescent="0.2">
      <c r="B10536" s="144" t="s">
        <v>45331</v>
      </c>
      <c r="C10536" s="145" t="s">
        <v>45332</v>
      </c>
      <c r="D10536" s="145" t="s">
        <v>1549</v>
      </c>
      <c r="E10536" s="146">
        <v>7200.71</v>
      </c>
    </row>
    <row r="10537" spans="2:5" x14ac:dyDescent="0.2">
      <c r="B10537" s="144" t="s">
        <v>45333</v>
      </c>
      <c r="C10537" s="145" t="s">
        <v>45334</v>
      </c>
      <c r="D10537" s="145" t="s">
        <v>1549</v>
      </c>
      <c r="E10537" s="146">
        <v>53755.07</v>
      </c>
    </row>
    <row r="10538" spans="2:5" x14ac:dyDescent="0.2">
      <c r="B10538" s="144" t="s">
        <v>45335</v>
      </c>
      <c r="C10538" s="145" t="s">
        <v>45336</v>
      </c>
      <c r="D10538" s="145" t="s">
        <v>1549</v>
      </c>
      <c r="E10538" s="146">
        <v>7950.01</v>
      </c>
    </row>
    <row r="10539" spans="2:5" x14ac:dyDescent="0.2">
      <c r="B10539" s="144" t="s">
        <v>45337</v>
      </c>
      <c r="C10539" s="145" t="s">
        <v>45338</v>
      </c>
      <c r="D10539" s="145" t="s">
        <v>1549</v>
      </c>
      <c r="E10539" s="146">
        <v>17432.02</v>
      </c>
    </row>
    <row r="10540" spans="2:5" x14ac:dyDescent="0.2">
      <c r="B10540" s="144" t="s">
        <v>45339</v>
      </c>
      <c r="C10540" s="145" t="s">
        <v>45340</v>
      </c>
      <c r="D10540" s="145" t="s">
        <v>1549</v>
      </c>
      <c r="E10540" s="146">
        <v>15073.32</v>
      </c>
    </row>
    <row r="10541" spans="2:5" x14ac:dyDescent="0.2">
      <c r="B10541" s="144" t="s">
        <v>45341</v>
      </c>
      <c r="C10541" s="145" t="s">
        <v>45342</v>
      </c>
      <c r="D10541" s="145" t="s">
        <v>1549</v>
      </c>
      <c r="E10541" s="146">
        <v>18464.810000000001</v>
      </c>
    </row>
    <row r="10542" spans="2:5" x14ac:dyDescent="0.2">
      <c r="B10542" s="144" t="s">
        <v>45343</v>
      </c>
      <c r="C10542" s="145" t="s">
        <v>45344</v>
      </c>
      <c r="D10542" s="145" t="s">
        <v>1549</v>
      </c>
      <c r="E10542" s="146">
        <v>18464.810000000001</v>
      </c>
    </row>
    <row r="10543" spans="2:5" x14ac:dyDescent="0.2">
      <c r="B10543" s="144" t="s">
        <v>45345</v>
      </c>
      <c r="C10543" s="145" t="s">
        <v>45346</v>
      </c>
      <c r="D10543" s="145" t="s">
        <v>1549</v>
      </c>
      <c r="E10543" s="146">
        <v>0.41</v>
      </c>
    </row>
    <row r="10544" spans="2:5" x14ac:dyDescent="0.2">
      <c r="B10544" s="144" t="s">
        <v>45347</v>
      </c>
      <c r="C10544" s="145" t="s">
        <v>45348</v>
      </c>
      <c r="D10544" s="145" t="s">
        <v>1770</v>
      </c>
      <c r="E10544" s="146">
        <v>0.95</v>
      </c>
    </row>
    <row r="10545" spans="2:5" x14ac:dyDescent="0.2">
      <c r="B10545" s="144" t="s">
        <v>45349</v>
      </c>
      <c r="C10545" s="145" t="s">
        <v>45350</v>
      </c>
      <c r="D10545" s="145" t="s">
        <v>1770</v>
      </c>
      <c r="E10545" s="146">
        <v>2.64</v>
      </c>
    </row>
    <row r="10546" spans="2:5" x14ac:dyDescent="0.2">
      <c r="B10546" s="144" t="s">
        <v>45351</v>
      </c>
      <c r="C10546" s="145" t="s">
        <v>45352</v>
      </c>
      <c r="D10546" s="145" t="s">
        <v>1770</v>
      </c>
      <c r="E10546" s="146">
        <v>0.81</v>
      </c>
    </row>
    <row r="10547" spans="2:5" x14ac:dyDescent="0.2">
      <c r="B10547" s="144" t="s">
        <v>45353</v>
      </c>
      <c r="C10547" s="145" t="s">
        <v>45354</v>
      </c>
      <c r="D10547" s="145" t="s">
        <v>1549</v>
      </c>
      <c r="E10547" s="146">
        <v>15</v>
      </c>
    </row>
    <row r="10548" spans="2:5" x14ac:dyDescent="0.2">
      <c r="B10548" s="144" t="s">
        <v>45355</v>
      </c>
      <c r="C10548" s="145" t="s">
        <v>45356</v>
      </c>
      <c r="D10548" s="145" t="s">
        <v>1549</v>
      </c>
      <c r="E10548" s="146">
        <v>15</v>
      </c>
    </row>
    <row r="10549" spans="2:5" x14ac:dyDescent="0.2">
      <c r="B10549" s="144" t="s">
        <v>45357</v>
      </c>
      <c r="C10549" s="145" t="s">
        <v>45358</v>
      </c>
      <c r="D10549" s="145" t="s">
        <v>1549</v>
      </c>
      <c r="E10549" s="146">
        <v>15</v>
      </c>
    </row>
    <row r="10550" spans="2:5" x14ac:dyDescent="0.2">
      <c r="B10550" s="144" t="s">
        <v>45359</v>
      </c>
      <c r="C10550" s="145" t="s">
        <v>45360</v>
      </c>
      <c r="D10550" s="145" t="s">
        <v>1549</v>
      </c>
      <c r="E10550" s="146">
        <v>4</v>
      </c>
    </row>
    <row r="10551" spans="2:5" x14ac:dyDescent="0.2">
      <c r="B10551" s="144" t="s">
        <v>45361</v>
      </c>
      <c r="C10551" s="145" t="s">
        <v>45362</v>
      </c>
      <c r="D10551" s="145" t="s">
        <v>1549</v>
      </c>
      <c r="E10551" s="146">
        <v>6</v>
      </c>
    </row>
    <row r="10552" spans="2:5" x14ac:dyDescent="0.2">
      <c r="B10552" s="144" t="s">
        <v>45363</v>
      </c>
      <c r="C10552" s="145" t="s">
        <v>45364</v>
      </c>
      <c r="D10552" s="145" t="s">
        <v>1549</v>
      </c>
      <c r="E10552" s="146">
        <v>5</v>
      </c>
    </row>
    <row r="10553" spans="2:5" x14ac:dyDescent="0.2">
      <c r="B10553" s="144" t="s">
        <v>45365</v>
      </c>
      <c r="C10553" s="145" t="s">
        <v>45366</v>
      </c>
      <c r="D10553" s="145" t="s">
        <v>1549</v>
      </c>
      <c r="E10553" s="146">
        <v>6</v>
      </c>
    </row>
    <row r="10554" spans="2:5" x14ac:dyDescent="0.2">
      <c r="B10554" s="144" t="s">
        <v>45367</v>
      </c>
      <c r="C10554" s="145" t="s">
        <v>45368</v>
      </c>
      <c r="D10554" s="145" t="s">
        <v>1549</v>
      </c>
      <c r="E10554" s="146">
        <v>2.5</v>
      </c>
    </row>
    <row r="10555" spans="2:5" x14ac:dyDescent="0.2">
      <c r="B10555" s="144" t="s">
        <v>45369</v>
      </c>
      <c r="C10555" s="145" t="s">
        <v>45370</v>
      </c>
      <c r="D10555" s="145" t="s">
        <v>1549</v>
      </c>
      <c r="E10555" s="146">
        <v>6</v>
      </c>
    </row>
    <row r="10556" spans="2:5" ht="33.75" x14ac:dyDescent="0.2">
      <c r="B10556" s="144" t="s">
        <v>45371</v>
      </c>
      <c r="C10556" s="145" t="s">
        <v>45372</v>
      </c>
      <c r="D10556" s="145" t="s">
        <v>1549</v>
      </c>
      <c r="E10556" s="146">
        <v>2241.0300000000002</v>
      </c>
    </row>
    <row r="10557" spans="2:5" x14ac:dyDescent="0.2">
      <c r="B10557" s="144" t="s">
        <v>45373</v>
      </c>
      <c r="C10557" s="145" t="s">
        <v>45374</v>
      </c>
      <c r="D10557" s="145" t="s">
        <v>1549</v>
      </c>
      <c r="E10557" s="146">
        <v>2051.2800000000002</v>
      </c>
    </row>
    <row r="10558" spans="2:5" x14ac:dyDescent="0.2">
      <c r="B10558" s="144" t="s">
        <v>45375</v>
      </c>
      <c r="C10558" s="145" t="s">
        <v>45376</v>
      </c>
      <c r="D10558" s="145" t="s">
        <v>1549</v>
      </c>
      <c r="E10558" s="146">
        <v>1290</v>
      </c>
    </row>
    <row r="10559" spans="2:5" x14ac:dyDescent="0.2">
      <c r="B10559" s="144" t="s">
        <v>45377</v>
      </c>
      <c r="C10559" s="145" t="s">
        <v>45378</v>
      </c>
      <c r="D10559" s="145" t="s">
        <v>1549</v>
      </c>
      <c r="E10559" s="146">
        <v>1730.74</v>
      </c>
    </row>
    <row r="10560" spans="2:5" ht="22.5" x14ac:dyDescent="0.2">
      <c r="B10560" s="144" t="s">
        <v>45379</v>
      </c>
      <c r="C10560" s="145" t="s">
        <v>45380</v>
      </c>
      <c r="D10560" s="145" t="s">
        <v>1549</v>
      </c>
      <c r="E10560" s="146">
        <v>1119.3499999999999</v>
      </c>
    </row>
    <row r="10561" spans="2:5" x14ac:dyDescent="0.2">
      <c r="B10561" s="144" t="s">
        <v>45381</v>
      </c>
      <c r="C10561" s="145" t="s">
        <v>45382</v>
      </c>
      <c r="D10561" s="145" t="s">
        <v>1549</v>
      </c>
      <c r="E10561" s="146">
        <v>6566.6</v>
      </c>
    </row>
    <row r="10562" spans="2:5" ht="22.5" x14ac:dyDescent="0.2">
      <c r="B10562" s="144" t="s">
        <v>45383</v>
      </c>
      <c r="C10562" s="145" t="s">
        <v>45384</v>
      </c>
      <c r="D10562" s="145" t="s">
        <v>1549</v>
      </c>
      <c r="E10562" s="146">
        <v>57.9</v>
      </c>
    </row>
    <row r="10563" spans="2:5" ht="22.5" x14ac:dyDescent="0.2">
      <c r="B10563" s="144" t="s">
        <v>45385</v>
      </c>
      <c r="C10563" s="145" t="s">
        <v>45386</v>
      </c>
      <c r="D10563" s="145" t="s">
        <v>1549</v>
      </c>
      <c r="E10563" s="146">
        <v>142.15</v>
      </c>
    </row>
    <row r="10564" spans="2:5" ht="22.5" x14ac:dyDescent="0.2">
      <c r="B10564" s="144" t="s">
        <v>45387</v>
      </c>
      <c r="C10564" s="145" t="s">
        <v>45388</v>
      </c>
      <c r="D10564" s="145" t="s">
        <v>1549</v>
      </c>
      <c r="E10564" s="146">
        <v>72.19</v>
      </c>
    </row>
    <row r="10565" spans="2:5" ht="22.5" x14ac:dyDescent="0.2">
      <c r="B10565" s="144" t="s">
        <v>45389</v>
      </c>
      <c r="C10565" s="145" t="s">
        <v>45390</v>
      </c>
      <c r="D10565" s="145" t="s">
        <v>1549</v>
      </c>
      <c r="E10565" s="146">
        <v>75.290000000000006</v>
      </c>
    </row>
    <row r="10566" spans="2:5" ht="22.5" x14ac:dyDescent="0.2">
      <c r="B10566" s="144" t="s">
        <v>45391</v>
      </c>
      <c r="C10566" s="145" t="s">
        <v>45392</v>
      </c>
      <c r="D10566" s="145" t="s">
        <v>1549</v>
      </c>
      <c r="E10566" s="146">
        <v>4395.97</v>
      </c>
    </row>
    <row r="10567" spans="2:5" x14ac:dyDescent="0.2">
      <c r="B10567" s="144" t="s">
        <v>45393</v>
      </c>
      <c r="C10567" s="145" t="s">
        <v>45394</v>
      </c>
      <c r="D10567" s="145" t="s">
        <v>1549</v>
      </c>
      <c r="E10567" s="146">
        <v>2310</v>
      </c>
    </row>
    <row r="10568" spans="2:5" x14ac:dyDescent="0.2">
      <c r="B10568" s="144" t="s">
        <v>45395</v>
      </c>
      <c r="C10568" s="145" t="s">
        <v>45396</v>
      </c>
      <c r="D10568" s="145" t="s">
        <v>1549</v>
      </c>
      <c r="E10568" s="146">
        <v>2628.15</v>
      </c>
    </row>
    <row r="10569" spans="2:5" x14ac:dyDescent="0.2">
      <c r="B10569" s="144" t="s">
        <v>45397</v>
      </c>
      <c r="C10569" s="145" t="s">
        <v>45398</v>
      </c>
      <c r="D10569" s="145" t="s">
        <v>1549</v>
      </c>
      <c r="E10569" s="146">
        <v>912.23</v>
      </c>
    </row>
    <row r="10570" spans="2:5" x14ac:dyDescent="0.2">
      <c r="B10570" s="144" t="s">
        <v>45399</v>
      </c>
      <c r="C10570" s="145" t="s">
        <v>45400</v>
      </c>
      <c r="D10570" s="145" t="s">
        <v>1549</v>
      </c>
      <c r="E10570" s="146">
        <v>3106.56</v>
      </c>
    </row>
    <row r="10571" spans="2:5" x14ac:dyDescent="0.2">
      <c r="B10571" s="144" t="s">
        <v>45401</v>
      </c>
      <c r="C10571" s="145" t="s">
        <v>45402</v>
      </c>
      <c r="D10571" s="145" t="s">
        <v>1549</v>
      </c>
      <c r="E10571" s="146">
        <v>1559.7</v>
      </c>
    </row>
    <row r="10572" spans="2:5" x14ac:dyDescent="0.2">
      <c r="B10572" s="144" t="s">
        <v>45403</v>
      </c>
      <c r="C10572" s="145" t="s">
        <v>45404</v>
      </c>
      <c r="D10572" s="145" t="s">
        <v>1549</v>
      </c>
      <c r="E10572" s="146">
        <v>464.04</v>
      </c>
    </row>
    <row r="10573" spans="2:5" x14ac:dyDescent="0.2">
      <c r="B10573" s="144" t="s">
        <v>45405</v>
      </c>
      <c r="C10573" s="145" t="s">
        <v>45406</v>
      </c>
      <c r="D10573" s="145" t="s">
        <v>1549</v>
      </c>
      <c r="E10573" s="146">
        <v>1436.38</v>
      </c>
    </row>
    <row r="10574" spans="2:5" x14ac:dyDescent="0.2">
      <c r="B10574" s="144" t="s">
        <v>45407</v>
      </c>
      <c r="C10574" s="145" t="s">
        <v>45408</v>
      </c>
      <c r="D10574" s="145" t="s">
        <v>1549</v>
      </c>
      <c r="E10574" s="146">
        <v>939.6</v>
      </c>
    </row>
    <row r="10575" spans="2:5" x14ac:dyDescent="0.2">
      <c r="B10575" s="144" t="s">
        <v>45409</v>
      </c>
      <c r="C10575" s="145" t="s">
        <v>45410</v>
      </c>
      <c r="D10575" s="145" t="s">
        <v>1549</v>
      </c>
      <c r="E10575" s="146">
        <v>4.8499999999999996</v>
      </c>
    </row>
    <row r="10576" spans="2:5" x14ac:dyDescent="0.2">
      <c r="B10576" s="144" t="s">
        <v>45411</v>
      </c>
      <c r="C10576" s="145" t="s">
        <v>45412</v>
      </c>
      <c r="D10576" s="145" t="s">
        <v>1549</v>
      </c>
      <c r="E10576" s="146">
        <v>15.14</v>
      </c>
    </row>
    <row r="10577" spans="2:5" x14ac:dyDescent="0.2">
      <c r="B10577" s="144" t="s">
        <v>45413</v>
      </c>
      <c r="C10577" s="145" t="s">
        <v>45414</v>
      </c>
      <c r="D10577" s="145" t="s">
        <v>1549</v>
      </c>
      <c r="E10577" s="146">
        <v>26.99</v>
      </c>
    </row>
    <row r="10578" spans="2:5" x14ac:dyDescent="0.2">
      <c r="B10578" s="144" t="s">
        <v>45415</v>
      </c>
      <c r="C10578" s="145" t="s">
        <v>45416</v>
      </c>
      <c r="D10578" s="145" t="s">
        <v>1549</v>
      </c>
      <c r="E10578" s="146">
        <v>9.5</v>
      </c>
    </row>
    <row r="10579" spans="2:5" x14ac:dyDescent="0.2">
      <c r="B10579" s="144" t="s">
        <v>45417</v>
      </c>
      <c r="C10579" s="145" t="s">
        <v>45418</v>
      </c>
      <c r="D10579" s="145" t="s">
        <v>1549</v>
      </c>
      <c r="E10579" s="146">
        <v>29.49</v>
      </c>
    </row>
    <row r="10580" spans="2:5" x14ac:dyDescent="0.2">
      <c r="B10580" s="144" t="s">
        <v>45419</v>
      </c>
      <c r="C10580" s="145" t="s">
        <v>45420</v>
      </c>
      <c r="D10580" s="145" t="s">
        <v>1549</v>
      </c>
      <c r="E10580" s="146">
        <v>23</v>
      </c>
    </row>
    <row r="10581" spans="2:5" x14ac:dyDescent="0.2">
      <c r="B10581" s="144" t="s">
        <v>45421</v>
      </c>
      <c r="C10581" s="145" t="s">
        <v>45422</v>
      </c>
      <c r="D10581" s="145" t="s">
        <v>1549</v>
      </c>
      <c r="E10581" s="146">
        <v>4.1100000000000003</v>
      </c>
    </row>
    <row r="10582" spans="2:5" x14ac:dyDescent="0.2">
      <c r="B10582" s="144" t="s">
        <v>45423</v>
      </c>
      <c r="C10582" s="145" t="s">
        <v>45424</v>
      </c>
      <c r="D10582" s="145" t="s">
        <v>1549</v>
      </c>
      <c r="E10582" s="146">
        <v>11.11</v>
      </c>
    </row>
    <row r="10583" spans="2:5" x14ac:dyDescent="0.2">
      <c r="B10583" s="144" t="s">
        <v>45425</v>
      </c>
      <c r="C10583" s="145" t="s">
        <v>45426</v>
      </c>
      <c r="D10583" s="145" t="s">
        <v>1549</v>
      </c>
      <c r="E10583" s="146">
        <v>463.33</v>
      </c>
    </row>
    <row r="10584" spans="2:5" x14ac:dyDescent="0.2">
      <c r="B10584" s="144" t="s">
        <v>45427</v>
      </c>
      <c r="C10584" s="145" t="s">
        <v>45428</v>
      </c>
      <c r="D10584" s="145" t="s">
        <v>1549</v>
      </c>
      <c r="E10584" s="146">
        <v>510.37</v>
      </c>
    </row>
    <row r="10585" spans="2:5" x14ac:dyDescent="0.2">
      <c r="B10585" s="144" t="s">
        <v>45429</v>
      </c>
      <c r="C10585" s="145" t="s">
        <v>45430</v>
      </c>
      <c r="D10585" s="145" t="s">
        <v>1549</v>
      </c>
      <c r="E10585" s="146">
        <v>9.32</v>
      </c>
    </row>
    <row r="10586" spans="2:5" ht="45" x14ac:dyDescent="0.2">
      <c r="B10586" s="144" t="s">
        <v>45431</v>
      </c>
      <c r="C10586" s="145" t="s">
        <v>45432</v>
      </c>
      <c r="D10586" s="145" t="s">
        <v>1549</v>
      </c>
      <c r="E10586" s="146">
        <v>10597.23</v>
      </c>
    </row>
    <row r="10587" spans="2:5" ht="33.75" x14ac:dyDescent="0.2">
      <c r="B10587" s="144" t="s">
        <v>45433</v>
      </c>
      <c r="C10587" s="145" t="s">
        <v>45434</v>
      </c>
      <c r="D10587" s="145" t="s">
        <v>1549</v>
      </c>
      <c r="E10587" s="146">
        <v>463.85</v>
      </c>
    </row>
    <row r="10588" spans="2:5" x14ac:dyDescent="0.2">
      <c r="B10588" s="144" t="s">
        <v>45435</v>
      </c>
      <c r="C10588" s="145" t="s">
        <v>45436</v>
      </c>
      <c r="D10588" s="145" t="s">
        <v>1549</v>
      </c>
      <c r="E10588" s="146">
        <v>740.88</v>
      </c>
    </row>
    <row r="10589" spans="2:5" x14ac:dyDescent="0.2">
      <c r="B10589" s="144" t="s">
        <v>45437</v>
      </c>
      <c r="C10589" s="145" t="s">
        <v>45438</v>
      </c>
      <c r="D10589" s="145" t="s">
        <v>1549</v>
      </c>
      <c r="E10589" s="146">
        <v>18415.11</v>
      </c>
    </row>
    <row r="10590" spans="2:5" x14ac:dyDescent="0.2">
      <c r="B10590" s="144" t="s">
        <v>45439</v>
      </c>
      <c r="C10590" s="145" t="s">
        <v>45440</v>
      </c>
      <c r="D10590" s="145" t="s">
        <v>1549</v>
      </c>
      <c r="E10590" s="146">
        <v>26378.84</v>
      </c>
    </row>
    <row r="10591" spans="2:5" x14ac:dyDescent="0.2">
      <c r="B10591" s="144" t="s">
        <v>45441</v>
      </c>
      <c r="C10591" s="145" t="s">
        <v>45442</v>
      </c>
      <c r="D10591" s="145" t="s">
        <v>1549</v>
      </c>
      <c r="E10591" s="146">
        <v>15311.35</v>
      </c>
    </row>
    <row r="10592" spans="2:5" x14ac:dyDescent="0.2">
      <c r="B10592" s="144" t="s">
        <v>45443</v>
      </c>
      <c r="C10592" s="145" t="s">
        <v>45444</v>
      </c>
      <c r="D10592" s="145" t="s">
        <v>1549</v>
      </c>
      <c r="E10592" s="146">
        <v>138987.9</v>
      </c>
    </row>
    <row r="10593" spans="2:5" x14ac:dyDescent="0.2">
      <c r="B10593" s="144" t="s">
        <v>45445</v>
      </c>
      <c r="C10593" s="145" t="s">
        <v>45446</v>
      </c>
      <c r="D10593" s="145" t="s">
        <v>1549</v>
      </c>
      <c r="E10593" s="146">
        <v>173573.97</v>
      </c>
    </row>
    <row r="10594" spans="2:5" x14ac:dyDescent="0.2">
      <c r="B10594" s="144" t="s">
        <v>45447</v>
      </c>
      <c r="C10594" s="145" t="s">
        <v>45448</v>
      </c>
      <c r="D10594" s="145" t="s">
        <v>1549</v>
      </c>
      <c r="E10594" s="146">
        <v>40853.57</v>
      </c>
    </row>
    <row r="10595" spans="2:5" x14ac:dyDescent="0.2">
      <c r="B10595" s="144" t="s">
        <v>45449</v>
      </c>
      <c r="C10595" s="145" t="s">
        <v>45450</v>
      </c>
      <c r="D10595" s="145" t="s">
        <v>1549</v>
      </c>
      <c r="E10595" s="146">
        <v>19525.97</v>
      </c>
    </row>
    <row r="10596" spans="2:5" x14ac:dyDescent="0.2">
      <c r="B10596" s="144" t="s">
        <v>45451</v>
      </c>
      <c r="C10596" s="145" t="s">
        <v>45452</v>
      </c>
      <c r="D10596" s="145" t="s">
        <v>1549</v>
      </c>
      <c r="E10596" s="146">
        <v>23659.200000000001</v>
      </c>
    </row>
    <row r="10597" spans="2:5" x14ac:dyDescent="0.2">
      <c r="B10597" s="144" t="s">
        <v>45453</v>
      </c>
      <c r="C10597" s="145" t="s">
        <v>45454</v>
      </c>
      <c r="D10597" s="145" t="s">
        <v>1549</v>
      </c>
      <c r="E10597" s="146">
        <v>71055.960000000006</v>
      </c>
    </row>
    <row r="10598" spans="2:5" x14ac:dyDescent="0.2">
      <c r="B10598" s="144" t="s">
        <v>45455</v>
      </c>
      <c r="C10598" s="145" t="s">
        <v>45456</v>
      </c>
      <c r="D10598" s="145" t="s">
        <v>1549</v>
      </c>
      <c r="E10598" s="146">
        <v>189997</v>
      </c>
    </row>
    <row r="10599" spans="2:5" x14ac:dyDescent="0.2">
      <c r="B10599" s="144" t="s">
        <v>45457</v>
      </c>
      <c r="C10599" s="145" t="s">
        <v>45458</v>
      </c>
      <c r="D10599" s="145" t="s">
        <v>1549</v>
      </c>
      <c r="E10599" s="146">
        <v>59394.25</v>
      </c>
    </row>
    <row r="10600" spans="2:5" x14ac:dyDescent="0.2">
      <c r="B10600" s="144" t="s">
        <v>45459</v>
      </c>
      <c r="C10600" s="145" t="s">
        <v>45460</v>
      </c>
      <c r="D10600" s="145" t="s">
        <v>1549</v>
      </c>
      <c r="E10600" s="146">
        <v>14918.44</v>
      </c>
    </row>
    <row r="10601" spans="2:5" x14ac:dyDescent="0.2">
      <c r="B10601" s="144" t="s">
        <v>45461</v>
      </c>
      <c r="C10601" s="145" t="s">
        <v>45462</v>
      </c>
      <c r="D10601" s="145" t="s">
        <v>1549</v>
      </c>
      <c r="E10601" s="146">
        <v>15709.2</v>
      </c>
    </row>
    <row r="10602" spans="2:5" x14ac:dyDescent="0.2">
      <c r="B10602" s="144" t="s">
        <v>45463</v>
      </c>
      <c r="C10602" s="145" t="s">
        <v>45464</v>
      </c>
      <c r="D10602" s="145" t="s">
        <v>1549</v>
      </c>
      <c r="E10602" s="146">
        <v>15111.36</v>
      </c>
    </row>
    <row r="10603" spans="2:5" x14ac:dyDescent="0.2">
      <c r="B10603" s="144" t="s">
        <v>45465</v>
      </c>
      <c r="C10603" s="145" t="s">
        <v>45466</v>
      </c>
      <c r="D10603" s="145" t="s">
        <v>1549</v>
      </c>
      <c r="E10603" s="146">
        <v>15620.16</v>
      </c>
    </row>
    <row r="10604" spans="2:5" x14ac:dyDescent="0.2">
      <c r="B10604" s="144" t="s">
        <v>45467</v>
      </c>
      <c r="C10604" s="145" t="s">
        <v>45468</v>
      </c>
      <c r="D10604" s="145" t="s">
        <v>1549</v>
      </c>
      <c r="E10604" s="146">
        <v>16434.240000000002</v>
      </c>
    </row>
    <row r="10605" spans="2:5" x14ac:dyDescent="0.2">
      <c r="B10605" s="144" t="s">
        <v>45469</v>
      </c>
      <c r="C10605" s="145" t="s">
        <v>45470</v>
      </c>
      <c r="D10605" s="145" t="s">
        <v>1549</v>
      </c>
      <c r="E10605" s="146">
        <v>17006.64</v>
      </c>
    </row>
    <row r="10606" spans="2:5" x14ac:dyDescent="0.2">
      <c r="B10606" s="144" t="s">
        <v>45471</v>
      </c>
      <c r="C10606" s="145" t="s">
        <v>45472</v>
      </c>
      <c r="D10606" s="145" t="s">
        <v>1549</v>
      </c>
      <c r="E10606" s="146">
        <v>17222.88</v>
      </c>
    </row>
    <row r="10607" spans="2:5" x14ac:dyDescent="0.2">
      <c r="B10607" s="144" t="s">
        <v>45473</v>
      </c>
      <c r="C10607" s="145" t="s">
        <v>45474</v>
      </c>
      <c r="D10607" s="145" t="s">
        <v>1549</v>
      </c>
      <c r="E10607" s="146">
        <v>14678.88</v>
      </c>
    </row>
    <row r="10608" spans="2:5" x14ac:dyDescent="0.2">
      <c r="B10608" s="144" t="s">
        <v>45475</v>
      </c>
      <c r="C10608" s="145" t="s">
        <v>45476</v>
      </c>
      <c r="D10608" s="145" t="s">
        <v>1549</v>
      </c>
      <c r="E10608" s="146">
        <v>17350.080000000002</v>
      </c>
    </row>
    <row r="10609" spans="2:5" x14ac:dyDescent="0.2">
      <c r="B10609" s="144" t="s">
        <v>45477</v>
      </c>
      <c r="C10609" s="145" t="s">
        <v>45478</v>
      </c>
      <c r="D10609" s="145" t="s">
        <v>1549</v>
      </c>
      <c r="E10609" s="146">
        <v>17718.96</v>
      </c>
    </row>
    <row r="10610" spans="2:5" x14ac:dyDescent="0.2">
      <c r="B10610" s="144" t="s">
        <v>45479</v>
      </c>
      <c r="C10610" s="145" t="s">
        <v>45480</v>
      </c>
      <c r="D10610" s="145" t="s">
        <v>1549</v>
      </c>
      <c r="E10610" s="146">
        <v>18215.04</v>
      </c>
    </row>
    <row r="10611" spans="2:5" x14ac:dyDescent="0.2">
      <c r="B10611" s="144" t="s">
        <v>45481</v>
      </c>
      <c r="C10611" s="145" t="s">
        <v>45482</v>
      </c>
      <c r="D10611" s="145" t="s">
        <v>1549</v>
      </c>
      <c r="E10611" s="146">
        <v>18634.8</v>
      </c>
    </row>
    <row r="10612" spans="2:5" x14ac:dyDescent="0.2">
      <c r="B10612" s="144" t="s">
        <v>45483</v>
      </c>
      <c r="C10612" s="145" t="s">
        <v>45484</v>
      </c>
      <c r="D10612" s="145" t="s">
        <v>1549</v>
      </c>
      <c r="E10612" s="146">
        <v>18838.32</v>
      </c>
    </row>
    <row r="10613" spans="2:5" x14ac:dyDescent="0.2">
      <c r="B10613" s="144" t="s">
        <v>45485</v>
      </c>
      <c r="C10613" s="145" t="s">
        <v>45486</v>
      </c>
      <c r="D10613" s="145" t="s">
        <v>1549</v>
      </c>
      <c r="E10613" s="146">
        <v>18952.8</v>
      </c>
    </row>
    <row r="10614" spans="2:5" x14ac:dyDescent="0.2">
      <c r="B10614" s="144" t="s">
        <v>45487</v>
      </c>
      <c r="C10614" s="145" t="s">
        <v>45488</v>
      </c>
      <c r="D10614" s="145" t="s">
        <v>1549</v>
      </c>
      <c r="E10614" s="146">
        <v>19855.919999999998</v>
      </c>
    </row>
    <row r="10615" spans="2:5" x14ac:dyDescent="0.2">
      <c r="B10615" s="144" t="s">
        <v>45489</v>
      </c>
      <c r="C10615" s="145" t="s">
        <v>45490</v>
      </c>
      <c r="D10615" s="145" t="s">
        <v>1549</v>
      </c>
      <c r="E10615" s="146">
        <v>22107.360000000001</v>
      </c>
    </row>
    <row r="10616" spans="2:5" x14ac:dyDescent="0.2">
      <c r="B10616" s="144" t="s">
        <v>45491</v>
      </c>
      <c r="C10616" s="145" t="s">
        <v>45492</v>
      </c>
      <c r="D10616" s="145" t="s">
        <v>1549</v>
      </c>
      <c r="E10616" s="146">
        <v>17044.8</v>
      </c>
    </row>
    <row r="10617" spans="2:5" x14ac:dyDescent="0.2">
      <c r="B10617" s="144" t="s">
        <v>45493</v>
      </c>
      <c r="C10617" s="145" t="s">
        <v>45494</v>
      </c>
      <c r="D10617" s="145" t="s">
        <v>1549</v>
      </c>
      <c r="E10617" s="146">
        <v>27768.01</v>
      </c>
    </row>
    <row r="10618" spans="2:5" x14ac:dyDescent="0.2">
      <c r="B10618" s="144" t="s">
        <v>45495</v>
      </c>
      <c r="C10618" s="145" t="s">
        <v>45496</v>
      </c>
      <c r="D10618" s="145" t="s">
        <v>1549</v>
      </c>
      <c r="E10618" s="146">
        <v>23481.119999999999</v>
      </c>
    </row>
    <row r="10619" spans="2:5" x14ac:dyDescent="0.2">
      <c r="B10619" s="144" t="s">
        <v>45497</v>
      </c>
      <c r="C10619" s="145" t="s">
        <v>45498</v>
      </c>
      <c r="D10619" s="145" t="s">
        <v>1549</v>
      </c>
      <c r="E10619" s="146">
        <v>27755.040000000001</v>
      </c>
    </row>
    <row r="10620" spans="2:5" x14ac:dyDescent="0.2">
      <c r="B10620" s="144" t="s">
        <v>45499</v>
      </c>
      <c r="C10620" s="145" t="s">
        <v>45500</v>
      </c>
      <c r="D10620" s="145" t="s">
        <v>1549</v>
      </c>
      <c r="E10620" s="146">
        <v>34483.919999999998</v>
      </c>
    </row>
    <row r="10621" spans="2:5" x14ac:dyDescent="0.2">
      <c r="B10621" s="144" t="s">
        <v>45501</v>
      </c>
      <c r="C10621" s="145" t="s">
        <v>45502</v>
      </c>
      <c r="D10621" s="145" t="s">
        <v>1549</v>
      </c>
      <c r="E10621" s="146">
        <v>88671.38</v>
      </c>
    </row>
    <row r="10622" spans="2:5" x14ac:dyDescent="0.2">
      <c r="B10622" s="144" t="s">
        <v>45503</v>
      </c>
      <c r="C10622" s="145" t="s">
        <v>45504</v>
      </c>
      <c r="D10622" s="145" t="s">
        <v>1549</v>
      </c>
      <c r="E10622" s="146">
        <v>39152.160000000003</v>
      </c>
    </row>
    <row r="10623" spans="2:5" x14ac:dyDescent="0.2">
      <c r="B10623" s="144" t="s">
        <v>45505</v>
      </c>
      <c r="C10623" s="145" t="s">
        <v>45506</v>
      </c>
      <c r="D10623" s="145" t="s">
        <v>1549</v>
      </c>
      <c r="E10623" s="146">
        <v>42459.360000000001</v>
      </c>
    </row>
    <row r="10624" spans="2:5" x14ac:dyDescent="0.2">
      <c r="B10624" s="144" t="s">
        <v>45507</v>
      </c>
      <c r="C10624" s="145" t="s">
        <v>45508</v>
      </c>
      <c r="D10624" s="145" t="s">
        <v>1549</v>
      </c>
      <c r="E10624" s="146">
        <v>45334.080000000002</v>
      </c>
    </row>
    <row r="10625" spans="2:5" x14ac:dyDescent="0.2">
      <c r="B10625" s="144" t="s">
        <v>45509</v>
      </c>
      <c r="C10625" s="145" t="s">
        <v>45510</v>
      </c>
      <c r="D10625" s="145" t="s">
        <v>1549</v>
      </c>
      <c r="E10625" s="146">
        <v>49188.04</v>
      </c>
    </row>
    <row r="10626" spans="2:5" x14ac:dyDescent="0.2">
      <c r="B10626" s="144" t="s">
        <v>45511</v>
      </c>
      <c r="C10626" s="145" t="s">
        <v>45512</v>
      </c>
      <c r="D10626" s="145" t="s">
        <v>1549</v>
      </c>
      <c r="E10626" s="146">
        <v>21738.48</v>
      </c>
    </row>
    <row r="10627" spans="2:5" x14ac:dyDescent="0.2">
      <c r="B10627" s="144" t="s">
        <v>45513</v>
      </c>
      <c r="C10627" s="145" t="s">
        <v>45514</v>
      </c>
      <c r="D10627" s="145" t="s">
        <v>1549</v>
      </c>
      <c r="E10627" s="146">
        <v>54403.44</v>
      </c>
    </row>
    <row r="10628" spans="2:5" x14ac:dyDescent="0.2">
      <c r="B10628" s="144" t="s">
        <v>45515</v>
      </c>
      <c r="C10628" s="145" t="s">
        <v>45516</v>
      </c>
      <c r="D10628" s="145" t="s">
        <v>1549</v>
      </c>
      <c r="E10628" s="146">
        <v>71301.88</v>
      </c>
    </row>
    <row r="10629" spans="2:5" x14ac:dyDescent="0.2">
      <c r="B10629" s="144" t="s">
        <v>45517</v>
      </c>
      <c r="C10629" s="145" t="s">
        <v>45518</v>
      </c>
      <c r="D10629" s="145" t="s">
        <v>1549</v>
      </c>
      <c r="E10629" s="146">
        <v>72904.05</v>
      </c>
    </row>
    <row r="10630" spans="2:5" x14ac:dyDescent="0.2">
      <c r="B10630" s="144" t="s">
        <v>45519</v>
      </c>
      <c r="C10630" s="145" t="s">
        <v>45520</v>
      </c>
      <c r="D10630" s="145" t="s">
        <v>2759</v>
      </c>
      <c r="E10630" s="146">
        <v>525</v>
      </c>
    </row>
    <row r="10631" spans="2:5" x14ac:dyDescent="0.2">
      <c r="B10631" s="144" t="s">
        <v>45521</v>
      </c>
      <c r="C10631" s="145" t="s">
        <v>45522</v>
      </c>
      <c r="D10631" s="145" t="s">
        <v>1549</v>
      </c>
      <c r="E10631" s="146">
        <v>2.9</v>
      </c>
    </row>
    <row r="10632" spans="2:5" x14ac:dyDescent="0.2">
      <c r="B10632" s="144" t="s">
        <v>45523</v>
      </c>
      <c r="C10632" s="145" t="s">
        <v>45524</v>
      </c>
      <c r="D10632" s="145" t="s">
        <v>1549</v>
      </c>
      <c r="E10632" s="146">
        <v>6.2</v>
      </c>
    </row>
    <row r="10633" spans="2:5" x14ac:dyDescent="0.2">
      <c r="B10633" s="144" t="s">
        <v>45525</v>
      </c>
      <c r="C10633" s="145" t="s">
        <v>45526</v>
      </c>
      <c r="D10633" s="145" t="s">
        <v>1549</v>
      </c>
      <c r="E10633" s="146">
        <v>9.19</v>
      </c>
    </row>
    <row r="10634" spans="2:5" x14ac:dyDescent="0.2">
      <c r="B10634" s="144" t="s">
        <v>45527</v>
      </c>
      <c r="C10634" s="145" t="s">
        <v>45528</v>
      </c>
      <c r="D10634" s="145" t="s">
        <v>1549</v>
      </c>
      <c r="E10634" s="146">
        <v>23.56</v>
      </c>
    </row>
    <row r="10635" spans="2:5" x14ac:dyDescent="0.2">
      <c r="B10635" s="144" t="s">
        <v>45529</v>
      </c>
      <c r="C10635" s="145" t="s">
        <v>45530</v>
      </c>
      <c r="D10635" s="145" t="s">
        <v>1549</v>
      </c>
      <c r="E10635" s="146">
        <v>35.81</v>
      </c>
    </row>
    <row r="10636" spans="2:5" x14ac:dyDescent="0.2">
      <c r="B10636" s="144" t="s">
        <v>45531</v>
      </c>
      <c r="C10636" s="145" t="s">
        <v>45532</v>
      </c>
      <c r="D10636" s="145" t="s">
        <v>1549</v>
      </c>
      <c r="E10636" s="146">
        <v>53.75</v>
      </c>
    </row>
    <row r="10637" spans="2:5" x14ac:dyDescent="0.2">
      <c r="B10637" s="144" t="s">
        <v>45533</v>
      </c>
      <c r="C10637" s="145" t="s">
        <v>45534</v>
      </c>
      <c r="D10637" s="145" t="s">
        <v>1549</v>
      </c>
      <c r="E10637" s="146">
        <v>62.01</v>
      </c>
    </row>
    <row r="10638" spans="2:5" x14ac:dyDescent="0.2">
      <c r="B10638" s="144" t="s">
        <v>45535</v>
      </c>
      <c r="C10638" s="145" t="s">
        <v>45536</v>
      </c>
      <c r="D10638" s="145" t="s">
        <v>1549</v>
      </c>
      <c r="E10638" s="146">
        <v>92.5</v>
      </c>
    </row>
    <row r="10639" spans="2:5" x14ac:dyDescent="0.2">
      <c r="B10639" s="144" t="s">
        <v>45537</v>
      </c>
      <c r="C10639" s="145" t="s">
        <v>45538</v>
      </c>
      <c r="D10639" s="145" t="s">
        <v>1549</v>
      </c>
      <c r="E10639" s="146">
        <v>8.5299999999999994</v>
      </c>
    </row>
    <row r="10640" spans="2:5" x14ac:dyDescent="0.2">
      <c r="B10640" s="144" t="s">
        <v>45539</v>
      </c>
      <c r="C10640" s="145" t="s">
        <v>45540</v>
      </c>
      <c r="D10640" s="145" t="s">
        <v>1549</v>
      </c>
      <c r="E10640" s="146">
        <v>11.53</v>
      </c>
    </row>
    <row r="10641" spans="2:5" x14ac:dyDescent="0.2">
      <c r="B10641" s="144" t="s">
        <v>45541</v>
      </c>
      <c r="C10641" s="145" t="s">
        <v>45542</v>
      </c>
      <c r="D10641" s="145" t="s">
        <v>1549</v>
      </c>
      <c r="E10641" s="146">
        <v>0.11</v>
      </c>
    </row>
    <row r="10642" spans="2:5" x14ac:dyDescent="0.2">
      <c r="B10642" s="144" t="s">
        <v>45543</v>
      </c>
      <c r="C10642" s="145" t="s">
        <v>45544</v>
      </c>
      <c r="D10642" s="145" t="s">
        <v>1549</v>
      </c>
      <c r="E10642" s="146">
        <v>0.15</v>
      </c>
    </row>
    <row r="10643" spans="2:5" x14ac:dyDescent="0.2">
      <c r="B10643" s="144" t="s">
        <v>45545</v>
      </c>
      <c r="C10643" s="145" t="s">
        <v>45546</v>
      </c>
      <c r="D10643" s="145" t="s">
        <v>1549</v>
      </c>
      <c r="E10643" s="146">
        <v>7.47</v>
      </c>
    </row>
    <row r="10644" spans="2:5" x14ac:dyDescent="0.2">
      <c r="B10644" s="144" t="s">
        <v>45547</v>
      </c>
      <c r="C10644" s="145" t="s">
        <v>45548</v>
      </c>
      <c r="D10644" s="145" t="s">
        <v>1549</v>
      </c>
      <c r="E10644" s="146">
        <v>8.3800000000000008</v>
      </c>
    </row>
    <row r="10645" spans="2:5" x14ac:dyDescent="0.2">
      <c r="B10645" s="144" t="s">
        <v>45549</v>
      </c>
      <c r="C10645" s="145" t="s">
        <v>45550</v>
      </c>
      <c r="D10645" s="145" t="s">
        <v>1549</v>
      </c>
      <c r="E10645" s="146">
        <v>28.38</v>
      </c>
    </row>
    <row r="10646" spans="2:5" x14ac:dyDescent="0.2">
      <c r="B10646" s="144" t="s">
        <v>45551</v>
      </c>
      <c r="C10646" s="145" t="s">
        <v>45552</v>
      </c>
      <c r="D10646" s="145" t="s">
        <v>1549</v>
      </c>
      <c r="E10646" s="146">
        <v>30.1</v>
      </c>
    </row>
    <row r="10647" spans="2:5" x14ac:dyDescent="0.2">
      <c r="B10647" s="144" t="s">
        <v>45553</v>
      </c>
      <c r="C10647" s="145" t="s">
        <v>45554</v>
      </c>
      <c r="D10647" s="145" t="s">
        <v>1549</v>
      </c>
      <c r="E10647" s="146">
        <v>29.85</v>
      </c>
    </row>
    <row r="10648" spans="2:5" x14ac:dyDescent="0.2">
      <c r="B10648" s="144" t="s">
        <v>45555</v>
      </c>
      <c r="C10648" s="145" t="s">
        <v>45556</v>
      </c>
      <c r="D10648" s="145" t="s">
        <v>1549</v>
      </c>
      <c r="E10648" s="146">
        <v>30.08</v>
      </c>
    </row>
    <row r="10649" spans="2:5" x14ac:dyDescent="0.2">
      <c r="B10649" s="144" t="s">
        <v>45557</v>
      </c>
      <c r="C10649" s="145" t="s">
        <v>45558</v>
      </c>
      <c r="D10649" s="145" t="s">
        <v>1549</v>
      </c>
      <c r="E10649" s="146">
        <v>60.38</v>
      </c>
    </row>
    <row r="10650" spans="2:5" x14ac:dyDescent="0.2">
      <c r="B10650" s="144" t="s">
        <v>45559</v>
      </c>
      <c r="C10650" s="145" t="s">
        <v>45560</v>
      </c>
      <c r="D10650" s="145" t="s">
        <v>1549</v>
      </c>
      <c r="E10650" s="146">
        <v>36.21</v>
      </c>
    </row>
    <row r="10651" spans="2:5" x14ac:dyDescent="0.2">
      <c r="B10651" s="144" t="s">
        <v>45561</v>
      </c>
      <c r="C10651" s="145" t="s">
        <v>45562</v>
      </c>
      <c r="D10651" s="145" t="s">
        <v>1549</v>
      </c>
      <c r="E10651" s="146">
        <v>43.15</v>
      </c>
    </row>
    <row r="10652" spans="2:5" x14ac:dyDescent="0.2">
      <c r="B10652" s="144" t="s">
        <v>45563</v>
      </c>
      <c r="C10652" s="145" t="s">
        <v>45564</v>
      </c>
      <c r="D10652" s="145" t="s">
        <v>1549</v>
      </c>
      <c r="E10652" s="146">
        <v>0.51</v>
      </c>
    </row>
    <row r="10653" spans="2:5" x14ac:dyDescent="0.2">
      <c r="B10653" s="144" t="s">
        <v>45565</v>
      </c>
      <c r="C10653" s="145" t="s">
        <v>45566</v>
      </c>
      <c r="D10653" s="145" t="s">
        <v>2759</v>
      </c>
      <c r="E10653" s="146">
        <v>1713.6</v>
      </c>
    </row>
    <row r="10654" spans="2:5" x14ac:dyDescent="0.2">
      <c r="B10654" s="144" t="s">
        <v>45567</v>
      </c>
      <c r="C10654" s="145" t="s">
        <v>45568</v>
      </c>
      <c r="D10654" s="145" t="s">
        <v>1549</v>
      </c>
      <c r="E10654" s="146">
        <v>5.91</v>
      </c>
    </row>
    <row r="10655" spans="2:5" x14ac:dyDescent="0.2">
      <c r="B10655" s="144" t="s">
        <v>45569</v>
      </c>
      <c r="C10655" s="145" t="s">
        <v>45570</v>
      </c>
      <c r="D10655" s="145" t="s">
        <v>1549</v>
      </c>
      <c r="E10655" s="146">
        <v>14.13</v>
      </c>
    </row>
    <row r="10656" spans="2:5" x14ac:dyDescent="0.2">
      <c r="B10656" s="144" t="s">
        <v>45571</v>
      </c>
      <c r="C10656" s="145" t="s">
        <v>45572</v>
      </c>
      <c r="D10656" s="145" t="s">
        <v>1549</v>
      </c>
      <c r="E10656" s="146">
        <v>33.89</v>
      </c>
    </row>
    <row r="10657" spans="2:5" x14ac:dyDescent="0.2">
      <c r="B10657" s="144" t="s">
        <v>45573</v>
      </c>
      <c r="C10657" s="145" t="s">
        <v>45574</v>
      </c>
      <c r="D10657" s="145" t="s">
        <v>1549</v>
      </c>
      <c r="E10657" s="146">
        <v>74.19</v>
      </c>
    </row>
    <row r="10658" spans="2:5" x14ac:dyDescent="0.2">
      <c r="B10658" s="144" t="s">
        <v>45575</v>
      </c>
      <c r="C10658" s="145" t="s">
        <v>45576</v>
      </c>
      <c r="D10658" s="145" t="s">
        <v>5902</v>
      </c>
      <c r="E10658" s="146">
        <v>35.03</v>
      </c>
    </row>
    <row r="10659" spans="2:5" x14ac:dyDescent="0.2">
      <c r="B10659" s="144" t="s">
        <v>45577</v>
      </c>
      <c r="C10659" s="145" t="s">
        <v>45578</v>
      </c>
      <c r="D10659" s="145" t="s">
        <v>1549</v>
      </c>
      <c r="E10659" s="146">
        <v>13499.41</v>
      </c>
    </row>
    <row r="10660" spans="2:5" x14ac:dyDescent="0.2">
      <c r="B10660" s="144" t="s">
        <v>45579</v>
      </c>
      <c r="C10660" s="145" t="s">
        <v>45580</v>
      </c>
      <c r="D10660" s="145" t="s">
        <v>1549</v>
      </c>
      <c r="E10660" s="146">
        <v>13587.34</v>
      </c>
    </row>
    <row r="10661" spans="2:5" x14ac:dyDescent="0.2">
      <c r="B10661" s="144" t="s">
        <v>45581</v>
      </c>
      <c r="C10661" s="145" t="s">
        <v>45582</v>
      </c>
      <c r="D10661" s="145" t="s">
        <v>1549</v>
      </c>
      <c r="E10661" s="146">
        <v>18729.95</v>
      </c>
    </row>
    <row r="10662" spans="2:5" x14ac:dyDescent="0.2">
      <c r="B10662" s="144" t="s">
        <v>45583</v>
      </c>
      <c r="C10662" s="145" t="s">
        <v>45584</v>
      </c>
      <c r="D10662" s="145" t="s">
        <v>1549</v>
      </c>
      <c r="E10662" s="146">
        <v>18752.14</v>
      </c>
    </row>
    <row r="10663" spans="2:5" x14ac:dyDescent="0.2">
      <c r="B10663" s="144" t="s">
        <v>45585</v>
      </c>
      <c r="C10663" s="145" t="s">
        <v>45586</v>
      </c>
      <c r="D10663" s="145" t="s">
        <v>1549</v>
      </c>
      <c r="E10663" s="146">
        <v>18759.169999999998</v>
      </c>
    </row>
    <row r="10664" spans="2:5" x14ac:dyDescent="0.2">
      <c r="B10664" s="144" t="s">
        <v>45587</v>
      </c>
      <c r="C10664" s="145" t="s">
        <v>45588</v>
      </c>
      <c r="D10664" s="145" t="s">
        <v>1549</v>
      </c>
      <c r="E10664" s="146">
        <v>18666.12</v>
      </c>
    </row>
    <row r="10665" spans="2:5" x14ac:dyDescent="0.2">
      <c r="B10665" s="144" t="s">
        <v>45589</v>
      </c>
      <c r="C10665" s="145" t="s">
        <v>45590</v>
      </c>
      <c r="D10665" s="145" t="s">
        <v>1549</v>
      </c>
      <c r="E10665" s="146">
        <v>18789.48</v>
      </c>
    </row>
    <row r="10666" spans="2:5" x14ac:dyDescent="0.2">
      <c r="B10666" s="144" t="s">
        <v>45591</v>
      </c>
      <c r="C10666" s="145" t="s">
        <v>45592</v>
      </c>
      <c r="D10666" s="145" t="s">
        <v>1549</v>
      </c>
      <c r="E10666" s="146">
        <v>19112.36</v>
      </c>
    </row>
    <row r="10667" spans="2:5" x14ac:dyDescent="0.2">
      <c r="B10667" s="144" t="s">
        <v>45593</v>
      </c>
      <c r="C10667" s="145" t="s">
        <v>45594</v>
      </c>
      <c r="D10667" s="145" t="s">
        <v>1549</v>
      </c>
      <c r="E10667" s="146">
        <v>19127.71</v>
      </c>
    </row>
    <row r="10668" spans="2:5" x14ac:dyDescent="0.2">
      <c r="B10668" s="144" t="s">
        <v>45595</v>
      </c>
      <c r="C10668" s="145" t="s">
        <v>45596</v>
      </c>
      <c r="D10668" s="145" t="s">
        <v>1549</v>
      </c>
      <c r="E10668" s="146">
        <v>19197.89</v>
      </c>
    </row>
    <row r="10669" spans="2:5" x14ac:dyDescent="0.2">
      <c r="B10669" s="144" t="s">
        <v>45597</v>
      </c>
      <c r="C10669" s="145" t="s">
        <v>45598</v>
      </c>
      <c r="D10669" s="145" t="s">
        <v>1549</v>
      </c>
      <c r="E10669" s="146">
        <v>19100.25</v>
      </c>
    </row>
    <row r="10670" spans="2:5" x14ac:dyDescent="0.2">
      <c r="B10670" s="144" t="s">
        <v>45599</v>
      </c>
      <c r="C10670" s="145" t="s">
        <v>45600</v>
      </c>
      <c r="D10670" s="145" t="s">
        <v>1549</v>
      </c>
      <c r="E10670" s="146">
        <v>19112.32</v>
      </c>
    </row>
    <row r="10671" spans="2:5" x14ac:dyDescent="0.2">
      <c r="B10671" s="144" t="s">
        <v>45601</v>
      </c>
      <c r="C10671" s="145" t="s">
        <v>45602</v>
      </c>
      <c r="D10671" s="145" t="s">
        <v>1549</v>
      </c>
      <c r="E10671" s="146">
        <v>19021.62</v>
      </c>
    </row>
    <row r="10672" spans="2:5" x14ac:dyDescent="0.2">
      <c r="B10672" s="144" t="s">
        <v>45603</v>
      </c>
      <c r="C10672" s="145" t="s">
        <v>45604</v>
      </c>
      <c r="D10672" s="145" t="s">
        <v>1549</v>
      </c>
      <c r="E10672" s="146">
        <v>6546.33</v>
      </c>
    </row>
    <row r="10673" spans="2:5" x14ac:dyDescent="0.2">
      <c r="B10673" s="144" t="s">
        <v>45605</v>
      </c>
      <c r="C10673" s="145" t="s">
        <v>45606</v>
      </c>
      <c r="D10673" s="145" t="s">
        <v>1549</v>
      </c>
      <c r="E10673" s="146">
        <v>6605.09</v>
      </c>
    </row>
    <row r="10674" spans="2:5" x14ac:dyDescent="0.2">
      <c r="B10674" s="144" t="s">
        <v>45607</v>
      </c>
      <c r="C10674" s="145" t="s">
        <v>45608</v>
      </c>
      <c r="D10674" s="145" t="s">
        <v>1549</v>
      </c>
      <c r="E10674" s="146">
        <v>9151.0400000000009</v>
      </c>
    </row>
    <row r="10675" spans="2:5" x14ac:dyDescent="0.2">
      <c r="B10675" s="144" t="s">
        <v>45609</v>
      </c>
      <c r="C10675" s="145" t="s">
        <v>45610</v>
      </c>
      <c r="D10675" s="145" t="s">
        <v>1549</v>
      </c>
      <c r="E10675" s="146">
        <v>9205.73</v>
      </c>
    </row>
    <row r="10676" spans="2:5" x14ac:dyDescent="0.2">
      <c r="B10676" s="144" t="s">
        <v>45611</v>
      </c>
      <c r="C10676" s="145" t="s">
        <v>45612</v>
      </c>
      <c r="D10676" s="145" t="s">
        <v>1549</v>
      </c>
      <c r="E10676" s="146">
        <v>7779.49</v>
      </c>
    </row>
    <row r="10677" spans="2:5" x14ac:dyDescent="0.2">
      <c r="B10677" s="144" t="s">
        <v>45613</v>
      </c>
      <c r="C10677" s="145" t="s">
        <v>45614</v>
      </c>
      <c r="D10677" s="145" t="s">
        <v>1549</v>
      </c>
      <c r="E10677" s="146">
        <v>7779.51</v>
      </c>
    </row>
    <row r="10678" spans="2:5" x14ac:dyDescent="0.2">
      <c r="B10678" s="144" t="s">
        <v>45615</v>
      </c>
      <c r="C10678" s="145" t="s">
        <v>45616</v>
      </c>
      <c r="D10678" s="145" t="s">
        <v>1549</v>
      </c>
      <c r="E10678" s="146">
        <v>7808.68</v>
      </c>
    </row>
    <row r="10679" spans="2:5" x14ac:dyDescent="0.2">
      <c r="B10679" s="144" t="s">
        <v>45617</v>
      </c>
      <c r="C10679" s="145" t="s">
        <v>45618</v>
      </c>
      <c r="D10679" s="145" t="s">
        <v>1549</v>
      </c>
      <c r="E10679" s="146">
        <v>7753.28</v>
      </c>
    </row>
    <row r="10680" spans="2:5" x14ac:dyDescent="0.2">
      <c r="B10680" s="144" t="s">
        <v>45619</v>
      </c>
      <c r="C10680" s="145" t="s">
        <v>45620</v>
      </c>
      <c r="D10680" s="145" t="s">
        <v>1549</v>
      </c>
      <c r="E10680" s="146">
        <v>8146.72</v>
      </c>
    </row>
    <row r="10681" spans="2:5" x14ac:dyDescent="0.2">
      <c r="B10681" s="144" t="s">
        <v>45621</v>
      </c>
      <c r="C10681" s="145" t="s">
        <v>45622</v>
      </c>
      <c r="D10681" s="145" t="s">
        <v>1549</v>
      </c>
      <c r="E10681" s="146">
        <v>7792.19</v>
      </c>
    </row>
    <row r="10682" spans="2:5" x14ac:dyDescent="0.2">
      <c r="B10682" s="144" t="s">
        <v>45623</v>
      </c>
      <c r="C10682" s="145" t="s">
        <v>45624</v>
      </c>
      <c r="D10682" s="145" t="s">
        <v>1549</v>
      </c>
      <c r="E10682" s="146">
        <v>7806.68</v>
      </c>
    </row>
    <row r="10683" spans="2:5" x14ac:dyDescent="0.2">
      <c r="B10683" s="144" t="s">
        <v>45625</v>
      </c>
      <c r="C10683" s="145" t="s">
        <v>45626</v>
      </c>
      <c r="D10683" s="145" t="s">
        <v>1549</v>
      </c>
      <c r="E10683" s="146">
        <v>7806.24</v>
      </c>
    </row>
    <row r="10684" spans="2:5" x14ac:dyDescent="0.2">
      <c r="B10684" s="144" t="s">
        <v>45627</v>
      </c>
      <c r="C10684" s="145" t="s">
        <v>45628</v>
      </c>
      <c r="D10684" s="145" t="s">
        <v>1549</v>
      </c>
      <c r="E10684" s="146">
        <v>8150.24</v>
      </c>
    </row>
    <row r="10685" spans="2:5" x14ac:dyDescent="0.2">
      <c r="B10685" s="144" t="s">
        <v>45629</v>
      </c>
      <c r="C10685" s="145" t="s">
        <v>45630</v>
      </c>
      <c r="D10685" s="145" t="s">
        <v>1549</v>
      </c>
      <c r="E10685" s="146">
        <v>8031.19</v>
      </c>
    </row>
    <row r="10686" spans="2:5" x14ac:dyDescent="0.2">
      <c r="B10686" s="144" t="s">
        <v>45631</v>
      </c>
      <c r="C10686" s="145" t="s">
        <v>45632</v>
      </c>
      <c r="D10686" s="145" t="s">
        <v>1549</v>
      </c>
      <c r="E10686" s="146">
        <v>8067.57</v>
      </c>
    </row>
    <row r="10687" spans="2:5" x14ac:dyDescent="0.2">
      <c r="B10687" s="144" t="s">
        <v>45633</v>
      </c>
      <c r="C10687" s="145" t="s">
        <v>45634</v>
      </c>
      <c r="D10687" s="145" t="s">
        <v>1549</v>
      </c>
      <c r="E10687" s="146">
        <v>8103.09</v>
      </c>
    </row>
    <row r="10688" spans="2:5" x14ac:dyDescent="0.2">
      <c r="B10688" s="144" t="s">
        <v>45635</v>
      </c>
      <c r="C10688" s="145" t="s">
        <v>45636</v>
      </c>
      <c r="D10688" s="145" t="s">
        <v>1549</v>
      </c>
      <c r="E10688" s="146">
        <v>8119.77</v>
      </c>
    </row>
    <row r="10689" spans="2:5" x14ac:dyDescent="0.2">
      <c r="B10689" s="144" t="s">
        <v>45637</v>
      </c>
      <c r="C10689" s="145" t="s">
        <v>45638</v>
      </c>
      <c r="D10689" s="145" t="s">
        <v>1549</v>
      </c>
      <c r="E10689" s="146">
        <v>8080.53</v>
      </c>
    </row>
    <row r="10690" spans="2:5" x14ac:dyDescent="0.2">
      <c r="B10690" s="144" t="s">
        <v>45639</v>
      </c>
      <c r="C10690" s="145" t="s">
        <v>45640</v>
      </c>
      <c r="D10690" s="145" t="s">
        <v>1549</v>
      </c>
      <c r="E10690" s="146">
        <v>8127.03</v>
      </c>
    </row>
    <row r="10691" spans="2:5" x14ac:dyDescent="0.2">
      <c r="B10691" s="144" t="s">
        <v>45641</v>
      </c>
      <c r="C10691" s="145" t="s">
        <v>45642</v>
      </c>
      <c r="D10691" s="145" t="s">
        <v>1549</v>
      </c>
      <c r="E10691" s="146">
        <v>8127.03</v>
      </c>
    </row>
    <row r="10692" spans="2:5" x14ac:dyDescent="0.2">
      <c r="B10692" s="144" t="s">
        <v>45643</v>
      </c>
      <c r="C10692" s="145" t="s">
        <v>45644</v>
      </c>
      <c r="D10692" s="145" t="s">
        <v>1549</v>
      </c>
      <c r="E10692" s="146">
        <v>11884.42</v>
      </c>
    </row>
    <row r="10693" spans="2:5" x14ac:dyDescent="0.2">
      <c r="B10693" s="144" t="s">
        <v>45645</v>
      </c>
      <c r="C10693" s="145" t="s">
        <v>45646</v>
      </c>
      <c r="D10693" s="145" t="s">
        <v>1549</v>
      </c>
      <c r="E10693" s="146">
        <v>11749.85</v>
      </c>
    </row>
    <row r="10694" spans="2:5" x14ac:dyDescent="0.2">
      <c r="B10694" s="144" t="s">
        <v>45647</v>
      </c>
      <c r="C10694" s="145" t="s">
        <v>45648</v>
      </c>
      <c r="D10694" s="145" t="s">
        <v>1549</v>
      </c>
      <c r="E10694" s="146">
        <v>11763.83</v>
      </c>
    </row>
    <row r="10695" spans="2:5" x14ac:dyDescent="0.2">
      <c r="B10695" s="144" t="s">
        <v>45649</v>
      </c>
      <c r="C10695" s="145" t="s">
        <v>45650</v>
      </c>
      <c r="D10695" s="145" t="s">
        <v>1549</v>
      </c>
      <c r="E10695" s="146">
        <v>11747.64</v>
      </c>
    </row>
    <row r="10696" spans="2:5" x14ac:dyDescent="0.2">
      <c r="B10696" s="144" t="s">
        <v>45651</v>
      </c>
      <c r="C10696" s="145" t="s">
        <v>45652</v>
      </c>
      <c r="D10696" s="145" t="s">
        <v>1549</v>
      </c>
      <c r="E10696" s="146">
        <v>11835.27</v>
      </c>
    </row>
    <row r="10697" spans="2:5" x14ac:dyDescent="0.2">
      <c r="B10697" s="144" t="s">
        <v>45653</v>
      </c>
      <c r="C10697" s="145" t="s">
        <v>45654</v>
      </c>
      <c r="D10697" s="145" t="s">
        <v>1549</v>
      </c>
      <c r="E10697" s="146">
        <v>11857.67</v>
      </c>
    </row>
    <row r="10698" spans="2:5" x14ac:dyDescent="0.2">
      <c r="B10698" s="144" t="s">
        <v>45655</v>
      </c>
      <c r="C10698" s="145" t="s">
        <v>45656</v>
      </c>
      <c r="D10698" s="145" t="s">
        <v>1549</v>
      </c>
      <c r="E10698" s="146">
        <v>12231.02</v>
      </c>
    </row>
    <row r="10699" spans="2:5" x14ac:dyDescent="0.2">
      <c r="B10699" s="144" t="s">
        <v>45657</v>
      </c>
      <c r="C10699" s="145" t="s">
        <v>45658</v>
      </c>
      <c r="D10699" s="145" t="s">
        <v>1549</v>
      </c>
      <c r="E10699" s="146">
        <v>12263.37</v>
      </c>
    </row>
    <row r="10700" spans="2:5" x14ac:dyDescent="0.2">
      <c r="B10700" s="144" t="s">
        <v>45659</v>
      </c>
      <c r="C10700" s="145" t="s">
        <v>45660</v>
      </c>
      <c r="D10700" s="145" t="s">
        <v>1549</v>
      </c>
      <c r="E10700" s="146">
        <v>12281.15</v>
      </c>
    </row>
    <row r="10701" spans="2:5" x14ac:dyDescent="0.2">
      <c r="B10701" s="144" t="s">
        <v>45661</v>
      </c>
      <c r="C10701" s="145" t="s">
        <v>45662</v>
      </c>
      <c r="D10701" s="145" t="s">
        <v>1549</v>
      </c>
      <c r="E10701" s="146">
        <v>12279.53</v>
      </c>
    </row>
    <row r="10702" spans="2:5" x14ac:dyDescent="0.2">
      <c r="B10702" s="144" t="s">
        <v>45663</v>
      </c>
      <c r="C10702" s="145" t="s">
        <v>45664</v>
      </c>
      <c r="D10702" s="145" t="s">
        <v>1549</v>
      </c>
      <c r="E10702" s="146">
        <v>12296.19</v>
      </c>
    </row>
    <row r="10703" spans="2:5" x14ac:dyDescent="0.2">
      <c r="B10703" s="144" t="s">
        <v>45665</v>
      </c>
      <c r="C10703" s="145" t="s">
        <v>45666</v>
      </c>
      <c r="D10703" s="145" t="s">
        <v>1549</v>
      </c>
      <c r="E10703" s="146">
        <v>15753.25</v>
      </c>
    </row>
    <row r="10704" spans="2:5" x14ac:dyDescent="0.2">
      <c r="B10704" s="144" t="s">
        <v>45667</v>
      </c>
      <c r="C10704" s="145" t="s">
        <v>45668</v>
      </c>
      <c r="D10704" s="145" t="s">
        <v>1549</v>
      </c>
      <c r="E10704" s="146">
        <v>16515.14</v>
      </c>
    </row>
    <row r="10705" spans="2:5" x14ac:dyDescent="0.2">
      <c r="B10705" s="144" t="s">
        <v>45669</v>
      </c>
      <c r="C10705" s="145" t="s">
        <v>45670</v>
      </c>
      <c r="D10705" s="145" t="s">
        <v>1549</v>
      </c>
      <c r="E10705" s="146">
        <v>16550.43</v>
      </c>
    </row>
    <row r="10706" spans="2:5" x14ac:dyDescent="0.2">
      <c r="B10706" s="144" t="s">
        <v>45671</v>
      </c>
      <c r="C10706" s="145" t="s">
        <v>45672</v>
      </c>
      <c r="D10706" s="145" t="s">
        <v>1549</v>
      </c>
      <c r="E10706" s="146">
        <v>16564.509999999998</v>
      </c>
    </row>
    <row r="10707" spans="2:5" x14ac:dyDescent="0.2">
      <c r="B10707" s="144" t="s">
        <v>45673</v>
      </c>
      <c r="C10707" s="145" t="s">
        <v>45674</v>
      </c>
      <c r="D10707" s="145" t="s">
        <v>1549</v>
      </c>
      <c r="E10707" s="146">
        <v>17157.12</v>
      </c>
    </row>
    <row r="10708" spans="2:5" x14ac:dyDescent="0.2">
      <c r="B10708" s="144" t="s">
        <v>45675</v>
      </c>
      <c r="C10708" s="145" t="s">
        <v>45676</v>
      </c>
      <c r="D10708" s="145" t="s">
        <v>1549</v>
      </c>
      <c r="E10708" s="146">
        <v>17185.330000000002</v>
      </c>
    </row>
    <row r="10709" spans="2:5" x14ac:dyDescent="0.2">
      <c r="B10709" s="144" t="s">
        <v>45677</v>
      </c>
      <c r="C10709" s="145" t="s">
        <v>45678</v>
      </c>
      <c r="D10709" s="145" t="s">
        <v>1549</v>
      </c>
      <c r="E10709" s="146">
        <v>17615.650000000001</v>
      </c>
    </row>
    <row r="10710" spans="2:5" x14ac:dyDescent="0.2">
      <c r="B10710" s="144" t="s">
        <v>45679</v>
      </c>
      <c r="C10710" s="145" t="s">
        <v>45680</v>
      </c>
      <c r="D10710" s="145" t="s">
        <v>1549</v>
      </c>
      <c r="E10710" s="146">
        <v>24075.3</v>
      </c>
    </row>
    <row r="10711" spans="2:5" x14ac:dyDescent="0.2">
      <c r="B10711" s="144" t="s">
        <v>45681</v>
      </c>
      <c r="C10711" s="145" t="s">
        <v>45682</v>
      </c>
      <c r="D10711" s="145" t="s">
        <v>1549</v>
      </c>
      <c r="E10711" s="146">
        <v>23664.07</v>
      </c>
    </row>
    <row r="10712" spans="2:5" x14ac:dyDescent="0.2">
      <c r="B10712" s="144" t="s">
        <v>45683</v>
      </c>
      <c r="C10712" s="145" t="s">
        <v>45684</v>
      </c>
      <c r="D10712" s="145" t="s">
        <v>1549</v>
      </c>
      <c r="E10712" s="146">
        <v>23362.16</v>
      </c>
    </row>
    <row r="10713" spans="2:5" x14ac:dyDescent="0.2">
      <c r="B10713" s="144" t="s">
        <v>45685</v>
      </c>
      <c r="C10713" s="145" t="s">
        <v>45686</v>
      </c>
      <c r="D10713" s="145" t="s">
        <v>1549</v>
      </c>
      <c r="E10713" s="146">
        <v>23566.99</v>
      </c>
    </row>
    <row r="10714" spans="2:5" x14ac:dyDescent="0.2">
      <c r="B10714" s="144" t="s">
        <v>45687</v>
      </c>
      <c r="C10714" s="145" t="s">
        <v>45688</v>
      </c>
      <c r="D10714" s="145" t="s">
        <v>1549</v>
      </c>
      <c r="E10714" s="146">
        <v>23873.22</v>
      </c>
    </row>
    <row r="10715" spans="2:5" x14ac:dyDescent="0.2">
      <c r="B10715" s="144" t="s">
        <v>45689</v>
      </c>
      <c r="C10715" s="145" t="s">
        <v>45690</v>
      </c>
      <c r="D10715" s="145" t="s">
        <v>1549</v>
      </c>
      <c r="E10715" s="146">
        <v>23929.38</v>
      </c>
    </row>
    <row r="10716" spans="2:5" x14ac:dyDescent="0.2">
      <c r="B10716" s="144" t="s">
        <v>45691</v>
      </c>
      <c r="C10716" s="145" t="s">
        <v>45692</v>
      </c>
      <c r="D10716" s="145" t="s">
        <v>1549</v>
      </c>
      <c r="E10716" s="146">
        <v>26255.95</v>
      </c>
    </row>
    <row r="10717" spans="2:5" x14ac:dyDescent="0.2">
      <c r="B10717" s="144" t="s">
        <v>45693</v>
      </c>
      <c r="C10717" s="145" t="s">
        <v>45694</v>
      </c>
      <c r="D10717" s="145" t="s">
        <v>1549</v>
      </c>
      <c r="E10717" s="146">
        <v>10695.12</v>
      </c>
    </row>
    <row r="10718" spans="2:5" x14ac:dyDescent="0.2">
      <c r="B10718" s="144" t="s">
        <v>45695</v>
      </c>
      <c r="C10718" s="145" t="s">
        <v>45696</v>
      </c>
      <c r="D10718" s="145" t="s">
        <v>1549</v>
      </c>
      <c r="E10718" s="146">
        <v>11038.25</v>
      </c>
    </row>
    <row r="10719" spans="2:5" x14ac:dyDescent="0.2">
      <c r="B10719" s="144" t="s">
        <v>45697</v>
      </c>
      <c r="C10719" s="145" t="s">
        <v>45698</v>
      </c>
      <c r="D10719" s="145" t="s">
        <v>1549</v>
      </c>
      <c r="E10719" s="146">
        <v>11358.78</v>
      </c>
    </row>
    <row r="10720" spans="2:5" x14ac:dyDescent="0.2">
      <c r="B10720" s="144" t="s">
        <v>45699</v>
      </c>
      <c r="C10720" s="145" t="s">
        <v>45700</v>
      </c>
      <c r="D10720" s="145" t="s">
        <v>1549</v>
      </c>
      <c r="E10720" s="146">
        <v>10275.84</v>
      </c>
    </row>
    <row r="10721" spans="2:5" x14ac:dyDescent="0.2">
      <c r="B10721" s="144" t="s">
        <v>45701</v>
      </c>
      <c r="C10721" s="145" t="s">
        <v>45702</v>
      </c>
      <c r="D10721" s="145" t="s">
        <v>5927</v>
      </c>
      <c r="E10721" s="146">
        <v>637.83000000000004</v>
      </c>
    </row>
    <row r="10722" spans="2:5" x14ac:dyDescent="0.2">
      <c r="B10722" s="144" t="s">
        <v>45703</v>
      </c>
      <c r="C10722" s="145" t="s">
        <v>45704</v>
      </c>
      <c r="D10722" s="145" t="s">
        <v>5927</v>
      </c>
      <c r="E10722" s="146">
        <v>637.83000000000004</v>
      </c>
    </row>
    <row r="10723" spans="2:5" x14ac:dyDescent="0.2">
      <c r="B10723" s="144" t="s">
        <v>45705</v>
      </c>
      <c r="C10723" s="145" t="s">
        <v>45706</v>
      </c>
      <c r="D10723" s="145" t="s">
        <v>5927</v>
      </c>
      <c r="E10723" s="146">
        <v>637.83000000000004</v>
      </c>
    </row>
    <row r="10724" spans="2:5" x14ac:dyDescent="0.2">
      <c r="B10724" s="144" t="s">
        <v>45707</v>
      </c>
      <c r="C10724" s="145" t="s">
        <v>45708</v>
      </c>
      <c r="D10724" s="145" t="s">
        <v>5927</v>
      </c>
      <c r="E10724" s="146">
        <v>637.83000000000004</v>
      </c>
    </row>
    <row r="10725" spans="2:5" x14ac:dyDescent="0.2">
      <c r="B10725" s="144" t="s">
        <v>45709</v>
      </c>
      <c r="C10725" s="145" t="s">
        <v>45710</v>
      </c>
      <c r="D10725" s="145" t="s">
        <v>5927</v>
      </c>
      <c r="E10725" s="146">
        <v>637.83000000000004</v>
      </c>
    </row>
    <row r="10726" spans="2:5" x14ac:dyDescent="0.2">
      <c r="B10726" s="144" t="s">
        <v>45711</v>
      </c>
      <c r="C10726" s="145" t="s">
        <v>45712</v>
      </c>
      <c r="D10726" s="145" t="s">
        <v>5902</v>
      </c>
      <c r="E10726" s="146">
        <v>6.74</v>
      </c>
    </row>
    <row r="10727" spans="2:5" ht="22.5" x14ac:dyDescent="0.2">
      <c r="B10727" s="144" t="s">
        <v>45713</v>
      </c>
      <c r="C10727" s="145" t="s">
        <v>45714</v>
      </c>
      <c r="D10727" s="145" t="s">
        <v>3724</v>
      </c>
      <c r="E10727" s="146">
        <v>9.6</v>
      </c>
    </row>
    <row r="10728" spans="2:5" ht="22.5" x14ac:dyDescent="0.2">
      <c r="B10728" s="144" t="s">
        <v>45715</v>
      </c>
      <c r="C10728" s="145" t="s">
        <v>45716</v>
      </c>
      <c r="D10728" s="145" t="s">
        <v>1549</v>
      </c>
      <c r="E10728" s="146">
        <v>8100</v>
      </c>
    </row>
    <row r="10729" spans="2:5" x14ac:dyDescent="0.2">
      <c r="B10729" s="144" t="s">
        <v>45717</v>
      </c>
      <c r="C10729" s="145" t="s">
        <v>45718</v>
      </c>
      <c r="D10729" s="145" t="s">
        <v>2759</v>
      </c>
      <c r="E10729" s="146">
        <v>29</v>
      </c>
    </row>
    <row r="10730" spans="2:5" x14ac:dyDescent="0.2">
      <c r="B10730" s="144" t="s">
        <v>45719</v>
      </c>
      <c r="C10730" s="145" t="s">
        <v>45720</v>
      </c>
      <c r="D10730" s="145" t="s">
        <v>1549</v>
      </c>
      <c r="E10730" s="146">
        <v>112.99</v>
      </c>
    </row>
    <row r="10731" spans="2:5" x14ac:dyDescent="0.2">
      <c r="B10731" s="144" t="s">
        <v>45721</v>
      </c>
      <c r="C10731" s="145" t="s">
        <v>45722</v>
      </c>
      <c r="D10731" s="145" t="s">
        <v>1549</v>
      </c>
      <c r="E10731" s="146">
        <v>4917.03</v>
      </c>
    </row>
    <row r="10732" spans="2:5" x14ac:dyDescent="0.2">
      <c r="B10732" s="144" t="s">
        <v>45723</v>
      </c>
      <c r="C10732" s="145" t="s">
        <v>45724</v>
      </c>
      <c r="D10732" s="145" t="s">
        <v>1549</v>
      </c>
      <c r="E10732" s="146">
        <v>5057.07</v>
      </c>
    </row>
    <row r="10733" spans="2:5" x14ac:dyDescent="0.2">
      <c r="B10733" s="144" t="s">
        <v>45725</v>
      </c>
      <c r="C10733" s="145" t="s">
        <v>45726</v>
      </c>
      <c r="D10733" s="145" t="s">
        <v>1549</v>
      </c>
      <c r="E10733" s="146">
        <v>422.22</v>
      </c>
    </row>
    <row r="10734" spans="2:5" x14ac:dyDescent="0.2">
      <c r="B10734" s="144" t="s">
        <v>45727</v>
      </c>
      <c r="C10734" s="145" t="s">
        <v>45728</v>
      </c>
      <c r="D10734" s="145" t="s">
        <v>1549</v>
      </c>
      <c r="E10734" s="146">
        <v>262.56</v>
      </c>
    </row>
    <row r="10735" spans="2:5" x14ac:dyDescent="0.2">
      <c r="B10735" s="144" t="s">
        <v>45729</v>
      </c>
      <c r="C10735" s="145" t="s">
        <v>45730</v>
      </c>
      <c r="D10735" s="145" t="s">
        <v>1549</v>
      </c>
      <c r="E10735" s="146">
        <v>261.62</v>
      </c>
    </row>
    <row r="10736" spans="2:5" x14ac:dyDescent="0.2">
      <c r="B10736" s="144" t="s">
        <v>45731</v>
      </c>
      <c r="C10736" s="145" t="s">
        <v>45732</v>
      </c>
      <c r="D10736" s="145" t="s">
        <v>1549</v>
      </c>
      <c r="E10736" s="146">
        <v>715.72</v>
      </c>
    </row>
    <row r="10737" spans="2:5" x14ac:dyDescent="0.2">
      <c r="B10737" s="144" t="s">
        <v>45733</v>
      </c>
      <c r="C10737" s="145" t="s">
        <v>45734</v>
      </c>
      <c r="D10737" s="145" t="s">
        <v>1549</v>
      </c>
      <c r="E10737" s="146">
        <v>846.07</v>
      </c>
    </row>
    <row r="10738" spans="2:5" x14ac:dyDescent="0.2">
      <c r="B10738" s="144" t="s">
        <v>45735</v>
      </c>
      <c r="C10738" s="145" t="s">
        <v>45736</v>
      </c>
      <c r="D10738" s="145" t="s">
        <v>1549</v>
      </c>
      <c r="E10738" s="146">
        <v>869.23</v>
      </c>
    </row>
    <row r="10739" spans="2:5" x14ac:dyDescent="0.2">
      <c r="B10739" s="144" t="s">
        <v>45737</v>
      </c>
      <c r="C10739" s="145" t="s">
        <v>45738</v>
      </c>
      <c r="D10739" s="145" t="s">
        <v>1549</v>
      </c>
      <c r="E10739" s="146">
        <v>896.93</v>
      </c>
    </row>
    <row r="10740" spans="2:5" x14ac:dyDescent="0.2">
      <c r="B10740" s="144" t="s">
        <v>45739</v>
      </c>
      <c r="C10740" s="145" t="s">
        <v>45740</v>
      </c>
      <c r="D10740" s="145" t="s">
        <v>1549</v>
      </c>
      <c r="E10740" s="146">
        <v>923.23</v>
      </c>
    </row>
    <row r="10741" spans="2:5" x14ac:dyDescent="0.2">
      <c r="B10741" s="144" t="s">
        <v>45741</v>
      </c>
      <c r="C10741" s="145" t="s">
        <v>45742</v>
      </c>
      <c r="D10741" s="145" t="s">
        <v>1549</v>
      </c>
      <c r="E10741" s="146">
        <v>960</v>
      </c>
    </row>
    <row r="10742" spans="2:5" x14ac:dyDescent="0.2">
      <c r="B10742" s="144" t="s">
        <v>45743</v>
      </c>
      <c r="C10742" s="145" t="s">
        <v>45744</v>
      </c>
      <c r="D10742" s="145" t="s">
        <v>1549</v>
      </c>
      <c r="E10742" s="146">
        <v>978.49</v>
      </c>
    </row>
    <row r="10743" spans="2:5" x14ac:dyDescent="0.2">
      <c r="B10743" s="144" t="s">
        <v>45745</v>
      </c>
      <c r="C10743" s="145" t="s">
        <v>45746</v>
      </c>
      <c r="D10743" s="145" t="s">
        <v>1549</v>
      </c>
      <c r="E10743" s="146">
        <v>799.47</v>
      </c>
    </row>
    <row r="10744" spans="2:5" x14ac:dyDescent="0.2">
      <c r="B10744" s="144" t="s">
        <v>45747</v>
      </c>
      <c r="C10744" s="145" t="s">
        <v>45748</v>
      </c>
      <c r="D10744" s="145" t="s">
        <v>1549</v>
      </c>
      <c r="E10744" s="146">
        <v>2929.34</v>
      </c>
    </row>
    <row r="10745" spans="2:5" x14ac:dyDescent="0.2">
      <c r="B10745" s="144" t="s">
        <v>45749</v>
      </c>
      <c r="C10745" s="145" t="s">
        <v>45750</v>
      </c>
      <c r="D10745" s="145" t="s">
        <v>1549</v>
      </c>
      <c r="E10745" s="146">
        <v>3198.66</v>
      </c>
    </row>
    <row r="10746" spans="2:5" x14ac:dyDescent="0.2">
      <c r="B10746" s="144" t="s">
        <v>45751</v>
      </c>
      <c r="C10746" s="145" t="s">
        <v>45752</v>
      </c>
      <c r="D10746" s="145" t="s">
        <v>1549</v>
      </c>
      <c r="E10746" s="146">
        <v>4071.43</v>
      </c>
    </row>
    <row r="10747" spans="2:5" x14ac:dyDescent="0.2">
      <c r="B10747" s="144" t="s">
        <v>45753</v>
      </c>
      <c r="C10747" s="145" t="s">
        <v>45754</v>
      </c>
      <c r="D10747" s="145" t="s">
        <v>1549</v>
      </c>
      <c r="E10747" s="146">
        <v>4172.4399999999996</v>
      </c>
    </row>
    <row r="10748" spans="2:5" x14ac:dyDescent="0.2">
      <c r="B10748" s="144" t="s">
        <v>45755</v>
      </c>
      <c r="C10748" s="145" t="s">
        <v>45756</v>
      </c>
      <c r="D10748" s="145" t="s">
        <v>1549</v>
      </c>
      <c r="E10748" s="146">
        <v>4230.08</v>
      </c>
    </row>
    <row r="10749" spans="2:5" x14ac:dyDescent="0.2">
      <c r="B10749" s="144" t="s">
        <v>45757</v>
      </c>
      <c r="C10749" s="145" t="s">
        <v>45758</v>
      </c>
      <c r="D10749" s="145" t="s">
        <v>1549</v>
      </c>
      <c r="E10749" s="146">
        <v>13.4</v>
      </c>
    </row>
    <row r="10750" spans="2:5" x14ac:dyDescent="0.2">
      <c r="B10750" s="144" t="s">
        <v>45759</v>
      </c>
      <c r="C10750" s="145" t="s">
        <v>45760</v>
      </c>
      <c r="D10750" s="145" t="s">
        <v>1549</v>
      </c>
      <c r="E10750" s="146">
        <v>1494.46</v>
      </c>
    </row>
    <row r="10751" spans="2:5" x14ac:dyDescent="0.2">
      <c r="B10751" s="144" t="s">
        <v>45761</v>
      </c>
      <c r="C10751" s="145" t="s">
        <v>45762</v>
      </c>
      <c r="D10751" s="145" t="s">
        <v>1549</v>
      </c>
      <c r="E10751" s="146">
        <v>240.77</v>
      </c>
    </row>
    <row r="10752" spans="2:5" x14ac:dyDescent="0.2">
      <c r="B10752" s="144" t="s">
        <v>45763</v>
      </c>
      <c r="C10752" s="145" t="s">
        <v>45764</v>
      </c>
      <c r="D10752" s="145" t="s">
        <v>1549</v>
      </c>
      <c r="E10752" s="146">
        <v>258.32</v>
      </c>
    </row>
    <row r="10753" spans="2:5" x14ac:dyDescent="0.2">
      <c r="B10753" s="144" t="s">
        <v>45765</v>
      </c>
      <c r="C10753" s="145" t="s">
        <v>45766</v>
      </c>
      <c r="D10753" s="145" t="s">
        <v>1549</v>
      </c>
      <c r="E10753" s="146">
        <v>272.94</v>
      </c>
    </row>
    <row r="10754" spans="2:5" x14ac:dyDescent="0.2">
      <c r="B10754" s="144" t="s">
        <v>45767</v>
      </c>
      <c r="C10754" s="145" t="s">
        <v>45768</v>
      </c>
      <c r="D10754" s="145" t="s">
        <v>1549</v>
      </c>
      <c r="E10754" s="146">
        <v>284.64</v>
      </c>
    </row>
    <row r="10755" spans="2:5" x14ac:dyDescent="0.2">
      <c r="B10755" s="144" t="s">
        <v>45769</v>
      </c>
      <c r="C10755" s="145" t="s">
        <v>45770</v>
      </c>
      <c r="D10755" s="145" t="s">
        <v>1549</v>
      </c>
      <c r="E10755" s="146">
        <v>1591.63</v>
      </c>
    </row>
    <row r="10756" spans="2:5" x14ac:dyDescent="0.2">
      <c r="B10756" s="144" t="s">
        <v>45771</v>
      </c>
      <c r="C10756" s="145" t="s">
        <v>45772</v>
      </c>
      <c r="D10756" s="145" t="s">
        <v>2759</v>
      </c>
      <c r="E10756" s="146">
        <v>739.2</v>
      </c>
    </row>
    <row r="10757" spans="2:5" x14ac:dyDescent="0.2">
      <c r="B10757" s="144" t="s">
        <v>45773</v>
      </c>
      <c r="C10757" s="145" t="s">
        <v>45774</v>
      </c>
      <c r="D10757" s="145" t="s">
        <v>2759</v>
      </c>
      <c r="E10757" s="146">
        <v>437.25</v>
      </c>
    </row>
    <row r="10758" spans="2:5" x14ac:dyDescent="0.2">
      <c r="B10758" s="144" t="s">
        <v>45775</v>
      </c>
      <c r="C10758" s="145" t="s">
        <v>45776</v>
      </c>
      <c r="D10758" s="145" t="s">
        <v>2759</v>
      </c>
      <c r="E10758" s="146">
        <v>690.18</v>
      </c>
    </row>
    <row r="10759" spans="2:5" x14ac:dyDescent="0.2">
      <c r="B10759" s="144" t="s">
        <v>45777</v>
      </c>
      <c r="C10759" s="145" t="s">
        <v>45778</v>
      </c>
      <c r="D10759" s="145" t="s">
        <v>2759</v>
      </c>
      <c r="E10759" s="146">
        <v>1020</v>
      </c>
    </row>
    <row r="10760" spans="2:5" x14ac:dyDescent="0.2">
      <c r="B10760" s="144" t="s">
        <v>45779</v>
      </c>
      <c r="C10760" s="145" t="s">
        <v>45780</v>
      </c>
      <c r="D10760" s="145" t="s">
        <v>1549</v>
      </c>
      <c r="E10760" s="146">
        <v>4009.48</v>
      </c>
    </row>
    <row r="10761" spans="2:5" x14ac:dyDescent="0.2">
      <c r="B10761" s="144" t="s">
        <v>45781</v>
      </c>
      <c r="C10761" s="145" t="s">
        <v>45782</v>
      </c>
      <c r="D10761" s="145" t="s">
        <v>3724</v>
      </c>
      <c r="E10761" s="146">
        <v>0.26</v>
      </c>
    </row>
    <row r="10762" spans="2:5" x14ac:dyDescent="0.2">
      <c r="B10762" s="144" t="s">
        <v>45783</v>
      </c>
      <c r="C10762" s="145" t="s">
        <v>45784</v>
      </c>
      <c r="D10762" s="145" t="s">
        <v>1549</v>
      </c>
      <c r="E10762" s="146">
        <v>10.18</v>
      </c>
    </row>
    <row r="10763" spans="2:5" x14ac:dyDescent="0.2">
      <c r="B10763" s="144" t="s">
        <v>45785</v>
      </c>
      <c r="C10763" s="145" t="s">
        <v>45786</v>
      </c>
      <c r="D10763" s="145" t="s">
        <v>1549</v>
      </c>
      <c r="E10763" s="146">
        <v>2.1</v>
      </c>
    </row>
    <row r="10764" spans="2:5" x14ac:dyDescent="0.2">
      <c r="B10764" s="144" t="s">
        <v>45787</v>
      </c>
      <c r="C10764" s="145" t="s">
        <v>45788</v>
      </c>
      <c r="D10764" s="145" t="s">
        <v>1549</v>
      </c>
      <c r="E10764" s="146">
        <v>24.55</v>
      </c>
    </row>
    <row r="10765" spans="2:5" x14ac:dyDescent="0.2">
      <c r="B10765" s="144" t="s">
        <v>45789</v>
      </c>
      <c r="C10765" s="145" t="s">
        <v>45790</v>
      </c>
      <c r="D10765" s="145" t="s">
        <v>1549</v>
      </c>
      <c r="E10765" s="146">
        <v>29.55</v>
      </c>
    </row>
    <row r="10766" spans="2:5" x14ac:dyDescent="0.2">
      <c r="B10766" s="144" t="s">
        <v>45791</v>
      </c>
      <c r="C10766" s="145" t="s">
        <v>45792</v>
      </c>
      <c r="D10766" s="145" t="s">
        <v>1549</v>
      </c>
      <c r="E10766" s="146">
        <v>32.840000000000003</v>
      </c>
    </row>
    <row r="10767" spans="2:5" x14ac:dyDescent="0.2">
      <c r="B10767" s="144" t="s">
        <v>45793</v>
      </c>
      <c r="C10767" s="145" t="s">
        <v>45794</v>
      </c>
      <c r="D10767" s="145" t="s">
        <v>1549</v>
      </c>
      <c r="E10767" s="146">
        <v>23.78</v>
      </c>
    </row>
    <row r="10768" spans="2:5" x14ac:dyDescent="0.2">
      <c r="B10768" s="144" t="s">
        <v>45795</v>
      </c>
      <c r="C10768" s="145" t="s">
        <v>45796</v>
      </c>
      <c r="D10768" s="145" t="s">
        <v>1549</v>
      </c>
      <c r="E10768" s="146">
        <v>57.36</v>
      </c>
    </row>
    <row r="10769" spans="2:5" x14ac:dyDescent="0.2">
      <c r="B10769" s="144" t="s">
        <v>45797</v>
      </c>
      <c r="C10769" s="145" t="s">
        <v>45798</v>
      </c>
      <c r="D10769" s="145" t="s">
        <v>1549</v>
      </c>
      <c r="E10769" s="146">
        <v>53.82</v>
      </c>
    </row>
    <row r="10770" spans="2:5" x14ac:dyDescent="0.2">
      <c r="B10770" s="144" t="s">
        <v>45799</v>
      </c>
      <c r="C10770" s="145" t="s">
        <v>45800</v>
      </c>
      <c r="D10770" s="145" t="s">
        <v>1549</v>
      </c>
      <c r="E10770" s="146">
        <v>77.459999999999994</v>
      </c>
    </row>
    <row r="10771" spans="2:5" x14ac:dyDescent="0.2">
      <c r="B10771" s="144" t="s">
        <v>45801</v>
      </c>
      <c r="C10771" s="145" t="s">
        <v>45802</v>
      </c>
      <c r="D10771" s="145" t="s">
        <v>1549</v>
      </c>
      <c r="E10771" s="146">
        <v>141.97</v>
      </c>
    </row>
    <row r="10772" spans="2:5" x14ac:dyDescent="0.2">
      <c r="B10772" s="144" t="s">
        <v>45803</v>
      </c>
      <c r="C10772" s="145" t="s">
        <v>45804</v>
      </c>
      <c r="D10772" s="145" t="s">
        <v>1549</v>
      </c>
      <c r="E10772" s="146">
        <v>191.86</v>
      </c>
    </row>
    <row r="10773" spans="2:5" x14ac:dyDescent="0.2">
      <c r="B10773" s="144" t="s">
        <v>45805</v>
      </c>
      <c r="C10773" s="145" t="s">
        <v>45806</v>
      </c>
      <c r="D10773" s="145" t="s">
        <v>1549</v>
      </c>
      <c r="E10773" s="146">
        <v>279.24</v>
      </c>
    </row>
    <row r="10774" spans="2:5" x14ac:dyDescent="0.2">
      <c r="B10774" s="144" t="s">
        <v>45807</v>
      </c>
      <c r="C10774" s="145" t="s">
        <v>45808</v>
      </c>
      <c r="D10774" s="145" t="s">
        <v>1549</v>
      </c>
      <c r="E10774" s="146">
        <v>312.91000000000003</v>
      </c>
    </row>
    <row r="10775" spans="2:5" x14ac:dyDescent="0.2">
      <c r="B10775" s="144" t="s">
        <v>45809</v>
      </c>
      <c r="C10775" s="145" t="s">
        <v>45810</v>
      </c>
      <c r="D10775" s="145" t="s">
        <v>20799</v>
      </c>
      <c r="E10775" s="146">
        <v>17.420000000000002</v>
      </c>
    </row>
    <row r="10776" spans="2:5" x14ac:dyDescent="0.2">
      <c r="B10776" s="144" t="s">
        <v>45811</v>
      </c>
      <c r="C10776" s="145" t="s">
        <v>45812</v>
      </c>
      <c r="D10776" s="145" t="s">
        <v>1549</v>
      </c>
      <c r="E10776" s="146">
        <v>178371.76</v>
      </c>
    </row>
    <row r="10777" spans="2:5" x14ac:dyDescent="0.2">
      <c r="B10777" s="144" t="s">
        <v>45813</v>
      </c>
      <c r="C10777" s="145" t="s">
        <v>45814</v>
      </c>
      <c r="D10777" s="145" t="s">
        <v>1549</v>
      </c>
      <c r="E10777" s="146">
        <v>0.9</v>
      </c>
    </row>
    <row r="10778" spans="2:5" x14ac:dyDescent="0.2">
      <c r="B10778" s="144" t="s">
        <v>45815</v>
      </c>
      <c r="C10778" s="145" t="s">
        <v>45816</v>
      </c>
      <c r="D10778" s="145" t="s">
        <v>1549</v>
      </c>
      <c r="E10778" s="146">
        <v>0.81</v>
      </c>
    </row>
    <row r="10779" spans="2:5" ht="22.5" x14ac:dyDescent="0.2">
      <c r="B10779" s="144" t="s">
        <v>45817</v>
      </c>
      <c r="C10779" s="145" t="s">
        <v>45818</v>
      </c>
      <c r="D10779" s="145" t="s">
        <v>1549</v>
      </c>
      <c r="E10779" s="146">
        <v>4357.5</v>
      </c>
    </row>
    <row r="10780" spans="2:5" ht="22.5" x14ac:dyDescent="0.2">
      <c r="B10780" s="144" t="s">
        <v>45819</v>
      </c>
      <c r="C10780" s="145" t="s">
        <v>45820</v>
      </c>
      <c r="D10780" s="145" t="s">
        <v>1549</v>
      </c>
      <c r="E10780" s="146">
        <v>2310</v>
      </c>
    </row>
    <row r="10781" spans="2:5" x14ac:dyDescent="0.2">
      <c r="B10781" s="144" t="s">
        <v>45821</v>
      </c>
      <c r="C10781" s="145" t="s">
        <v>45822</v>
      </c>
      <c r="D10781" s="145" t="s">
        <v>1549</v>
      </c>
      <c r="E10781" s="146">
        <v>4603.1400000000003</v>
      </c>
    </row>
    <row r="10782" spans="2:5" x14ac:dyDescent="0.2">
      <c r="B10782" s="144" t="s">
        <v>45823</v>
      </c>
      <c r="C10782" s="145" t="s">
        <v>45824</v>
      </c>
      <c r="D10782" s="145" t="s">
        <v>1549</v>
      </c>
      <c r="E10782" s="146">
        <v>2.0499999999999998</v>
      </c>
    </row>
    <row r="10783" spans="2:5" x14ac:dyDescent="0.2">
      <c r="B10783" s="144" t="s">
        <v>45825</v>
      </c>
      <c r="C10783" s="145" t="s">
        <v>45826</v>
      </c>
      <c r="D10783" s="145" t="s">
        <v>1549</v>
      </c>
      <c r="E10783" s="146">
        <v>670.5</v>
      </c>
    </row>
    <row r="10784" spans="2:5" x14ac:dyDescent="0.2">
      <c r="B10784" s="144" t="s">
        <v>45827</v>
      </c>
      <c r="C10784" s="145" t="s">
        <v>45828</v>
      </c>
      <c r="D10784" s="145" t="s">
        <v>1549</v>
      </c>
      <c r="E10784" s="146">
        <v>1000</v>
      </c>
    </row>
    <row r="10785" spans="2:5" x14ac:dyDescent="0.2">
      <c r="B10785" s="144" t="s">
        <v>45829</v>
      </c>
      <c r="C10785" s="145" t="s">
        <v>45830</v>
      </c>
      <c r="D10785" s="145" t="s">
        <v>1549</v>
      </c>
      <c r="E10785" s="146">
        <v>4.87</v>
      </c>
    </row>
    <row r="10786" spans="2:5" x14ac:dyDescent="0.2">
      <c r="B10786" s="144" t="s">
        <v>45831</v>
      </c>
      <c r="C10786" s="145" t="s">
        <v>45832</v>
      </c>
      <c r="D10786" s="145" t="s">
        <v>1549</v>
      </c>
      <c r="E10786" s="146">
        <v>2660</v>
      </c>
    </row>
    <row r="10787" spans="2:5" ht="33.75" x14ac:dyDescent="0.2">
      <c r="B10787" s="144" t="s">
        <v>45833</v>
      </c>
      <c r="C10787" s="145" t="s">
        <v>45834</v>
      </c>
      <c r="D10787" s="145" t="s">
        <v>1549</v>
      </c>
      <c r="E10787" s="146">
        <v>157.33000000000001</v>
      </c>
    </row>
    <row r="10788" spans="2:5" x14ac:dyDescent="0.2">
      <c r="B10788" s="144" t="s">
        <v>45835</v>
      </c>
      <c r="C10788" s="145" t="s">
        <v>45836</v>
      </c>
      <c r="D10788" s="145" t="s">
        <v>1549</v>
      </c>
      <c r="E10788" s="146">
        <v>82.5</v>
      </c>
    </row>
    <row r="10789" spans="2:5" x14ac:dyDescent="0.2">
      <c r="B10789" s="144" t="s">
        <v>45837</v>
      </c>
      <c r="C10789" s="145" t="s">
        <v>45838</v>
      </c>
      <c r="D10789" s="145" t="s">
        <v>1549</v>
      </c>
      <c r="E10789" s="146">
        <v>99</v>
      </c>
    </row>
    <row r="10790" spans="2:5" x14ac:dyDescent="0.2">
      <c r="B10790" s="144" t="s">
        <v>45839</v>
      </c>
      <c r="C10790" s="145" t="s">
        <v>45840</v>
      </c>
      <c r="D10790" s="145" t="s">
        <v>1549</v>
      </c>
      <c r="E10790" s="146">
        <v>55.55</v>
      </c>
    </row>
    <row r="10791" spans="2:5" x14ac:dyDescent="0.2">
      <c r="B10791" s="144" t="s">
        <v>45841</v>
      </c>
      <c r="C10791" s="145" t="s">
        <v>45842</v>
      </c>
      <c r="D10791" s="145" t="s">
        <v>1549</v>
      </c>
      <c r="E10791" s="146">
        <v>55.55</v>
      </c>
    </row>
    <row r="10792" spans="2:5" x14ac:dyDescent="0.2">
      <c r="B10792" s="144" t="s">
        <v>45843</v>
      </c>
      <c r="C10792" s="145" t="s">
        <v>45844</v>
      </c>
      <c r="D10792" s="145" t="s">
        <v>1549</v>
      </c>
      <c r="E10792" s="146">
        <v>100.42</v>
      </c>
    </row>
    <row r="10793" spans="2:5" x14ac:dyDescent="0.2">
      <c r="B10793" s="144" t="s">
        <v>45845</v>
      </c>
      <c r="C10793" s="145" t="s">
        <v>45846</v>
      </c>
      <c r="D10793" s="145" t="s">
        <v>1549</v>
      </c>
      <c r="E10793" s="146">
        <v>35.700000000000003</v>
      </c>
    </row>
    <row r="10794" spans="2:5" x14ac:dyDescent="0.2">
      <c r="B10794" s="144" t="s">
        <v>45847</v>
      </c>
      <c r="C10794" s="145" t="s">
        <v>45848</v>
      </c>
      <c r="D10794" s="145" t="s">
        <v>1549</v>
      </c>
      <c r="E10794" s="146">
        <v>27.95</v>
      </c>
    </row>
    <row r="10795" spans="2:5" x14ac:dyDescent="0.2">
      <c r="B10795" s="144" t="s">
        <v>45849</v>
      </c>
      <c r="C10795" s="145" t="s">
        <v>45850</v>
      </c>
      <c r="D10795" s="145" t="s">
        <v>1549</v>
      </c>
      <c r="E10795" s="146">
        <v>62.19</v>
      </c>
    </row>
    <row r="10796" spans="2:5" x14ac:dyDescent="0.2">
      <c r="B10796" s="144" t="s">
        <v>45851</v>
      </c>
      <c r="C10796" s="145" t="s">
        <v>45852</v>
      </c>
      <c r="D10796" s="145" t="s">
        <v>1549</v>
      </c>
      <c r="E10796" s="146">
        <v>267.79000000000002</v>
      </c>
    </row>
    <row r="10797" spans="2:5" x14ac:dyDescent="0.2">
      <c r="B10797" s="144" t="s">
        <v>45853</v>
      </c>
      <c r="C10797" s="145" t="s">
        <v>45854</v>
      </c>
      <c r="D10797" s="145" t="s">
        <v>1549</v>
      </c>
      <c r="E10797" s="146">
        <v>190680.43</v>
      </c>
    </row>
    <row r="10798" spans="2:5" x14ac:dyDescent="0.2">
      <c r="B10798" s="144" t="s">
        <v>45855</v>
      </c>
      <c r="C10798" s="145" t="s">
        <v>45856</v>
      </c>
      <c r="D10798" s="145" t="s">
        <v>1549</v>
      </c>
      <c r="E10798" s="146">
        <v>211327.35</v>
      </c>
    </row>
    <row r="10799" spans="2:5" x14ac:dyDescent="0.2">
      <c r="B10799" s="144" t="s">
        <v>45857</v>
      </c>
      <c r="C10799" s="145" t="s">
        <v>45858</v>
      </c>
      <c r="D10799" s="145" t="s">
        <v>1549</v>
      </c>
      <c r="E10799" s="146">
        <v>271081.98</v>
      </c>
    </row>
    <row r="10800" spans="2:5" x14ac:dyDescent="0.2">
      <c r="B10800" s="144" t="s">
        <v>45859</v>
      </c>
      <c r="C10800" s="145" t="s">
        <v>45860</v>
      </c>
      <c r="D10800" s="145" t="s">
        <v>1549</v>
      </c>
      <c r="E10800" s="146">
        <v>327921.75</v>
      </c>
    </row>
    <row r="10801" spans="2:5" x14ac:dyDescent="0.2">
      <c r="B10801" s="144" t="s">
        <v>45861</v>
      </c>
      <c r="C10801" s="145" t="s">
        <v>45862</v>
      </c>
      <c r="D10801" s="145" t="s">
        <v>1549</v>
      </c>
      <c r="E10801" s="146">
        <v>444516.15</v>
      </c>
    </row>
    <row r="10802" spans="2:5" x14ac:dyDescent="0.2">
      <c r="B10802" s="144" t="s">
        <v>45863</v>
      </c>
      <c r="C10802" s="145" t="s">
        <v>45864</v>
      </c>
      <c r="D10802" s="145" t="s">
        <v>1549</v>
      </c>
      <c r="E10802" s="146">
        <v>148172.04999999999</v>
      </c>
    </row>
    <row r="10803" spans="2:5" ht="22.5" x14ac:dyDescent="0.2">
      <c r="B10803" s="144" t="s">
        <v>45865</v>
      </c>
      <c r="C10803" s="145" t="s">
        <v>45866</v>
      </c>
      <c r="D10803" s="145" t="s">
        <v>1549</v>
      </c>
      <c r="E10803" s="146">
        <v>4575</v>
      </c>
    </row>
    <row r="10804" spans="2:5" x14ac:dyDescent="0.2">
      <c r="B10804" s="144" t="s">
        <v>45867</v>
      </c>
      <c r="C10804" s="145" t="s">
        <v>45868</v>
      </c>
      <c r="D10804" s="145" t="s">
        <v>5927</v>
      </c>
      <c r="E10804" s="146">
        <v>9</v>
      </c>
    </row>
    <row r="10805" spans="2:5" x14ac:dyDescent="0.2">
      <c r="B10805" s="144" t="s">
        <v>45869</v>
      </c>
      <c r="C10805" s="145" t="s">
        <v>45870</v>
      </c>
      <c r="D10805" s="145" t="s">
        <v>1549</v>
      </c>
      <c r="E10805" s="146">
        <v>115.56</v>
      </c>
    </row>
    <row r="10806" spans="2:5" x14ac:dyDescent="0.2">
      <c r="B10806" s="144" t="s">
        <v>45871</v>
      </c>
      <c r="C10806" s="145" t="s">
        <v>45872</v>
      </c>
      <c r="D10806" s="145" t="s">
        <v>1549</v>
      </c>
      <c r="E10806" s="146">
        <v>72.45</v>
      </c>
    </row>
    <row r="10807" spans="2:5" x14ac:dyDescent="0.2">
      <c r="B10807" s="144" t="s">
        <v>45873</v>
      </c>
      <c r="C10807" s="145" t="s">
        <v>45874</v>
      </c>
      <c r="D10807" s="145" t="s">
        <v>1549</v>
      </c>
      <c r="E10807" s="146">
        <v>159.09</v>
      </c>
    </row>
    <row r="10808" spans="2:5" x14ac:dyDescent="0.2">
      <c r="B10808" s="144" t="s">
        <v>45875</v>
      </c>
      <c r="C10808" s="145" t="s">
        <v>45876</v>
      </c>
      <c r="D10808" s="145" t="s">
        <v>1549</v>
      </c>
      <c r="E10808" s="146">
        <v>2730</v>
      </c>
    </row>
    <row r="10809" spans="2:5" x14ac:dyDescent="0.2">
      <c r="B10809" s="144" t="s">
        <v>45877</v>
      </c>
      <c r="C10809" s="145" t="s">
        <v>45878</v>
      </c>
      <c r="D10809" s="145" t="s">
        <v>1549</v>
      </c>
      <c r="E10809" s="146">
        <v>2919</v>
      </c>
    </row>
    <row r="10810" spans="2:5" x14ac:dyDescent="0.2">
      <c r="B10810" s="144" t="s">
        <v>45879</v>
      </c>
      <c r="C10810" s="145" t="s">
        <v>45880</v>
      </c>
      <c r="D10810" s="145" t="s">
        <v>1549</v>
      </c>
      <c r="E10810" s="146">
        <v>1966.35</v>
      </c>
    </row>
    <row r="10811" spans="2:5" x14ac:dyDescent="0.2">
      <c r="B10811" s="144" t="s">
        <v>45881</v>
      </c>
      <c r="C10811" s="145" t="s">
        <v>45882</v>
      </c>
      <c r="D10811" s="145" t="s">
        <v>1549</v>
      </c>
      <c r="E10811" s="146">
        <v>8141.37</v>
      </c>
    </row>
    <row r="10812" spans="2:5" x14ac:dyDescent="0.2">
      <c r="B10812" s="144" t="s">
        <v>45883</v>
      </c>
      <c r="C10812" s="145" t="s">
        <v>45884</v>
      </c>
      <c r="D10812" s="145" t="s">
        <v>1549</v>
      </c>
      <c r="E10812" s="146">
        <v>13798.94</v>
      </c>
    </row>
    <row r="10813" spans="2:5" x14ac:dyDescent="0.2">
      <c r="B10813" s="144" t="s">
        <v>45885</v>
      </c>
      <c r="C10813" s="145" t="s">
        <v>45886</v>
      </c>
      <c r="D10813" s="145" t="s">
        <v>1549</v>
      </c>
      <c r="E10813" s="146">
        <v>18.02</v>
      </c>
    </row>
    <row r="10814" spans="2:5" x14ac:dyDescent="0.2">
      <c r="B10814" s="144" t="s">
        <v>45887</v>
      </c>
      <c r="C10814" s="145" t="s">
        <v>45888</v>
      </c>
      <c r="D10814" s="145" t="s">
        <v>1549</v>
      </c>
      <c r="E10814" s="146">
        <v>40.31</v>
      </c>
    </row>
    <row r="10815" spans="2:5" x14ac:dyDescent="0.2">
      <c r="B10815" s="144" t="s">
        <v>45889</v>
      </c>
      <c r="C10815" s="145" t="s">
        <v>45890</v>
      </c>
      <c r="D10815" s="145" t="s">
        <v>1549</v>
      </c>
      <c r="E10815" s="146">
        <v>76.599999999999994</v>
      </c>
    </row>
    <row r="10816" spans="2:5" x14ac:dyDescent="0.2">
      <c r="B10816" s="144" t="s">
        <v>45891</v>
      </c>
      <c r="C10816" s="145" t="s">
        <v>45892</v>
      </c>
      <c r="D10816" s="145" t="s">
        <v>1549</v>
      </c>
      <c r="E10816" s="146">
        <v>165.38</v>
      </c>
    </row>
    <row r="10817" spans="2:5" x14ac:dyDescent="0.2">
      <c r="B10817" s="144" t="s">
        <v>45893</v>
      </c>
      <c r="C10817" s="145" t="s">
        <v>45894</v>
      </c>
      <c r="D10817" s="145" t="s">
        <v>1549</v>
      </c>
      <c r="E10817" s="146">
        <v>8232.67</v>
      </c>
    </row>
    <row r="10818" spans="2:5" x14ac:dyDescent="0.2">
      <c r="B10818" s="144" t="s">
        <v>45895</v>
      </c>
      <c r="C10818" s="145" t="s">
        <v>45896</v>
      </c>
      <c r="D10818" s="145" t="s">
        <v>1549</v>
      </c>
      <c r="E10818" s="146">
        <v>269</v>
      </c>
    </row>
    <row r="10819" spans="2:5" x14ac:dyDescent="0.2">
      <c r="B10819" s="144" t="s">
        <v>45897</v>
      </c>
      <c r="C10819" s="145" t="s">
        <v>45898</v>
      </c>
      <c r="D10819" s="145" t="s">
        <v>1549</v>
      </c>
      <c r="E10819" s="146">
        <v>743.03</v>
      </c>
    </row>
    <row r="10820" spans="2:5" x14ac:dyDescent="0.2">
      <c r="B10820" s="144" t="s">
        <v>45899</v>
      </c>
      <c r="C10820" s="145" t="s">
        <v>45900</v>
      </c>
      <c r="D10820" s="145" t="s">
        <v>1549</v>
      </c>
      <c r="E10820" s="146">
        <v>167.86</v>
      </c>
    </row>
    <row r="10821" spans="2:5" x14ac:dyDescent="0.2">
      <c r="B10821" s="144" t="s">
        <v>45901</v>
      </c>
      <c r="C10821" s="145" t="s">
        <v>45902</v>
      </c>
      <c r="D10821" s="145" t="s">
        <v>1549</v>
      </c>
      <c r="E10821" s="146">
        <v>227.94</v>
      </c>
    </row>
    <row r="10822" spans="2:5" x14ac:dyDescent="0.2">
      <c r="B10822" s="144" t="s">
        <v>45903</v>
      </c>
      <c r="C10822" s="145" t="s">
        <v>45904</v>
      </c>
      <c r="D10822" s="145" t="s">
        <v>1549</v>
      </c>
      <c r="E10822" s="146">
        <v>102.62</v>
      </c>
    </row>
    <row r="10823" spans="2:5" x14ac:dyDescent="0.2">
      <c r="B10823" s="144" t="s">
        <v>45905</v>
      </c>
      <c r="C10823" s="145" t="s">
        <v>45906</v>
      </c>
      <c r="D10823" s="145" t="s">
        <v>1549</v>
      </c>
      <c r="E10823" s="146">
        <v>227.94</v>
      </c>
    </row>
    <row r="10824" spans="2:5" x14ac:dyDescent="0.2">
      <c r="B10824" s="144" t="s">
        <v>45907</v>
      </c>
      <c r="C10824" s="145" t="s">
        <v>45908</v>
      </c>
      <c r="D10824" s="145" t="s">
        <v>1549</v>
      </c>
      <c r="E10824" s="146">
        <v>284.85000000000002</v>
      </c>
    </row>
    <row r="10825" spans="2:5" x14ac:dyDescent="0.2">
      <c r="B10825" s="144" t="s">
        <v>45909</v>
      </c>
      <c r="C10825" s="145" t="s">
        <v>45910</v>
      </c>
      <c r="D10825" s="145" t="s">
        <v>1549</v>
      </c>
      <c r="E10825" s="146">
        <v>323.93</v>
      </c>
    </row>
    <row r="10826" spans="2:5" x14ac:dyDescent="0.2">
      <c r="B10826" s="144" t="s">
        <v>45911</v>
      </c>
      <c r="C10826" s="145" t="s">
        <v>45912</v>
      </c>
      <c r="D10826" s="145" t="s">
        <v>1549</v>
      </c>
      <c r="E10826" s="146">
        <v>323.93</v>
      </c>
    </row>
    <row r="10827" spans="2:5" x14ac:dyDescent="0.2">
      <c r="B10827" s="144" t="s">
        <v>45913</v>
      </c>
      <c r="C10827" s="145" t="s">
        <v>45914</v>
      </c>
      <c r="D10827" s="145" t="s">
        <v>1549</v>
      </c>
      <c r="E10827" s="146">
        <v>647.21</v>
      </c>
    </row>
    <row r="10828" spans="2:5" x14ac:dyDescent="0.2">
      <c r="B10828" s="144" t="s">
        <v>45915</v>
      </c>
      <c r="C10828" s="145" t="s">
        <v>45916</v>
      </c>
      <c r="D10828" s="145" t="s">
        <v>1549</v>
      </c>
      <c r="E10828" s="146">
        <v>567.25</v>
      </c>
    </row>
    <row r="10829" spans="2:5" x14ac:dyDescent="0.2">
      <c r="B10829" s="144" t="s">
        <v>45917</v>
      </c>
      <c r="C10829" s="145" t="s">
        <v>45918</v>
      </c>
      <c r="D10829" s="145" t="s">
        <v>1549</v>
      </c>
      <c r="E10829" s="146">
        <v>987.53</v>
      </c>
    </row>
    <row r="10830" spans="2:5" x14ac:dyDescent="0.2">
      <c r="B10830" s="144" t="s">
        <v>45919</v>
      </c>
      <c r="C10830" s="145" t="s">
        <v>45920</v>
      </c>
      <c r="D10830" s="145" t="s">
        <v>1549</v>
      </c>
      <c r="E10830" s="146">
        <v>1124.55</v>
      </c>
    </row>
    <row r="10831" spans="2:5" x14ac:dyDescent="0.2">
      <c r="B10831" s="144" t="s">
        <v>45921</v>
      </c>
      <c r="C10831" s="145" t="s">
        <v>45922</v>
      </c>
      <c r="D10831" s="145" t="s">
        <v>1549</v>
      </c>
      <c r="E10831" s="146">
        <v>790.5</v>
      </c>
    </row>
    <row r="10832" spans="2:5" x14ac:dyDescent="0.2">
      <c r="B10832" s="144" t="s">
        <v>45923</v>
      </c>
      <c r="C10832" s="145" t="s">
        <v>45924</v>
      </c>
      <c r="D10832" s="145" t="s">
        <v>1549</v>
      </c>
      <c r="E10832" s="146">
        <v>719.32</v>
      </c>
    </row>
    <row r="10833" spans="2:5" x14ac:dyDescent="0.2">
      <c r="B10833" s="144" t="s">
        <v>45925</v>
      </c>
      <c r="C10833" s="145" t="s">
        <v>45926</v>
      </c>
      <c r="D10833" s="145" t="s">
        <v>1549</v>
      </c>
      <c r="E10833" s="146">
        <v>940.39</v>
      </c>
    </row>
    <row r="10834" spans="2:5" x14ac:dyDescent="0.2">
      <c r="B10834" s="144" t="s">
        <v>45927</v>
      </c>
      <c r="C10834" s="145" t="s">
        <v>45928</v>
      </c>
      <c r="D10834" s="145" t="s">
        <v>1549</v>
      </c>
      <c r="E10834" s="146">
        <v>915.16</v>
      </c>
    </row>
    <row r="10835" spans="2:5" x14ac:dyDescent="0.2">
      <c r="B10835" s="144" t="s">
        <v>45929</v>
      </c>
      <c r="C10835" s="145" t="s">
        <v>45930</v>
      </c>
      <c r="D10835" s="145" t="s">
        <v>1549</v>
      </c>
      <c r="E10835" s="146">
        <v>930.83</v>
      </c>
    </row>
    <row r="10836" spans="2:5" x14ac:dyDescent="0.2">
      <c r="B10836" s="144" t="s">
        <v>45931</v>
      </c>
      <c r="C10836" s="145" t="s">
        <v>45932</v>
      </c>
      <c r="D10836" s="145" t="s">
        <v>1549</v>
      </c>
      <c r="E10836" s="146">
        <v>1499.82</v>
      </c>
    </row>
    <row r="10837" spans="2:5" x14ac:dyDescent="0.2">
      <c r="B10837" s="144" t="s">
        <v>45933</v>
      </c>
      <c r="C10837" s="145" t="s">
        <v>45934</v>
      </c>
      <c r="D10837" s="145" t="s">
        <v>1549</v>
      </c>
      <c r="E10837" s="146">
        <v>1720.66</v>
      </c>
    </row>
    <row r="10838" spans="2:5" x14ac:dyDescent="0.2">
      <c r="B10838" s="144" t="s">
        <v>45935</v>
      </c>
      <c r="C10838" s="145" t="s">
        <v>45936</v>
      </c>
      <c r="D10838" s="145" t="s">
        <v>1549</v>
      </c>
      <c r="E10838" s="146">
        <v>102.62</v>
      </c>
    </row>
    <row r="10839" spans="2:5" x14ac:dyDescent="0.2">
      <c r="B10839" s="144" t="s">
        <v>45937</v>
      </c>
      <c r="C10839" s="145" t="s">
        <v>45938</v>
      </c>
      <c r="D10839" s="145" t="s">
        <v>1549</v>
      </c>
      <c r="E10839" s="146">
        <v>3800</v>
      </c>
    </row>
    <row r="10840" spans="2:5" x14ac:dyDescent="0.2">
      <c r="B10840" s="144" t="s">
        <v>45939</v>
      </c>
      <c r="C10840" s="145" t="s">
        <v>45940</v>
      </c>
      <c r="D10840" s="145" t="s">
        <v>1549</v>
      </c>
      <c r="E10840" s="146">
        <v>1207.24</v>
      </c>
    </row>
    <row r="10841" spans="2:5" x14ac:dyDescent="0.2">
      <c r="B10841" s="144" t="s">
        <v>45941</v>
      </c>
      <c r="C10841" s="145" t="s">
        <v>45942</v>
      </c>
      <c r="D10841" s="145" t="s">
        <v>1549</v>
      </c>
      <c r="E10841" s="146">
        <v>2629.46</v>
      </c>
    </row>
    <row r="10842" spans="2:5" x14ac:dyDescent="0.2">
      <c r="B10842" s="144" t="s">
        <v>45943</v>
      </c>
      <c r="C10842" s="145" t="s">
        <v>45944</v>
      </c>
      <c r="D10842" s="145" t="s">
        <v>1549</v>
      </c>
      <c r="E10842" s="146">
        <v>1109.43</v>
      </c>
    </row>
    <row r="10843" spans="2:5" x14ac:dyDescent="0.2">
      <c r="B10843" s="144" t="s">
        <v>45945</v>
      </c>
      <c r="C10843" s="145" t="s">
        <v>45946</v>
      </c>
      <c r="D10843" s="145" t="s">
        <v>1549</v>
      </c>
      <c r="E10843" s="146">
        <v>34.770000000000003</v>
      </c>
    </row>
    <row r="10844" spans="2:5" x14ac:dyDescent="0.2">
      <c r="B10844" s="144" t="s">
        <v>45947</v>
      </c>
      <c r="C10844" s="145" t="s">
        <v>45948</v>
      </c>
      <c r="D10844" s="145" t="s">
        <v>1549</v>
      </c>
      <c r="E10844" s="146">
        <v>57.03</v>
      </c>
    </row>
    <row r="10845" spans="2:5" x14ac:dyDescent="0.2">
      <c r="B10845" s="144" t="s">
        <v>45949</v>
      </c>
      <c r="C10845" s="145" t="s">
        <v>45950</v>
      </c>
      <c r="D10845" s="145" t="s">
        <v>1549</v>
      </c>
      <c r="E10845" s="146">
        <v>110.06</v>
      </c>
    </row>
    <row r="10846" spans="2:5" x14ac:dyDescent="0.2">
      <c r="B10846" s="144" t="s">
        <v>45951</v>
      </c>
      <c r="C10846" s="145" t="s">
        <v>45952</v>
      </c>
      <c r="D10846" s="145" t="s">
        <v>1549</v>
      </c>
      <c r="E10846" s="146">
        <v>91.78</v>
      </c>
    </row>
    <row r="10847" spans="2:5" x14ac:dyDescent="0.2">
      <c r="B10847" s="144" t="s">
        <v>45953</v>
      </c>
      <c r="C10847" s="145" t="s">
        <v>45954</v>
      </c>
      <c r="D10847" s="145" t="s">
        <v>1549</v>
      </c>
      <c r="E10847" s="146">
        <v>187.24</v>
      </c>
    </row>
    <row r="10848" spans="2:5" x14ac:dyDescent="0.2">
      <c r="B10848" s="144" t="s">
        <v>45955</v>
      </c>
      <c r="C10848" s="145" t="s">
        <v>45956</v>
      </c>
      <c r="D10848" s="145" t="s">
        <v>1549</v>
      </c>
      <c r="E10848" s="146">
        <v>382.41</v>
      </c>
    </row>
    <row r="10849" spans="2:5" x14ac:dyDescent="0.2">
      <c r="B10849" s="144" t="s">
        <v>45957</v>
      </c>
      <c r="C10849" s="145" t="s">
        <v>45958</v>
      </c>
      <c r="D10849" s="145" t="s">
        <v>1549</v>
      </c>
      <c r="E10849" s="146">
        <v>345.49</v>
      </c>
    </row>
    <row r="10850" spans="2:5" x14ac:dyDescent="0.2">
      <c r="B10850" s="144" t="s">
        <v>45959</v>
      </c>
      <c r="C10850" s="145" t="s">
        <v>45960</v>
      </c>
      <c r="D10850" s="145" t="s">
        <v>1549</v>
      </c>
      <c r="E10850" s="146">
        <v>662.61</v>
      </c>
    </row>
    <row r="10851" spans="2:5" x14ac:dyDescent="0.2">
      <c r="B10851" s="144" t="s">
        <v>45961</v>
      </c>
      <c r="C10851" s="145" t="s">
        <v>45962</v>
      </c>
      <c r="D10851" s="145" t="s">
        <v>1549</v>
      </c>
      <c r="E10851" s="146">
        <v>872.34</v>
      </c>
    </row>
    <row r="10852" spans="2:5" x14ac:dyDescent="0.2">
      <c r="B10852" s="144" t="s">
        <v>45963</v>
      </c>
      <c r="C10852" s="145" t="s">
        <v>45964</v>
      </c>
      <c r="D10852" s="145" t="s">
        <v>1549</v>
      </c>
      <c r="E10852" s="146">
        <v>1164.2</v>
      </c>
    </row>
    <row r="10853" spans="2:5" x14ac:dyDescent="0.2">
      <c r="B10853" s="144" t="s">
        <v>45965</v>
      </c>
      <c r="C10853" s="145" t="s">
        <v>45966</v>
      </c>
      <c r="D10853" s="145" t="s">
        <v>1549</v>
      </c>
      <c r="E10853" s="146">
        <v>60.37</v>
      </c>
    </row>
    <row r="10854" spans="2:5" x14ac:dyDescent="0.2">
      <c r="B10854" s="144" t="s">
        <v>45967</v>
      </c>
      <c r="C10854" s="145" t="s">
        <v>45968</v>
      </c>
      <c r="D10854" s="145" t="s">
        <v>1549</v>
      </c>
      <c r="E10854" s="146">
        <v>69.819999999999993</v>
      </c>
    </row>
    <row r="10855" spans="2:5" x14ac:dyDescent="0.2">
      <c r="B10855" s="144" t="s">
        <v>45969</v>
      </c>
      <c r="C10855" s="145" t="s">
        <v>45970</v>
      </c>
      <c r="D10855" s="145" t="s">
        <v>1549</v>
      </c>
      <c r="E10855" s="146">
        <v>116.22</v>
      </c>
    </row>
    <row r="10856" spans="2:5" x14ac:dyDescent="0.2">
      <c r="B10856" s="144" t="s">
        <v>45971</v>
      </c>
      <c r="C10856" s="145" t="s">
        <v>45972</v>
      </c>
      <c r="D10856" s="145" t="s">
        <v>1549</v>
      </c>
      <c r="E10856" s="146">
        <v>204.39</v>
      </c>
    </row>
    <row r="10857" spans="2:5" x14ac:dyDescent="0.2">
      <c r="B10857" s="144" t="s">
        <v>45973</v>
      </c>
      <c r="C10857" s="145" t="s">
        <v>45974</v>
      </c>
      <c r="D10857" s="145" t="s">
        <v>1549</v>
      </c>
      <c r="E10857" s="146">
        <v>451.79</v>
      </c>
    </row>
    <row r="10858" spans="2:5" x14ac:dyDescent="0.2">
      <c r="B10858" s="144" t="s">
        <v>45975</v>
      </c>
      <c r="C10858" s="145" t="s">
        <v>45976</v>
      </c>
      <c r="D10858" s="145" t="s">
        <v>1549</v>
      </c>
      <c r="E10858" s="146">
        <v>630.41999999999996</v>
      </c>
    </row>
    <row r="10859" spans="2:5" x14ac:dyDescent="0.2">
      <c r="B10859" s="144" t="s">
        <v>45977</v>
      </c>
      <c r="C10859" s="145" t="s">
        <v>45978</v>
      </c>
      <c r="D10859" s="145" t="s">
        <v>1549</v>
      </c>
      <c r="E10859" s="146">
        <v>606.42999999999995</v>
      </c>
    </row>
    <row r="10860" spans="2:5" x14ac:dyDescent="0.2">
      <c r="B10860" s="144" t="s">
        <v>45979</v>
      </c>
      <c r="C10860" s="145" t="s">
        <v>45980</v>
      </c>
      <c r="D10860" s="145" t="s">
        <v>1549</v>
      </c>
      <c r="E10860" s="146">
        <v>744.53</v>
      </c>
    </row>
    <row r="10861" spans="2:5" x14ac:dyDescent="0.2">
      <c r="B10861" s="144" t="s">
        <v>45981</v>
      </c>
      <c r="C10861" s="145" t="s">
        <v>45982</v>
      </c>
      <c r="D10861" s="145" t="s">
        <v>1549</v>
      </c>
      <c r="E10861" s="146">
        <v>955.08</v>
      </c>
    </row>
    <row r="10862" spans="2:5" x14ac:dyDescent="0.2">
      <c r="B10862" s="144" t="s">
        <v>45983</v>
      </c>
      <c r="C10862" s="145" t="s">
        <v>45984</v>
      </c>
      <c r="D10862" s="145" t="s">
        <v>1549</v>
      </c>
      <c r="E10862" s="146">
        <v>259.35000000000002</v>
      </c>
    </row>
    <row r="10863" spans="2:5" x14ac:dyDescent="0.2">
      <c r="B10863" s="144" t="s">
        <v>45985</v>
      </c>
      <c r="C10863" s="145" t="s">
        <v>45986</v>
      </c>
      <c r="D10863" s="145" t="s">
        <v>1549</v>
      </c>
      <c r="E10863" s="146">
        <v>342.3</v>
      </c>
    </row>
    <row r="10864" spans="2:5" x14ac:dyDescent="0.2">
      <c r="B10864" s="144" t="s">
        <v>45987</v>
      </c>
      <c r="C10864" s="145" t="s">
        <v>45988</v>
      </c>
      <c r="D10864" s="145" t="s">
        <v>1549</v>
      </c>
      <c r="E10864" s="146">
        <v>436.8</v>
      </c>
    </row>
    <row r="10865" spans="2:5" x14ac:dyDescent="0.2">
      <c r="B10865" s="144" t="s">
        <v>45989</v>
      </c>
      <c r="C10865" s="145" t="s">
        <v>45990</v>
      </c>
      <c r="D10865" s="145" t="s">
        <v>1549</v>
      </c>
      <c r="E10865" s="146">
        <v>418.11</v>
      </c>
    </row>
    <row r="10866" spans="2:5" x14ac:dyDescent="0.2">
      <c r="B10866" s="144" t="s">
        <v>45991</v>
      </c>
      <c r="C10866" s="145" t="s">
        <v>45992</v>
      </c>
      <c r="D10866" s="145" t="s">
        <v>1549</v>
      </c>
      <c r="E10866" s="146">
        <v>927.96</v>
      </c>
    </row>
    <row r="10867" spans="2:5" x14ac:dyDescent="0.2">
      <c r="B10867" s="144" t="s">
        <v>45993</v>
      </c>
      <c r="C10867" s="145" t="s">
        <v>45994</v>
      </c>
      <c r="D10867" s="145" t="s">
        <v>1549</v>
      </c>
      <c r="E10867" s="146">
        <v>1154.81</v>
      </c>
    </row>
    <row r="10868" spans="2:5" x14ac:dyDescent="0.2">
      <c r="B10868" s="144" t="s">
        <v>45995</v>
      </c>
      <c r="C10868" s="145" t="s">
        <v>45996</v>
      </c>
      <c r="D10868" s="145" t="s">
        <v>1549</v>
      </c>
      <c r="E10868" s="146">
        <v>207.93</v>
      </c>
    </row>
    <row r="10869" spans="2:5" x14ac:dyDescent="0.2">
      <c r="B10869" s="144" t="s">
        <v>45997</v>
      </c>
      <c r="C10869" s="145" t="s">
        <v>45998</v>
      </c>
      <c r="D10869" s="145" t="s">
        <v>1549</v>
      </c>
      <c r="E10869" s="146">
        <v>335.15</v>
      </c>
    </row>
    <row r="10870" spans="2:5" x14ac:dyDescent="0.2">
      <c r="B10870" s="144" t="s">
        <v>45999</v>
      </c>
      <c r="C10870" s="145" t="s">
        <v>46000</v>
      </c>
      <c r="D10870" s="145" t="s">
        <v>1549</v>
      </c>
      <c r="E10870" s="146">
        <v>554.4</v>
      </c>
    </row>
    <row r="10871" spans="2:5" x14ac:dyDescent="0.2">
      <c r="B10871" s="144" t="s">
        <v>46001</v>
      </c>
      <c r="C10871" s="145" t="s">
        <v>46002</v>
      </c>
      <c r="D10871" s="145" t="s">
        <v>1549</v>
      </c>
      <c r="E10871" s="146">
        <v>859.62</v>
      </c>
    </row>
    <row r="10872" spans="2:5" x14ac:dyDescent="0.2">
      <c r="B10872" s="144" t="s">
        <v>46003</v>
      </c>
      <c r="C10872" s="145" t="s">
        <v>46004</v>
      </c>
      <c r="D10872" s="145" t="s">
        <v>1549</v>
      </c>
      <c r="E10872" s="146">
        <v>1256.8499999999999</v>
      </c>
    </row>
    <row r="10873" spans="2:5" x14ac:dyDescent="0.2">
      <c r="B10873" s="144" t="s">
        <v>46005</v>
      </c>
      <c r="C10873" s="145" t="s">
        <v>46006</v>
      </c>
      <c r="D10873" s="145" t="s">
        <v>1549</v>
      </c>
      <c r="E10873" s="146">
        <v>950.94</v>
      </c>
    </row>
    <row r="10874" spans="2:5" x14ac:dyDescent="0.2">
      <c r="B10874" s="144" t="s">
        <v>46007</v>
      </c>
      <c r="C10874" s="145" t="s">
        <v>46008</v>
      </c>
      <c r="D10874" s="145" t="s">
        <v>1549</v>
      </c>
      <c r="E10874" s="146">
        <v>1470</v>
      </c>
    </row>
    <row r="10875" spans="2:5" x14ac:dyDescent="0.2">
      <c r="B10875" s="144" t="s">
        <v>46009</v>
      </c>
      <c r="C10875" s="145" t="s">
        <v>46010</v>
      </c>
      <c r="D10875" s="145" t="s">
        <v>1549</v>
      </c>
      <c r="E10875" s="146">
        <v>1558.2</v>
      </c>
    </row>
    <row r="10876" spans="2:5" x14ac:dyDescent="0.2">
      <c r="B10876" s="144" t="s">
        <v>46011</v>
      </c>
      <c r="C10876" s="145" t="s">
        <v>46012</v>
      </c>
      <c r="D10876" s="145" t="s">
        <v>1549</v>
      </c>
      <c r="E10876" s="146">
        <v>16</v>
      </c>
    </row>
    <row r="10877" spans="2:5" x14ac:dyDescent="0.2">
      <c r="B10877" s="144" t="s">
        <v>46013</v>
      </c>
      <c r="C10877" s="145" t="s">
        <v>46014</v>
      </c>
      <c r="D10877" s="145" t="s">
        <v>1549</v>
      </c>
      <c r="E10877" s="146">
        <v>106.13</v>
      </c>
    </row>
    <row r="10878" spans="2:5" x14ac:dyDescent="0.2">
      <c r="B10878" s="144" t="s">
        <v>46015</v>
      </c>
      <c r="C10878" s="145" t="s">
        <v>46016</v>
      </c>
      <c r="D10878" s="145" t="s">
        <v>1549</v>
      </c>
      <c r="E10878" s="146">
        <v>106.13</v>
      </c>
    </row>
    <row r="10879" spans="2:5" x14ac:dyDescent="0.2">
      <c r="B10879" s="144" t="s">
        <v>46017</v>
      </c>
      <c r="C10879" s="145" t="s">
        <v>46018</v>
      </c>
      <c r="D10879" s="145" t="s">
        <v>1549</v>
      </c>
      <c r="E10879" s="146">
        <v>125.32</v>
      </c>
    </row>
    <row r="10880" spans="2:5" x14ac:dyDescent="0.2">
      <c r="B10880" s="144" t="s">
        <v>46019</v>
      </c>
      <c r="C10880" s="145" t="s">
        <v>46020</v>
      </c>
      <c r="D10880" s="145" t="s">
        <v>1549</v>
      </c>
      <c r="E10880" s="146">
        <v>238.06</v>
      </c>
    </row>
    <row r="10881" spans="2:5" x14ac:dyDescent="0.2">
      <c r="B10881" s="144" t="s">
        <v>46021</v>
      </c>
      <c r="C10881" s="145" t="s">
        <v>46022</v>
      </c>
      <c r="D10881" s="145" t="s">
        <v>1549</v>
      </c>
      <c r="E10881" s="146">
        <v>209.21</v>
      </c>
    </row>
    <row r="10882" spans="2:5" x14ac:dyDescent="0.2">
      <c r="B10882" s="144" t="s">
        <v>46023</v>
      </c>
      <c r="C10882" s="145" t="s">
        <v>46024</v>
      </c>
      <c r="D10882" s="145" t="s">
        <v>1549</v>
      </c>
      <c r="E10882" s="146">
        <v>196.32</v>
      </c>
    </row>
    <row r="10883" spans="2:5" x14ac:dyDescent="0.2">
      <c r="B10883" s="144" t="s">
        <v>46025</v>
      </c>
      <c r="C10883" s="145" t="s">
        <v>46026</v>
      </c>
      <c r="D10883" s="145" t="s">
        <v>1549</v>
      </c>
      <c r="E10883" s="146">
        <v>285.81</v>
      </c>
    </row>
    <row r="10884" spans="2:5" x14ac:dyDescent="0.2">
      <c r="B10884" s="144" t="s">
        <v>46027</v>
      </c>
      <c r="C10884" s="145" t="s">
        <v>46028</v>
      </c>
      <c r="D10884" s="145" t="s">
        <v>1549</v>
      </c>
      <c r="E10884" s="146">
        <v>286.72000000000003</v>
      </c>
    </row>
    <row r="10885" spans="2:5" x14ac:dyDescent="0.2">
      <c r="B10885" s="144" t="s">
        <v>46029</v>
      </c>
      <c r="C10885" s="145" t="s">
        <v>46030</v>
      </c>
      <c r="D10885" s="145" t="s">
        <v>1549</v>
      </c>
      <c r="E10885" s="146">
        <v>319.3</v>
      </c>
    </row>
    <row r="10886" spans="2:5" x14ac:dyDescent="0.2">
      <c r="B10886" s="144" t="s">
        <v>46031</v>
      </c>
      <c r="C10886" s="145" t="s">
        <v>46032</v>
      </c>
      <c r="D10886" s="145" t="s">
        <v>1549</v>
      </c>
      <c r="E10886" s="146">
        <v>690.28</v>
      </c>
    </row>
    <row r="10887" spans="2:5" x14ac:dyDescent="0.2">
      <c r="B10887" s="144" t="s">
        <v>46033</v>
      </c>
      <c r="C10887" s="145" t="s">
        <v>46034</v>
      </c>
      <c r="D10887" s="145" t="s">
        <v>1549</v>
      </c>
      <c r="E10887" s="146">
        <v>434.63</v>
      </c>
    </row>
    <row r="10888" spans="2:5" x14ac:dyDescent="0.2">
      <c r="B10888" s="144" t="s">
        <v>46035</v>
      </c>
      <c r="C10888" s="145" t="s">
        <v>46036</v>
      </c>
      <c r="D10888" s="145" t="s">
        <v>1549</v>
      </c>
      <c r="E10888" s="146">
        <v>777.07</v>
      </c>
    </row>
    <row r="10889" spans="2:5" x14ac:dyDescent="0.2">
      <c r="B10889" s="144" t="s">
        <v>46037</v>
      </c>
      <c r="C10889" s="145" t="s">
        <v>46038</v>
      </c>
      <c r="D10889" s="145" t="s">
        <v>1549</v>
      </c>
      <c r="E10889" s="146">
        <v>724.48</v>
      </c>
    </row>
    <row r="10890" spans="2:5" x14ac:dyDescent="0.2">
      <c r="B10890" s="144" t="s">
        <v>46039</v>
      </c>
      <c r="C10890" s="145" t="s">
        <v>46040</v>
      </c>
      <c r="D10890" s="145" t="s">
        <v>1549</v>
      </c>
      <c r="E10890" s="146">
        <v>915.88</v>
      </c>
    </row>
    <row r="10891" spans="2:5" x14ac:dyDescent="0.2">
      <c r="B10891" s="144" t="s">
        <v>46041</v>
      </c>
      <c r="C10891" s="145" t="s">
        <v>46042</v>
      </c>
      <c r="D10891" s="145" t="s">
        <v>1549</v>
      </c>
      <c r="E10891" s="146">
        <v>1072.3499999999999</v>
      </c>
    </row>
    <row r="10892" spans="2:5" x14ac:dyDescent="0.2">
      <c r="B10892" s="144" t="s">
        <v>46043</v>
      </c>
      <c r="C10892" s="145" t="s">
        <v>46044</v>
      </c>
      <c r="D10892" s="145" t="s">
        <v>1549</v>
      </c>
      <c r="E10892" s="146">
        <v>894.96</v>
      </c>
    </row>
    <row r="10893" spans="2:5" x14ac:dyDescent="0.2">
      <c r="B10893" s="144" t="s">
        <v>46045</v>
      </c>
      <c r="C10893" s="145" t="s">
        <v>46046</v>
      </c>
      <c r="D10893" s="145" t="s">
        <v>1549</v>
      </c>
      <c r="E10893" s="146">
        <v>1127.5</v>
      </c>
    </row>
    <row r="10894" spans="2:5" x14ac:dyDescent="0.2">
      <c r="B10894" s="144" t="s">
        <v>46047</v>
      </c>
      <c r="C10894" s="145" t="s">
        <v>46048</v>
      </c>
      <c r="D10894" s="145" t="s">
        <v>1549</v>
      </c>
      <c r="E10894" s="146">
        <v>1347.37</v>
      </c>
    </row>
    <row r="10895" spans="2:5" x14ac:dyDescent="0.2">
      <c r="B10895" s="144" t="s">
        <v>46049</v>
      </c>
      <c r="C10895" s="145" t="s">
        <v>46050</v>
      </c>
      <c r="D10895" s="145" t="s">
        <v>1549</v>
      </c>
      <c r="E10895" s="146">
        <v>1315.8</v>
      </c>
    </row>
    <row r="10896" spans="2:5" x14ac:dyDescent="0.2">
      <c r="B10896" s="144" t="s">
        <v>46051</v>
      </c>
      <c r="C10896" s="145" t="s">
        <v>46052</v>
      </c>
      <c r="D10896" s="145" t="s">
        <v>1549</v>
      </c>
      <c r="E10896" s="146">
        <v>1339.39</v>
      </c>
    </row>
    <row r="10897" spans="2:5" x14ac:dyDescent="0.2">
      <c r="B10897" s="144" t="s">
        <v>46053</v>
      </c>
      <c r="C10897" s="145" t="s">
        <v>46054</v>
      </c>
      <c r="D10897" s="145" t="s">
        <v>1549</v>
      </c>
      <c r="E10897" s="146">
        <v>1405.91</v>
      </c>
    </row>
    <row r="10898" spans="2:5" x14ac:dyDescent="0.2">
      <c r="B10898" s="144" t="s">
        <v>46055</v>
      </c>
      <c r="C10898" s="145" t="s">
        <v>46056</v>
      </c>
      <c r="D10898" s="145" t="s">
        <v>1549</v>
      </c>
      <c r="E10898" s="146">
        <v>1427.53</v>
      </c>
    </row>
    <row r="10899" spans="2:5" x14ac:dyDescent="0.2">
      <c r="B10899" s="144" t="s">
        <v>46057</v>
      </c>
      <c r="C10899" s="145" t="s">
        <v>46058</v>
      </c>
      <c r="D10899" s="145" t="s">
        <v>1549</v>
      </c>
      <c r="E10899" s="146">
        <v>1754.49</v>
      </c>
    </row>
    <row r="10900" spans="2:5" x14ac:dyDescent="0.2">
      <c r="B10900" s="144" t="s">
        <v>46059</v>
      </c>
      <c r="C10900" s="145" t="s">
        <v>46060</v>
      </c>
      <c r="D10900" s="145" t="s">
        <v>1549</v>
      </c>
      <c r="E10900" s="146">
        <v>1711.38</v>
      </c>
    </row>
    <row r="10901" spans="2:5" x14ac:dyDescent="0.2">
      <c r="B10901" s="144" t="s">
        <v>46061</v>
      </c>
      <c r="C10901" s="145" t="s">
        <v>46062</v>
      </c>
      <c r="D10901" s="145" t="s">
        <v>1549</v>
      </c>
      <c r="E10901" s="146">
        <v>1674.53</v>
      </c>
    </row>
    <row r="10902" spans="2:5" x14ac:dyDescent="0.2">
      <c r="B10902" s="144" t="s">
        <v>46063</v>
      </c>
      <c r="C10902" s="145" t="s">
        <v>46064</v>
      </c>
      <c r="D10902" s="145" t="s">
        <v>1549</v>
      </c>
      <c r="E10902" s="146">
        <v>1933.49</v>
      </c>
    </row>
    <row r="10903" spans="2:5" x14ac:dyDescent="0.2">
      <c r="B10903" s="144" t="s">
        <v>46065</v>
      </c>
      <c r="C10903" s="145" t="s">
        <v>46066</v>
      </c>
      <c r="D10903" s="145" t="s">
        <v>1549</v>
      </c>
      <c r="E10903" s="146">
        <v>3235.91</v>
      </c>
    </row>
    <row r="10904" spans="2:5" x14ac:dyDescent="0.2">
      <c r="B10904" s="144" t="s">
        <v>46067</v>
      </c>
      <c r="C10904" s="145" t="s">
        <v>46068</v>
      </c>
      <c r="D10904" s="145" t="s">
        <v>1549</v>
      </c>
      <c r="E10904" s="146">
        <v>3879.85</v>
      </c>
    </row>
    <row r="10905" spans="2:5" x14ac:dyDescent="0.2">
      <c r="B10905" s="144" t="s">
        <v>46069</v>
      </c>
      <c r="C10905" s="145" t="s">
        <v>46070</v>
      </c>
      <c r="D10905" s="145" t="s">
        <v>1549</v>
      </c>
      <c r="E10905" s="146">
        <v>4137.43</v>
      </c>
    </row>
    <row r="10906" spans="2:5" x14ac:dyDescent="0.2">
      <c r="B10906" s="144" t="s">
        <v>46071</v>
      </c>
      <c r="C10906" s="145" t="s">
        <v>46072</v>
      </c>
      <c r="D10906" s="145" t="s">
        <v>1549</v>
      </c>
      <c r="E10906" s="146">
        <v>4790.4399999999996</v>
      </c>
    </row>
    <row r="10907" spans="2:5" x14ac:dyDescent="0.2">
      <c r="B10907" s="144" t="s">
        <v>46073</v>
      </c>
      <c r="C10907" s="145" t="s">
        <v>46074</v>
      </c>
      <c r="D10907" s="145" t="s">
        <v>1549</v>
      </c>
      <c r="E10907" s="146">
        <v>5072.17</v>
      </c>
    </row>
    <row r="10908" spans="2:5" x14ac:dyDescent="0.2">
      <c r="B10908" s="144" t="s">
        <v>46075</v>
      </c>
      <c r="C10908" s="145" t="s">
        <v>46076</v>
      </c>
      <c r="D10908" s="145" t="s">
        <v>1549</v>
      </c>
      <c r="E10908" s="146">
        <v>5590.25</v>
      </c>
    </row>
    <row r="10909" spans="2:5" x14ac:dyDescent="0.2">
      <c r="B10909" s="144" t="s">
        <v>46077</v>
      </c>
      <c r="C10909" s="145" t="s">
        <v>46078</v>
      </c>
      <c r="D10909" s="145" t="s">
        <v>1549</v>
      </c>
      <c r="E10909" s="146">
        <v>5817.81</v>
      </c>
    </row>
    <row r="10910" spans="2:5" x14ac:dyDescent="0.2">
      <c r="B10910" s="144" t="s">
        <v>46079</v>
      </c>
      <c r="C10910" s="145" t="s">
        <v>46080</v>
      </c>
      <c r="D10910" s="145" t="s">
        <v>1549</v>
      </c>
      <c r="E10910" s="146">
        <v>7203.49</v>
      </c>
    </row>
    <row r="10911" spans="2:5" x14ac:dyDescent="0.2">
      <c r="B10911" s="144" t="s">
        <v>46081</v>
      </c>
      <c r="C10911" s="145" t="s">
        <v>46082</v>
      </c>
      <c r="D10911" s="145" t="s">
        <v>1549</v>
      </c>
      <c r="E10911" s="146">
        <v>7950.27</v>
      </c>
    </row>
    <row r="10912" spans="2:5" x14ac:dyDescent="0.2">
      <c r="B10912" s="144" t="s">
        <v>46083</v>
      </c>
      <c r="C10912" s="145" t="s">
        <v>46084</v>
      </c>
      <c r="D10912" s="145" t="s">
        <v>1549</v>
      </c>
      <c r="E10912" s="146">
        <v>13248.85</v>
      </c>
    </row>
    <row r="10913" spans="2:5" x14ac:dyDescent="0.2">
      <c r="B10913" s="144" t="s">
        <v>46085</v>
      </c>
      <c r="C10913" s="145" t="s">
        <v>46086</v>
      </c>
      <c r="D10913" s="145" t="s">
        <v>1549</v>
      </c>
      <c r="E10913" s="146">
        <v>1196</v>
      </c>
    </row>
    <row r="10914" spans="2:5" x14ac:dyDescent="0.2">
      <c r="B10914" s="144" t="s">
        <v>46087</v>
      </c>
      <c r="C10914" s="145" t="s">
        <v>46088</v>
      </c>
      <c r="D10914" s="145" t="s">
        <v>1549</v>
      </c>
      <c r="E10914" s="146">
        <v>1425.68</v>
      </c>
    </row>
    <row r="10915" spans="2:5" x14ac:dyDescent="0.2">
      <c r="B10915" s="144" t="s">
        <v>46089</v>
      </c>
      <c r="C10915" s="145" t="s">
        <v>46090</v>
      </c>
      <c r="D10915" s="145" t="s">
        <v>1549</v>
      </c>
      <c r="E10915" s="146">
        <v>1493.11</v>
      </c>
    </row>
    <row r="10916" spans="2:5" x14ac:dyDescent="0.2">
      <c r="B10916" s="144" t="s">
        <v>46091</v>
      </c>
      <c r="C10916" s="145" t="s">
        <v>46092</v>
      </c>
      <c r="D10916" s="145" t="s">
        <v>1549</v>
      </c>
      <c r="E10916" s="146">
        <v>1972.88</v>
      </c>
    </row>
    <row r="10917" spans="2:5" x14ac:dyDescent="0.2">
      <c r="B10917" s="144" t="s">
        <v>46093</v>
      </c>
      <c r="C10917" s="145" t="s">
        <v>46094</v>
      </c>
      <c r="D10917" s="145" t="s">
        <v>1549</v>
      </c>
      <c r="E10917" s="146">
        <v>2067.19</v>
      </c>
    </row>
    <row r="10918" spans="2:5" x14ac:dyDescent="0.2">
      <c r="B10918" s="144" t="s">
        <v>46095</v>
      </c>
      <c r="C10918" s="145" t="s">
        <v>46096</v>
      </c>
      <c r="D10918" s="145" t="s">
        <v>1549</v>
      </c>
      <c r="E10918" s="146">
        <v>3061.82</v>
      </c>
    </row>
    <row r="10919" spans="2:5" x14ac:dyDescent="0.2">
      <c r="B10919" s="144" t="s">
        <v>46097</v>
      </c>
      <c r="C10919" s="145" t="s">
        <v>46098</v>
      </c>
      <c r="D10919" s="145" t="s">
        <v>1549</v>
      </c>
      <c r="E10919" s="146">
        <v>3563.15</v>
      </c>
    </row>
    <row r="10920" spans="2:5" x14ac:dyDescent="0.2">
      <c r="B10920" s="144" t="s">
        <v>46099</v>
      </c>
      <c r="C10920" s="145" t="s">
        <v>46100</v>
      </c>
      <c r="D10920" s="145" t="s">
        <v>1549</v>
      </c>
      <c r="E10920" s="146">
        <v>5701.85</v>
      </c>
    </row>
    <row r="10921" spans="2:5" x14ac:dyDescent="0.2">
      <c r="B10921" s="144" t="s">
        <v>46101</v>
      </c>
      <c r="C10921" s="145" t="s">
        <v>46102</v>
      </c>
      <c r="D10921" s="145" t="s">
        <v>1549</v>
      </c>
      <c r="E10921" s="146">
        <v>8994.92</v>
      </c>
    </row>
    <row r="10922" spans="2:5" x14ac:dyDescent="0.2">
      <c r="B10922" s="144" t="s">
        <v>46103</v>
      </c>
      <c r="C10922" s="145" t="s">
        <v>46104</v>
      </c>
      <c r="D10922" s="145" t="s">
        <v>1549</v>
      </c>
      <c r="E10922" s="146">
        <v>3422.91</v>
      </c>
    </row>
    <row r="10923" spans="2:5" x14ac:dyDescent="0.2">
      <c r="B10923" s="144" t="s">
        <v>46105</v>
      </c>
      <c r="C10923" s="145" t="s">
        <v>46106</v>
      </c>
      <c r="D10923" s="145" t="s">
        <v>1549</v>
      </c>
      <c r="E10923" s="146">
        <v>6900.81</v>
      </c>
    </row>
    <row r="10924" spans="2:5" x14ac:dyDescent="0.2">
      <c r="B10924" s="144" t="s">
        <v>46107</v>
      </c>
      <c r="C10924" s="145" t="s">
        <v>46108</v>
      </c>
      <c r="D10924" s="145" t="s">
        <v>1549</v>
      </c>
      <c r="E10924" s="146">
        <v>8101.1</v>
      </c>
    </row>
    <row r="10925" spans="2:5" x14ac:dyDescent="0.2">
      <c r="B10925" s="144" t="s">
        <v>46109</v>
      </c>
      <c r="C10925" s="145" t="s">
        <v>46110</v>
      </c>
      <c r="D10925" s="145" t="s">
        <v>1549</v>
      </c>
      <c r="E10925" s="146">
        <v>8342.68</v>
      </c>
    </row>
    <row r="10926" spans="2:5" x14ac:dyDescent="0.2">
      <c r="B10926" s="144" t="s">
        <v>46111</v>
      </c>
      <c r="C10926" s="145" t="s">
        <v>46112</v>
      </c>
      <c r="D10926" s="145" t="s">
        <v>1549</v>
      </c>
      <c r="E10926" s="146">
        <v>9821.7000000000007</v>
      </c>
    </row>
    <row r="10927" spans="2:5" x14ac:dyDescent="0.2">
      <c r="B10927" s="144" t="s">
        <v>46113</v>
      </c>
      <c r="C10927" s="145" t="s">
        <v>46114</v>
      </c>
      <c r="D10927" s="145" t="s">
        <v>1549</v>
      </c>
      <c r="E10927" s="146">
        <v>9869.74</v>
      </c>
    </row>
    <row r="10928" spans="2:5" x14ac:dyDescent="0.2">
      <c r="B10928" s="144" t="s">
        <v>46115</v>
      </c>
      <c r="C10928" s="145" t="s">
        <v>46116</v>
      </c>
      <c r="D10928" s="145" t="s">
        <v>1549</v>
      </c>
      <c r="E10928" s="146">
        <v>12368.63</v>
      </c>
    </row>
    <row r="10929" spans="2:5" x14ac:dyDescent="0.2">
      <c r="B10929" s="144" t="s">
        <v>46117</v>
      </c>
      <c r="C10929" s="145" t="s">
        <v>46118</v>
      </c>
      <c r="D10929" s="145" t="s">
        <v>1549</v>
      </c>
      <c r="E10929" s="146">
        <v>915.49</v>
      </c>
    </row>
    <row r="10930" spans="2:5" x14ac:dyDescent="0.2">
      <c r="B10930" s="144" t="s">
        <v>46119</v>
      </c>
      <c r="C10930" s="145" t="s">
        <v>46120</v>
      </c>
      <c r="D10930" s="145" t="s">
        <v>1549</v>
      </c>
      <c r="E10930" s="146">
        <v>955.94</v>
      </c>
    </row>
    <row r="10931" spans="2:5" x14ac:dyDescent="0.2">
      <c r="B10931" s="144" t="s">
        <v>46121</v>
      </c>
      <c r="C10931" s="145" t="s">
        <v>46122</v>
      </c>
      <c r="D10931" s="145" t="s">
        <v>1549</v>
      </c>
      <c r="E10931" s="146">
        <v>1214.05</v>
      </c>
    </row>
    <row r="10932" spans="2:5" x14ac:dyDescent="0.2">
      <c r="B10932" s="144" t="s">
        <v>46123</v>
      </c>
      <c r="C10932" s="145" t="s">
        <v>46124</v>
      </c>
      <c r="D10932" s="145" t="s">
        <v>1549</v>
      </c>
      <c r="E10932" s="146">
        <v>27.3</v>
      </c>
    </row>
    <row r="10933" spans="2:5" x14ac:dyDescent="0.2">
      <c r="B10933" s="144" t="s">
        <v>46125</v>
      </c>
      <c r="C10933" s="145" t="s">
        <v>46126</v>
      </c>
      <c r="D10933" s="145" t="s">
        <v>1549</v>
      </c>
      <c r="E10933" s="146">
        <v>71.400000000000006</v>
      </c>
    </row>
    <row r="10934" spans="2:5" x14ac:dyDescent="0.2">
      <c r="B10934" s="144" t="s">
        <v>46127</v>
      </c>
      <c r="C10934" s="145" t="s">
        <v>46128</v>
      </c>
      <c r="D10934" s="145" t="s">
        <v>1549</v>
      </c>
      <c r="E10934" s="146">
        <v>54.86</v>
      </c>
    </row>
    <row r="10935" spans="2:5" x14ac:dyDescent="0.2">
      <c r="B10935" s="144" t="s">
        <v>46129</v>
      </c>
      <c r="C10935" s="145" t="s">
        <v>46130</v>
      </c>
      <c r="D10935" s="145" t="s">
        <v>1549</v>
      </c>
      <c r="E10935" s="146">
        <v>93.83</v>
      </c>
    </row>
    <row r="10936" spans="2:5" x14ac:dyDescent="0.2">
      <c r="B10936" s="144" t="s">
        <v>46131</v>
      </c>
      <c r="C10936" s="145" t="s">
        <v>46132</v>
      </c>
      <c r="D10936" s="145" t="s">
        <v>1549</v>
      </c>
      <c r="E10936" s="146">
        <v>93.83</v>
      </c>
    </row>
    <row r="10937" spans="2:5" x14ac:dyDescent="0.2">
      <c r="B10937" s="144" t="s">
        <v>46133</v>
      </c>
      <c r="C10937" s="145" t="s">
        <v>46134</v>
      </c>
      <c r="D10937" s="145" t="s">
        <v>1549</v>
      </c>
      <c r="E10937" s="146">
        <v>104</v>
      </c>
    </row>
    <row r="10938" spans="2:5" x14ac:dyDescent="0.2">
      <c r="B10938" s="144" t="s">
        <v>46135</v>
      </c>
      <c r="C10938" s="145" t="s">
        <v>46136</v>
      </c>
      <c r="D10938" s="145" t="s">
        <v>1549</v>
      </c>
      <c r="E10938" s="146">
        <v>104.57</v>
      </c>
    </row>
    <row r="10939" spans="2:5" x14ac:dyDescent="0.2">
      <c r="B10939" s="144" t="s">
        <v>46137</v>
      </c>
      <c r="C10939" s="145" t="s">
        <v>46138</v>
      </c>
      <c r="D10939" s="145" t="s">
        <v>1549</v>
      </c>
      <c r="E10939" s="146">
        <v>105.86</v>
      </c>
    </row>
    <row r="10940" spans="2:5" x14ac:dyDescent="0.2">
      <c r="B10940" s="144" t="s">
        <v>46139</v>
      </c>
      <c r="C10940" s="145" t="s">
        <v>46140</v>
      </c>
      <c r="D10940" s="145" t="s">
        <v>1549</v>
      </c>
      <c r="E10940" s="146">
        <v>149.97999999999999</v>
      </c>
    </row>
    <row r="10941" spans="2:5" x14ac:dyDescent="0.2">
      <c r="B10941" s="144" t="s">
        <v>46141</v>
      </c>
      <c r="C10941" s="145" t="s">
        <v>46142</v>
      </c>
      <c r="D10941" s="145" t="s">
        <v>1549</v>
      </c>
      <c r="E10941" s="146">
        <v>184.48</v>
      </c>
    </row>
    <row r="10942" spans="2:5" x14ac:dyDescent="0.2">
      <c r="B10942" s="144" t="s">
        <v>46143</v>
      </c>
      <c r="C10942" s="145" t="s">
        <v>46144</v>
      </c>
      <c r="D10942" s="145" t="s">
        <v>1549</v>
      </c>
      <c r="E10942" s="146">
        <v>138.97999999999999</v>
      </c>
    </row>
    <row r="10943" spans="2:5" x14ac:dyDescent="0.2">
      <c r="B10943" s="144" t="s">
        <v>46145</v>
      </c>
      <c r="C10943" s="145" t="s">
        <v>46146</v>
      </c>
      <c r="D10943" s="145" t="s">
        <v>1549</v>
      </c>
      <c r="E10943" s="146">
        <v>271.83999999999997</v>
      </c>
    </row>
    <row r="10944" spans="2:5" x14ac:dyDescent="0.2">
      <c r="B10944" s="144" t="s">
        <v>46147</v>
      </c>
      <c r="C10944" s="145" t="s">
        <v>46148</v>
      </c>
      <c r="D10944" s="145" t="s">
        <v>1549</v>
      </c>
      <c r="E10944" s="146">
        <v>265.75</v>
      </c>
    </row>
    <row r="10945" spans="2:5" x14ac:dyDescent="0.2">
      <c r="B10945" s="144" t="s">
        <v>46149</v>
      </c>
      <c r="C10945" s="145" t="s">
        <v>46150</v>
      </c>
      <c r="D10945" s="145" t="s">
        <v>1549</v>
      </c>
      <c r="E10945" s="146">
        <v>286.94</v>
      </c>
    </row>
    <row r="10946" spans="2:5" x14ac:dyDescent="0.2">
      <c r="B10946" s="144" t="s">
        <v>46151</v>
      </c>
      <c r="C10946" s="145" t="s">
        <v>46152</v>
      </c>
      <c r="D10946" s="145" t="s">
        <v>1549</v>
      </c>
      <c r="E10946" s="146">
        <v>306.5</v>
      </c>
    </row>
    <row r="10947" spans="2:5" x14ac:dyDescent="0.2">
      <c r="B10947" s="144" t="s">
        <v>46153</v>
      </c>
      <c r="C10947" s="145" t="s">
        <v>46154</v>
      </c>
      <c r="D10947" s="145" t="s">
        <v>1549</v>
      </c>
      <c r="E10947" s="146">
        <v>138.83000000000001</v>
      </c>
    </row>
    <row r="10948" spans="2:5" x14ac:dyDescent="0.2">
      <c r="B10948" s="144" t="s">
        <v>46155</v>
      </c>
      <c r="C10948" s="145" t="s">
        <v>46156</v>
      </c>
      <c r="D10948" s="145" t="s">
        <v>1549</v>
      </c>
      <c r="E10948" s="146">
        <v>138.83000000000001</v>
      </c>
    </row>
    <row r="10949" spans="2:5" x14ac:dyDescent="0.2">
      <c r="B10949" s="144" t="s">
        <v>46157</v>
      </c>
      <c r="C10949" s="145" t="s">
        <v>46158</v>
      </c>
      <c r="D10949" s="145" t="s">
        <v>1549</v>
      </c>
      <c r="E10949" s="146">
        <v>197.35</v>
      </c>
    </row>
    <row r="10950" spans="2:5" x14ac:dyDescent="0.2">
      <c r="B10950" s="144" t="s">
        <v>46159</v>
      </c>
      <c r="C10950" s="145" t="s">
        <v>46160</v>
      </c>
      <c r="D10950" s="145" t="s">
        <v>1549</v>
      </c>
      <c r="E10950" s="146">
        <v>156.84</v>
      </c>
    </row>
    <row r="10951" spans="2:5" x14ac:dyDescent="0.2">
      <c r="B10951" s="144" t="s">
        <v>46161</v>
      </c>
      <c r="C10951" s="145" t="s">
        <v>46162</v>
      </c>
      <c r="D10951" s="145" t="s">
        <v>1549</v>
      </c>
      <c r="E10951" s="146">
        <v>174.37</v>
      </c>
    </row>
    <row r="10952" spans="2:5" x14ac:dyDescent="0.2">
      <c r="B10952" s="144" t="s">
        <v>46163</v>
      </c>
      <c r="C10952" s="145" t="s">
        <v>46164</v>
      </c>
      <c r="D10952" s="145" t="s">
        <v>1549</v>
      </c>
      <c r="E10952" s="146">
        <v>215.41</v>
      </c>
    </row>
    <row r="10953" spans="2:5" x14ac:dyDescent="0.2">
      <c r="B10953" s="144" t="s">
        <v>46165</v>
      </c>
      <c r="C10953" s="145" t="s">
        <v>46166</v>
      </c>
      <c r="D10953" s="145" t="s">
        <v>1549</v>
      </c>
      <c r="E10953" s="146">
        <v>216.31</v>
      </c>
    </row>
    <row r="10954" spans="2:5" x14ac:dyDescent="0.2">
      <c r="B10954" s="144" t="s">
        <v>46167</v>
      </c>
      <c r="C10954" s="145" t="s">
        <v>46168</v>
      </c>
      <c r="D10954" s="145" t="s">
        <v>1549</v>
      </c>
      <c r="E10954" s="146">
        <v>368.48</v>
      </c>
    </row>
    <row r="10955" spans="2:5" x14ac:dyDescent="0.2">
      <c r="B10955" s="144" t="s">
        <v>46169</v>
      </c>
      <c r="C10955" s="145" t="s">
        <v>46170</v>
      </c>
      <c r="D10955" s="145" t="s">
        <v>1549</v>
      </c>
      <c r="E10955" s="146">
        <v>446.98</v>
      </c>
    </row>
    <row r="10956" spans="2:5" x14ac:dyDescent="0.2">
      <c r="B10956" s="144" t="s">
        <v>46171</v>
      </c>
      <c r="C10956" s="145" t="s">
        <v>46172</v>
      </c>
      <c r="D10956" s="145" t="s">
        <v>1549</v>
      </c>
      <c r="E10956" s="146">
        <v>565.21</v>
      </c>
    </row>
    <row r="10957" spans="2:5" x14ac:dyDescent="0.2">
      <c r="B10957" s="144" t="s">
        <v>46173</v>
      </c>
      <c r="C10957" s="145" t="s">
        <v>46174</v>
      </c>
      <c r="D10957" s="145" t="s">
        <v>1549</v>
      </c>
      <c r="E10957" s="146">
        <v>448.4</v>
      </c>
    </row>
    <row r="10958" spans="2:5" x14ac:dyDescent="0.2">
      <c r="B10958" s="144" t="s">
        <v>46175</v>
      </c>
      <c r="C10958" s="145" t="s">
        <v>46176</v>
      </c>
      <c r="D10958" s="145" t="s">
        <v>1549</v>
      </c>
      <c r="E10958" s="146">
        <v>379</v>
      </c>
    </row>
    <row r="10959" spans="2:5" x14ac:dyDescent="0.2">
      <c r="B10959" s="144" t="s">
        <v>46177</v>
      </c>
      <c r="C10959" s="145" t="s">
        <v>46178</v>
      </c>
      <c r="D10959" s="145" t="s">
        <v>1549</v>
      </c>
      <c r="E10959" s="146">
        <v>675.21</v>
      </c>
    </row>
    <row r="10960" spans="2:5" x14ac:dyDescent="0.2">
      <c r="B10960" s="144" t="s">
        <v>46179</v>
      </c>
      <c r="C10960" s="145" t="s">
        <v>46180</v>
      </c>
      <c r="D10960" s="145" t="s">
        <v>1549</v>
      </c>
      <c r="E10960" s="146">
        <v>727.78</v>
      </c>
    </row>
    <row r="10961" spans="2:5" x14ac:dyDescent="0.2">
      <c r="B10961" s="144" t="s">
        <v>46181</v>
      </c>
      <c r="C10961" s="145" t="s">
        <v>46182</v>
      </c>
      <c r="D10961" s="145" t="s">
        <v>1549</v>
      </c>
      <c r="E10961" s="146">
        <v>788.95</v>
      </c>
    </row>
    <row r="10962" spans="2:5" x14ac:dyDescent="0.2">
      <c r="B10962" s="144" t="s">
        <v>46183</v>
      </c>
      <c r="C10962" s="145" t="s">
        <v>46184</v>
      </c>
      <c r="D10962" s="145" t="s">
        <v>1549</v>
      </c>
      <c r="E10962" s="146">
        <v>763.18</v>
      </c>
    </row>
    <row r="10963" spans="2:5" x14ac:dyDescent="0.2">
      <c r="B10963" s="144" t="s">
        <v>46185</v>
      </c>
      <c r="C10963" s="145" t="s">
        <v>46186</v>
      </c>
      <c r="D10963" s="145" t="s">
        <v>1549</v>
      </c>
      <c r="E10963" s="146">
        <v>963.01</v>
      </c>
    </row>
    <row r="10964" spans="2:5" x14ac:dyDescent="0.2">
      <c r="B10964" s="144" t="s">
        <v>46187</v>
      </c>
      <c r="C10964" s="145" t="s">
        <v>46188</v>
      </c>
      <c r="D10964" s="145" t="s">
        <v>1549</v>
      </c>
      <c r="E10964" s="146">
        <v>956.74</v>
      </c>
    </row>
    <row r="10965" spans="2:5" x14ac:dyDescent="0.2">
      <c r="B10965" s="144" t="s">
        <v>46189</v>
      </c>
      <c r="C10965" s="145" t="s">
        <v>46190</v>
      </c>
      <c r="D10965" s="145" t="s">
        <v>1549</v>
      </c>
      <c r="E10965" s="146">
        <v>926.75</v>
      </c>
    </row>
    <row r="10966" spans="2:5" x14ac:dyDescent="0.2">
      <c r="B10966" s="144" t="s">
        <v>46191</v>
      </c>
      <c r="C10966" s="145" t="s">
        <v>46192</v>
      </c>
      <c r="D10966" s="145" t="s">
        <v>1549</v>
      </c>
      <c r="E10966" s="146">
        <v>1520.34</v>
      </c>
    </row>
    <row r="10967" spans="2:5" x14ac:dyDescent="0.2">
      <c r="B10967" s="144" t="s">
        <v>46193</v>
      </c>
      <c r="C10967" s="145" t="s">
        <v>46194</v>
      </c>
      <c r="D10967" s="145" t="s">
        <v>1549</v>
      </c>
      <c r="E10967" s="146">
        <v>1504.4</v>
      </c>
    </row>
    <row r="10968" spans="2:5" x14ac:dyDescent="0.2">
      <c r="B10968" s="144" t="s">
        <v>46195</v>
      </c>
      <c r="C10968" s="145" t="s">
        <v>46196</v>
      </c>
      <c r="D10968" s="145" t="s">
        <v>1549</v>
      </c>
      <c r="E10968" s="146">
        <v>4048.72</v>
      </c>
    </row>
    <row r="10969" spans="2:5" x14ac:dyDescent="0.2">
      <c r="B10969" s="144" t="s">
        <v>46197</v>
      </c>
      <c r="C10969" s="145" t="s">
        <v>46198</v>
      </c>
      <c r="D10969" s="145" t="s">
        <v>1549</v>
      </c>
      <c r="E10969" s="146">
        <v>4125</v>
      </c>
    </row>
    <row r="10970" spans="2:5" x14ac:dyDescent="0.2">
      <c r="B10970" s="144" t="s">
        <v>46199</v>
      </c>
      <c r="C10970" s="145" t="s">
        <v>46200</v>
      </c>
      <c r="D10970" s="145" t="s">
        <v>1549</v>
      </c>
      <c r="E10970" s="146">
        <v>76.900000000000006</v>
      </c>
    </row>
    <row r="10971" spans="2:5" x14ac:dyDescent="0.2">
      <c r="B10971" s="144" t="s">
        <v>46201</v>
      </c>
      <c r="C10971" s="145" t="s">
        <v>46202</v>
      </c>
      <c r="D10971" s="145" t="s">
        <v>1549</v>
      </c>
      <c r="E10971" s="146">
        <v>36.47</v>
      </c>
    </row>
    <row r="10972" spans="2:5" x14ac:dyDescent="0.2">
      <c r="B10972" s="144" t="s">
        <v>46203</v>
      </c>
      <c r="C10972" s="145" t="s">
        <v>46204</v>
      </c>
      <c r="D10972" s="145" t="s">
        <v>1549</v>
      </c>
      <c r="E10972" s="146">
        <v>16.38</v>
      </c>
    </row>
    <row r="10973" spans="2:5" x14ac:dyDescent="0.2">
      <c r="B10973" s="144" t="s">
        <v>46205</v>
      </c>
      <c r="C10973" s="145" t="s">
        <v>46206</v>
      </c>
      <c r="D10973" s="145" t="s">
        <v>1549</v>
      </c>
      <c r="E10973" s="146">
        <v>18.02</v>
      </c>
    </row>
    <row r="10974" spans="2:5" x14ac:dyDescent="0.2">
      <c r="B10974" s="144" t="s">
        <v>46207</v>
      </c>
      <c r="C10974" s="145" t="s">
        <v>46208</v>
      </c>
      <c r="D10974" s="145" t="s">
        <v>1549</v>
      </c>
      <c r="E10974" s="146">
        <v>9.15</v>
      </c>
    </row>
    <row r="10975" spans="2:5" x14ac:dyDescent="0.2">
      <c r="B10975" s="144" t="s">
        <v>46209</v>
      </c>
      <c r="C10975" s="145" t="s">
        <v>46210</v>
      </c>
      <c r="D10975" s="145" t="s">
        <v>1549</v>
      </c>
      <c r="E10975" s="146">
        <v>423.84</v>
      </c>
    </row>
    <row r="10976" spans="2:5" x14ac:dyDescent="0.2">
      <c r="B10976" s="144" t="s">
        <v>46211</v>
      </c>
      <c r="C10976" s="145" t="s">
        <v>46212</v>
      </c>
      <c r="D10976" s="145" t="s">
        <v>1549</v>
      </c>
      <c r="E10976" s="146">
        <v>691.71</v>
      </c>
    </row>
    <row r="10977" spans="2:5" x14ac:dyDescent="0.2">
      <c r="B10977" s="144" t="s">
        <v>46213</v>
      </c>
      <c r="C10977" s="145" t="s">
        <v>46214</v>
      </c>
      <c r="D10977" s="145" t="s">
        <v>1549</v>
      </c>
      <c r="E10977" s="146">
        <v>695.64</v>
      </c>
    </row>
    <row r="10978" spans="2:5" x14ac:dyDescent="0.2">
      <c r="B10978" s="144" t="s">
        <v>46215</v>
      </c>
      <c r="C10978" s="145" t="s">
        <v>46216</v>
      </c>
      <c r="D10978" s="145" t="s">
        <v>1549</v>
      </c>
      <c r="E10978" s="146">
        <v>974.68</v>
      </c>
    </row>
    <row r="10979" spans="2:5" x14ac:dyDescent="0.2">
      <c r="B10979" s="144" t="s">
        <v>46217</v>
      </c>
      <c r="C10979" s="145" t="s">
        <v>46218</v>
      </c>
      <c r="D10979" s="145" t="s">
        <v>1549</v>
      </c>
      <c r="E10979" s="146">
        <v>3.68</v>
      </c>
    </row>
    <row r="10980" spans="2:5" x14ac:dyDescent="0.2">
      <c r="B10980" s="144" t="s">
        <v>46219</v>
      </c>
      <c r="C10980" s="145" t="s">
        <v>46220</v>
      </c>
      <c r="D10980" s="145" t="s">
        <v>1549</v>
      </c>
      <c r="E10980" s="146">
        <v>89.73</v>
      </c>
    </row>
    <row r="10981" spans="2:5" x14ac:dyDescent="0.2">
      <c r="B10981" s="144" t="s">
        <v>46221</v>
      </c>
      <c r="C10981" s="145" t="s">
        <v>46222</v>
      </c>
      <c r="D10981" s="145" t="s">
        <v>1549</v>
      </c>
      <c r="E10981" s="146">
        <v>1404.55</v>
      </c>
    </row>
    <row r="10982" spans="2:5" x14ac:dyDescent="0.2">
      <c r="B10982" s="144" t="s">
        <v>46223</v>
      </c>
      <c r="C10982" s="145" t="s">
        <v>46224</v>
      </c>
      <c r="D10982" s="145" t="s">
        <v>1549</v>
      </c>
      <c r="E10982" s="146">
        <v>2201.73</v>
      </c>
    </row>
    <row r="10983" spans="2:5" x14ac:dyDescent="0.2">
      <c r="B10983" s="144" t="s">
        <v>46225</v>
      </c>
      <c r="C10983" s="145" t="s">
        <v>46226</v>
      </c>
      <c r="D10983" s="145" t="s">
        <v>1549</v>
      </c>
      <c r="E10983" s="146">
        <v>4116.67</v>
      </c>
    </row>
    <row r="10984" spans="2:5" x14ac:dyDescent="0.2">
      <c r="B10984" s="144" t="s">
        <v>46227</v>
      </c>
      <c r="C10984" s="145" t="s">
        <v>46228</v>
      </c>
      <c r="D10984" s="145" t="s">
        <v>1549</v>
      </c>
      <c r="E10984" s="146">
        <v>5310.01</v>
      </c>
    </row>
    <row r="10985" spans="2:5" x14ac:dyDescent="0.2">
      <c r="B10985" s="144" t="s">
        <v>46229</v>
      </c>
      <c r="C10985" s="145" t="s">
        <v>46230</v>
      </c>
      <c r="D10985" s="145" t="s">
        <v>1549</v>
      </c>
      <c r="E10985" s="146">
        <v>11573.8</v>
      </c>
    </row>
    <row r="10986" spans="2:5" x14ac:dyDescent="0.2">
      <c r="B10986" s="144" t="s">
        <v>46231</v>
      </c>
      <c r="C10986" s="145" t="s">
        <v>46232</v>
      </c>
      <c r="D10986" s="145" t="s">
        <v>1549</v>
      </c>
      <c r="E10986" s="146">
        <v>18359.98</v>
      </c>
    </row>
    <row r="10987" spans="2:5" x14ac:dyDescent="0.2">
      <c r="B10987" s="144" t="s">
        <v>46233</v>
      </c>
      <c r="C10987" s="145" t="s">
        <v>46234</v>
      </c>
      <c r="D10987" s="145" t="s">
        <v>1549</v>
      </c>
      <c r="E10987" s="146">
        <v>22279.3</v>
      </c>
    </row>
    <row r="10988" spans="2:5" x14ac:dyDescent="0.2">
      <c r="B10988" s="144" t="s">
        <v>46235</v>
      </c>
      <c r="C10988" s="145" t="s">
        <v>46236</v>
      </c>
      <c r="D10988" s="145" t="s">
        <v>1549</v>
      </c>
      <c r="E10988" s="146">
        <v>28802.55</v>
      </c>
    </row>
    <row r="10989" spans="2:5" x14ac:dyDescent="0.2">
      <c r="B10989" s="144" t="s">
        <v>46237</v>
      </c>
      <c r="C10989" s="145" t="s">
        <v>46238</v>
      </c>
      <c r="D10989" s="145" t="s">
        <v>1549</v>
      </c>
      <c r="E10989" s="146">
        <v>17613.599999999999</v>
      </c>
    </row>
    <row r="10990" spans="2:5" x14ac:dyDescent="0.2">
      <c r="B10990" s="144" t="s">
        <v>46239</v>
      </c>
      <c r="C10990" s="145" t="s">
        <v>46240</v>
      </c>
      <c r="D10990" s="145" t="s">
        <v>1549</v>
      </c>
      <c r="E10990" s="146">
        <v>19198.03</v>
      </c>
    </row>
    <row r="10991" spans="2:5" x14ac:dyDescent="0.2">
      <c r="B10991" s="144" t="s">
        <v>46241</v>
      </c>
      <c r="C10991" s="145" t="s">
        <v>46242</v>
      </c>
      <c r="D10991" s="145" t="s">
        <v>1549</v>
      </c>
      <c r="E10991" s="146">
        <v>23023.48</v>
      </c>
    </row>
    <row r="10992" spans="2:5" x14ac:dyDescent="0.2">
      <c r="B10992" s="144" t="s">
        <v>46243</v>
      </c>
      <c r="C10992" s="145" t="s">
        <v>46244</v>
      </c>
      <c r="D10992" s="145" t="s">
        <v>1549</v>
      </c>
      <c r="E10992" s="146">
        <v>24553.67</v>
      </c>
    </row>
    <row r="10993" spans="2:5" x14ac:dyDescent="0.2">
      <c r="B10993" s="144" t="s">
        <v>46245</v>
      </c>
      <c r="C10993" s="145" t="s">
        <v>46246</v>
      </c>
      <c r="D10993" s="145" t="s">
        <v>1549</v>
      </c>
      <c r="E10993" s="146">
        <v>31890.9</v>
      </c>
    </row>
    <row r="10994" spans="2:5" x14ac:dyDescent="0.2">
      <c r="B10994" s="144" t="s">
        <v>46247</v>
      </c>
      <c r="C10994" s="145" t="s">
        <v>46248</v>
      </c>
      <c r="D10994" s="145" t="s">
        <v>1549</v>
      </c>
      <c r="E10994" s="146">
        <v>2832.77</v>
      </c>
    </row>
    <row r="10995" spans="2:5" x14ac:dyDescent="0.2">
      <c r="B10995" s="144" t="s">
        <v>46249</v>
      </c>
      <c r="C10995" s="145" t="s">
        <v>46250</v>
      </c>
      <c r="D10995" s="145" t="s">
        <v>1549</v>
      </c>
      <c r="E10995" s="146">
        <v>1309.6199999999999</v>
      </c>
    </row>
    <row r="10996" spans="2:5" x14ac:dyDescent="0.2">
      <c r="B10996" s="144" t="s">
        <v>46251</v>
      </c>
      <c r="C10996" s="145" t="s">
        <v>46252</v>
      </c>
      <c r="D10996" s="145" t="s">
        <v>1549</v>
      </c>
      <c r="E10996" s="146">
        <v>10.54</v>
      </c>
    </row>
    <row r="10997" spans="2:5" x14ac:dyDescent="0.2">
      <c r="B10997" s="144" t="s">
        <v>46253</v>
      </c>
      <c r="C10997" s="145" t="s">
        <v>39044</v>
      </c>
      <c r="D10997" s="145" t="s">
        <v>1549</v>
      </c>
      <c r="E10997" s="146">
        <v>11.96</v>
      </c>
    </row>
    <row r="10998" spans="2:5" x14ac:dyDescent="0.2">
      <c r="B10998" s="144" t="s">
        <v>46254</v>
      </c>
      <c r="C10998" s="145" t="s">
        <v>46255</v>
      </c>
      <c r="D10998" s="145" t="s">
        <v>1549</v>
      </c>
      <c r="E10998" s="146">
        <v>12.09</v>
      </c>
    </row>
    <row r="10999" spans="2:5" x14ac:dyDescent="0.2">
      <c r="B10999" s="144" t="s">
        <v>46256</v>
      </c>
      <c r="C10999" s="145" t="s">
        <v>46257</v>
      </c>
      <c r="D10999" s="145" t="s">
        <v>1549</v>
      </c>
      <c r="E10999" s="146">
        <v>15.91</v>
      </c>
    </row>
    <row r="11000" spans="2:5" x14ac:dyDescent="0.2">
      <c r="B11000" s="144" t="s">
        <v>46258</v>
      </c>
      <c r="C11000" s="145" t="s">
        <v>46259</v>
      </c>
      <c r="D11000" s="145" t="s">
        <v>1549</v>
      </c>
      <c r="E11000" s="146">
        <v>66.150000000000006</v>
      </c>
    </row>
    <row r="11001" spans="2:5" x14ac:dyDescent="0.2">
      <c r="B11001" s="144" t="s">
        <v>46260</v>
      </c>
      <c r="C11001" s="145" t="s">
        <v>46261</v>
      </c>
      <c r="D11001" s="145" t="s">
        <v>1549</v>
      </c>
      <c r="E11001" s="146">
        <v>24.36</v>
      </c>
    </row>
    <row r="11002" spans="2:5" x14ac:dyDescent="0.2">
      <c r="B11002" s="144" t="s">
        <v>46262</v>
      </c>
      <c r="C11002" s="145" t="s">
        <v>46263</v>
      </c>
      <c r="D11002" s="145" t="s">
        <v>1549</v>
      </c>
      <c r="E11002" s="146">
        <v>17.2</v>
      </c>
    </row>
    <row r="11003" spans="2:5" x14ac:dyDescent="0.2">
      <c r="B11003" s="144" t="s">
        <v>46264</v>
      </c>
      <c r="C11003" s="145" t="s">
        <v>46265</v>
      </c>
      <c r="D11003" s="145" t="s">
        <v>1549</v>
      </c>
      <c r="E11003" s="146">
        <v>23.75</v>
      </c>
    </row>
    <row r="11004" spans="2:5" x14ac:dyDescent="0.2">
      <c r="B11004" s="144" t="s">
        <v>46266</v>
      </c>
      <c r="C11004" s="145" t="s">
        <v>46267</v>
      </c>
      <c r="D11004" s="145" t="s">
        <v>1549</v>
      </c>
      <c r="E11004" s="146">
        <v>8850</v>
      </c>
    </row>
    <row r="11005" spans="2:5" x14ac:dyDescent="0.2">
      <c r="B11005" s="144" t="s">
        <v>46268</v>
      </c>
      <c r="C11005" s="145" t="s">
        <v>46269</v>
      </c>
      <c r="D11005" s="145" t="s">
        <v>1549</v>
      </c>
      <c r="E11005" s="146">
        <v>4520.45</v>
      </c>
    </row>
    <row r="11006" spans="2:5" x14ac:dyDescent="0.2">
      <c r="B11006" s="144" t="s">
        <v>46270</v>
      </c>
      <c r="C11006" s="145" t="s">
        <v>46271</v>
      </c>
      <c r="D11006" s="145" t="s">
        <v>1549</v>
      </c>
      <c r="E11006" s="146">
        <v>44.1</v>
      </c>
    </row>
    <row r="11007" spans="2:5" x14ac:dyDescent="0.2">
      <c r="B11007" s="144" t="s">
        <v>46272</v>
      </c>
      <c r="C11007" s="145" t="s">
        <v>46273</v>
      </c>
      <c r="D11007" s="145" t="s">
        <v>1549</v>
      </c>
      <c r="E11007" s="146">
        <v>6121.5</v>
      </c>
    </row>
    <row r="11008" spans="2:5" x14ac:dyDescent="0.2">
      <c r="B11008" s="144" t="s">
        <v>46274</v>
      </c>
      <c r="C11008" s="145" t="s">
        <v>46275</v>
      </c>
      <c r="D11008" s="145" t="s">
        <v>1549</v>
      </c>
      <c r="E11008" s="146">
        <v>1724.94</v>
      </c>
    </row>
    <row r="11009" spans="2:5" x14ac:dyDescent="0.2">
      <c r="B11009" s="144" t="s">
        <v>46276</v>
      </c>
      <c r="C11009" s="145" t="s">
        <v>46277</v>
      </c>
      <c r="D11009" s="145" t="s">
        <v>1549</v>
      </c>
      <c r="E11009" s="146">
        <v>2538.9499999999998</v>
      </c>
    </row>
    <row r="11010" spans="2:5" ht="22.5" x14ac:dyDescent="0.2">
      <c r="B11010" s="144" t="s">
        <v>46278</v>
      </c>
      <c r="C11010" s="145" t="s">
        <v>46279</v>
      </c>
      <c r="D11010" s="145" t="s">
        <v>1549</v>
      </c>
      <c r="E11010" s="146">
        <v>992.18</v>
      </c>
    </row>
    <row r="11011" spans="2:5" x14ac:dyDescent="0.2">
      <c r="B11011" s="144" t="s">
        <v>46280</v>
      </c>
      <c r="C11011" s="145" t="s">
        <v>46281</v>
      </c>
      <c r="D11011" s="145" t="s">
        <v>1549</v>
      </c>
      <c r="E11011" s="146">
        <v>777.83</v>
      </c>
    </row>
    <row r="11012" spans="2:5" x14ac:dyDescent="0.2">
      <c r="B11012" s="144" t="s">
        <v>46282</v>
      </c>
      <c r="C11012" s="145" t="s">
        <v>46283</v>
      </c>
      <c r="D11012" s="145" t="s">
        <v>1549</v>
      </c>
      <c r="E11012" s="146">
        <v>58.9</v>
      </c>
    </row>
    <row r="11013" spans="2:5" x14ac:dyDescent="0.2">
      <c r="B11013" s="144" t="s">
        <v>46284</v>
      </c>
      <c r="C11013" s="145" t="s">
        <v>46285</v>
      </c>
      <c r="D11013" s="145" t="s">
        <v>1549</v>
      </c>
      <c r="E11013" s="146">
        <v>150.96</v>
      </c>
    </row>
    <row r="11014" spans="2:5" x14ac:dyDescent="0.2">
      <c r="B11014" s="144" t="s">
        <v>46286</v>
      </c>
      <c r="C11014" s="145" t="s">
        <v>46287</v>
      </c>
      <c r="D11014" s="145" t="s">
        <v>1549</v>
      </c>
      <c r="E11014" s="146">
        <v>117.82</v>
      </c>
    </row>
    <row r="11015" spans="2:5" x14ac:dyDescent="0.2">
      <c r="B11015" s="144" t="s">
        <v>46288</v>
      </c>
      <c r="C11015" s="145" t="s">
        <v>46289</v>
      </c>
      <c r="D11015" s="145" t="s">
        <v>1549</v>
      </c>
      <c r="E11015" s="146">
        <v>10.59</v>
      </c>
    </row>
    <row r="11016" spans="2:5" x14ac:dyDescent="0.2">
      <c r="B11016" s="144" t="s">
        <v>46290</v>
      </c>
      <c r="C11016" s="145" t="s">
        <v>46291</v>
      </c>
      <c r="D11016" s="145" t="s">
        <v>1549</v>
      </c>
      <c r="E11016" s="146">
        <v>25.97</v>
      </c>
    </row>
    <row r="11017" spans="2:5" x14ac:dyDescent="0.2">
      <c r="B11017" s="144" t="s">
        <v>46292</v>
      </c>
      <c r="C11017" s="145" t="s">
        <v>46293</v>
      </c>
      <c r="D11017" s="145" t="s">
        <v>1549</v>
      </c>
      <c r="E11017" s="146">
        <v>25.28</v>
      </c>
    </row>
    <row r="11018" spans="2:5" x14ac:dyDescent="0.2">
      <c r="B11018" s="144" t="s">
        <v>46294</v>
      </c>
      <c r="C11018" s="145" t="s">
        <v>46295</v>
      </c>
      <c r="D11018" s="145" t="s">
        <v>1549</v>
      </c>
      <c r="E11018" s="146">
        <v>32.619999999999997</v>
      </c>
    </row>
    <row r="11019" spans="2:5" x14ac:dyDescent="0.2">
      <c r="B11019" s="144" t="s">
        <v>46296</v>
      </c>
      <c r="C11019" s="145" t="s">
        <v>46297</v>
      </c>
      <c r="D11019" s="145" t="s">
        <v>1549</v>
      </c>
      <c r="E11019" s="146">
        <v>22.41</v>
      </c>
    </row>
    <row r="11020" spans="2:5" x14ac:dyDescent="0.2">
      <c r="B11020" s="144" t="s">
        <v>46298</v>
      </c>
      <c r="C11020" s="145" t="s">
        <v>46299</v>
      </c>
      <c r="D11020" s="145" t="s">
        <v>1549</v>
      </c>
      <c r="E11020" s="146">
        <v>34.25</v>
      </c>
    </row>
    <row r="11021" spans="2:5" x14ac:dyDescent="0.2">
      <c r="B11021" s="144" t="s">
        <v>46300</v>
      </c>
      <c r="C11021" s="145" t="s">
        <v>46301</v>
      </c>
      <c r="D11021" s="145" t="s">
        <v>1549</v>
      </c>
      <c r="E11021" s="146">
        <v>18115.55</v>
      </c>
    </row>
    <row r="11022" spans="2:5" x14ac:dyDescent="0.2">
      <c r="B11022" s="144" t="s">
        <v>46302</v>
      </c>
      <c r="C11022" s="145" t="s">
        <v>46303</v>
      </c>
      <c r="D11022" s="145" t="s">
        <v>1549</v>
      </c>
      <c r="E11022" s="146">
        <v>20673.23</v>
      </c>
    </row>
    <row r="11023" spans="2:5" x14ac:dyDescent="0.2">
      <c r="B11023" s="144" t="s">
        <v>46304</v>
      </c>
      <c r="C11023" s="145" t="s">
        <v>46305</v>
      </c>
      <c r="D11023" s="145" t="s">
        <v>1549</v>
      </c>
      <c r="E11023" s="146">
        <v>23667.09</v>
      </c>
    </row>
    <row r="11024" spans="2:5" x14ac:dyDescent="0.2">
      <c r="B11024" s="144" t="s">
        <v>46306</v>
      </c>
      <c r="C11024" s="145" t="s">
        <v>46307</v>
      </c>
      <c r="D11024" s="145" t="s">
        <v>1549</v>
      </c>
      <c r="E11024" s="146">
        <v>28074.15</v>
      </c>
    </row>
    <row r="11025" spans="2:5" x14ac:dyDescent="0.2">
      <c r="B11025" s="144" t="s">
        <v>46308</v>
      </c>
      <c r="C11025" s="145" t="s">
        <v>46309</v>
      </c>
      <c r="D11025" s="145" t="s">
        <v>1549</v>
      </c>
      <c r="E11025" s="146">
        <v>36890.51</v>
      </c>
    </row>
    <row r="11026" spans="2:5" x14ac:dyDescent="0.2">
      <c r="B11026" s="144" t="s">
        <v>46310</v>
      </c>
      <c r="C11026" s="145" t="s">
        <v>46311</v>
      </c>
      <c r="D11026" s="145" t="s">
        <v>1549</v>
      </c>
      <c r="E11026" s="146">
        <v>27496.14</v>
      </c>
    </row>
    <row r="11027" spans="2:5" x14ac:dyDescent="0.2">
      <c r="B11027" s="144" t="s">
        <v>46312</v>
      </c>
      <c r="C11027" s="145" t="s">
        <v>46313</v>
      </c>
      <c r="D11027" s="145" t="s">
        <v>1549</v>
      </c>
      <c r="E11027" s="146">
        <v>29193.43</v>
      </c>
    </row>
    <row r="11028" spans="2:5" x14ac:dyDescent="0.2">
      <c r="B11028" s="144" t="s">
        <v>46314</v>
      </c>
      <c r="C11028" s="145" t="s">
        <v>46315</v>
      </c>
      <c r="D11028" s="145" t="s">
        <v>1549</v>
      </c>
      <c r="E11028" s="146">
        <v>34752.800000000003</v>
      </c>
    </row>
    <row r="11029" spans="2:5" x14ac:dyDescent="0.2">
      <c r="B11029" s="144" t="s">
        <v>46316</v>
      </c>
      <c r="C11029" s="145" t="s">
        <v>46317</v>
      </c>
      <c r="D11029" s="145" t="s">
        <v>1549</v>
      </c>
      <c r="E11029" s="146">
        <v>39850.54</v>
      </c>
    </row>
    <row r="11030" spans="2:5" x14ac:dyDescent="0.2">
      <c r="B11030" s="144" t="s">
        <v>46318</v>
      </c>
      <c r="C11030" s="145" t="s">
        <v>46319</v>
      </c>
      <c r="D11030" s="145" t="s">
        <v>1549</v>
      </c>
      <c r="E11030" s="146">
        <v>48497.69</v>
      </c>
    </row>
    <row r="11031" spans="2:5" x14ac:dyDescent="0.2">
      <c r="B11031" s="144" t="s">
        <v>46320</v>
      </c>
      <c r="C11031" s="145" t="s">
        <v>46321</v>
      </c>
      <c r="D11031" s="145" t="s">
        <v>1549</v>
      </c>
      <c r="E11031" s="146">
        <v>418.62</v>
      </c>
    </row>
    <row r="11032" spans="2:5" x14ac:dyDescent="0.2">
      <c r="B11032" s="144" t="s">
        <v>46322</v>
      </c>
      <c r="C11032" s="145" t="s">
        <v>46323</v>
      </c>
      <c r="D11032" s="145" t="s">
        <v>1549</v>
      </c>
      <c r="E11032" s="146">
        <v>534.19000000000005</v>
      </c>
    </row>
    <row r="11033" spans="2:5" x14ac:dyDescent="0.2">
      <c r="B11033" s="144" t="s">
        <v>46324</v>
      </c>
      <c r="C11033" s="145" t="s">
        <v>46325</v>
      </c>
      <c r="D11033" s="145" t="s">
        <v>1549</v>
      </c>
      <c r="E11033" s="146">
        <v>513.17999999999995</v>
      </c>
    </row>
    <row r="11034" spans="2:5" x14ac:dyDescent="0.2">
      <c r="B11034" s="144" t="s">
        <v>46326</v>
      </c>
      <c r="C11034" s="145" t="s">
        <v>46327</v>
      </c>
      <c r="D11034" s="145" t="s">
        <v>1549</v>
      </c>
      <c r="E11034" s="146">
        <v>604.57000000000005</v>
      </c>
    </row>
    <row r="11035" spans="2:5" x14ac:dyDescent="0.2">
      <c r="B11035" s="144" t="s">
        <v>46328</v>
      </c>
      <c r="C11035" s="145" t="s">
        <v>46329</v>
      </c>
      <c r="D11035" s="145" t="s">
        <v>1549</v>
      </c>
      <c r="E11035" s="146">
        <v>604.57000000000005</v>
      </c>
    </row>
    <row r="11036" spans="2:5" x14ac:dyDescent="0.2">
      <c r="B11036" s="144" t="s">
        <v>46330</v>
      </c>
      <c r="C11036" s="145" t="s">
        <v>46331</v>
      </c>
      <c r="D11036" s="145" t="s">
        <v>1549</v>
      </c>
      <c r="E11036" s="146">
        <v>914.14</v>
      </c>
    </row>
    <row r="11037" spans="2:5" x14ac:dyDescent="0.2">
      <c r="B11037" s="144" t="s">
        <v>46332</v>
      </c>
      <c r="C11037" s="145" t="s">
        <v>46333</v>
      </c>
      <c r="D11037" s="145" t="s">
        <v>1549</v>
      </c>
      <c r="E11037" s="146">
        <v>914.14</v>
      </c>
    </row>
    <row r="11038" spans="2:5" x14ac:dyDescent="0.2">
      <c r="B11038" s="144" t="s">
        <v>46334</v>
      </c>
      <c r="C11038" s="145" t="s">
        <v>46335</v>
      </c>
      <c r="D11038" s="145" t="s">
        <v>1549</v>
      </c>
      <c r="E11038" s="146">
        <v>1811.1</v>
      </c>
    </row>
    <row r="11039" spans="2:5" x14ac:dyDescent="0.2">
      <c r="B11039" s="144" t="s">
        <v>46336</v>
      </c>
      <c r="C11039" s="145" t="s">
        <v>46337</v>
      </c>
      <c r="D11039" s="145" t="s">
        <v>1549</v>
      </c>
      <c r="E11039" s="146">
        <v>1870.01</v>
      </c>
    </row>
    <row r="11040" spans="2:5" x14ac:dyDescent="0.2">
      <c r="B11040" s="144" t="s">
        <v>46338</v>
      </c>
      <c r="C11040" s="145" t="s">
        <v>46339</v>
      </c>
      <c r="D11040" s="145" t="s">
        <v>1549</v>
      </c>
      <c r="E11040" s="146">
        <v>2303.44</v>
      </c>
    </row>
    <row r="11041" spans="2:5" x14ac:dyDescent="0.2">
      <c r="B11041" s="144" t="s">
        <v>46340</v>
      </c>
      <c r="C11041" s="145" t="s">
        <v>46341</v>
      </c>
      <c r="D11041" s="145" t="s">
        <v>1549</v>
      </c>
      <c r="E11041" s="146">
        <v>4305.46</v>
      </c>
    </row>
    <row r="11042" spans="2:5" x14ac:dyDescent="0.2">
      <c r="B11042" s="144" t="s">
        <v>46342</v>
      </c>
      <c r="C11042" s="145" t="s">
        <v>46343</v>
      </c>
      <c r="D11042" s="145" t="s">
        <v>1549</v>
      </c>
      <c r="E11042" s="146">
        <v>4681.57</v>
      </c>
    </row>
    <row r="11043" spans="2:5" x14ac:dyDescent="0.2">
      <c r="B11043" s="144" t="s">
        <v>46344</v>
      </c>
      <c r="C11043" s="145" t="s">
        <v>46345</v>
      </c>
      <c r="D11043" s="145" t="s">
        <v>1549</v>
      </c>
      <c r="E11043" s="146">
        <v>23418.52</v>
      </c>
    </row>
    <row r="11044" spans="2:5" x14ac:dyDescent="0.2">
      <c r="B11044" s="144" t="s">
        <v>46346</v>
      </c>
      <c r="C11044" s="145" t="s">
        <v>46347</v>
      </c>
      <c r="D11044" s="145" t="s">
        <v>1549</v>
      </c>
      <c r="E11044" s="146">
        <v>23418.52</v>
      </c>
    </row>
    <row r="11045" spans="2:5" x14ac:dyDescent="0.2">
      <c r="B11045" s="144" t="s">
        <v>46348</v>
      </c>
      <c r="C11045" s="145" t="s">
        <v>46349</v>
      </c>
      <c r="D11045" s="145" t="s">
        <v>1549</v>
      </c>
      <c r="E11045" s="146">
        <v>23364.16</v>
      </c>
    </row>
    <row r="11046" spans="2:5" x14ac:dyDescent="0.2">
      <c r="B11046" s="144" t="s">
        <v>46350</v>
      </c>
      <c r="C11046" s="145" t="s">
        <v>46351</v>
      </c>
      <c r="D11046" s="145" t="s">
        <v>1549</v>
      </c>
      <c r="E11046" s="146">
        <v>418.62</v>
      </c>
    </row>
    <row r="11047" spans="2:5" x14ac:dyDescent="0.2">
      <c r="B11047" s="144" t="s">
        <v>46352</v>
      </c>
      <c r="C11047" s="145" t="s">
        <v>46353</v>
      </c>
      <c r="D11047" s="145" t="s">
        <v>1549</v>
      </c>
      <c r="E11047" s="146">
        <v>27669.79</v>
      </c>
    </row>
    <row r="11048" spans="2:5" x14ac:dyDescent="0.2">
      <c r="B11048" s="144" t="s">
        <v>46354</v>
      </c>
      <c r="C11048" s="145" t="s">
        <v>46355</v>
      </c>
      <c r="D11048" s="145" t="s">
        <v>1549</v>
      </c>
      <c r="E11048" s="146">
        <v>36205.89</v>
      </c>
    </row>
    <row r="11049" spans="2:5" x14ac:dyDescent="0.2">
      <c r="B11049" s="144" t="s">
        <v>46356</v>
      </c>
      <c r="C11049" s="145" t="s">
        <v>46357</v>
      </c>
      <c r="D11049" s="145" t="s">
        <v>1549</v>
      </c>
      <c r="E11049" s="146">
        <v>534.19000000000005</v>
      </c>
    </row>
    <row r="11050" spans="2:5" x14ac:dyDescent="0.2">
      <c r="B11050" s="144" t="s">
        <v>46358</v>
      </c>
      <c r="C11050" s="145" t="s">
        <v>46359</v>
      </c>
      <c r="D11050" s="145" t="s">
        <v>1549</v>
      </c>
      <c r="E11050" s="146">
        <v>513.17999999999995</v>
      </c>
    </row>
    <row r="11051" spans="2:5" x14ac:dyDescent="0.2">
      <c r="B11051" s="144" t="s">
        <v>46360</v>
      </c>
      <c r="C11051" s="145" t="s">
        <v>46361</v>
      </c>
      <c r="D11051" s="145" t="s">
        <v>1549</v>
      </c>
      <c r="E11051" s="146">
        <v>60959.839999999997</v>
      </c>
    </row>
    <row r="11052" spans="2:5" x14ac:dyDescent="0.2">
      <c r="B11052" s="144" t="s">
        <v>46362</v>
      </c>
      <c r="C11052" s="145" t="s">
        <v>46363</v>
      </c>
      <c r="D11052" s="145" t="s">
        <v>1549</v>
      </c>
      <c r="E11052" s="146">
        <v>7631.93</v>
      </c>
    </row>
    <row r="11053" spans="2:5" x14ac:dyDescent="0.2">
      <c r="B11053" s="144" t="s">
        <v>46364</v>
      </c>
      <c r="C11053" s="145" t="s">
        <v>46365</v>
      </c>
      <c r="D11053" s="145" t="s">
        <v>1549</v>
      </c>
      <c r="E11053" s="146">
        <v>103728.97</v>
      </c>
    </row>
    <row r="11054" spans="2:5" x14ac:dyDescent="0.2">
      <c r="B11054" s="144" t="s">
        <v>46366</v>
      </c>
      <c r="C11054" s="145" t="s">
        <v>46367</v>
      </c>
      <c r="D11054" s="145" t="s">
        <v>1549</v>
      </c>
      <c r="E11054" s="146">
        <v>9156.4500000000007</v>
      </c>
    </row>
    <row r="11055" spans="2:5" x14ac:dyDescent="0.2">
      <c r="B11055" s="144" t="s">
        <v>46368</v>
      </c>
      <c r="C11055" s="145" t="s">
        <v>46369</v>
      </c>
      <c r="D11055" s="145" t="s">
        <v>1549</v>
      </c>
      <c r="E11055" s="146">
        <v>10831.56</v>
      </c>
    </row>
    <row r="11056" spans="2:5" x14ac:dyDescent="0.2">
      <c r="B11056" s="144" t="s">
        <v>46370</v>
      </c>
      <c r="C11056" s="145" t="s">
        <v>46371</v>
      </c>
      <c r="D11056" s="145" t="s">
        <v>1549</v>
      </c>
      <c r="E11056" s="146">
        <v>15596.59</v>
      </c>
    </row>
    <row r="11057" spans="2:5" x14ac:dyDescent="0.2">
      <c r="B11057" s="144" t="s">
        <v>46372</v>
      </c>
      <c r="C11057" s="145" t="s">
        <v>46373</v>
      </c>
      <c r="D11057" s="145" t="s">
        <v>1549</v>
      </c>
      <c r="E11057" s="146">
        <v>16393.919999999998</v>
      </c>
    </row>
    <row r="11058" spans="2:5" x14ac:dyDescent="0.2">
      <c r="B11058" s="144" t="s">
        <v>46374</v>
      </c>
      <c r="C11058" s="145" t="s">
        <v>46375</v>
      </c>
      <c r="D11058" s="145" t="s">
        <v>1549</v>
      </c>
      <c r="E11058" s="146">
        <v>19682.650000000001</v>
      </c>
    </row>
    <row r="11059" spans="2:5" x14ac:dyDescent="0.2">
      <c r="B11059" s="144" t="s">
        <v>46376</v>
      </c>
      <c r="C11059" s="145" t="s">
        <v>46377</v>
      </c>
      <c r="D11059" s="145" t="s">
        <v>1549</v>
      </c>
      <c r="E11059" s="146">
        <v>23135.64</v>
      </c>
    </row>
    <row r="11060" spans="2:5" x14ac:dyDescent="0.2">
      <c r="B11060" s="144" t="s">
        <v>46378</v>
      </c>
      <c r="C11060" s="145" t="s">
        <v>46379</v>
      </c>
      <c r="D11060" s="145" t="s">
        <v>1549</v>
      </c>
      <c r="E11060" s="146">
        <v>29048.89</v>
      </c>
    </row>
    <row r="11061" spans="2:5" x14ac:dyDescent="0.2">
      <c r="B11061" s="144" t="s">
        <v>46380</v>
      </c>
      <c r="C11061" s="145" t="s">
        <v>46381</v>
      </c>
      <c r="D11061" s="145" t="s">
        <v>1549</v>
      </c>
      <c r="E11061" s="146">
        <v>5602.51</v>
      </c>
    </row>
    <row r="11062" spans="2:5" x14ac:dyDescent="0.2">
      <c r="B11062" s="144" t="s">
        <v>46382</v>
      </c>
      <c r="C11062" s="145" t="s">
        <v>46383</v>
      </c>
      <c r="D11062" s="145" t="s">
        <v>1549</v>
      </c>
      <c r="E11062" s="146">
        <v>31288.2</v>
      </c>
    </row>
    <row r="11063" spans="2:5" x14ac:dyDescent="0.2">
      <c r="B11063" s="144" t="s">
        <v>46384</v>
      </c>
      <c r="C11063" s="145" t="s">
        <v>46385</v>
      </c>
      <c r="D11063" s="145" t="s">
        <v>1549</v>
      </c>
      <c r="E11063" s="146">
        <v>47121.08</v>
      </c>
    </row>
    <row r="11064" spans="2:5" x14ac:dyDescent="0.2">
      <c r="B11064" s="144" t="s">
        <v>46386</v>
      </c>
      <c r="C11064" s="145" t="s">
        <v>46387</v>
      </c>
      <c r="D11064" s="145" t="s">
        <v>1549</v>
      </c>
      <c r="E11064" s="146">
        <v>5551.78</v>
      </c>
    </row>
    <row r="11065" spans="2:5" x14ac:dyDescent="0.2">
      <c r="B11065" s="144" t="s">
        <v>46388</v>
      </c>
      <c r="C11065" s="145" t="s">
        <v>46389</v>
      </c>
      <c r="D11065" s="145" t="s">
        <v>1549</v>
      </c>
      <c r="E11065" s="146">
        <v>69610.009999999995</v>
      </c>
    </row>
    <row r="11066" spans="2:5" x14ac:dyDescent="0.2">
      <c r="B11066" s="144" t="s">
        <v>46390</v>
      </c>
      <c r="C11066" s="145" t="s">
        <v>46391</v>
      </c>
      <c r="D11066" s="145" t="s">
        <v>1549</v>
      </c>
      <c r="E11066" s="146">
        <v>83602.91</v>
      </c>
    </row>
    <row r="11067" spans="2:5" x14ac:dyDescent="0.2">
      <c r="B11067" s="144" t="s">
        <v>46392</v>
      </c>
      <c r="C11067" s="145" t="s">
        <v>46393</v>
      </c>
      <c r="D11067" s="145" t="s">
        <v>1549</v>
      </c>
      <c r="E11067" s="146">
        <v>5933.44</v>
      </c>
    </row>
    <row r="11068" spans="2:5" x14ac:dyDescent="0.2">
      <c r="B11068" s="144" t="s">
        <v>46394</v>
      </c>
      <c r="C11068" s="145" t="s">
        <v>46395</v>
      </c>
      <c r="D11068" s="145" t="s">
        <v>1549</v>
      </c>
      <c r="E11068" s="146">
        <v>25971.4</v>
      </c>
    </row>
    <row r="11069" spans="2:5" x14ac:dyDescent="0.2">
      <c r="B11069" s="144" t="s">
        <v>46396</v>
      </c>
      <c r="C11069" s="145" t="s">
        <v>46397</v>
      </c>
      <c r="D11069" s="145" t="s">
        <v>1549</v>
      </c>
      <c r="E11069" s="146">
        <v>688.52</v>
      </c>
    </row>
    <row r="11070" spans="2:5" x14ac:dyDescent="0.2">
      <c r="B11070" s="144" t="s">
        <v>46398</v>
      </c>
      <c r="C11070" s="145" t="s">
        <v>46399</v>
      </c>
      <c r="D11070" s="145" t="s">
        <v>1549</v>
      </c>
      <c r="E11070" s="146">
        <v>542.41999999999996</v>
      </c>
    </row>
    <row r="11071" spans="2:5" x14ac:dyDescent="0.2">
      <c r="B11071" s="144" t="s">
        <v>46400</v>
      </c>
      <c r="C11071" s="145" t="s">
        <v>46401</v>
      </c>
      <c r="D11071" s="145" t="s">
        <v>1549</v>
      </c>
      <c r="E11071" s="146">
        <v>542.41999999999996</v>
      </c>
    </row>
    <row r="11072" spans="2:5" x14ac:dyDescent="0.2">
      <c r="B11072" s="144" t="s">
        <v>46402</v>
      </c>
      <c r="C11072" s="145" t="s">
        <v>46403</v>
      </c>
      <c r="D11072" s="145" t="s">
        <v>1549</v>
      </c>
      <c r="E11072" s="146">
        <v>736.83</v>
      </c>
    </row>
    <row r="11073" spans="2:5" x14ac:dyDescent="0.2">
      <c r="B11073" s="144" t="s">
        <v>46404</v>
      </c>
      <c r="C11073" s="145" t="s">
        <v>46405</v>
      </c>
      <c r="D11073" s="145" t="s">
        <v>1549</v>
      </c>
      <c r="E11073" s="146">
        <v>562.98</v>
      </c>
    </row>
    <row r="11074" spans="2:5" x14ac:dyDescent="0.2">
      <c r="B11074" s="144" t="s">
        <v>46406</v>
      </c>
      <c r="C11074" s="145" t="s">
        <v>46407</v>
      </c>
      <c r="D11074" s="145" t="s">
        <v>1549</v>
      </c>
      <c r="E11074" s="146">
        <v>562.98</v>
      </c>
    </row>
    <row r="11075" spans="2:5" x14ac:dyDescent="0.2">
      <c r="B11075" s="144" t="s">
        <v>46408</v>
      </c>
      <c r="C11075" s="145" t="s">
        <v>46409</v>
      </c>
      <c r="D11075" s="145" t="s">
        <v>1549</v>
      </c>
      <c r="E11075" s="146">
        <v>1049.71</v>
      </c>
    </row>
    <row r="11076" spans="2:5" x14ac:dyDescent="0.2">
      <c r="B11076" s="144" t="s">
        <v>46410</v>
      </c>
      <c r="C11076" s="145" t="s">
        <v>46411</v>
      </c>
      <c r="D11076" s="145" t="s">
        <v>1549</v>
      </c>
      <c r="E11076" s="146">
        <v>1736.19</v>
      </c>
    </row>
    <row r="11077" spans="2:5" x14ac:dyDescent="0.2">
      <c r="B11077" s="144" t="s">
        <v>46412</v>
      </c>
      <c r="C11077" s="145" t="s">
        <v>46413</v>
      </c>
      <c r="D11077" s="145" t="s">
        <v>1549</v>
      </c>
      <c r="E11077" s="146">
        <v>2718.78</v>
      </c>
    </row>
    <row r="11078" spans="2:5" x14ac:dyDescent="0.2">
      <c r="B11078" s="144" t="s">
        <v>46414</v>
      </c>
      <c r="C11078" s="145" t="s">
        <v>46415</v>
      </c>
      <c r="D11078" s="145" t="s">
        <v>1549</v>
      </c>
      <c r="E11078" s="146">
        <v>5213.84</v>
      </c>
    </row>
    <row r="11079" spans="2:5" x14ac:dyDescent="0.2">
      <c r="B11079" s="144" t="s">
        <v>46416</v>
      </c>
      <c r="C11079" s="145" t="s">
        <v>46417</v>
      </c>
      <c r="D11079" s="145" t="s">
        <v>1549</v>
      </c>
      <c r="E11079" s="146">
        <v>1102.33</v>
      </c>
    </row>
    <row r="11080" spans="2:5" x14ac:dyDescent="0.2">
      <c r="B11080" s="144" t="s">
        <v>46418</v>
      </c>
      <c r="C11080" s="145" t="s">
        <v>46419</v>
      </c>
      <c r="D11080" s="145" t="s">
        <v>1549</v>
      </c>
      <c r="E11080" s="146">
        <v>1824.61</v>
      </c>
    </row>
    <row r="11081" spans="2:5" x14ac:dyDescent="0.2">
      <c r="B11081" s="144" t="s">
        <v>46420</v>
      </c>
      <c r="C11081" s="145" t="s">
        <v>46421</v>
      </c>
      <c r="D11081" s="145" t="s">
        <v>1549</v>
      </c>
      <c r="E11081" s="146">
        <v>2829.38</v>
      </c>
    </row>
    <row r="11082" spans="2:5" x14ac:dyDescent="0.2">
      <c r="B11082" s="144" t="s">
        <v>46422</v>
      </c>
      <c r="C11082" s="145" t="s">
        <v>46423</v>
      </c>
      <c r="D11082" s="145" t="s">
        <v>1549</v>
      </c>
      <c r="E11082" s="146">
        <v>5315.07</v>
      </c>
    </row>
    <row r="11083" spans="2:5" x14ac:dyDescent="0.2">
      <c r="B11083" s="144" t="s">
        <v>46424</v>
      </c>
      <c r="C11083" s="145" t="s">
        <v>46425</v>
      </c>
      <c r="D11083" s="145" t="s">
        <v>1549</v>
      </c>
      <c r="E11083" s="146">
        <v>19217.47</v>
      </c>
    </row>
    <row r="11084" spans="2:5" x14ac:dyDescent="0.2">
      <c r="B11084" s="144" t="s">
        <v>46426</v>
      </c>
      <c r="C11084" s="145" t="s">
        <v>46427</v>
      </c>
      <c r="D11084" s="145" t="s">
        <v>1549</v>
      </c>
      <c r="E11084" s="146">
        <v>22939.58</v>
      </c>
    </row>
    <row r="11085" spans="2:5" x14ac:dyDescent="0.2">
      <c r="B11085" s="144" t="s">
        <v>46428</v>
      </c>
      <c r="C11085" s="145" t="s">
        <v>46429</v>
      </c>
      <c r="D11085" s="145" t="s">
        <v>1549</v>
      </c>
      <c r="E11085" s="146">
        <v>28060.7</v>
      </c>
    </row>
    <row r="11086" spans="2:5" x14ac:dyDescent="0.2">
      <c r="B11086" s="144" t="s">
        <v>46430</v>
      </c>
      <c r="C11086" s="145" t="s">
        <v>46431</v>
      </c>
      <c r="D11086" s="145" t="s">
        <v>1549</v>
      </c>
      <c r="E11086" s="146">
        <v>29385.23</v>
      </c>
    </row>
    <row r="11087" spans="2:5" x14ac:dyDescent="0.2">
      <c r="B11087" s="144" t="s">
        <v>46432</v>
      </c>
      <c r="C11087" s="145" t="s">
        <v>46433</v>
      </c>
      <c r="D11087" s="145" t="s">
        <v>1549</v>
      </c>
      <c r="E11087" s="146">
        <v>42702.879999999997</v>
      </c>
    </row>
    <row r="11088" spans="2:5" x14ac:dyDescent="0.2">
      <c r="B11088" s="144" t="s">
        <v>46434</v>
      </c>
      <c r="C11088" s="145" t="s">
        <v>46435</v>
      </c>
      <c r="D11088" s="145" t="s">
        <v>1549</v>
      </c>
      <c r="E11088" s="146">
        <v>26176.240000000002</v>
      </c>
    </row>
    <row r="11089" spans="2:5" x14ac:dyDescent="0.2">
      <c r="B11089" s="144" t="s">
        <v>46436</v>
      </c>
      <c r="C11089" s="145" t="s">
        <v>46437</v>
      </c>
      <c r="D11089" s="145" t="s">
        <v>1549</v>
      </c>
      <c r="E11089" s="146">
        <v>28993.47</v>
      </c>
    </row>
    <row r="11090" spans="2:5" x14ac:dyDescent="0.2">
      <c r="B11090" s="144" t="s">
        <v>46438</v>
      </c>
      <c r="C11090" s="145" t="s">
        <v>46439</v>
      </c>
      <c r="D11090" s="145" t="s">
        <v>1549</v>
      </c>
      <c r="E11090" s="146">
        <v>33898.49</v>
      </c>
    </row>
    <row r="11091" spans="2:5" x14ac:dyDescent="0.2">
      <c r="B11091" s="144" t="s">
        <v>46440</v>
      </c>
      <c r="C11091" s="145" t="s">
        <v>46441</v>
      </c>
      <c r="D11091" s="145" t="s">
        <v>1549</v>
      </c>
      <c r="E11091" s="146">
        <v>35408.410000000003</v>
      </c>
    </row>
    <row r="11092" spans="2:5" x14ac:dyDescent="0.2">
      <c r="B11092" s="144" t="s">
        <v>46442</v>
      </c>
      <c r="C11092" s="145" t="s">
        <v>46443</v>
      </c>
      <c r="D11092" s="145" t="s">
        <v>1549</v>
      </c>
      <c r="E11092" s="146">
        <v>48932.36</v>
      </c>
    </row>
    <row r="11093" spans="2:5" x14ac:dyDescent="0.2">
      <c r="B11093" s="144" t="s">
        <v>46444</v>
      </c>
      <c r="C11093" s="145" t="s">
        <v>46445</v>
      </c>
      <c r="D11093" s="145" t="s">
        <v>1549</v>
      </c>
      <c r="E11093" s="146">
        <v>28585.65</v>
      </c>
    </row>
    <row r="11094" spans="2:5" x14ac:dyDescent="0.2">
      <c r="B11094" s="144" t="s">
        <v>46446</v>
      </c>
      <c r="C11094" s="145" t="s">
        <v>46447</v>
      </c>
      <c r="D11094" s="145" t="s">
        <v>1549</v>
      </c>
      <c r="E11094" s="146">
        <v>33532.75</v>
      </c>
    </row>
    <row r="11095" spans="2:5" x14ac:dyDescent="0.2">
      <c r="B11095" s="144" t="s">
        <v>46448</v>
      </c>
      <c r="C11095" s="145" t="s">
        <v>46449</v>
      </c>
      <c r="D11095" s="145" t="s">
        <v>1549</v>
      </c>
      <c r="E11095" s="146">
        <v>40720.67</v>
      </c>
    </row>
    <row r="11096" spans="2:5" x14ac:dyDescent="0.2">
      <c r="B11096" s="144" t="s">
        <v>46450</v>
      </c>
      <c r="C11096" s="145" t="s">
        <v>46451</v>
      </c>
      <c r="D11096" s="145" t="s">
        <v>1549</v>
      </c>
      <c r="E11096" s="146">
        <v>49095.05</v>
      </c>
    </row>
    <row r="11097" spans="2:5" x14ac:dyDescent="0.2">
      <c r="B11097" s="144" t="s">
        <v>46452</v>
      </c>
      <c r="C11097" s="145" t="s">
        <v>46453</v>
      </c>
      <c r="D11097" s="145" t="s">
        <v>1549</v>
      </c>
      <c r="E11097" s="146">
        <v>2967.91</v>
      </c>
    </row>
    <row r="11098" spans="2:5" x14ac:dyDescent="0.2">
      <c r="B11098" s="144" t="s">
        <v>46454</v>
      </c>
      <c r="C11098" s="145" t="s">
        <v>46455</v>
      </c>
      <c r="D11098" s="145" t="s">
        <v>1549</v>
      </c>
      <c r="E11098" s="146">
        <v>3761.95</v>
      </c>
    </row>
    <row r="11099" spans="2:5" x14ac:dyDescent="0.2">
      <c r="B11099" s="144" t="s">
        <v>46456</v>
      </c>
      <c r="C11099" s="145" t="s">
        <v>46457</v>
      </c>
      <c r="D11099" s="145" t="s">
        <v>1549</v>
      </c>
      <c r="E11099" s="146">
        <v>20335.3</v>
      </c>
    </row>
    <row r="11100" spans="2:5" x14ac:dyDescent="0.2">
      <c r="B11100" s="144" t="s">
        <v>46458</v>
      </c>
      <c r="C11100" s="145" t="s">
        <v>46459</v>
      </c>
      <c r="D11100" s="145" t="s">
        <v>1549</v>
      </c>
      <c r="E11100" s="146">
        <v>24124.15</v>
      </c>
    </row>
    <row r="11101" spans="2:5" x14ac:dyDescent="0.2">
      <c r="B11101" s="144" t="s">
        <v>46460</v>
      </c>
      <c r="C11101" s="145" t="s">
        <v>46461</v>
      </c>
      <c r="D11101" s="145" t="s">
        <v>1549</v>
      </c>
      <c r="E11101" s="146">
        <v>29493.7</v>
      </c>
    </row>
    <row r="11102" spans="2:5" x14ac:dyDescent="0.2">
      <c r="B11102" s="144" t="s">
        <v>46462</v>
      </c>
      <c r="C11102" s="145" t="s">
        <v>46463</v>
      </c>
      <c r="D11102" s="145" t="s">
        <v>1549</v>
      </c>
      <c r="E11102" s="146">
        <v>31186.98</v>
      </c>
    </row>
    <row r="11103" spans="2:5" x14ac:dyDescent="0.2">
      <c r="B11103" s="144" t="s">
        <v>46464</v>
      </c>
      <c r="C11103" s="145" t="s">
        <v>46465</v>
      </c>
      <c r="D11103" s="145" t="s">
        <v>1549</v>
      </c>
      <c r="E11103" s="146">
        <v>44782.57</v>
      </c>
    </row>
    <row r="11104" spans="2:5" x14ac:dyDescent="0.2">
      <c r="B11104" s="144" t="s">
        <v>46466</v>
      </c>
      <c r="C11104" s="145" t="s">
        <v>46467</v>
      </c>
      <c r="D11104" s="145" t="s">
        <v>1549</v>
      </c>
      <c r="E11104" s="146">
        <v>24031.16</v>
      </c>
    </row>
    <row r="11105" spans="2:5" x14ac:dyDescent="0.2">
      <c r="B11105" s="144" t="s">
        <v>46468</v>
      </c>
      <c r="C11105" s="145" t="s">
        <v>46469</v>
      </c>
      <c r="D11105" s="145" t="s">
        <v>1549</v>
      </c>
      <c r="E11105" s="146">
        <v>26129.41</v>
      </c>
    </row>
    <row r="11106" spans="2:5" x14ac:dyDescent="0.2">
      <c r="B11106" s="144" t="s">
        <v>46470</v>
      </c>
      <c r="C11106" s="145" t="s">
        <v>46471</v>
      </c>
      <c r="D11106" s="145" t="s">
        <v>1549</v>
      </c>
      <c r="E11106" s="146">
        <v>30746.43</v>
      </c>
    </row>
    <row r="11107" spans="2:5" x14ac:dyDescent="0.2">
      <c r="B11107" s="144" t="s">
        <v>46472</v>
      </c>
      <c r="C11107" s="145" t="s">
        <v>46473</v>
      </c>
      <c r="D11107" s="145" t="s">
        <v>1549</v>
      </c>
      <c r="E11107" s="146">
        <v>32262.09</v>
      </c>
    </row>
    <row r="11108" spans="2:5" x14ac:dyDescent="0.2">
      <c r="B11108" s="144" t="s">
        <v>46474</v>
      </c>
      <c r="C11108" s="145" t="s">
        <v>46475</v>
      </c>
      <c r="D11108" s="145" t="s">
        <v>1549</v>
      </c>
      <c r="E11108" s="146">
        <v>44513.43</v>
      </c>
    </row>
    <row r="11109" spans="2:5" x14ac:dyDescent="0.2">
      <c r="B11109" s="144" t="s">
        <v>46476</v>
      </c>
      <c r="C11109" s="145" t="s">
        <v>46477</v>
      </c>
      <c r="D11109" s="145" t="s">
        <v>1549</v>
      </c>
      <c r="E11109" s="146">
        <v>26923.14</v>
      </c>
    </row>
    <row r="11110" spans="2:5" x14ac:dyDescent="0.2">
      <c r="B11110" s="144" t="s">
        <v>46478</v>
      </c>
      <c r="C11110" s="145" t="s">
        <v>46479</v>
      </c>
      <c r="D11110" s="145" t="s">
        <v>1549</v>
      </c>
      <c r="E11110" s="146">
        <v>29912.95</v>
      </c>
    </row>
    <row r="11111" spans="2:5" x14ac:dyDescent="0.2">
      <c r="B11111" s="144" t="s">
        <v>46480</v>
      </c>
      <c r="C11111" s="145" t="s">
        <v>46481</v>
      </c>
      <c r="D11111" s="145" t="s">
        <v>1549</v>
      </c>
      <c r="E11111" s="146">
        <v>34659.93</v>
      </c>
    </row>
    <row r="11112" spans="2:5" x14ac:dyDescent="0.2">
      <c r="B11112" s="144" t="s">
        <v>46482</v>
      </c>
      <c r="C11112" s="145" t="s">
        <v>46483</v>
      </c>
      <c r="D11112" s="145" t="s">
        <v>1549</v>
      </c>
      <c r="E11112" s="146">
        <v>42411.34</v>
      </c>
    </row>
    <row r="11113" spans="2:5" x14ac:dyDescent="0.2">
      <c r="B11113" s="144" t="s">
        <v>46484</v>
      </c>
      <c r="C11113" s="145" t="s">
        <v>46485</v>
      </c>
      <c r="D11113" s="145" t="s">
        <v>1549</v>
      </c>
      <c r="E11113" s="146">
        <v>49984.99</v>
      </c>
    </row>
    <row r="11114" spans="2:5" x14ac:dyDescent="0.2">
      <c r="B11114" s="144" t="s">
        <v>46486</v>
      </c>
      <c r="C11114" s="145" t="s">
        <v>46487</v>
      </c>
      <c r="D11114" s="145" t="s">
        <v>1549</v>
      </c>
      <c r="E11114" s="146">
        <v>19413.8</v>
      </c>
    </row>
    <row r="11115" spans="2:5" x14ac:dyDescent="0.2">
      <c r="B11115" s="144" t="s">
        <v>46488</v>
      </c>
      <c r="C11115" s="145" t="s">
        <v>46489</v>
      </c>
      <c r="D11115" s="145" t="s">
        <v>1549</v>
      </c>
      <c r="E11115" s="146">
        <v>28073.43</v>
      </c>
    </row>
    <row r="11116" spans="2:5" x14ac:dyDescent="0.2">
      <c r="B11116" s="144" t="s">
        <v>46490</v>
      </c>
      <c r="C11116" s="145" t="s">
        <v>46491</v>
      </c>
      <c r="D11116" s="145" t="s">
        <v>1549</v>
      </c>
      <c r="E11116" s="146">
        <v>29761.47</v>
      </c>
    </row>
    <row r="11117" spans="2:5" x14ac:dyDescent="0.2">
      <c r="B11117" s="144" t="s">
        <v>46492</v>
      </c>
      <c r="C11117" s="145" t="s">
        <v>46493</v>
      </c>
      <c r="D11117" s="145" t="s">
        <v>1549</v>
      </c>
      <c r="E11117" s="146">
        <v>42457.41</v>
      </c>
    </row>
    <row r="11118" spans="2:5" x14ac:dyDescent="0.2">
      <c r="B11118" s="144" t="s">
        <v>46494</v>
      </c>
      <c r="C11118" s="145" t="s">
        <v>46495</v>
      </c>
      <c r="D11118" s="145" t="s">
        <v>1549</v>
      </c>
      <c r="E11118" s="146">
        <v>2512.2800000000002</v>
      </c>
    </row>
    <row r="11119" spans="2:5" x14ac:dyDescent="0.2">
      <c r="B11119" s="144" t="s">
        <v>46496</v>
      </c>
      <c r="C11119" s="145" t="s">
        <v>46497</v>
      </c>
      <c r="D11119" s="145" t="s">
        <v>1549</v>
      </c>
      <c r="E11119" s="146">
        <v>3309.1</v>
      </c>
    </row>
    <row r="11120" spans="2:5" x14ac:dyDescent="0.2">
      <c r="B11120" s="144" t="s">
        <v>46498</v>
      </c>
      <c r="C11120" s="145" t="s">
        <v>46499</v>
      </c>
      <c r="D11120" s="145" t="s">
        <v>1549</v>
      </c>
      <c r="E11120" s="146">
        <v>19881.98</v>
      </c>
    </row>
    <row r="11121" spans="2:5" x14ac:dyDescent="0.2">
      <c r="B11121" s="144" t="s">
        <v>46500</v>
      </c>
      <c r="C11121" s="145" t="s">
        <v>46501</v>
      </c>
      <c r="D11121" s="145" t="s">
        <v>1549</v>
      </c>
      <c r="E11121" s="146">
        <v>23112.9</v>
      </c>
    </row>
    <row r="11122" spans="2:5" x14ac:dyDescent="0.2">
      <c r="B11122" s="144" t="s">
        <v>46502</v>
      </c>
      <c r="C11122" s="145" t="s">
        <v>46503</v>
      </c>
      <c r="D11122" s="145" t="s">
        <v>1549</v>
      </c>
      <c r="E11122" s="146">
        <v>28598.47</v>
      </c>
    </row>
    <row r="11123" spans="2:5" x14ac:dyDescent="0.2">
      <c r="B11123" s="144" t="s">
        <v>46504</v>
      </c>
      <c r="C11123" s="145" t="s">
        <v>46505</v>
      </c>
      <c r="D11123" s="145" t="s">
        <v>1549</v>
      </c>
      <c r="E11123" s="146">
        <v>30578.89</v>
      </c>
    </row>
    <row r="11124" spans="2:5" x14ac:dyDescent="0.2">
      <c r="B11124" s="144" t="s">
        <v>46506</v>
      </c>
      <c r="C11124" s="145" t="s">
        <v>46507</v>
      </c>
      <c r="D11124" s="145" t="s">
        <v>1549</v>
      </c>
      <c r="E11124" s="146">
        <v>43189.13</v>
      </c>
    </row>
    <row r="11125" spans="2:5" x14ac:dyDescent="0.2">
      <c r="B11125" s="144" t="s">
        <v>46508</v>
      </c>
      <c r="C11125" s="145" t="s">
        <v>46509</v>
      </c>
      <c r="D11125" s="145" t="s">
        <v>1549</v>
      </c>
      <c r="E11125" s="146">
        <v>106896</v>
      </c>
    </row>
    <row r="11126" spans="2:5" x14ac:dyDescent="0.2">
      <c r="B11126" s="144" t="s">
        <v>46510</v>
      </c>
      <c r="C11126" s="145" t="s">
        <v>46511</v>
      </c>
      <c r="D11126" s="145" t="s">
        <v>1549</v>
      </c>
      <c r="E11126" s="146">
        <v>104500.07</v>
      </c>
    </row>
    <row r="11127" spans="2:5" x14ac:dyDescent="0.2">
      <c r="B11127" s="144" t="s">
        <v>46512</v>
      </c>
      <c r="C11127" s="145" t="s">
        <v>46513</v>
      </c>
      <c r="D11127" s="145" t="s">
        <v>1549</v>
      </c>
      <c r="E11127" s="146">
        <v>115390.7</v>
      </c>
    </row>
    <row r="11128" spans="2:5" x14ac:dyDescent="0.2">
      <c r="B11128" s="144" t="s">
        <v>46514</v>
      </c>
      <c r="C11128" s="145" t="s">
        <v>46515</v>
      </c>
      <c r="D11128" s="145" t="s">
        <v>1549</v>
      </c>
      <c r="E11128" s="146">
        <v>3215.16</v>
      </c>
    </row>
    <row r="11129" spans="2:5" x14ac:dyDescent="0.2">
      <c r="B11129" s="144" t="s">
        <v>46516</v>
      </c>
      <c r="C11129" s="145" t="s">
        <v>46517</v>
      </c>
      <c r="D11129" s="145" t="s">
        <v>1549</v>
      </c>
      <c r="E11129" s="146">
        <v>3195.51</v>
      </c>
    </row>
    <row r="11130" spans="2:5" x14ac:dyDescent="0.2">
      <c r="B11130" s="144" t="s">
        <v>46518</v>
      </c>
      <c r="C11130" s="145" t="s">
        <v>46519</v>
      </c>
      <c r="D11130" s="145" t="s">
        <v>1549</v>
      </c>
      <c r="E11130" s="146">
        <v>3387.34</v>
      </c>
    </row>
    <row r="11131" spans="2:5" x14ac:dyDescent="0.2">
      <c r="B11131" s="144" t="s">
        <v>46520</v>
      </c>
      <c r="C11131" s="145" t="s">
        <v>46521</v>
      </c>
      <c r="D11131" s="145" t="s">
        <v>1549</v>
      </c>
      <c r="E11131" s="146">
        <v>4045.89</v>
      </c>
    </row>
    <row r="11132" spans="2:5" x14ac:dyDescent="0.2">
      <c r="B11132" s="144" t="s">
        <v>46522</v>
      </c>
      <c r="C11132" s="145" t="s">
        <v>46523</v>
      </c>
      <c r="D11132" s="145" t="s">
        <v>1549</v>
      </c>
      <c r="E11132" s="146">
        <v>4094.09</v>
      </c>
    </row>
    <row r="11133" spans="2:5" x14ac:dyDescent="0.2">
      <c r="B11133" s="144" t="s">
        <v>46524</v>
      </c>
      <c r="C11133" s="145" t="s">
        <v>46525</v>
      </c>
      <c r="D11133" s="145" t="s">
        <v>1549</v>
      </c>
      <c r="E11133" s="146">
        <v>4149.09</v>
      </c>
    </row>
    <row r="11134" spans="2:5" x14ac:dyDescent="0.2">
      <c r="B11134" s="144" t="s">
        <v>46526</v>
      </c>
      <c r="C11134" s="145" t="s">
        <v>46527</v>
      </c>
      <c r="D11134" s="145" t="s">
        <v>1549</v>
      </c>
      <c r="E11134" s="146">
        <v>20458.79</v>
      </c>
    </row>
    <row r="11135" spans="2:5" x14ac:dyDescent="0.2">
      <c r="B11135" s="144" t="s">
        <v>46528</v>
      </c>
      <c r="C11135" s="145" t="s">
        <v>46529</v>
      </c>
      <c r="D11135" s="145" t="s">
        <v>1549</v>
      </c>
      <c r="E11135" s="146">
        <v>22762.080000000002</v>
      </c>
    </row>
    <row r="11136" spans="2:5" x14ac:dyDescent="0.2">
      <c r="B11136" s="144" t="s">
        <v>46530</v>
      </c>
      <c r="C11136" s="145" t="s">
        <v>46531</v>
      </c>
      <c r="D11136" s="145" t="s">
        <v>1549</v>
      </c>
      <c r="E11136" s="146">
        <v>20758.740000000002</v>
      </c>
    </row>
    <row r="11137" spans="2:5" x14ac:dyDescent="0.2">
      <c r="B11137" s="144" t="s">
        <v>46532</v>
      </c>
      <c r="C11137" s="145" t="s">
        <v>46533</v>
      </c>
      <c r="D11137" s="145" t="s">
        <v>1549</v>
      </c>
      <c r="E11137" s="146">
        <v>23839.96</v>
      </c>
    </row>
    <row r="11138" spans="2:5" x14ac:dyDescent="0.2">
      <c r="B11138" s="144" t="s">
        <v>46534</v>
      </c>
      <c r="C11138" s="145" t="s">
        <v>46535</v>
      </c>
      <c r="D11138" s="145" t="s">
        <v>1549</v>
      </c>
      <c r="E11138" s="146">
        <v>24643.42</v>
      </c>
    </row>
    <row r="11139" spans="2:5" x14ac:dyDescent="0.2">
      <c r="B11139" s="144" t="s">
        <v>46536</v>
      </c>
      <c r="C11139" s="145" t="s">
        <v>46537</v>
      </c>
      <c r="D11139" s="145" t="s">
        <v>1549</v>
      </c>
      <c r="E11139" s="146">
        <v>24750.29</v>
      </c>
    </row>
    <row r="11140" spans="2:5" x14ac:dyDescent="0.2">
      <c r="B11140" s="144" t="s">
        <v>46538</v>
      </c>
      <c r="C11140" s="145" t="s">
        <v>46539</v>
      </c>
      <c r="D11140" s="145" t="s">
        <v>1549</v>
      </c>
      <c r="E11140" s="146">
        <v>30055.7</v>
      </c>
    </row>
    <row r="11141" spans="2:5" x14ac:dyDescent="0.2">
      <c r="B11141" s="144" t="s">
        <v>46540</v>
      </c>
      <c r="C11141" s="145" t="s">
        <v>46541</v>
      </c>
      <c r="D11141" s="145" t="s">
        <v>1549</v>
      </c>
      <c r="E11141" s="146">
        <v>30377.48</v>
      </c>
    </row>
    <row r="11142" spans="2:5" x14ac:dyDescent="0.2">
      <c r="B11142" s="144" t="s">
        <v>46542</v>
      </c>
      <c r="C11142" s="145" t="s">
        <v>46543</v>
      </c>
      <c r="D11142" s="145" t="s">
        <v>1549</v>
      </c>
      <c r="E11142" s="146">
        <v>30354.51</v>
      </c>
    </row>
    <row r="11143" spans="2:5" x14ac:dyDescent="0.2">
      <c r="B11143" s="144" t="s">
        <v>46544</v>
      </c>
      <c r="C11143" s="145" t="s">
        <v>46545</v>
      </c>
      <c r="D11143" s="145" t="s">
        <v>1549</v>
      </c>
      <c r="E11143" s="146">
        <v>31762.080000000002</v>
      </c>
    </row>
    <row r="11144" spans="2:5" x14ac:dyDescent="0.2">
      <c r="B11144" s="144" t="s">
        <v>46546</v>
      </c>
      <c r="C11144" s="145" t="s">
        <v>46547</v>
      </c>
      <c r="D11144" s="145" t="s">
        <v>1549</v>
      </c>
      <c r="E11144" s="146">
        <v>31523.41</v>
      </c>
    </row>
    <row r="11145" spans="2:5" x14ac:dyDescent="0.2">
      <c r="B11145" s="144" t="s">
        <v>46548</v>
      </c>
      <c r="C11145" s="145" t="s">
        <v>46549</v>
      </c>
      <c r="D11145" s="145" t="s">
        <v>1549</v>
      </c>
      <c r="E11145" s="146">
        <v>38412.44</v>
      </c>
    </row>
    <row r="11146" spans="2:5" x14ac:dyDescent="0.2">
      <c r="B11146" s="144" t="s">
        <v>46550</v>
      </c>
      <c r="C11146" s="145" t="s">
        <v>46551</v>
      </c>
      <c r="D11146" s="145" t="s">
        <v>1549</v>
      </c>
      <c r="E11146" s="146">
        <v>45171.35</v>
      </c>
    </row>
    <row r="11147" spans="2:5" x14ac:dyDescent="0.2">
      <c r="B11147" s="144" t="s">
        <v>46552</v>
      </c>
      <c r="C11147" s="145" t="s">
        <v>46553</v>
      </c>
      <c r="D11147" s="145" t="s">
        <v>1549</v>
      </c>
      <c r="E11147" s="146">
        <v>45571.03</v>
      </c>
    </row>
    <row r="11148" spans="2:5" x14ac:dyDescent="0.2">
      <c r="B11148" s="144" t="s">
        <v>46554</v>
      </c>
      <c r="C11148" s="145" t="s">
        <v>46555</v>
      </c>
      <c r="D11148" s="145" t="s">
        <v>1549</v>
      </c>
      <c r="E11148" s="146">
        <v>54441.14</v>
      </c>
    </row>
    <row r="11149" spans="2:5" x14ac:dyDescent="0.2">
      <c r="B11149" s="144" t="s">
        <v>46556</v>
      </c>
      <c r="C11149" s="145" t="s">
        <v>46557</v>
      </c>
      <c r="D11149" s="145" t="s">
        <v>1549</v>
      </c>
      <c r="E11149" s="146">
        <v>62464.160000000003</v>
      </c>
    </row>
    <row r="11150" spans="2:5" x14ac:dyDescent="0.2">
      <c r="B11150" s="144" t="s">
        <v>46558</v>
      </c>
      <c r="C11150" s="145" t="s">
        <v>46559</v>
      </c>
      <c r="D11150" s="145" t="s">
        <v>1549</v>
      </c>
      <c r="E11150" s="146">
        <v>63296.89</v>
      </c>
    </row>
    <row r="11151" spans="2:5" x14ac:dyDescent="0.2">
      <c r="B11151" s="144" t="s">
        <v>46560</v>
      </c>
      <c r="C11151" s="145" t="s">
        <v>46561</v>
      </c>
      <c r="D11151" s="145" t="s">
        <v>1549</v>
      </c>
      <c r="E11151" s="146">
        <v>64236.21</v>
      </c>
    </row>
    <row r="11152" spans="2:5" x14ac:dyDescent="0.2">
      <c r="B11152" s="144" t="s">
        <v>46562</v>
      </c>
      <c r="C11152" s="145" t="s">
        <v>46563</v>
      </c>
      <c r="D11152" s="145" t="s">
        <v>1549</v>
      </c>
      <c r="E11152" s="146">
        <v>71253.02</v>
      </c>
    </row>
    <row r="11153" spans="2:5" x14ac:dyDescent="0.2">
      <c r="B11153" s="144" t="s">
        <v>46564</v>
      </c>
      <c r="C11153" s="145" t="s">
        <v>46565</v>
      </c>
      <c r="D11153" s="145" t="s">
        <v>1549</v>
      </c>
      <c r="E11153" s="146">
        <v>76096.86</v>
      </c>
    </row>
    <row r="11154" spans="2:5" x14ac:dyDescent="0.2">
      <c r="B11154" s="144" t="s">
        <v>46566</v>
      </c>
      <c r="C11154" s="145" t="s">
        <v>46567</v>
      </c>
      <c r="D11154" s="145" t="s">
        <v>1549</v>
      </c>
      <c r="E11154" s="146">
        <v>72949.78</v>
      </c>
    </row>
    <row r="11155" spans="2:5" x14ac:dyDescent="0.2">
      <c r="B11155" s="144" t="s">
        <v>46568</v>
      </c>
      <c r="C11155" s="145" t="s">
        <v>46569</v>
      </c>
      <c r="D11155" s="145" t="s">
        <v>1549</v>
      </c>
      <c r="E11155" s="146">
        <v>85100.79</v>
      </c>
    </row>
    <row r="11156" spans="2:5" x14ac:dyDescent="0.2">
      <c r="B11156" s="144" t="s">
        <v>46570</v>
      </c>
      <c r="C11156" s="145" t="s">
        <v>46571</v>
      </c>
      <c r="D11156" s="145" t="s">
        <v>1549</v>
      </c>
      <c r="E11156" s="146">
        <v>89108.81</v>
      </c>
    </row>
    <row r="11157" spans="2:5" x14ac:dyDescent="0.2">
      <c r="B11157" s="144" t="s">
        <v>46572</v>
      </c>
      <c r="C11157" s="145" t="s">
        <v>46573</v>
      </c>
      <c r="D11157" s="145" t="s">
        <v>1549</v>
      </c>
      <c r="E11157" s="146">
        <v>90305.67</v>
      </c>
    </row>
    <row r="11158" spans="2:5" x14ac:dyDescent="0.2">
      <c r="B11158" s="144" t="s">
        <v>46574</v>
      </c>
      <c r="C11158" s="145" t="s">
        <v>46575</v>
      </c>
      <c r="D11158" s="145" t="s">
        <v>1549</v>
      </c>
      <c r="E11158" s="146">
        <v>109160.13</v>
      </c>
    </row>
    <row r="11159" spans="2:5" x14ac:dyDescent="0.2">
      <c r="B11159" s="144" t="s">
        <v>46576</v>
      </c>
      <c r="C11159" s="145" t="s">
        <v>46577</v>
      </c>
      <c r="D11159" s="145" t="s">
        <v>1549</v>
      </c>
      <c r="E11159" s="146">
        <v>113898.39</v>
      </c>
    </row>
    <row r="11160" spans="2:5" x14ac:dyDescent="0.2">
      <c r="B11160" s="144" t="s">
        <v>46578</v>
      </c>
      <c r="C11160" s="145" t="s">
        <v>46579</v>
      </c>
      <c r="D11160" s="145" t="s">
        <v>1549</v>
      </c>
      <c r="E11160" s="146">
        <v>110181.04</v>
      </c>
    </row>
    <row r="11161" spans="2:5" x14ac:dyDescent="0.2">
      <c r="B11161" s="144" t="s">
        <v>46580</v>
      </c>
      <c r="C11161" s="145" t="s">
        <v>46581</v>
      </c>
      <c r="D11161" s="145" t="s">
        <v>1549</v>
      </c>
      <c r="E11161" s="146">
        <v>26734.560000000001</v>
      </c>
    </row>
    <row r="11162" spans="2:5" x14ac:dyDescent="0.2">
      <c r="B11162" s="144" t="s">
        <v>46582</v>
      </c>
      <c r="C11162" s="145" t="s">
        <v>46583</v>
      </c>
      <c r="D11162" s="145" t="s">
        <v>1549</v>
      </c>
      <c r="E11162" s="146">
        <v>27939.4</v>
      </c>
    </row>
    <row r="11163" spans="2:5" x14ac:dyDescent="0.2">
      <c r="B11163" s="144" t="s">
        <v>46584</v>
      </c>
      <c r="C11163" s="145" t="s">
        <v>46585</v>
      </c>
      <c r="D11163" s="145" t="s">
        <v>1549</v>
      </c>
      <c r="E11163" s="146">
        <v>27141.99</v>
      </c>
    </row>
    <row r="11164" spans="2:5" x14ac:dyDescent="0.2">
      <c r="B11164" s="144" t="s">
        <v>46586</v>
      </c>
      <c r="C11164" s="145" t="s">
        <v>46587</v>
      </c>
      <c r="D11164" s="145" t="s">
        <v>1549</v>
      </c>
      <c r="E11164" s="146">
        <v>29219</v>
      </c>
    </row>
    <row r="11165" spans="2:5" x14ac:dyDescent="0.2">
      <c r="B11165" s="144" t="s">
        <v>46588</v>
      </c>
      <c r="C11165" s="145" t="s">
        <v>46589</v>
      </c>
      <c r="D11165" s="145" t="s">
        <v>1549</v>
      </c>
      <c r="E11165" s="146">
        <v>30325.06</v>
      </c>
    </row>
    <row r="11166" spans="2:5" x14ac:dyDescent="0.2">
      <c r="B11166" s="144" t="s">
        <v>46590</v>
      </c>
      <c r="C11166" s="145" t="s">
        <v>46591</v>
      </c>
      <c r="D11166" s="145" t="s">
        <v>1549</v>
      </c>
      <c r="E11166" s="146">
        <v>29858.26</v>
      </c>
    </row>
    <row r="11167" spans="2:5" x14ac:dyDescent="0.2">
      <c r="B11167" s="144" t="s">
        <v>46592</v>
      </c>
      <c r="C11167" s="145" t="s">
        <v>46593</v>
      </c>
      <c r="D11167" s="145" t="s">
        <v>1549</v>
      </c>
      <c r="E11167" s="146">
        <v>34573.22</v>
      </c>
    </row>
    <row r="11168" spans="2:5" x14ac:dyDescent="0.2">
      <c r="B11168" s="144" t="s">
        <v>46594</v>
      </c>
      <c r="C11168" s="145" t="s">
        <v>46595</v>
      </c>
      <c r="D11168" s="145" t="s">
        <v>1549</v>
      </c>
      <c r="E11168" s="146">
        <v>35216.050000000003</v>
      </c>
    </row>
    <row r="11169" spans="2:5" x14ac:dyDescent="0.2">
      <c r="B11169" s="144" t="s">
        <v>46596</v>
      </c>
      <c r="C11169" s="145" t="s">
        <v>46597</v>
      </c>
      <c r="D11169" s="145" t="s">
        <v>1549</v>
      </c>
      <c r="E11169" s="146">
        <v>35467.5</v>
      </c>
    </row>
    <row r="11170" spans="2:5" x14ac:dyDescent="0.2">
      <c r="B11170" s="144" t="s">
        <v>46598</v>
      </c>
      <c r="C11170" s="145" t="s">
        <v>46599</v>
      </c>
      <c r="D11170" s="145" t="s">
        <v>1549</v>
      </c>
      <c r="E11170" s="146">
        <v>36442.42</v>
      </c>
    </row>
    <row r="11171" spans="2:5" x14ac:dyDescent="0.2">
      <c r="B11171" s="144" t="s">
        <v>46600</v>
      </c>
      <c r="C11171" s="145" t="s">
        <v>46601</v>
      </c>
      <c r="D11171" s="145" t="s">
        <v>1549</v>
      </c>
      <c r="E11171" s="146">
        <v>36583.15</v>
      </c>
    </row>
    <row r="11172" spans="2:5" x14ac:dyDescent="0.2">
      <c r="B11172" s="144" t="s">
        <v>46602</v>
      </c>
      <c r="C11172" s="145" t="s">
        <v>46603</v>
      </c>
      <c r="D11172" s="145" t="s">
        <v>1549</v>
      </c>
      <c r="E11172" s="146">
        <v>37976.28</v>
      </c>
    </row>
    <row r="11173" spans="2:5" x14ac:dyDescent="0.2">
      <c r="B11173" s="144" t="s">
        <v>46604</v>
      </c>
      <c r="C11173" s="145" t="s">
        <v>46605</v>
      </c>
      <c r="D11173" s="145" t="s">
        <v>1549</v>
      </c>
      <c r="E11173" s="146">
        <v>49688.56</v>
      </c>
    </row>
    <row r="11174" spans="2:5" x14ac:dyDescent="0.2">
      <c r="B11174" s="144" t="s">
        <v>46606</v>
      </c>
      <c r="C11174" s="145" t="s">
        <v>46607</v>
      </c>
      <c r="D11174" s="145" t="s">
        <v>1549</v>
      </c>
      <c r="E11174" s="146">
        <v>49863.7</v>
      </c>
    </row>
    <row r="11175" spans="2:5" x14ac:dyDescent="0.2">
      <c r="B11175" s="144" t="s">
        <v>46608</v>
      </c>
      <c r="C11175" s="145" t="s">
        <v>46609</v>
      </c>
      <c r="D11175" s="145" t="s">
        <v>1549</v>
      </c>
      <c r="E11175" s="146">
        <v>59093.77</v>
      </c>
    </row>
    <row r="11176" spans="2:5" x14ac:dyDescent="0.2">
      <c r="B11176" s="144" t="s">
        <v>46610</v>
      </c>
      <c r="C11176" s="145" t="s">
        <v>46611</v>
      </c>
      <c r="D11176" s="145" t="s">
        <v>1549</v>
      </c>
      <c r="E11176" s="146">
        <v>66086.13</v>
      </c>
    </row>
    <row r="11177" spans="2:5" x14ac:dyDescent="0.2">
      <c r="B11177" s="144" t="s">
        <v>46612</v>
      </c>
      <c r="C11177" s="145" t="s">
        <v>46613</v>
      </c>
      <c r="D11177" s="145" t="s">
        <v>1549</v>
      </c>
      <c r="E11177" s="146">
        <v>66800.94</v>
      </c>
    </row>
    <row r="11178" spans="2:5" x14ac:dyDescent="0.2">
      <c r="B11178" s="144" t="s">
        <v>46614</v>
      </c>
      <c r="C11178" s="145" t="s">
        <v>46615</v>
      </c>
      <c r="D11178" s="145" t="s">
        <v>1549</v>
      </c>
      <c r="E11178" s="146">
        <v>67748.350000000006</v>
      </c>
    </row>
    <row r="11179" spans="2:5" x14ac:dyDescent="0.2">
      <c r="B11179" s="144" t="s">
        <v>46616</v>
      </c>
      <c r="C11179" s="145" t="s">
        <v>46617</v>
      </c>
      <c r="D11179" s="145" t="s">
        <v>1549</v>
      </c>
      <c r="E11179" s="146">
        <v>74920.97</v>
      </c>
    </row>
    <row r="11180" spans="2:5" x14ac:dyDescent="0.2">
      <c r="B11180" s="144" t="s">
        <v>46618</v>
      </c>
      <c r="C11180" s="145" t="s">
        <v>46619</v>
      </c>
      <c r="D11180" s="145" t="s">
        <v>1549</v>
      </c>
      <c r="E11180" s="146">
        <v>79774.19</v>
      </c>
    </row>
    <row r="11181" spans="2:5" x14ac:dyDescent="0.2">
      <c r="B11181" s="144" t="s">
        <v>46620</v>
      </c>
      <c r="C11181" s="145" t="s">
        <v>46621</v>
      </c>
      <c r="D11181" s="145" t="s">
        <v>1549</v>
      </c>
      <c r="E11181" s="146">
        <v>79071</v>
      </c>
    </row>
    <row r="11182" spans="2:5" x14ac:dyDescent="0.2">
      <c r="B11182" s="144" t="s">
        <v>46622</v>
      </c>
      <c r="C11182" s="145" t="s">
        <v>46623</v>
      </c>
      <c r="D11182" s="145" t="s">
        <v>1549</v>
      </c>
      <c r="E11182" s="146">
        <v>89384.71</v>
      </c>
    </row>
    <row r="11183" spans="2:5" x14ac:dyDescent="0.2">
      <c r="B11183" s="144" t="s">
        <v>46624</v>
      </c>
      <c r="C11183" s="145" t="s">
        <v>46625</v>
      </c>
      <c r="D11183" s="145" t="s">
        <v>1549</v>
      </c>
      <c r="E11183" s="146">
        <v>87768</v>
      </c>
    </row>
    <row r="11184" spans="2:5" x14ac:dyDescent="0.2">
      <c r="B11184" s="144" t="s">
        <v>46626</v>
      </c>
      <c r="C11184" s="145" t="s">
        <v>46627</v>
      </c>
      <c r="D11184" s="145" t="s">
        <v>1549</v>
      </c>
      <c r="E11184" s="146">
        <v>89697.73</v>
      </c>
    </row>
    <row r="11185" spans="2:5" x14ac:dyDescent="0.2">
      <c r="B11185" s="144" t="s">
        <v>46628</v>
      </c>
      <c r="C11185" s="145" t="s">
        <v>46629</v>
      </c>
      <c r="D11185" s="145" t="s">
        <v>1549</v>
      </c>
      <c r="E11185" s="146">
        <v>976.46</v>
      </c>
    </row>
    <row r="11186" spans="2:5" x14ac:dyDescent="0.2">
      <c r="B11186" s="144" t="s">
        <v>46630</v>
      </c>
      <c r="C11186" s="145" t="s">
        <v>46631</v>
      </c>
      <c r="D11186" s="145" t="s">
        <v>1549</v>
      </c>
      <c r="E11186" s="146">
        <v>100604.29</v>
      </c>
    </row>
    <row r="11187" spans="2:5" x14ac:dyDescent="0.2">
      <c r="B11187" s="144" t="s">
        <v>46632</v>
      </c>
      <c r="C11187" s="145" t="s">
        <v>46633</v>
      </c>
      <c r="D11187" s="145" t="s">
        <v>1549</v>
      </c>
      <c r="E11187" s="146">
        <v>102182.51</v>
      </c>
    </row>
    <row r="11188" spans="2:5" x14ac:dyDescent="0.2">
      <c r="B11188" s="144" t="s">
        <v>46634</v>
      </c>
      <c r="C11188" s="145" t="s">
        <v>46635</v>
      </c>
      <c r="D11188" s="145" t="s">
        <v>1549</v>
      </c>
      <c r="E11188" s="146">
        <v>1314.02</v>
      </c>
    </row>
    <row r="11189" spans="2:5" x14ac:dyDescent="0.2">
      <c r="B11189" s="144" t="s">
        <v>46636</v>
      </c>
      <c r="C11189" s="145" t="s">
        <v>46637</v>
      </c>
      <c r="D11189" s="145" t="s">
        <v>1549</v>
      </c>
      <c r="E11189" s="146">
        <v>1604.2</v>
      </c>
    </row>
    <row r="11190" spans="2:5" x14ac:dyDescent="0.2">
      <c r="B11190" s="144" t="s">
        <v>46638</v>
      </c>
      <c r="C11190" s="145" t="s">
        <v>46639</v>
      </c>
      <c r="D11190" s="145" t="s">
        <v>1549</v>
      </c>
      <c r="E11190" s="146">
        <v>1720.09</v>
      </c>
    </row>
    <row r="11191" spans="2:5" x14ac:dyDescent="0.2">
      <c r="B11191" s="144" t="s">
        <v>46640</v>
      </c>
      <c r="C11191" s="145" t="s">
        <v>46641</v>
      </c>
      <c r="D11191" s="145" t="s">
        <v>1549</v>
      </c>
      <c r="E11191" s="146">
        <v>2564</v>
      </c>
    </row>
    <row r="11192" spans="2:5" x14ac:dyDescent="0.2">
      <c r="B11192" s="144" t="s">
        <v>46642</v>
      </c>
      <c r="C11192" s="145" t="s">
        <v>46643</v>
      </c>
      <c r="D11192" s="145" t="s">
        <v>1549</v>
      </c>
      <c r="E11192" s="146">
        <v>3388.18</v>
      </c>
    </row>
    <row r="11193" spans="2:5" x14ac:dyDescent="0.2">
      <c r="B11193" s="144" t="s">
        <v>46644</v>
      </c>
      <c r="C11193" s="145" t="s">
        <v>46645</v>
      </c>
      <c r="D11193" s="145" t="s">
        <v>1549</v>
      </c>
      <c r="E11193" s="146">
        <v>3739.12</v>
      </c>
    </row>
    <row r="11194" spans="2:5" x14ac:dyDescent="0.2">
      <c r="B11194" s="144" t="s">
        <v>46646</v>
      </c>
      <c r="C11194" s="145" t="s">
        <v>46647</v>
      </c>
      <c r="D11194" s="145" t="s">
        <v>1549</v>
      </c>
      <c r="E11194" s="146">
        <v>19521.63</v>
      </c>
    </row>
    <row r="11195" spans="2:5" x14ac:dyDescent="0.2">
      <c r="B11195" s="144" t="s">
        <v>46648</v>
      </c>
      <c r="C11195" s="145" t="s">
        <v>46649</v>
      </c>
      <c r="D11195" s="145" t="s">
        <v>1549</v>
      </c>
      <c r="E11195" s="146">
        <v>19701.78</v>
      </c>
    </row>
    <row r="11196" spans="2:5" x14ac:dyDescent="0.2">
      <c r="B11196" s="144" t="s">
        <v>46650</v>
      </c>
      <c r="C11196" s="145" t="s">
        <v>46651</v>
      </c>
      <c r="D11196" s="145" t="s">
        <v>1549</v>
      </c>
      <c r="E11196" s="146">
        <v>22689</v>
      </c>
    </row>
    <row r="11197" spans="2:5" x14ac:dyDescent="0.2">
      <c r="B11197" s="144" t="s">
        <v>46652</v>
      </c>
      <c r="C11197" s="145" t="s">
        <v>46653</v>
      </c>
      <c r="D11197" s="145" t="s">
        <v>1549</v>
      </c>
      <c r="E11197" s="146">
        <v>23417.919999999998</v>
      </c>
    </row>
    <row r="11198" spans="2:5" x14ac:dyDescent="0.2">
      <c r="B11198" s="144" t="s">
        <v>46654</v>
      </c>
      <c r="C11198" s="145" t="s">
        <v>46655</v>
      </c>
      <c r="D11198" s="145" t="s">
        <v>1549</v>
      </c>
      <c r="E11198" s="146">
        <v>28634.3</v>
      </c>
    </row>
    <row r="11199" spans="2:5" x14ac:dyDescent="0.2">
      <c r="B11199" s="144" t="s">
        <v>46656</v>
      </c>
      <c r="C11199" s="145" t="s">
        <v>46657</v>
      </c>
      <c r="D11199" s="145" t="s">
        <v>1549</v>
      </c>
      <c r="E11199" s="146">
        <v>29156.34</v>
      </c>
    </row>
    <row r="11200" spans="2:5" x14ac:dyDescent="0.2">
      <c r="B11200" s="144" t="s">
        <v>46658</v>
      </c>
      <c r="C11200" s="145" t="s">
        <v>46659</v>
      </c>
      <c r="D11200" s="145" t="s">
        <v>1549</v>
      </c>
      <c r="E11200" s="146">
        <v>30463.32</v>
      </c>
    </row>
    <row r="11201" spans="2:5" x14ac:dyDescent="0.2">
      <c r="B11201" s="144" t="s">
        <v>46660</v>
      </c>
      <c r="C11201" s="145" t="s">
        <v>46661</v>
      </c>
      <c r="D11201" s="145" t="s">
        <v>1549</v>
      </c>
      <c r="E11201" s="146">
        <v>43206.15</v>
      </c>
    </row>
    <row r="11202" spans="2:5" x14ac:dyDescent="0.2">
      <c r="B11202" s="144" t="s">
        <v>46662</v>
      </c>
      <c r="C11202" s="145" t="s">
        <v>46663</v>
      </c>
      <c r="D11202" s="145" t="s">
        <v>1549</v>
      </c>
      <c r="E11202" s="146">
        <v>44042.47</v>
      </c>
    </row>
    <row r="11203" spans="2:5" x14ac:dyDescent="0.2">
      <c r="B11203" s="144" t="s">
        <v>46664</v>
      </c>
      <c r="C11203" s="145" t="s">
        <v>46665</v>
      </c>
      <c r="D11203" s="145" t="s">
        <v>1549</v>
      </c>
      <c r="E11203" s="146">
        <v>59371.56</v>
      </c>
    </row>
    <row r="11204" spans="2:5" x14ac:dyDescent="0.2">
      <c r="B11204" s="144" t="s">
        <v>46666</v>
      </c>
      <c r="C11204" s="145" t="s">
        <v>46667</v>
      </c>
      <c r="D11204" s="145" t="s">
        <v>1549</v>
      </c>
      <c r="E11204" s="146">
        <v>60007.13</v>
      </c>
    </row>
    <row r="11205" spans="2:5" x14ac:dyDescent="0.2">
      <c r="B11205" s="144" t="s">
        <v>46668</v>
      </c>
      <c r="C11205" s="145" t="s">
        <v>46669</v>
      </c>
      <c r="D11205" s="145" t="s">
        <v>1549</v>
      </c>
      <c r="E11205" s="146">
        <v>674.38</v>
      </c>
    </row>
    <row r="11206" spans="2:5" x14ac:dyDescent="0.2">
      <c r="B11206" s="144" t="s">
        <v>46670</v>
      </c>
      <c r="C11206" s="145" t="s">
        <v>46671</v>
      </c>
      <c r="D11206" s="145" t="s">
        <v>1549</v>
      </c>
      <c r="E11206" s="146">
        <v>68624.800000000003</v>
      </c>
    </row>
    <row r="11207" spans="2:5" x14ac:dyDescent="0.2">
      <c r="B11207" s="144" t="s">
        <v>46672</v>
      </c>
      <c r="C11207" s="145" t="s">
        <v>46673</v>
      </c>
      <c r="D11207" s="145" t="s">
        <v>1549</v>
      </c>
      <c r="E11207" s="146">
        <v>71950.78</v>
      </c>
    </row>
    <row r="11208" spans="2:5" x14ac:dyDescent="0.2">
      <c r="B11208" s="144" t="s">
        <v>46674</v>
      </c>
      <c r="C11208" s="145" t="s">
        <v>46675</v>
      </c>
      <c r="D11208" s="145" t="s">
        <v>1549</v>
      </c>
      <c r="E11208" s="146">
        <v>84503.76</v>
      </c>
    </row>
    <row r="11209" spans="2:5" x14ac:dyDescent="0.2">
      <c r="B11209" s="144" t="s">
        <v>46676</v>
      </c>
      <c r="C11209" s="145" t="s">
        <v>46677</v>
      </c>
      <c r="D11209" s="145" t="s">
        <v>1549</v>
      </c>
      <c r="E11209" s="146">
        <v>82092.759999999995</v>
      </c>
    </row>
    <row r="11210" spans="2:5" x14ac:dyDescent="0.2">
      <c r="B11210" s="144" t="s">
        <v>46678</v>
      </c>
      <c r="C11210" s="145" t="s">
        <v>46679</v>
      </c>
      <c r="D11210" s="145" t="s">
        <v>1549</v>
      </c>
      <c r="E11210" s="146">
        <v>105064.51</v>
      </c>
    </row>
    <row r="11211" spans="2:5" x14ac:dyDescent="0.2">
      <c r="B11211" s="144" t="s">
        <v>46680</v>
      </c>
      <c r="C11211" s="145" t="s">
        <v>46681</v>
      </c>
      <c r="D11211" s="145" t="s">
        <v>1549</v>
      </c>
      <c r="E11211" s="146">
        <v>106154.71</v>
      </c>
    </row>
    <row r="11212" spans="2:5" x14ac:dyDescent="0.2">
      <c r="B11212" s="144" t="s">
        <v>46682</v>
      </c>
      <c r="C11212" s="145" t="s">
        <v>46683</v>
      </c>
      <c r="D11212" s="145" t="s">
        <v>1549</v>
      </c>
      <c r="E11212" s="146">
        <v>113864.93</v>
      </c>
    </row>
    <row r="11213" spans="2:5" x14ac:dyDescent="0.2">
      <c r="B11213" s="144" t="s">
        <v>46684</v>
      </c>
      <c r="C11213" s="145" t="s">
        <v>46685</v>
      </c>
      <c r="D11213" s="145" t="s">
        <v>1549</v>
      </c>
      <c r="E11213" s="146">
        <v>3297.91</v>
      </c>
    </row>
    <row r="11214" spans="2:5" x14ac:dyDescent="0.2">
      <c r="B11214" s="144" t="s">
        <v>46686</v>
      </c>
      <c r="C11214" s="145" t="s">
        <v>46687</v>
      </c>
      <c r="D11214" s="145" t="s">
        <v>1549</v>
      </c>
      <c r="E11214" s="146">
        <v>3287.53</v>
      </c>
    </row>
    <row r="11215" spans="2:5" x14ac:dyDescent="0.2">
      <c r="B11215" s="144" t="s">
        <v>46688</v>
      </c>
      <c r="C11215" s="145" t="s">
        <v>46689</v>
      </c>
      <c r="D11215" s="145" t="s">
        <v>1549</v>
      </c>
      <c r="E11215" s="146">
        <v>3504.97</v>
      </c>
    </row>
    <row r="11216" spans="2:5" x14ac:dyDescent="0.2">
      <c r="B11216" s="144" t="s">
        <v>46690</v>
      </c>
      <c r="C11216" s="145" t="s">
        <v>46691</v>
      </c>
      <c r="D11216" s="145" t="s">
        <v>1549</v>
      </c>
      <c r="E11216" s="146">
        <v>4163.21</v>
      </c>
    </row>
    <row r="11217" spans="2:5" x14ac:dyDescent="0.2">
      <c r="B11217" s="144" t="s">
        <v>46692</v>
      </c>
      <c r="C11217" s="145" t="s">
        <v>46693</v>
      </c>
      <c r="D11217" s="145" t="s">
        <v>1549</v>
      </c>
      <c r="E11217" s="146">
        <v>4110.6499999999996</v>
      </c>
    </row>
    <row r="11218" spans="2:5" x14ac:dyDescent="0.2">
      <c r="B11218" s="144" t="s">
        <v>46694</v>
      </c>
      <c r="C11218" s="145" t="s">
        <v>46695</v>
      </c>
      <c r="D11218" s="145" t="s">
        <v>1549</v>
      </c>
      <c r="E11218" s="146">
        <v>4257.8599999999997</v>
      </c>
    </row>
    <row r="11219" spans="2:5" x14ac:dyDescent="0.2">
      <c r="B11219" s="144" t="s">
        <v>46696</v>
      </c>
      <c r="C11219" s="145" t="s">
        <v>46697</v>
      </c>
      <c r="D11219" s="145" t="s">
        <v>1549</v>
      </c>
      <c r="E11219" s="146">
        <v>20926.39</v>
      </c>
    </row>
    <row r="11220" spans="2:5" x14ac:dyDescent="0.2">
      <c r="B11220" s="144" t="s">
        <v>46698</v>
      </c>
      <c r="C11220" s="145" t="s">
        <v>46699</v>
      </c>
      <c r="D11220" s="145" t="s">
        <v>1549</v>
      </c>
      <c r="E11220" s="146">
        <v>23255.42</v>
      </c>
    </row>
    <row r="11221" spans="2:5" x14ac:dyDescent="0.2">
      <c r="B11221" s="144" t="s">
        <v>46700</v>
      </c>
      <c r="C11221" s="145" t="s">
        <v>46701</v>
      </c>
      <c r="D11221" s="145" t="s">
        <v>1549</v>
      </c>
      <c r="E11221" s="146">
        <v>21259.35</v>
      </c>
    </row>
    <row r="11222" spans="2:5" x14ac:dyDescent="0.2">
      <c r="B11222" s="144" t="s">
        <v>46702</v>
      </c>
      <c r="C11222" s="145" t="s">
        <v>46703</v>
      </c>
      <c r="D11222" s="145" t="s">
        <v>1549</v>
      </c>
      <c r="E11222" s="146">
        <v>24206.45</v>
      </c>
    </row>
    <row r="11223" spans="2:5" x14ac:dyDescent="0.2">
      <c r="B11223" s="144" t="s">
        <v>46704</v>
      </c>
      <c r="C11223" s="145" t="s">
        <v>46705</v>
      </c>
      <c r="D11223" s="145" t="s">
        <v>1549</v>
      </c>
      <c r="E11223" s="146">
        <v>25058.25</v>
      </c>
    </row>
    <row r="11224" spans="2:5" x14ac:dyDescent="0.2">
      <c r="B11224" s="144" t="s">
        <v>46706</v>
      </c>
      <c r="C11224" s="145" t="s">
        <v>46707</v>
      </c>
      <c r="D11224" s="145" t="s">
        <v>1549</v>
      </c>
      <c r="E11224" s="146">
        <v>25133.62</v>
      </c>
    </row>
    <row r="11225" spans="2:5" x14ac:dyDescent="0.2">
      <c r="B11225" s="144" t="s">
        <v>46708</v>
      </c>
      <c r="C11225" s="145" t="s">
        <v>46709</v>
      </c>
      <c r="D11225" s="145" t="s">
        <v>1549</v>
      </c>
      <c r="E11225" s="146">
        <v>30496.57</v>
      </c>
    </row>
    <row r="11226" spans="2:5" x14ac:dyDescent="0.2">
      <c r="B11226" s="144" t="s">
        <v>46710</v>
      </c>
      <c r="C11226" s="145" t="s">
        <v>46711</v>
      </c>
      <c r="D11226" s="145" t="s">
        <v>1549</v>
      </c>
      <c r="E11226" s="146">
        <v>30545.200000000001</v>
      </c>
    </row>
    <row r="11227" spans="2:5" x14ac:dyDescent="0.2">
      <c r="B11227" s="144" t="s">
        <v>46712</v>
      </c>
      <c r="C11227" s="145" t="s">
        <v>46713</v>
      </c>
      <c r="D11227" s="145" t="s">
        <v>1549</v>
      </c>
      <c r="E11227" s="146">
        <v>30789.67</v>
      </c>
    </row>
    <row r="11228" spans="2:5" x14ac:dyDescent="0.2">
      <c r="B11228" s="144" t="s">
        <v>46714</v>
      </c>
      <c r="C11228" s="145" t="s">
        <v>46715</v>
      </c>
      <c r="D11228" s="145" t="s">
        <v>1549</v>
      </c>
      <c r="E11228" s="146">
        <v>31472.5</v>
      </c>
    </row>
    <row r="11229" spans="2:5" x14ac:dyDescent="0.2">
      <c r="B11229" s="144" t="s">
        <v>46716</v>
      </c>
      <c r="C11229" s="145" t="s">
        <v>46717</v>
      </c>
      <c r="D11229" s="145" t="s">
        <v>1549</v>
      </c>
      <c r="E11229" s="146">
        <v>31418.9</v>
      </c>
    </row>
    <row r="11230" spans="2:5" x14ac:dyDescent="0.2">
      <c r="B11230" s="144" t="s">
        <v>46718</v>
      </c>
      <c r="C11230" s="145" t="s">
        <v>46719</v>
      </c>
      <c r="D11230" s="145" t="s">
        <v>1549</v>
      </c>
      <c r="E11230" s="146">
        <v>38542.65</v>
      </c>
    </row>
    <row r="11231" spans="2:5" x14ac:dyDescent="0.2">
      <c r="B11231" s="144" t="s">
        <v>46720</v>
      </c>
      <c r="C11231" s="145" t="s">
        <v>46721</v>
      </c>
      <c r="D11231" s="145" t="s">
        <v>1549</v>
      </c>
      <c r="E11231" s="146">
        <v>47082.46</v>
      </c>
    </row>
    <row r="11232" spans="2:5" x14ac:dyDescent="0.2">
      <c r="B11232" s="144" t="s">
        <v>46722</v>
      </c>
      <c r="C11232" s="145" t="s">
        <v>46723</v>
      </c>
      <c r="D11232" s="145" t="s">
        <v>1549</v>
      </c>
      <c r="E11232" s="146">
        <v>45532.04</v>
      </c>
    </row>
    <row r="11233" spans="2:5" x14ac:dyDescent="0.2">
      <c r="B11233" s="144" t="s">
        <v>46724</v>
      </c>
      <c r="C11233" s="145" t="s">
        <v>46725</v>
      </c>
      <c r="D11233" s="145" t="s">
        <v>1549</v>
      </c>
      <c r="E11233" s="146">
        <v>52978.26</v>
      </c>
    </row>
    <row r="11234" spans="2:5" x14ac:dyDescent="0.2">
      <c r="B11234" s="144" t="s">
        <v>46726</v>
      </c>
      <c r="C11234" s="145" t="s">
        <v>46727</v>
      </c>
      <c r="D11234" s="145" t="s">
        <v>1549</v>
      </c>
      <c r="E11234" s="146">
        <v>57342.89</v>
      </c>
    </row>
    <row r="11235" spans="2:5" x14ac:dyDescent="0.2">
      <c r="B11235" s="144" t="s">
        <v>46728</v>
      </c>
      <c r="C11235" s="145" t="s">
        <v>46729</v>
      </c>
      <c r="D11235" s="145" t="s">
        <v>1549</v>
      </c>
      <c r="E11235" s="146">
        <v>63063.07</v>
      </c>
    </row>
    <row r="11236" spans="2:5" x14ac:dyDescent="0.2">
      <c r="B11236" s="144" t="s">
        <v>46730</v>
      </c>
      <c r="C11236" s="145" t="s">
        <v>46731</v>
      </c>
      <c r="D11236" s="145" t="s">
        <v>1549</v>
      </c>
      <c r="E11236" s="146">
        <v>64751.97</v>
      </c>
    </row>
    <row r="11237" spans="2:5" x14ac:dyDescent="0.2">
      <c r="B11237" s="144" t="s">
        <v>46732</v>
      </c>
      <c r="C11237" s="145" t="s">
        <v>46733</v>
      </c>
      <c r="D11237" s="145" t="s">
        <v>1549</v>
      </c>
      <c r="E11237" s="146">
        <v>75916.039999999994</v>
      </c>
    </row>
    <row r="11238" spans="2:5" x14ac:dyDescent="0.2">
      <c r="B11238" s="144" t="s">
        <v>46734</v>
      </c>
      <c r="C11238" s="145" t="s">
        <v>46735</v>
      </c>
      <c r="D11238" s="145" t="s">
        <v>1549</v>
      </c>
      <c r="E11238" s="146">
        <v>76238.570000000007</v>
      </c>
    </row>
    <row r="11239" spans="2:5" x14ac:dyDescent="0.2">
      <c r="B11239" s="144" t="s">
        <v>46736</v>
      </c>
      <c r="C11239" s="145" t="s">
        <v>46737</v>
      </c>
      <c r="D11239" s="145" t="s">
        <v>1549</v>
      </c>
      <c r="E11239" s="146">
        <v>73325.929999999993</v>
      </c>
    </row>
    <row r="11240" spans="2:5" x14ac:dyDescent="0.2">
      <c r="B11240" s="144" t="s">
        <v>46738</v>
      </c>
      <c r="C11240" s="145" t="s">
        <v>46739</v>
      </c>
      <c r="D11240" s="145" t="s">
        <v>1549</v>
      </c>
      <c r="E11240" s="146">
        <v>85910.34</v>
      </c>
    </row>
    <row r="11241" spans="2:5" x14ac:dyDescent="0.2">
      <c r="B11241" s="144" t="s">
        <v>46740</v>
      </c>
      <c r="C11241" s="145" t="s">
        <v>46741</v>
      </c>
      <c r="D11241" s="145" t="s">
        <v>1549</v>
      </c>
      <c r="E11241" s="146">
        <v>85675.33</v>
      </c>
    </row>
    <row r="11242" spans="2:5" x14ac:dyDescent="0.2">
      <c r="B11242" s="144" t="s">
        <v>46742</v>
      </c>
      <c r="C11242" s="145" t="s">
        <v>46743</v>
      </c>
      <c r="D11242" s="145" t="s">
        <v>1549</v>
      </c>
      <c r="E11242" s="146">
        <v>91428.04</v>
      </c>
    </row>
    <row r="11243" spans="2:5" x14ac:dyDescent="0.2">
      <c r="B11243" s="144" t="s">
        <v>46744</v>
      </c>
      <c r="C11243" s="145" t="s">
        <v>46745</v>
      </c>
      <c r="D11243" s="145" t="s">
        <v>1549</v>
      </c>
      <c r="E11243" s="146">
        <v>110551.31</v>
      </c>
    </row>
    <row r="11244" spans="2:5" x14ac:dyDescent="0.2">
      <c r="B11244" s="144" t="s">
        <v>46746</v>
      </c>
      <c r="C11244" s="145" t="s">
        <v>46747</v>
      </c>
      <c r="D11244" s="145" t="s">
        <v>1549</v>
      </c>
      <c r="E11244" s="146">
        <v>114038.94</v>
      </c>
    </row>
    <row r="11245" spans="2:5" x14ac:dyDescent="0.2">
      <c r="B11245" s="144" t="s">
        <v>46748</v>
      </c>
      <c r="C11245" s="145" t="s">
        <v>46749</v>
      </c>
      <c r="D11245" s="145" t="s">
        <v>1549</v>
      </c>
      <c r="E11245" s="146">
        <v>110743.06</v>
      </c>
    </row>
    <row r="11246" spans="2:5" x14ac:dyDescent="0.2">
      <c r="B11246" s="144" t="s">
        <v>46750</v>
      </c>
      <c r="C11246" s="145" t="s">
        <v>46751</v>
      </c>
      <c r="D11246" s="145" t="s">
        <v>1549</v>
      </c>
      <c r="E11246" s="146">
        <v>27720.21</v>
      </c>
    </row>
    <row r="11247" spans="2:5" x14ac:dyDescent="0.2">
      <c r="B11247" s="144" t="s">
        <v>46752</v>
      </c>
      <c r="C11247" s="145" t="s">
        <v>46753</v>
      </c>
      <c r="D11247" s="145" t="s">
        <v>1549</v>
      </c>
      <c r="E11247" s="146">
        <v>27902.65</v>
      </c>
    </row>
    <row r="11248" spans="2:5" x14ac:dyDescent="0.2">
      <c r="B11248" s="144" t="s">
        <v>46754</v>
      </c>
      <c r="C11248" s="145" t="s">
        <v>46755</v>
      </c>
      <c r="D11248" s="145" t="s">
        <v>1549</v>
      </c>
      <c r="E11248" s="146">
        <v>28218.68</v>
      </c>
    </row>
    <row r="11249" spans="2:5" x14ac:dyDescent="0.2">
      <c r="B11249" s="144" t="s">
        <v>46756</v>
      </c>
      <c r="C11249" s="145" t="s">
        <v>46757</v>
      </c>
      <c r="D11249" s="145" t="s">
        <v>1549</v>
      </c>
      <c r="E11249" s="146">
        <v>29382.57</v>
      </c>
    </row>
    <row r="11250" spans="2:5" x14ac:dyDescent="0.2">
      <c r="B11250" s="144" t="s">
        <v>46758</v>
      </c>
      <c r="C11250" s="145" t="s">
        <v>46759</v>
      </c>
      <c r="D11250" s="145" t="s">
        <v>1549</v>
      </c>
      <c r="E11250" s="146">
        <v>30547.62</v>
      </c>
    </row>
    <row r="11251" spans="2:5" x14ac:dyDescent="0.2">
      <c r="B11251" s="144" t="s">
        <v>46760</v>
      </c>
      <c r="C11251" s="145" t="s">
        <v>46761</v>
      </c>
      <c r="D11251" s="145" t="s">
        <v>1549</v>
      </c>
      <c r="E11251" s="146">
        <v>30389.77</v>
      </c>
    </row>
    <row r="11252" spans="2:5" x14ac:dyDescent="0.2">
      <c r="B11252" s="144" t="s">
        <v>46762</v>
      </c>
      <c r="C11252" s="145" t="s">
        <v>46763</v>
      </c>
      <c r="D11252" s="145" t="s">
        <v>1549</v>
      </c>
      <c r="E11252" s="146">
        <v>34833.99</v>
      </c>
    </row>
    <row r="11253" spans="2:5" x14ac:dyDescent="0.2">
      <c r="B11253" s="144" t="s">
        <v>46764</v>
      </c>
      <c r="C11253" s="145" t="s">
        <v>46765</v>
      </c>
      <c r="D11253" s="145" t="s">
        <v>1549</v>
      </c>
      <c r="E11253" s="146">
        <v>35688.089999999997</v>
      </c>
    </row>
    <row r="11254" spans="2:5" x14ac:dyDescent="0.2">
      <c r="B11254" s="144" t="s">
        <v>46766</v>
      </c>
      <c r="C11254" s="145" t="s">
        <v>46767</v>
      </c>
      <c r="D11254" s="145" t="s">
        <v>1549</v>
      </c>
      <c r="E11254" s="146">
        <v>35514.67</v>
      </c>
    </row>
    <row r="11255" spans="2:5" x14ac:dyDescent="0.2">
      <c r="B11255" s="144" t="s">
        <v>46768</v>
      </c>
      <c r="C11255" s="145" t="s">
        <v>46769</v>
      </c>
      <c r="D11255" s="145" t="s">
        <v>1549</v>
      </c>
      <c r="E11255" s="146">
        <v>36603.040000000001</v>
      </c>
    </row>
    <row r="11256" spans="2:5" x14ac:dyDescent="0.2">
      <c r="B11256" s="144" t="s">
        <v>46770</v>
      </c>
      <c r="C11256" s="145" t="s">
        <v>46771</v>
      </c>
      <c r="D11256" s="145" t="s">
        <v>1549</v>
      </c>
      <c r="E11256" s="146">
        <v>36600.03</v>
      </c>
    </row>
    <row r="11257" spans="2:5" x14ac:dyDescent="0.2">
      <c r="B11257" s="144" t="s">
        <v>46772</v>
      </c>
      <c r="C11257" s="145" t="s">
        <v>46773</v>
      </c>
      <c r="D11257" s="145" t="s">
        <v>1549</v>
      </c>
      <c r="E11257" s="146">
        <v>37851.83</v>
      </c>
    </row>
    <row r="11258" spans="2:5" x14ac:dyDescent="0.2">
      <c r="B11258" s="144" t="s">
        <v>46774</v>
      </c>
      <c r="C11258" s="145" t="s">
        <v>46775</v>
      </c>
      <c r="D11258" s="145" t="s">
        <v>1549</v>
      </c>
      <c r="E11258" s="146">
        <v>49600.07</v>
      </c>
    </row>
    <row r="11259" spans="2:5" x14ac:dyDescent="0.2">
      <c r="B11259" s="144" t="s">
        <v>46776</v>
      </c>
      <c r="C11259" s="145" t="s">
        <v>46777</v>
      </c>
      <c r="D11259" s="145" t="s">
        <v>1549</v>
      </c>
      <c r="E11259" s="146">
        <v>50215.1</v>
      </c>
    </row>
    <row r="11260" spans="2:5" x14ac:dyDescent="0.2">
      <c r="B11260" s="144" t="s">
        <v>46778</v>
      </c>
      <c r="C11260" s="145" t="s">
        <v>46779</v>
      </c>
      <c r="D11260" s="145" t="s">
        <v>1549</v>
      </c>
      <c r="E11260" s="146">
        <v>58618.9</v>
      </c>
    </row>
    <row r="11261" spans="2:5" x14ac:dyDescent="0.2">
      <c r="B11261" s="144" t="s">
        <v>46780</v>
      </c>
      <c r="C11261" s="145" t="s">
        <v>46781</v>
      </c>
      <c r="D11261" s="145" t="s">
        <v>1549</v>
      </c>
      <c r="E11261" s="146">
        <v>65931.94</v>
      </c>
    </row>
    <row r="11262" spans="2:5" x14ac:dyDescent="0.2">
      <c r="B11262" s="144" t="s">
        <v>46782</v>
      </c>
      <c r="C11262" s="145" t="s">
        <v>46783</v>
      </c>
      <c r="D11262" s="145" t="s">
        <v>1549</v>
      </c>
      <c r="E11262" s="146">
        <v>66610.3</v>
      </c>
    </row>
    <row r="11263" spans="2:5" x14ac:dyDescent="0.2">
      <c r="B11263" s="144" t="s">
        <v>46784</v>
      </c>
      <c r="C11263" s="145" t="s">
        <v>46785</v>
      </c>
      <c r="D11263" s="145" t="s">
        <v>1549</v>
      </c>
      <c r="E11263" s="146">
        <v>68325.42</v>
      </c>
    </row>
    <row r="11264" spans="2:5" x14ac:dyDescent="0.2">
      <c r="B11264" s="144" t="s">
        <v>46786</v>
      </c>
      <c r="C11264" s="145" t="s">
        <v>46787</v>
      </c>
      <c r="D11264" s="145" t="s">
        <v>1549</v>
      </c>
      <c r="E11264" s="146">
        <v>75230.240000000005</v>
      </c>
    </row>
    <row r="11265" spans="2:5" x14ac:dyDescent="0.2">
      <c r="B11265" s="144" t="s">
        <v>46788</v>
      </c>
      <c r="C11265" s="145" t="s">
        <v>46789</v>
      </c>
      <c r="D11265" s="145" t="s">
        <v>1549</v>
      </c>
      <c r="E11265" s="146">
        <v>79573</v>
      </c>
    </row>
    <row r="11266" spans="2:5" x14ac:dyDescent="0.2">
      <c r="B11266" s="144" t="s">
        <v>46790</v>
      </c>
      <c r="C11266" s="145" t="s">
        <v>46791</v>
      </c>
      <c r="D11266" s="145" t="s">
        <v>1549</v>
      </c>
      <c r="E11266" s="146">
        <v>79301.09</v>
      </c>
    </row>
    <row r="11267" spans="2:5" x14ac:dyDescent="0.2">
      <c r="B11267" s="144" t="s">
        <v>46792</v>
      </c>
      <c r="C11267" s="145" t="s">
        <v>46793</v>
      </c>
      <c r="D11267" s="145" t="s">
        <v>1549</v>
      </c>
      <c r="E11267" s="146">
        <v>89138.76</v>
      </c>
    </row>
    <row r="11268" spans="2:5" x14ac:dyDescent="0.2">
      <c r="B11268" s="144" t="s">
        <v>46794</v>
      </c>
      <c r="C11268" s="145" t="s">
        <v>46795</v>
      </c>
      <c r="D11268" s="145" t="s">
        <v>1549</v>
      </c>
      <c r="E11268" s="146">
        <v>89045.4</v>
      </c>
    </row>
    <row r="11269" spans="2:5" x14ac:dyDescent="0.2">
      <c r="B11269" s="144" t="s">
        <v>46796</v>
      </c>
      <c r="C11269" s="145" t="s">
        <v>46797</v>
      </c>
      <c r="D11269" s="145" t="s">
        <v>1549</v>
      </c>
      <c r="E11269" s="146">
        <v>88974.16</v>
      </c>
    </row>
    <row r="11270" spans="2:5" x14ac:dyDescent="0.2">
      <c r="B11270" s="144" t="s">
        <v>46798</v>
      </c>
      <c r="C11270" s="145" t="s">
        <v>46799</v>
      </c>
      <c r="D11270" s="145" t="s">
        <v>1549</v>
      </c>
      <c r="E11270" s="146">
        <v>105146.86</v>
      </c>
    </row>
    <row r="11271" spans="2:5" x14ac:dyDescent="0.2">
      <c r="B11271" s="144" t="s">
        <v>46800</v>
      </c>
      <c r="C11271" s="145" t="s">
        <v>46801</v>
      </c>
      <c r="D11271" s="145" t="s">
        <v>1549</v>
      </c>
      <c r="E11271" s="146">
        <v>105146.86</v>
      </c>
    </row>
    <row r="11272" spans="2:5" x14ac:dyDescent="0.2">
      <c r="B11272" s="144" t="s">
        <v>46802</v>
      </c>
      <c r="C11272" s="145" t="s">
        <v>46803</v>
      </c>
      <c r="D11272" s="145" t="s">
        <v>1549</v>
      </c>
      <c r="E11272" s="146">
        <v>115004.29</v>
      </c>
    </row>
    <row r="11273" spans="2:5" x14ac:dyDescent="0.2">
      <c r="B11273" s="144" t="s">
        <v>46804</v>
      </c>
      <c r="C11273" s="145" t="s">
        <v>46805</v>
      </c>
      <c r="D11273" s="145" t="s">
        <v>1549</v>
      </c>
      <c r="E11273" s="146">
        <v>26931.91</v>
      </c>
    </row>
    <row r="11274" spans="2:5" x14ac:dyDescent="0.2">
      <c r="B11274" s="144" t="s">
        <v>46806</v>
      </c>
      <c r="C11274" s="145" t="s">
        <v>46807</v>
      </c>
      <c r="D11274" s="145" t="s">
        <v>1549</v>
      </c>
      <c r="E11274" s="146">
        <v>23506.61</v>
      </c>
    </row>
    <row r="11275" spans="2:5" x14ac:dyDescent="0.2">
      <c r="B11275" s="144" t="s">
        <v>46808</v>
      </c>
      <c r="C11275" s="145" t="s">
        <v>46809</v>
      </c>
      <c r="D11275" s="145" t="s">
        <v>1549</v>
      </c>
      <c r="E11275" s="146">
        <v>27060.35</v>
      </c>
    </row>
    <row r="11276" spans="2:5" x14ac:dyDescent="0.2">
      <c r="B11276" s="144" t="s">
        <v>46810</v>
      </c>
      <c r="C11276" s="145" t="s">
        <v>46811</v>
      </c>
      <c r="D11276" s="145" t="s">
        <v>1549</v>
      </c>
      <c r="E11276" s="146">
        <v>28331.02</v>
      </c>
    </row>
    <row r="11277" spans="2:5" x14ac:dyDescent="0.2">
      <c r="B11277" s="144" t="s">
        <v>46812</v>
      </c>
      <c r="C11277" s="145" t="s">
        <v>46813</v>
      </c>
      <c r="D11277" s="145" t="s">
        <v>1549</v>
      </c>
      <c r="E11277" s="146">
        <v>28833.4</v>
      </c>
    </row>
    <row r="11278" spans="2:5" x14ac:dyDescent="0.2">
      <c r="B11278" s="144" t="s">
        <v>46814</v>
      </c>
      <c r="C11278" s="145" t="s">
        <v>46815</v>
      </c>
      <c r="D11278" s="145" t="s">
        <v>1549</v>
      </c>
      <c r="E11278" s="146">
        <v>29252.7</v>
      </c>
    </row>
    <row r="11279" spans="2:5" x14ac:dyDescent="0.2">
      <c r="B11279" s="144" t="s">
        <v>46816</v>
      </c>
      <c r="C11279" s="145" t="s">
        <v>46817</v>
      </c>
      <c r="D11279" s="145" t="s">
        <v>1549</v>
      </c>
      <c r="E11279" s="146">
        <v>33421.370000000003</v>
      </c>
    </row>
    <row r="11280" spans="2:5" x14ac:dyDescent="0.2">
      <c r="B11280" s="144" t="s">
        <v>46818</v>
      </c>
      <c r="C11280" s="145" t="s">
        <v>46819</v>
      </c>
      <c r="D11280" s="145" t="s">
        <v>1549</v>
      </c>
      <c r="E11280" s="146">
        <v>33503.33</v>
      </c>
    </row>
    <row r="11281" spans="2:5" x14ac:dyDescent="0.2">
      <c r="B11281" s="144" t="s">
        <v>46820</v>
      </c>
      <c r="C11281" s="145" t="s">
        <v>46821</v>
      </c>
      <c r="D11281" s="145" t="s">
        <v>1549</v>
      </c>
      <c r="E11281" s="146">
        <v>34076.559999999998</v>
      </c>
    </row>
    <row r="11282" spans="2:5" x14ac:dyDescent="0.2">
      <c r="B11282" s="144" t="s">
        <v>46822</v>
      </c>
      <c r="C11282" s="145" t="s">
        <v>46823</v>
      </c>
      <c r="D11282" s="145" t="s">
        <v>1549</v>
      </c>
      <c r="E11282" s="146">
        <v>39091.019999999997</v>
      </c>
    </row>
    <row r="11283" spans="2:5" x14ac:dyDescent="0.2">
      <c r="B11283" s="144" t="s">
        <v>46824</v>
      </c>
      <c r="C11283" s="145" t="s">
        <v>46825</v>
      </c>
      <c r="D11283" s="145" t="s">
        <v>1549</v>
      </c>
      <c r="E11283" s="146">
        <v>37455.910000000003</v>
      </c>
    </row>
    <row r="11284" spans="2:5" x14ac:dyDescent="0.2">
      <c r="B11284" s="144" t="s">
        <v>46826</v>
      </c>
      <c r="C11284" s="145" t="s">
        <v>46827</v>
      </c>
      <c r="D11284" s="145" t="s">
        <v>1549</v>
      </c>
      <c r="E11284" s="146">
        <v>41697.96</v>
      </c>
    </row>
    <row r="11285" spans="2:5" x14ac:dyDescent="0.2">
      <c r="B11285" s="144" t="s">
        <v>46828</v>
      </c>
      <c r="C11285" s="145" t="s">
        <v>46829</v>
      </c>
      <c r="D11285" s="145" t="s">
        <v>1549</v>
      </c>
      <c r="E11285" s="146">
        <v>49378.14</v>
      </c>
    </row>
    <row r="11286" spans="2:5" x14ac:dyDescent="0.2">
      <c r="B11286" s="144" t="s">
        <v>46830</v>
      </c>
      <c r="C11286" s="145" t="s">
        <v>46831</v>
      </c>
      <c r="D11286" s="145" t="s">
        <v>1549</v>
      </c>
      <c r="E11286" s="146">
        <v>47780.51</v>
      </c>
    </row>
    <row r="11287" spans="2:5" x14ac:dyDescent="0.2">
      <c r="B11287" s="144" t="s">
        <v>46832</v>
      </c>
      <c r="C11287" s="145" t="s">
        <v>46833</v>
      </c>
      <c r="D11287" s="145" t="s">
        <v>1549</v>
      </c>
      <c r="E11287" s="146">
        <v>52280.51</v>
      </c>
    </row>
    <row r="11288" spans="2:5" x14ac:dyDescent="0.2">
      <c r="B11288" s="144" t="s">
        <v>46834</v>
      </c>
      <c r="C11288" s="145" t="s">
        <v>46835</v>
      </c>
      <c r="D11288" s="145" t="s">
        <v>1549</v>
      </c>
      <c r="E11288" s="146">
        <v>59490.69</v>
      </c>
    </row>
    <row r="11289" spans="2:5" x14ac:dyDescent="0.2">
      <c r="B11289" s="144" t="s">
        <v>46836</v>
      </c>
      <c r="C11289" s="145" t="s">
        <v>46837</v>
      </c>
      <c r="D11289" s="145" t="s">
        <v>1549</v>
      </c>
      <c r="E11289" s="146">
        <v>69552.509999999995</v>
      </c>
    </row>
    <row r="11290" spans="2:5" x14ac:dyDescent="0.2">
      <c r="B11290" s="144" t="s">
        <v>46838</v>
      </c>
      <c r="C11290" s="145" t="s">
        <v>46839</v>
      </c>
      <c r="D11290" s="145" t="s">
        <v>1549</v>
      </c>
      <c r="E11290" s="146">
        <v>75283.62</v>
      </c>
    </row>
    <row r="11291" spans="2:5" x14ac:dyDescent="0.2">
      <c r="B11291" s="144" t="s">
        <v>46840</v>
      </c>
      <c r="C11291" s="145" t="s">
        <v>46841</v>
      </c>
      <c r="D11291" s="145" t="s">
        <v>1549</v>
      </c>
      <c r="E11291" s="146">
        <v>75779.100000000006</v>
      </c>
    </row>
    <row r="11292" spans="2:5" x14ac:dyDescent="0.2">
      <c r="B11292" s="144" t="s">
        <v>46842</v>
      </c>
      <c r="C11292" s="145" t="s">
        <v>46843</v>
      </c>
      <c r="D11292" s="145" t="s">
        <v>1549</v>
      </c>
      <c r="E11292" s="146">
        <v>77400.820000000007</v>
      </c>
    </row>
    <row r="11293" spans="2:5" x14ac:dyDescent="0.2">
      <c r="B11293" s="144" t="s">
        <v>46844</v>
      </c>
      <c r="C11293" s="145" t="s">
        <v>46845</v>
      </c>
      <c r="D11293" s="145" t="s">
        <v>1549</v>
      </c>
      <c r="E11293" s="146">
        <v>91863.39</v>
      </c>
    </row>
    <row r="11294" spans="2:5" x14ac:dyDescent="0.2">
      <c r="B11294" s="144" t="s">
        <v>46846</v>
      </c>
      <c r="C11294" s="145" t="s">
        <v>46847</v>
      </c>
      <c r="D11294" s="145" t="s">
        <v>1549</v>
      </c>
      <c r="E11294" s="146">
        <v>90233.87</v>
      </c>
    </row>
    <row r="11295" spans="2:5" x14ac:dyDescent="0.2">
      <c r="B11295" s="144" t="s">
        <v>46848</v>
      </c>
      <c r="C11295" s="145" t="s">
        <v>46849</v>
      </c>
      <c r="D11295" s="145" t="s">
        <v>1549</v>
      </c>
      <c r="E11295" s="146">
        <v>1036.98</v>
      </c>
    </row>
    <row r="11296" spans="2:5" x14ac:dyDescent="0.2">
      <c r="B11296" s="144" t="s">
        <v>46850</v>
      </c>
      <c r="C11296" s="145" t="s">
        <v>46851</v>
      </c>
      <c r="D11296" s="145" t="s">
        <v>1549</v>
      </c>
      <c r="E11296" s="146">
        <v>104566.58</v>
      </c>
    </row>
    <row r="11297" spans="2:5" x14ac:dyDescent="0.2">
      <c r="B11297" s="144" t="s">
        <v>46852</v>
      </c>
      <c r="C11297" s="145" t="s">
        <v>46853</v>
      </c>
      <c r="D11297" s="145" t="s">
        <v>1549</v>
      </c>
      <c r="E11297" s="146">
        <v>103176.72</v>
      </c>
    </row>
    <row r="11298" spans="2:5" x14ac:dyDescent="0.2">
      <c r="B11298" s="144" t="s">
        <v>46854</v>
      </c>
      <c r="C11298" s="145" t="s">
        <v>46855</v>
      </c>
      <c r="D11298" s="145" t="s">
        <v>1549</v>
      </c>
      <c r="E11298" s="146">
        <v>1444.95</v>
      </c>
    </row>
    <row r="11299" spans="2:5" x14ac:dyDescent="0.2">
      <c r="B11299" s="144" t="s">
        <v>46856</v>
      </c>
      <c r="C11299" s="145" t="s">
        <v>46857</v>
      </c>
      <c r="D11299" s="145" t="s">
        <v>1549</v>
      </c>
      <c r="E11299" s="146">
        <v>1850.81</v>
      </c>
    </row>
    <row r="11300" spans="2:5" x14ac:dyDescent="0.2">
      <c r="B11300" s="144" t="s">
        <v>46858</v>
      </c>
      <c r="C11300" s="145" t="s">
        <v>46859</v>
      </c>
      <c r="D11300" s="145" t="s">
        <v>1549</v>
      </c>
      <c r="E11300" s="146">
        <v>2717.05</v>
      </c>
    </row>
    <row r="11301" spans="2:5" x14ac:dyDescent="0.2">
      <c r="B11301" s="144" t="s">
        <v>46860</v>
      </c>
      <c r="C11301" s="145" t="s">
        <v>46861</v>
      </c>
      <c r="D11301" s="145" t="s">
        <v>1549</v>
      </c>
      <c r="E11301" s="146">
        <v>2974.68</v>
      </c>
    </row>
    <row r="11302" spans="2:5" x14ac:dyDescent="0.2">
      <c r="B11302" s="144" t="s">
        <v>46862</v>
      </c>
      <c r="C11302" s="145" t="s">
        <v>46863</v>
      </c>
      <c r="D11302" s="145" t="s">
        <v>1549</v>
      </c>
      <c r="E11302" s="146">
        <v>3537.77</v>
      </c>
    </row>
    <row r="11303" spans="2:5" x14ac:dyDescent="0.2">
      <c r="B11303" s="144" t="s">
        <v>46864</v>
      </c>
      <c r="C11303" s="145" t="s">
        <v>46865</v>
      </c>
      <c r="D11303" s="145" t="s">
        <v>1549</v>
      </c>
      <c r="E11303" s="146">
        <v>3901.65</v>
      </c>
    </row>
    <row r="11304" spans="2:5" x14ac:dyDescent="0.2">
      <c r="B11304" s="144" t="s">
        <v>46866</v>
      </c>
      <c r="C11304" s="145" t="s">
        <v>46867</v>
      </c>
      <c r="D11304" s="145" t="s">
        <v>1549</v>
      </c>
      <c r="E11304" s="146">
        <v>19862.509999999998</v>
      </c>
    </row>
    <row r="11305" spans="2:5" x14ac:dyDescent="0.2">
      <c r="B11305" s="144" t="s">
        <v>46868</v>
      </c>
      <c r="C11305" s="145" t="s">
        <v>46869</v>
      </c>
      <c r="D11305" s="145" t="s">
        <v>1549</v>
      </c>
      <c r="E11305" s="146">
        <v>20265.41</v>
      </c>
    </row>
    <row r="11306" spans="2:5" x14ac:dyDescent="0.2">
      <c r="B11306" s="144" t="s">
        <v>46870</v>
      </c>
      <c r="C11306" s="145" t="s">
        <v>46871</v>
      </c>
      <c r="D11306" s="145" t="s">
        <v>1549</v>
      </c>
      <c r="E11306" s="146">
        <v>23319.81</v>
      </c>
    </row>
    <row r="11307" spans="2:5" x14ac:dyDescent="0.2">
      <c r="B11307" s="144" t="s">
        <v>46872</v>
      </c>
      <c r="C11307" s="145" t="s">
        <v>46873</v>
      </c>
      <c r="D11307" s="145" t="s">
        <v>1549</v>
      </c>
      <c r="E11307" s="146">
        <v>24012.69</v>
      </c>
    </row>
    <row r="11308" spans="2:5" x14ac:dyDescent="0.2">
      <c r="B11308" s="144" t="s">
        <v>46874</v>
      </c>
      <c r="C11308" s="145" t="s">
        <v>46875</v>
      </c>
      <c r="D11308" s="145" t="s">
        <v>1549</v>
      </c>
      <c r="E11308" s="146">
        <v>28915.49</v>
      </c>
    </row>
    <row r="11309" spans="2:5" x14ac:dyDescent="0.2">
      <c r="B11309" s="144" t="s">
        <v>46876</v>
      </c>
      <c r="C11309" s="145" t="s">
        <v>46877</v>
      </c>
      <c r="D11309" s="145" t="s">
        <v>1549</v>
      </c>
      <c r="E11309" s="146">
        <v>29580.32</v>
      </c>
    </row>
    <row r="11310" spans="2:5" x14ac:dyDescent="0.2">
      <c r="B11310" s="144" t="s">
        <v>46878</v>
      </c>
      <c r="C11310" s="145" t="s">
        <v>46879</v>
      </c>
      <c r="D11310" s="145" t="s">
        <v>1549</v>
      </c>
      <c r="E11310" s="146">
        <v>30253.07</v>
      </c>
    </row>
    <row r="11311" spans="2:5" x14ac:dyDescent="0.2">
      <c r="B11311" s="144" t="s">
        <v>46880</v>
      </c>
      <c r="C11311" s="145" t="s">
        <v>46881</v>
      </c>
      <c r="D11311" s="145" t="s">
        <v>1549</v>
      </c>
      <c r="E11311" s="146">
        <v>30624.400000000001</v>
      </c>
    </row>
    <row r="11312" spans="2:5" x14ac:dyDescent="0.2">
      <c r="B11312" s="144" t="s">
        <v>46882</v>
      </c>
      <c r="C11312" s="145" t="s">
        <v>46883</v>
      </c>
      <c r="D11312" s="145" t="s">
        <v>1549</v>
      </c>
      <c r="E11312" s="146">
        <v>43639.75</v>
      </c>
    </row>
    <row r="11313" spans="2:5" x14ac:dyDescent="0.2">
      <c r="B11313" s="144" t="s">
        <v>46884</v>
      </c>
      <c r="C11313" s="145" t="s">
        <v>46885</v>
      </c>
      <c r="D11313" s="145" t="s">
        <v>1549</v>
      </c>
      <c r="E11313" s="146">
        <v>43781.65</v>
      </c>
    </row>
    <row r="11314" spans="2:5" x14ac:dyDescent="0.2">
      <c r="B11314" s="144" t="s">
        <v>46886</v>
      </c>
      <c r="C11314" s="145" t="s">
        <v>46887</v>
      </c>
      <c r="D11314" s="145" t="s">
        <v>1549</v>
      </c>
      <c r="E11314" s="146">
        <v>59520.97</v>
      </c>
    </row>
    <row r="11315" spans="2:5" x14ac:dyDescent="0.2">
      <c r="B11315" s="144" t="s">
        <v>46888</v>
      </c>
      <c r="C11315" s="145" t="s">
        <v>46889</v>
      </c>
      <c r="D11315" s="145" t="s">
        <v>1549</v>
      </c>
      <c r="E11315" s="146">
        <v>59991.8</v>
      </c>
    </row>
    <row r="11316" spans="2:5" x14ac:dyDescent="0.2">
      <c r="B11316" s="144" t="s">
        <v>46890</v>
      </c>
      <c r="C11316" s="145" t="s">
        <v>46891</v>
      </c>
      <c r="D11316" s="145" t="s">
        <v>1549</v>
      </c>
      <c r="E11316" s="146">
        <v>69638</v>
      </c>
    </row>
    <row r="11317" spans="2:5" x14ac:dyDescent="0.2">
      <c r="B11317" s="144" t="s">
        <v>46892</v>
      </c>
      <c r="C11317" s="145" t="s">
        <v>46893</v>
      </c>
      <c r="D11317" s="145" t="s">
        <v>1549</v>
      </c>
      <c r="E11317" s="146">
        <v>73273.119999999995</v>
      </c>
    </row>
    <row r="11318" spans="2:5" x14ac:dyDescent="0.2">
      <c r="B11318" s="144" t="s">
        <v>46894</v>
      </c>
      <c r="C11318" s="145" t="s">
        <v>46895</v>
      </c>
      <c r="D11318" s="145" t="s">
        <v>1549</v>
      </c>
      <c r="E11318" s="146">
        <v>84942.52</v>
      </c>
    </row>
    <row r="11319" spans="2:5" x14ac:dyDescent="0.2">
      <c r="B11319" s="144" t="s">
        <v>46896</v>
      </c>
      <c r="C11319" s="145" t="s">
        <v>46897</v>
      </c>
      <c r="D11319" s="145" t="s">
        <v>1549</v>
      </c>
      <c r="E11319" s="146">
        <v>81661.600000000006</v>
      </c>
    </row>
    <row r="11320" spans="2:5" x14ac:dyDescent="0.2">
      <c r="B11320" s="144" t="s">
        <v>46898</v>
      </c>
      <c r="C11320" s="145" t="s">
        <v>46899</v>
      </c>
      <c r="D11320" s="145" t="s">
        <v>1549</v>
      </c>
      <c r="E11320" s="146">
        <v>561.13</v>
      </c>
    </row>
    <row r="11321" spans="2:5" x14ac:dyDescent="0.2">
      <c r="B11321" s="144" t="s">
        <v>46900</v>
      </c>
      <c r="C11321" s="145" t="s">
        <v>46901</v>
      </c>
      <c r="D11321" s="145" t="s">
        <v>1549</v>
      </c>
      <c r="E11321" s="146">
        <v>387.08</v>
      </c>
    </row>
    <row r="11322" spans="2:5" x14ac:dyDescent="0.2">
      <c r="B11322" s="144" t="s">
        <v>46902</v>
      </c>
      <c r="C11322" s="145" t="s">
        <v>46903</v>
      </c>
      <c r="D11322" s="145" t="s">
        <v>1549</v>
      </c>
      <c r="E11322" s="146">
        <v>529.17999999999995</v>
      </c>
    </row>
    <row r="11323" spans="2:5" x14ac:dyDescent="0.2">
      <c r="B11323" s="144" t="s">
        <v>46904</v>
      </c>
      <c r="C11323" s="145" t="s">
        <v>46905</v>
      </c>
      <c r="D11323" s="145" t="s">
        <v>1549</v>
      </c>
      <c r="E11323" s="146">
        <v>612.64</v>
      </c>
    </row>
    <row r="11324" spans="2:5" x14ac:dyDescent="0.2">
      <c r="B11324" s="144" t="s">
        <v>46906</v>
      </c>
      <c r="C11324" s="145" t="s">
        <v>46907</v>
      </c>
      <c r="D11324" s="145" t="s">
        <v>1549</v>
      </c>
      <c r="E11324" s="146">
        <v>405.03</v>
      </c>
    </row>
    <row r="11325" spans="2:5" x14ac:dyDescent="0.2">
      <c r="B11325" s="144" t="s">
        <v>46908</v>
      </c>
      <c r="C11325" s="145" t="s">
        <v>46909</v>
      </c>
      <c r="D11325" s="145" t="s">
        <v>1549</v>
      </c>
      <c r="E11325" s="146">
        <v>550.44000000000005</v>
      </c>
    </row>
    <row r="11326" spans="2:5" x14ac:dyDescent="0.2">
      <c r="B11326" s="144" t="s">
        <v>46910</v>
      </c>
      <c r="C11326" s="145" t="s">
        <v>46911</v>
      </c>
      <c r="D11326" s="145" t="s">
        <v>1549</v>
      </c>
      <c r="E11326" s="146">
        <v>22742.720000000001</v>
      </c>
    </row>
    <row r="11327" spans="2:5" x14ac:dyDescent="0.2">
      <c r="B11327" s="144" t="s">
        <v>46912</v>
      </c>
      <c r="C11327" s="145" t="s">
        <v>46913</v>
      </c>
      <c r="D11327" s="145" t="s">
        <v>1549</v>
      </c>
      <c r="E11327" s="146">
        <v>2810.99</v>
      </c>
    </row>
    <row r="11328" spans="2:5" x14ac:dyDescent="0.2">
      <c r="B11328" s="144" t="s">
        <v>46914</v>
      </c>
      <c r="C11328" s="145" t="s">
        <v>46915</v>
      </c>
      <c r="D11328" s="145" t="s">
        <v>1549</v>
      </c>
      <c r="E11328" s="146">
        <v>30128.58</v>
      </c>
    </row>
    <row r="11329" spans="2:5" x14ac:dyDescent="0.2">
      <c r="B11329" s="144" t="s">
        <v>46916</v>
      </c>
      <c r="C11329" s="145" t="s">
        <v>46917</v>
      </c>
      <c r="D11329" s="145" t="s">
        <v>1549</v>
      </c>
      <c r="E11329" s="146">
        <v>61220.37</v>
      </c>
    </row>
    <row r="11330" spans="2:5" x14ac:dyDescent="0.2">
      <c r="B11330" s="144" t="s">
        <v>46918</v>
      </c>
      <c r="C11330" s="145" t="s">
        <v>46919</v>
      </c>
      <c r="D11330" s="145" t="s">
        <v>1549</v>
      </c>
      <c r="E11330" s="146">
        <v>93965.86</v>
      </c>
    </row>
    <row r="11331" spans="2:5" x14ac:dyDescent="0.2">
      <c r="B11331" s="144" t="s">
        <v>46920</v>
      </c>
      <c r="C11331" s="145" t="s">
        <v>46921</v>
      </c>
      <c r="D11331" s="145" t="s">
        <v>1549</v>
      </c>
      <c r="E11331" s="146">
        <v>184.88</v>
      </c>
    </row>
    <row r="11332" spans="2:5" x14ac:dyDescent="0.2">
      <c r="B11332" s="144" t="s">
        <v>46922</v>
      </c>
      <c r="C11332" s="145" t="s">
        <v>46923</v>
      </c>
      <c r="D11332" s="145" t="s">
        <v>1549</v>
      </c>
      <c r="E11332" s="146">
        <v>24866.16</v>
      </c>
    </row>
    <row r="11333" spans="2:5" x14ac:dyDescent="0.2">
      <c r="B11333" s="144" t="s">
        <v>46924</v>
      </c>
      <c r="C11333" s="145" t="s">
        <v>46925</v>
      </c>
      <c r="D11333" s="145" t="s">
        <v>1549</v>
      </c>
      <c r="E11333" s="146">
        <v>14159.74</v>
      </c>
    </row>
    <row r="11334" spans="2:5" x14ac:dyDescent="0.2">
      <c r="B11334" s="144" t="s">
        <v>46926</v>
      </c>
      <c r="C11334" s="145" t="s">
        <v>46927</v>
      </c>
      <c r="D11334" s="145" t="s">
        <v>1549</v>
      </c>
      <c r="E11334" s="146">
        <v>16266.86</v>
      </c>
    </row>
    <row r="11335" spans="2:5" x14ac:dyDescent="0.2">
      <c r="B11335" s="144" t="s">
        <v>46928</v>
      </c>
      <c r="C11335" s="145" t="s">
        <v>46929</v>
      </c>
      <c r="D11335" s="145" t="s">
        <v>1549</v>
      </c>
      <c r="E11335" s="146">
        <v>18659.95</v>
      </c>
    </row>
    <row r="11336" spans="2:5" x14ac:dyDescent="0.2">
      <c r="B11336" s="144" t="s">
        <v>46930</v>
      </c>
      <c r="C11336" s="145" t="s">
        <v>46931</v>
      </c>
      <c r="D11336" s="145" t="s">
        <v>1549</v>
      </c>
      <c r="E11336" s="146">
        <v>22360.21</v>
      </c>
    </row>
    <row r="11337" spans="2:5" x14ac:dyDescent="0.2">
      <c r="B11337" s="144" t="s">
        <v>46932</v>
      </c>
      <c r="C11337" s="145" t="s">
        <v>46933</v>
      </c>
      <c r="D11337" s="145" t="s">
        <v>1549</v>
      </c>
      <c r="E11337" s="146">
        <v>29056.43</v>
      </c>
    </row>
    <row r="11338" spans="2:5" x14ac:dyDescent="0.2">
      <c r="B11338" s="144" t="s">
        <v>46934</v>
      </c>
      <c r="C11338" s="145" t="s">
        <v>46935</v>
      </c>
      <c r="D11338" s="145" t="s">
        <v>1549</v>
      </c>
      <c r="E11338" s="146">
        <v>18114</v>
      </c>
    </row>
    <row r="11339" spans="2:5" x14ac:dyDescent="0.2">
      <c r="B11339" s="144" t="s">
        <v>46936</v>
      </c>
      <c r="C11339" s="145" t="s">
        <v>46937</v>
      </c>
      <c r="D11339" s="145" t="s">
        <v>1549</v>
      </c>
      <c r="E11339" s="146">
        <v>20954.61</v>
      </c>
    </row>
    <row r="11340" spans="2:5" x14ac:dyDescent="0.2">
      <c r="B11340" s="144" t="s">
        <v>46938</v>
      </c>
      <c r="C11340" s="145" t="s">
        <v>46939</v>
      </c>
      <c r="D11340" s="145" t="s">
        <v>1549</v>
      </c>
      <c r="E11340" s="146">
        <v>23288.400000000001</v>
      </c>
    </row>
    <row r="11341" spans="2:5" x14ac:dyDescent="0.2">
      <c r="B11341" s="144" t="s">
        <v>46940</v>
      </c>
      <c r="C11341" s="145" t="s">
        <v>46941</v>
      </c>
      <c r="D11341" s="145" t="s">
        <v>1549</v>
      </c>
      <c r="E11341" s="146">
        <v>24779.94</v>
      </c>
    </row>
    <row r="11342" spans="2:5" x14ac:dyDescent="0.2">
      <c r="B11342" s="144" t="s">
        <v>46942</v>
      </c>
      <c r="C11342" s="145" t="s">
        <v>46943</v>
      </c>
      <c r="D11342" s="145" t="s">
        <v>1549</v>
      </c>
      <c r="E11342" s="146">
        <v>32509.94</v>
      </c>
    </row>
    <row r="11343" spans="2:5" x14ac:dyDescent="0.2">
      <c r="B11343" s="144" t="s">
        <v>46944</v>
      </c>
      <c r="C11343" s="145" t="s">
        <v>46945</v>
      </c>
      <c r="D11343" s="145" t="s">
        <v>1549</v>
      </c>
      <c r="E11343" s="146">
        <v>19104.79</v>
      </c>
    </row>
    <row r="11344" spans="2:5" x14ac:dyDescent="0.2">
      <c r="B11344" s="144" t="s">
        <v>46946</v>
      </c>
      <c r="C11344" s="145" t="s">
        <v>46947</v>
      </c>
      <c r="D11344" s="145" t="s">
        <v>1549</v>
      </c>
      <c r="E11344" s="146">
        <v>21947.84</v>
      </c>
    </row>
    <row r="11345" spans="2:5" x14ac:dyDescent="0.2">
      <c r="B11345" s="144" t="s">
        <v>46948</v>
      </c>
      <c r="C11345" s="145" t="s">
        <v>46949</v>
      </c>
      <c r="D11345" s="145" t="s">
        <v>1549</v>
      </c>
      <c r="E11345" s="146">
        <v>24264.52</v>
      </c>
    </row>
    <row r="11346" spans="2:5" x14ac:dyDescent="0.2">
      <c r="B11346" s="144" t="s">
        <v>46950</v>
      </c>
      <c r="C11346" s="145" t="s">
        <v>46951</v>
      </c>
      <c r="D11346" s="145" t="s">
        <v>1549</v>
      </c>
      <c r="E11346" s="146">
        <v>33677.14</v>
      </c>
    </row>
    <row r="11347" spans="2:5" x14ac:dyDescent="0.2">
      <c r="B11347" s="144" t="s">
        <v>46952</v>
      </c>
      <c r="C11347" s="145" t="s">
        <v>46953</v>
      </c>
      <c r="D11347" s="145" t="s">
        <v>1549</v>
      </c>
      <c r="E11347" s="146">
        <v>342.14</v>
      </c>
    </row>
    <row r="11348" spans="2:5" x14ac:dyDescent="0.2">
      <c r="B11348" s="144" t="s">
        <v>46954</v>
      </c>
      <c r="C11348" s="145" t="s">
        <v>46955</v>
      </c>
      <c r="D11348" s="145" t="s">
        <v>1549</v>
      </c>
      <c r="E11348" s="146">
        <v>453.47</v>
      </c>
    </row>
    <row r="11349" spans="2:5" x14ac:dyDescent="0.2">
      <c r="B11349" s="144" t="s">
        <v>46956</v>
      </c>
      <c r="C11349" s="145" t="s">
        <v>46957</v>
      </c>
      <c r="D11349" s="145" t="s">
        <v>1549</v>
      </c>
      <c r="E11349" s="146">
        <v>517.28</v>
      </c>
    </row>
    <row r="11350" spans="2:5" x14ac:dyDescent="0.2">
      <c r="B11350" s="144" t="s">
        <v>46958</v>
      </c>
      <c r="C11350" s="145" t="s">
        <v>46959</v>
      </c>
      <c r="D11350" s="145" t="s">
        <v>1549</v>
      </c>
      <c r="E11350" s="146">
        <v>517.28</v>
      </c>
    </row>
    <row r="11351" spans="2:5" x14ac:dyDescent="0.2">
      <c r="B11351" s="144" t="s">
        <v>46960</v>
      </c>
      <c r="C11351" s="145" t="s">
        <v>46961</v>
      </c>
      <c r="D11351" s="145" t="s">
        <v>1549</v>
      </c>
      <c r="E11351" s="146">
        <v>936.41</v>
      </c>
    </row>
    <row r="11352" spans="2:5" x14ac:dyDescent="0.2">
      <c r="B11352" s="144" t="s">
        <v>46962</v>
      </c>
      <c r="C11352" s="145" t="s">
        <v>46963</v>
      </c>
      <c r="D11352" s="145" t="s">
        <v>1549</v>
      </c>
      <c r="E11352" s="146">
        <v>936.41</v>
      </c>
    </row>
    <row r="11353" spans="2:5" x14ac:dyDescent="0.2">
      <c r="B11353" s="144" t="s">
        <v>46964</v>
      </c>
      <c r="C11353" s="145" t="s">
        <v>46965</v>
      </c>
      <c r="D11353" s="145" t="s">
        <v>1549</v>
      </c>
      <c r="E11353" s="146">
        <v>1536.48</v>
      </c>
    </row>
    <row r="11354" spans="2:5" x14ac:dyDescent="0.2">
      <c r="B11354" s="144" t="s">
        <v>46966</v>
      </c>
      <c r="C11354" s="145" t="s">
        <v>46967</v>
      </c>
      <c r="D11354" s="145" t="s">
        <v>1549</v>
      </c>
      <c r="E11354" s="146">
        <v>342.14</v>
      </c>
    </row>
    <row r="11355" spans="2:5" x14ac:dyDescent="0.2">
      <c r="B11355" s="144" t="s">
        <v>46968</v>
      </c>
      <c r="C11355" s="145" t="s">
        <v>46969</v>
      </c>
      <c r="D11355" s="145" t="s">
        <v>1549</v>
      </c>
      <c r="E11355" s="146">
        <v>453.47</v>
      </c>
    </row>
    <row r="11356" spans="2:5" x14ac:dyDescent="0.2">
      <c r="B11356" s="144" t="s">
        <v>46970</v>
      </c>
      <c r="C11356" s="145" t="s">
        <v>46971</v>
      </c>
      <c r="D11356" s="145" t="s">
        <v>1549</v>
      </c>
      <c r="E11356" s="146">
        <v>430.4</v>
      </c>
    </row>
    <row r="11357" spans="2:5" x14ac:dyDescent="0.2">
      <c r="B11357" s="144" t="s">
        <v>46972</v>
      </c>
      <c r="C11357" s="145" t="s">
        <v>46973</v>
      </c>
      <c r="D11357" s="145" t="s">
        <v>1549</v>
      </c>
      <c r="E11357" s="146">
        <v>249.9</v>
      </c>
    </row>
    <row r="11358" spans="2:5" x14ac:dyDescent="0.2">
      <c r="B11358" s="144" t="s">
        <v>46974</v>
      </c>
      <c r="C11358" s="145" t="s">
        <v>46975</v>
      </c>
      <c r="D11358" s="145" t="s">
        <v>1549</v>
      </c>
      <c r="E11358" s="146">
        <v>94.4</v>
      </c>
    </row>
    <row r="11359" spans="2:5" x14ac:dyDescent="0.2">
      <c r="B11359" s="144" t="s">
        <v>46976</v>
      </c>
      <c r="C11359" s="145" t="s">
        <v>46977</v>
      </c>
      <c r="D11359" s="145" t="s">
        <v>1549</v>
      </c>
      <c r="E11359" s="146">
        <v>257.25</v>
      </c>
    </row>
    <row r="11360" spans="2:5" x14ac:dyDescent="0.2">
      <c r="B11360" s="144" t="s">
        <v>46978</v>
      </c>
      <c r="C11360" s="145" t="s">
        <v>46979</v>
      </c>
      <c r="D11360" s="145" t="s">
        <v>1549</v>
      </c>
      <c r="E11360" s="146">
        <v>39.89</v>
      </c>
    </row>
    <row r="11361" spans="2:5" x14ac:dyDescent="0.2">
      <c r="B11361" s="144" t="s">
        <v>46980</v>
      </c>
      <c r="C11361" s="145" t="s">
        <v>46981</v>
      </c>
      <c r="D11361" s="145" t="s">
        <v>1549</v>
      </c>
      <c r="E11361" s="146">
        <v>35.700000000000003</v>
      </c>
    </row>
    <row r="11362" spans="2:5" x14ac:dyDescent="0.2">
      <c r="B11362" s="144" t="s">
        <v>46982</v>
      </c>
      <c r="C11362" s="145" t="s">
        <v>46983</v>
      </c>
      <c r="D11362" s="145" t="s">
        <v>1549</v>
      </c>
      <c r="E11362" s="146">
        <v>68.25</v>
      </c>
    </row>
    <row r="11363" spans="2:5" x14ac:dyDescent="0.2">
      <c r="B11363" s="144" t="s">
        <v>46984</v>
      </c>
      <c r="C11363" s="145" t="s">
        <v>46985</v>
      </c>
      <c r="D11363" s="145" t="s">
        <v>1549</v>
      </c>
      <c r="E11363" s="146">
        <v>52.55</v>
      </c>
    </row>
    <row r="11364" spans="2:5" x14ac:dyDescent="0.2">
      <c r="B11364" s="144" t="s">
        <v>46986</v>
      </c>
      <c r="C11364" s="145" t="s">
        <v>33830</v>
      </c>
      <c r="D11364" s="145" t="s">
        <v>1549</v>
      </c>
      <c r="E11364" s="146">
        <v>101.89</v>
      </c>
    </row>
    <row r="11365" spans="2:5" x14ac:dyDescent="0.2">
      <c r="B11365" s="144" t="s">
        <v>46987</v>
      </c>
      <c r="C11365" s="145" t="s">
        <v>33833</v>
      </c>
      <c r="D11365" s="145" t="s">
        <v>1549</v>
      </c>
      <c r="E11365" s="146">
        <v>137.66999999999999</v>
      </c>
    </row>
    <row r="11366" spans="2:5" x14ac:dyDescent="0.2">
      <c r="B11366" s="144" t="s">
        <v>46988</v>
      </c>
      <c r="C11366" s="145" t="s">
        <v>46989</v>
      </c>
      <c r="D11366" s="145" t="s">
        <v>1549</v>
      </c>
      <c r="E11366" s="146">
        <v>97.95</v>
      </c>
    </row>
    <row r="11367" spans="2:5" x14ac:dyDescent="0.2">
      <c r="B11367" s="144" t="s">
        <v>46990</v>
      </c>
      <c r="C11367" s="145" t="s">
        <v>46991</v>
      </c>
      <c r="D11367" s="145" t="s">
        <v>1549</v>
      </c>
      <c r="E11367" s="146">
        <v>97.95</v>
      </c>
    </row>
    <row r="11368" spans="2:5" x14ac:dyDescent="0.2">
      <c r="B11368" s="144" t="s">
        <v>46992</v>
      </c>
      <c r="C11368" s="145" t="s">
        <v>46993</v>
      </c>
      <c r="D11368" s="145" t="s">
        <v>1549</v>
      </c>
      <c r="E11368" s="146">
        <v>155.71</v>
      </c>
    </row>
    <row r="11369" spans="2:5" x14ac:dyDescent="0.2">
      <c r="B11369" s="144" t="s">
        <v>46994</v>
      </c>
      <c r="C11369" s="145" t="s">
        <v>46995</v>
      </c>
      <c r="D11369" s="145" t="s">
        <v>1549</v>
      </c>
      <c r="E11369" s="146">
        <v>123.56</v>
      </c>
    </row>
    <row r="11370" spans="2:5" ht="33.75" x14ac:dyDescent="0.2">
      <c r="B11370" s="144" t="s">
        <v>46996</v>
      </c>
      <c r="C11370" s="145" t="s">
        <v>46997</v>
      </c>
      <c r="D11370" s="145" t="s">
        <v>1549</v>
      </c>
      <c r="E11370" s="146">
        <v>24288.39</v>
      </c>
    </row>
    <row r="11371" spans="2:5" ht="33.75" x14ac:dyDescent="0.2">
      <c r="B11371" s="144" t="s">
        <v>46998</v>
      </c>
      <c r="C11371" s="145" t="s">
        <v>46999</v>
      </c>
      <c r="D11371" s="145" t="s">
        <v>1549</v>
      </c>
      <c r="E11371" s="146">
        <v>28947.55</v>
      </c>
    </row>
    <row r="11372" spans="2:5" ht="33.75" x14ac:dyDescent="0.2">
      <c r="B11372" s="144" t="s">
        <v>47000</v>
      </c>
      <c r="C11372" s="145" t="s">
        <v>47001</v>
      </c>
      <c r="D11372" s="145" t="s">
        <v>1549</v>
      </c>
      <c r="E11372" s="146">
        <v>32333.91</v>
      </c>
    </row>
    <row r="11373" spans="2:5" ht="33.75" x14ac:dyDescent="0.2">
      <c r="B11373" s="144" t="s">
        <v>47002</v>
      </c>
      <c r="C11373" s="145" t="s">
        <v>47003</v>
      </c>
      <c r="D11373" s="145" t="s">
        <v>1549</v>
      </c>
      <c r="E11373" s="146">
        <v>27195.99</v>
      </c>
    </row>
    <row r="11374" spans="2:5" ht="33.75" x14ac:dyDescent="0.2">
      <c r="B11374" s="144" t="s">
        <v>47004</v>
      </c>
      <c r="C11374" s="145" t="s">
        <v>47005</v>
      </c>
      <c r="D11374" s="145" t="s">
        <v>1549</v>
      </c>
      <c r="E11374" s="146">
        <v>26740.58</v>
      </c>
    </row>
    <row r="11375" spans="2:5" ht="33.75" x14ac:dyDescent="0.2">
      <c r="B11375" s="144" t="s">
        <v>47006</v>
      </c>
      <c r="C11375" s="145" t="s">
        <v>47007</v>
      </c>
      <c r="D11375" s="145" t="s">
        <v>1549</v>
      </c>
      <c r="E11375" s="146">
        <v>31866.83</v>
      </c>
    </row>
    <row r="11376" spans="2:5" x14ac:dyDescent="0.2">
      <c r="B11376" s="144" t="s">
        <v>47008</v>
      </c>
      <c r="C11376" s="145" t="s">
        <v>47009</v>
      </c>
      <c r="D11376" s="145" t="s">
        <v>1549</v>
      </c>
      <c r="E11376" s="146">
        <v>104433.44</v>
      </c>
    </row>
    <row r="11377" spans="2:5" x14ac:dyDescent="0.2">
      <c r="B11377" s="144" t="s">
        <v>47010</v>
      </c>
      <c r="C11377" s="145" t="s">
        <v>47011</v>
      </c>
      <c r="D11377" s="145" t="s">
        <v>1549</v>
      </c>
      <c r="E11377" s="146">
        <v>200340</v>
      </c>
    </row>
    <row r="11378" spans="2:5" x14ac:dyDescent="0.2">
      <c r="B11378" s="144" t="s">
        <v>47012</v>
      </c>
      <c r="C11378" s="145" t="s">
        <v>47013</v>
      </c>
      <c r="D11378" s="145" t="s">
        <v>1549</v>
      </c>
      <c r="E11378" s="146">
        <v>91761.600000000006</v>
      </c>
    </row>
    <row r="11379" spans="2:5" x14ac:dyDescent="0.2">
      <c r="B11379" s="144" t="s">
        <v>47014</v>
      </c>
      <c r="C11379" s="145" t="s">
        <v>47015</v>
      </c>
      <c r="D11379" s="145" t="s">
        <v>5902</v>
      </c>
      <c r="E11379" s="146">
        <v>4.72</v>
      </c>
    </row>
    <row r="11380" spans="2:5" x14ac:dyDescent="0.2">
      <c r="B11380" s="144" t="s">
        <v>47016</v>
      </c>
      <c r="C11380" s="145" t="s">
        <v>47017</v>
      </c>
      <c r="D11380" s="145" t="s">
        <v>1549</v>
      </c>
      <c r="E11380" s="146">
        <v>9065.42</v>
      </c>
    </row>
    <row r="11381" spans="2:5" x14ac:dyDescent="0.2">
      <c r="B11381" s="144" t="s">
        <v>47018</v>
      </c>
      <c r="C11381" s="145" t="s">
        <v>47019</v>
      </c>
      <c r="D11381" s="145" t="s">
        <v>5902</v>
      </c>
      <c r="E11381" s="146">
        <v>1.37</v>
      </c>
    </row>
    <row r="11382" spans="2:5" x14ac:dyDescent="0.2">
      <c r="B11382" s="144" t="s">
        <v>47020</v>
      </c>
      <c r="C11382" s="145" t="s">
        <v>47021</v>
      </c>
      <c r="D11382" s="145" t="s">
        <v>1549</v>
      </c>
      <c r="E11382" s="146">
        <v>201.58</v>
      </c>
    </row>
    <row r="11383" spans="2:5" x14ac:dyDescent="0.2">
      <c r="B11383" s="144" t="s">
        <v>47022</v>
      </c>
      <c r="C11383" s="145" t="s">
        <v>47023</v>
      </c>
      <c r="D11383" s="145" t="s">
        <v>1549</v>
      </c>
      <c r="E11383" s="146">
        <v>17.77</v>
      </c>
    </row>
    <row r="11384" spans="2:5" x14ac:dyDescent="0.2">
      <c r="B11384" s="144" t="s">
        <v>47024</v>
      </c>
      <c r="C11384" s="145" t="s">
        <v>47025</v>
      </c>
      <c r="D11384" s="145" t="s">
        <v>1549</v>
      </c>
      <c r="E11384" s="146">
        <v>18.059999999999999</v>
      </c>
    </row>
    <row r="11385" spans="2:5" x14ac:dyDescent="0.2">
      <c r="B11385" s="144" t="s">
        <v>47026</v>
      </c>
      <c r="C11385" s="145" t="s">
        <v>47027</v>
      </c>
      <c r="D11385" s="145" t="s">
        <v>1549</v>
      </c>
      <c r="E11385" s="146">
        <v>29.26</v>
      </c>
    </row>
    <row r="11386" spans="2:5" x14ac:dyDescent="0.2">
      <c r="B11386" s="144" t="s">
        <v>47028</v>
      </c>
      <c r="C11386" s="145" t="s">
        <v>47029</v>
      </c>
      <c r="D11386" s="145" t="s">
        <v>1549</v>
      </c>
      <c r="E11386" s="146">
        <v>54.31</v>
      </c>
    </row>
    <row r="11387" spans="2:5" x14ac:dyDescent="0.2">
      <c r="B11387" s="144" t="s">
        <v>47030</v>
      </c>
      <c r="C11387" s="145" t="s">
        <v>47031</v>
      </c>
      <c r="D11387" s="145" t="s">
        <v>1549</v>
      </c>
      <c r="E11387" s="146">
        <v>79.5</v>
      </c>
    </row>
    <row r="11388" spans="2:5" x14ac:dyDescent="0.2">
      <c r="B11388" s="144" t="s">
        <v>47032</v>
      </c>
      <c r="C11388" s="145" t="s">
        <v>47033</v>
      </c>
      <c r="D11388" s="145" t="s">
        <v>1549</v>
      </c>
      <c r="E11388" s="146">
        <v>18.920000000000002</v>
      </c>
    </row>
    <row r="11389" spans="2:5" x14ac:dyDescent="0.2">
      <c r="B11389" s="144" t="s">
        <v>47034</v>
      </c>
      <c r="C11389" s="145" t="s">
        <v>47035</v>
      </c>
      <c r="D11389" s="145" t="s">
        <v>1549</v>
      </c>
      <c r="E11389" s="146">
        <v>29.64</v>
      </c>
    </row>
    <row r="11390" spans="2:5" x14ac:dyDescent="0.2">
      <c r="B11390" s="144" t="s">
        <v>47036</v>
      </c>
      <c r="C11390" s="145" t="s">
        <v>47037</v>
      </c>
      <c r="D11390" s="145" t="s">
        <v>1549</v>
      </c>
      <c r="E11390" s="146">
        <v>30.66</v>
      </c>
    </row>
    <row r="11391" spans="2:5" x14ac:dyDescent="0.2">
      <c r="B11391" s="144" t="s">
        <v>47038</v>
      </c>
      <c r="C11391" s="145" t="s">
        <v>47039</v>
      </c>
      <c r="D11391" s="145" t="s">
        <v>1549</v>
      </c>
      <c r="E11391" s="146">
        <v>45.78</v>
      </c>
    </row>
    <row r="11392" spans="2:5" x14ac:dyDescent="0.2">
      <c r="B11392" s="144" t="s">
        <v>47040</v>
      </c>
      <c r="C11392" s="145" t="s">
        <v>47041</v>
      </c>
      <c r="D11392" s="145" t="s">
        <v>1549</v>
      </c>
      <c r="E11392" s="146">
        <v>46.3</v>
      </c>
    </row>
    <row r="11393" spans="2:5" x14ac:dyDescent="0.2">
      <c r="B11393" s="144" t="s">
        <v>47042</v>
      </c>
      <c r="C11393" s="145" t="s">
        <v>47043</v>
      </c>
      <c r="D11393" s="145" t="s">
        <v>1549</v>
      </c>
      <c r="E11393" s="146">
        <v>2.4300000000000002</v>
      </c>
    </row>
    <row r="11394" spans="2:5" x14ac:dyDescent="0.2">
      <c r="B11394" s="144" t="s">
        <v>47044</v>
      </c>
      <c r="C11394" s="145" t="s">
        <v>47045</v>
      </c>
      <c r="D11394" s="145" t="s">
        <v>1549</v>
      </c>
      <c r="E11394" s="146">
        <v>2.4300000000000002</v>
      </c>
    </row>
    <row r="11395" spans="2:5" x14ac:dyDescent="0.2">
      <c r="B11395" s="144" t="s">
        <v>47046</v>
      </c>
      <c r="C11395" s="145" t="s">
        <v>47047</v>
      </c>
      <c r="D11395" s="145" t="s">
        <v>1549</v>
      </c>
      <c r="E11395" s="146">
        <v>4230.54</v>
      </c>
    </row>
    <row r="11396" spans="2:5" x14ac:dyDescent="0.2">
      <c r="B11396" s="144" t="s">
        <v>47048</v>
      </c>
      <c r="C11396" s="145" t="s">
        <v>47049</v>
      </c>
      <c r="D11396" s="145" t="s">
        <v>1549</v>
      </c>
      <c r="E11396" s="146">
        <v>183.3</v>
      </c>
    </row>
    <row r="11397" spans="2:5" x14ac:dyDescent="0.2">
      <c r="B11397" s="144" t="s">
        <v>47050</v>
      </c>
      <c r="C11397" s="145" t="s">
        <v>47051</v>
      </c>
      <c r="D11397" s="145" t="s">
        <v>1549</v>
      </c>
      <c r="E11397" s="146">
        <v>12564.81</v>
      </c>
    </row>
    <row r="11398" spans="2:5" x14ac:dyDescent="0.2">
      <c r="B11398" s="144" t="s">
        <v>47052</v>
      </c>
      <c r="C11398" s="145" t="s">
        <v>47053</v>
      </c>
      <c r="D11398" s="145" t="s">
        <v>1549</v>
      </c>
      <c r="E11398" s="146">
        <v>3449.87</v>
      </c>
    </row>
    <row r="11399" spans="2:5" x14ac:dyDescent="0.2">
      <c r="B11399" s="144" t="s">
        <v>47054</v>
      </c>
      <c r="C11399" s="145" t="s">
        <v>47055</v>
      </c>
      <c r="D11399" s="145" t="s">
        <v>1549</v>
      </c>
      <c r="E11399" s="146">
        <v>7064.83</v>
      </c>
    </row>
    <row r="11400" spans="2:5" x14ac:dyDescent="0.2">
      <c r="B11400" s="144" t="s">
        <v>47056</v>
      </c>
      <c r="C11400" s="145" t="s">
        <v>47057</v>
      </c>
      <c r="D11400" s="145" t="s">
        <v>1549</v>
      </c>
      <c r="E11400" s="146">
        <v>16680.830000000002</v>
      </c>
    </row>
    <row r="11401" spans="2:5" x14ac:dyDescent="0.2">
      <c r="B11401" s="144" t="s">
        <v>47058</v>
      </c>
      <c r="C11401" s="145" t="s">
        <v>47059</v>
      </c>
      <c r="D11401" s="145" t="s">
        <v>1549</v>
      </c>
      <c r="E11401" s="146">
        <v>2664.45</v>
      </c>
    </row>
    <row r="11402" spans="2:5" x14ac:dyDescent="0.2">
      <c r="B11402" s="144" t="s">
        <v>47060</v>
      </c>
      <c r="C11402" s="145" t="s">
        <v>47061</v>
      </c>
      <c r="D11402" s="145" t="s">
        <v>5902</v>
      </c>
      <c r="E11402" s="146">
        <v>3.08</v>
      </c>
    </row>
    <row r="11403" spans="2:5" x14ac:dyDescent="0.2">
      <c r="B11403" s="144" t="s">
        <v>47062</v>
      </c>
      <c r="C11403" s="145" t="s">
        <v>47063</v>
      </c>
      <c r="D11403" s="145" t="s">
        <v>1549</v>
      </c>
      <c r="E11403" s="146">
        <v>20.38</v>
      </c>
    </row>
    <row r="11404" spans="2:5" x14ac:dyDescent="0.2">
      <c r="B11404" s="144" t="s">
        <v>47064</v>
      </c>
      <c r="C11404" s="145" t="s">
        <v>47065</v>
      </c>
      <c r="D11404" s="145" t="s">
        <v>1549</v>
      </c>
      <c r="E11404" s="146">
        <v>18.829999999999998</v>
      </c>
    </row>
    <row r="11405" spans="2:5" x14ac:dyDescent="0.2">
      <c r="B11405" s="144" t="s">
        <v>47066</v>
      </c>
      <c r="C11405" s="145" t="s">
        <v>47067</v>
      </c>
      <c r="D11405" s="145" t="s">
        <v>1549</v>
      </c>
      <c r="E11405" s="146">
        <v>13.67</v>
      </c>
    </row>
    <row r="11406" spans="2:5" x14ac:dyDescent="0.2">
      <c r="B11406" s="144" t="s">
        <v>47068</v>
      </c>
      <c r="C11406" s="145" t="s">
        <v>47069</v>
      </c>
      <c r="D11406" s="145" t="s">
        <v>1549</v>
      </c>
      <c r="E11406" s="146">
        <v>25.26</v>
      </c>
    </row>
    <row r="11407" spans="2:5" x14ac:dyDescent="0.2">
      <c r="B11407" s="144" t="s">
        <v>47070</v>
      </c>
      <c r="C11407" s="145" t="s">
        <v>47071</v>
      </c>
      <c r="D11407" s="145" t="s">
        <v>1549</v>
      </c>
      <c r="E11407" s="146">
        <v>5.16</v>
      </c>
    </row>
    <row r="11408" spans="2:5" x14ac:dyDescent="0.2">
      <c r="B11408" s="144" t="s">
        <v>47072</v>
      </c>
      <c r="C11408" s="145" t="s">
        <v>47073</v>
      </c>
      <c r="D11408" s="145" t="s">
        <v>1549</v>
      </c>
      <c r="E11408" s="146">
        <v>3.93</v>
      </c>
    </row>
    <row r="11409" spans="2:5" ht="22.5" x14ac:dyDescent="0.2">
      <c r="B11409" s="144" t="s">
        <v>47074</v>
      </c>
      <c r="C11409" s="145" t="s">
        <v>47075</v>
      </c>
      <c r="D11409" s="145" t="s">
        <v>1549</v>
      </c>
      <c r="E11409" s="146">
        <v>23353.05</v>
      </c>
    </row>
    <row r="11410" spans="2:5" ht="22.5" x14ac:dyDescent="0.2">
      <c r="B11410" s="144" t="s">
        <v>47076</v>
      </c>
      <c r="C11410" s="145" t="s">
        <v>47077</v>
      </c>
      <c r="D11410" s="145" t="s">
        <v>1549</v>
      </c>
      <c r="E11410" s="146">
        <v>37901.599999999999</v>
      </c>
    </row>
    <row r="11411" spans="2:5" x14ac:dyDescent="0.2">
      <c r="B11411" s="144" t="s">
        <v>47078</v>
      </c>
      <c r="C11411" s="145" t="s">
        <v>47079</v>
      </c>
      <c r="D11411" s="145" t="s">
        <v>1549</v>
      </c>
      <c r="E11411" s="146">
        <v>37.81</v>
      </c>
    </row>
    <row r="11412" spans="2:5" ht="22.5" x14ac:dyDescent="0.2">
      <c r="B11412" s="144" t="s">
        <v>47080</v>
      </c>
      <c r="C11412" s="145" t="s">
        <v>47081</v>
      </c>
      <c r="D11412" s="145" t="s">
        <v>2759</v>
      </c>
      <c r="E11412" s="146">
        <v>880.44</v>
      </c>
    </row>
    <row r="11413" spans="2:5" ht="22.5" x14ac:dyDescent="0.2">
      <c r="B11413" s="144" t="s">
        <v>47082</v>
      </c>
      <c r="C11413" s="145" t="s">
        <v>35668</v>
      </c>
      <c r="D11413" s="145" t="s">
        <v>2759</v>
      </c>
      <c r="E11413" s="146">
        <v>923.04</v>
      </c>
    </row>
    <row r="11414" spans="2:5" ht="22.5" x14ac:dyDescent="0.2">
      <c r="B11414" s="144" t="s">
        <v>47083</v>
      </c>
      <c r="C11414" s="145" t="s">
        <v>35671</v>
      </c>
      <c r="D11414" s="145" t="s">
        <v>2759</v>
      </c>
      <c r="E11414" s="146">
        <v>977.86</v>
      </c>
    </row>
    <row r="11415" spans="2:5" x14ac:dyDescent="0.2">
      <c r="B11415" s="144" t="s">
        <v>47084</v>
      </c>
      <c r="C11415" s="145" t="s">
        <v>47085</v>
      </c>
      <c r="D11415" s="145" t="s">
        <v>1549</v>
      </c>
      <c r="E11415" s="146">
        <v>36.9</v>
      </c>
    </row>
    <row r="11416" spans="2:5" x14ac:dyDescent="0.2">
      <c r="B11416" s="144" t="s">
        <v>47086</v>
      </c>
      <c r="C11416" s="145" t="s">
        <v>47087</v>
      </c>
      <c r="D11416" s="145" t="s">
        <v>1549</v>
      </c>
      <c r="E11416" s="146">
        <v>534.27</v>
      </c>
    </row>
    <row r="11417" spans="2:5" x14ac:dyDescent="0.2">
      <c r="B11417" s="144" t="s">
        <v>47088</v>
      </c>
      <c r="C11417" s="145" t="s">
        <v>47089</v>
      </c>
      <c r="D11417" s="145" t="s">
        <v>1549</v>
      </c>
      <c r="E11417" s="146">
        <v>715</v>
      </c>
    </row>
    <row r="11418" spans="2:5" x14ac:dyDescent="0.2">
      <c r="B11418" s="144" t="s">
        <v>47090</v>
      </c>
      <c r="C11418" s="145" t="s">
        <v>47091</v>
      </c>
      <c r="D11418" s="145" t="s">
        <v>1549</v>
      </c>
      <c r="E11418" s="146">
        <v>1030.8699999999999</v>
      </c>
    </row>
    <row r="11419" spans="2:5" x14ac:dyDescent="0.2">
      <c r="B11419" s="144" t="s">
        <v>47092</v>
      </c>
      <c r="C11419" s="145" t="s">
        <v>47093</v>
      </c>
      <c r="D11419" s="145" t="s">
        <v>1549</v>
      </c>
      <c r="E11419" s="146">
        <v>1751.66</v>
      </c>
    </row>
    <row r="11420" spans="2:5" x14ac:dyDescent="0.2">
      <c r="B11420" s="144" t="s">
        <v>47094</v>
      </c>
      <c r="C11420" s="145" t="s">
        <v>47095</v>
      </c>
      <c r="D11420" s="145" t="s">
        <v>1549</v>
      </c>
      <c r="E11420" s="146">
        <v>499.72</v>
      </c>
    </row>
    <row r="11421" spans="2:5" x14ac:dyDescent="0.2">
      <c r="B11421" s="144" t="s">
        <v>47096</v>
      </c>
      <c r="C11421" s="145" t="s">
        <v>47097</v>
      </c>
      <c r="D11421" s="145" t="s">
        <v>1549</v>
      </c>
      <c r="E11421" s="146">
        <v>710.82</v>
      </c>
    </row>
    <row r="11422" spans="2:5" x14ac:dyDescent="0.2">
      <c r="B11422" s="144" t="s">
        <v>47098</v>
      </c>
      <c r="C11422" s="145" t="s">
        <v>47099</v>
      </c>
      <c r="D11422" s="145" t="s">
        <v>1549</v>
      </c>
      <c r="E11422" s="146">
        <v>1034.44</v>
      </c>
    </row>
    <row r="11423" spans="2:5" x14ac:dyDescent="0.2">
      <c r="B11423" s="144" t="s">
        <v>47100</v>
      </c>
      <c r="C11423" s="145" t="s">
        <v>47101</v>
      </c>
      <c r="D11423" s="145" t="s">
        <v>1549</v>
      </c>
      <c r="E11423" s="146">
        <v>1769.32</v>
      </c>
    </row>
    <row r="11424" spans="2:5" x14ac:dyDescent="0.2">
      <c r="B11424" s="144" t="s">
        <v>47102</v>
      </c>
      <c r="C11424" s="145" t="s">
        <v>47103</v>
      </c>
      <c r="D11424" s="145" t="s">
        <v>1549</v>
      </c>
      <c r="E11424" s="146">
        <v>36.299999999999997</v>
      </c>
    </row>
    <row r="11425" spans="2:5" x14ac:dyDescent="0.2">
      <c r="B11425" s="144" t="s">
        <v>47104</v>
      </c>
      <c r="C11425" s="145" t="s">
        <v>47105</v>
      </c>
      <c r="D11425" s="145" t="s">
        <v>1549</v>
      </c>
      <c r="E11425" s="146">
        <v>33.450000000000003</v>
      </c>
    </row>
    <row r="11426" spans="2:5" x14ac:dyDescent="0.2">
      <c r="B11426" s="144" t="s">
        <v>47106</v>
      </c>
      <c r="C11426" s="145" t="s">
        <v>47107</v>
      </c>
      <c r="D11426" s="145" t="s">
        <v>1549</v>
      </c>
      <c r="E11426" s="146">
        <v>81.760000000000005</v>
      </c>
    </row>
    <row r="11427" spans="2:5" x14ac:dyDescent="0.2">
      <c r="B11427" s="144" t="s">
        <v>47108</v>
      </c>
      <c r="C11427" s="145" t="s">
        <v>47109</v>
      </c>
      <c r="D11427" s="145" t="s">
        <v>1549</v>
      </c>
      <c r="E11427" s="146">
        <v>31.63</v>
      </c>
    </row>
    <row r="11428" spans="2:5" x14ac:dyDescent="0.2">
      <c r="B11428" s="144" t="s">
        <v>47110</v>
      </c>
      <c r="C11428" s="145" t="s">
        <v>47111</v>
      </c>
      <c r="D11428" s="145" t="s">
        <v>1549</v>
      </c>
      <c r="E11428" s="146">
        <v>2199.46</v>
      </c>
    </row>
    <row r="11429" spans="2:5" x14ac:dyDescent="0.2">
      <c r="B11429" s="144" t="s">
        <v>47112</v>
      </c>
      <c r="C11429" s="145" t="s">
        <v>47113</v>
      </c>
      <c r="D11429" s="145" t="s">
        <v>1549</v>
      </c>
      <c r="E11429" s="146">
        <v>3438.26</v>
      </c>
    </row>
    <row r="11430" spans="2:5" x14ac:dyDescent="0.2">
      <c r="B11430" s="144" t="s">
        <v>47114</v>
      </c>
      <c r="C11430" s="145" t="s">
        <v>47115</v>
      </c>
      <c r="D11430" s="145" t="s">
        <v>1549</v>
      </c>
      <c r="E11430" s="146">
        <v>54.9</v>
      </c>
    </row>
    <row r="11431" spans="2:5" x14ac:dyDescent="0.2">
      <c r="B11431" s="144" t="s">
        <v>47116</v>
      </c>
      <c r="C11431" s="145" t="s">
        <v>47117</v>
      </c>
      <c r="D11431" s="145" t="s">
        <v>1549</v>
      </c>
      <c r="E11431" s="146">
        <v>53.92</v>
      </c>
    </row>
    <row r="11432" spans="2:5" x14ac:dyDescent="0.2">
      <c r="B11432" s="144" t="s">
        <v>47118</v>
      </c>
      <c r="C11432" s="145" t="s">
        <v>47119</v>
      </c>
      <c r="D11432" s="145" t="s">
        <v>1549</v>
      </c>
      <c r="E11432" s="146">
        <v>55.2</v>
      </c>
    </row>
    <row r="11433" spans="2:5" x14ac:dyDescent="0.2">
      <c r="B11433" s="144" t="s">
        <v>47120</v>
      </c>
      <c r="C11433" s="145" t="s">
        <v>47121</v>
      </c>
      <c r="D11433" s="145" t="s">
        <v>1549</v>
      </c>
      <c r="E11433" s="146">
        <v>82.77</v>
      </c>
    </row>
    <row r="11434" spans="2:5" x14ac:dyDescent="0.2">
      <c r="B11434" s="144" t="s">
        <v>47122</v>
      </c>
      <c r="C11434" s="145" t="s">
        <v>47123</v>
      </c>
      <c r="D11434" s="145" t="s">
        <v>1549</v>
      </c>
      <c r="E11434" s="146">
        <v>105.6</v>
      </c>
    </row>
    <row r="11435" spans="2:5" x14ac:dyDescent="0.2">
      <c r="B11435" s="144" t="s">
        <v>47124</v>
      </c>
      <c r="C11435" s="145" t="s">
        <v>47125</v>
      </c>
      <c r="D11435" s="145" t="s">
        <v>1549</v>
      </c>
      <c r="E11435" s="146">
        <v>130.78</v>
      </c>
    </row>
    <row r="11436" spans="2:5" x14ac:dyDescent="0.2">
      <c r="B11436" s="144" t="s">
        <v>47126</v>
      </c>
      <c r="C11436" s="145" t="s">
        <v>47127</v>
      </c>
      <c r="D11436" s="145" t="s">
        <v>1549</v>
      </c>
      <c r="E11436" s="146">
        <v>282.02</v>
      </c>
    </row>
    <row r="11437" spans="2:5" x14ac:dyDescent="0.2">
      <c r="B11437" s="144" t="s">
        <v>47128</v>
      </c>
      <c r="C11437" s="145" t="s">
        <v>47129</v>
      </c>
      <c r="D11437" s="145" t="s">
        <v>1549</v>
      </c>
      <c r="E11437" s="146">
        <v>339.47</v>
      </c>
    </row>
    <row r="11438" spans="2:5" x14ac:dyDescent="0.2">
      <c r="B11438" s="144" t="s">
        <v>47130</v>
      </c>
      <c r="C11438" s="145" t="s">
        <v>47131</v>
      </c>
      <c r="D11438" s="145" t="s">
        <v>1549</v>
      </c>
      <c r="E11438" s="146">
        <v>1203.45</v>
      </c>
    </row>
    <row r="11439" spans="2:5" x14ac:dyDescent="0.2">
      <c r="B11439" s="144" t="s">
        <v>47132</v>
      </c>
      <c r="C11439" s="145" t="s">
        <v>47133</v>
      </c>
      <c r="D11439" s="145" t="s">
        <v>1549</v>
      </c>
      <c r="E11439" s="146">
        <v>2550</v>
      </c>
    </row>
    <row r="11440" spans="2:5" x14ac:dyDescent="0.2">
      <c r="B11440" s="144" t="s">
        <v>47134</v>
      </c>
      <c r="C11440" s="145" t="s">
        <v>47135</v>
      </c>
      <c r="D11440" s="145" t="s">
        <v>1549</v>
      </c>
      <c r="E11440" s="146">
        <v>92.01</v>
      </c>
    </row>
    <row r="11441" spans="2:5" x14ac:dyDescent="0.2">
      <c r="B11441" s="144" t="s">
        <v>47136</v>
      </c>
      <c r="C11441" s="145" t="s">
        <v>47137</v>
      </c>
      <c r="D11441" s="145" t="s">
        <v>1549</v>
      </c>
      <c r="E11441" s="146">
        <v>1028.31</v>
      </c>
    </row>
    <row r="11442" spans="2:5" ht="22.5" x14ac:dyDescent="0.2">
      <c r="B11442" s="144" t="s">
        <v>47138</v>
      </c>
      <c r="C11442" s="145" t="s">
        <v>47139</v>
      </c>
      <c r="D11442" s="145" t="s">
        <v>1549</v>
      </c>
      <c r="E11442" s="146">
        <v>3264.27</v>
      </c>
    </row>
    <row r="11443" spans="2:5" ht="22.5" x14ac:dyDescent="0.2">
      <c r="B11443" s="144" t="s">
        <v>47140</v>
      </c>
      <c r="C11443" s="145" t="s">
        <v>47141</v>
      </c>
      <c r="D11443" s="145" t="s">
        <v>1549</v>
      </c>
      <c r="E11443" s="146">
        <v>4764.68</v>
      </c>
    </row>
    <row r="11444" spans="2:5" ht="22.5" x14ac:dyDescent="0.2">
      <c r="B11444" s="144" t="s">
        <v>47142</v>
      </c>
      <c r="C11444" s="145" t="s">
        <v>47143</v>
      </c>
      <c r="D11444" s="145" t="s">
        <v>1549</v>
      </c>
      <c r="E11444" s="146">
        <v>30697.59</v>
      </c>
    </row>
    <row r="11445" spans="2:5" ht="22.5" x14ac:dyDescent="0.2">
      <c r="B11445" s="144" t="s">
        <v>47144</v>
      </c>
      <c r="C11445" s="145" t="s">
        <v>47145</v>
      </c>
      <c r="D11445" s="145" t="s">
        <v>1549</v>
      </c>
      <c r="E11445" s="146">
        <v>42844.71</v>
      </c>
    </row>
    <row r="11446" spans="2:5" ht="22.5" x14ac:dyDescent="0.2">
      <c r="B11446" s="144" t="s">
        <v>47146</v>
      </c>
      <c r="C11446" s="145" t="s">
        <v>47147</v>
      </c>
      <c r="D11446" s="145" t="s">
        <v>1549</v>
      </c>
      <c r="E11446" s="146">
        <v>10940.07</v>
      </c>
    </row>
    <row r="11447" spans="2:5" ht="22.5" x14ac:dyDescent="0.2">
      <c r="B11447" s="144" t="s">
        <v>47148</v>
      </c>
      <c r="C11447" s="145" t="s">
        <v>47149</v>
      </c>
      <c r="D11447" s="145" t="s">
        <v>1549</v>
      </c>
      <c r="E11447" s="146">
        <v>56591.26</v>
      </c>
    </row>
    <row r="11448" spans="2:5" ht="22.5" x14ac:dyDescent="0.2">
      <c r="B11448" s="144" t="s">
        <v>47150</v>
      </c>
      <c r="C11448" s="145" t="s">
        <v>47151</v>
      </c>
      <c r="D11448" s="145" t="s">
        <v>1549</v>
      </c>
      <c r="E11448" s="146">
        <v>16140.1</v>
      </c>
    </row>
    <row r="11449" spans="2:5" ht="22.5" x14ac:dyDescent="0.2">
      <c r="B11449" s="144" t="s">
        <v>47152</v>
      </c>
      <c r="C11449" s="145" t="s">
        <v>47153</v>
      </c>
      <c r="D11449" s="145" t="s">
        <v>1549</v>
      </c>
      <c r="E11449" s="146">
        <v>19772.47</v>
      </c>
    </row>
    <row r="11450" spans="2:5" x14ac:dyDescent="0.2">
      <c r="B11450" s="144" t="s">
        <v>47154</v>
      </c>
      <c r="C11450" s="145" t="s">
        <v>47155</v>
      </c>
      <c r="D11450" s="145" t="s">
        <v>1549</v>
      </c>
      <c r="E11450" s="146">
        <v>750</v>
      </c>
    </row>
    <row r="11451" spans="2:5" x14ac:dyDescent="0.2">
      <c r="B11451" s="144" t="s">
        <v>47156</v>
      </c>
      <c r="C11451" s="145" t="s">
        <v>47157</v>
      </c>
      <c r="D11451" s="145" t="s">
        <v>1549</v>
      </c>
      <c r="E11451" s="146">
        <v>2300</v>
      </c>
    </row>
    <row r="11452" spans="2:5" x14ac:dyDescent="0.2">
      <c r="B11452" s="144" t="s">
        <v>47158</v>
      </c>
      <c r="C11452" s="145" t="s">
        <v>47159</v>
      </c>
      <c r="D11452" s="145" t="s">
        <v>1549</v>
      </c>
      <c r="E11452" s="146">
        <v>3400</v>
      </c>
    </row>
    <row r="11453" spans="2:5" x14ac:dyDescent="0.2">
      <c r="B11453" s="144" t="s">
        <v>47160</v>
      </c>
      <c r="C11453" s="145" t="s">
        <v>47161</v>
      </c>
      <c r="D11453" s="145" t="s">
        <v>1549</v>
      </c>
      <c r="E11453" s="146">
        <v>4500</v>
      </c>
    </row>
    <row r="11454" spans="2:5" x14ac:dyDescent="0.2">
      <c r="B11454" s="144" t="s">
        <v>47162</v>
      </c>
      <c r="C11454" s="145" t="s">
        <v>47163</v>
      </c>
      <c r="D11454" s="145" t="s">
        <v>1549</v>
      </c>
      <c r="E11454" s="146">
        <v>8855</v>
      </c>
    </row>
    <row r="11455" spans="2:5" x14ac:dyDescent="0.2">
      <c r="B11455" s="144" t="s">
        <v>47164</v>
      </c>
      <c r="C11455" s="145" t="s">
        <v>47165</v>
      </c>
      <c r="D11455" s="145" t="s">
        <v>1549</v>
      </c>
      <c r="E11455" s="146">
        <v>121035.15</v>
      </c>
    </row>
    <row r="11456" spans="2:5" x14ac:dyDescent="0.2">
      <c r="B11456" s="144" t="s">
        <v>47166</v>
      </c>
      <c r="C11456" s="145" t="s">
        <v>47167</v>
      </c>
      <c r="D11456" s="145" t="s">
        <v>1549</v>
      </c>
      <c r="E11456" s="146">
        <v>140821.85999999999</v>
      </c>
    </row>
    <row r="11457" spans="2:5" x14ac:dyDescent="0.2">
      <c r="B11457" s="144" t="s">
        <v>47168</v>
      </c>
      <c r="C11457" s="145" t="s">
        <v>47169</v>
      </c>
      <c r="D11457" s="145" t="s">
        <v>1549</v>
      </c>
      <c r="E11457" s="146">
        <v>137768.42000000001</v>
      </c>
    </row>
    <row r="11458" spans="2:5" x14ac:dyDescent="0.2">
      <c r="B11458" s="144" t="s">
        <v>47170</v>
      </c>
      <c r="C11458" s="145" t="s">
        <v>47171</v>
      </c>
      <c r="D11458" s="145" t="s">
        <v>1549</v>
      </c>
      <c r="E11458" s="146">
        <v>190283.13</v>
      </c>
    </row>
    <row r="11459" spans="2:5" x14ac:dyDescent="0.2">
      <c r="B11459" s="144" t="s">
        <v>47172</v>
      </c>
      <c r="C11459" s="145" t="s">
        <v>47173</v>
      </c>
      <c r="D11459" s="145" t="s">
        <v>1549</v>
      </c>
      <c r="E11459" s="146">
        <v>66668.539999999994</v>
      </c>
    </row>
    <row r="11460" spans="2:5" x14ac:dyDescent="0.2">
      <c r="B11460" s="144" t="s">
        <v>47174</v>
      </c>
      <c r="C11460" s="145" t="s">
        <v>47175</v>
      </c>
      <c r="D11460" s="145" t="s">
        <v>1549</v>
      </c>
      <c r="E11460" s="146">
        <v>95472.26</v>
      </c>
    </row>
    <row r="11461" spans="2:5" x14ac:dyDescent="0.2">
      <c r="B11461" s="144" t="s">
        <v>47176</v>
      </c>
      <c r="C11461" s="145" t="s">
        <v>47177</v>
      </c>
      <c r="D11461" s="145" t="s">
        <v>1549</v>
      </c>
      <c r="E11461" s="146">
        <v>120682.92</v>
      </c>
    </row>
    <row r="11462" spans="2:5" x14ac:dyDescent="0.2">
      <c r="B11462" s="144" t="s">
        <v>47178</v>
      </c>
      <c r="C11462" s="145" t="s">
        <v>47179</v>
      </c>
      <c r="D11462" s="145" t="s">
        <v>1549</v>
      </c>
      <c r="E11462" s="146">
        <v>168160</v>
      </c>
    </row>
    <row r="11463" spans="2:5" x14ac:dyDescent="0.2">
      <c r="B11463" s="144" t="s">
        <v>47180</v>
      </c>
      <c r="C11463" s="145" t="s">
        <v>47181</v>
      </c>
      <c r="D11463" s="145" t="s">
        <v>1549</v>
      </c>
      <c r="E11463" s="146">
        <v>322245</v>
      </c>
    </row>
    <row r="11464" spans="2:5" x14ac:dyDescent="0.2">
      <c r="B11464" s="144" t="s">
        <v>47182</v>
      </c>
      <c r="C11464" s="145" t="s">
        <v>47183</v>
      </c>
      <c r="D11464" s="145" t="s">
        <v>1549</v>
      </c>
      <c r="E11464" s="146">
        <v>320.83</v>
      </c>
    </row>
    <row r="11465" spans="2:5" x14ac:dyDescent="0.2">
      <c r="B11465" s="144" t="s">
        <v>47184</v>
      </c>
      <c r="C11465" s="145" t="s">
        <v>47185</v>
      </c>
      <c r="D11465" s="145" t="s">
        <v>1549</v>
      </c>
      <c r="E11465" s="146">
        <v>356.16</v>
      </c>
    </row>
    <row r="11466" spans="2:5" x14ac:dyDescent="0.2">
      <c r="B11466" s="144" t="s">
        <v>47186</v>
      </c>
      <c r="C11466" s="145" t="s">
        <v>47187</v>
      </c>
      <c r="D11466" s="145" t="s">
        <v>1549</v>
      </c>
      <c r="E11466" s="146">
        <v>314.89999999999998</v>
      </c>
    </row>
    <row r="11467" spans="2:5" x14ac:dyDescent="0.2">
      <c r="B11467" s="144" t="s">
        <v>47188</v>
      </c>
      <c r="C11467" s="145" t="s">
        <v>47189</v>
      </c>
      <c r="D11467" s="145" t="s">
        <v>1549</v>
      </c>
      <c r="E11467" s="146">
        <v>93.86</v>
      </c>
    </row>
    <row r="11468" spans="2:5" x14ac:dyDescent="0.2">
      <c r="B11468" s="144" t="s">
        <v>47190</v>
      </c>
      <c r="C11468" s="145" t="s">
        <v>47191</v>
      </c>
      <c r="D11468" s="145" t="s">
        <v>1549</v>
      </c>
      <c r="E11468" s="146">
        <v>113.02</v>
      </c>
    </row>
    <row r="11469" spans="2:5" x14ac:dyDescent="0.2">
      <c r="B11469" s="144" t="s">
        <v>47192</v>
      </c>
      <c r="C11469" s="145" t="s">
        <v>47193</v>
      </c>
      <c r="D11469" s="145" t="s">
        <v>1549</v>
      </c>
      <c r="E11469" s="146">
        <v>246.36</v>
      </c>
    </row>
    <row r="11470" spans="2:5" x14ac:dyDescent="0.2">
      <c r="B11470" s="144" t="s">
        <v>47194</v>
      </c>
      <c r="C11470" s="145" t="s">
        <v>47195</v>
      </c>
      <c r="D11470" s="145" t="s">
        <v>1549</v>
      </c>
      <c r="E11470" s="146">
        <v>368.43</v>
      </c>
    </row>
    <row r="11471" spans="2:5" x14ac:dyDescent="0.2">
      <c r="B11471" s="144" t="s">
        <v>47196</v>
      </c>
      <c r="C11471" s="145" t="s">
        <v>47197</v>
      </c>
      <c r="D11471" s="145" t="s">
        <v>1549</v>
      </c>
      <c r="E11471" s="146">
        <v>1059.08</v>
      </c>
    </row>
    <row r="11472" spans="2:5" x14ac:dyDescent="0.2">
      <c r="B11472" s="144" t="s">
        <v>47198</v>
      </c>
      <c r="C11472" s="145" t="s">
        <v>47199</v>
      </c>
      <c r="D11472" s="145" t="s">
        <v>1549</v>
      </c>
      <c r="E11472" s="146">
        <v>1318.21</v>
      </c>
    </row>
    <row r="11473" spans="2:5" x14ac:dyDescent="0.2">
      <c r="B11473" s="144" t="s">
        <v>47200</v>
      </c>
      <c r="C11473" s="145" t="s">
        <v>47201</v>
      </c>
      <c r="D11473" s="145" t="s">
        <v>1549</v>
      </c>
      <c r="E11473" s="146">
        <v>2400.52</v>
      </c>
    </row>
    <row r="11474" spans="2:5" x14ac:dyDescent="0.2">
      <c r="B11474" s="144" t="s">
        <v>47202</v>
      </c>
      <c r="C11474" s="145" t="s">
        <v>47203</v>
      </c>
      <c r="D11474" s="145" t="s">
        <v>1549</v>
      </c>
      <c r="E11474" s="146">
        <v>26.34</v>
      </c>
    </row>
    <row r="11475" spans="2:5" x14ac:dyDescent="0.2">
      <c r="B11475" s="144" t="s">
        <v>47204</v>
      </c>
      <c r="C11475" s="145" t="s">
        <v>47205</v>
      </c>
      <c r="D11475" s="145" t="s">
        <v>1549</v>
      </c>
      <c r="E11475" s="146">
        <v>287.20999999999998</v>
      </c>
    </row>
    <row r="11476" spans="2:5" x14ac:dyDescent="0.2">
      <c r="B11476" s="144" t="s">
        <v>47206</v>
      </c>
      <c r="C11476" s="145" t="s">
        <v>47207</v>
      </c>
      <c r="D11476" s="145" t="s">
        <v>1549</v>
      </c>
      <c r="E11476" s="146">
        <v>428.42</v>
      </c>
    </row>
    <row r="11477" spans="2:5" x14ac:dyDescent="0.2">
      <c r="B11477" s="144" t="s">
        <v>47208</v>
      </c>
      <c r="C11477" s="145" t="s">
        <v>47209</v>
      </c>
      <c r="D11477" s="145" t="s">
        <v>1549</v>
      </c>
      <c r="E11477" s="146">
        <v>98.04</v>
      </c>
    </row>
    <row r="11478" spans="2:5" x14ac:dyDescent="0.2">
      <c r="B11478" s="144" t="s">
        <v>47210</v>
      </c>
      <c r="C11478" s="145" t="s">
        <v>47211</v>
      </c>
      <c r="D11478" s="145" t="s">
        <v>1549</v>
      </c>
      <c r="E11478" s="146">
        <v>138.84</v>
      </c>
    </row>
    <row r="11479" spans="2:5" x14ac:dyDescent="0.2">
      <c r="B11479" s="144" t="s">
        <v>47212</v>
      </c>
      <c r="C11479" s="145" t="s">
        <v>47213</v>
      </c>
      <c r="D11479" s="145" t="s">
        <v>1549</v>
      </c>
      <c r="E11479" s="146">
        <v>211.93</v>
      </c>
    </row>
    <row r="11480" spans="2:5" x14ac:dyDescent="0.2">
      <c r="B11480" s="144" t="s">
        <v>47214</v>
      </c>
      <c r="C11480" s="145" t="s">
        <v>47215</v>
      </c>
      <c r="D11480" s="145" t="s">
        <v>1549</v>
      </c>
      <c r="E11480" s="146">
        <v>748.42</v>
      </c>
    </row>
    <row r="11481" spans="2:5" x14ac:dyDescent="0.2">
      <c r="B11481" s="144" t="s">
        <v>47216</v>
      </c>
      <c r="C11481" s="145" t="s">
        <v>47217</v>
      </c>
      <c r="D11481" s="145" t="s">
        <v>1549</v>
      </c>
      <c r="E11481" s="146">
        <v>927.94</v>
      </c>
    </row>
    <row r="11482" spans="2:5" x14ac:dyDescent="0.2">
      <c r="B11482" s="144" t="s">
        <v>47218</v>
      </c>
      <c r="C11482" s="145" t="s">
        <v>47219</v>
      </c>
      <c r="D11482" s="145" t="s">
        <v>1549</v>
      </c>
      <c r="E11482" s="146">
        <v>1672.16</v>
      </c>
    </row>
    <row r="11483" spans="2:5" x14ac:dyDescent="0.2">
      <c r="B11483" s="144" t="s">
        <v>47220</v>
      </c>
      <c r="C11483" s="145" t="s">
        <v>47221</v>
      </c>
      <c r="D11483" s="145" t="s">
        <v>1549</v>
      </c>
      <c r="E11483" s="146">
        <v>37.31</v>
      </c>
    </row>
    <row r="11484" spans="2:5" x14ac:dyDescent="0.2">
      <c r="B11484" s="144" t="s">
        <v>47222</v>
      </c>
      <c r="C11484" s="145" t="s">
        <v>47223</v>
      </c>
      <c r="D11484" s="145" t="s">
        <v>1549</v>
      </c>
      <c r="E11484" s="146">
        <v>497.08</v>
      </c>
    </row>
    <row r="11485" spans="2:5" x14ac:dyDescent="0.2">
      <c r="B11485" s="144" t="s">
        <v>47224</v>
      </c>
      <c r="C11485" s="145" t="s">
        <v>47225</v>
      </c>
      <c r="D11485" s="145" t="s">
        <v>1549</v>
      </c>
      <c r="E11485" s="146">
        <v>3386</v>
      </c>
    </row>
    <row r="11486" spans="2:5" x14ac:dyDescent="0.2">
      <c r="B11486" s="144" t="s">
        <v>47226</v>
      </c>
      <c r="C11486" s="145" t="s">
        <v>47227</v>
      </c>
      <c r="D11486" s="145" t="s">
        <v>1549</v>
      </c>
      <c r="E11486" s="146">
        <v>27.35</v>
      </c>
    </row>
    <row r="11487" spans="2:5" x14ac:dyDescent="0.2">
      <c r="B11487" s="144" t="s">
        <v>47228</v>
      </c>
      <c r="C11487" s="145" t="s">
        <v>47229</v>
      </c>
      <c r="D11487" s="145" t="s">
        <v>1549</v>
      </c>
      <c r="E11487" s="146">
        <v>317.5</v>
      </c>
    </row>
    <row r="11488" spans="2:5" x14ac:dyDescent="0.2">
      <c r="B11488" s="144" t="s">
        <v>47230</v>
      </c>
      <c r="C11488" s="145" t="s">
        <v>47231</v>
      </c>
      <c r="D11488" s="145" t="s">
        <v>1549</v>
      </c>
      <c r="E11488" s="146">
        <v>132.30000000000001</v>
      </c>
    </row>
    <row r="11489" spans="2:5" x14ac:dyDescent="0.2">
      <c r="B11489" s="144" t="s">
        <v>47232</v>
      </c>
      <c r="C11489" s="145" t="s">
        <v>47233</v>
      </c>
      <c r="D11489" s="145" t="s">
        <v>1549</v>
      </c>
      <c r="E11489" s="146">
        <v>1121.1400000000001</v>
      </c>
    </row>
    <row r="11490" spans="2:5" x14ac:dyDescent="0.2">
      <c r="B11490" s="144" t="s">
        <v>47234</v>
      </c>
      <c r="C11490" s="145" t="s">
        <v>47235</v>
      </c>
      <c r="D11490" s="145" t="s">
        <v>1549</v>
      </c>
      <c r="E11490" s="146">
        <v>165.94</v>
      </c>
    </row>
    <row r="11491" spans="2:5" x14ac:dyDescent="0.2">
      <c r="B11491" s="144" t="s">
        <v>47236</v>
      </c>
      <c r="C11491" s="145" t="s">
        <v>47237</v>
      </c>
      <c r="D11491" s="145" t="s">
        <v>1549</v>
      </c>
      <c r="E11491" s="146">
        <v>301.05</v>
      </c>
    </row>
    <row r="11492" spans="2:5" x14ac:dyDescent="0.2">
      <c r="B11492" s="144" t="s">
        <v>47238</v>
      </c>
      <c r="C11492" s="145" t="s">
        <v>47239</v>
      </c>
      <c r="D11492" s="145" t="s">
        <v>1549</v>
      </c>
      <c r="E11492" s="146">
        <v>885.31</v>
      </c>
    </row>
    <row r="11493" spans="2:5" x14ac:dyDescent="0.2">
      <c r="B11493" s="144" t="s">
        <v>47240</v>
      </c>
      <c r="C11493" s="145" t="s">
        <v>47241</v>
      </c>
      <c r="D11493" s="145" t="s">
        <v>1549</v>
      </c>
      <c r="E11493" s="146">
        <v>435.09</v>
      </c>
    </row>
    <row r="11494" spans="2:5" x14ac:dyDescent="0.2">
      <c r="B11494" s="144" t="s">
        <v>47242</v>
      </c>
      <c r="C11494" s="145" t="s">
        <v>47243</v>
      </c>
      <c r="D11494" s="145" t="s">
        <v>1549</v>
      </c>
      <c r="E11494" s="146">
        <v>50.59</v>
      </c>
    </row>
    <row r="11495" spans="2:5" x14ac:dyDescent="0.2">
      <c r="B11495" s="144" t="s">
        <v>47244</v>
      </c>
      <c r="C11495" s="145" t="s">
        <v>47245</v>
      </c>
      <c r="D11495" s="145" t="s">
        <v>1549</v>
      </c>
      <c r="E11495" s="146">
        <v>35.340000000000003</v>
      </c>
    </row>
    <row r="11496" spans="2:5" x14ac:dyDescent="0.2">
      <c r="B11496" s="144" t="s">
        <v>47246</v>
      </c>
      <c r="C11496" s="145" t="s">
        <v>47247</v>
      </c>
      <c r="D11496" s="145" t="s">
        <v>1549</v>
      </c>
      <c r="E11496" s="146">
        <v>68.22</v>
      </c>
    </row>
    <row r="11497" spans="2:5" x14ac:dyDescent="0.2">
      <c r="B11497" s="144" t="s">
        <v>47248</v>
      </c>
      <c r="C11497" s="145" t="s">
        <v>47249</v>
      </c>
      <c r="D11497" s="145" t="s">
        <v>1549</v>
      </c>
      <c r="E11497" s="146">
        <v>301.94</v>
      </c>
    </row>
    <row r="11498" spans="2:5" x14ac:dyDescent="0.2">
      <c r="B11498" s="144" t="s">
        <v>47250</v>
      </c>
      <c r="C11498" s="145" t="s">
        <v>47251</v>
      </c>
      <c r="D11498" s="145" t="s">
        <v>1549</v>
      </c>
      <c r="E11498" s="146">
        <v>710.23</v>
      </c>
    </row>
    <row r="11499" spans="2:5" x14ac:dyDescent="0.2">
      <c r="B11499" s="144" t="s">
        <v>47252</v>
      </c>
      <c r="C11499" s="145" t="s">
        <v>47253</v>
      </c>
      <c r="D11499" s="145" t="s">
        <v>1549</v>
      </c>
      <c r="E11499" s="146">
        <v>1118.53</v>
      </c>
    </row>
    <row r="11500" spans="2:5" x14ac:dyDescent="0.2">
      <c r="B11500" s="144" t="s">
        <v>47254</v>
      </c>
      <c r="C11500" s="145" t="s">
        <v>47255</v>
      </c>
      <c r="D11500" s="145" t="s">
        <v>1549</v>
      </c>
      <c r="E11500" s="146">
        <v>71.09</v>
      </c>
    </row>
    <row r="11501" spans="2:5" x14ac:dyDescent="0.2">
      <c r="B11501" s="144" t="s">
        <v>47256</v>
      </c>
      <c r="C11501" s="145" t="s">
        <v>47257</v>
      </c>
      <c r="D11501" s="145" t="s">
        <v>1549</v>
      </c>
      <c r="E11501" s="146">
        <v>1527.01</v>
      </c>
    </row>
    <row r="11502" spans="2:5" x14ac:dyDescent="0.2">
      <c r="B11502" s="144" t="s">
        <v>47258</v>
      </c>
      <c r="C11502" s="145" t="s">
        <v>47259</v>
      </c>
      <c r="D11502" s="145" t="s">
        <v>1549</v>
      </c>
      <c r="E11502" s="146">
        <v>596.73</v>
      </c>
    </row>
    <row r="11503" spans="2:5" x14ac:dyDescent="0.2">
      <c r="B11503" s="144" t="s">
        <v>47260</v>
      </c>
      <c r="C11503" s="145" t="s">
        <v>47261</v>
      </c>
      <c r="D11503" s="145" t="s">
        <v>1549</v>
      </c>
      <c r="E11503" s="146">
        <v>1199.8699999999999</v>
      </c>
    </row>
    <row r="11504" spans="2:5" x14ac:dyDescent="0.2">
      <c r="B11504" s="144" t="s">
        <v>47262</v>
      </c>
      <c r="C11504" s="145" t="s">
        <v>47263</v>
      </c>
      <c r="D11504" s="145" t="s">
        <v>1549</v>
      </c>
      <c r="E11504" s="146">
        <v>1285.4000000000001</v>
      </c>
    </row>
    <row r="11505" spans="2:5" x14ac:dyDescent="0.2">
      <c r="B11505" s="144" t="s">
        <v>47264</v>
      </c>
      <c r="C11505" s="145" t="s">
        <v>47265</v>
      </c>
      <c r="D11505" s="145" t="s">
        <v>1549</v>
      </c>
      <c r="E11505" s="146">
        <v>296.99</v>
      </c>
    </row>
    <row r="11506" spans="2:5" x14ac:dyDescent="0.2">
      <c r="B11506" s="144" t="s">
        <v>47266</v>
      </c>
      <c r="C11506" s="145" t="s">
        <v>47267</v>
      </c>
      <c r="D11506" s="145" t="s">
        <v>1549</v>
      </c>
      <c r="E11506" s="146">
        <v>346.27</v>
      </c>
    </row>
    <row r="11507" spans="2:5" x14ac:dyDescent="0.2">
      <c r="B11507" s="144" t="s">
        <v>47268</v>
      </c>
      <c r="C11507" s="145" t="s">
        <v>47269</v>
      </c>
      <c r="D11507" s="145" t="s">
        <v>1549</v>
      </c>
      <c r="E11507" s="146">
        <v>519.23</v>
      </c>
    </row>
    <row r="11508" spans="2:5" x14ac:dyDescent="0.2">
      <c r="B11508" s="144" t="s">
        <v>47270</v>
      </c>
      <c r="C11508" s="145" t="s">
        <v>47271</v>
      </c>
      <c r="D11508" s="145" t="s">
        <v>1549</v>
      </c>
      <c r="E11508" s="146">
        <v>656.16</v>
      </c>
    </row>
    <row r="11509" spans="2:5" x14ac:dyDescent="0.2">
      <c r="B11509" s="144" t="s">
        <v>47272</v>
      </c>
      <c r="C11509" s="145" t="s">
        <v>47273</v>
      </c>
      <c r="D11509" s="145" t="s">
        <v>1549</v>
      </c>
      <c r="E11509" s="146">
        <v>615.20000000000005</v>
      </c>
    </row>
    <row r="11510" spans="2:5" x14ac:dyDescent="0.2">
      <c r="B11510" s="144" t="s">
        <v>47274</v>
      </c>
      <c r="C11510" s="145" t="s">
        <v>47275</v>
      </c>
      <c r="D11510" s="145" t="s">
        <v>1549</v>
      </c>
      <c r="E11510" s="146">
        <v>818.58</v>
      </c>
    </row>
    <row r="11511" spans="2:5" x14ac:dyDescent="0.2">
      <c r="B11511" s="144" t="s">
        <v>47276</v>
      </c>
      <c r="C11511" s="145" t="s">
        <v>47277</v>
      </c>
      <c r="D11511" s="145" t="s">
        <v>1549</v>
      </c>
      <c r="E11511" s="146">
        <v>1190.24</v>
      </c>
    </row>
    <row r="11512" spans="2:5" x14ac:dyDescent="0.2">
      <c r="B11512" s="144" t="s">
        <v>47278</v>
      </c>
      <c r="C11512" s="145" t="s">
        <v>47279</v>
      </c>
      <c r="D11512" s="145" t="s">
        <v>1549</v>
      </c>
      <c r="E11512" s="146">
        <v>1668.31</v>
      </c>
    </row>
    <row r="11513" spans="2:5" x14ac:dyDescent="0.2">
      <c r="B11513" s="144" t="s">
        <v>47280</v>
      </c>
      <c r="C11513" s="145" t="s">
        <v>47281</v>
      </c>
      <c r="D11513" s="145" t="s">
        <v>1549</v>
      </c>
      <c r="E11513" s="146">
        <v>1447.58</v>
      </c>
    </row>
    <row r="11514" spans="2:5" x14ac:dyDescent="0.2">
      <c r="B11514" s="144" t="s">
        <v>47282</v>
      </c>
      <c r="C11514" s="145" t="s">
        <v>47283</v>
      </c>
      <c r="D11514" s="145" t="s">
        <v>1549</v>
      </c>
      <c r="E11514" s="146">
        <v>4867.7700000000004</v>
      </c>
    </row>
    <row r="11515" spans="2:5" x14ac:dyDescent="0.2">
      <c r="B11515" s="144" t="s">
        <v>47284</v>
      </c>
      <c r="C11515" s="145" t="s">
        <v>47285</v>
      </c>
      <c r="D11515" s="145" t="s">
        <v>1549</v>
      </c>
      <c r="E11515" s="146">
        <v>211.43</v>
      </c>
    </row>
    <row r="11516" spans="2:5" x14ac:dyDescent="0.2">
      <c r="B11516" s="144" t="s">
        <v>47286</v>
      </c>
      <c r="C11516" s="145" t="s">
        <v>47287</v>
      </c>
      <c r="D11516" s="145" t="s">
        <v>1549</v>
      </c>
      <c r="E11516" s="146">
        <v>303.43</v>
      </c>
    </row>
    <row r="11517" spans="2:5" x14ac:dyDescent="0.2">
      <c r="B11517" s="144" t="s">
        <v>47288</v>
      </c>
      <c r="C11517" s="145" t="s">
        <v>47289</v>
      </c>
      <c r="D11517" s="145" t="s">
        <v>1549</v>
      </c>
      <c r="E11517" s="146">
        <v>296.99</v>
      </c>
    </row>
    <row r="11518" spans="2:5" x14ac:dyDescent="0.2">
      <c r="B11518" s="144" t="s">
        <v>47290</v>
      </c>
      <c r="C11518" s="145" t="s">
        <v>47291</v>
      </c>
      <c r="D11518" s="145" t="s">
        <v>1549</v>
      </c>
      <c r="E11518" s="146">
        <v>298.85000000000002</v>
      </c>
    </row>
    <row r="11519" spans="2:5" x14ac:dyDescent="0.2">
      <c r="B11519" s="144" t="s">
        <v>47292</v>
      </c>
      <c r="C11519" s="145" t="s">
        <v>47293</v>
      </c>
      <c r="D11519" s="145" t="s">
        <v>1549</v>
      </c>
      <c r="E11519" s="146">
        <v>279.92</v>
      </c>
    </row>
    <row r="11520" spans="2:5" x14ac:dyDescent="0.2">
      <c r="B11520" s="144" t="s">
        <v>47294</v>
      </c>
      <c r="C11520" s="145" t="s">
        <v>47295</v>
      </c>
      <c r="D11520" s="145" t="s">
        <v>1549</v>
      </c>
      <c r="E11520" s="146">
        <v>420.49</v>
      </c>
    </row>
    <row r="11521" spans="2:5" x14ac:dyDescent="0.2">
      <c r="B11521" s="144" t="s">
        <v>47296</v>
      </c>
      <c r="C11521" s="145" t="s">
        <v>47297</v>
      </c>
      <c r="D11521" s="145" t="s">
        <v>1549</v>
      </c>
      <c r="E11521" s="146">
        <v>668.3</v>
      </c>
    </row>
    <row r="11522" spans="2:5" x14ac:dyDescent="0.2">
      <c r="B11522" s="144" t="s">
        <v>47298</v>
      </c>
      <c r="C11522" s="145" t="s">
        <v>47299</v>
      </c>
      <c r="D11522" s="145" t="s">
        <v>1549</v>
      </c>
      <c r="E11522" s="146">
        <v>423.91</v>
      </c>
    </row>
    <row r="11523" spans="2:5" x14ac:dyDescent="0.2">
      <c r="B11523" s="144" t="s">
        <v>47300</v>
      </c>
      <c r="C11523" s="145" t="s">
        <v>47301</v>
      </c>
      <c r="D11523" s="145" t="s">
        <v>1549</v>
      </c>
      <c r="E11523" s="146">
        <v>656.16</v>
      </c>
    </row>
    <row r="11524" spans="2:5" x14ac:dyDescent="0.2">
      <c r="B11524" s="144" t="s">
        <v>47302</v>
      </c>
      <c r="C11524" s="145" t="s">
        <v>47303</v>
      </c>
      <c r="D11524" s="145" t="s">
        <v>1549</v>
      </c>
      <c r="E11524" s="146">
        <v>669.53</v>
      </c>
    </row>
    <row r="11525" spans="2:5" x14ac:dyDescent="0.2">
      <c r="B11525" s="144" t="s">
        <v>47304</v>
      </c>
      <c r="C11525" s="145" t="s">
        <v>47305</v>
      </c>
      <c r="D11525" s="145" t="s">
        <v>1549</v>
      </c>
      <c r="E11525" s="146">
        <v>826.66</v>
      </c>
    </row>
    <row r="11526" spans="2:5" x14ac:dyDescent="0.2">
      <c r="B11526" s="144" t="s">
        <v>47306</v>
      </c>
      <c r="C11526" s="145" t="s">
        <v>47307</v>
      </c>
      <c r="D11526" s="145" t="s">
        <v>1549</v>
      </c>
      <c r="E11526" s="146">
        <v>615.20000000000005</v>
      </c>
    </row>
    <row r="11527" spans="2:5" x14ac:dyDescent="0.2">
      <c r="B11527" s="144" t="s">
        <v>47308</v>
      </c>
      <c r="C11527" s="145" t="s">
        <v>47309</v>
      </c>
      <c r="D11527" s="145" t="s">
        <v>1549</v>
      </c>
      <c r="E11527" s="146">
        <v>882.93</v>
      </c>
    </row>
    <row r="11528" spans="2:5" x14ac:dyDescent="0.2">
      <c r="B11528" s="144" t="s">
        <v>47310</v>
      </c>
      <c r="C11528" s="145" t="s">
        <v>47311</v>
      </c>
      <c r="D11528" s="145" t="s">
        <v>1549</v>
      </c>
      <c r="E11528" s="146">
        <v>921.98</v>
      </c>
    </row>
    <row r="11529" spans="2:5" x14ac:dyDescent="0.2">
      <c r="B11529" s="144" t="s">
        <v>47312</v>
      </c>
      <c r="C11529" s="145" t="s">
        <v>47313</v>
      </c>
      <c r="D11529" s="145" t="s">
        <v>1549</v>
      </c>
      <c r="E11529" s="146">
        <v>1239.76</v>
      </c>
    </row>
    <row r="11530" spans="2:5" x14ac:dyDescent="0.2">
      <c r="B11530" s="144" t="s">
        <v>47314</v>
      </c>
      <c r="C11530" s="145" t="s">
        <v>47315</v>
      </c>
      <c r="D11530" s="145" t="s">
        <v>1549</v>
      </c>
      <c r="E11530" s="146">
        <v>1299.19</v>
      </c>
    </row>
    <row r="11531" spans="2:5" x14ac:dyDescent="0.2">
      <c r="B11531" s="144" t="s">
        <v>47316</v>
      </c>
      <c r="C11531" s="145" t="s">
        <v>47317</v>
      </c>
      <c r="D11531" s="145" t="s">
        <v>1549</v>
      </c>
      <c r="E11531" s="146">
        <v>1056.8900000000001</v>
      </c>
    </row>
    <row r="11532" spans="2:5" x14ac:dyDescent="0.2">
      <c r="B11532" s="144" t="s">
        <v>47318</v>
      </c>
      <c r="C11532" s="145" t="s">
        <v>47319</v>
      </c>
      <c r="D11532" s="145" t="s">
        <v>1549</v>
      </c>
      <c r="E11532" s="146">
        <v>818.58</v>
      </c>
    </row>
    <row r="11533" spans="2:5" x14ac:dyDescent="0.2">
      <c r="B11533" s="144" t="s">
        <v>47320</v>
      </c>
      <c r="C11533" s="145" t="s">
        <v>47321</v>
      </c>
      <c r="D11533" s="145" t="s">
        <v>1549</v>
      </c>
      <c r="E11533" s="146">
        <v>1541.13</v>
      </c>
    </row>
    <row r="11534" spans="2:5" x14ac:dyDescent="0.2">
      <c r="B11534" s="144" t="s">
        <v>47322</v>
      </c>
      <c r="C11534" s="145" t="s">
        <v>47323</v>
      </c>
      <c r="D11534" s="145" t="s">
        <v>1549</v>
      </c>
      <c r="E11534" s="146">
        <v>4650.45</v>
      </c>
    </row>
    <row r="11535" spans="2:5" x14ac:dyDescent="0.2">
      <c r="B11535" s="144" t="s">
        <v>47324</v>
      </c>
      <c r="C11535" s="145" t="s">
        <v>47325</v>
      </c>
      <c r="D11535" s="145" t="s">
        <v>1549</v>
      </c>
      <c r="E11535" s="146">
        <v>1625.28</v>
      </c>
    </row>
    <row r="11536" spans="2:5" x14ac:dyDescent="0.2">
      <c r="B11536" s="144" t="s">
        <v>47326</v>
      </c>
      <c r="C11536" s="145" t="s">
        <v>47327</v>
      </c>
      <c r="D11536" s="145" t="s">
        <v>1549</v>
      </c>
      <c r="E11536" s="146">
        <v>1960.27</v>
      </c>
    </row>
    <row r="11537" spans="2:5" x14ac:dyDescent="0.2">
      <c r="B11537" s="144" t="s">
        <v>47328</v>
      </c>
      <c r="C11537" s="145" t="s">
        <v>47329</v>
      </c>
      <c r="D11537" s="145" t="s">
        <v>1549</v>
      </c>
      <c r="E11537" s="146">
        <v>2145.67</v>
      </c>
    </row>
    <row r="11538" spans="2:5" x14ac:dyDescent="0.2">
      <c r="B11538" s="144" t="s">
        <v>47330</v>
      </c>
      <c r="C11538" s="145" t="s">
        <v>47331</v>
      </c>
      <c r="D11538" s="145" t="s">
        <v>1549</v>
      </c>
      <c r="E11538" s="146">
        <v>2342.27</v>
      </c>
    </row>
    <row r="11539" spans="2:5" x14ac:dyDescent="0.2">
      <c r="B11539" s="144" t="s">
        <v>47332</v>
      </c>
      <c r="C11539" s="145" t="s">
        <v>47333</v>
      </c>
      <c r="D11539" s="145" t="s">
        <v>1549</v>
      </c>
      <c r="E11539" s="146">
        <v>1447.58</v>
      </c>
    </row>
    <row r="11540" spans="2:5" x14ac:dyDescent="0.2">
      <c r="B11540" s="144" t="s">
        <v>47334</v>
      </c>
      <c r="C11540" s="145" t="s">
        <v>47335</v>
      </c>
      <c r="D11540" s="145" t="s">
        <v>1549</v>
      </c>
      <c r="E11540" s="146">
        <v>2293.88</v>
      </c>
    </row>
    <row r="11541" spans="2:5" x14ac:dyDescent="0.2">
      <c r="B11541" s="144" t="s">
        <v>47336</v>
      </c>
      <c r="C11541" s="145" t="s">
        <v>47337</v>
      </c>
      <c r="D11541" s="145" t="s">
        <v>1549</v>
      </c>
      <c r="E11541" s="146">
        <v>2547.09</v>
      </c>
    </row>
    <row r="11542" spans="2:5" x14ac:dyDescent="0.2">
      <c r="B11542" s="144" t="s">
        <v>47338</v>
      </c>
      <c r="C11542" s="145" t="s">
        <v>47339</v>
      </c>
      <c r="D11542" s="145" t="s">
        <v>1549</v>
      </c>
      <c r="E11542" s="146">
        <v>4273.45</v>
      </c>
    </row>
    <row r="11543" spans="2:5" x14ac:dyDescent="0.2">
      <c r="B11543" s="144" t="s">
        <v>47340</v>
      </c>
      <c r="C11543" s="145" t="s">
        <v>47341</v>
      </c>
      <c r="D11543" s="145" t="s">
        <v>1549</v>
      </c>
      <c r="E11543" s="146">
        <v>5449.18</v>
      </c>
    </row>
    <row r="11544" spans="2:5" x14ac:dyDescent="0.2">
      <c r="B11544" s="144" t="s">
        <v>47342</v>
      </c>
      <c r="C11544" s="145" t="s">
        <v>47343</v>
      </c>
      <c r="D11544" s="145" t="s">
        <v>1549</v>
      </c>
      <c r="E11544" s="146">
        <v>2486.33</v>
      </c>
    </row>
    <row r="11545" spans="2:5" x14ac:dyDescent="0.2">
      <c r="B11545" s="144" t="s">
        <v>47344</v>
      </c>
      <c r="C11545" s="145" t="s">
        <v>47345</v>
      </c>
      <c r="D11545" s="145" t="s">
        <v>1549</v>
      </c>
      <c r="E11545" s="146">
        <v>6633.18</v>
      </c>
    </row>
    <row r="11546" spans="2:5" x14ac:dyDescent="0.2">
      <c r="B11546" s="144" t="s">
        <v>47346</v>
      </c>
      <c r="C11546" s="145" t="s">
        <v>47347</v>
      </c>
      <c r="D11546" s="145" t="s">
        <v>1549</v>
      </c>
      <c r="E11546" s="146">
        <v>6949.05</v>
      </c>
    </row>
    <row r="11547" spans="2:5" x14ac:dyDescent="0.2">
      <c r="B11547" s="144" t="s">
        <v>47348</v>
      </c>
      <c r="C11547" s="145" t="s">
        <v>47349</v>
      </c>
      <c r="D11547" s="145" t="s">
        <v>1549</v>
      </c>
      <c r="E11547" s="146">
        <v>7302.62</v>
      </c>
    </row>
    <row r="11548" spans="2:5" x14ac:dyDescent="0.2">
      <c r="B11548" s="144" t="s">
        <v>47350</v>
      </c>
      <c r="C11548" s="145" t="s">
        <v>47351</v>
      </c>
      <c r="D11548" s="145" t="s">
        <v>1549</v>
      </c>
      <c r="E11548" s="146">
        <v>7692.87</v>
      </c>
    </row>
    <row r="11549" spans="2:5" x14ac:dyDescent="0.2">
      <c r="B11549" s="144" t="s">
        <v>47352</v>
      </c>
      <c r="C11549" s="145" t="s">
        <v>47353</v>
      </c>
      <c r="D11549" s="145" t="s">
        <v>1549</v>
      </c>
      <c r="E11549" s="146">
        <v>7966.39</v>
      </c>
    </row>
    <row r="11550" spans="2:5" x14ac:dyDescent="0.2">
      <c r="B11550" s="144" t="s">
        <v>47354</v>
      </c>
      <c r="C11550" s="145" t="s">
        <v>47355</v>
      </c>
      <c r="D11550" s="145" t="s">
        <v>1549</v>
      </c>
      <c r="E11550" s="146">
        <v>256.20999999999998</v>
      </c>
    </row>
    <row r="11551" spans="2:5" x14ac:dyDescent="0.2">
      <c r="B11551" s="144" t="s">
        <v>47356</v>
      </c>
      <c r="C11551" s="145" t="s">
        <v>47357</v>
      </c>
      <c r="D11551" s="145" t="s">
        <v>1549</v>
      </c>
      <c r="E11551" s="146">
        <v>219</v>
      </c>
    </row>
    <row r="11552" spans="2:5" x14ac:dyDescent="0.2">
      <c r="B11552" s="144" t="s">
        <v>47358</v>
      </c>
      <c r="C11552" s="145" t="s">
        <v>47359</v>
      </c>
      <c r="D11552" s="145" t="s">
        <v>1549</v>
      </c>
      <c r="E11552" s="146">
        <v>209.09</v>
      </c>
    </row>
    <row r="11553" spans="2:5" x14ac:dyDescent="0.2">
      <c r="B11553" s="144" t="s">
        <v>47360</v>
      </c>
      <c r="C11553" s="145" t="s">
        <v>47361</v>
      </c>
      <c r="D11553" s="145" t="s">
        <v>1549</v>
      </c>
      <c r="E11553" s="146">
        <v>219</v>
      </c>
    </row>
    <row r="11554" spans="2:5" x14ac:dyDescent="0.2">
      <c r="B11554" s="144" t="s">
        <v>47362</v>
      </c>
      <c r="C11554" s="145" t="s">
        <v>47363</v>
      </c>
      <c r="D11554" s="145" t="s">
        <v>1549</v>
      </c>
      <c r="E11554" s="146">
        <v>209.09</v>
      </c>
    </row>
    <row r="11555" spans="2:5" x14ac:dyDescent="0.2">
      <c r="B11555" s="144" t="s">
        <v>47364</v>
      </c>
      <c r="C11555" s="145" t="s">
        <v>47365</v>
      </c>
      <c r="D11555" s="145" t="s">
        <v>1549</v>
      </c>
      <c r="E11555" s="146">
        <v>272.02999999999997</v>
      </c>
    </row>
    <row r="11556" spans="2:5" x14ac:dyDescent="0.2">
      <c r="B11556" s="144" t="s">
        <v>47366</v>
      </c>
      <c r="C11556" s="145" t="s">
        <v>47367</v>
      </c>
      <c r="D11556" s="145" t="s">
        <v>1549</v>
      </c>
      <c r="E11556" s="146">
        <v>258.32</v>
      </c>
    </row>
    <row r="11557" spans="2:5" x14ac:dyDescent="0.2">
      <c r="B11557" s="144" t="s">
        <v>47368</v>
      </c>
      <c r="C11557" s="145" t="s">
        <v>47369</v>
      </c>
      <c r="D11557" s="145" t="s">
        <v>1549</v>
      </c>
      <c r="E11557" s="146">
        <v>261.06</v>
      </c>
    </row>
    <row r="11558" spans="2:5" x14ac:dyDescent="0.2">
      <c r="B11558" s="144" t="s">
        <v>47370</v>
      </c>
      <c r="C11558" s="145" t="s">
        <v>47371</v>
      </c>
      <c r="D11558" s="145" t="s">
        <v>1549</v>
      </c>
      <c r="E11558" s="146">
        <v>348.12</v>
      </c>
    </row>
    <row r="11559" spans="2:5" x14ac:dyDescent="0.2">
      <c r="B11559" s="144" t="s">
        <v>47372</v>
      </c>
      <c r="C11559" s="145" t="s">
        <v>47373</v>
      </c>
      <c r="D11559" s="145" t="s">
        <v>1549</v>
      </c>
      <c r="E11559" s="146">
        <v>433.19</v>
      </c>
    </row>
    <row r="11560" spans="2:5" x14ac:dyDescent="0.2">
      <c r="B11560" s="144" t="s">
        <v>47374</v>
      </c>
      <c r="C11560" s="145" t="s">
        <v>47375</v>
      </c>
      <c r="D11560" s="145" t="s">
        <v>1549</v>
      </c>
      <c r="E11560" s="146">
        <v>343</v>
      </c>
    </row>
    <row r="11561" spans="2:5" x14ac:dyDescent="0.2">
      <c r="B11561" s="144" t="s">
        <v>47376</v>
      </c>
      <c r="C11561" s="145" t="s">
        <v>47377</v>
      </c>
      <c r="D11561" s="145" t="s">
        <v>1549</v>
      </c>
      <c r="E11561" s="146">
        <v>338.24</v>
      </c>
    </row>
    <row r="11562" spans="2:5" x14ac:dyDescent="0.2">
      <c r="B11562" s="144" t="s">
        <v>47378</v>
      </c>
      <c r="C11562" s="145" t="s">
        <v>47379</v>
      </c>
      <c r="D11562" s="145" t="s">
        <v>1549</v>
      </c>
      <c r="E11562" s="146">
        <v>343.16</v>
      </c>
    </row>
    <row r="11563" spans="2:5" x14ac:dyDescent="0.2">
      <c r="B11563" s="144" t="s">
        <v>47380</v>
      </c>
      <c r="C11563" s="145" t="s">
        <v>47381</v>
      </c>
      <c r="D11563" s="145" t="s">
        <v>1549</v>
      </c>
      <c r="E11563" s="146">
        <v>504.28</v>
      </c>
    </row>
    <row r="11564" spans="2:5" x14ac:dyDescent="0.2">
      <c r="B11564" s="144" t="s">
        <v>47382</v>
      </c>
      <c r="C11564" s="145" t="s">
        <v>47383</v>
      </c>
      <c r="D11564" s="145" t="s">
        <v>1549</v>
      </c>
      <c r="E11564" s="146">
        <v>614.87</v>
      </c>
    </row>
    <row r="11565" spans="2:5" x14ac:dyDescent="0.2">
      <c r="B11565" s="144" t="s">
        <v>47384</v>
      </c>
      <c r="C11565" s="145" t="s">
        <v>47385</v>
      </c>
      <c r="D11565" s="145" t="s">
        <v>1549</v>
      </c>
      <c r="E11565" s="146">
        <v>585.89</v>
      </c>
    </row>
    <row r="11566" spans="2:5" x14ac:dyDescent="0.2">
      <c r="B11566" s="144" t="s">
        <v>47386</v>
      </c>
      <c r="C11566" s="145" t="s">
        <v>47387</v>
      </c>
      <c r="D11566" s="145" t="s">
        <v>1549</v>
      </c>
      <c r="E11566" s="146">
        <v>627.11</v>
      </c>
    </row>
    <row r="11567" spans="2:5" x14ac:dyDescent="0.2">
      <c r="B11567" s="144" t="s">
        <v>47388</v>
      </c>
      <c r="C11567" s="145" t="s">
        <v>47389</v>
      </c>
      <c r="D11567" s="145" t="s">
        <v>1549</v>
      </c>
      <c r="E11567" s="146">
        <v>491.59</v>
      </c>
    </row>
    <row r="11568" spans="2:5" x14ac:dyDescent="0.2">
      <c r="B11568" s="144" t="s">
        <v>47390</v>
      </c>
      <c r="C11568" s="145" t="s">
        <v>47391</v>
      </c>
      <c r="D11568" s="145" t="s">
        <v>1549</v>
      </c>
      <c r="E11568" s="146">
        <v>496.98</v>
      </c>
    </row>
    <row r="11569" spans="2:5" x14ac:dyDescent="0.2">
      <c r="B11569" s="144" t="s">
        <v>47392</v>
      </c>
      <c r="C11569" s="145" t="s">
        <v>47393</v>
      </c>
      <c r="D11569" s="145" t="s">
        <v>1549</v>
      </c>
      <c r="E11569" s="146">
        <v>666.27</v>
      </c>
    </row>
    <row r="11570" spans="2:5" x14ac:dyDescent="0.2">
      <c r="B11570" s="144" t="s">
        <v>47394</v>
      </c>
      <c r="C11570" s="145" t="s">
        <v>47395</v>
      </c>
      <c r="D11570" s="145" t="s">
        <v>1549</v>
      </c>
      <c r="E11570" s="146">
        <v>969.39</v>
      </c>
    </row>
    <row r="11571" spans="2:5" x14ac:dyDescent="0.2">
      <c r="B11571" s="144" t="s">
        <v>47396</v>
      </c>
      <c r="C11571" s="145" t="s">
        <v>47397</v>
      </c>
      <c r="D11571" s="145" t="s">
        <v>1549</v>
      </c>
      <c r="E11571" s="146">
        <v>479.97</v>
      </c>
    </row>
    <row r="11572" spans="2:5" x14ac:dyDescent="0.2">
      <c r="B11572" s="144" t="s">
        <v>47398</v>
      </c>
      <c r="C11572" s="145" t="s">
        <v>47399</v>
      </c>
      <c r="D11572" s="145" t="s">
        <v>1549</v>
      </c>
      <c r="E11572" s="146">
        <v>501.93</v>
      </c>
    </row>
    <row r="11573" spans="2:5" x14ac:dyDescent="0.2">
      <c r="B11573" s="144" t="s">
        <v>47400</v>
      </c>
      <c r="C11573" s="145" t="s">
        <v>47401</v>
      </c>
      <c r="D11573" s="145" t="s">
        <v>1549</v>
      </c>
      <c r="E11573" s="146">
        <v>501.93</v>
      </c>
    </row>
    <row r="11574" spans="2:5" x14ac:dyDescent="0.2">
      <c r="B11574" s="144" t="s">
        <v>47402</v>
      </c>
      <c r="C11574" s="145" t="s">
        <v>47403</v>
      </c>
      <c r="D11574" s="145" t="s">
        <v>1549</v>
      </c>
      <c r="E11574" s="146">
        <v>932.1</v>
      </c>
    </row>
    <row r="11575" spans="2:5" x14ac:dyDescent="0.2">
      <c r="B11575" s="144" t="s">
        <v>47404</v>
      </c>
      <c r="C11575" s="145" t="s">
        <v>47405</v>
      </c>
      <c r="D11575" s="145" t="s">
        <v>1549</v>
      </c>
      <c r="E11575" s="146">
        <v>1108</v>
      </c>
    </row>
    <row r="11576" spans="2:5" x14ac:dyDescent="0.2">
      <c r="B11576" s="144" t="s">
        <v>47406</v>
      </c>
      <c r="C11576" s="145" t="s">
        <v>47407</v>
      </c>
      <c r="D11576" s="145" t="s">
        <v>1549</v>
      </c>
      <c r="E11576" s="146">
        <v>1133.1199999999999</v>
      </c>
    </row>
    <row r="11577" spans="2:5" x14ac:dyDescent="0.2">
      <c r="B11577" s="144" t="s">
        <v>47408</v>
      </c>
      <c r="C11577" s="145" t="s">
        <v>47409</v>
      </c>
      <c r="D11577" s="145" t="s">
        <v>1549</v>
      </c>
      <c r="E11577" s="146">
        <v>1245.6600000000001</v>
      </c>
    </row>
    <row r="11578" spans="2:5" x14ac:dyDescent="0.2">
      <c r="B11578" s="144" t="s">
        <v>47410</v>
      </c>
      <c r="C11578" s="145" t="s">
        <v>47411</v>
      </c>
      <c r="D11578" s="145" t="s">
        <v>1549</v>
      </c>
      <c r="E11578" s="146">
        <v>1485.81</v>
      </c>
    </row>
    <row r="11579" spans="2:5" x14ac:dyDescent="0.2">
      <c r="B11579" s="144" t="s">
        <v>47412</v>
      </c>
      <c r="C11579" s="145" t="s">
        <v>47413</v>
      </c>
      <c r="D11579" s="145" t="s">
        <v>1549</v>
      </c>
      <c r="E11579" s="146">
        <v>3356.22</v>
      </c>
    </row>
    <row r="11580" spans="2:5" x14ac:dyDescent="0.2">
      <c r="B11580" s="144" t="s">
        <v>47414</v>
      </c>
      <c r="C11580" s="145" t="s">
        <v>47415</v>
      </c>
      <c r="D11580" s="145" t="s">
        <v>1549</v>
      </c>
      <c r="E11580" s="146">
        <v>1461.81</v>
      </c>
    </row>
    <row r="11581" spans="2:5" x14ac:dyDescent="0.2">
      <c r="B11581" s="144" t="s">
        <v>47416</v>
      </c>
      <c r="C11581" s="145" t="s">
        <v>47417</v>
      </c>
      <c r="D11581" s="145" t="s">
        <v>1549</v>
      </c>
      <c r="E11581" s="146">
        <v>1712.93</v>
      </c>
    </row>
    <row r="11582" spans="2:5" x14ac:dyDescent="0.2">
      <c r="B11582" s="144" t="s">
        <v>47418</v>
      </c>
      <c r="C11582" s="145" t="s">
        <v>47419</v>
      </c>
      <c r="D11582" s="145" t="s">
        <v>1549</v>
      </c>
      <c r="E11582" s="146">
        <v>1995.77</v>
      </c>
    </row>
    <row r="11583" spans="2:5" x14ac:dyDescent="0.2">
      <c r="B11583" s="144" t="s">
        <v>47420</v>
      </c>
      <c r="C11583" s="145" t="s">
        <v>47421</v>
      </c>
      <c r="D11583" s="145" t="s">
        <v>1549</v>
      </c>
      <c r="E11583" s="146">
        <v>4283.3100000000004</v>
      </c>
    </row>
    <row r="11584" spans="2:5" x14ac:dyDescent="0.2">
      <c r="B11584" s="144" t="s">
        <v>47422</v>
      </c>
      <c r="C11584" s="145" t="s">
        <v>47423</v>
      </c>
      <c r="D11584" s="145" t="s">
        <v>1549</v>
      </c>
      <c r="E11584" s="146">
        <v>2105.98</v>
      </c>
    </row>
    <row r="11585" spans="2:5" x14ac:dyDescent="0.2">
      <c r="B11585" s="144" t="s">
        <v>47424</v>
      </c>
      <c r="C11585" s="145" t="s">
        <v>47425</v>
      </c>
      <c r="D11585" s="145" t="s">
        <v>1549</v>
      </c>
      <c r="E11585" s="146">
        <v>2226.41</v>
      </c>
    </row>
    <row r="11586" spans="2:5" x14ac:dyDescent="0.2">
      <c r="B11586" s="144" t="s">
        <v>47426</v>
      </c>
      <c r="C11586" s="145" t="s">
        <v>47427</v>
      </c>
      <c r="D11586" s="145" t="s">
        <v>1549</v>
      </c>
      <c r="E11586" s="146">
        <v>2688.78</v>
      </c>
    </row>
    <row r="11587" spans="2:5" x14ac:dyDescent="0.2">
      <c r="B11587" s="144" t="s">
        <v>47428</v>
      </c>
      <c r="C11587" s="145" t="s">
        <v>47429</v>
      </c>
      <c r="D11587" s="145" t="s">
        <v>1549</v>
      </c>
      <c r="E11587" s="146">
        <v>5323.32</v>
      </c>
    </row>
    <row r="11588" spans="2:5" x14ac:dyDescent="0.2">
      <c r="B11588" s="144" t="s">
        <v>47430</v>
      </c>
      <c r="C11588" s="145" t="s">
        <v>47431</v>
      </c>
      <c r="D11588" s="145" t="s">
        <v>1549</v>
      </c>
      <c r="E11588" s="146">
        <v>6060.69</v>
      </c>
    </row>
    <row r="11589" spans="2:5" x14ac:dyDescent="0.2">
      <c r="B11589" s="144" t="s">
        <v>47432</v>
      </c>
      <c r="C11589" s="145" t="s">
        <v>47433</v>
      </c>
      <c r="D11589" s="145" t="s">
        <v>1549</v>
      </c>
      <c r="E11589" s="146">
        <v>4049.74</v>
      </c>
    </row>
    <row r="11590" spans="2:5" x14ac:dyDescent="0.2">
      <c r="B11590" s="144" t="s">
        <v>47434</v>
      </c>
      <c r="C11590" s="145" t="s">
        <v>47435</v>
      </c>
      <c r="D11590" s="145" t="s">
        <v>1549</v>
      </c>
      <c r="E11590" s="146">
        <v>4049.74</v>
      </c>
    </row>
    <row r="11591" spans="2:5" x14ac:dyDescent="0.2">
      <c r="B11591" s="144" t="s">
        <v>47436</v>
      </c>
      <c r="C11591" s="145" t="s">
        <v>47437</v>
      </c>
      <c r="D11591" s="145" t="s">
        <v>1549</v>
      </c>
      <c r="E11591" s="146">
        <v>4932.1499999999996</v>
      </c>
    </row>
    <row r="11592" spans="2:5" x14ac:dyDescent="0.2">
      <c r="B11592" s="144" t="s">
        <v>47438</v>
      </c>
      <c r="C11592" s="145" t="s">
        <v>47439</v>
      </c>
      <c r="D11592" s="145" t="s">
        <v>1549</v>
      </c>
      <c r="E11592" s="146">
        <v>5292.91</v>
      </c>
    </row>
    <row r="11593" spans="2:5" x14ac:dyDescent="0.2">
      <c r="B11593" s="144" t="s">
        <v>47440</v>
      </c>
      <c r="C11593" s="145" t="s">
        <v>47441</v>
      </c>
      <c r="D11593" s="145" t="s">
        <v>1549</v>
      </c>
      <c r="E11593" s="146">
        <v>5978.32</v>
      </c>
    </row>
    <row r="11594" spans="2:5" x14ac:dyDescent="0.2">
      <c r="B11594" s="144" t="s">
        <v>47442</v>
      </c>
      <c r="C11594" s="145" t="s">
        <v>47443</v>
      </c>
      <c r="D11594" s="145" t="s">
        <v>1549</v>
      </c>
      <c r="E11594" s="146">
        <v>5366.8</v>
      </c>
    </row>
    <row r="11595" spans="2:5" x14ac:dyDescent="0.2">
      <c r="B11595" s="144" t="s">
        <v>47444</v>
      </c>
      <c r="C11595" s="145" t="s">
        <v>47445</v>
      </c>
      <c r="D11595" s="145" t="s">
        <v>1549</v>
      </c>
      <c r="E11595" s="146">
        <v>5961.33</v>
      </c>
    </row>
    <row r="11596" spans="2:5" x14ac:dyDescent="0.2">
      <c r="B11596" s="144" t="s">
        <v>47446</v>
      </c>
      <c r="C11596" s="145" t="s">
        <v>47447</v>
      </c>
      <c r="D11596" s="145" t="s">
        <v>1549</v>
      </c>
      <c r="E11596" s="146">
        <v>8528.61</v>
      </c>
    </row>
    <row r="11597" spans="2:5" x14ac:dyDescent="0.2">
      <c r="B11597" s="144" t="s">
        <v>47448</v>
      </c>
      <c r="C11597" s="145" t="s">
        <v>47449</v>
      </c>
      <c r="D11597" s="145" t="s">
        <v>1549</v>
      </c>
      <c r="E11597" s="146">
        <v>9606.5300000000007</v>
      </c>
    </row>
    <row r="11598" spans="2:5" x14ac:dyDescent="0.2">
      <c r="B11598" s="144" t="s">
        <v>47450</v>
      </c>
      <c r="C11598" s="145" t="s">
        <v>47451</v>
      </c>
      <c r="D11598" s="145" t="s">
        <v>1549</v>
      </c>
      <c r="E11598" s="146">
        <v>6607.87</v>
      </c>
    </row>
    <row r="11599" spans="2:5" x14ac:dyDescent="0.2">
      <c r="B11599" s="144" t="s">
        <v>47452</v>
      </c>
      <c r="C11599" s="145" t="s">
        <v>47453</v>
      </c>
      <c r="D11599" s="145" t="s">
        <v>1549</v>
      </c>
      <c r="E11599" s="146">
        <v>8365.14</v>
      </c>
    </row>
    <row r="11600" spans="2:5" x14ac:dyDescent="0.2">
      <c r="B11600" s="144" t="s">
        <v>47454</v>
      </c>
      <c r="C11600" s="145" t="s">
        <v>47455</v>
      </c>
      <c r="D11600" s="145" t="s">
        <v>1549</v>
      </c>
      <c r="E11600" s="146">
        <v>9860.7800000000007</v>
      </c>
    </row>
    <row r="11601" spans="2:5" x14ac:dyDescent="0.2">
      <c r="B11601" s="144" t="s">
        <v>47456</v>
      </c>
      <c r="C11601" s="145" t="s">
        <v>47457</v>
      </c>
      <c r="D11601" s="145" t="s">
        <v>1549</v>
      </c>
      <c r="E11601" s="146">
        <v>11471.29</v>
      </c>
    </row>
    <row r="11602" spans="2:5" x14ac:dyDescent="0.2">
      <c r="B11602" s="144" t="s">
        <v>47458</v>
      </c>
      <c r="C11602" s="145" t="s">
        <v>47459</v>
      </c>
      <c r="D11602" s="145" t="s">
        <v>1549</v>
      </c>
      <c r="E11602" s="146">
        <v>6324.29</v>
      </c>
    </row>
    <row r="11603" spans="2:5" x14ac:dyDescent="0.2">
      <c r="B11603" s="144" t="s">
        <v>47460</v>
      </c>
      <c r="C11603" s="145" t="s">
        <v>47461</v>
      </c>
      <c r="D11603" s="145" t="s">
        <v>1549</v>
      </c>
      <c r="E11603" s="146">
        <v>9015.5499999999993</v>
      </c>
    </row>
    <row r="11604" spans="2:5" x14ac:dyDescent="0.2">
      <c r="B11604" s="144" t="s">
        <v>47462</v>
      </c>
      <c r="C11604" s="145" t="s">
        <v>47463</v>
      </c>
      <c r="D11604" s="145" t="s">
        <v>1549</v>
      </c>
      <c r="E11604" s="146">
        <v>11401.92</v>
      </c>
    </row>
    <row r="11605" spans="2:5" x14ac:dyDescent="0.2">
      <c r="B11605" s="144" t="s">
        <v>47464</v>
      </c>
      <c r="C11605" s="145" t="s">
        <v>47465</v>
      </c>
      <c r="D11605" s="145" t="s">
        <v>1549</v>
      </c>
      <c r="E11605" s="146">
        <v>15491.61</v>
      </c>
    </row>
    <row r="11606" spans="2:5" x14ac:dyDescent="0.2">
      <c r="B11606" s="144" t="s">
        <v>47466</v>
      </c>
      <c r="C11606" s="145" t="s">
        <v>47467</v>
      </c>
      <c r="D11606" s="145" t="s">
        <v>1549</v>
      </c>
      <c r="E11606" s="146">
        <v>15849.21</v>
      </c>
    </row>
    <row r="11607" spans="2:5" x14ac:dyDescent="0.2">
      <c r="B11607" s="144" t="s">
        <v>47468</v>
      </c>
      <c r="C11607" s="145" t="s">
        <v>47469</v>
      </c>
      <c r="D11607" s="145" t="s">
        <v>1549</v>
      </c>
      <c r="E11607" s="146">
        <v>17678</v>
      </c>
    </row>
    <row r="11608" spans="2:5" x14ac:dyDescent="0.2">
      <c r="B11608" s="144" t="s">
        <v>47470</v>
      </c>
      <c r="C11608" s="145" t="s">
        <v>47471</v>
      </c>
      <c r="D11608" s="145" t="s">
        <v>1549</v>
      </c>
      <c r="E11608" s="146">
        <v>9598.61</v>
      </c>
    </row>
    <row r="11609" spans="2:5" x14ac:dyDescent="0.2">
      <c r="B11609" s="144" t="s">
        <v>47472</v>
      </c>
      <c r="C11609" s="145" t="s">
        <v>47473</v>
      </c>
      <c r="D11609" s="145" t="s">
        <v>1549</v>
      </c>
      <c r="E11609" s="146">
        <v>11369.5</v>
      </c>
    </row>
    <row r="11610" spans="2:5" x14ac:dyDescent="0.2">
      <c r="B11610" s="144" t="s">
        <v>47474</v>
      </c>
      <c r="C11610" s="145" t="s">
        <v>47475</v>
      </c>
      <c r="D11610" s="145" t="s">
        <v>1549</v>
      </c>
      <c r="E11610" s="146">
        <v>16202.88</v>
      </c>
    </row>
    <row r="11611" spans="2:5" x14ac:dyDescent="0.2">
      <c r="B11611" s="144" t="s">
        <v>47476</v>
      </c>
      <c r="C11611" s="145" t="s">
        <v>47477</v>
      </c>
      <c r="D11611" s="145" t="s">
        <v>1549</v>
      </c>
      <c r="E11611" s="146">
        <v>16671.04</v>
      </c>
    </row>
    <row r="11612" spans="2:5" x14ac:dyDescent="0.2">
      <c r="B11612" s="144" t="s">
        <v>47478</v>
      </c>
      <c r="C11612" s="145" t="s">
        <v>47479</v>
      </c>
      <c r="D11612" s="145" t="s">
        <v>1549</v>
      </c>
      <c r="E11612" s="146">
        <v>22415.16</v>
      </c>
    </row>
    <row r="11613" spans="2:5" x14ac:dyDescent="0.2">
      <c r="B11613" s="144" t="s">
        <v>47480</v>
      </c>
      <c r="C11613" s="145" t="s">
        <v>47481</v>
      </c>
      <c r="D11613" s="145" t="s">
        <v>1549</v>
      </c>
      <c r="E11613" s="146">
        <v>23914.86</v>
      </c>
    </row>
    <row r="11614" spans="2:5" x14ac:dyDescent="0.2">
      <c r="B11614" s="144" t="s">
        <v>47482</v>
      </c>
      <c r="C11614" s="145" t="s">
        <v>47483</v>
      </c>
      <c r="D11614" s="145" t="s">
        <v>1549</v>
      </c>
      <c r="E11614" s="146">
        <v>15267.59</v>
      </c>
    </row>
    <row r="11615" spans="2:5" x14ac:dyDescent="0.2">
      <c r="B11615" s="144" t="s">
        <v>47484</v>
      </c>
      <c r="C11615" s="145" t="s">
        <v>47485</v>
      </c>
      <c r="D11615" s="145" t="s">
        <v>1549</v>
      </c>
      <c r="E11615" s="146">
        <v>16928.39</v>
      </c>
    </row>
    <row r="11616" spans="2:5" x14ac:dyDescent="0.2">
      <c r="B11616" s="144" t="s">
        <v>47486</v>
      </c>
      <c r="C11616" s="145" t="s">
        <v>47487</v>
      </c>
      <c r="D11616" s="145" t="s">
        <v>1549</v>
      </c>
      <c r="E11616" s="146">
        <v>19117.169999999998</v>
      </c>
    </row>
    <row r="11617" spans="2:5" x14ac:dyDescent="0.2">
      <c r="B11617" s="144" t="s">
        <v>47488</v>
      </c>
      <c r="C11617" s="145" t="s">
        <v>47489</v>
      </c>
      <c r="D11617" s="145" t="s">
        <v>1549</v>
      </c>
      <c r="E11617" s="146">
        <v>21463.95</v>
      </c>
    </row>
    <row r="11618" spans="2:5" x14ac:dyDescent="0.2">
      <c r="B11618" s="144" t="s">
        <v>47490</v>
      </c>
      <c r="C11618" s="145" t="s">
        <v>47491</v>
      </c>
      <c r="D11618" s="145" t="s">
        <v>1549</v>
      </c>
      <c r="E11618" s="146">
        <v>196.06</v>
      </c>
    </row>
    <row r="11619" spans="2:5" x14ac:dyDescent="0.2">
      <c r="B11619" s="144" t="s">
        <v>47492</v>
      </c>
      <c r="C11619" s="145" t="s">
        <v>47493</v>
      </c>
      <c r="D11619" s="145" t="s">
        <v>1549</v>
      </c>
      <c r="E11619" s="146">
        <v>215.6</v>
      </c>
    </row>
    <row r="11620" spans="2:5" x14ac:dyDescent="0.2">
      <c r="B11620" s="144" t="s">
        <v>47494</v>
      </c>
      <c r="C11620" s="145" t="s">
        <v>47495</v>
      </c>
      <c r="D11620" s="145" t="s">
        <v>1549</v>
      </c>
      <c r="E11620" s="146">
        <v>224.76</v>
      </c>
    </row>
    <row r="11621" spans="2:5" x14ac:dyDescent="0.2">
      <c r="B11621" s="144" t="s">
        <v>47496</v>
      </c>
      <c r="C11621" s="145" t="s">
        <v>47497</v>
      </c>
      <c r="D11621" s="145" t="s">
        <v>1549</v>
      </c>
      <c r="E11621" s="146">
        <v>256.99</v>
      </c>
    </row>
    <row r="11622" spans="2:5" x14ac:dyDescent="0.2">
      <c r="B11622" s="144" t="s">
        <v>47498</v>
      </c>
      <c r="C11622" s="145" t="s">
        <v>47499</v>
      </c>
      <c r="D11622" s="145" t="s">
        <v>1549</v>
      </c>
      <c r="E11622" s="146">
        <v>414.95</v>
      </c>
    </row>
    <row r="11623" spans="2:5" x14ac:dyDescent="0.2">
      <c r="B11623" s="144" t="s">
        <v>47500</v>
      </c>
      <c r="C11623" s="145" t="s">
        <v>47501</v>
      </c>
      <c r="D11623" s="145" t="s">
        <v>1549</v>
      </c>
      <c r="E11623" s="146">
        <v>337.98</v>
      </c>
    </row>
    <row r="11624" spans="2:5" x14ac:dyDescent="0.2">
      <c r="B11624" s="144" t="s">
        <v>47502</v>
      </c>
      <c r="C11624" s="145" t="s">
        <v>47503</v>
      </c>
      <c r="D11624" s="145" t="s">
        <v>1549</v>
      </c>
      <c r="E11624" s="146">
        <v>400.99</v>
      </c>
    </row>
    <row r="11625" spans="2:5" x14ac:dyDescent="0.2">
      <c r="B11625" s="144" t="s">
        <v>47504</v>
      </c>
      <c r="C11625" s="145" t="s">
        <v>47505</v>
      </c>
      <c r="D11625" s="145" t="s">
        <v>1549</v>
      </c>
      <c r="E11625" s="146">
        <v>400.99</v>
      </c>
    </row>
    <row r="11626" spans="2:5" x14ac:dyDescent="0.2">
      <c r="B11626" s="144" t="s">
        <v>47506</v>
      </c>
      <c r="C11626" s="145" t="s">
        <v>47507</v>
      </c>
      <c r="D11626" s="145" t="s">
        <v>1549</v>
      </c>
      <c r="E11626" s="146">
        <v>541.99</v>
      </c>
    </row>
    <row r="11627" spans="2:5" x14ac:dyDescent="0.2">
      <c r="B11627" s="144" t="s">
        <v>47508</v>
      </c>
      <c r="C11627" s="145" t="s">
        <v>47509</v>
      </c>
      <c r="D11627" s="145" t="s">
        <v>1549</v>
      </c>
      <c r="E11627" s="146">
        <v>566.11</v>
      </c>
    </row>
    <row r="11628" spans="2:5" x14ac:dyDescent="0.2">
      <c r="B11628" s="144" t="s">
        <v>47510</v>
      </c>
      <c r="C11628" s="145" t="s">
        <v>47511</v>
      </c>
      <c r="D11628" s="145" t="s">
        <v>1549</v>
      </c>
      <c r="E11628" s="146">
        <v>507.54</v>
      </c>
    </row>
    <row r="11629" spans="2:5" x14ac:dyDescent="0.2">
      <c r="B11629" s="144" t="s">
        <v>47512</v>
      </c>
      <c r="C11629" s="145" t="s">
        <v>47513</v>
      </c>
      <c r="D11629" s="145" t="s">
        <v>1549</v>
      </c>
      <c r="E11629" s="146">
        <v>526.28</v>
      </c>
    </row>
    <row r="11630" spans="2:5" x14ac:dyDescent="0.2">
      <c r="B11630" s="144" t="s">
        <v>47514</v>
      </c>
      <c r="C11630" s="145" t="s">
        <v>47515</v>
      </c>
      <c r="D11630" s="145" t="s">
        <v>1549</v>
      </c>
      <c r="E11630" s="146">
        <v>526.28</v>
      </c>
    </row>
    <row r="11631" spans="2:5" x14ac:dyDescent="0.2">
      <c r="B11631" s="144" t="s">
        <v>47516</v>
      </c>
      <c r="C11631" s="145" t="s">
        <v>47517</v>
      </c>
      <c r="D11631" s="145" t="s">
        <v>1549</v>
      </c>
      <c r="E11631" s="146">
        <v>811.99</v>
      </c>
    </row>
    <row r="11632" spans="2:5" x14ac:dyDescent="0.2">
      <c r="B11632" s="144" t="s">
        <v>47518</v>
      </c>
      <c r="C11632" s="145" t="s">
        <v>47519</v>
      </c>
      <c r="D11632" s="145" t="s">
        <v>1549</v>
      </c>
      <c r="E11632" s="146">
        <v>945.93</v>
      </c>
    </row>
    <row r="11633" spans="2:5" x14ac:dyDescent="0.2">
      <c r="B11633" s="144" t="s">
        <v>47520</v>
      </c>
      <c r="C11633" s="145" t="s">
        <v>47521</v>
      </c>
      <c r="D11633" s="145" t="s">
        <v>1549</v>
      </c>
      <c r="E11633" s="146">
        <v>723.84</v>
      </c>
    </row>
    <row r="11634" spans="2:5" x14ac:dyDescent="0.2">
      <c r="B11634" s="144" t="s">
        <v>47522</v>
      </c>
      <c r="C11634" s="145" t="s">
        <v>47523</v>
      </c>
      <c r="D11634" s="145" t="s">
        <v>1549</v>
      </c>
      <c r="E11634" s="146">
        <v>612.38</v>
      </c>
    </row>
    <row r="11635" spans="2:5" x14ac:dyDescent="0.2">
      <c r="B11635" s="144" t="s">
        <v>47524</v>
      </c>
      <c r="C11635" s="145" t="s">
        <v>47525</v>
      </c>
      <c r="D11635" s="145" t="s">
        <v>1549</v>
      </c>
      <c r="E11635" s="146">
        <v>909.05</v>
      </c>
    </row>
    <row r="11636" spans="2:5" x14ac:dyDescent="0.2">
      <c r="B11636" s="144" t="s">
        <v>47526</v>
      </c>
      <c r="C11636" s="145" t="s">
        <v>47527</v>
      </c>
      <c r="D11636" s="145" t="s">
        <v>1549</v>
      </c>
      <c r="E11636" s="146">
        <v>909.05</v>
      </c>
    </row>
    <row r="11637" spans="2:5" x14ac:dyDescent="0.2">
      <c r="B11637" s="144" t="s">
        <v>47528</v>
      </c>
      <c r="C11637" s="145" t="s">
        <v>47529</v>
      </c>
      <c r="D11637" s="145" t="s">
        <v>1549</v>
      </c>
      <c r="E11637" s="146">
        <v>1088.49</v>
      </c>
    </row>
    <row r="11638" spans="2:5" x14ac:dyDescent="0.2">
      <c r="B11638" s="144" t="s">
        <v>47530</v>
      </c>
      <c r="C11638" s="145" t="s">
        <v>47531</v>
      </c>
      <c r="D11638" s="145" t="s">
        <v>1549</v>
      </c>
      <c r="E11638" s="146">
        <v>1210.83</v>
      </c>
    </row>
    <row r="11639" spans="2:5" x14ac:dyDescent="0.2">
      <c r="B11639" s="144" t="s">
        <v>47532</v>
      </c>
      <c r="C11639" s="145" t="s">
        <v>47533</v>
      </c>
      <c r="D11639" s="145" t="s">
        <v>1549</v>
      </c>
      <c r="E11639" s="146">
        <v>1263.03</v>
      </c>
    </row>
    <row r="11640" spans="2:5" x14ac:dyDescent="0.2">
      <c r="B11640" s="144" t="s">
        <v>47534</v>
      </c>
      <c r="C11640" s="145" t="s">
        <v>47535</v>
      </c>
      <c r="D11640" s="145" t="s">
        <v>1549</v>
      </c>
      <c r="E11640" s="146">
        <v>1172.26</v>
      </c>
    </row>
    <row r="11641" spans="2:5" x14ac:dyDescent="0.2">
      <c r="B11641" s="144" t="s">
        <v>47536</v>
      </c>
      <c r="C11641" s="145" t="s">
        <v>47537</v>
      </c>
      <c r="D11641" s="145" t="s">
        <v>1549</v>
      </c>
      <c r="E11641" s="146">
        <v>1212.4000000000001</v>
      </c>
    </row>
    <row r="11642" spans="2:5" x14ac:dyDescent="0.2">
      <c r="B11642" s="144" t="s">
        <v>47538</v>
      </c>
      <c r="C11642" s="145" t="s">
        <v>47539</v>
      </c>
      <c r="D11642" s="145" t="s">
        <v>1549</v>
      </c>
      <c r="E11642" s="146">
        <v>1212.4000000000001</v>
      </c>
    </row>
    <row r="11643" spans="2:5" x14ac:dyDescent="0.2">
      <c r="B11643" s="144" t="s">
        <v>47540</v>
      </c>
      <c r="C11643" s="145" t="s">
        <v>47541</v>
      </c>
      <c r="D11643" s="145" t="s">
        <v>1549</v>
      </c>
      <c r="E11643" s="146">
        <v>1453.24</v>
      </c>
    </row>
    <row r="11644" spans="2:5" x14ac:dyDescent="0.2">
      <c r="B11644" s="144" t="s">
        <v>47542</v>
      </c>
      <c r="C11644" s="145" t="s">
        <v>47543</v>
      </c>
      <c r="D11644" s="145" t="s">
        <v>1549</v>
      </c>
      <c r="E11644" s="146">
        <v>1602.74</v>
      </c>
    </row>
    <row r="11645" spans="2:5" x14ac:dyDescent="0.2">
      <c r="B11645" s="144" t="s">
        <v>47544</v>
      </c>
      <c r="C11645" s="145" t="s">
        <v>47545</v>
      </c>
      <c r="D11645" s="145" t="s">
        <v>1549</v>
      </c>
      <c r="E11645" s="146">
        <v>1753.94</v>
      </c>
    </row>
    <row r="11646" spans="2:5" x14ac:dyDescent="0.2">
      <c r="B11646" s="144" t="s">
        <v>47546</v>
      </c>
      <c r="C11646" s="145" t="s">
        <v>47547</v>
      </c>
      <c r="D11646" s="145" t="s">
        <v>1549</v>
      </c>
      <c r="E11646" s="146">
        <v>2065.62</v>
      </c>
    </row>
    <row r="11647" spans="2:5" x14ac:dyDescent="0.2">
      <c r="B11647" s="144" t="s">
        <v>47548</v>
      </c>
      <c r="C11647" s="145" t="s">
        <v>47549</v>
      </c>
      <c r="D11647" s="145" t="s">
        <v>1549</v>
      </c>
      <c r="E11647" s="146">
        <v>2209.0500000000002</v>
      </c>
    </row>
    <row r="11648" spans="2:5" x14ac:dyDescent="0.2">
      <c r="B11648" s="144" t="s">
        <v>47550</v>
      </c>
      <c r="C11648" s="145" t="s">
        <v>47551</v>
      </c>
      <c r="D11648" s="145" t="s">
        <v>1549</v>
      </c>
      <c r="E11648" s="146">
        <v>2271.34</v>
      </c>
    </row>
    <row r="11649" spans="2:5" x14ac:dyDescent="0.2">
      <c r="B11649" s="144" t="s">
        <v>47552</v>
      </c>
      <c r="C11649" s="145" t="s">
        <v>47553</v>
      </c>
      <c r="D11649" s="145" t="s">
        <v>1549</v>
      </c>
      <c r="E11649" s="146">
        <v>2459.5700000000002</v>
      </c>
    </row>
    <row r="11650" spans="2:5" x14ac:dyDescent="0.2">
      <c r="B11650" s="144" t="s">
        <v>47554</v>
      </c>
      <c r="C11650" s="145" t="s">
        <v>47555</v>
      </c>
      <c r="D11650" s="145" t="s">
        <v>1549</v>
      </c>
      <c r="E11650" s="146">
        <v>3501.77</v>
      </c>
    </row>
    <row r="11651" spans="2:5" x14ac:dyDescent="0.2">
      <c r="B11651" s="144" t="s">
        <v>47556</v>
      </c>
      <c r="C11651" s="145" t="s">
        <v>47557</v>
      </c>
      <c r="D11651" s="145" t="s">
        <v>1549</v>
      </c>
      <c r="E11651" s="146">
        <v>3565.95</v>
      </c>
    </row>
    <row r="11652" spans="2:5" x14ac:dyDescent="0.2">
      <c r="B11652" s="144" t="s">
        <v>47558</v>
      </c>
      <c r="C11652" s="145" t="s">
        <v>47559</v>
      </c>
      <c r="D11652" s="145" t="s">
        <v>1549</v>
      </c>
      <c r="E11652" s="146">
        <v>3819.24</v>
      </c>
    </row>
    <row r="11653" spans="2:5" x14ac:dyDescent="0.2">
      <c r="B11653" s="144" t="s">
        <v>47560</v>
      </c>
      <c r="C11653" s="145" t="s">
        <v>47561</v>
      </c>
      <c r="D11653" s="145" t="s">
        <v>1549</v>
      </c>
      <c r="E11653" s="146">
        <v>4411.68</v>
      </c>
    </row>
    <row r="11654" spans="2:5" x14ac:dyDescent="0.2">
      <c r="B11654" s="144" t="s">
        <v>47562</v>
      </c>
      <c r="C11654" s="145" t="s">
        <v>47563</v>
      </c>
      <c r="D11654" s="145" t="s">
        <v>1549</v>
      </c>
      <c r="E11654" s="146">
        <v>4979.5</v>
      </c>
    </row>
    <row r="11655" spans="2:5" x14ac:dyDescent="0.2">
      <c r="B11655" s="144" t="s">
        <v>47564</v>
      </c>
      <c r="C11655" s="145" t="s">
        <v>47565</v>
      </c>
      <c r="D11655" s="145" t="s">
        <v>1549</v>
      </c>
      <c r="E11655" s="146">
        <v>5117.18</v>
      </c>
    </row>
    <row r="11656" spans="2:5" x14ac:dyDescent="0.2">
      <c r="B11656" s="144" t="s">
        <v>47566</v>
      </c>
      <c r="C11656" s="145" t="s">
        <v>47567</v>
      </c>
      <c r="D11656" s="145" t="s">
        <v>1549</v>
      </c>
      <c r="E11656" s="146">
        <v>6122.06</v>
      </c>
    </row>
    <row r="11657" spans="2:5" x14ac:dyDescent="0.2">
      <c r="B11657" s="144" t="s">
        <v>47568</v>
      </c>
      <c r="C11657" s="145" t="s">
        <v>47569</v>
      </c>
      <c r="D11657" s="145" t="s">
        <v>1549</v>
      </c>
      <c r="E11657" s="146">
        <v>6522.64</v>
      </c>
    </row>
    <row r="11658" spans="2:5" x14ac:dyDescent="0.2">
      <c r="B11658" s="144" t="s">
        <v>47570</v>
      </c>
      <c r="C11658" s="145" t="s">
        <v>47571</v>
      </c>
      <c r="D11658" s="145" t="s">
        <v>1549</v>
      </c>
      <c r="E11658" s="146">
        <v>5283.55</v>
      </c>
    </row>
    <row r="11659" spans="2:5" x14ac:dyDescent="0.2">
      <c r="B11659" s="144" t="s">
        <v>47572</v>
      </c>
      <c r="C11659" s="145" t="s">
        <v>47573</v>
      </c>
      <c r="D11659" s="145" t="s">
        <v>1549</v>
      </c>
      <c r="E11659" s="146">
        <v>5066.9799999999996</v>
      </c>
    </row>
    <row r="11660" spans="2:5" x14ac:dyDescent="0.2">
      <c r="B11660" s="144" t="s">
        <v>47574</v>
      </c>
      <c r="C11660" s="145" t="s">
        <v>47575</v>
      </c>
      <c r="D11660" s="145" t="s">
        <v>1549</v>
      </c>
      <c r="E11660" s="146">
        <v>5530.91</v>
      </c>
    </row>
    <row r="11661" spans="2:5" x14ac:dyDescent="0.2">
      <c r="B11661" s="144" t="s">
        <v>47576</v>
      </c>
      <c r="C11661" s="145" t="s">
        <v>47577</v>
      </c>
      <c r="D11661" s="145" t="s">
        <v>1549</v>
      </c>
      <c r="E11661" s="146">
        <v>5741.53</v>
      </c>
    </row>
    <row r="11662" spans="2:5" x14ac:dyDescent="0.2">
      <c r="B11662" s="144" t="s">
        <v>47578</v>
      </c>
      <c r="C11662" s="145" t="s">
        <v>47579</v>
      </c>
      <c r="D11662" s="145" t="s">
        <v>1549</v>
      </c>
      <c r="E11662" s="146">
        <v>6211.71</v>
      </c>
    </row>
    <row r="11663" spans="2:5" x14ac:dyDescent="0.2">
      <c r="B11663" s="144" t="s">
        <v>47580</v>
      </c>
      <c r="C11663" s="145" t="s">
        <v>47581</v>
      </c>
      <c r="D11663" s="145" t="s">
        <v>1549</v>
      </c>
      <c r="E11663" s="146">
        <v>6474.94</v>
      </c>
    </row>
    <row r="11664" spans="2:5" x14ac:dyDescent="0.2">
      <c r="B11664" s="144" t="s">
        <v>47582</v>
      </c>
      <c r="C11664" s="145" t="s">
        <v>47583</v>
      </c>
      <c r="D11664" s="145" t="s">
        <v>1549</v>
      </c>
      <c r="E11664" s="146">
        <v>5999.55</v>
      </c>
    </row>
    <row r="11665" spans="2:5" x14ac:dyDescent="0.2">
      <c r="B11665" s="144" t="s">
        <v>47584</v>
      </c>
      <c r="C11665" s="145" t="s">
        <v>47585</v>
      </c>
      <c r="D11665" s="145" t="s">
        <v>1549</v>
      </c>
      <c r="E11665" s="146">
        <v>6081.03</v>
      </c>
    </row>
    <row r="11666" spans="2:5" x14ac:dyDescent="0.2">
      <c r="B11666" s="144" t="s">
        <v>47586</v>
      </c>
      <c r="C11666" s="145" t="s">
        <v>47587</v>
      </c>
      <c r="D11666" s="145" t="s">
        <v>1549</v>
      </c>
      <c r="E11666" s="146">
        <v>7001.65</v>
      </c>
    </row>
    <row r="11667" spans="2:5" x14ac:dyDescent="0.2">
      <c r="B11667" s="144" t="s">
        <v>47588</v>
      </c>
      <c r="C11667" s="145" t="s">
        <v>47589</v>
      </c>
      <c r="D11667" s="145" t="s">
        <v>1549</v>
      </c>
      <c r="E11667" s="146">
        <v>7183.54</v>
      </c>
    </row>
    <row r="11668" spans="2:5" x14ac:dyDescent="0.2">
      <c r="B11668" s="144" t="s">
        <v>47590</v>
      </c>
      <c r="C11668" s="145" t="s">
        <v>47591</v>
      </c>
      <c r="D11668" s="145" t="s">
        <v>1549</v>
      </c>
      <c r="E11668" s="146">
        <v>7247.06</v>
      </c>
    </row>
    <row r="11669" spans="2:5" x14ac:dyDescent="0.2">
      <c r="B11669" s="144" t="s">
        <v>47592</v>
      </c>
      <c r="C11669" s="145" t="s">
        <v>47593</v>
      </c>
      <c r="D11669" s="145" t="s">
        <v>1549</v>
      </c>
      <c r="E11669" s="146">
        <v>7495.89</v>
      </c>
    </row>
    <row r="11670" spans="2:5" x14ac:dyDescent="0.2">
      <c r="B11670" s="144" t="s">
        <v>47594</v>
      </c>
      <c r="C11670" s="145" t="s">
        <v>47595</v>
      </c>
      <c r="D11670" s="145" t="s">
        <v>1549</v>
      </c>
      <c r="E11670" s="146">
        <v>6093.09</v>
      </c>
    </row>
    <row r="11671" spans="2:5" x14ac:dyDescent="0.2">
      <c r="B11671" s="144" t="s">
        <v>47596</v>
      </c>
      <c r="C11671" s="145" t="s">
        <v>47597</v>
      </c>
      <c r="D11671" s="145" t="s">
        <v>1549</v>
      </c>
      <c r="E11671" s="146">
        <v>7157.15</v>
      </c>
    </row>
    <row r="11672" spans="2:5" x14ac:dyDescent="0.2">
      <c r="B11672" s="144" t="s">
        <v>47598</v>
      </c>
      <c r="C11672" s="145" t="s">
        <v>47599</v>
      </c>
      <c r="D11672" s="145" t="s">
        <v>1549</v>
      </c>
      <c r="E11672" s="146">
        <v>9406.5</v>
      </c>
    </row>
    <row r="11673" spans="2:5" x14ac:dyDescent="0.2">
      <c r="B11673" s="144" t="s">
        <v>47600</v>
      </c>
      <c r="C11673" s="145" t="s">
        <v>47601</v>
      </c>
      <c r="D11673" s="145" t="s">
        <v>1549</v>
      </c>
      <c r="E11673" s="146">
        <v>7269.01</v>
      </c>
    </row>
    <row r="11674" spans="2:5" x14ac:dyDescent="0.2">
      <c r="B11674" s="144" t="s">
        <v>47602</v>
      </c>
      <c r="C11674" s="145" t="s">
        <v>47603</v>
      </c>
      <c r="D11674" s="145" t="s">
        <v>1549</v>
      </c>
      <c r="E11674" s="146">
        <v>8853.0499999999993</v>
      </c>
    </row>
    <row r="11675" spans="2:5" x14ac:dyDescent="0.2">
      <c r="B11675" s="144" t="s">
        <v>47604</v>
      </c>
      <c r="C11675" s="145" t="s">
        <v>47605</v>
      </c>
      <c r="D11675" s="145" t="s">
        <v>1549</v>
      </c>
      <c r="E11675" s="146">
        <v>9656.92</v>
      </c>
    </row>
    <row r="11676" spans="2:5" x14ac:dyDescent="0.2">
      <c r="B11676" s="144" t="s">
        <v>47606</v>
      </c>
      <c r="C11676" s="145" t="s">
        <v>47607</v>
      </c>
      <c r="D11676" s="145" t="s">
        <v>1549</v>
      </c>
      <c r="E11676" s="146">
        <v>10262.299999999999</v>
      </c>
    </row>
    <row r="11677" spans="2:5" x14ac:dyDescent="0.2">
      <c r="B11677" s="144" t="s">
        <v>47608</v>
      </c>
      <c r="C11677" s="145" t="s">
        <v>47609</v>
      </c>
      <c r="D11677" s="145" t="s">
        <v>1549</v>
      </c>
      <c r="E11677" s="146">
        <v>8734.61</v>
      </c>
    </row>
    <row r="11678" spans="2:5" x14ac:dyDescent="0.2">
      <c r="B11678" s="144" t="s">
        <v>47610</v>
      </c>
      <c r="C11678" s="145" t="s">
        <v>47611</v>
      </c>
      <c r="D11678" s="145" t="s">
        <v>1549</v>
      </c>
      <c r="E11678" s="146">
        <v>10268.49</v>
      </c>
    </row>
    <row r="11679" spans="2:5" x14ac:dyDescent="0.2">
      <c r="B11679" s="144" t="s">
        <v>47612</v>
      </c>
      <c r="C11679" s="145" t="s">
        <v>47613</v>
      </c>
      <c r="D11679" s="145" t="s">
        <v>1549</v>
      </c>
      <c r="E11679" s="146">
        <v>14081.67</v>
      </c>
    </row>
    <row r="11680" spans="2:5" x14ac:dyDescent="0.2">
      <c r="B11680" s="144" t="s">
        <v>47614</v>
      </c>
      <c r="C11680" s="145" t="s">
        <v>47615</v>
      </c>
      <c r="D11680" s="145" t="s">
        <v>1549</v>
      </c>
      <c r="E11680" s="146">
        <v>14566.45</v>
      </c>
    </row>
    <row r="11681" spans="2:5" x14ac:dyDescent="0.2">
      <c r="B11681" s="144" t="s">
        <v>47616</v>
      </c>
      <c r="C11681" s="145" t="s">
        <v>47617</v>
      </c>
      <c r="D11681" s="145" t="s">
        <v>1549</v>
      </c>
      <c r="E11681" s="146">
        <v>15954.74</v>
      </c>
    </row>
    <row r="11682" spans="2:5" x14ac:dyDescent="0.2">
      <c r="B11682" s="144" t="s">
        <v>47618</v>
      </c>
      <c r="C11682" s="145" t="s">
        <v>47619</v>
      </c>
      <c r="D11682" s="145" t="s">
        <v>1549</v>
      </c>
      <c r="E11682" s="146">
        <v>9566.83</v>
      </c>
    </row>
    <row r="11683" spans="2:5" x14ac:dyDescent="0.2">
      <c r="B11683" s="144" t="s">
        <v>47620</v>
      </c>
      <c r="C11683" s="145" t="s">
        <v>47621</v>
      </c>
      <c r="D11683" s="145" t="s">
        <v>1549</v>
      </c>
      <c r="E11683" s="146">
        <v>10667.38</v>
      </c>
    </row>
    <row r="11684" spans="2:5" x14ac:dyDescent="0.2">
      <c r="B11684" s="144" t="s">
        <v>47622</v>
      </c>
      <c r="C11684" s="145" t="s">
        <v>47623</v>
      </c>
      <c r="D11684" s="145" t="s">
        <v>1549</v>
      </c>
      <c r="E11684" s="146">
        <v>15183.46</v>
      </c>
    </row>
    <row r="11685" spans="2:5" x14ac:dyDescent="0.2">
      <c r="B11685" s="144" t="s">
        <v>47624</v>
      </c>
      <c r="C11685" s="145" t="s">
        <v>47625</v>
      </c>
      <c r="D11685" s="145" t="s">
        <v>1549</v>
      </c>
      <c r="E11685" s="146">
        <v>21304.68</v>
      </c>
    </row>
    <row r="11686" spans="2:5" x14ac:dyDescent="0.2">
      <c r="B11686" s="144" t="s">
        <v>47626</v>
      </c>
      <c r="C11686" s="145" t="s">
        <v>47627</v>
      </c>
      <c r="D11686" s="145" t="s">
        <v>1549</v>
      </c>
      <c r="E11686" s="146">
        <v>21227.46</v>
      </c>
    </row>
    <row r="11687" spans="2:5" x14ac:dyDescent="0.2">
      <c r="B11687" s="144" t="s">
        <v>47628</v>
      </c>
      <c r="C11687" s="145" t="s">
        <v>47629</v>
      </c>
      <c r="D11687" s="145" t="s">
        <v>1549</v>
      </c>
      <c r="E11687" s="146">
        <v>13261.25</v>
      </c>
    </row>
    <row r="11688" spans="2:5" x14ac:dyDescent="0.2">
      <c r="B11688" s="144" t="s">
        <v>47630</v>
      </c>
      <c r="C11688" s="145" t="s">
        <v>47631</v>
      </c>
      <c r="D11688" s="145" t="s">
        <v>1549</v>
      </c>
      <c r="E11688" s="146">
        <v>14690.17</v>
      </c>
    </row>
    <row r="11689" spans="2:5" x14ac:dyDescent="0.2">
      <c r="B11689" s="144" t="s">
        <v>47632</v>
      </c>
      <c r="C11689" s="145" t="s">
        <v>47633</v>
      </c>
      <c r="D11689" s="145" t="s">
        <v>1549</v>
      </c>
      <c r="E11689" s="146">
        <v>15618.64</v>
      </c>
    </row>
    <row r="11690" spans="2:5" x14ac:dyDescent="0.2">
      <c r="B11690" s="144" t="s">
        <v>47634</v>
      </c>
      <c r="C11690" s="145" t="s">
        <v>47635</v>
      </c>
      <c r="D11690" s="145" t="s">
        <v>1549</v>
      </c>
      <c r="E11690" s="146">
        <v>18854.68</v>
      </c>
    </row>
    <row r="11691" spans="2:5" x14ac:dyDescent="0.2">
      <c r="B11691" s="144" t="s">
        <v>47636</v>
      </c>
      <c r="C11691" s="145" t="s">
        <v>47637</v>
      </c>
      <c r="D11691" s="145" t="s">
        <v>1549</v>
      </c>
      <c r="E11691" s="146">
        <v>2861.32</v>
      </c>
    </row>
    <row r="11692" spans="2:5" x14ac:dyDescent="0.2">
      <c r="B11692" s="144" t="s">
        <v>47638</v>
      </c>
      <c r="C11692" s="145" t="s">
        <v>47639</v>
      </c>
      <c r="D11692" s="145" t="s">
        <v>1549</v>
      </c>
      <c r="E11692" s="146">
        <v>4335.68</v>
      </c>
    </row>
    <row r="11693" spans="2:5" x14ac:dyDescent="0.2">
      <c r="B11693" s="144" t="s">
        <v>47640</v>
      </c>
      <c r="C11693" s="145" t="s">
        <v>47641</v>
      </c>
      <c r="D11693" s="145" t="s">
        <v>1549</v>
      </c>
      <c r="E11693" s="146">
        <v>5996.06</v>
      </c>
    </row>
    <row r="11694" spans="2:5" x14ac:dyDescent="0.2">
      <c r="B11694" s="144" t="s">
        <v>47642</v>
      </c>
      <c r="C11694" s="145" t="s">
        <v>47643</v>
      </c>
      <c r="D11694" s="145" t="s">
        <v>1549</v>
      </c>
      <c r="E11694" s="146">
        <v>6127.33</v>
      </c>
    </row>
    <row r="11695" spans="2:5" x14ac:dyDescent="0.2">
      <c r="B11695" s="144" t="s">
        <v>47644</v>
      </c>
      <c r="C11695" s="145" t="s">
        <v>47645</v>
      </c>
      <c r="D11695" s="145" t="s">
        <v>1549</v>
      </c>
      <c r="E11695" s="146">
        <v>7987.45</v>
      </c>
    </row>
    <row r="11696" spans="2:5" x14ac:dyDescent="0.2">
      <c r="B11696" s="144" t="s">
        <v>47646</v>
      </c>
      <c r="C11696" s="145" t="s">
        <v>47647</v>
      </c>
      <c r="D11696" s="145" t="s">
        <v>1549</v>
      </c>
      <c r="E11696" s="146">
        <v>8592.27</v>
      </c>
    </row>
    <row r="11697" spans="2:5" x14ac:dyDescent="0.2">
      <c r="B11697" s="144" t="s">
        <v>47648</v>
      </c>
      <c r="C11697" s="145" t="s">
        <v>47649</v>
      </c>
      <c r="D11697" s="145" t="s">
        <v>1549</v>
      </c>
      <c r="E11697" s="146">
        <v>8850.19</v>
      </c>
    </row>
    <row r="11698" spans="2:5" x14ac:dyDescent="0.2">
      <c r="B11698" s="144" t="s">
        <v>47650</v>
      </c>
      <c r="C11698" s="145" t="s">
        <v>47651</v>
      </c>
      <c r="D11698" s="145" t="s">
        <v>1549</v>
      </c>
      <c r="E11698" s="146">
        <v>9578.4599999999991</v>
      </c>
    </row>
    <row r="11699" spans="2:5" x14ac:dyDescent="0.2">
      <c r="B11699" s="144" t="s">
        <v>47652</v>
      </c>
      <c r="C11699" s="145" t="s">
        <v>47653</v>
      </c>
      <c r="D11699" s="145" t="s">
        <v>1549</v>
      </c>
      <c r="E11699" s="146">
        <v>33112.31</v>
      </c>
    </row>
    <row r="11700" spans="2:5" x14ac:dyDescent="0.2">
      <c r="B11700" s="144" t="s">
        <v>47654</v>
      </c>
      <c r="C11700" s="145" t="s">
        <v>47655</v>
      </c>
      <c r="D11700" s="145" t="s">
        <v>1549</v>
      </c>
      <c r="E11700" s="146">
        <v>33646.65</v>
      </c>
    </row>
    <row r="11701" spans="2:5" x14ac:dyDescent="0.2">
      <c r="B11701" s="144" t="s">
        <v>47656</v>
      </c>
      <c r="C11701" s="145" t="s">
        <v>47657</v>
      </c>
      <c r="D11701" s="145" t="s">
        <v>1549</v>
      </c>
      <c r="E11701" s="146">
        <v>33403.230000000003</v>
      </c>
    </row>
    <row r="11702" spans="2:5" x14ac:dyDescent="0.2">
      <c r="B11702" s="144" t="s">
        <v>47658</v>
      </c>
      <c r="C11702" s="145" t="s">
        <v>47659</v>
      </c>
      <c r="D11702" s="145" t="s">
        <v>1549</v>
      </c>
      <c r="E11702" s="146">
        <v>26359.94</v>
      </c>
    </row>
    <row r="11703" spans="2:5" x14ac:dyDescent="0.2">
      <c r="B11703" s="144" t="s">
        <v>47660</v>
      </c>
      <c r="C11703" s="145" t="s">
        <v>47661</v>
      </c>
      <c r="D11703" s="145" t="s">
        <v>1549</v>
      </c>
      <c r="E11703" s="146">
        <v>26624.26</v>
      </c>
    </row>
    <row r="11704" spans="2:5" x14ac:dyDescent="0.2">
      <c r="B11704" s="144" t="s">
        <v>47662</v>
      </c>
      <c r="C11704" s="145" t="s">
        <v>47663</v>
      </c>
      <c r="D11704" s="145" t="s">
        <v>1549</v>
      </c>
      <c r="E11704" s="146">
        <v>23976.57</v>
      </c>
    </row>
    <row r="11705" spans="2:5" x14ac:dyDescent="0.2">
      <c r="B11705" s="144" t="s">
        <v>47664</v>
      </c>
      <c r="C11705" s="145" t="s">
        <v>47665</v>
      </c>
      <c r="D11705" s="145" t="s">
        <v>1549</v>
      </c>
      <c r="E11705" s="146">
        <v>28174.43</v>
      </c>
    </row>
    <row r="11706" spans="2:5" x14ac:dyDescent="0.2">
      <c r="B11706" s="144" t="s">
        <v>47666</v>
      </c>
      <c r="C11706" s="145" t="s">
        <v>47667</v>
      </c>
      <c r="D11706" s="145" t="s">
        <v>1549</v>
      </c>
      <c r="E11706" s="146">
        <v>28639.22</v>
      </c>
    </row>
    <row r="11707" spans="2:5" x14ac:dyDescent="0.2">
      <c r="B11707" s="144" t="s">
        <v>47668</v>
      </c>
      <c r="C11707" s="145" t="s">
        <v>47669</v>
      </c>
      <c r="D11707" s="145" t="s">
        <v>1549</v>
      </c>
      <c r="E11707" s="146">
        <v>26066.77</v>
      </c>
    </row>
    <row r="11708" spans="2:5" x14ac:dyDescent="0.2">
      <c r="B11708" s="144" t="s">
        <v>47670</v>
      </c>
      <c r="C11708" s="145" t="s">
        <v>47671</v>
      </c>
      <c r="D11708" s="145" t="s">
        <v>1549</v>
      </c>
      <c r="E11708" s="146">
        <v>32986.82</v>
      </c>
    </row>
    <row r="11709" spans="2:5" x14ac:dyDescent="0.2">
      <c r="B11709" s="144" t="s">
        <v>47672</v>
      </c>
      <c r="C11709" s="145" t="s">
        <v>47673</v>
      </c>
      <c r="D11709" s="145" t="s">
        <v>1549</v>
      </c>
      <c r="E11709" s="146">
        <v>33042.86</v>
      </c>
    </row>
    <row r="11710" spans="2:5" x14ac:dyDescent="0.2">
      <c r="B11710" s="144" t="s">
        <v>47674</v>
      </c>
      <c r="C11710" s="145" t="s">
        <v>47675</v>
      </c>
      <c r="D11710" s="145" t="s">
        <v>1549</v>
      </c>
      <c r="E11710" s="146">
        <v>30318.75</v>
      </c>
    </row>
    <row r="11711" spans="2:5" x14ac:dyDescent="0.2">
      <c r="B11711" s="144" t="s">
        <v>47676</v>
      </c>
      <c r="C11711" s="145" t="s">
        <v>47677</v>
      </c>
      <c r="D11711" s="145" t="s">
        <v>1549</v>
      </c>
      <c r="E11711" s="146">
        <v>33321.160000000003</v>
      </c>
    </row>
    <row r="11712" spans="2:5" x14ac:dyDescent="0.2">
      <c r="B11712" s="144" t="s">
        <v>47678</v>
      </c>
      <c r="C11712" s="145" t="s">
        <v>47679</v>
      </c>
      <c r="D11712" s="145" t="s">
        <v>1549</v>
      </c>
      <c r="E11712" s="146">
        <v>33954.239999999998</v>
      </c>
    </row>
    <row r="11713" spans="2:5" x14ac:dyDescent="0.2">
      <c r="B11713" s="144" t="s">
        <v>47680</v>
      </c>
      <c r="C11713" s="145" t="s">
        <v>47681</v>
      </c>
      <c r="D11713" s="145" t="s">
        <v>1549</v>
      </c>
      <c r="E11713" s="146">
        <v>31223.29</v>
      </c>
    </row>
    <row r="11714" spans="2:5" x14ac:dyDescent="0.2">
      <c r="B11714" s="144" t="s">
        <v>47682</v>
      </c>
      <c r="C11714" s="145" t="s">
        <v>47683</v>
      </c>
      <c r="D11714" s="145" t="s">
        <v>1549</v>
      </c>
      <c r="E11714" s="146">
        <v>38028.14</v>
      </c>
    </row>
    <row r="11715" spans="2:5" x14ac:dyDescent="0.2">
      <c r="B11715" s="144" t="s">
        <v>47684</v>
      </c>
      <c r="C11715" s="145" t="s">
        <v>47685</v>
      </c>
      <c r="D11715" s="145" t="s">
        <v>1549</v>
      </c>
      <c r="E11715" s="146">
        <v>40912.94</v>
      </c>
    </row>
    <row r="11716" spans="2:5" x14ac:dyDescent="0.2">
      <c r="B11716" s="144" t="s">
        <v>47686</v>
      </c>
      <c r="C11716" s="145" t="s">
        <v>47687</v>
      </c>
      <c r="D11716" s="145" t="s">
        <v>1549</v>
      </c>
      <c r="E11716" s="146">
        <v>41615.699999999997</v>
      </c>
    </row>
    <row r="11717" spans="2:5" x14ac:dyDescent="0.2">
      <c r="B11717" s="144" t="s">
        <v>47688</v>
      </c>
      <c r="C11717" s="145" t="s">
        <v>47689</v>
      </c>
      <c r="D11717" s="145" t="s">
        <v>1549</v>
      </c>
      <c r="E11717" s="146">
        <v>39291.25</v>
      </c>
    </row>
    <row r="11718" spans="2:5" x14ac:dyDescent="0.2">
      <c r="B11718" s="144" t="s">
        <v>47690</v>
      </c>
      <c r="C11718" s="145" t="s">
        <v>47691</v>
      </c>
      <c r="D11718" s="145" t="s">
        <v>1549</v>
      </c>
      <c r="E11718" s="146">
        <v>42271.91</v>
      </c>
    </row>
    <row r="11719" spans="2:5" x14ac:dyDescent="0.2">
      <c r="B11719" s="144" t="s">
        <v>47692</v>
      </c>
      <c r="C11719" s="145" t="s">
        <v>47693</v>
      </c>
      <c r="D11719" s="145" t="s">
        <v>1549</v>
      </c>
      <c r="E11719" s="146">
        <v>42448.01</v>
      </c>
    </row>
    <row r="11720" spans="2:5" x14ac:dyDescent="0.2">
      <c r="B11720" s="144" t="s">
        <v>47694</v>
      </c>
      <c r="C11720" s="145" t="s">
        <v>47695</v>
      </c>
      <c r="D11720" s="145" t="s">
        <v>1549</v>
      </c>
      <c r="E11720" s="146">
        <v>31416.799999999999</v>
      </c>
    </row>
    <row r="11721" spans="2:5" x14ac:dyDescent="0.2">
      <c r="B11721" s="144" t="s">
        <v>47696</v>
      </c>
      <c r="C11721" s="145" t="s">
        <v>47697</v>
      </c>
      <c r="D11721" s="145" t="s">
        <v>1549</v>
      </c>
      <c r="E11721" s="146">
        <v>29975.52</v>
      </c>
    </row>
    <row r="11722" spans="2:5" x14ac:dyDescent="0.2">
      <c r="B11722" s="144" t="s">
        <v>47698</v>
      </c>
      <c r="C11722" s="145" t="s">
        <v>47699</v>
      </c>
      <c r="D11722" s="145" t="s">
        <v>1549</v>
      </c>
      <c r="E11722" s="146">
        <v>29666.85</v>
      </c>
    </row>
    <row r="11723" spans="2:5" x14ac:dyDescent="0.2">
      <c r="B11723" s="144" t="s">
        <v>47700</v>
      </c>
      <c r="C11723" s="145" t="s">
        <v>47701</v>
      </c>
      <c r="D11723" s="145" t="s">
        <v>1549</v>
      </c>
      <c r="E11723" s="146">
        <v>33243.47</v>
      </c>
    </row>
    <row r="11724" spans="2:5" x14ac:dyDescent="0.2">
      <c r="B11724" s="144" t="s">
        <v>47702</v>
      </c>
      <c r="C11724" s="145" t="s">
        <v>47703</v>
      </c>
      <c r="D11724" s="145" t="s">
        <v>1549</v>
      </c>
      <c r="E11724" s="146">
        <v>33130.480000000003</v>
      </c>
    </row>
    <row r="11725" spans="2:5" x14ac:dyDescent="0.2">
      <c r="B11725" s="144" t="s">
        <v>47704</v>
      </c>
      <c r="C11725" s="145" t="s">
        <v>47705</v>
      </c>
      <c r="D11725" s="145" t="s">
        <v>1549</v>
      </c>
      <c r="E11725" s="146">
        <v>30263.84</v>
      </c>
    </row>
    <row r="11726" spans="2:5" x14ac:dyDescent="0.2">
      <c r="B11726" s="144" t="s">
        <v>47706</v>
      </c>
      <c r="C11726" s="145" t="s">
        <v>47707</v>
      </c>
      <c r="D11726" s="145" t="s">
        <v>1549</v>
      </c>
      <c r="E11726" s="146">
        <v>34312.15</v>
      </c>
    </row>
    <row r="11727" spans="2:5" x14ac:dyDescent="0.2">
      <c r="B11727" s="144" t="s">
        <v>47708</v>
      </c>
      <c r="C11727" s="145" t="s">
        <v>47709</v>
      </c>
      <c r="D11727" s="145" t="s">
        <v>1549</v>
      </c>
      <c r="E11727" s="146">
        <v>34027.93</v>
      </c>
    </row>
    <row r="11728" spans="2:5" x14ac:dyDescent="0.2">
      <c r="B11728" s="144" t="s">
        <v>47710</v>
      </c>
      <c r="C11728" s="145" t="s">
        <v>47711</v>
      </c>
      <c r="D11728" s="145" t="s">
        <v>1549</v>
      </c>
      <c r="E11728" s="146">
        <v>32625.74</v>
      </c>
    </row>
    <row r="11729" spans="2:5" x14ac:dyDescent="0.2">
      <c r="B11729" s="144" t="s">
        <v>47712</v>
      </c>
      <c r="C11729" s="145" t="s">
        <v>47713</v>
      </c>
      <c r="D11729" s="145" t="s">
        <v>1549</v>
      </c>
      <c r="E11729" s="146">
        <v>37295.43</v>
      </c>
    </row>
    <row r="11730" spans="2:5" x14ac:dyDescent="0.2">
      <c r="B11730" s="144" t="s">
        <v>47714</v>
      </c>
      <c r="C11730" s="145" t="s">
        <v>47715</v>
      </c>
      <c r="D11730" s="145" t="s">
        <v>1549</v>
      </c>
      <c r="E11730" s="146">
        <v>37465.11</v>
      </c>
    </row>
    <row r="11731" spans="2:5" x14ac:dyDescent="0.2">
      <c r="B11731" s="144" t="s">
        <v>47716</v>
      </c>
      <c r="C11731" s="145" t="s">
        <v>47717</v>
      </c>
      <c r="D11731" s="145" t="s">
        <v>1549</v>
      </c>
      <c r="E11731" s="146">
        <v>34533.4</v>
      </c>
    </row>
    <row r="11732" spans="2:5" x14ac:dyDescent="0.2">
      <c r="B11732" s="144" t="s">
        <v>47718</v>
      </c>
      <c r="C11732" s="145" t="s">
        <v>47719</v>
      </c>
      <c r="D11732" s="145" t="s">
        <v>1549</v>
      </c>
      <c r="E11732" s="146">
        <v>2622.96</v>
      </c>
    </row>
    <row r="11733" spans="2:5" x14ac:dyDescent="0.2">
      <c r="B11733" s="144" t="s">
        <v>47720</v>
      </c>
      <c r="C11733" s="145" t="s">
        <v>47721</v>
      </c>
      <c r="D11733" s="145" t="s">
        <v>1549</v>
      </c>
      <c r="E11733" s="146">
        <v>2622.96</v>
      </c>
    </row>
    <row r="11734" spans="2:5" x14ac:dyDescent="0.2">
      <c r="B11734" s="144" t="s">
        <v>47722</v>
      </c>
      <c r="C11734" s="145" t="s">
        <v>47723</v>
      </c>
      <c r="D11734" s="145" t="s">
        <v>1549</v>
      </c>
      <c r="E11734" s="146">
        <v>2807.54</v>
      </c>
    </row>
    <row r="11735" spans="2:5" x14ac:dyDescent="0.2">
      <c r="B11735" s="144" t="s">
        <v>47724</v>
      </c>
      <c r="C11735" s="145" t="s">
        <v>47725</v>
      </c>
      <c r="D11735" s="145" t="s">
        <v>1549</v>
      </c>
      <c r="E11735" s="146">
        <v>2870.9</v>
      </c>
    </row>
    <row r="11736" spans="2:5" x14ac:dyDescent="0.2">
      <c r="B11736" s="144" t="s">
        <v>47726</v>
      </c>
      <c r="C11736" s="145" t="s">
        <v>47727</v>
      </c>
      <c r="D11736" s="145" t="s">
        <v>1549</v>
      </c>
      <c r="E11736" s="146">
        <v>2687.43</v>
      </c>
    </row>
    <row r="11737" spans="2:5" x14ac:dyDescent="0.2">
      <c r="B11737" s="144" t="s">
        <v>47728</v>
      </c>
      <c r="C11737" s="145" t="s">
        <v>47729</v>
      </c>
      <c r="D11737" s="145" t="s">
        <v>1549</v>
      </c>
      <c r="E11737" s="146">
        <v>2861.32</v>
      </c>
    </row>
    <row r="11738" spans="2:5" x14ac:dyDescent="0.2">
      <c r="B11738" s="144" t="s">
        <v>47730</v>
      </c>
      <c r="C11738" s="145" t="s">
        <v>47731</v>
      </c>
      <c r="D11738" s="145" t="s">
        <v>1549</v>
      </c>
      <c r="E11738" s="146">
        <v>2911.96</v>
      </c>
    </row>
    <row r="11739" spans="2:5" x14ac:dyDescent="0.2">
      <c r="B11739" s="144" t="s">
        <v>47732</v>
      </c>
      <c r="C11739" s="145" t="s">
        <v>47733</v>
      </c>
      <c r="D11739" s="145" t="s">
        <v>1549</v>
      </c>
      <c r="E11739" s="146">
        <v>2717.34</v>
      </c>
    </row>
    <row r="11740" spans="2:5" x14ac:dyDescent="0.2">
      <c r="B11740" s="144" t="s">
        <v>47734</v>
      </c>
      <c r="C11740" s="145" t="s">
        <v>47735</v>
      </c>
      <c r="D11740" s="145" t="s">
        <v>1549</v>
      </c>
      <c r="E11740" s="146">
        <v>2513.96</v>
      </c>
    </row>
    <row r="11741" spans="2:5" x14ac:dyDescent="0.2">
      <c r="B11741" s="144" t="s">
        <v>47736</v>
      </c>
      <c r="C11741" s="145" t="s">
        <v>47737</v>
      </c>
      <c r="D11741" s="145" t="s">
        <v>1549</v>
      </c>
      <c r="E11741" s="146">
        <v>2513.96</v>
      </c>
    </row>
    <row r="11742" spans="2:5" x14ac:dyDescent="0.2">
      <c r="B11742" s="144" t="s">
        <v>47738</v>
      </c>
      <c r="C11742" s="145" t="s">
        <v>47739</v>
      </c>
      <c r="D11742" s="145" t="s">
        <v>1549</v>
      </c>
      <c r="E11742" s="146">
        <v>3209.09</v>
      </c>
    </row>
    <row r="11743" spans="2:5" x14ac:dyDescent="0.2">
      <c r="B11743" s="144" t="s">
        <v>47740</v>
      </c>
      <c r="C11743" s="145" t="s">
        <v>47741</v>
      </c>
      <c r="D11743" s="145" t="s">
        <v>1549</v>
      </c>
      <c r="E11743" s="146">
        <v>3526.81</v>
      </c>
    </row>
    <row r="11744" spans="2:5" x14ac:dyDescent="0.2">
      <c r="B11744" s="144" t="s">
        <v>47742</v>
      </c>
      <c r="C11744" s="145" t="s">
        <v>47743</v>
      </c>
      <c r="D11744" s="145" t="s">
        <v>1549</v>
      </c>
      <c r="E11744" s="146">
        <v>3601.06</v>
      </c>
    </row>
    <row r="11745" spans="2:5" x14ac:dyDescent="0.2">
      <c r="B11745" s="144" t="s">
        <v>47744</v>
      </c>
      <c r="C11745" s="145" t="s">
        <v>47745</v>
      </c>
      <c r="D11745" s="145" t="s">
        <v>1549</v>
      </c>
      <c r="E11745" s="146">
        <v>3666.04</v>
      </c>
    </row>
    <row r="11746" spans="2:5" x14ac:dyDescent="0.2">
      <c r="B11746" s="144" t="s">
        <v>47746</v>
      </c>
      <c r="C11746" s="145" t="s">
        <v>47747</v>
      </c>
      <c r="D11746" s="145" t="s">
        <v>1549</v>
      </c>
      <c r="E11746" s="146">
        <v>5626.54</v>
      </c>
    </row>
    <row r="11747" spans="2:5" x14ac:dyDescent="0.2">
      <c r="B11747" s="144" t="s">
        <v>47748</v>
      </c>
      <c r="C11747" s="145" t="s">
        <v>47749</v>
      </c>
      <c r="D11747" s="145" t="s">
        <v>1549</v>
      </c>
      <c r="E11747" s="146">
        <v>5647.73</v>
      </c>
    </row>
    <row r="11748" spans="2:5" x14ac:dyDescent="0.2">
      <c r="B11748" s="144" t="s">
        <v>47750</v>
      </c>
      <c r="C11748" s="145" t="s">
        <v>47751</v>
      </c>
      <c r="D11748" s="145" t="s">
        <v>1549</v>
      </c>
      <c r="E11748" s="146">
        <v>5223.9399999999996</v>
      </c>
    </row>
    <row r="11749" spans="2:5" x14ac:dyDescent="0.2">
      <c r="B11749" s="144" t="s">
        <v>47752</v>
      </c>
      <c r="C11749" s="145" t="s">
        <v>47753</v>
      </c>
      <c r="D11749" s="145" t="s">
        <v>1549</v>
      </c>
      <c r="E11749" s="146">
        <v>3782.84</v>
      </c>
    </row>
    <row r="11750" spans="2:5" x14ac:dyDescent="0.2">
      <c r="B11750" s="144" t="s">
        <v>47754</v>
      </c>
      <c r="C11750" s="145" t="s">
        <v>47755</v>
      </c>
      <c r="D11750" s="145" t="s">
        <v>1549</v>
      </c>
      <c r="E11750" s="146">
        <v>3461.35</v>
      </c>
    </row>
    <row r="11751" spans="2:5" x14ac:dyDescent="0.2">
      <c r="B11751" s="144" t="s">
        <v>47756</v>
      </c>
      <c r="C11751" s="145" t="s">
        <v>47757</v>
      </c>
      <c r="D11751" s="145" t="s">
        <v>1549</v>
      </c>
      <c r="E11751" s="146">
        <v>4058.59</v>
      </c>
    </row>
    <row r="11752" spans="2:5" x14ac:dyDescent="0.2">
      <c r="B11752" s="144" t="s">
        <v>47758</v>
      </c>
      <c r="C11752" s="145" t="s">
        <v>47759</v>
      </c>
      <c r="D11752" s="145" t="s">
        <v>1549</v>
      </c>
      <c r="E11752" s="146">
        <v>4120.82</v>
      </c>
    </row>
    <row r="11753" spans="2:5" x14ac:dyDescent="0.2">
      <c r="B11753" s="144" t="s">
        <v>47760</v>
      </c>
      <c r="C11753" s="145" t="s">
        <v>47761</v>
      </c>
      <c r="D11753" s="145" t="s">
        <v>1549</v>
      </c>
      <c r="E11753" s="146">
        <v>3868.71</v>
      </c>
    </row>
    <row r="11754" spans="2:5" x14ac:dyDescent="0.2">
      <c r="B11754" s="144" t="s">
        <v>47762</v>
      </c>
      <c r="C11754" s="145" t="s">
        <v>47763</v>
      </c>
      <c r="D11754" s="145" t="s">
        <v>1549</v>
      </c>
      <c r="E11754" s="146">
        <v>4335.68</v>
      </c>
    </row>
    <row r="11755" spans="2:5" x14ac:dyDescent="0.2">
      <c r="B11755" s="144" t="s">
        <v>47764</v>
      </c>
      <c r="C11755" s="145" t="s">
        <v>47765</v>
      </c>
      <c r="D11755" s="145" t="s">
        <v>1549</v>
      </c>
      <c r="E11755" s="146">
        <v>4375.57</v>
      </c>
    </row>
    <row r="11756" spans="2:5" x14ac:dyDescent="0.2">
      <c r="B11756" s="144" t="s">
        <v>47766</v>
      </c>
      <c r="C11756" s="145" t="s">
        <v>47767</v>
      </c>
      <c r="D11756" s="145" t="s">
        <v>1549</v>
      </c>
      <c r="E11756" s="146">
        <v>5996.06</v>
      </c>
    </row>
    <row r="11757" spans="2:5" x14ac:dyDescent="0.2">
      <c r="B11757" s="144" t="s">
        <v>47768</v>
      </c>
      <c r="C11757" s="145" t="s">
        <v>47769</v>
      </c>
      <c r="D11757" s="145" t="s">
        <v>1549</v>
      </c>
      <c r="E11757" s="146">
        <v>6527.89</v>
      </c>
    </row>
    <row r="11758" spans="2:5" x14ac:dyDescent="0.2">
      <c r="B11758" s="144" t="s">
        <v>47770</v>
      </c>
      <c r="C11758" s="145" t="s">
        <v>47771</v>
      </c>
      <c r="D11758" s="145" t="s">
        <v>1549</v>
      </c>
      <c r="E11758" s="146">
        <v>5809.31</v>
      </c>
    </row>
    <row r="11759" spans="2:5" x14ac:dyDescent="0.2">
      <c r="B11759" s="144" t="s">
        <v>47772</v>
      </c>
      <c r="C11759" s="145" t="s">
        <v>47773</v>
      </c>
      <c r="D11759" s="145" t="s">
        <v>1549</v>
      </c>
      <c r="E11759" s="146">
        <v>5588.36</v>
      </c>
    </row>
    <row r="11760" spans="2:5" x14ac:dyDescent="0.2">
      <c r="B11760" s="144" t="s">
        <v>47774</v>
      </c>
      <c r="C11760" s="145" t="s">
        <v>47775</v>
      </c>
      <c r="D11760" s="145" t="s">
        <v>1549</v>
      </c>
      <c r="E11760" s="146">
        <v>5588.36</v>
      </c>
    </row>
    <row r="11761" spans="2:5" x14ac:dyDescent="0.2">
      <c r="B11761" s="144" t="s">
        <v>47776</v>
      </c>
      <c r="C11761" s="145" t="s">
        <v>47777</v>
      </c>
      <c r="D11761" s="145" t="s">
        <v>1549</v>
      </c>
      <c r="E11761" s="146">
        <v>5191.97</v>
      </c>
    </row>
    <row r="11762" spans="2:5" x14ac:dyDescent="0.2">
      <c r="B11762" s="144" t="s">
        <v>47778</v>
      </c>
      <c r="C11762" s="145" t="s">
        <v>47779</v>
      </c>
      <c r="D11762" s="145" t="s">
        <v>1549</v>
      </c>
      <c r="E11762" s="146">
        <v>5680.05</v>
      </c>
    </row>
    <row r="11763" spans="2:5" x14ac:dyDescent="0.2">
      <c r="B11763" s="144" t="s">
        <v>47780</v>
      </c>
      <c r="C11763" s="145" t="s">
        <v>47781</v>
      </c>
      <c r="D11763" s="145" t="s">
        <v>1549</v>
      </c>
      <c r="E11763" s="146">
        <v>5819.98</v>
      </c>
    </row>
    <row r="11764" spans="2:5" x14ac:dyDescent="0.2">
      <c r="B11764" s="144" t="s">
        <v>47782</v>
      </c>
      <c r="C11764" s="145" t="s">
        <v>47783</v>
      </c>
      <c r="D11764" s="145" t="s">
        <v>1549</v>
      </c>
      <c r="E11764" s="146">
        <v>5428.64</v>
      </c>
    </row>
    <row r="11765" spans="2:5" x14ac:dyDescent="0.2">
      <c r="B11765" s="144" t="s">
        <v>47784</v>
      </c>
      <c r="C11765" s="145" t="s">
        <v>47785</v>
      </c>
      <c r="D11765" s="145" t="s">
        <v>1549</v>
      </c>
      <c r="E11765" s="146">
        <v>6127.33</v>
      </c>
    </row>
    <row r="11766" spans="2:5" x14ac:dyDescent="0.2">
      <c r="B11766" s="144" t="s">
        <v>47786</v>
      </c>
      <c r="C11766" s="145" t="s">
        <v>47787</v>
      </c>
      <c r="D11766" s="145" t="s">
        <v>1549</v>
      </c>
      <c r="E11766" s="146">
        <v>6261.02</v>
      </c>
    </row>
    <row r="11767" spans="2:5" x14ac:dyDescent="0.2">
      <c r="B11767" s="144" t="s">
        <v>47788</v>
      </c>
      <c r="C11767" s="145" t="s">
        <v>47789</v>
      </c>
      <c r="D11767" s="145" t="s">
        <v>1549</v>
      </c>
      <c r="E11767" s="146">
        <v>5807.26</v>
      </c>
    </row>
    <row r="11768" spans="2:5" x14ac:dyDescent="0.2">
      <c r="B11768" s="144" t="s">
        <v>47790</v>
      </c>
      <c r="C11768" s="145" t="s">
        <v>47791</v>
      </c>
      <c r="D11768" s="145" t="s">
        <v>1549</v>
      </c>
      <c r="E11768" s="146">
        <v>7420.88</v>
      </c>
    </row>
    <row r="11769" spans="2:5" x14ac:dyDescent="0.2">
      <c r="B11769" s="144" t="s">
        <v>47792</v>
      </c>
      <c r="C11769" s="145" t="s">
        <v>47793</v>
      </c>
      <c r="D11769" s="145" t="s">
        <v>1549</v>
      </c>
      <c r="E11769" s="146">
        <v>7507.26</v>
      </c>
    </row>
    <row r="11770" spans="2:5" x14ac:dyDescent="0.2">
      <c r="B11770" s="144" t="s">
        <v>47794</v>
      </c>
      <c r="C11770" s="145" t="s">
        <v>47795</v>
      </c>
      <c r="D11770" s="145" t="s">
        <v>1549</v>
      </c>
      <c r="E11770" s="146">
        <v>7216.15</v>
      </c>
    </row>
    <row r="11771" spans="2:5" x14ac:dyDescent="0.2">
      <c r="B11771" s="144" t="s">
        <v>47796</v>
      </c>
      <c r="C11771" s="145" t="s">
        <v>47797</v>
      </c>
      <c r="D11771" s="145" t="s">
        <v>1549</v>
      </c>
      <c r="E11771" s="146">
        <v>7987.45</v>
      </c>
    </row>
    <row r="11772" spans="2:5" x14ac:dyDescent="0.2">
      <c r="B11772" s="144" t="s">
        <v>47798</v>
      </c>
      <c r="C11772" s="145" t="s">
        <v>47799</v>
      </c>
      <c r="D11772" s="145" t="s">
        <v>1549</v>
      </c>
      <c r="E11772" s="146">
        <v>8212.39</v>
      </c>
    </row>
    <row r="11773" spans="2:5" x14ac:dyDescent="0.2">
      <c r="B11773" s="144" t="s">
        <v>47800</v>
      </c>
      <c r="C11773" s="145" t="s">
        <v>47801</v>
      </c>
      <c r="D11773" s="145" t="s">
        <v>1549</v>
      </c>
      <c r="E11773" s="146">
        <v>7610.03</v>
      </c>
    </row>
    <row r="11774" spans="2:5" x14ac:dyDescent="0.2">
      <c r="B11774" s="144" t="s">
        <v>47802</v>
      </c>
      <c r="C11774" s="145" t="s">
        <v>47803</v>
      </c>
      <c r="D11774" s="145" t="s">
        <v>1549</v>
      </c>
      <c r="E11774" s="146">
        <v>7649.07</v>
      </c>
    </row>
    <row r="11775" spans="2:5" x14ac:dyDescent="0.2">
      <c r="B11775" s="144" t="s">
        <v>47804</v>
      </c>
      <c r="C11775" s="145" t="s">
        <v>47805</v>
      </c>
      <c r="D11775" s="145" t="s">
        <v>1549</v>
      </c>
      <c r="E11775" s="146">
        <v>7649.07</v>
      </c>
    </row>
    <row r="11776" spans="2:5" x14ac:dyDescent="0.2">
      <c r="B11776" s="144" t="s">
        <v>47806</v>
      </c>
      <c r="C11776" s="145" t="s">
        <v>47807</v>
      </c>
      <c r="D11776" s="145" t="s">
        <v>1549</v>
      </c>
      <c r="E11776" s="146">
        <v>6908.86</v>
      </c>
    </row>
    <row r="11777" spans="2:5" x14ac:dyDescent="0.2">
      <c r="B11777" s="144" t="s">
        <v>47808</v>
      </c>
      <c r="C11777" s="145" t="s">
        <v>47809</v>
      </c>
      <c r="D11777" s="145" t="s">
        <v>1549</v>
      </c>
      <c r="E11777" s="146">
        <v>7364.15</v>
      </c>
    </row>
    <row r="11778" spans="2:5" x14ac:dyDescent="0.2">
      <c r="B11778" s="144" t="s">
        <v>47810</v>
      </c>
      <c r="C11778" s="145" t="s">
        <v>47811</v>
      </c>
      <c r="D11778" s="145" t="s">
        <v>1549</v>
      </c>
      <c r="E11778" s="146">
        <v>7937.13</v>
      </c>
    </row>
    <row r="11779" spans="2:5" x14ac:dyDescent="0.2">
      <c r="B11779" s="144" t="s">
        <v>47812</v>
      </c>
      <c r="C11779" s="145" t="s">
        <v>47813</v>
      </c>
      <c r="D11779" s="145" t="s">
        <v>1549</v>
      </c>
      <c r="E11779" s="146">
        <v>7203.61</v>
      </c>
    </row>
    <row r="11780" spans="2:5" x14ac:dyDescent="0.2">
      <c r="B11780" s="144" t="s">
        <v>47814</v>
      </c>
      <c r="C11780" s="145" t="s">
        <v>47815</v>
      </c>
      <c r="D11780" s="145" t="s">
        <v>1549</v>
      </c>
      <c r="E11780" s="146">
        <v>8592.27</v>
      </c>
    </row>
    <row r="11781" spans="2:5" x14ac:dyDescent="0.2">
      <c r="B11781" s="144" t="s">
        <v>47816</v>
      </c>
      <c r="C11781" s="145" t="s">
        <v>47817</v>
      </c>
      <c r="D11781" s="145" t="s">
        <v>1549</v>
      </c>
      <c r="E11781" s="146">
        <v>8723.8799999999992</v>
      </c>
    </row>
    <row r="11782" spans="2:5" x14ac:dyDescent="0.2">
      <c r="B11782" s="144" t="s">
        <v>47818</v>
      </c>
      <c r="C11782" s="145" t="s">
        <v>47819</v>
      </c>
      <c r="D11782" s="145" t="s">
        <v>1549</v>
      </c>
      <c r="E11782" s="146">
        <v>7663.06</v>
      </c>
    </row>
    <row r="11783" spans="2:5" x14ac:dyDescent="0.2">
      <c r="B11783" s="144" t="s">
        <v>47820</v>
      </c>
      <c r="C11783" s="145" t="s">
        <v>47821</v>
      </c>
      <c r="D11783" s="145" t="s">
        <v>1549</v>
      </c>
      <c r="E11783" s="146">
        <v>8850.19</v>
      </c>
    </row>
    <row r="11784" spans="2:5" x14ac:dyDescent="0.2">
      <c r="B11784" s="144" t="s">
        <v>47822</v>
      </c>
      <c r="C11784" s="145" t="s">
        <v>47823</v>
      </c>
      <c r="D11784" s="145" t="s">
        <v>1549</v>
      </c>
      <c r="E11784" s="146">
        <v>8894.84</v>
      </c>
    </row>
    <row r="11785" spans="2:5" x14ac:dyDescent="0.2">
      <c r="B11785" s="144" t="s">
        <v>47824</v>
      </c>
      <c r="C11785" s="145" t="s">
        <v>47825</v>
      </c>
      <c r="D11785" s="145" t="s">
        <v>1549</v>
      </c>
      <c r="E11785" s="146">
        <v>8209.06</v>
      </c>
    </row>
    <row r="11786" spans="2:5" x14ac:dyDescent="0.2">
      <c r="B11786" s="144" t="s">
        <v>47826</v>
      </c>
      <c r="C11786" s="145" t="s">
        <v>47827</v>
      </c>
      <c r="D11786" s="145" t="s">
        <v>1549</v>
      </c>
      <c r="E11786" s="146">
        <v>9578.4599999999991</v>
      </c>
    </row>
    <row r="11787" spans="2:5" x14ac:dyDescent="0.2">
      <c r="B11787" s="144" t="s">
        <v>47828</v>
      </c>
      <c r="C11787" s="145" t="s">
        <v>47829</v>
      </c>
      <c r="D11787" s="145" t="s">
        <v>1549</v>
      </c>
      <c r="E11787" s="146">
        <v>10495.64</v>
      </c>
    </row>
    <row r="11788" spans="2:5" x14ac:dyDescent="0.2">
      <c r="B11788" s="144" t="s">
        <v>47830</v>
      </c>
      <c r="C11788" s="145" t="s">
        <v>47831</v>
      </c>
      <c r="D11788" s="145" t="s">
        <v>1549</v>
      </c>
      <c r="E11788" s="146">
        <v>9554.2999999999993</v>
      </c>
    </row>
    <row r="11789" spans="2:5" x14ac:dyDescent="0.2">
      <c r="B11789" s="144" t="s">
        <v>47832</v>
      </c>
      <c r="C11789" s="145" t="s">
        <v>47833</v>
      </c>
      <c r="D11789" s="145" t="s">
        <v>1549</v>
      </c>
      <c r="E11789" s="146">
        <v>14422.23</v>
      </c>
    </row>
    <row r="11790" spans="2:5" x14ac:dyDescent="0.2">
      <c r="B11790" s="144" t="s">
        <v>47834</v>
      </c>
      <c r="C11790" s="145" t="s">
        <v>47835</v>
      </c>
      <c r="D11790" s="145" t="s">
        <v>1549</v>
      </c>
      <c r="E11790" s="146">
        <v>14542.74</v>
      </c>
    </row>
    <row r="11791" spans="2:5" x14ac:dyDescent="0.2">
      <c r="B11791" s="144" t="s">
        <v>47836</v>
      </c>
      <c r="C11791" s="145" t="s">
        <v>47837</v>
      </c>
      <c r="D11791" s="145" t="s">
        <v>1549</v>
      </c>
      <c r="E11791" s="146">
        <v>12990.65</v>
      </c>
    </row>
    <row r="11792" spans="2:5" x14ac:dyDescent="0.2">
      <c r="B11792" s="144" t="s">
        <v>47838</v>
      </c>
      <c r="C11792" s="145" t="s">
        <v>47839</v>
      </c>
      <c r="D11792" s="145" t="s">
        <v>1549</v>
      </c>
      <c r="E11792" s="146">
        <v>17650.53</v>
      </c>
    </row>
    <row r="11793" spans="2:5" x14ac:dyDescent="0.2">
      <c r="B11793" s="144" t="s">
        <v>47840</v>
      </c>
      <c r="C11793" s="145" t="s">
        <v>47841</v>
      </c>
      <c r="D11793" s="145" t="s">
        <v>1549</v>
      </c>
      <c r="E11793" s="146">
        <v>17320.25</v>
      </c>
    </row>
    <row r="11794" spans="2:5" x14ac:dyDescent="0.2">
      <c r="B11794" s="144" t="s">
        <v>47842</v>
      </c>
      <c r="C11794" s="145" t="s">
        <v>47843</v>
      </c>
      <c r="D11794" s="145" t="s">
        <v>1549</v>
      </c>
      <c r="E11794" s="146">
        <v>15746.33</v>
      </c>
    </row>
    <row r="11795" spans="2:5" x14ac:dyDescent="0.2">
      <c r="B11795" s="144" t="s">
        <v>47844</v>
      </c>
      <c r="C11795" s="145" t="s">
        <v>47845</v>
      </c>
      <c r="D11795" s="145" t="s">
        <v>1549</v>
      </c>
      <c r="E11795" s="146">
        <v>18647.68</v>
      </c>
    </row>
    <row r="11796" spans="2:5" x14ac:dyDescent="0.2">
      <c r="B11796" s="144" t="s">
        <v>47846</v>
      </c>
      <c r="C11796" s="145" t="s">
        <v>47847</v>
      </c>
      <c r="D11796" s="145" t="s">
        <v>1549</v>
      </c>
      <c r="E11796" s="146">
        <v>17388.47</v>
      </c>
    </row>
    <row r="11797" spans="2:5" x14ac:dyDescent="0.2">
      <c r="B11797" s="144" t="s">
        <v>47848</v>
      </c>
      <c r="C11797" s="145" t="s">
        <v>47849</v>
      </c>
      <c r="D11797" s="145" t="s">
        <v>1549</v>
      </c>
      <c r="E11797" s="146">
        <v>16506.64</v>
      </c>
    </row>
    <row r="11798" spans="2:5" x14ac:dyDescent="0.2">
      <c r="B11798" s="144" t="s">
        <v>47850</v>
      </c>
      <c r="C11798" s="145" t="s">
        <v>47851</v>
      </c>
      <c r="D11798" s="145" t="s">
        <v>1549</v>
      </c>
      <c r="E11798" s="146">
        <v>16448.78</v>
      </c>
    </row>
    <row r="11799" spans="2:5" x14ac:dyDescent="0.2">
      <c r="B11799" s="144" t="s">
        <v>47852</v>
      </c>
      <c r="C11799" s="145" t="s">
        <v>47853</v>
      </c>
      <c r="D11799" s="145" t="s">
        <v>1549</v>
      </c>
      <c r="E11799" s="146">
        <v>17222.46</v>
      </c>
    </row>
    <row r="11800" spans="2:5" x14ac:dyDescent="0.2">
      <c r="B11800" s="144" t="s">
        <v>47854</v>
      </c>
      <c r="C11800" s="145" t="s">
        <v>47855</v>
      </c>
      <c r="D11800" s="145" t="s">
        <v>1549</v>
      </c>
      <c r="E11800" s="146">
        <v>14983.43</v>
      </c>
    </row>
    <row r="11801" spans="2:5" x14ac:dyDescent="0.2">
      <c r="B11801" s="144" t="s">
        <v>47856</v>
      </c>
      <c r="C11801" s="145" t="s">
        <v>47857</v>
      </c>
      <c r="D11801" s="145" t="s">
        <v>1549</v>
      </c>
      <c r="E11801" s="146">
        <v>18347.68</v>
      </c>
    </row>
    <row r="11802" spans="2:5" x14ac:dyDescent="0.2">
      <c r="B11802" s="144" t="s">
        <v>47858</v>
      </c>
      <c r="C11802" s="145" t="s">
        <v>47859</v>
      </c>
      <c r="D11802" s="145" t="s">
        <v>1549</v>
      </c>
      <c r="E11802" s="146">
        <v>17899.810000000001</v>
      </c>
    </row>
    <row r="11803" spans="2:5" x14ac:dyDescent="0.2">
      <c r="B11803" s="144" t="s">
        <v>47860</v>
      </c>
      <c r="C11803" s="145" t="s">
        <v>47861</v>
      </c>
      <c r="D11803" s="145" t="s">
        <v>1549</v>
      </c>
      <c r="E11803" s="146">
        <v>16369.52</v>
      </c>
    </row>
    <row r="11804" spans="2:5" x14ac:dyDescent="0.2">
      <c r="B11804" s="144" t="s">
        <v>47862</v>
      </c>
      <c r="C11804" s="145" t="s">
        <v>47863</v>
      </c>
      <c r="D11804" s="145" t="s">
        <v>1549</v>
      </c>
      <c r="E11804" s="146">
        <v>19784.72</v>
      </c>
    </row>
    <row r="11805" spans="2:5" x14ac:dyDescent="0.2">
      <c r="B11805" s="144" t="s">
        <v>47864</v>
      </c>
      <c r="C11805" s="145" t="s">
        <v>47865</v>
      </c>
      <c r="D11805" s="145" t="s">
        <v>1549</v>
      </c>
      <c r="E11805" s="146">
        <v>19751</v>
      </c>
    </row>
    <row r="11806" spans="2:5" x14ac:dyDescent="0.2">
      <c r="B11806" s="144" t="s">
        <v>47866</v>
      </c>
      <c r="C11806" s="145" t="s">
        <v>47867</v>
      </c>
      <c r="D11806" s="145" t="s">
        <v>1549</v>
      </c>
      <c r="E11806" s="146">
        <v>18360.72</v>
      </c>
    </row>
    <row r="11807" spans="2:5" x14ac:dyDescent="0.2">
      <c r="B11807" s="144" t="s">
        <v>47868</v>
      </c>
      <c r="C11807" s="145" t="s">
        <v>47869</v>
      </c>
      <c r="D11807" s="145" t="s">
        <v>1549</v>
      </c>
      <c r="E11807" s="146">
        <v>21588.880000000001</v>
      </c>
    </row>
    <row r="11808" spans="2:5" x14ac:dyDescent="0.2">
      <c r="B11808" s="144" t="s">
        <v>47870</v>
      </c>
      <c r="C11808" s="145" t="s">
        <v>47871</v>
      </c>
      <c r="D11808" s="145" t="s">
        <v>1549</v>
      </c>
      <c r="E11808" s="146">
        <v>20246.419999999998</v>
      </c>
    </row>
    <row r="11809" spans="2:5" x14ac:dyDescent="0.2">
      <c r="B11809" s="144" t="s">
        <v>47872</v>
      </c>
      <c r="C11809" s="145" t="s">
        <v>47873</v>
      </c>
      <c r="D11809" s="145" t="s">
        <v>1549</v>
      </c>
      <c r="E11809" s="146">
        <v>20918.349999999999</v>
      </c>
    </row>
    <row r="11810" spans="2:5" x14ac:dyDescent="0.2">
      <c r="B11810" s="144" t="s">
        <v>47874</v>
      </c>
      <c r="C11810" s="145" t="s">
        <v>47875</v>
      </c>
      <c r="D11810" s="145" t="s">
        <v>1549</v>
      </c>
      <c r="E11810" s="146">
        <v>16980.919999999998</v>
      </c>
    </row>
    <row r="11811" spans="2:5" x14ac:dyDescent="0.2">
      <c r="B11811" s="144" t="s">
        <v>47876</v>
      </c>
      <c r="C11811" s="145" t="s">
        <v>47877</v>
      </c>
      <c r="D11811" s="145" t="s">
        <v>1549</v>
      </c>
      <c r="E11811" s="146">
        <v>18335.580000000002</v>
      </c>
    </row>
    <row r="11812" spans="2:5" x14ac:dyDescent="0.2">
      <c r="B11812" s="144" t="s">
        <v>47878</v>
      </c>
      <c r="C11812" s="145" t="s">
        <v>47879</v>
      </c>
      <c r="D11812" s="145" t="s">
        <v>1549</v>
      </c>
      <c r="E11812" s="146">
        <v>15616.16</v>
      </c>
    </row>
    <row r="11813" spans="2:5" x14ac:dyDescent="0.2">
      <c r="B11813" s="144" t="s">
        <v>47880</v>
      </c>
      <c r="C11813" s="145" t="s">
        <v>47881</v>
      </c>
      <c r="D11813" s="145" t="s">
        <v>1549</v>
      </c>
      <c r="E11813" s="146">
        <v>19772.64</v>
      </c>
    </row>
    <row r="11814" spans="2:5" x14ac:dyDescent="0.2">
      <c r="B11814" s="144" t="s">
        <v>47882</v>
      </c>
      <c r="C11814" s="145" t="s">
        <v>47883</v>
      </c>
      <c r="D11814" s="145" t="s">
        <v>1549</v>
      </c>
      <c r="E11814" s="146">
        <v>19894.53</v>
      </c>
    </row>
    <row r="11815" spans="2:5" x14ac:dyDescent="0.2">
      <c r="B11815" s="144" t="s">
        <v>47884</v>
      </c>
      <c r="C11815" s="145" t="s">
        <v>47885</v>
      </c>
      <c r="D11815" s="145" t="s">
        <v>1549</v>
      </c>
      <c r="E11815" s="146">
        <v>17979.099999999999</v>
      </c>
    </row>
    <row r="11816" spans="2:5" x14ac:dyDescent="0.2">
      <c r="B11816" s="144" t="s">
        <v>47886</v>
      </c>
      <c r="C11816" s="145" t="s">
        <v>47887</v>
      </c>
      <c r="D11816" s="145" t="s">
        <v>1549</v>
      </c>
      <c r="E11816" s="146">
        <v>24039.3</v>
      </c>
    </row>
    <row r="11817" spans="2:5" x14ac:dyDescent="0.2">
      <c r="B11817" s="144" t="s">
        <v>47888</v>
      </c>
      <c r="C11817" s="145" t="s">
        <v>47889</v>
      </c>
      <c r="D11817" s="145" t="s">
        <v>1549</v>
      </c>
      <c r="E11817" s="146">
        <v>24254.79</v>
      </c>
    </row>
    <row r="11818" spans="2:5" x14ac:dyDescent="0.2">
      <c r="B11818" s="144" t="s">
        <v>47890</v>
      </c>
      <c r="C11818" s="145" t="s">
        <v>47891</v>
      </c>
      <c r="D11818" s="145" t="s">
        <v>1549</v>
      </c>
      <c r="E11818" s="146">
        <v>25199.15</v>
      </c>
    </row>
    <row r="11819" spans="2:5" x14ac:dyDescent="0.2">
      <c r="B11819" s="144" t="s">
        <v>47892</v>
      </c>
      <c r="C11819" s="145" t="s">
        <v>47893</v>
      </c>
      <c r="D11819" s="145" t="s">
        <v>1549</v>
      </c>
      <c r="E11819" s="146">
        <v>26244.26</v>
      </c>
    </row>
    <row r="11820" spans="2:5" x14ac:dyDescent="0.2">
      <c r="B11820" s="144" t="s">
        <v>47894</v>
      </c>
      <c r="C11820" s="145" t="s">
        <v>47895</v>
      </c>
      <c r="D11820" s="145" t="s">
        <v>1549</v>
      </c>
      <c r="E11820" s="146">
        <v>25051.65</v>
      </c>
    </row>
    <row r="11821" spans="2:5" x14ac:dyDescent="0.2">
      <c r="B11821" s="144" t="s">
        <v>47896</v>
      </c>
      <c r="C11821" s="145" t="s">
        <v>47897</v>
      </c>
      <c r="D11821" s="145" t="s">
        <v>1549</v>
      </c>
      <c r="E11821" s="146">
        <v>27757.3</v>
      </c>
    </row>
    <row r="11822" spans="2:5" x14ac:dyDescent="0.2">
      <c r="B11822" s="144" t="s">
        <v>47898</v>
      </c>
      <c r="C11822" s="145" t="s">
        <v>47899</v>
      </c>
      <c r="D11822" s="145" t="s">
        <v>1549</v>
      </c>
      <c r="E11822" s="146">
        <v>26735.69</v>
      </c>
    </row>
    <row r="11823" spans="2:5" x14ac:dyDescent="0.2">
      <c r="B11823" s="144" t="s">
        <v>47900</v>
      </c>
      <c r="C11823" s="145" t="s">
        <v>47901</v>
      </c>
      <c r="D11823" s="145" t="s">
        <v>1549</v>
      </c>
      <c r="E11823" s="146">
        <v>26909.08</v>
      </c>
    </row>
    <row r="11824" spans="2:5" x14ac:dyDescent="0.2">
      <c r="B11824" s="144" t="s">
        <v>47902</v>
      </c>
      <c r="C11824" s="145" t="s">
        <v>47903</v>
      </c>
      <c r="D11824" s="145" t="s">
        <v>1549</v>
      </c>
      <c r="E11824" s="146">
        <v>29574.43</v>
      </c>
    </row>
    <row r="11825" spans="2:5" x14ac:dyDescent="0.2">
      <c r="B11825" s="144" t="s">
        <v>47904</v>
      </c>
      <c r="C11825" s="145" t="s">
        <v>47905</v>
      </c>
      <c r="D11825" s="145" t="s">
        <v>1549</v>
      </c>
      <c r="E11825" s="146">
        <v>458.52</v>
      </c>
    </row>
    <row r="11826" spans="2:5" x14ac:dyDescent="0.2">
      <c r="B11826" s="144" t="s">
        <v>47906</v>
      </c>
      <c r="C11826" s="145" t="s">
        <v>47907</v>
      </c>
      <c r="D11826" s="145" t="s">
        <v>1549</v>
      </c>
      <c r="E11826" s="146">
        <v>481.59</v>
      </c>
    </row>
    <row r="11827" spans="2:5" x14ac:dyDescent="0.2">
      <c r="B11827" s="144" t="s">
        <v>47908</v>
      </c>
      <c r="C11827" s="145" t="s">
        <v>47909</v>
      </c>
      <c r="D11827" s="145" t="s">
        <v>1549</v>
      </c>
      <c r="E11827" s="146">
        <v>551.55999999999995</v>
      </c>
    </row>
    <row r="11828" spans="2:5" x14ac:dyDescent="0.2">
      <c r="B11828" s="144" t="s">
        <v>47910</v>
      </c>
      <c r="C11828" s="145" t="s">
        <v>47911</v>
      </c>
      <c r="D11828" s="145" t="s">
        <v>1549</v>
      </c>
      <c r="E11828" s="146">
        <v>487.12</v>
      </c>
    </row>
    <row r="11829" spans="2:5" x14ac:dyDescent="0.2">
      <c r="B11829" s="144" t="s">
        <v>47912</v>
      </c>
      <c r="C11829" s="145" t="s">
        <v>47913</v>
      </c>
      <c r="D11829" s="145" t="s">
        <v>1549</v>
      </c>
      <c r="E11829" s="146">
        <v>518.36</v>
      </c>
    </row>
    <row r="11830" spans="2:5" x14ac:dyDescent="0.2">
      <c r="B11830" s="144" t="s">
        <v>47914</v>
      </c>
      <c r="C11830" s="145" t="s">
        <v>47915</v>
      </c>
      <c r="D11830" s="145" t="s">
        <v>1549</v>
      </c>
      <c r="E11830" s="146">
        <v>853.92</v>
      </c>
    </row>
    <row r="11831" spans="2:5" x14ac:dyDescent="0.2">
      <c r="B11831" s="144" t="s">
        <v>47916</v>
      </c>
      <c r="C11831" s="145" t="s">
        <v>47917</v>
      </c>
      <c r="D11831" s="145" t="s">
        <v>1549</v>
      </c>
      <c r="E11831" s="146">
        <v>836.2</v>
      </c>
    </row>
    <row r="11832" spans="2:5" x14ac:dyDescent="0.2">
      <c r="B11832" s="144" t="s">
        <v>47918</v>
      </c>
      <c r="C11832" s="145" t="s">
        <v>47919</v>
      </c>
      <c r="D11832" s="145" t="s">
        <v>1549</v>
      </c>
      <c r="E11832" s="146">
        <v>840.85</v>
      </c>
    </row>
    <row r="11833" spans="2:5" x14ac:dyDescent="0.2">
      <c r="B11833" s="144" t="s">
        <v>47920</v>
      </c>
      <c r="C11833" s="145" t="s">
        <v>47921</v>
      </c>
      <c r="D11833" s="145" t="s">
        <v>1549</v>
      </c>
      <c r="E11833" s="146">
        <v>857.15</v>
      </c>
    </row>
    <row r="11834" spans="2:5" x14ac:dyDescent="0.2">
      <c r="B11834" s="144" t="s">
        <v>47922</v>
      </c>
      <c r="C11834" s="145" t="s">
        <v>47923</v>
      </c>
      <c r="D11834" s="145" t="s">
        <v>1549</v>
      </c>
      <c r="E11834" s="146">
        <v>821.65</v>
      </c>
    </row>
    <row r="11835" spans="2:5" x14ac:dyDescent="0.2">
      <c r="B11835" s="144" t="s">
        <v>47924</v>
      </c>
      <c r="C11835" s="145" t="s">
        <v>47925</v>
      </c>
      <c r="D11835" s="145" t="s">
        <v>1549</v>
      </c>
      <c r="E11835" s="146">
        <v>839.3</v>
      </c>
    </row>
    <row r="11836" spans="2:5" x14ac:dyDescent="0.2">
      <c r="B11836" s="144" t="s">
        <v>47926</v>
      </c>
      <c r="C11836" s="145" t="s">
        <v>47927</v>
      </c>
      <c r="D11836" s="145" t="s">
        <v>1549</v>
      </c>
      <c r="E11836" s="146">
        <v>25515.01</v>
      </c>
    </row>
    <row r="11837" spans="2:5" x14ac:dyDescent="0.2">
      <c r="B11837" s="144" t="s">
        <v>47928</v>
      </c>
      <c r="C11837" s="145" t="s">
        <v>47929</v>
      </c>
      <c r="D11837" s="145" t="s">
        <v>1549</v>
      </c>
      <c r="E11837" s="146">
        <v>15852.82</v>
      </c>
    </row>
    <row r="11838" spans="2:5" x14ac:dyDescent="0.2">
      <c r="B11838" s="144" t="s">
        <v>47930</v>
      </c>
      <c r="C11838" s="145" t="s">
        <v>47931</v>
      </c>
      <c r="D11838" s="145" t="s">
        <v>1549</v>
      </c>
      <c r="E11838" s="146">
        <v>17114.86</v>
      </c>
    </row>
    <row r="11839" spans="2:5" x14ac:dyDescent="0.2">
      <c r="B11839" s="144" t="s">
        <v>47932</v>
      </c>
      <c r="C11839" s="145" t="s">
        <v>47933</v>
      </c>
      <c r="D11839" s="145" t="s">
        <v>1549</v>
      </c>
      <c r="E11839" s="146">
        <v>21852.69</v>
      </c>
    </row>
    <row r="11840" spans="2:5" x14ac:dyDescent="0.2">
      <c r="B11840" s="144" t="s">
        <v>47934</v>
      </c>
      <c r="C11840" s="145" t="s">
        <v>47935</v>
      </c>
      <c r="D11840" s="145" t="s">
        <v>1549</v>
      </c>
      <c r="E11840" s="146">
        <v>22887.93</v>
      </c>
    </row>
    <row r="11841" spans="2:5" x14ac:dyDescent="0.2">
      <c r="B11841" s="144" t="s">
        <v>47936</v>
      </c>
      <c r="C11841" s="145" t="s">
        <v>47937</v>
      </c>
      <c r="D11841" s="145" t="s">
        <v>1549</v>
      </c>
      <c r="E11841" s="146">
        <v>34362</v>
      </c>
    </row>
    <row r="11842" spans="2:5" x14ac:dyDescent="0.2">
      <c r="B11842" s="144" t="s">
        <v>47938</v>
      </c>
      <c r="C11842" s="145" t="s">
        <v>47939</v>
      </c>
      <c r="D11842" s="145" t="s">
        <v>1549</v>
      </c>
      <c r="E11842" s="146">
        <v>34115.53</v>
      </c>
    </row>
    <row r="11843" spans="2:5" x14ac:dyDescent="0.2">
      <c r="B11843" s="144" t="s">
        <v>47940</v>
      </c>
      <c r="C11843" s="145" t="s">
        <v>47941</v>
      </c>
      <c r="D11843" s="145" t="s">
        <v>1549</v>
      </c>
      <c r="E11843" s="146">
        <v>19513.009999999998</v>
      </c>
    </row>
    <row r="11844" spans="2:5" x14ac:dyDescent="0.2">
      <c r="B11844" s="144" t="s">
        <v>47942</v>
      </c>
      <c r="C11844" s="145" t="s">
        <v>47943</v>
      </c>
      <c r="D11844" s="145" t="s">
        <v>1549</v>
      </c>
      <c r="E11844" s="146">
        <v>22957.56</v>
      </c>
    </row>
    <row r="11845" spans="2:5" x14ac:dyDescent="0.2">
      <c r="B11845" s="144" t="s">
        <v>47944</v>
      </c>
      <c r="C11845" s="145" t="s">
        <v>47945</v>
      </c>
      <c r="D11845" s="145" t="s">
        <v>1549</v>
      </c>
      <c r="E11845" s="146">
        <v>27432.28</v>
      </c>
    </row>
    <row r="11846" spans="2:5" x14ac:dyDescent="0.2">
      <c r="B11846" s="144" t="s">
        <v>47946</v>
      </c>
      <c r="C11846" s="145" t="s">
        <v>47947</v>
      </c>
      <c r="D11846" s="145" t="s">
        <v>1549</v>
      </c>
      <c r="E11846" s="146">
        <v>30226.95</v>
      </c>
    </row>
    <row r="11847" spans="2:5" x14ac:dyDescent="0.2">
      <c r="B11847" s="144" t="s">
        <v>47948</v>
      </c>
      <c r="C11847" s="145" t="s">
        <v>47949</v>
      </c>
      <c r="D11847" s="145" t="s">
        <v>1549</v>
      </c>
      <c r="E11847" s="146">
        <v>1412.15</v>
      </c>
    </row>
    <row r="11848" spans="2:5" x14ac:dyDescent="0.2">
      <c r="B11848" s="144" t="s">
        <v>47950</v>
      </c>
      <c r="C11848" s="145" t="s">
        <v>47951</v>
      </c>
      <c r="D11848" s="145" t="s">
        <v>1549</v>
      </c>
      <c r="E11848" s="146">
        <v>1454.94</v>
      </c>
    </row>
    <row r="11849" spans="2:5" x14ac:dyDescent="0.2">
      <c r="B11849" s="144" t="s">
        <v>47952</v>
      </c>
      <c r="C11849" s="145" t="s">
        <v>47953</v>
      </c>
      <c r="D11849" s="145" t="s">
        <v>1549</v>
      </c>
      <c r="E11849" s="146">
        <v>2039.15</v>
      </c>
    </row>
    <row r="11850" spans="2:5" x14ac:dyDescent="0.2">
      <c r="B11850" s="144" t="s">
        <v>47954</v>
      </c>
      <c r="C11850" s="145" t="s">
        <v>47955</v>
      </c>
      <c r="D11850" s="145" t="s">
        <v>1549</v>
      </c>
      <c r="E11850" s="146">
        <v>3945.44</v>
      </c>
    </row>
    <row r="11851" spans="2:5" x14ac:dyDescent="0.2">
      <c r="B11851" s="144" t="s">
        <v>47956</v>
      </c>
      <c r="C11851" s="145" t="s">
        <v>47957</v>
      </c>
      <c r="D11851" s="145" t="s">
        <v>1549</v>
      </c>
      <c r="E11851" s="146">
        <v>4980.57</v>
      </c>
    </row>
    <row r="11852" spans="2:5" x14ac:dyDescent="0.2">
      <c r="B11852" s="144" t="s">
        <v>47958</v>
      </c>
      <c r="C11852" s="145" t="s">
        <v>47959</v>
      </c>
      <c r="D11852" s="145" t="s">
        <v>1549</v>
      </c>
      <c r="E11852" s="146">
        <v>5120.74</v>
      </c>
    </row>
    <row r="11853" spans="2:5" x14ac:dyDescent="0.2">
      <c r="B11853" s="144" t="s">
        <v>47960</v>
      </c>
      <c r="C11853" s="145" t="s">
        <v>47961</v>
      </c>
      <c r="D11853" s="145" t="s">
        <v>1549</v>
      </c>
      <c r="E11853" s="146">
        <v>5289.41</v>
      </c>
    </row>
    <row r="11854" spans="2:5" x14ac:dyDescent="0.2">
      <c r="B11854" s="144" t="s">
        <v>47962</v>
      </c>
      <c r="C11854" s="145" t="s">
        <v>47963</v>
      </c>
      <c r="D11854" s="145" t="s">
        <v>1549</v>
      </c>
      <c r="E11854" s="146">
        <v>6935.54</v>
      </c>
    </row>
    <row r="11855" spans="2:5" x14ac:dyDescent="0.2">
      <c r="B11855" s="144" t="s">
        <v>47964</v>
      </c>
      <c r="C11855" s="145" t="s">
        <v>47965</v>
      </c>
      <c r="D11855" s="145" t="s">
        <v>1549</v>
      </c>
      <c r="E11855" s="146">
        <v>2409.52</v>
      </c>
    </row>
    <row r="11856" spans="2:5" x14ac:dyDescent="0.2">
      <c r="B11856" s="144" t="s">
        <v>47966</v>
      </c>
      <c r="C11856" s="145" t="s">
        <v>47967</v>
      </c>
      <c r="D11856" s="145" t="s">
        <v>1549</v>
      </c>
      <c r="E11856" s="146">
        <v>2664.11</v>
      </c>
    </row>
    <row r="11857" spans="2:5" x14ac:dyDescent="0.2">
      <c r="B11857" s="144" t="s">
        <v>47968</v>
      </c>
      <c r="C11857" s="145" t="s">
        <v>47969</v>
      </c>
      <c r="D11857" s="145" t="s">
        <v>1549</v>
      </c>
      <c r="E11857" s="146">
        <v>3792.49</v>
      </c>
    </row>
    <row r="11858" spans="2:5" x14ac:dyDescent="0.2">
      <c r="B11858" s="144" t="s">
        <v>47970</v>
      </c>
      <c r="C11858" s="145" t="s">
        <v>47971</v>
      </c>
      <c r="D11858" s="145" t="s">
        <v>1549</v>
      </c>
      <c r="E11858" s="146">
        <v>4088.63</v>
      </c>
    </row>
    <row r="11859" spans="2:5" x14ac:dyDescent="0.2">
      <c r="B11859" s="144" t="s">
        <v>47972</v>
      </c>
      <c r="C11859" s="145" t="s">
        <v>47973</v>
      </c>
      <c r="D11859" s="145" t="s">
        <v>1549</v>
      </c>
      <c r="E11859" s="146">
        <v>4360.78</v>
      </c>
    </row>
    <row r="11860" spans="2:5" x14ac:dyDescent="0.2">
      <c r="B11860" s="144" t="s">
        <v>47974</v>
      </c>
      <c r="C11860" s="145" t="s">
        <v>47975</v>
      </c>
      <c r="D11860" s="145" t="s">
        <v>1549</v>
      </c>
      <c r="E11860" s="146">
        <v>4703.3100000000004</v>
      </c>
    </row>
    <row r="11861" spans="2:5" x14ac:dyDescent="0.2">
      <c r="B11861" s="144" t="s">
        <v>47976</v>
      </c>
      <c r="C11861" s="145" t="s">
        <v>47977</v>
      </c>
      <c r="D11861" s="145" t="s">
        <v>1549</v>
      </c>
      <c r="E11861" s="146">
        <v>5188.55</v>
      </c>
    </row>
    <row r="11862" spans="2:5" x14ac:dyDescent="0.2">
      <c r="B11862" s="144" t="s">
        <v>47978</v>
      </c>
      <c r="C11862" s="145" t="s">
        <v>47979</v>
      </c>
      <c r="D11862" s="145" t="s">
        <v>1549</v>
      </c>
      <c r="E11862" s="146">
        <v>5798.14</v>
      </c>
    </row>
    <row r="11863" spans="2:5" x14ac:dyDescent="0.2">
      <c r="B11863" s="144" t="s">
        <v>47980</v>
      </c>
      <c r="C11863" s="145" t="s">
        <v>47981</v>
      </c>
      <c r="D11863" s="145" t="s">
        <v>1549</v>
      </c>
      <c r="E11863" s="146">
        <v>6192.65</v>
      </c>
    </row>
    <row r="11864" spans="2:5" x14ac:dyDescent="0.2">
      <c r="B11864" s="144" t="s">
        <v>47982</v>
      </c>
      <c r="C11864" s="145" t="s">
        <v>47983</v>
      </c>
      <c r="D11864" s="145" t="s">
        <v>1549</v>
      </c>
      <c r="E11864" s="146">
        <v>3948.27</v>
      </c>
    </row>
    <row r="11865" spans="2:5" x14ac:dyDescent="0.2">
      <c r="B11865" s="144" t="s">
        <v>47984</v>
      </c>
      <c r="C11865" s="145" t="s">
        <v>47985</v>
      </c>
      <c r="D11865" s="145" t="s">
        <v>1549</v>
      </c>
      <c r="E11865" s="146">
        <v>4255.72</v>
      </c>
    </row>
    <row r="11866" spans="2:5" x14ac:dyDescent="0.2">
      <c r="B11866" s="144" t="s">
        <v>47986</v>
      </c>
      <c r="C11866" s="145" t="s">
        <v>47987</v>
      </c>
      <c r="D11866" s="145" t="s">
        <v>1549</v>
      </c>
      <c r="E11866" s="146">
        <v>4625.7700000000004</v>
      </c>
    </row>
    <row r="11867" spans="2:5" x14ac:dyDescent="0.2">
      <c r="B11867" s="144" t="s">
        <v>47988</v>
      </c>
      <c r="C11867" s="145" t="s">
        <v>47989</v>
      </c>
      <c r="D11867" s="145" t="s">
        <v>1549</v>
      </c>
      <c r="E11867" s="146">
        <v>5176.93</v>
      </c>
    </row>
    <row r="11868" spans="2:5" x14ac:dyDescent="0.2">
      <c r="B11868" s="144" t="s">
        <v>47990</v>
      </c>
      <c r="C11868" s="145" t="s">
        <v>47991</v>
      </c>
      <c r="D11868" s="145" t="s">
        <v>1549</v>
      </c>
      <c r="E11868" s="146">
        <v>5678.1</v>
      </c>
    </row>
    <row r="11869" spans="2:5" x14ac:dyDescent="0.2">
      <c r="B11869" s="144" t="s">
        <v>47992</v>
      </c>
      <c r="C11869" s="145" t="s">
        <v>47993</v>
      </c>
      <c r="D11869" s="145" t="s">
        <v>1549</v>
      </c>
      <c r="E11869" s="146">
        <v>4571.25</v>
      </c>
    </row>
    <row r="11870" spans="2:5" x14ac:dyDescent="0.2">
      <c r="B11870" s="144" t="s">
        <v>47994</v>
      </c>
      <c r="C11870" s="145" t="s">
        <v>47995</v>
      </c>
      <c r="D11870" s="145" t="s">
        <v>1549</v>
      </c>
      <c r="E11870" s="146">
        <v>5030.83</v>
      </c>
    </row>
    <row r="11871" spans="2:5" x14ac:dyDescent="0.2">
      <c r="B11871" s="144" t="s">
        <v>47996</v>
      </c>
      <c r="C11871" s="145" t="s">
        <v>47997</v>
      </c>
      <c r="D11871" s="145" t="s">
        <v>1549</v>
      </c>
      <c r="E11871" s="146">
        <v>5466.02</v>
      </c>
    </row>
    <row r="11872" spans="2:5" x14ac:dyDescent="0.2">
      <c r="B11872" s="144" t="s">
        <v>47998</v>
      </c>
      <c r="C11872" s="145" t="s">
        <v>47999</v>
      </c>
      <c r="D11872" s="145" t="s">
        <v>1549</v>
      </c>
      <c r="E11872" s="146">
        <v>6503.34</v>
      </c>
    </row>
    <row r="11873" spans="2:5" x14ac:dyDescent="0.2">
      <c r="B11873" s="144" t="s">
        <v>48000</v>
      </c>
      <c r="C11873" s="145" t="s">
        <v>48001</v>
      </c>
      <c r="D11873" s="145" t="s">
        <v>1549</v>
      </c>
      <c r="E11873" s="146">
        <v>7085.18</v>
      </c>
    </row>
    <row r="11874" spans="2:5" x14ac:dyDescent="0.2">
      <c r="B11874" s="144" t="s">
        <v>48002</v>
      </c>
      <c r="C11874" s="145" t="s">
        <v>48003</v>
      </c>
      <c r="D11874" s="145" t="s">
        <v>1549</v>
      </c>
      <c r="E11874" s="146">
        <v>6482.5</v>
      </c>
    </row>
    <row r="11875" spans="2:5" x14ac:dyDescent="0.2">
      <c r="B11875" s="144" t="s">
        <v>48004</v>
      </c>
      <c r="C11875" s="145" t="s">
        <v>48005</v>
      </c>
      <c r="D11875" s="145" t="s">
        <v>1549</v>
      </c>
      <c r="E11875" s="146">
        <v>7612.1</v>
      </c>
    </row>
    <row r="11876" spans="2:5" x14ac:dyDescent="0.2">
      <c r="B11876" s="144" t="s">
        <v>48006</v>
      </c>
      <c r="C11876" s="145" t="s">
        <v>48007</v>
      </c>
      <c r="D11876" s="145" t="s">
        <v>1549</v>
      </c>
      <c r="E11876" s="146">
        <v>8900.1200000000008</v>
      </c>
    </row>
    <row r="11877" spans="2:5" x14ac:dyDescent="0.2">
      <c r="B11877" s="144" t="s">
        <v>48008</v>
      </c>
      <c r="C11877" s="145" t="s">
        <v>48009</v>
      </c>
      <c r="D11877" s="145" t="s">
        <v>1549</v>
      </c>
      <c r="E11877" s="146">
        <v>9294.2000000000007</v>
      </c>
    </row>
    <row r="11878" spans="2:5" x14ac:dyDescent="0.2">
      <c r="B11878" s="144" t="s">
        <v>48010</v>
      </c>
      <c r="C11878" s="145" t="s">
        <v>48011</v>
      </c>
      <c r="D11878" s="145" t="s">
        <v>1549</v>
      </c>
      <c r="E11878" s="146">
        <v>8350.25</v>
      </c>
    </row>
    <row r="11879" spans="2:5" x14ac:dyDescent="0.2">
      <c r="B11879" s="144" t="s">
        <v>48012</v>
      </c>
      <c r="C11879" s="145" t="s">
        <v>48013</v>
      </c>
      <c r="D11879" s="145" t="s">
        <v>1549</v>
      </c>
      <c r="E11879" s="146">
        <v>9689.7199999999993</v>
      </c>
    </row>
    <row r="11880" spans="2:5" x14ac:dyDescent="0.2">
      <c r="B11880" s="144" t="s">
        <v>48014</v>
      </c>
      <c r="C11880" s="145" t="s">
        <v>48015</v>
      </c>
      <c r="D11880" s="145" t="s">
        <v>1549</v>
      </c>
      <c r="E11880" s="146">
        <v>12871.49</v>
      </c>
    </row>
    <row r="11881" spans="2:5" x14ac:dyDescent="0.2">
      <c r="B11881" s="144" t="s">
        <v>48016</v>
      </c>
      <c r="C11881" s="145" t="s">
        <v>48017</v>
      </c>
      <c r="D11881" s="145" t="s">
        <v>1549</v>
      </c>
      <c r="E11881" s="146">
        <v>13306.87</v>
      </c>
    </row>
    <row r="11882" spans="2:5" x14ac:dyDescent="0.2">
      <c r="B11882" s="144" t="s">
        <v>48018</v>
      </c>
      <c r="C11882" s="145" t="s">
        <v>48019</v>
      </c>
      <c r="D11882" s="145" t="s">
        <v>1549</v>
      </c>
      <c r="E11882" s="146">
        <v>10383.66</v>
      </c>
    </row>
    <row r="11883" spans="2:5" x14ac:dyDescent="0.2">
      <c r="B11883" s="144" t="s">
        <v>48020</v>
      </c>
      <c r="C11883" s="145" t="s">
        <v>48021</v>
      </c>
      <c r="D11883" s="145" t="s">
        <v>1549</v>
      </c>
      <c r="E11883" s="146">
        <v>12249.75</v>
      </c>
    </row>
    <row r="11884" spans="2:5" x14ac:dyDescent="0.2">
      <c r="B11884" s="144" t="s">
        <v>48022</v>
      </c>
      <c r="C11884" s="145" t="s">
        <v>48023</v>
      </c>
      <c r="D11884" s="145" t="s">
        <v>1549</v>
      </c>
      <c r="E11884" s="146">
        <v>15506.6</v>
      </c>
    </row>
    <row r="11885" spans="2:5" x14ac:dyDescent="0.2">
      <c r="B11885" s="144" t="s">
        <v>48024</v>
      </c>
      <c r="C11885" s="145" t="s">
        <v>48025</v>
      </c>
      <c r="D11885" s="145" t="s">
        <v>1549</v>
      </c>
      <c r="E11885" s="146">
        <v>16504.330000000002</v>
      </c>
    </row>
    <row r="11886" spans="2:5" x14ac:dyDescent="0.2">
      <c r="B11886" s="144" t="s">
        <v>48026</v>
      </c>
      <c r="C11886" s="145" t="s">
        <v>48027</v>
      </c>
      <c r="D11886" s="145" t="s">
        <v>1549</v>
      </c>
      <c r="E11886" s="146">
        <v>18906.36</v>
      </c>
    </row>
    <row r="11887" spans="2:5" x14ac:dyDescent="0.2">
      <c r="B11887" s="144" t="s">
        <v>48028</v>
      </c>
      <c r="C11887" s="145" t="s">
        <v>48029</v>
      </c>
      <c r="D11887" s="145" t="s">
        <v>1549</v>
      </c>
      <c r="E11887" s="146">
        <v>1.1000000000000001</v>
      </c>
    </row>
    <row r="11888" spans="2:5" x14ac:dyDescent="0.2">
      <c r="B11888" s="144" t="s">
        <v>48030</v>
      </c>
      <c r="C11888" s="145" t="s">
        <v>48031</v>
      </c>
      <c r="D11888" s="145" t="s">
        <v>1549</v>
      </c>
      <c r="E11888" s="146">
        <v>277.77999999999997</v>
      </c>
    </row>
    <row r="11889" spans="2:5" x14ac:dyDescent="0.2">
      <c r="B11889" s="144" t="s">
        <v>48032</v>
      </c>
      <c r="C11889" s="145" t="s">
        <v>48033</v>
      </c>
      <c r="D11889" s="145" t="s">
        <v>1549</v>
      </c>
      <c r="E11889" s="146">
        <v>337.98</v>
      </c>
    </row>
    <row r="11890" spans="2:5" x14ac:dyDescent="0.2">
      <c r="B11890" s="144" t="s">
        <v>48034</v>
      </c>
      <c r="C11890" s="145" t="s">
        <v>48035</v>
      </c>
      <c r="D11890" s="145" t="s">
        <v>1549</v>
      </c>
      <c r="E11890" s="146">
        <v>373.1</v>
      </c>
    </row>
    <row r="11891" spans="2:5" x14ac:dyDescent="0.2">
      <c r="B11891" s="144" t="s">
        <v>48036</v>
      </c>
      <c r="C11891" s="145" t="s">
        <v>48037</v>
      </c>
      <c r="D11891" s="145" t="s">
        <v>1549</v>
      </c>
      <c r="E11891" s="146">
        <v>425.64</v>
      </c>
    </row>
    <row r="11892" spans="2:5" x14ac:dyDescent="0.2">
      <c r="B11892" s="144" t="s">
        <v>48038</v>
      </c>
      <c r="C11892" s="145" t="s">
        <v>48039</v>
      </c>
      <c r="D11892" s="145" t="s">
        <v>1549</v>
      </c>
      <c r="E11892" s="146">
        <v>469.65</v>
      </c>
    </row>
    <row r="11893" spans="2:5" x14ac:dyDescent="0.2">
      <c r="B11893" s="144" t="s">
        <v>48040</v>
      </c>
      <c r="C11893" s="145" t="s">
        <v>48041</v>
      </c>
      <c r="D11893" s="145" t="s">
        <v>1549</v>
      </c>
      <c r="E11893" s="146">
        <v>257.47000000000003</v>
      </c>
    </row>
    <row r="11894" spans="2:5" x14ac:dyDescent="0.2">
      <c r="B11894" s="144" t="s">
        <v>48042</v>
      </c>
      <c r="C11894" s="145" t="s">
        <v>48043</v>
      </c>
      <c r="D11894" s="145" t="s">
        <v>1549</v>
      </c>
      <c r="E11894" s="146">
        <v>437.88</v>
      </c>
    </row>
    <row r="11895" spans="2:5" x14ac:dyDescent="0.2">
      <c r="B11895" s="144" t="s">
        <v>48044</v>
      </c>
      <c r="C11895" s="145" t="s">
        <v>48045</v>
      </c>
      <c r="D11895" s="145" t="s">
        <v>1549</v>
      </c>
      <c r="E11895" s="146">
        <v>589.04</v>
      </c>
    </row>
    <row r="11896" spans="2:5" x14ac:dyDescent="0.2">
      <c r="B11896" s="144" t="s">
        <v>48046</v>
      </c>
      <c r="C11896" s="145" t="s">
        <v>48047</v>
      </c>
      <c r="D11896" s="145" t="s">
        <v>1549</v>
      </c>
      <c r="E11896" s="146">
        <v>2035.26</v>
      </c>
    </row>
    <row r="11897" spans="2:5" x14ac:dyDescent="0.2">
      <c r="B11897" s="144" t="s">
        <v>48048</v>
      </c>
      <c r="C11897" s="145" t="s">
        <v>48049</v>
      </c>
      <c r="D11897" s="145" t="s">
        <v>1549</v>
      </c>
      <c r="E11897" s="146">
        <v>47.52</v>
      </c>
    </row>
    <row r="11898" spans="2:5" x14ac:dyDescent="0.2">
      <c r="B11898" s="144" t="s">
        <v>48050</v>
      </c>
      <c r="C11898" s="145" t="s">
        <v>48051</v>
      </c>
      <c r="D11898" s="145" t="s">
        <v>1549</v>
      </c>
      <c r="E11898" s="146">
        <v>10.85</v>
      </c>
    </row>
    <row r="11899" spans="2:5" x14ac:dyDescent="0.2">
      <c r="B11899" s="144" t="s">
        <v>48052</v>
      </c>
      <c r="C11899" s="145" t="s">
        <v>48053</v>
      </c>
      <c r="D11899" s="145" t="s">
        <v>1549</v>
      </c>
      <c r="E11899" s="146">
        <v>25.62</v>
      </c>
    </row>
    <row r="11900" spans="2:5" x14ac:dyDescent="0.2">
      <c r="B11900" s="144" t="s">
        <v>48054</v>
      </c>
      <c r="C11900" s="145" t="s">
        <v>48055</v>
      </c>
      <c r="D11900" s="145" t="s">
        <v>1549</v>
      </c>
      <c r="E11900" s="146">
        <v>243.39</v>
      </c>
    </row>
    <row r="11901" spans="2:5" x14ac:dyDescent="0.2">
      <c r="B11901" s="144" t="s">
        <v>48056</v>
      </c>
      <c r="C11901" s="145" t="s">
        <v>48057</v>
      </c>
      <c r="D11901" s="145" t="s">
        <v>1549</v>
      </c>
      <c r="E11901" s="146">
        <v>40.880000000000003</v>
      </c>
    </row>
    <row r="11902" spans="2:5" x14ac:dyDescent="0.2">
      <c r="B11902" s="144" t="s">
        <v>48058</v>
      </c>
      <c r="C11902" s="145" t="s">
        <v>48059</v>
      </c>
      <c r="D11902" s="145" t="s">
        <v>1549</v>
      </c>
      <c r="E11902" s="146">
        <v>41.96</v>
      </c>
    </row>
    <row r="11903" spans="2:5" x14ac:dyDescent="0.2">
      <c r="B11903" s="144" t="s">
        <v>48060</v>
      </c>
      <c r="C11903" s="145" t="s">
        <v>48061</v>
      </c>
      <c r="D11903" s="145" t="s">
        <v>1549</v>
      </c>
      <c r="E11903" s="146">
        <v>24.18</v>
      </c>
    </row>
    <row r="11904" spans="2:5" x14ac:dyDescent="0.2">
      <c r="B11904" s="144" t="s">
        <v>48062</v>
      </c>
      <c r="C11904" s="145" t="s">
        <v>48063</v>
      </c>
      <c r="D11904" s="145" t="s">
        <v>1549</v>
      </c>
      <c r="E11904" s="146">
        <v>342.4</v>
      </c>
    </row>
    <row r="11905" spans="2:5" x14ac:dyDescent="0.2">
      <c r="B11905" s="144" t="s">
        <v>48064</v>
      </c>
      <c r="C11905" s="145" t="s">
        <v>48065</v>
      </c>
      <c r="D11905" s="145" t="s">
        <v>1549</v>
      </c>
      <c r="E11905" s="146">
        <v>352.57</v>
      </c>
    </row>
    <row r="11906" spans="2:5" x14ac:dyDescent="0.2">
      <c r="B11906" s="144" t="s">
        <v>48066</v>
      </c>
      <c r="C11906" s="145" t="s">
        <v>48067</v>
      </c>
      <c r="D11906" s="145" t="s">
        <v>2759</v>
      </c>
      <c r="E11906" s="146">
        <v>8.68</v>
      </c>
    </row>
    <row r="11907" spans="2:5" x14ac:dyDescent="0.2">
      <c r="B11907" s="144" t="s">
        <v>48068</v>
      </c>
      <c r="C11907" s="145" t="s">
        <v>48069</v>
      </c>
      <c r="D11907" s="145" t="s">
        <v>2759</v>
      </c>
      <c r="E11907" s="146">
        <v>4.63</v>
      </c>
    </row>
    <row r="11908" spans="2:5" x14ac:dyDescent="0.2">
      <c r="B11908" s="144" t="s">
        <v>48070</v>
      </c>
      <c r="C11908" s="145" t="s">
        <v>48071</v>
      </c>
      <c r="D11908" s="145" t="s">
        <v>2759</v>
      </c>
      <c r="E11908" s="146">
        <v>319.97000000000003</v>
      </c>
    </row>
    <row r="11909" spans="2:5" ht="22.5" x14ac:dyDescent="0.2">
      <c r="B11909" s="144" t="s">
        <v>48072</v>
      </c>
      <c r="C11909" s="145" t="s">
        <v>48073</v>
      </c>
      <c r="D11909" s="145" t="s">
        <v>2759</v>
      </c>
      <c r="E11909" s="146">
        <v>128.55000000000001</v>
      </c>
    </row>
    <row r="11910" spans="2:5" x14ac:dyDescent="0.2">
      <c r="B11910" s="144" t="s">
        <v>48074</v>
      </c>
      <c r="C11910" s="145" t="s">
        <v>48075</v>
      </c>
      <c r="D11910" s="145" t="s">
        <v>1549</v>
      </c>
      <c r="E11910" s="146">
        <v>92</v>
      </c>
    </row>
    <row r="11911" spans="2:5" x14ac:dyDescent="0.2">
      <c r="B11911" s="144" t="s">
        <v>48076</v>
      </c>
      <c r="C11911" s="145" t="s">
        <v>48077</v>
      </c>
      <c r="D11911" s="145" t="s">
        <v>1549</v>
      </c>
      <c r="E11911" s="146">
        <v>92</v>
      </c>
    </row>
    <row r="11912" spans="2:5" x14ac:dyDescent="0.2">
      <c r="B11912" s="144" t="s">
        <v>48078</v>
      </c>
      <c r="C11912" s="145" t="s">
        <v>48079</v>
      </c>
      <c r="D11912" s="145" t="s">
        <v>1549</v>
      </c>
      <c r="E11912" s="146">
        <v>99</v>
      </c>
    </row>
    <row r="11913" spans="2:5" x14ac:dyDescent="0.2">
      <c r="B11913" s="144" t="s">
        <v>48080</v>
      </c>
      <c r="C11913" s="145" t="s">
        <v>48081</v>
      </c>
      <c r="D11913" s="145" t="s">
        <v>1549</v>
      </c>
      <c r="E11913" s="146">
        <v>1150</v>
      </c>
    </row>
    <row r="11914" spans="2:5" x14ac:dyDescent="0.2">
      <c r="B11914" s="144" t="s">
        <v>48082</v>
      </c>
      <c r="C11914" s="145" t="s">
        <v>48083</v>
      </c>
      <c r="D11914" s="145" t="s">
        <v>1549</v>
      </c>
      <c r="E11914" s="146">
        <v>5.16</v>
      </c>
    </row>
    <row r="11915" spans="2:5" x14ac:dyDescent="0.2">
      <c r="B11915" s="144" t="s">
        <v>48084</v>
      </c>
      <c r="C11915" s="145" t="s">
        <v>48085</v>
      </c>
      <c r="D11915" s="145" t="s">
        <v>1549</v>
      </c>
      <c r="E11915" s="146">
        <v>5.54</v>
      </c>
    </row>
    <row r="11916" spans="2:5" x14ac:dyDescent="0.2">
      <c r="B11916" s="144" t="s">
        <v>48086</v>
      </c>
      <c r="C11916" s="145" t="s">
        <v>48087</v>
      </c>
      <c r="D11916" s="145" t="s">
        <v>1549</v>
      </c>
      <c r="E11916" s="146">
        <v>0.22</v>
      </c>
    </row>
    <row r="11917" spans="2:5" x14ac:dyDescent="0.2">
      <c r="B11917" s="144" t="s">
        <v>48088</v>
      </c>
      <c r="C11917" s="145" t="s">
        <v>48089</v>
      </c>
      <c r="D11917" s="145" t="s">
        <v>1549</v>
      </c>
      <c r="E11917" s="146">
        <v>0.14000000000000001</v>
      </c>
    </row>
    <row r="11918" spans="2:5" x14ac:dyDescent="0.2">
      <c r="B11918" s="144" t="s">
        <v>48090</v>
      </c>
      <c r="C11918" s="145" t="s">
        <v>48091</v>
      </c>
      <c r="D11918" s="145" t="s">
        <v>1549</v>
      </c>
      <c r="E11918" s="146">
        <v>0.22</v>
      </c>
    </row>
    <row r="11919" spans="2:5" x14ac:dyDescent="0.2">
      <c r="B11919" s="144" t="s">
        <v>48092</v>
      </c>
      <c r="C11919" s="145" t="s">
        <v>48093</v>
      </c>
      <c r="D11919" s="145" t="s">
        <v>1549</v>
      </c>
      <c r="E11919" s="146">
        <v>11.16</v>
      </c>
    </row>
    <row r="11920" spans="2:5" x14ac:dyDescent="0.2">
      <c r="B11920" s="144" t="s">
        <v>48094</v>
      </c>
      <c r="C11920" s="145" t="s">
        <v>48095</v>
      </c>
      <c r="D11920" s="145" t="s">
        <v>1549</v>
      </c>
      <c r="E11920" s="146">
        <v>421.51</v>
      </c>
    </row>
    <row r="11921" spans="2:5" x14ac:dyDescent="0.2">
      <c r="B11921" s="144" t="s">
        <v>48096</v>
      </c>
      <c r="C11921" s="145" t="s">
        <v>48097</v>
      </c>
      <c r="D11921" s="145" t="s">
        <v>1549</v>
      </c>
      <c r="E11921" s="146">
        <v>494.27</v>
      </c>
    </row>
    <row r="11922" spans="2:5" x14ac:dyDescent="0.2">
      <c r="B11922" s="144" t="s">
        <v>48098</v>
      </c>
      <c r="C11922" s="145" t="s">
        <v>48099</v>
      </c>
      <c r="D11922" s="145" t="s">
        <v>1549</v>
      </c>
      <c r="E11922" s="146">
        <v>534.62</v>
      </c>
    </row>
    <row r="11923" spans="2:5" x14ac:dyDescent="0.2">
      <c r="B11923" s="144" t="s">
        <v>48100</v>
      </c>
      <c r="C11923" s="145" t="s">
        <v>48101</v>
      </c>
      <c r="D11923" s="145" t="s">
        <v>1549</v>
      </c>
      <c r="E11923" s="146">
        <v>711.9</v>
      </c>
    </row>
    <row r="11924" spans="2:5" x14ac:dyDescent="0.2">
      <c r="B11924" s="144" t="s">
        <v>48102</v>
      </c>
      <c r="C11924" s="145" t="s">
        <v>48103</v>
      </c>
      <c r="D11924" s="145" t="s">
        <v>1549</v>
      </c>
      <c r="E11924" s="146">
        <v>792.91</v>
      </c>
    </row>
    <row r="11925" spans="2:5" x14ac:dyDescent="0.2">
      <c r="B11925" s="144" t="s">
        <v>48104</v>
      </c>
      <c r="C11925" s="145" t="s">
        <v>48105</v>
      </c>
      <c r="D11925" s="145" t="s">
        <v>1549</v>
      </c>
      <c r="E11925" s="146">
        <v>191.58</v>
      </c>
    </row>
    <row r="11926" spans="2:5" x14ac:dyDescent="0.2">
      <c r="B11926" s="144" t="s">
        <v>48106</v>
      </c>
      <c r="C11926" s="145" t="s">
        <v>48107</v>
      </c>
      <c r="D11926" s="145" t="s">
        <v>1549</v>
      </c>
      <c r="E11926" s="146">
        <v>352.54</v>
      </c>
    </row>
    <row r="11927" spans="2:5" x14ac:dyDescent="0.2">
      <c r="B11927" s="144" t="s">
        <v>48108</v>
      </c>
      <c r="C11927" s="145" t="s">
        <v>48109</v>
      </c>
      <c r="D11927" s="145" t="s">
        <v>1549</v>
      </c>
      <c r="E11927" s="146">
        <v>641.89</v>
      </c>
    </row>
    <row r="11928" spans="2:5" x14ac:dyDescent="0.2">
      <c r="B11928" s="144" t="s">
        <v>48110</v>
      </c>
      <c r="C11928" s="145" t="s">
        <v>48111</v>
      </c>
      <c r="D11928" s="145" t="s">
        <v>1549</v>
      </c>
      <c r="E11928" s="146">
        <v>672.76</v>
      </c>
    </row>
    <row r="11929" spans="2:5" x14ac:dyDescent="0.2">
      <c r="B11929" s="144" t="s">
        <v>48112</v>
      </c>
      <c r="C11929" s="145" t="s">
        <v>48113</v>
      </c>
      <c r="D11929" s="145" t="s">
        <v>1549</v>
      </c>
      <c r="E11929" s="146">
        <v>750.89</v>
      </c>
    </row>
    <row r="11930" spans="2:5" x14ac:dyDescent="0.2">
      <c r="B11930" s="144" t="s">
        <v>48114</v>
      </c>
      <c r="C11930" s="145" t="s">
        <v>48115</v>
      </c>
      <c r="D11930" s="145" t="s">
        <v>1549</v>
      </c>
      <c r="E11930" s="146">
        <v>963.31</v>
      </c>
    </row>
    <row r="11931" spans="2:5" x14ac:dyDescent="0.2">
      <c r="B11931" s="144" t="s">
        <v>48116</v>
      </c>
      <c r="C11931" s="145" t="s">
        <v>48117</v>
      </c>
      <c r="D11931" s="145" t="s">
        <v>1549</v>
      </c>
      <c r="E11931" s="146">
        <v>30.73</v>
      </c>
    </row>
    <row r="11932" spans="2:5" x14ac:dyDescent="0.2">
      <c r="B11932" s="144" t="s">
        <v>48118</v>
      </c>
      <c r="C11932" s="145" t="s">
        <v>48119</v>
      </c>
      <c r="D11932" s="145" t="s">
        <v>1549</v>
      </c>
      <c r="E11932" s="146">
        <v>25.63</v>
      </c>
    </row>
    <row r="11933" spans="2:5" x14ac:dyDescent="0.2">
      <c r="B11933" s="144" t="s">
        <v>48120</v>
      </c>
      <c r="C11933" s="145" t="s">
        <v>48121</v>
      </c>
      <c r="D11933" s="145" t="s">
        <v>1549</v>
      </c>
      <c r="E11933" s="146">
        <v>25.78</v>
      </c>
    </row>
    <row r="11934" spans="2:5" x14ac:dyDescent="0.2">
      <c r="B11934" s="144" t="s">
        <v>48122</v>
      </c>
      <c r="C11934" s="145" t="s">
        <v>48123</v>
      </c>
      <c r="D11934" s="145" t="s">
        <v>1549</v>
      </c>
      <c r="E11934" s="146">
        <v>25.31</v>
      </c>
    </row>
    <row r="11935" spans="2:5" x14ac:dyDescent="0.2">
      <c r="B11935" s="144" t="s">
        <v>48124</v>
      </c>
      <c r="C11935" s="145" t="s">
        <v>48125</v>
      </c>
      <c r="D11935" s="145" t="s">
        <v>1549</v>
      </c>
      <c r="E11935" s="146">
        <v>689.8</v>
      </c>
    </row>
    <row r="11936" spans="2:5" x14ac:dyDescent="0.2">
      <c r="B11936" s="144" t="s">
        <v>48126</v>
      </c>
      <c r="C11936" s="145" t="s">
        <v>48127</v>
      </c>
      <c r="D11936" s="145" t="s">
        <v>1549</v>
      </c>
      <c r="E11936" s="146">
        <v>2015.82</v>
      </c>
    </row>
    <row r="11937" spans="2:5" x14ac:dyDescent="0.2">
      <c r="B11937" s="144" t="s">
        <v>48128</v>
      </c>
      <c r="C11937" s="145" t="s">
        <v>48129</v>
      </c>
      <c r="D11937" s="145" t="s">
        <v>1549</v>
      </c>
      <c r="E11937" s="146">
        <v>37.909999999999997</v>
      </c>
    </row>
    <row r="11938" spans="2:5" x14ac:dyDescent="0.2">
      <c r="B11938" s="144" t="s">
        <v>48130</v>
      </c>
      <c r="C11938" s="145" t="s">
        <v>48131</v>
      </c>
      <c r="D11938" s="145" t="s">
        <v>1549</v>
      </c>
      <c r="E11938" s="146">
        <v>60.1</v>
      </c>
    </row>
    <row r="11939" spans="2:5" x14ac:dyDescent="0.2">
      <c r="B11939" s="144" t="s">
        <v>48132</v>
      </c>
      <c r="C11939" s="145" t="s">
        <v>48133</v>
      </c>
      <c r="D11939" s="145" t="s">
        <v>1549</v>
      </c>
      <c r="E11939" s="146">
        <v>89.48</v>
      </c>
    </row>
    <row r="11940" spans="2:5" x14ac:dyDescent="0.2">
      <c r="B11940" s="144" t="s">
        <v>48134</v>
      </c>
      <c r="C11940" s="145" t="s">
        <v>48135</v>
      </c>
      <c r="D11940" s="145" t="s">
        <v>1549</v>
      </c>
      <c r="E11940" s="146">
        <v>173.69</v>
      </c>
    </row>
    <row r="11941" spans="2:5" x14ac:dyDescent="0.2">
      <c r="B11941" s="144" t="s">
        <v>48136</v>
      </c>
      <c r="C11941" s="145" t="s">
        <v>48137</v>
      </c>
      <c r="D11941" s="145" t="s">
        <v>1549</v>
      </c>
      <c r="E11941" s="146">
        <v>179.39</v>
      </c>
    </row>
    <row r="11942" spans="2:5" x14ac:dyDescent="0.2">
      <c r="B11942" s="144" t="s">
        <v>48138</v>
      </c>
      <c r="C11942" s="145" t="s">
        <v>48139</v>
      </c>
      <c r="D11942" s="145" t="s">
        <v>1549</v>
      </c>
      <c r="E11942" s="146">
        <v>264.81</v>
      </c>
    </row>
    <row r="11943" spans="2:5" x14ac:dyDescent="0.2">
      <c r="B11943" s="144" t="s">
        <v>48140</v>
      </c>
      <c r="C11943" s="145" t="s">
        <v>48141</v>
      </c>
      <c r="D11943" s="145" t="s">
        <v>1549</v>
      </c>
      <c r="E11943" s="146">
        <v>321.45999999999998</v>
      </c>
    </row>
    <row r="11944" spans="2:5" x14ac:dyDescent="0.2">
      <c r="B11944" s="144" t="s">
        <v>48142</v>
      </c>
      <c r="C11944" s="145" t="s">
        <v>48143</v>
      </c>
      <c r="D11944" s="145" t="s">
        <v>1549</v>
      </c>
      <c r="E11944" s="146">
        <v>298.13</v>
      </c>
    </row>
    <row r="11945" spans="2:5" x14ac:dyDescent="0.2">
      <c r="B11945" s="144" t="s">
        <v>48144</v>
      </c>
      <c r="C11945" s="145" t="s">
        <v>48145</v>
      </c>
      <c r="D11945" s="145" t="s">
        <v>1549</v>
      </c>
      <c r="E11945" s="146">
        <v>589.77</v>
      </c>
    </row>
    <row r="11946" spans="2:5" x14ac:dyDescent="0.2">
      <c r="B11946" s="144" t="s">
        <v>48146</v>
      </c>
      <c r="C11946" s="145" t="s">
        <v>48147</v>
      </c>
      <c r="D11946" s="145" t="s">
        <v>1549</v>
      </c>
      <c r="E11946" s="146">
        <v>671.41</v>
      </c>
    </row>
    <row r="11947" spans="2:5" x14ac:dyDescent="0.2">
      <c r="B11947" s="144" t="s">
        <v>48148</v>
      </c>
      <c r="C11947" s="145" t="s">
        <v>48149</v>
      </c>
      <c r="D11947" s="145" t="s">
        <v>1549</v>
      </c>
      <c r="E11947" s="146">
        <v>409.16</v>
      </c>
    </row>
    <row r="11948" spans="2:5" x14ac:dyDescent="0.2">
      <c r="B11948" s="144" t="s">
        <v>48150</v>
      </c>
      <c r="C11948" s="145" t="s">
        <v>48151</v>
      </c>
      <c r="D11948" s="145" t="s">
        <v>1549</v>
      </c>
      <c r="E11948" s="146">
        <v>11218.4</v>
      </c>
    </row>
    <row r="11949" spans="2:5" x14ac:dyDescent="0.2">
      <c r="B11949" s="144" t="s">
        <v>48152</v>
      </c>
      <c r="C11949" s="145" t="s">
        <v>48153</v>
      </c>
      <c r="D11949" s="145" t="s">
        <v>1549</v>
      </c>
      <c r="E11949" s="146">
        <v>13241.93</v>
      </c>
    </row>
    <row r="11950" spans="2:5" x14ac:dyDescent="0.2">
      <c r="B11950" s="144" t="s">
        <v>48154</v>
      </c>
      <c r="C11950" s="145" t="s">
        <v>48155</v>
      </c>
      <c r="D11950" s="145" t="s">
        <v>1549</v>
      </c>
      <c r="E11950" s="146">
        <v>637.44000000000005</v>
      </c>
    </row>
    <row r="11951" spans="2:5" x14ac:dyDescent="0.2">
      <c r="B11951" s="144" t="s">
        <v>48156</v>
      </c>
      <c r="C11951" s="145" t="s">
        <v>48157</v>
      </c>
      <c r="D11951" s="145" t="s">
        <v>1549</v>
      </c>
      <c r="E11951" s="146">
        <v>926.55</v>
      </c>
    </row>
    <row r="11952" spans="2:5" x14ac:dyDescent="0.2">
      <c r="B11952" s="144" t="s">
        <v>48158</v>
      </c>
      <c r="C11952" s="145" t="s">
        <v>48159</v>
      </c>
      <c r="D11952" s="145" t="s">
        <v>1549</v>
      </c>
      <c r="E11952" s="146">
        <v>1191.06</v>
      </c>
    </row>
    <row r="11953" spans="2:5" x14ac:dyDescent="0.2">
      <c r="B11953" s="144" t="s">
        <v>48160</v>
      </c>
      <c r="C11953" s="145" t="s">
        <v>48161</v>
      </c>
      <c r="D11953" s="145" t="s">
        <v>1549</v>
      </c>
      <c r="E11953" s="146">
        <v>1404.12</v>
      </c>
    </row>
    <row r="11954" spans="2:5" x14ac:dyDescent="0.2">
      <c r="B11954" s="144" t="s">
        <v>48162</v>
      </c>
      <c r="C11954" s="145" t="s">
        <v>48163</v>
      </c>
      <c r="D11954" s="145" t="s">
        <v>1549</v>
      </c>
      <c r="E11954" s="146">
        <v>1807.55</v>
      </c>
    </row>
    <row r="11955" spans="2:5" x14ac:dyDescent="0.2">
      <c r="B11955" s="144" t="s">
        <v>48164</v>
      </c>
      <c r="C11955" s="145" t="s">
        <v>48165</v>
      </c>
      <c r="D11955" s="145" t="s">
        <v>1549</v>
      </c>
      <c r="E11955" s="146">
        <v>2076.1799999999998</v>
      </c>
    </row>
    <row r="11956" spans="2:5" x14ac:dyDescent="0.2">
      <c r="B11956" s="144" t="s">
        <v>48166</v>
      </c>
      <c r="C11956" s="145" t="s">
        <v>48167</v>
      </c>
      <c r="D11956" s="145" t="s">
        <v>1549</v>
      </c>
      <c r="E11956" s="146">
        <v>5247.33</v>
      </c>
    </row>
    <row r="11957" spans="2:5" x14ac:dyDescent="0.2">
      <c r="B11957" s="144" t="s">
        <v>48168</v>
      </c>
      <c r="C11957" s="145" t="s">
        <v>48169</v>
      </c>
      <c r="D11957" s="145" t="s">
        <v>1549</v>
      </c>
      <c r="E11957" s="146">
        <v>4522.74</v>
      </c>
    </row>
    <row r="11958" spans="2:5" x14ac:dyDescent="0.2">
      <c r="B11958" s="144" t="s">
        <v>48170</v>
      </c>
      <c r="C11958" s="145" t="s">
        <v>48171</v>
      </c>
      <c r="D11958" s="145" t="s">
        <v>1549</v>
      </c>
      <c r="E11958" s="146">
        <v>5063.41</v>
      </c>
    </row>
    <row r="11959" spans="2:5" x14ac:dyDescent="0.2">
      <c r="B11959" s="144" t="s">
        <v>48172</v>
      </c>
      <c r="C11959" s="145" t="s">
        <v>48173</v>
      </c>
      <c r="D11959" s="145" t="s">
        <v>1549</v>
      </c>
      <c r="E11959" s="146">
        <v>5666.88</v>
      </c>
    </row>
    <row r="11960" spans="2:5" x14ac:dyDescent="0.2">
      <c r="B11960" s="144" t="s">
        <v>48174</v>
      </c>
      <c r="C11960" s="145" t="s">
        <v>48175</v>
      </c>
      <c r="D11960" s="145" t="s">
        <v>1549</v>
      </c>
      <c r="E11960" s="146">
        <v>379.65</v>
      </c>
    </row>
    <row r="11961" spans="2:5" x14ac:dyDescent="0.2">
      <c r="B11961" s="144" t="s">
        <v>48176</v>
      </c>
      <c r="C11961" s="145" t="s">
        <v>48177</v>
      </c>
      <c r="D11961" s="145" t="s">
        <v>1549</v>
      </c>
      <c r="E11961" s="146">
        <v>379.65</v>
      </c>
    </row>
    <row r="11962" spans="2:5" x14ac:dyDescent="0.2">
      <c r="B11962" s="144" t="s">
        <v>48178</v>
      </c>
      <c r="C11962" s="145" t="s">
        <v>48179</v>
      </c>
      <c r="D11962" s="145" t="s">
        <v>1549</v>
      </c>
      <c r="E11962" s="146">
        <v>7250.17</v>
      </c>
    </row>
    <row r="11963" spans="2:5" x14ac:dyDescent="0.2">
      <c r="B11963" s="144" t="s">
        <v>48180</v>
      </c>
      <c r="C11963" s="145" t="s">
        <v>48181</v>
      </c>
      <c r="D11963" s="145" t="s">
        <v>1549</v>
      </c>
      <c r="E11963" s="146">
        <v>7837.16</v>
      </c>
    </row>
    <row r="11964" spans="2:5" x14ac:dyDescent="0.2">
      <c r="B11964" s="144" t="s">
        <v>48182</v>
      </c>
      <c r="C11964" s="145" t="s">
        <v>48183</v>
      </c>
      <c r="D11964" s="145" t="s">
        <v>1549</v>
      </c>
      <c r="E11964" s="146">
        <v>749.7</v>
      </c>
    </row>
    <row r="11965" spans="2:5" x14ac:dyDescent="0.2">
      <c r="B11965" s="144" t="s">
        <v>48184</v>
      </c>
      <c r="C11965" s="145" t="s">
        <v>48185</v>
      </c>
      <c r="D11965" s="145" t="s">
        <v>1549</v>
      </c>
      <c r="E11965" s="146">
        <v>857.75</v>
      </c>
    </row>
    <row r="11966" spans="2:5" x14ac:dyDescent="0.2">
      <c r="B11966" s="144" t="s">
        <v>48186</v>
      </c>
      <c r="C11966" s="145" t="s">
        <v>48187</v>
      </c>
      <c r="D11966" s="145" t="s">
        <v>1549</v>
      </c>
      <c r="E11966" s="146">
        <v>581.4</v>
      </c>
    </row>
    <row r="11967" spans="2:5" x14ac:dyDescent="0.2">
      <c r="B11967" s="144" t="s">
        <v>48188</v>
      </c>
      <c r="C11967" s="145" t="s">
        <v>48189</v>
      </c>
      <c r="D11967" s="145" t="s">
        <v>1549</v>
      </c>
      <c r="E11967" s="146">
        <v>63.57</v>
      </c>
    </row>
    <row r="11968" spans="2:5" x14ac:dyDescent="0.2">
      <c r="B11968" s="144" t="s">
        <v>48190</v>
      </c>
      <c r="C11968" s="145" t="s">
        <v>48191</v>
      </c>
      <c r="D11968" s="145" t="s">
        <v>1549</v>
      </c>
      <c r="E11968" s="146">
        <v>41.9</v>
      </c>
    </row>
    <row r="11969" spans="2:5" x14ac:dyDescent="0.2">
      <c r="B11969" s="144" t="s">
        <v>48192</v>
      </c>
      <c r="C11969" s="145" t="s">
        <v>48193</v>
      </c>
      <c r="D11969" s="145" t="s">
        <v>1549</v>
      </c>
      <c r="E11969" s="146">
        <v>1.3</v>
      </c>
    </row>
    <row r="11970" spans="2:5" ht="33.75" x14ac:dyDescent="0.2">
      <c r="B11970" s="144" t="s">
        <v>48194</v>
      </c>
      <c r="C11970" s="145" t="s">
        <v>48195</v>
      </c>
      <c r="D11970" s="145" t="s">
        <v>1549</v>
      </c>
      <c r="E11970" s="146">
        <v>10785.68</v>
      </c>
    </row>
    <row r="11971" spans="2:5" x14ac:dyDescent="0.2">
      <c r="B11971" s="144" t="s">
        <v>48196</v>
      </c>
      <c r="C11971" s="145" t="s">
        <v>48197</v>
      </c>
      <c r="D11971" s="145" t="s">
        <v>1549</v>
      </c>
      <c r="E11971" s="146">
        <v>3867.02</v>
      </c>
    </row>
    <row r="11972" spans="2:5" x14ac:dyDescent="0.2">
      <c r="B11972" s="144" t="s">
        <v>48198</v>
      </c>
      <c r="C11972" s="145" t="s">
        <v>48199</v>
      </c>
      <c r="D11972" s="145" t="s">
        <v>1549</v>
      </c>
      <c r="E11972" s="146">
        <v>3552.62</v>
      </c>
    </row>
    <row r="11973" spans="2:5" ht="22.5" x14ac:dyDescent="0.2">
      <c r="B11973" s="144" t="s">
        <v>48200</v>
      </c>
      <c r="C11973" s="145" t="s">
        <v>48201</v>
      </c>
      <c r="D11973" s="145" t="s">
        <v>1549</v>
      </c>
      <c r="E11973" s="146">
        <v>3257.99</v>
      </c>
    </row>
    <row r="11974" spans="2:5" ht="33.75" x14ac:dyDescent="0.2">
      <c r="B11974" s="144" t="s">
        <v>48202</v>
      </c>
      <c r="C11974" s="145" t="s">
        <v>48203</v>
      </c>
      <c r="D11974" s="145" t="s">
        <v>1549</v>
      </c>
      <c r="E11974" s="146">
        <v>9615.49</v>
      </c>
    </row>
    <row r="11975" spans="2:5" ht="22.5" x14ac:dyDescent="0.2">
      <c r="B11975" s="144" t="s">
        <v>48204</v>
      </c>
      <c r="C11975" s="145" t="s">
        <v>48205</v>
      </c>
      <c r="D11975" s="145" t="s">
        <v>1549</v>
      </c>
      <c r="E11975" s="146">
        <v>622.6</v>
      </c>
    </row>
    <row r="11976" spans="2:5" ht="22.5" x14ac:dyDescent="0.2">
      <c r="B11976" s="144" t="s">
        <v>48206</v>
      </c>
      <c r="C11976" s="145" t="s">
        <v>48207</v>
      </c>
      <c r="D11976" s="145" t="s">
        <v>1549</v>
      </c>
      <c r="E11976" s="146">
        <v>1292.5999999999999</v>
      </c>
    </row>
    <row r="11977" spans="2:5" x14ac:dyDescent="0.2">
      <c r="B11977" s="144" t="s">
        <v>48208</v>
      </c>
      <c r="C11977" s="145" t="s">
        <v>48209</v>
      </c>
      <c r="D11977" s="145" t="s">
        <v>1770</v>
      </c>
      <c r="E11977" s="146">
        <v>1305.76</v>
      </c>
    </row>
    <row r="11978" spans="2:5" x14ac:dyDescent="0.2">
      <c r="B11978" s="144" t="s">
        <v>48210</v>
      </c>
      <c r="C11978" s="145" t="s">
        <v>48211</v>
      </c>
      <c r="D11978" s="145" t="s">
        <v>1770</v>
      </c>
      <c r="E11978" s="146">
        <v>1410.91</v>
      </c>
    </row>
    <row r="11979" spans="2:5" x14ac:dyDescent="0.2">
      <c r="B11979" s="144" t="s">
        <v>48212</v>
      </c>
      <c r="C11979" s="145" t="s">
        <v>48213</v>
      </c>
      <c r="D11979" s="145" t="s">
        <v>1770</v>
      </c>
      <c r="E11979" s="146">
        <v>1500</v>
      </c>
    </row>
    <row r="11980" spans="2:5" x14ac:dyDescent="0.2">
      <c r="B11980" s="144" t="s">
        <v>48214</v>
      </c>
      <c r="C11980" s="145" t="s">
        <v>48215</v>
      </c>
      <c r="D11980" s="145" t="s">
        <v>1770</v>
      </c>
      <c r="E11980" s="146">
        <v>2625</v>
      </c>
    </row>
    <row r="11981" spans="2:5" x14ac:dyDescent="0.2">
      <c r="B11981" s="144" t="s">
        <v>48216</v>
      </c>
      <c r="C11981" s="145" t="s">
        <v>48217</v>
      </c>
      <c r="D11981" s="145" t="s">
        <v>1549</v>
      </c>
      <c r="E11981" s="146">
        <v>18.649999999999999</v>
      </c>
    </row>
    <row r="11982" spans="2:5" x14ac:dyDescent="0.2">
      <c r="B11982" s="144" t="s">
        <v>48218</v>
      </c>
      <c r="C11982" s="145" t="s">
        <v>48219</v>
      </c>
      <c r="D11982" s="145" t="s">
        <v>1549</v>
      </c>
      <c r="E11982" s="146">
        <v>0.95</v>
      </c>
    </row>
    <row r="11983" spans="2:5" x14ac:dyDescent="0.2">
      <c r="B11983" s="144" t="s">
        <v>48220</v>
      </c>
      <c r="C11983" s="145" t="s">
        <v>48221</v>
      </c>
      <c r="D11983" s="145" t="s">
        <v>1770</v>
      </c>
      <c r="E11983" s="146">
        <v>9396.7099999999991</v>
      </c>
    </row>
    <row r="11984" spans="2:5" x14ac:dyDescent="0.2">
      <c r="B11984" s="144" t="s">
        <v>48222</v>
      </c>
      <c r="C11984" s="145" t="s">
        <v>48223</v>
      </c>
      <c r="D11984" s="145" t="s">
        <v>1770</v>
      </c>
      <c r="E11984" s="146">
        <v>3378.13</v>
      </c>
    </row>
    <row r="11985" spans="2:5" x14ac:dyDescent="0.2">
      <c r="B11985" s="144" t="s">
        <v>48224</v>
      </c>
      <c r="C11985" s="145" t="s">
        <v>48225</v>
      </c>
      <c r="D11985" s="145" t="s">
        <v>1770</v>
      </c>
      <c r="E11985" s="146">
        <v>4472.51</v>
      </c>
    </row>
    <row r="11986" spans="2:5" x14ac:dyDescent="0.2">
      <c r="B11986" s="144" t="s">
        <v>48226</v>
      </c>
      <c r="C11986" s="145" t="s">
        <v>48227</v>
      </c>
      <c r="D11986" s="145" t="s">
        <v>1770</v>
      </c>
      <c r="E11986" s="146">
        <v>4670.3599999999997</v>
      </c>
    </row>
    <row r="11987" spans="2:5" x14ac:dyDescent="0.2">
      <c r="B11987" s="144" t="s">
        <v>48228</v>
      </c>
      <c r="C11987" s="145" t="s">
        <v>48229</v>
      </c>
      <c r="D11987" s="145" t="s">
        <v>1770</v>
      </c>
      <c r="E11987" s="146">
        <v>4868.2</v>
      </c>
    </row>
    <row r="11988" spans="2:5" x14ac:dyDescent="0.2">
      <c r="B11988" s="144" t="s">
        <v>48230</v>
      </c>
      <c r="C11988" s="145" t="s">
        <v>48231</v>
      </c>
      <c r="D11988" s="145" t="s">
        <v>1770</v>
      </c>
      <c r="E11988" s="146">
        <v>5066.04</v>
      </c>
    </row>
    <row r="11989" spans="2:5" x14ac:dyDescent="0.2">
      <c r="B11989" s="144" t="s">
        <v>48232</v>
      </c>
      <c r="C11989" s="145" t="s">
        <v>48233</v>
      </c>
      <c r="D11989" s="145" t="s">
        <v>1770</v>
      </c>
      <c r="E11989" s="146">
        <v>5263.89</v>
      </c>
    </row>
    <row r="11990" spans="2:5" x14ac:dyDescent="0.2">
      <c r="B11990" s="144" t="s">
        <v>48234</v>
      </c>
      <c r="C11990" s="145" t="s">
        <v>48235</v>
      </c>
      <c r="D11990" s="145" t="s">
        <v>1770</v>
      </c>
      <c r="E11990" s="146">
        <v>5729.68</v>
      </c>
    </row>
    <row r="11991" spans="2:5" x14ac:dyDescent="0.2">
      <c r="B11991" s="144" t="s">
        <v>48236</v>
      </c>
      <c r="C11991" s="145" t="s">
        <v>48237</v>
      </c>
      <c r="D11991" s="145" t="s">
        <v>1770</v>
      </c>
      <c r="E11991" s="146">
        <v>1441.18</v>
      </c>
    </row>
    <row r="11992" spans="2:5" x14ac:dyDescent="0.2">
      <c r="B11992" s="144" t="s">
        <v>48238</v>
      </c>
      <c r="C11992" s="145" t="s">
        <v>48239</v>
      </c>
      <c r="D11992" s="145" t="s">
        <v>1770</v>
      </c>
      <c r="E11992" s="146">
        <v>2139</v>
      </c>
    </row>
    <row r="11993" spans="2:5" x14ac:dyDescent="0.2">
      <c r="B11993" s="144" t="s">
        <v>48240</v>
      </c>
      <c r="C11993" s="145" t="s">
        <v>48241</v>
      </c>
      <c r="D11993" s="145" t="s">
        <v>1770</v>
      </c>
      <c r="E11993" s="146">
        <v>2585.58</v>
      </c>
    </row>
    <row r="11994" spans="2:5" x14ac:dyDescent="0.2">
      <c r="B11994" s="144" t="s">
        <v>48242</v>
      </c>
      <c r="C11994" s="145" t="s">
        <v>48243</v>
      </c>
      <c r="D11994" s="145" t="s">
        <v>1770</v>
      </c>
      <c r="E11994" s="146">
        <v>3031.17</v>
      </c>
    </row>
    <row r="11995" spans="2:5" x14ac:dyDescent="0.2">
      <c r="B11995" s="144" t="s">
        <v>48244</v>
      </c>
      <c r="C11995" s="145" t="s">
        <v>48245</v>
      </c>
      <c r="D11995" s="145" t="s">
        <v>1770</v>
      </c>
      <c r="E11995" s="146">
        <v>3476.76</v>
      </c>
    </row>
    <row r="11996" spans="2:5" x14ac:dyDescent="0.2">
      <c r="B11996" s="144" t="s">
        <v>48246</v>
      </c>
      <c r="C11996" s="145" t="s">
        <v>48247</v>
      </c>
      <c r="D11996" s="145" t="s">
        <v>1770</v>
      </c>
      <c r="E11996" s="146">
        <v>4364.2700000000004</v>
      </c>
    </row>
    <row r="11997" spans="2:5" x14ac:dyDescent="0.2">
      <c r="B11997" s="144" t="s">
        <v>48248</v>
      </c>
      <c r="C11997" s="145" t="s">
        <v>48249</v>
      </c>
      <c r="D11997" s="145" t="s">
        <v>1770</v>
      </c>
      <c r="E11997" s="146">
        <v>4849.13</v>
      </c>
    </row>
    <row r="11998" spans="2:5" x14ac:dyDescent="0.2">
      <c r="B11998" s="144" t="s">
        <v>48250</v>
      </c>
      <c r="C11998" s="145" t="s">
        <v>48251</v>
      </c>
      <c r="D11998" s="145" t="s">
        <v>1770</v>
      </c>
      <c r="E11998" s="146">
        <v>5818.97</v>
      </c>
    </row>
    <row r="11999" spans="2:5" x14ac:dyDescent="0.2">
      <c r="B11999" s="144" t="s">
        <v>48252</v>
      </c>
      <c r="C11999" s="145" t="s">
        <v>48253</v>
      </c>
      <c r="D11999" s="145" t="s">
        <v>1770</v>
      </c>
      <c r="E11999" s="146">
        <v>7273.41</v>
      </c>
    </row>
    <row r="12000" spans="2:5" ht="22.5" x14ac:dyDescent="0.2">
      <c r="B12000" s="144" t="s">
        <v>48254</v>
      </c>
      <c r="C12000" s="145" t="s">
        <v>48255</v>
      </c>
      <c r="D12000" s="145" t="s">
        <v>1770</v>
      </c>
      <c r="E12000" s="146">
        <v>6729.13</v>
      </c>
    </row>
    <row r="12001" spans="2:5" x14ac:dyDescent="0.2">
      <c r="B12001" s="144" t="s">
        <v>48256</v>
      </c>
      <c r="C12001" s="145" t="s">
        <v>48257</v>
      </c>
      <c r="D12001" s="145" t="s">
        <v>1770</v>
      </c>
      <c r="E12001" s="146">
        <v>1648.71</v>
      </c>
    </row>
    <row r="12002" spans="2:5" x14ac:dyDescent="0.2">
      <c r="B12002" s="144" t="s">
        <v>48258</v>
      </c>
      <c r="C12002" s="145" t="s">
        <v>48259</v>
      </c>
      <c r="D12002" s="145" t="s">
        <v>1770</v>
      </c>
      <c r="E12002" s="146">
        <v>3489.99</v>
      </c>
    </row>
    <row r="12003" spans="2:5" x14ac:dyDescent="0.2">
      <c r="B12003" s="144" t="s">
        <v>48260</v>
      </c>
      <c r="C12003" s="145" t="s">
        <v>48261</v>
      </c>
      <c r="D12003" s="145" t="s">
        <v>1770</v>
      </c>
      <c r="E12003" s="146">
        <v>5133.95</v>
      </c>
    </row>
    <row r="12004" spans="2:5" x14ac:dyDescent="0.2">
      <c r="B12004" s="144" t="s">
        <v>48262</v>
      </c>
      <c r="C12004" s="145" t="s">
        <v>48263</v>
      </c>
      <c r="D12004" s="145" t="s">
        <v>1770</v>
      </c>
      <c r="E12004" s="146">
        <v>6599.61</v>
      </c>
    </row>
    <row r="12005" spans="2:5" ht="22.5" x14ac:dyDescent="0.2">
      <c r="B12005" s="144" t="s">
        <v>48264</v>
      </c>
      <c r="C12005" s="145" t="s">
        <v>48265</v>
      </c>
      <c r="D12005" s="145" t="s">
        <v>1770</v>
      </c>
      <c r="E12005" s="146">
        <v>744.35</v>
      </c>
    </row>
    <row r="12006" spans="2:5" ht="22.5" x14ac:dyDescent="0.2">
      <c r="B12006" s="144" t="s">
        <v>48266</v>
      </c>
      <c r="C12006" s="145" t="s">
        <v>48267</v>
      </c>
      <c r="D12006" s="145" t="s">
        <v>1770</v>
      </c>
      <c r="E12006" s="146">
        <v>572.98</v>
      </c>
    </row>
    <row r="12007" spans="2:5" x14ac:dyDescent="0.2">
      <c r="B12007" s="144" t="s">
        <v>48268</v>
      </c>
      <c r="C12007" s="145" t="s">
        <v>48269</v>
      </c>
      <c r="D12007" s="145" t="s">
        <v>1770</v>
      </c>
      <c r="E12007" s="146">
        <v>575.59</v>
      </c>
    </row>
    <row r="12008" spans="2:5" x14ac:dyDescent="0.2">
      <c r="B12008" s="144" t="s">
        <v>48270</v>
      </c>
      <c r="C12008" s="145" t="s">
        <v>48271</v>
      </c>
      <c r="D12008" s="145" t="s">
        <v>1770</v>
      </c>
      <c r="E12008" s="146">
        <v>567.75</v>
      </c>
    </row>
    <row r="12009" spans="2:5" x14ac:dyDescent="0.2">
      <c r="B12009" s="144" t="s">
        <v>48272</v>
      </c>
      <c r="C12009" s="145" t="s">
        <v>48273</v>
      </c>
      <c r="D12009" s="145" t="s">
        <v>1770</v>
      </c>
      <c r="E12009" s="146">
        <v>5862.62</v>
      </c>
    </row>
    <row r="12010" spans="2:5" x14ac:dyDescent="0.2">
      <c r="B12010" s="144" t="s">
        <v>48274</v>
      </c>
      <c r="C12010" s="145" t="s">
        <v>48275</v>
      </c>
      <c r="D12010" s="145" t="s">
        <v>1770</v>
      </c>
      <c r="E12010" s="146">
        <v>1312.31</v>
      </c>
    </row>
    <row r="12011" spans="2:5" x14ac:dyDescent="0.2">
      <c r="B12011" s="144" t="s">
        <v>48276</v>
      </c>
      <c r="C12011" s="145" t="s">
        <v>48277</v>
      </c>
      <c r="D12011" s="145" t="s">
        <v>1770</v>
      </c>
      <c r="E12011" s="146">
        <v>2911.1</v>
      </c>
    </row>
    <row r="12012" spans="2:5" ht="22.5" x14ac:dyDescent="0.2">
      <c r="B12012" s="144" t="s">
        <v>48278</v>
      </c>
      <c r="C12012" s="145" t="s">
        <v>48279</v>
      </c>
      <c r="D12012" s="145" t="s">
        <v>1770</v>
      </c>
      <c r="E12012" s="146">
        <v>7335.4</v>
      </c>
    </row>
    <row r="12013" spans="2:5" x14ac:dyDescent="0.2">
      <c r="B12013" s="144" t="s">
        <v>48280</v>
      </c>
      <c r="C12013" s="145" t="s">
        <v>48281</v>
      </c>
      <c r="D12013" s="145" t="s">
        <v>1770</v>
      </c>
      <c r="E12013" s="146">
        <v>108.39</v>
      </c>
    </row>
    <row r="12014" spans="2:5" x14ac:dyDescent="0.2">
      <c r="B12014" s="144" t="s">
        <v>48282</v>
      </c>
      <c r="C12014" s="145" t="s">
        <v>48283</v>
      </c>
      <c r="D12014" s="145" t="s">
        <v>1770</v>
      </c>
      <c r="E12014" s="146">
        <v>2.16</v>
      </c>
    </row>
    <row r="12015" spans="2:5" x14ac:dyDescent="0.2">
      <c r="B12015" s="144" t="s">
        <v>48284</v>
      </c>
      <c r="C12015" s="145" t="s">
        <v>48285</v>
      </c>
      <c r="D12015" s="145" t="s">
        <v>1770</v>
      </c>
      <c r="E12015" s="146">
        <v>4.5999999999999996</v>
      </c>
    </row>
    <row r="12016" spans="2:5" x14ac:dyDescent="0.2">
      <c r="B12016" s="144" t="s">
        <v>48286</v>
      </c>
      <c r="C12016" s="145" t="s">
        <v>48287</v>
      </c>
      <c r="D12016" s="145" t="s">
        <v>1770</v>
      </c>
      <c r="E12016" s="146">
        <v>2.69</v>
      </c>
    </row>
    <row r="12017" spans="2:5" x14ac:dyDescent="0.2">
      <c r="B12017" s="144" t="s">
        <v>48288</v>
      </c>
      <c r="C12017" s="145" t="s">
        <v>48289</v>
      </c>
      <c r="D12017" s="145" t="s">
        <v>1549</v>
      </c>
      <c r="E12017" s="146">
        <v>102.12</v>
      </c>
    </row>
    <row r="12018" spans="2:5" x14ac:dyDescent="0.2">
      <c r="B12018" s="144" t="s">
        <v>48290</v>
      </c>
      <c r="C12018" s="145" t="s">
        <v>48291</v>
      </c>
      <c r="D12018" s="145" t="s">
        <v>1770</v>
      </c>
      <c r="E12018" s="146">
        <v>15.91</v>
      </c>
    </row>
    <row r="12019" spans="2:5" x14ac:dyDescent="0.2">
      <c r="B12019" s="144" t="s">
        <v>48292</v>
      </c>
      <c r="C12019" s="145" t="s">
        <v>48293</v>
      </c>
      <c r="D12019" s="145" t="s">
        <v>1770</v>
      </c>
      <c r="E12019" s="146">
        <v>20.239999999999998</v>
      </c>
    </row>
    <row r="12020" spans="2:5" x14ac:dyDescent="0.2">
      <c r="B12020" s="144" t="s">
        <v>48294</v>
      </c>
      <c r="C12020" s="145" t="s">
        <v>48295</v>
      </c>
      <c r="D12020" s="145" t="s">
        <v>1770</v>
      </c>
      <c r="E12020" s="146">
        <v>59.05</v>
      </c>
    </row>
    <row r="12021" spans="2:5" ht="22.5" x14ac:dyDescent="0.2">
      <c r="B12021" s="144" t="s">
        <v>48296</v>
      </c>
      <c r="C12021" s="145" t="s">
        <v>48297</v>
      </c>
      <c r="D12021" s="145" t="s">
        <v>1770</v>
      </c>
      <c r="E12021" s="146">
        <v>3022.53</v>
      </c>
    </row>
    <row r="12022" spans="2:5" ht="22.5" x14ac:dyDescent="0.2">
      <c r="B12022" s="144" t="s">
        <v>48298</v>
      </c>
      <c r="C12022" s="145" t="s">
        <v>48299</v>
      </c>
      <c r="D12022" s="145" t="s">
        <v>1770</v>
      </c>
      <c r="E12022" s="146">
        <v>7909.38</v>
      </c>
    </row>
    <row r="12023" spans="2:5" ht="22.5" x14ac:dyDescent="0.2">
      <c r="B12023" s="144" t="s">
        <v>48300</v>
      </c>
      <c r="C12023" s="145" t="s">
        <v>48301</v>
      </c>
      <c r="D12023" s="145" t="s">
        <v>1770</v>
      </c>
      <c r="E12023" s="146">
        <v>11288.67</v>
      </c>
    </row>
    <row r="12024" spans="2:5" x14ac:dyDescent="0.2">
      <c r="B12024" s="144" t="s">
        <v>48302</v>
      </c>
      <c r="C12024" s="145" t="s">
        <v>48303</v>
      </c>
      <c r="D12024" s="145" t="s">
        <v>1770</v>
      </c>
      <c r="E12024" s="146">
        <v>559.79</v>
      </c>
    </row>
    <row r="12025" spans="2:5" x14ac:dyDescent="0.2">
      <c r="B12025" s="144" t="s">
        <v>48304</v>
      </c>
      <c r="C12025" s="145" t="s">
        <v>48305</v>
      </c>
      <c r="D12025" s="145" t="s">
        <v>1770</v>
      </c>
      <c r="E12025" s="146">
        <v>421.33</v>
      </c>
    </row>
    <row r="12026" spans="2:5" x14ac:dyDescent="0.2">
      <c r="B12026" s="144" t="s">
        <v>48306</v>
      </c>
      <c r="C12026" s="145" t="s">
        <v>48307</v>
      </c>
      <c r="D12026" s="145" t="s">
        <v>1770</v>
      </c>
      <c r="E12026" s="146">
        <v>144.94499999999999</v>
      </c>
    </row>
    <row r="12027" spans="2:5" x14ac:dyDescent="0.2">
      <c r="B12027" s="144" t="s">
        <v>48308</v>
      </c>
      <c r="C12027" s="145" t="s">
        <v>48309</v>
      </c>
      <c r="D12027" s="145" t="s">
        <v>1770</v>
      </c>
      <c r="E12027" s="146">
        <v>211.57499999999999</v>
      </c>
    </row>
    <row r="12028" spans="2:5" x14ac:dyDescent="0.2">
      <c r="B12028" s="144" t="s">
        <v>48310</v>
      </c>
      <c r="C12028" s="145" t="s">
        <v>48311</v>
      </c>
      <c r="D12028" s="145" t="s">
        <v>1770</v>
      </c>
      <c r="E12028" s="146">
        <v>420.19650000000001</v>
      </c>
    </row>
    <row r="12029" spans="2:5" x14ac:dyDescent="0.2">
      <c r="B12029" s="144" t="s">
        <v>48312</v>
      </c>
      <c r="C12029" s="145" t="s">
        <v>48313</v>
      </c>
      <c r="D12029" s="145" t="s">
        <v>1770</v>
      </c>
      <c r="E12029" s="146">
        <v>480</v>
      </c>
    </row>
    <row r="12030" spans="2:5" x14ac:dyDescent="0.2">
      <c r="B12030" s="144" t="s">
        <v>48314</v>
      </c>
      <c r="C12030" s="145" t="s">
        <v>48315</v>
      </c>
      <c r="D12030" s="145" t="s">
        <v>1770</v>
      </c>
      <c r="E12030" s="146">
        <v>152.02000000000001</v>
      </c>
    </row>
    <row r="12031" spans="2:5" x14ac:dyDescent="0.2">
      <c r="B12031" s="144" t="s">
        <v>48316</v>
      </c>
      <c r="C12031" s="145" t="s">
        <v>48317</v>
      </c>
      <c r="D12031" s="145" t="s">
        <v>1770</v>
      </c>
      <c r="E12031" s="146">
        <v>752.17</v>
      </c>
    </row>
    <row r="12032" spans="2:5" x14ac:dyDescent="0.2">
      <c r="B12032" s="144" t="s">
        <v>48318</v>
      </c>
      <c r="C12032" s="145" t="s">
        <v>48319</v>
      </c>
      <c r="D12032" s="145" t="s">
        <v>1770</v>
      </c>
      <c r="E12032" s="146">
        <v>228.18</v>
      </c>
    </row>
    <row r="12033" spans="2:5" x14ac:dyDescent="0.2">
      <c r="B12033" s="144" t="s">
        <v>48320</v>
      </c>
      <c r="C12033" s="145" t="s">
        <v>48321</v>
      </c>
      <c r="D12033" s="145" t="s">
        <v>1770</v>
      </c>
      <c r="E12033" s="146">
        <v>402.19200000000001</v>
      </c>
    </row>
    <row r="12034" spans="2:5" x14ac:dyDescent="0.2">
      <c r="B12034" s="144" t="s">
        <v>48322</v>
      </c>
      <c r="C12034" s="145" t="s">
        <v>48323</v>
      </c>
      <c r="D12034" s="145" t="s">
        <v>1770</v>
      </c>
      <c r="E12034" s="146">
        <v>1244.3900000000001</v>
      </c>
    </row>
    <row r="12035" spans="2:5" x14ac:dyDescent="0.2">
      <c r="B12035" s="144" t="s">
        <v>48324</v>
      </c>
      <c r="C12035" s="145" t="s">
        <v>48325</v>
      </c>
      <c r="D12035" s="145" t="s">
        <v>1770</v>
      </c>
      <c r="E12035" s="146">
        <v>576.21</v>
      </c>
    </row>
    <row r="12036" spans="2:5" x14ac:dyDescent="0.2">
      <c r="B12036" s="144" t="s">
        <v>48326</v>
      </c>
      <c r="C12036" s="145" t="s">
        <v>48327</v>
      </c>
      <c r="D12036" s="145" t="s">
        <v>1770</v>
      </c>
      <c r="E12036" s="146">
        <v>2.2999999999999998</v>
      </c>
    </row>
    <row r="12037" spans="2:5" x14ac:dyDescent="0.2">
      <c r="B12037" s="144" t="s">
        <v>48328</v>
      </c>
      <c r="C12037" s="145" t="s">
        <v>48329</v>
      </c>
      <c r="D12037" s="145" t="s">
        <v>1770</v>
      </c>
      <c r="E12037" s="146">
        <v>341.8</v>
      </c>
    </row>
    <row r="12038" spans="2:5" x14ac:dyDescent="0.2">
      <c r="B12038" s="144" t="s">
        <v>48330</v>
      </c>
      <c r="C12038" s="145" t="s">
        <v>48331</v>
      </c>
      <c r="D12038" s="145" t="s">
        <v>1549</v>
      </c>
      <c r="E12038" s="146">
        <v>441.13</v>
      </c>
    </row>
    <row r="12039" spans="2:5" x14ac:dyDescent="0.2">
      <c r="B12039" s="144" t="s">
        <v>48332</v>
      </c>
      <c r="C12039" s="145" t="s">
        <v>48333</v>
      </c>
      <c r="D12039" s="145" t="s">
        <v>1549</v>
      </c>
      <c r="E12039" s="146">
        <v>353.15</v>
      </c>
    </row>
    <row r="12040" spans="2:5" x14ac:dyDescent="0.2">
      <c r="B12040" s="144" t="s">
        <v>48334</v>
      </c>
      <c r="C12040" s="145" t="s">
        <v>48335</v>
      </c>
      <c r="D12040" s="145" t="s">
        <v>1549</v>
      </c>
      <c r="E12040" s="146">
        <v>180.32</v>
      </c>
    </row>
    <row r="12041" spans="2:5" x14ac:dyDescent="0.2">
      <c r="B12041" s="144" t="s">
        <v>48336</v>
      </c>
      <c r="C12041" s="145" t="s">
        <v>48337</v>
      </c>
      <c r="D12041" s="145" t="s">
        <v>1549</v>
      </c>
      <c r="E12041" s="146">
        <v>241.61</v>
      </c>
    </row>
    <row r="12042" spans="2:5" x14ac:dyDescent="0.2">
      <c r="B12042" s="144" t="s">
        <v>48338</v>
      </c>
      <c r="C12042" s="145" t="s">
        <v>48339</v>
      </c>
      <c r="D12042" s="145" t="s">
        <v>1549</v>
      </c>
      <c r="E12042" s="146">
        <v>234.66</v>
      </c>
    </row>
    <row r="12043" spans="2:5" x14ac:dyDescent="0.2">
      <c r="B12043" s="144" t="s">
        <v>48340</v>
      </c>
      <c r="C12043" s="145" t="s">
        <v>48341</v>
      </c>
      <c r="D12043" s="145" t="s">
        <v>1549</v>
      </c>
      <c r="E12043" s="146">
        <v>301.14</v>
      </c>
    </row>
    <row r="12044" spans="2:5" x14ac:dyDescent="0.2">
      <c r="B12044" s="144" t="s">
        <v>48342</v>
      </c>
      <c r="C12044" s="145" t="s">
        <v>48343</v>
      </c>
      <c r="D12044" s="145" t="s">
        <v>1549</v>
      </c>
      <c r="E12044" s="146">
        <v>1152.93</v>
      </c>
    </row>
    <row r="12045" spans="2:5" x14ac:dyDescent="0.2">
      <c r="B12045" s="144" t="s">
        <v>48344</v>
      </c>
      <c r="C12045" s="145" t="s">
        <v>48345</v>
      </c>
      <c r="D12045" s="145" t="s">
        <v>1549</v>
      </c>
      <c r="E12045" s="146">
        <v>1289.9000000000001</v>
      </c>
    </row>
    <row r="12046" spans="2:5" x14ac:dyDescent="0.2">
      <c r="B12046" s="144" t="s">
        <v>48346</v>
      </c>
      <c r="C12046" s="145" t="s">
        <v>48347</v>
      </c>
      <c r="D12046" s="145" t="s">
        <v>1549</v>
      </c>
      <c r="E12046" s="146">
        <v>1426.83</v>
      </c>
    </row>
    <row r="12047" spans="2:5" x14ac:dyDescent="0.2">
      <c r="B12047" s="144" t="s">
        <v>48348</v>
      </c>
      <c r="C12047" s="145" t="s">
        <v>48349</v>
      </c>
      <c r="D12047" s="145" t="s">
        <v>1549</v>
      </c>
      <c r="E12047" s="146">
        <v>1563.77</v>
      </c>
    </row>
    <row r="12048" spans="2:5" x14ac:dyDescent="0.2">
      <c r="B12048" s="144" t="s">
        <v>48350</v>
      </c>
      <c r="C12048" s="145" t="s">
        <v>48351</v>
      </c>
      <c r="D12048" s="145" t="s">
        <v>1549</v>
      </c>
      <c r="E12048" s="146">
        <v>1700.39</v>
      </c>
    </row>
    <row r="12049" spans="2:5" x14ac:dyDescent="0.2">
      <c r="B12049" s="144" t="s">
        <v>48352</v>
      </c>
      <c r="C12049" s="145" t="s">
        <v>48353</v>
      </c>
      <c r="D12049" s="145" t="s">
        <v>1549</v>
      </c>
      <c r="E12049" s="146">
        <v>1801.35</v>
      </c>
    </row>
    <row r="12050" spans="2:5" x14ac:dyDescent="0.2">
      <c r="B12050" s="144" t="s">
        <v>48354</v>
      </c>
      <c r="C12050" s="145" t="s">
        <v>48355</v>
      </c>
      <c r="D12050" s="145" t="s">
        <v>1549</v>
      </c>
      <c r="E12050" s="146">
        <v>1971.81</v>
      </c>
    </row>
    <row r="12051" spans="2:5" x14ac:dyDescent="0.2">
      <c r="B12051" s="144" t="s">
        <v>48356</v>
      </c>
      <c r="C12051" s="145" t="s">
        <v>48357</v>
      </c>
      <c r="D12051" s="145" t="s">
        <v>1549</v>
      </c>
      <c r="E12051" s="146">
        <v>2108.7600000000002</v>
      </c>
    </row>
    <row r="12052" spans="2:5" x14ac:dyDescent="0.2">
      <c r="B12052" s="144" t="s">
        <v>48358</v>
      </c>
      <c r="C12052" s="145" t="s">
        <v>48359</v>
      </c>
      <c r="D12052" s="145" t="s">
        <v>1549</v>
      </c>
      <c r="E12052" s="146">
        <v>2357.71</v>
      </c>
    </row>
    <row r="12053" spans="2:5" x14ac:dyDescent="0.2">
      <c r="B12053" s="144" t="s">
        <v>48360</v>
      </c>
      <c r="C12053" s="145" t="s">
        <v>48361</v>
      </c>
      <c r="D12053" s="145" t="s">
        <v>1549</v>
      </c>
      <c r="E12053" s="146">
        <v>2383.58</v>
      </c>
    </row>
    <row r="12054" spans="2:5" x14ac:dyDescent="0.2">
      <c r="B12054" s="144" t="s">
        <v>48362</v>
      </c>
      <c r="C12054" s="145" t="s">
        <v>48363</v>
      </c>
      <c r="D12054" s="145" t="s">
        <v>1549</v>
      </c>
      <c r="E12054" s="146">
        <v>2398.04</v>
      </c>
    </row>
    <row r="12055" spans="2:5" x14ac:dyDescent="0.2">
      <c r="B12055" s="144" t="s">
        <v>48364</v>
      </c>
      <c r="C12055" s="145" t="s">
        <v>48365</v>
      </c>
      <c r="D12055" s="145" t="s">
        <v>1549</v>
      </c>
      <c r="E12055" s="146">
        <v>314.07</v>
      </c>
    </row>
    <row r="12056" spans="2:5" x14ac:dyDescent="0.2">
      <c r="B12056" s="144" t="s">
        <v>48366</v>
      </c>
      <c r="C12056" s="145" t="s">
        <v>48367</v>
      </c>
      <c r="D12056" s="145" t="s">
        <v>1549</v>
      </c>
      <c r="E12056" s="146">
        <v>629.95000000000005</v>
      </c>
    </row>
    <row r="12057" spans="2:5" x14ac:dyDescent="0.2">
      <c r="B12057" s="144" t="s">
        <v>48368</v>
      </c>
      <c r="C12057" s="145" t="s">
        <v>48369</v>
      </c>
      <c r="D12057" s="145" t="s">
        <v>1549</v>
      </c>
      <c r="E12057" s="146">
        <v>1402.61</v>
      </c>
    </row>
    <row r="12058" spans="2:5" x14ac:dyDescent="0.2">
      <c r="B12058" s="144" t="s">
        <v>48370</v>
      </c>
      <c r="C12058" s="145" t="s">
        <v>48371</v>
      </c>
      <c r="D12058" s="145" t="s">
        <v>1549</v>
      </c>
      <c r="E12058" s="146">
        <v>1568.81</v>
      </c>
    </row>
    <row r="12059" spans="2:5" x14ac:dyDescent="0.2">
      <c r="B12059" s="144" t="s">
        <v>48372</v>
      </c>
      <c r="C12059" s="145" t="s">
        <v>48373</v>
      </c>
      <c r="D12059" s="145" t="s">
        <v>1549</v>
      </c>
      <c r="E12059" s="146">
        <v>1735.05</v>
      </c>
    </row>
    <row r="12060" spans="2:5" x14ac:dyDescent="0.2">
      <c r="B12060" s="144" t="s">
        <v>48374</v>
      </c>
      <c r="C12060" s="145" t="s">
        <v>48375</v>
      </c>
      <c r="D12060" s="145" t="s">
        <v>1549</v>
      </c>
      <c r="E12060" s="146">
        <v>1903.99</v>
      </c>
    </row>
    <row r="12061" spans="2:5" x14ac:dyDescent="0.2">
      <c r="B12061" s="144" t="s">
        <v>48376</v>
      </c>
      <c r="C12061" s="145" t="s">
        <v>48377</v>
      </c>
      <c r="D12061" s="145" t="s">
        <v>1549</v>
      </c>
      <c r="E12061" s="146">
        <v>2070.21</v>
      </c>
    </row>
    <row r="12062" spans="2:5" x14ac:dyDescent="0.2">
      <c r="B12062" s="144" t="s">
        <v>48378</v>
      </c>
      <c r="C12062" s="145" t="s">
        <v>48379</v>
      </c>
      <c r="D12062" s="145" t="s">
        <v>1549</v>
      </c>
      <c r="E12062" s="146">
        <v>2236.4299999999998</v>
      </c>
    </row>
    <row r="12063" spans="2:5" x14ac:dyDescent="0.2">
      <c r="B12063" s="144" t="s">
        <v>48380</v>
      </c>
      <c r="C12063" s="145" t="s">
        <v>48381</v>
      </c>
      <c r="D12063" s="145" t="s">
        <v>1549</v>
      </c>
      <c r="E12063" s="146">
        <v>2405.39</v>
      </c>
    </row>
    <row r="12064" spans="2:5" x14ac:dyDescent="0.2">
      <c r="B12064" s="144" t="s">
        <v>48382</v>
      </c>
      <c r="C12064" s="145" t="s">
        <v>48383</v>
      </c>
      <c r="D12064" s="145" t="s">
        <v>1549</v>
      </c>
      <c r="E12064" s="146">
        <v>2571.59</v>
      </c>
    </row>
    <row r="12065" spans="2:5" x14ac:dyDescent="0.2">
      <c r="B12065" s="144" t="s">
        <v>48384</v>
      </c>
      <c r="C12065" s="145" t="s">
        <v>48385</v>
      </c>
      <c r="D12065" s="145" t="s">
        <v>1549</v>
      </c>
      <c r="E12065" s="146">
        <v>2867.78</v>
      </c>
    </row>
    <row r="12066" spans="2:5" x14ac:dyDescent="0.2">
      <c r="B12066" s="144" t="s">
        <v>48386</v>
      </c>
      <c r="C12066" s="145" t="s">
        <v>48387</v>
      </c>
      <c r="D12066" s="145" t="s">
        <v>1549</v>
      </c>
      <c r="E12066" s="146">
        <v>2907.98</v>
      </c>
    </row>
    <row r="12067" spans="2:5" x14ac:dyDescent="0.2">
      <c r="B12067" s="144" t="s">
        <v>48388</v>
      </c>
      <c r="C12067" s="145" t="s">
        <v>48389</v>
      </c>
      <c r="D12067" s="145" t="s">
        <v>1549</v>
      </c>
      <c r="E12067" s="146">
        <v>2930.95</v>
      </c>
    </row>
    <row r="12068" spans="2:5" x14ac:dyDescent="0.2">
      <c r="B12068" s="144" t="s">
        <v>48390</v>
      </c>
      <c r="C12068" s="145" t="s">
        <v>48391</v>
      </c>
      <c r="D12068" s="145" t="s">
        <v>1549</v>
      </c>
      <c r="E12068" s="146">
        <v>506.74</v>
      </c>
    </row>
    <row r="12069" spans="2:5" x14ac:dyDescent="0.2">
      <c r="B12069" s="144" t="s">
        <v>48392</v>
      </c>
      <c r="C12069" s="145" t="s">
        <v>48393</v>
      </c>
      <c r="D12069" s="145" t="s">
        <v>1549</v>
      </c>
      <c r="E12069" s="146">
        <v>694.2</v>
      </c>
    </row>
    <row r="12070" spans="2:5" x14ac:dyDescent="0.2">
      <c r="B12070" s="144" t="s">
        <v>48394</v>
      </c>
      <c r="C12070" s="145" t="s">
        <v>48395</v>
      </c>
      <c r="D12070" s="145" t="s">
        <v>1549</v>
      </c>
      <c r="E12070" s="146">
        <v>1696.51</v>
      </c>
    </row>
    <row r="12071" spans="2:5" x14ac:dyDescent="0.2">
      <c r="B12071" s="144" t="s">
        <v>48396</v>
      </c>
      <c r="C12071" s="145" t="s">
        <v>48397</v>
      </c>
      <c r="D12071" s="145" t="s">
        <v>1549</v>
      </c>
      <c r="E12071" s="146">
        <v>1912.18</v>
      </c>
    </row>
    <row r="12072" spans="2:5" x14ac:dyDescent="0.2">
      <c r="B12072" s="144" t="s">
        <v>48398</v>
      </c>
      <c r="C12072" s="145" t="s">
        <v>48399</v>
      </c>
      <c r="D12072" s="145" t="s">
        <v>1549</v>
      </c>
      <c r="E12072" s="146">
        <v>2130.63</v>
      </c>
    </row>
    <row r="12073" spans="2:5" x14ac:dyDescent="0.2">
      <c r="B12073" s="144" t="s">
        <v>48400</v>
      </c>
      <c r="C12073" s="145" t="s">
        <v>48401</v>
      </c>
      <c r="D12073" s="145" t="s">
        <v>1549</v>
      </c>
      <c r="E12073" s="146">
        <v>2349.11</v>
      </c>
    </row>
    <row r="12074" spans="2:5" x14ac:dyDescent="0.2">
      <c r="B12074" s="144" t="s">
        <v>48402</v>
      </c>
      <c r="C12074" s="145" t="s">
        <v>48403</v>
      </c>
      <c r="D12074" s="145" t="s">
        <v>1549</v>
      </c>
      <c r="E12074" s="146">
        <v>2564.79</v>
      </c>
    </row>
    <row r="12075" spans="2:5" x14ac:dyDescent="0.2">
      <c r="B12075" s="144" t="s">
        <v>48404</v>
      </c>
      <c r="C12075" s="145" t="s">
        <v>48405</v>
      </c>
      <c r="D12075" s="145" t="s">
        <v>1549</v>
      </c>
      <c r="E12075" s="146">
        <v>2783.28</v>
      </c>
    </row>
    <row r="12076" spans="2:5" x14ac:dyDescent="0.2">
      <c r="B12076" s="144" t="s">
        <v>48406</v>
      </c>
      <c r="C12076" s="145" t="s">
        <v>48407</v>
      </c>
      <c r="D12076" s="145" t="s">
        <v>1549</v>
      </c>
      <c r="E12076" s="146">
        <v>3001.71</v>
      </c>
    </row>
    <row r="12077" spans="2:5" x14ac:dyDescent="0.2">
      <c r="B12077" s="144" t="s">
        <v>48408</v>
      </c>
      <c r="C12077" s="145" t="s">
        <v>48409</v>
      </c>
      <c r="D12077" s="145" t="s">
        <v>1549</v>
      </c>
      <c r="E12077" s="146">
        <v>3217.44</v>
      </c>
    </row>
    <row r="12078" spans="2:5" x14ac:dyDescent="0.2">
      <c r="B12078" s="144" t="s">
        <v>48410</v>
      </c>
      <c r="C12078" s="145" t="s">
        <v>48411</v>
      </c>
      <c r="D12078" s="145" t="s">
        <v>1549</v>
      </c>
      <c r="E12078" s="146">
        <v>3601.43</v>
      </c>
    </row>
    <row r="12079" spans="2:5" x14ac:dyDescent="0.2">
      <c r="B12079" s="144" t="s">
        <v>48412</v>
      </c>
      <c r="C12079" s="145" t="s">
        <v>48413</v>
      </c>
      <c r="D12079" s="145" t="s">
        <v>1549</v>
      </c>
      <c r="E12079" s="146">
        <v>3655.87</v>
      </c>
    </row>
    <row r="12080" spans="2:5" x14ac:dyDescent="0.2">
      <c r="B12080" s="144" t="s">
        <v>48414</v>
      </c>
      <c r="C12080" s="145" t="s">
        <v>48415</v>
      </c>
      <c r="D12080" s="145" t="s">
        <v>1549</v>
      </c>
      <c r="E12080" s="146">
        <v>3687.39</v>
      </c>
    </row>
    <row r="12081" spans="2:5" x14ac:dyDescent="0.2">
      <c r="B12081" s="144" t="s">
        <v>48416</v>
      </c>
      <c r="C12081" s="145" t="s">
        <v>48417</v>
      </c>
      <c r="D12081" s="145" t="s">
        <v>1549</v>
      </c>
      <c r="E12081" s="146">
        <v>732.43</v>
      </c>
    </row>
    <row r="12082" spans="2:5" x14ac:dyDescent="0.2">
      <c r="B12082" s="144" t="s">
        <v>48418</v>
      </c>
      <c r="C12082" s="145" t="s">
        <v>48419</v>
      </c>
      <c r="D12082" s="145" t="s">
        <v>1549</v>
      </c>
      <c r="E12082" s="146">
        <v>925.15</v>
      </c>
    </row>
    <row r="12083" spans="2:5" x14ac:dyDescent="0.2">
      <c r="B12083" s="144" t="s">
        <v>48420</v>
      </c>
      <c r="C12083" s="145" t="s">
        <v>48421</v>
      </c>
      <c r="D12083" s="145" t="s">
        <v>1549</v>
      </c>
      <c r="E12083" s="146">
        <v>1958.32</v>
      </c>
    </row>
    <row r="12084" spans="2:5" x14ac:dyDescent="0.2">
      <c r="B12084" s="144" t="s">
        <v>48422</v>
      </c>
      <c r="C12084" s="145" t="s">
        <v>48423</v>
      </c>
      <c r="D12084" s="145" t="s">
        <v>1549</v>
      </c>
      <c r="E12084" s="146">
        <v>2230.64</v>
      </c>
    </row>
    <row r="12085" spans="2:5" x14ac:dyDescent="0.2">
      <c r="B12085" s="144" t="s">
        <v>48424</v>
      </c>
      <c r="C12085" s="145" t="s">
        <v>48425</v>
      </c>
      <c r="D12085" s="145" t="s">
        <v>1549</v>
      </c>
      <c r="E12085" s="146">
        <v>2503.0500000000002</v>
      </c>
    </row>
    <row r="12086" spans="2:5" x14ac:dyDescent="0.2">
      <c r="B12086" s="144" t="s">
        <v>48426</v>
      </c>
      <c r="C12086" s="145" t="s">
        <v>48427</v>
      </c>
      <c r="D12086" s="145" t="s">
        <v>1549</v>
      </c>
      <c r="E12086" s="146">
        <v>2772.61</v>
      </c>
    </row>
    <row r="12087" spans="2:5" x14ac:dyDescent="0.2">
      <c r="B12087" s="144" t="s">
        <v>48428</v>
      </c>
      <c r="C12087" s="145" t="s">
        <v>48429</v>
      </c>
      <c r="D12087" s="145" t="s">
        <v>1549</v>
      </c>
      <c r="E12087" s="146">
        <v>3044.91</v>
      </c>
    </row>
    <row r="12088" spans="2:5" x14ac:dyDescent="0.2">
      <c r="B12088" s="144" t="s">
        <v>48430</v>
      </c>
      <c r="C12088" s="145" t="s">
        <v>48431</v>
      </c>
      <c r="D12088" s="145" t="s">
        <v>1549</v>
      </c>
      <c r="E12088" s="146">
        <v>3317.22</v>
      </c>
    </row>
    <row r="12089" spans="2:5" x14ac:dyDescent="0.2">
      <c r="B12089" s="144" t="s">
        <v>48432</v>
      </c>
      <c r="C12089" s="145" t="s">
        <v>48433</v>
      </c>
      <c r="D12089" s="145" t="s">
        <v>1549</v>
      </c>
      <c r="E12089" s="146">
        <v>3586.82</v>
      </c>
    </row>
    <row r="12090" spans="2:5" x14ac:dyDescent="0.2">
      <c r="B12090" s="144" t="s">
        <v>48434</v>
      </c>
      <c r="C12090" s="145" t="s">
        <v>48435</v>
      </c>
      <c r="D12090" s="145" t="s">
        <v>1549</v>
      </c>
      <c r="E12090" s="146">
        <v>3859.15</v>
      </c>
    </row>
    <row r="12091" spans="2:5" x14ac:dyDescent="0.2">
      <c r="B12091" s="144" t="s">
        <v>48436</v>
      </c>
      <c r="C12091" s="145" t="s">
        <v>48437</v>
      </c>
      <c r="D12091" s="145" t="s">
        <v>1549</v>
      </c>
      <c r="E12091" s="146">
        <v>4331.58</v>
      </c>
    </row>
    <row r="12092" spans="2:5" x14ac:dyDescent="0.2">
      <c r="B12092" s="144" t="s">
        <v>48438</v>
      </c>
      <c r="C12092" s="145" t="s">
        <v>48439</v>
      </c>
      <c r="D12092" s="145" t="s">
        <v>1549</v>
      </c>
      <c r="E12092" s="146">
        <v>4402.92</v>
      </c>
    </row>
    <row r="12093" spans="2:5" x14ac:dyDescent="0.2">
      <c r="B12093" s="144" t="s">
        <v>48440</v>
      </c>
      <c r="C12093" s="145" t="s">
        <v>48441</v>
      </c>
      <c r="D12093" s="145" t="s">
        <v>1549</v>
      </c>
      <c r="E12093" s="146">
        <v>4445.7</v>
      </c>
    </row>
    <row r="12094" spans="2:5" x14ac:dyDescent="0.2">
      <c r="B12094" s="144" t="s">
        <v>48442</v>
      </c>
      <c r="C12094" s="145" t="s">
        <v>48443</v>
      </c>
      <c r="D12094" s="145" t="s">
        <v>1549</v>
      </c>
      <c r="E12094" s="146">
        <v>864.44</v>
      </c>
    </row>
    <row r="12095" spans="2:5" x14ac:dyDescent="0.2">
      <c r="B12095" s="144" t="s">
        <v>48444</v>
      </c>
      <c r="C12095" s="145" t="s">
        <v>48445</v>
      </c>
      <c r="D12095" s="145" t="s">
        <v>1549</v>
      </c>
      <c r="E12095" s="146">
        <v>1109.75</v>
      </c>
    </row>
    <row r="12096" spans="2:5" x14ac:dyDescent="0.2">
      <c r="B12096" s="144" t="s">
        <v>48446</v>
      </c>
      <c r="C12096" s="145" t="s">
        <v>48447</v>
      </c>
      <c r="D12096" s="145" t="s">
        <v>1549</v>
      </c>
      <c r="E12096" s="146">
        <v>2369.61</v>
      </c>
    </row>
    <row r="12097" spans="2:5" x14ac:dyDescent="0.2">
      <c r="B12097" s="144" t="s">
        <v>48448</v>
      </c>
      <c r="C12097" s="145" t="s">
        <v>48449</v>
      </c>
      <c r="D12097" s="145" t="s">
        <v>1549</v>
      </c>
      <c r="E12097" s="146">
        <v>2702.07</v>
      </c>
    </row>
    <row r="12098" spans="2:5" x14ac:dyDescent="0.2">
      <c r="B12098" s="144" t="s">
        <v>48450</v>
      </c>
      <c r="C12098" s="145" t="s">
        <v>48451</v>
      </c>
      <c r="D12098" s="145" t="s">
        <v>1549</v>
      </c>
      <c r="E12098" s="146">
        <v>3034.53</v>
      </c>
    </row>
    <row r="12099" spans="2:5" x14ac:dyDescent="0.2">
      <c r="B12099" s="144" t="s">
        <v>48452</v>
      </c>
      <c r="C12099" s="145" t="s">
        <v>48453</v>
      </c>
      <c r="D12099" s="145" t="s">
        <v>1549</v>
      </c>
      <c r="E12099" s="146">
        <v>3366.99</v>
      </c>
    </row>
    <row r="12100" spans="2:5" x14ac:dyDescent="0.2">
      <c r="B12100" s="144" t="s">
        <v>48454</v>
      </c>
      <c r="C12100" s="145" t="s">
        <v>48455</v>
      </c>
      <c r="D12100" s="145" t="s">
        <v>1549</v>
      </c>
      <c r="E12100" s="146">
        <v>3699.43</v>
      </c>
    </row>
    <row r="12101" spans="2:5" x14ac:dyDescent="0.2">
      <c r="B12101" s="144" t="s">
        <v>48456</v>
      </c>
      <c r="C12101" s="145" t="s">
        <v>48457</v>
      </c>
      <c r="D12101" s="145" t="s">
        <v>1549</v>
      </c>
      <c r="E12101" s="146">
        <v>4031.9</v>
      </c>
    </row>
    <row r="12102" spans="2:5" x14ac:dyDescent="0.2">
      <c r="B12102" s="144" t="s">
        <v>48458</v>
      </c>
      <c r="C12102" s="145" t="s">
        <v>48459</v>
      </c>
      <c r="D12102" s="145" t="s">
        <v>1549</v>
      </c>
      <c r="E12102" s="146">
        <v>4364.3100000000004</v>
      </c>
    </row>
    <row r="12103" spans="2:5" x14ac:dyDescent="0.2">
      <c r="B12103" s="144" t="s">
        <v>48460</v>
      </c>
      <c r="C12103" s="145" t="s">
        <v>48461</v>
      </c>
      <c r="D12103" s="145" t="s">
        <v>1549</v>
      </c>
      <c r="E12103" s="146">
        <v>4696.82</v>
      </c>
    </row>
    <row r="12104" spans="2:5" x14ac:dyDescent="0.2">
      <c r="B12104" s="144" t="s">
        <v>48462</v>
      </c>
      <c r="C12104" s="145" t="s">
        <v>48463</v>
      </c>
      <c r="D12104" s="145" t="s">
        <v>1549</v>
      </c>
      <c r="E12104" s="146">
        <v>5275.87</v>
      </c>
    </row>
    <row r="12105" spans="2:5" x14ac:dyDescent="0.2">
      <c r="B12105" s="144" t="s">
        <v>48464</v>
      </c>
      <c r="C12105" s="145" t="s">
        <v>48465</v>
      </c>
      <c r="D12105" s="145" t="s">
        <v>1549</v>
      </c>
      <c r="E12105" s="146">
        <v>5363.93</v>
      </c>
    </row>
    <row r="12106" spans="2:5" x14ac:dyDescent="0.2">
      <c r="B12106" s="144" t="s">
        <v>48466</v>
      </c>
      <c r="C12106" s="145" t="s">
        <v>48467</v>
      </c>
      <c r="D12106" s="145" t="s">
        <v>1549</v>
      </c>
      <c r="E12106" s="146">
        <v>5417.86</v>
      </c>
    </row>
    <row r="12107" spans="2:5" x14ac:dyDescent="0.2">
      <c r="B12107" s="144" t="s">
        <v>48468</v>
      </c>
      <c r="C12107" s="145" t="s">
        <v>48469</v>
      </c>
      <c r="D12107" s="145" t="s">
        <v>1549</v>
      </c>
      <c r="E12107" s="146">
        <v>1104.17</v>
      </c>
    </row>
    <row r="12108" spans="2:5" x14ac:dyDescent="0.2">
      <c r="B12108" s="144" t="s">
        <v>48470</v>
      </c>
      <c r="C12108" s="145" t="s">
        <v>48471</v>
      </c>
      <c r="D12108" s="145" t="s">
        <v>1549</v>
      </c>
      <c r="E12108" s="146">
        <v>1692.53</v>
      </c>
    </row>
    <row r="12109" spans="2:5" x14ac:dyDescent="0.2">
      <c r="B12109" s="144" t="s">
        <v>48472</v>
      </c>
      <c r="C12109" s="145" t="s">
        <v>48473</v>
      </c>
      <c r="D12109" s="145" t="s">
        <v>1549</v>
      </c>
      <c r="E12109" s="146">
        <v>2855.07</v>
      </c>
    </row>
    <row r="12110" spans="2:5" x14ac:dyDescent="0.2">
      <c r="B12110" s="144" t="s">
        <v>48474</v>
      </c>
      <c r="C12110" s="145" t="s">
        <v>48475</v>
      </c>
      <c r="D12110" s="145" t="s">
        <v>1549</v>
      </c>
      <c r="E12110" s="146">
        <v>3236.7</v>
      </c>
    </row>
    <row r="12111" spans="2:5" x14ac:dyDescent="0.2">
      <c r="B12111" s="144" t="s">
        <v>48476</v>
      </c>
      <c r="C12111" s="145" t="s">
        <v>48477</v>
      </c>
      <c r="D12111" s="145" t="s">
        <v>1549</v>
      </c>
      <c r="E12111" s="146">
        <v>3618.32</v>
      </c>
    </row>
    <row r="12112" spans="2:5" x14ac:dyDescent="0.2">
      <c r="B12112" s="144" t="s">
        <v>48478</v>
      </c>
      <c r="C12112" s="145" t="s">
        <v>48479</v>
      </c>
      <c r="D12112" s="145" t="s">
        <v>1549</v>
      </c>
      <c r="E12112" s="146">
        <v>4000.05</v>
      </c>
    </row>
    <row r="12113" spans="2:5" x14ac:dyDescent="0.2">
      <c r="B12113" s="144" t="s">
        <v>48480</v>
      </c>
      <c r="C12113" s="145" t="s">
        <v>48481</v>
      </c>
      <c r="D12113" s="145" t="s">
        <v>1549</v>
      </c>
      <c r="E12113" s="146">
        <v>4381.72</v>
      </c>
    </row>
    <row r="12114" spans="2:5" x14ac:dyDescent="0.2">
      <c r="B12114" s="144" t="s">
        <v>48482</v>
      </c>
      <c r="C12114" s="145" t="s">
        <v>48483</v>
      </c>
      <c r="D12114" s="145" t="s">
        <v>1549</v>
      </c>
      <c r="E12114" s="146">
        <v>4763.38</v>
      </c>
    </row>
    <row r="12115" spans="2:5" x14ac:dyDescent="0.2">
      <c r="B12115" s="144" t="s">
        <v>48484</v>
      </c>
      <c r="C12115" s="145" t="s">
        <v>48485</v>
      </c>
      <c r="D12115" s="145" t="s">
        <v>1549</v>
      </c>
      <c r="E12115" s="146">
        <v>5145.1099999999997</v>
      </c>
    </row>
    <row r="12116" spans="2:5" x14ac:dyDescent="0.2">
      <c r="B12116" s="144" t="s">
        <v>48486</v>
      </c>
      <c r="C12116" s="145" t="s">
        <v>48487</v>
      </c>
      <c r="D12116" s="145" t="s">
        <v>1549</v>
      </c>
      <c r="E12116" s="146">
        <v>5523.92</v>
      </c>
    </row>
    <row r="12117" spans="2:5" x14ac:dyDescent="0.2">
      <c r="B12117" s="144" t="s">
        <v>48488</v>
      </c>
      <c r="C12117" s="145" t="s">
        <v>48489</v>
      </c>
      <c r="D12117" s="145" t="s">
        <v>1549</v>
      </c>
      <c r="E12117" s="146">
        <v>6180.87</v>
      </c>
    </row>
    <row r="12118" spans="2:5" x14ac:dyDescent="0.2">
      <c r="B12118" s="144" t="s">
        <v>48490</v>
      </c>
      <c r="C12118" s="145" t="s">
        <v>48491</v>
      </c>
      <c r="D12118" s="145" t="s">
        <v>1549</v>
      </c>
      <c r="E12118" s="146">
        <v>6289.78</v>
      </c>
    </row>
    <row r="12119" spans="2:5" x14ac:dyDescent="0.2">
      <c r="B12119" s="144" t="s">
        <v>48492</v>
      </c>
      <c r="C12119" s="145" t="s">
        <v>48493</v>
      </c>
      <c r="D12119" s="145" t="s">
        <v>1549</v>
      </c>
      <c r="E12119" s="146">
        <v>6355.69</v>
      </c>
    </row>
    <row r="12120" spans="2:5" x14ac:dyDescent="0.2">
      <c r="B12120" s="144" t="s">
        <v>48494</v>
      </c>
      <c r="C12120" s="145" t="s">
        <v>48495</v>
      </c>
      <c r="D12120" s="145" t="s">
        <v>1549</v>
      </c>
      <c r="E12120" s="146">
        <v>1173.7</v>
      </c>
    </row>
    <row r="12121" spans="2:5" x14ac:dyDescent="0.2">
      <c r="B12121" s="144" t="s">
        <v>48496</v>
      </c>
      <c r="C12121" s="145" t="s">
        <v>48497</v>
      </c>
      <c r="D12121" s="145" t="s">
        <v>1549</v>
      </c>
      <c r="E12121" s="146">
        <v>3056.85</v>
      </c>
    </row>
    <row r="12122" spans="2:5" x14ac:dyDescent="0.2">
      <c r="B12122" s="144" t="s">
        <v>48498</v>
      </c>
      <c r="C12122" s="145" t="s">
        <v>48499</v>
      </c>
      <c r="D12122" s="145" t="s">
        <v>1549</v>
      </c>
      <c r="E12122" s="146">
        <v>3477.67</v>
      </c>
    </row>
    <row r="12123" spans="2:5" x14ac:dyDescent="0.2">
      <c r="B12123" s="144" t="s">
        <v>48500</v>
      </c>
      <c r="C12123" s="145" t="s">
        <v>48501</v>
      </c>
      <c r="D12123" s="145" t="s">
        <v>1549</v>
      </c>
      <c r="E12123" s="146">
        <v>3898.5</v>
      </c>
    </row>
    <row r="12124" spans="2:5" x14ac:dyDescent="0.2">
      <c r="B12124" s="144" t="s">
        <v>48502</v>
      </c>
      <c r="C12124" s="145" t="s">
        <v>48503</v>
      </c>
      <c r="D12124" s="145" t="s">
        <v>1549</v>
      </c>
      <c r="E12124" s="146">
        <v>4316.5200000000004</v>
      </c>
    </row>
    <row r="12125" spans="2:5" x14ac:dyDescent="0.2">
      <c r="B12125" s="144" t="s">
        <v>48504</v>
      </c>
      <c r="C12125" s="145" t="s">
        <v>48505</v>
      </c>
      <c r="D12125" s="145" t="s">
        <v>1549</v>
      </c>
      <c r="E12125" s="146">
        <v>4737.04</v>
      </c>
    </row>
    <row r="12126" spans="2:5" x14ac:dyDescent="0.2">
      <c r="B12126" s="144" t="s">
        <v>48506</v>
      </c>
      <c r="C12126" s="145" t="s">
        <v>48507</v>
      </c>
      <c r="D12126" s="145" t="s">
        <v>1549</v>
      </c>
      <c r="E12126" s="146">
        <v>5158.07</v>
      </c>
    </row>
    <row r="12127" spans="2:5" x14ac:dyDescent="0.2">
      <c r="B12127" s="144" t="s">
        <v>48508</v>
      </c>
      <c r="C12127" s="145" t="s">
        <v>48509</v>
      </c>
      <c r="D12127" s="145" t="s">
        <v>1549</v>
      </c>
      <c r="E12127" s="146">
        <v>5578.9</v>
      </c>
    </row>
    <row r="12128" spans="2:5" x14ac:dyDescent="0.2">
      <c r="B12128" s="144" t="s">
        <v>48510</v>
      </c>
      <c r="C12128" s="145" t="s">
        <v>48511</v>
      </c>
      <c r="D12128" s="145" t="s">
        <v>1549</v>
      </c>
      <c r="E12128" s="146">
        <v>5999.72</v>
      </c>
    </row>
    <row r="12129" spans="2:5" x14ac:dyDescent="0.2">
      <c r="B12129" s="144" t="s">
        <v>48512</v>
      </c>
      <c r="C12129" s="145" t="s">
        <v>48513</v>
      </c>
      <c r="D12129" s="145" t="s">
        <v>1549</v>
      </c>
      <c r="E12129" s="146">
        <v>6715.42</v>
      </c>
    </row>
    <row r="12130" spans="2:5" x14ac:dyDescent="0.2">
      <c r="B12130" s="144" t="s">
        <v>48514</v>
      </c>
      <c r="C12130" s="145" t="s">
        <v>48515</v>
      </c>
      <c r="D12130" s="145" t="s">
        <v>1549</v>
      </c>
      <c r="E12130" s="146">
        <v>6843.97</v>
      </c>
    </row>
    <row r="12131" spans="2:5" x14ac:dyDescent="0.2">
      <c r="B12131" s="144" t="s">
        <v>48516</v>
      </c>
      <c r="C12131" s="145" t="s">
        <v>48517</v>
      </c>
      <c r="D12131" s="145" t="s">
        <v>1549</v>
      </c>
      <c r="E12131" s="146">
        <v>6921.14</v>
      </c>
    </row>
    <row r="12132" spans="2:5" x14ac:dyDescent="0.2">
      <c r="B12132" s="144" t="s">
        <v>48518</v>
      </c>
      <c r="C12132" s="145" t="s">
        <v>48519</v>
      </c>
      <c r="D12132" s="145" t="s">
        <v>1549</v>
      </c>
      <c r="E12132" s="146">
        <v>3177.88</v>
      </c>
    </row>
    <row r="12133" spans="2:5" x14ac:dyDescent="0.2">
      <c r="B12133" s="144" t="s">
        <v>48520</v>
      </c>
      <c r="C12133" s="145" t="s">
        <v>48521</v>
      </c>
      <c r="D12133" s="145" t="s">
        <v>1549</v>
      </c>
      <c r="E12133" s="146">
        <v>3474.89</v>
      </c>
    </row>
    <row r="12134" spans="2:5" x14ac:dyDescent="0.2">
      <c r="B12134" s="144" t="s">
        <v>48522</v>
      </c>
      <c r="C12134" s="145" t="s">
        <v>48523</v>
      </c>
      <c r="D12134" s="145" t="s">
        <v>1549</v>
      </c>
      <c r="E12134" s="146">
        <v>3815</v>
      </c>
    </row>
    <row r="12135" spans="2:5" x14ac:dyDescent="0.2">
      <c r="B12135" s="144" t="s">
        <v>48524</v>
      </c>
      <c r="C12135" s="145" t="s">
        <v>48525</v>
      </c>
      <c r="D12135" s="145" t="s">
        <v>1549</v>
      </c>
      <c r="E12135" s="146">
        <v>4305.22</v>
      </c>
    </row>
    <row r="12136" spans="2:5" x14ac:dyDescent="0.2">
      <c r="B12136" s="144" t="s">
        <v>48526</v>
      </c>
      <c r="C12136" s="145" t="s">
        <v>48527</v>
      </c>
      <c r="D12136" s="145" t="s">
        <v>1549</v>
      </c>
      <c r="E12136" s="146">
        <v>4795.37</v>
      </c>
    </row>
    <row r="12137" spans="2:5" x14ac:dyDescent="0.2">
      <c r="B12137" s="144" t="s">
        <v>48528</v>
      </c>
      <c r="C12137" s="145" t="s">
        <v>48529</v>
      </c>
      <c r="D12137" s="145" t="s">
        <v>1549</v>
      </c>
      <c r="E12137" s="146">
        <v>5285.64</v>
      </c>
    </row>
    <row r="12138" spans="2:5" x14ac:dyDescent="0.2">
      <c r="B12138" s="144" t="s">
        <v>48530</v>
      </c>
      <c r="C12138" s="145" t="s">
        <v>48531</v>
      </c>
      <c r="D12138" s="145" t="s">
        <v>1549</v>
      </c>
      <c r="E12138" s="146">
        <v>5775.48</v>
      </c>
    </row>
    <row r="12139" spans="2:5" x14ac:dyDescent="0.2">
      <c r="B12139" s="144" t="s">
        <v>48532</v>
      </c>
      <c r="C12139" s="145" t="s">
        <v>48533</v>
      </c>
      <c r="D12139" s="145" t="s">
        <v>1549</v>
      </c>
      <c r="E12139" s="146">
        <v>6265.98</v>
      </c>
    </row>
    <row r="12140" spans="2:5" x14ac:dyDescent="0.2">
      <c r="B12140" s="144" t="s">
        <v>48534</v>
      </c>
      <c r="C12140" s="145" t="s">
        <v>48535</v>
      </c>
      <c r="D12140" s="145" t="s">
        <v>1549</v>
      </c>
      <c r="E12140" s="146">
        <v>6756.19</v>
      </c>
    </row>
    <row r="12141" spans="2:5" x14ac:dyDescent="0.2">
      <c r="B12141" s="144" t="s">
        <v>48536</v>
      </c>
      <c r="C12141" s="145" t="s">
        <v>48537</v>
      </c>
      <c r="D12141" s="145" t="s">
        <v>1549</v>
      </c>
      <c r="E12141" s="146">
        <v>7246.4</v>
      </c>
    </row>
    <row r="12142" spans="2:5" x14ac:dyDescent="0.2">
      <c r="B12142" s="144" t="s">
        <v>48538</v>
      </c>
      <c r="C12142" s="145" t="s">
        <v>48539</v>
      </c>
      <c r="D12142" s="145" t="s">
        <v>1549</v>
      </c>
      <c r="E12142" s="146">
        <v>8079.03</v>
      </c>
    </row>
    <row r="12143" spans="2:5" x14ac:dyDescent="0.2">
      <c r="B12143" s="144" t="s">
        <v>48540</v>
      </c>
      <c r="C12143" s="145" t="s">
        <v>48541</v>
      </c>
      <c r="D12143" s="145" t="s">
        <v>1549</v>
      </c>
      <c r="E12143" s="146">
        <v>8227.11</v>
      </c>
    </row>
    <row r="12144" spans="2:5" x14ac:dyDescent="0.2">
      <c r="B12144" s="144" t="s">
        <v>48542</v>
      </c>
      <c r="C12144" s="145" t="s">
        <v>48543</v>
      </c>
      <c r="D12144" s="145" t="s">
        <v>1549</v>
      </c>
      <c r="E12144" s="146">
        <v>8318.19</v>
      </c>
    </row>
    <row r="12145" spans="2:5" x14ac:dyDescent="0.2">
      <c r="B12145" s="144" t="s">
        <v>48544</v>
      </c>
      <c r="C12145" s="145" t="s">
        <v>48545</v>
      </c>
      <c r="D12145" s="145" t="s">
        <v>1549</v>
      </c>
      <c r="E12145" s="146">
        <v>300.38</v>
      </c>
    </row>
    <row r="12146" spans="2:5" x14ac:dyDescent="0.2">
      <c r="B12146" s="144" t="s">
        <v>48546</v>
      </c>
      <c r="C12146" s="145" t="s">
        <v>48547</v>
      </c>
      <c r="D12146" s="145" t="s">
        <v>1549</v>
      </c>
      <c r="E12146" s="146">
        <v>314.25</v>
      </c>
    </row>
    <row r="12147" spans="2:5" x14ac:dyDescent="0.2">
      <c r="B12147" s="144" t="s">
        <v>48548</v>
      </c>
      <c r="C12147" s="145" t="s">
        <v>48549</v>
      </c>
      <c r="D12147" s="145" t="s">
        <v>1549</v>
      </c>
      <c r="E12147" s="146">
        <v>985.02</v>
      </c>
    </row>
    <row r="12148" spans="2:5" x14ac:dyDescent="0.2">
      <c r="B12148" s="144" t="s">
        <v>48550</v>
      </c>
      <c r="C12148" s="145" t="s">
        <v>48551</v>
      </c>
      <c r="D12148" s="145" t="s">
        <v>1549</v>
      </c>
      <c r="E12148" s="146">
        <v>1120.1500000000001</v>
      </c>
    </row>
    <row r="12149" spans="2:5" x14ac:dyDescent="0.2">
      <c r="B12149" s="144" t="s">
        <v>48552</v>
      </c>
      <c r="C12149" s="145" t="s">
        <v>48553</v>
      </c>
      <c r="D12149" s="145" t="s">
        <v>1549</v>
      </c>
      <c r="E12149" s="146">
        <v>1258.04</v>
      </c>
    </row>
    <row r="12150" spans="2:5" x14ac:dyDescent="0.2">
      <c r="B12150" s="144" t="s">
        <v>48554</v>
      </c>
      <c r="C12150" s="145" t="s">
        <v>48555</v>
      </c>
      <c r="D12150" s="145" t="s">
        <v>1549</v>
      </c>
      <c r="E12150" s="146">
        <v>1393.22</v>
      </c>
    </row>
    <row r="12151" spans="2:5" x14ac:dyDescent="0.2">
      <c r="B12151" s="144" t="s">
        <v>48556</v>
      </c>
      <c r="C12151" s="145" t="s">
        <v>48557</v>
      </c>
      <c r="D12151" s="145" t="s">
        <v>1549</v>
      </c>
      <c r="E12151" s="146">
        <v>1528.61</v>
      </c>
    </row>
    <row r="12152" spans="2:5" x14ac:dyDescent="0.2">
      <c r="B12152" s="144" t="s">
        <v>48558</v>
      </c>
      <c r="C12152" s="145" t="s">
        <v>48559</v>
      </c>
      <c r="D12152" s="145" t="s">
        <v>1549</v>
      </c>
      <c r="E12152" s="146">
        <v>1663.47</v>
      </c>
    </row>
    <row r="12153" spans="2:5" x14ac:dyDescent="0.2">
      <c r="B12153" s="144" t="s">
        <v>48560</v>
      </c>
      <c r="C12153" s="145" t="s">
        <v>48561</v>
      </c>
      <c r="D12153" s="145" t="s">
        <v>1549</v>
      </c>
      <c r="E12153" s="146">
        <v>1798.63</v>
      </c>
    </row>
    <row r="12154" spans="2:5" x14ac:dyDescent="0.2">
      <c r="B12154" s="144" t="s">
        <v>48562</v>
      </c>
      <c r="C12154" s="145" t="s">
        <v>48563</v>
      </c>
      <c r="D12154" s="145" t="s">
        <v>1549</v>
      </c>
      <c r="E12154" s="146">
        <v>1933.68</v>
      </c>
    </row>
    <row r="12155" spans="2:5" x14ac:dyDescent="0.2">
      <c r="B12155" s="144" t="s">
        <v>48564</v>
      </c>
      <c r="C12155" s="145" t="s">
        <v>48565</v>
      </c>
      <c r="D12155" s="145" t="s">
        <v>1549</v>
      </c>
      <c r="E12155" s="146">
        <v>2185.17</v>
      </c>
    </row>
    <row r="12156" spans="2:5" x14ac:dyDescent="0.2">
      <c r="B12156" s="144" t="s">
        <v>48566</v>
      </c>
      <c r="C12156" s="145" t="s">
        <v>48567</v>
      </c>
      <c r="D12156" s="145" t="s">
        <v>1549</v>
      </c>
      <c r="E12156" s="146">
        <v>2208.11</v>
      </c>
    </row>
    <row r="12157" spans="2:5" x14ac:dyDescent="0.2">
      <c r="B12157" s="144" t="s">
        <v>48568</v>
      </c>
      <c r="C12157" s="145" t="s">
        <v>48569</v>
      </c>
      <c r="D12157" s="145" t="s">
        <v>1549</v>
      </c>
      <c r="E12157" s="146">
        <v>2219.23</v>
      </c>
    </row>
    <row r="12158" spans="2:5" x14ac:dyDescent="0.2">
      <c r="B12158" s="144" t="s">
        <v>48570</v>
      </c>
      <c r="C12158" s="145" t="s">
        <v>48571</v>
      </c>
      <c r="D12158" s="145" t="s">
        <v>1549</v>
      </c>
      <c r="E12158" s="146">
        <v>985.02</v>
      </c>
    </row>
    <row r="12159" spans="2:5" x14ac:dyDescent="0.2">
      <c r="B12159" s="144" t="s">
        <v>48572</v>
      </c>
      <c r="C12159" s="145" t="s">
        <v>48573</v>
      </c>
      <c r="D12159" s="145" t="s">
        <v>1549</v>
      </c>
      <c r="E12159" s="146">
        <v>1120.1500000000001</v>
      </c>
    </row>
    <row r="12160" spans="2:5" x14ac:dyDescent="0.2">
      <c r="B12160" s="144" t="s">
        <v>48574</v>
      </c>
      <c r="C12160" s="145" t="s">
        <v>48575</v>
      </c>
      <c r="D12160" s="145" t="s">
        <v>1549</v>
      </c>
      <c r="E12160" s="146">
        <v>1258.04</v>
      </c>
    </row>
    <row r="12161" spans="2:5" x14ac:dyDescent="0.2">
      <c r="B12161" s="144" t="s">
        <v>48576</v>
      </c>
      <c r="C12161" s="145" t="s">
        <v>48577</v>
      </c>
      <c r="D12161" s="145" t="s">
        <v>1549</v>
      </c>
      <c r="E12161" s="146">
        <v>1393.22</v>
      </c>
    </row>
    <row r="12162" spans="2:5" x14ac:dyDescent="0.2">
      <c r="B12162" s="144" t="s">
        <v>48578</v>
      </c>
      <c r="C12162" s="145" t="s">
        <v>48579</v>
      </c>
      <c r="D12162" s="145" t="s">
        <v>1549</v>
      </c>
      <c r="E12162" s="146">
        <v>1528.61</v>
      </c>
    </row>
    <row r="12163" spans="2:5" x14ac:dyDescent="0.2">
      <c r="B12163" s="144" t="s">
        <v>48580</v>
      </c>
      <c r="C12163" s="145" t="s">
        <v>48581</v>
      </c>
      <c r="D12163" s="145" t="s">
        <v>1549</v>
      </c>
      <c r="E12163" s="146">
        <v>1663.47</v>
      </c>
    </row>
    <row r="12164" spans="2:5" x14ac:dyDescent="0.2">
      <c r="B12164" s="144" t="s">
        <v>48582</v>
      </c>
      <c r="C12164" s="145" t="s">
        <v>48583</v>
      </c>
      <c r="D12164" s="145" t="s">
        <v>1549</v>
      </c>
      <c r="E12164" s="146">
        <v>1798.63</v>
      </c>
    </row>
    <row r="12165" spans="2:5" x14ac:dyDescent="0.2">
      <c r="B12165" s="144" t="s">
        <v>48584</v>
      </c>
      <c r="C12165" s="145" t="s">
        <v>48585</v>
      </c>
      <c r="D12165" s="145" t="s">
        <v>1549</v>
      </c>
      <c r="E12165" s="146">
        <v>1933.68</v>
      </c>
    </row>
    <row r="12166" spans="2:5" x14ac:dyDescent="0.2">
      <c r="B12166" s="144" t="s">
        <v>48586</v>
      </c>
      <c r="C12166" s="145" t="s">
        <v>48587</v>
      </c>
      <c r="D12166" s="145" t="s">
        <v>1549</v>
      </c>
      <c r="E12166" s="146">
        <v>2185.17</v>
      </c>
    </row>
    <row r="12167" spans="2:5" x14ac:dyDescent="0.2">
      <c r="B12167" s="144" t="s">
        <v>48588</v>
      </c>
      <c r="C12167" s="145" t="s">
        <v>48589</v>
      </c>
      <c r="D12167" s="145" t="s">
        <v>1549</v>
      </c>
      <c r="E12167" s="146">
        <v>2208.11</v>
      </c>
    </row>
    <row r="12168" spans="2:5" x14ac:dyDescent="0.2">
      <c r="B12168" s="144" t="s">
        <v>48590</v>
      </c>
      <c r="C12168" s="145" t="s">
        <v>48591</v>
      </c>
      <c r="D12168" s="145" t="s">
        <v>1549</v>
      </c>
      <c r="E12168" s="146">
        <v>2219.23</v>
      </c>
    </row>
    <row r="12169" spans="2:5" x14ac:dyDescent="0.2">
      <c r="B12169" s="144" t="s">
        <v>48592</v>
      </c>
      <c r="C12169" s="145" t="s">
        <v>48593</v>
      </c>
      <c r="D12169" s="145" t="s">
        <v>1549</v>
      </c>
      <c r="E12169" s="146">
        <v>328.13</v>
      </c>
    </row>
    <row r="12170" spans="2:5" x14ac:dyDescent="0.2">
      <c r="B12170" s="144" t="s">
        <v>48594</v>
      </c>
      <c r="C12170" s="145" t="s">
        <v>48595</v>
      </c>
      <c r="D12170" s="145" t="s">
        <v>1549</v>
      </c>
      <c r="E12170" s="146">
        <v>343.29</v>
      </c>
    </row>
    <row r="12171" spans="2:5" x14ac:dyDescent="0.2">
      <c r="B12171" s="144" t="s">
        <v>48596</v>
      </c>
      <c r="C12171" s="145" t="s">
        <v>48597</v>
      </c>
      <c r="D12171" s="145" t="s">
        <v>1549</v>
      </c>
      <c r="E12171" s="146">
        <v>4410.12</v>
      </c>
    </row>
    <row r="12172" spans="2:5" x14ac:dyDescent="0.2">
      <c r="B12172" s="144" t="s">
        <v>48598</v>
      </c>
      <c r="C12172" s="145" t="s">
        <v>48599</v>
      </c>
      <c r="D12172" s="145" t="s">
        <v>1549</v>
      </c>
      <c r="E12172" s="146">
        <v>20312.18</v>
      </c>
    </row>
    <row r="12173" spans="2:5" x14ac:dyDescent="0.2">
      <c r="B12173" s="144" t="s">
        <v>48600</v>
      </c>
      <c r="C12173" s="145" t="s">
        <v>48601</v>
      </c>
      <c r="D12173" s="145" t="s">
        <v>1549</v>
      </c>
      <c r="E12173" s="146">
        <v>22512.81</v>
      </c>
    </row>
    <row r="12174" spans="2:5" x14ac:dyDescent="0.2">
      <c r="B12174" s="144" t="s">
        <v>48602</v>
      </c>
      <c r="C12174" s="145" t="s">
        <v>48603</v>
      </c>
      <c r="D12174" s="145" t="s">
        <v>1549</v>
      </c>
      <c r="E12174" s="146">
        <v>24713.48</v>
      </c>
    </row>
    <row r="12175" spans="2:5" x14ac:dyDescent="0.2">
      <c r="B12175" s="144" t="s">
        <v>48604</v>
      </c>
      <c r="C12175" s="145" t="s">
        <v>48605</v>
      </c>
      <c r="D12175" s="145" t="s">
        <v>1549</v>
      </c>
      <c r="E12175" s="146">
        <v>26911.27</v>
      </c>
    </row>
    <row r="12176" spans="2:5" x14ac:dyDescent="0.2">
      <c r="B12176" s="144" t="s">
        <v>48606</v>
      </c>
      <c r="C12176" s="145" t="s">
        <v>48607</v>
      </c>
      <c r="D12176" s="145" t="s">
        <v>1549</v>
      </c>
      <c r="E12176" s="146">
        <v>29111.87</v>
      </c>
    </row>
    <row r="12177" spans="2:5" x14ac:dyDescent="0.2">
      <c r="B12177" s="144" t="s">
        <v>48608</v>
      </c>
      <c r="C12177" s="145" t="s">
        <v>48609</v>
      </c>
      <c r="D12177" s="145" t="s">
        <v>1549</v>
      </c>
      <c r="E12177" s="146">
        <v>31284.76</v>
      </c>
    </row>
    <row r="12178" spans="2:5" x14ac:dyDescent="0.2">
      <c r="B12178" s="144" t="s">
        <v>48610</v>
      </c>
      <c r="C12178" s="145" t="s">
        <v>48611</v>
      </c>
      <c r="D12178" s="145" t="s">
        <v>1549</v>
      </c>
      <c r="E12178" s="146">
        <v>33510.31</v>
      </c>
    </row>
    <row r="12179" spans="2:5" x14ac:dyDescent="0.2">
      <c r="B12179" s="144" t="s">
        <v>48612</v>
      </c>
      <c r="C12179" s="145" t="s">
        <v>48613</v>
      </c>
      <c r="D12179" s="145" t="s">
        <v>1549</v>
      </c>
      <c r="E12179" s="146">
        <v>35710.92</v>
      </c>
    </row>
    <row r="12180" spans="2:5" x14ac:dyDescent="0.2">
      <c r="B12180" s="144" t="s">
        <v>48614</v>
      </c>
      <c r="C12180" s="145" t="s">
        <v>48615</v>
      </c>
      <c r="D12180" s="145" t="s">
        <v>1549</v>
      </c>
      <c r="E12180" s="146">
        <v>37911.56</v>
      </c>
    </row>
    <row r="12181" spans="2:5" x14ac:dyDescent="0.2">
      <c r="B12181" s="144" t="s">
        <v>48616</v>
      </c>
      <c r="C12181" s="145" t="s">
        <v>48617</v>
      </c>
      <c r="D12181" s="145" t="s">
        <v>1549</v>
      </c>
      <c r="E12181" s="146">
        <v>40109.440000000002</v>
      </c>
    </row>
    <row r="12182" spans="2:5" x14ac:dyDescent="0.2">
      <c r="B12182" s="144" t="s">
        <v>48618</v>
      </c>
      <c r="C12182" s="145" t="s">
        <v>48619</v>
      </c>
      <c r="D12182" s="145" t="s">
        <v>1549</v>
      </c>
      <c r="E12182" s="146">
        <v>43633.87</v>
      </c>
    </row>
    <row r="12183" spans="2:5" x14ac:dyDescent="0.2">
      <c r="B12183" s="144" t="s">
        <v>48620</v>
      </c>
      <c r="C12183" s="145" t="s">
        <v>48621</v>
      </c>
      <c r="D12183" s="145" t="s">
        <v>1549</v>
      </c>
      <c r="E12183" s="146">
        <v>44266.05</v>
      </c>
    </row>
    <row r="12184" spans="2:5" x14ac:dyDescent="0.2">
      <c r="B12184" s="144" t="s">
        <v>48622</v>
      </c>
      <c r="C12184" s="145" t="s">
        <v>48623</v>
      </c>
      <c r="D12184" s="145" t="s">
        <v>1549</v>
      </c>
      <c r="E12184" s="146">
        <v>44644.75</v>
      </c>
    </row>
    <row r="12185" spans="2:5" x14ac:dyDescent="0.2">
      <c r="B12185" s="144" t="s">
        <v>48624</v>
      </c>
      <c r="C12185" s="145" t="s">
        <v>48625</v>
      </c>
      <c r="D12185" s="145" t="s">
        <v>1549</v>
      </c>
      <c r="E12185" s="146">
        <v>4516.08</v>
      </c>
    </row>
    <row r="12186" spans="2:5" x14ac:dyDescent="0.2">
      <c r="B12186" s="144" t="s">
        <v>48626</v>
      </c>
      <c r="C12186" s="145" t="s">
        <v>48627</v>
      </c>
      <c r="D12186" s="145" t="s">
        <v>1549</v>
      </c>
      <c r="E12186" s="146">
        <v>7666.1</v>
      </c>
    </row>
    <row r="12187" spans="2:5" x14ac:dyDescent="0.2">
      <c r="B12187" s="144" t="s">
        <v>48628</v>
      </c>
      <c r="C12187" s="145" t="s">
        <v>48629</v>
      </c>
      <c r="D12187" s="145" t="s">
        <v>1549</v>
      </c>
      <c r="E12187" s="146">
        <v>28447.08</v>
      </c>
    </row>
    <row r="12188" spans="2:5" x14ac:dyDescent="0.2">
      <c r="B12188" s="144" t="s">
        <v>48630</v>
      </c>
      <c r="C12188" s="145" t="s">
        <v>48631</v>
      </c>
      <c r="D12188" s="145" t="s">
        <v>1549</v>
      </c>
      <c r="E12188" s="146">
        <v>31376.1</v>
      </c>
    </row>
    <row r="12189" spans="2:5" x14ac:dyDescent="0.2">
      <c r="B12189" s="144" t="s">
        <v>48632</v>
      </c>
      <c r="C12189" s="145" t="s">
        <v>48633</v>
      </c>
      <c r="D12189" s="145" t="s">
        <v>1549</v>
      </c>
      <c r="E12189" s="146">
        <v>34302.400000000001</v>
      </c>
    </row>
    <row r="12190" spans="2:5" x14ac:dyDescent="0.2">
      <c r="B12190" s="144" t="s">
        <v>48634</v>
      </c>
      <c r="C12190" s="145" t="s">
        <v>48635</v>
      </c>
      <c r="D12190" s="145" t="s">
        <v>1549</v>
      </c>
      <c r="E12190" s="146">
        <v>37231.51</v>
      </c>
    </row>
    <row r="12191" spans="2:5" x14ac:dyDescent="0.2">
      <c r="B12191" s="144" t="s">
        <v>48636</v>
      </c>
      <c r="C12191" s="145" t="s">
        <v>48637</v>
      </c>
      <c r="D12191" s="145" t="s">
        <v>1549</v>
      </c>
      <c r="E12191" s="146">
        <v>40157.78</v>
      </c>
    </row>
    <row r="12192" spans="2:5" x14ac:dyDescent="0.2">
      <c r="B12192" s="144" t="s">
        <v>48638</v>
      </c>
      <c r="C12192" s="145" t="s">
        <v>48639</v>
      </c>
      <c r="D12192" s="145" t="s">
        <v>1549</v>
      </c>
      <c r="E12192" s="146">
        <v>42748.45</v>
      </c>
    </row>
    <row r="12193" spans="2:5" x14ac:dyDescent="0.2">
      <c r="B12193" s="144" t="s">
        <v>48640</v>
      </c>
      <c r="C12193" s="145" t="s">
        <v>48641</v>
      </c>
      <c r="D12193" s="145" t="s">
        <v>1549</v>
      </c>
      <c r="E12193" s="146">
        <v>46013.07</v>
      </c>
    </row>
    <row r="12194" spans="2:5" x14ac:dyDescent="0.2">
      <c r="B12194" s="144" t="s">
        <v>48642</v>
      </c>
      <c r="C12194" s="145" t="s">
        <v>48643</v>
      </c>
      <c r="D12194" s="145" t="s">
        <v>1549</v>
      </c>
      <c r="E12194" s="146">
        <v>48942.15</v>
      </c>
    </row>
    <row r="12195" spans="2:5" x14ac:dyDescent="0.2">
      <c r="B12195" s="144" t="s">
        <v>48644</v>
      </c>
      <c r="C12195" s="145" t="s">
        <v>48645</v>
      </c>
      <c r="D12195" s="145" t="s">
        <v>1549</v>
      </c>
      <c r="E12195" s="146">
        <v>51868.43</v>
      </c>
    </row>
    <row r="12196" spans="2:5" x14ac:dyDescent="0.2">
      <c r="B12196" s="144" t="s">
        <v>48646</v>
      </c>
      <c r="C12196" s="145" t="s">
        <v>48647</v>
      </c>
      <c r="D12196" s="145" t="s">
        <v>1549</v>
      </c>
      <c r="E12196" s="146">
        <v>54797.46</v>
      </c>
    </row>
    <row r="12197" spans="2:5" x14ac:dyDescent="0.2">
      <c r="B12197" s="144" t="s">
        <v>48648</v>
      </c>
      <c r="C12197" s="145" t="s">
        <v>48649</v>
      </c>
      <c r="D12197" s="145" t="s">
        <v>1549</v>
      </c>
      <c r="E12197" s="146">
        <v>59479.040000000001</v>
      </c>
    </row>
    <row r="12198" spans="2:5" x14ac:dyDescent="0.2">
      <c r="B12198" s="144" t="s">
        <v>48650</v>
      </c>
      <c r="C12198" s="145" t="s">
        <v>48651</v>
      </c>
      <c r="D12198" s="145" t="s">
        <v>1549</v>
      </c>
      <c r="E12198" s="146">
        <v>60328.5</v>
      </c>
    </row>
    <row r="12199" spans="2:5" x14ac:dyDescent="0.2">
      <c r="B12199" s="144" t="s">
        <v>48652</v>
      </c>
      <c r="C12199" s="145" t="s">
        <v>48653</v>
      </c>
      <c r="D12199" s="145" t="s">
        <v>1549</v>
      </c>
      <c r="E12199" s="146">
        <v>60838.16</v>
      </c>
    </row>
    <row r="12200" spans="2:5" x14ac:dyDescent="0.2">
      <c r="B12200" s="144" t="s">
        <v>48654</v>
      </c>
      <c r="C12200" s="145" t="s">
        <v>48655</v>
      </c>
      <c r="D12200" s="145" t="s">
        <v>1549</v>
      </c>
      <c r="E12200" s="146">
        <v>2167.38</v>
      </c>
    </row>
    <row r="12201" spans="2:5" x14ac:dyDescent="0.2">
      <c r="B12201" s="144" t="s">
        <v>48656</v>
      </c>
      <c r="C12201" s="145" t="s">
        <v>48657</v>
      </c>
      <c r="D12201" s="145" t="s">
        <v>1549</v>
      </c>
      <c r="E12201" s="146">
        <v>4105.3599999999997</v>
      </c>
    </row>
    <row r="12202" spans="2:5" x14ac:dyDescent="0.2">
      <c r="B12202" s="144" t="s">
        <v>48658</v>
      </c>
      <c r="C12202" s="145" t="s">
        <v>48659</v>
      </c>
      <c r="D12202" s="145" t="s">
        <v>1549</v>
      </c>
      <c r="E12202" s="146">
        <v>4657.33</v>
      </c>
    </row>
    <row r="12203" spans="2:5" x14ac:dyDescent="0.2">
      <c r="B12203" s="144" t="s">
        <v>48660</v>
      </c>
      <c r="C12203" s="145" t="s">
        <v>48661</v>
      </c>
      <c r="D12203" s="145" t="s">
        <v>1549</v>
      </c>
      <c r="E12203" s="146">
        <v>5209.26</v>
      </c>
    </row>
    <row r="12204" spans="2:5" x14ac:dyDescent="0.2">
      <c r="B12204" s="144" t="s">
        <v>48662</v>
      </c>
      <c r="C12204" s="145" t="s">
        <v>48663</v>
      </c>
      <c r="D12204" s="145" t="s">
        <v>1549</v>
      </c>
      <c r="E12204" s="146">
        <v>5761.16</v>
      </c>
    </row>
    <row r="12205" spans="2:5" x14ac:dyDescent="0.2">
      <c r="B12205" s="144" t="s">
        <v>48664</v>
      </c>
      <c r="C12205" s="145" t="s">
        <v>48665</v>
      </c>
      <c r="D12205" s="145" t="s">
        <v>1549</v>
      </c>
      <c r="E12205" s="146">
        <v>6313.01</v>
      </c>
    </row>
    <row r="12206" spans="2:5" x14ac:dyDescent="0.2">
      <c r="B12206" s="144" t="s">
        <v>48666</v>
      </c>
      <c r="C12206" s="145" t="s">
        <v>48667</v>
      </c>
      <c r="D12206" s="145" t="s">
        <v>1549</v>
      </c>
      <c r="E12206" s="146">
        <v>6864.92</v>
      </c>
    </row>
    <row r="12207" spans="2:5" x14ac:dyDescent="0.2">
      <c r="B12207" s="144" t="s">
        <v>48668</v>
      </c>
      <c r="C12207" s="145" t="s">
        <v>48669</v>
      </c>
      <c r="D12207" s="145" t="s">
        <v>1549</v>
      </c>
      <c r="E12207" s="146">
        <v>7416.82</v>
      </c>
    </row>
    <row r="12208" spans="2:5" x14ac:dyDescent="0.2">
      <c r="B12208" s="144" t="s">
        <v>48670</v>
      </c>
      <c r="C12208" s="145" t="s">
        <v>48671</v>
      </c>
      <c r="D12208" s="145" t="s">
        <v>1549</v>
      </c>
      <c r="E12208" s="146">
        <v>7968.73</v>
      </c>
    </row>
    <row r="12209" spans="2:5" x14ac:dyDescent="0.2">
      <c r="B12209" s="144" t="s">
        <v>48672</v>
      </c>
      <c r="C12209" s="145" t="s">
        <v>48673</v>
      </c>
      <c r="D12209" s="145" t="s">
        <v>1549</v>
      </c>
      <c r="E12209" s="146">
        <v>2687.74</v>
      </c>
    </row>
    <row r="12210" spans="2:5" x14ac:dyDescent="0.2">
      <c r="B12210" s="144" t="s">
        <v>48674</v>
      </c>
      <c r="C12210" s="145" t="s">
        <v>48675</v>
      </c>
      <c r="D12210" s="145" t="s">
        <v>1549</v>
      </c>
      <c r="E12210" s="146">
        <v>8904.6299999999992</v>
      </c>
    </row>
    <row r="12211" spans="2:5" x14ac:dyDescent="0.2">
      <c r="B12211" s="144" t="s">
        <v>48676</v>
      </c>
      <c r="C12211" s="145" t="s">
        <v>48677</v>
      </c>
      <c r="D12211" s="145" t="s">
        <v>1549</v>
      </c>
      <c r="E12211" s="146">
        <v>9078.7999999999993</v>
      </c>
    </row>
    <row r="12212" spans="2:5" x14ac:dyDescent="0.2">
      <c r="B12212" s="144" t="s">
        <v>48678</v>
      </c>
      <c r="C12212" s="145" t="s">
        <v>48679</v>
      </c>
      <c r="D12212" s="145" t="s">
        <v>1549</v>
      </c>
      <c r="E12212" s="146">
        <v>9181.65</v>
      </c>
    </row>
    <row r="12213" spans="2:5" x14ac:dyDescent="0.2">
      <c r="B12213" s="144" t="s">
        <v>48680</v>
      </c>
      <c r="C12213" s="145" t="s">
        <v>48681</v>
      </c>
      <c r="D12213" s="145" t="s">
        <v>1549</v>
      </c>
      <c r="E12213" s="146">
        <v>4963.8900000000003</v>
      </c>
    </row>
    <row r="12214" spans="2:5" x14ac:dyDescent="0.2">
      <c r="B12214" s="144" t="s">
        <v>48682</v>
      </c>
      <c r="C12214" s="145" t="s">
        <v>48683</v>
      </c>
      <c r="D12214" s="145" t="s">
        <v>1549</v>
      </c>
      <c r="E12214" s="146">
        <v>5685.66</v>
      </c>
    </row>
    <row r="12215" spans="2:5" x14ac:dyDescent="0.2">
      <c r="B12215" s="144" t="s">
        <v>48684</v>
      </c>
      <c r="C12215" s="145" t="s">
        <v>48685</v>
      </c>
      <c r="D12215" s="145" t="s">
        <v>1549</v>
      </c>
      <c r="E12215" s="146">
        <v>6410.13</v>
      </c>
    </row>
    <row r="12216" spans="2:5" x14ac:dyDescent="0.2">
      <c r="B12216" s="144" t="s">
        <v>48686</v>
      </c>
      <c r="C12216" s="145" t="s">
        <v>48687</v>
      </c>
      <c r="D12216" s="145" t="s">
        <v>1549</v>
      </c>
      <c r="E12216" s="146">
        <v>2950.81</v>
      </c>
    </row>
    <row r="12217" spans="2:5" x14ac:dyDescent="0.2">
      <c r="B12217" s="144" t="s">
        <v>48688</v>
      </c>
      <c r="C12217" s="145" t="s">
        <v>48689</v>
      </c>
      <c r="D12217" s="145" t="s">
        <v>1549</v>
      </c>
      <c r="E12217" s="146">
        <v>7131.81</v>
      </c>
    </row>
    <row r="12218" spans="2:5" x14ac:dyDescent="0.2">
      <c r="B12218" s="144" t="s">
        <v>48690</v>
      </c>
      <c r="C12218" s="145" t="s">
        <v>48691</v>
      </c>
      <c r="D12218" s="145" t="s">
        <v>1549</v>
      </c>
      <c r="E12218" s="146">
        <v>7853.17</v>
      </c>
    </row>
    <row r="12219" spans="2:5" x14ac:dyDescent="0.2">
      <c r="B12219" s="144" t="s">
        <v>48692</v>
      </c>
      <c r="C12219" s="145" t="s">
        <v>48693</v>
      </c>
      <c r="D12219" s="145" t="s">
        <v>1549</v>
      </c>
      <c r="E12219" s="146">
        <v>8575.19</v>
      </c>
    </row>
    <row r="12220" spans="2:5" x14ac:dyDescent="0.2">
      <c r="B12220" s="144" t="s">
        <v>48694</v>
      </c>
      <c r="C12220" s="145" t="s">
        <v>48695</v>
      </c>
      <c r="D12220" s="145" t="s">
        <v>1549</v>
      </c>
      <c r="E12220" s="146">
        <v>9299.67</v>
      </c>
    </row>
    <row r="12221" spans="2:5" x14ac:dyDescent="0.2">
      <c r="B12221" s="144" t="s">
        <v>48696</v>
      </c>
      <c r="C12221" s="145" t="s">
        <v>48697</v>
      </c>
      <c r="D12221" s="145" t="s">
        <v>1549</v>
      </c>
      <c r="E12221" s="146">
        <v>10021.44</v>
      </c>
    </row>
    <row r="12222" spans="2:5" x14ac:dyDescent="0.2">
      <c r="B12222" s="144" t="s">
        <v>48698</v>
      </c>
      <c r="C12222" s="145" t="s">
        <v>48699</v>
      </c>
      <c r="D12222" s="145" t="s">
        <v>1549</v>
      </c>
      <c r="E12222" s="146">
        <v>3448.13</v>
      </c>
    </row>
    <row r="12223" spans="2:5" x14ac:dyDescent="0.2">
      <c r="B12223" s="144" t="s">
        <v>48700</v>
      </c>
      <c r="C12223" s="145" t="s">
        <v>48701</v>
      </c>
      <c r="D12223" s="145" t="s">
        <v>1549</v>
      </c>
      <c r="E12223" s="146">
        <v>11245.86</v>
      </c>
    </row>
    <row r="12224" spans="2:5" x14ac:dyDescent="0.2">
      <c r="B12224" s="144" t="s">
        <v>48702</v>
      </c>
      <c r="C12224" s="145" t="s">
        <v>48703</v>
      </c>
      <c r="D12224" s="145" t="s">
        <v>1549</v>
      </c>
      <c r="E12224" s="146">
        <v>11472.13</v>
      </c>
    </row>
    <row r="12225" spans="2:5" x14ac:dyDescent="0.2">
      <c r="B12225" s="144" t="s">
        <v>48704</v>
      </c>
      <c r="C12225" s="145" t="s">
        <v>48705</v>
      </c>
      <c r="D12225" s="145" t="s">
        <v>1549</v>
      </c>
      <c r="E12225" s="146">
        <v>11605.13</v>
      </c>
    </row>
    <row r="12226" spans="2:5" x14ac:dyDescent="0.2">
      <c r="B12226" s="144" t="s">
        <v>48706</v>
      </c>
      <c r="C12226" s="145" t="s">
        <v>48707</v>
      </c>
      <c r="D12226" s="145" t="s">
        <v>1549</v>
      </c>
      <c r="E12226" s="146">
        <v>3234.1</v>
      </c>
    </row>
    <row r="12227" spans="2:5" x14ac:dyDescent="0.2">
      <c r="B12227" s="144" t="s">
        <v>48708</v>
      </c>
      <c r="C12227" s="145" t="s">
        <v>48709</v>
      </c>
      <c r="D12227" s="145" t="s">
        <v>1549</v>
      </c>
      <c r="E12227" s="146">
        <v>3844.84</v>
      </c>
    </row>
    <row r="12228" spans="2:5" x14ac:dyDescent="0.2">
      <c r="B12228" s="144" t="s">
        <v>48710</v>
      </c>
      <c r="C12228" s="145" t="s">
        <v>48711</v>
      </c>
      <c r="D12228" s="145" t="s">
        <v>1549</v>
      </c>
      <c r="E12228" s="146">
        <v>11242.14</v>
      </c>
    </row>
    <row r="12229" spans="2:5" x14ac:dyDescent="0.2">
      <c r="B12229" s="144" t="s">
        <v>48712</v>
      </c>
      <c r="C12229" s="145" t="s">
        <v>48713</v>
      </c>
      <c r="D12229" s="145" t="s">
        <v>1549</v>
      </c>
      <c r="E12229" s="146">
        <v>12545.06</v>
      </c>
    </row>
    <row r="12230" spans="2:5" x14ac:dyDescent="0.2">
      <c r="B12230" s="144" t="s">
        <v>48714</v>
      </c>
      <c r="C12230" s="145" t="s">
        <v>48715</v>
      </c>
      <c r="D12230" s="145" t="s">
        <v>1549</v>
      </c>
      <c r="E12230" s="146">
        <v>13781.44</v>
      </c>
    </row>
    <row r="12231" spans="2:5" x14ac:dyDescent="0.2">
      <c r="B12231" s="144" t="s">
        <v>48716</v>
      </c>
      <c r="C12231" s="145" t="s">
        <v>48717</v>
      </c>
      <c r="D12231" s="145" t="s">
        <v>1549</v>
      </c>
      <c r="E12231" s="146">
        <v>15087.16</v>
      </c>
    </row>
    <row r="12232" spans="2:5" x14ac:dyDescent="0.2">
      <c r="B12232" s="144" t="s">
        <v>48718</v>
      </c>
      <c r="C12232" s="145" t="s">
        <v>48719</v>
      </c>
      <c r="D12232" s="145" t="s">
        <v>1549</v>
      </c>
      <c r="E12232" s="146">
        <v>16390.2</v>
      </c>
    </row>
    <row r="12233" spans="2:5" x14ac:dyDescent="0.2">
      <c r="B12233" s="144" t="s">
        <v>48720</v>
      </c>
      <c r="C12233" s="145" t="s">
        <v>48721</v>
      </c>
      <c r="D12233" s="145" t="s">
        <v>1549</v>
      </c>
      <c r="E12233" s="146">
        <v>17695.91</v>
      </c>
    </row>
    <row r="12234" spans="2:5" x14ac:dyDescent="0.2">
      <c r="B12234" s="144" t="s">
        <v>48722</v>
      </c>
      <c r="C12234" s="145" t="s">
        <v>48723</v>
      </c>
      <c r="D12234" s="145" t="s">
        <v>1549</v>
      </c>
      <c r="E12234" s="146">
        <v>19065.419999999998</v>
      </c>
    </row>
    <row r="12235" spans="2:5" x14ac:dyDescent="0.2">
      <c r="B12235" s="144" t="s">
        <v>48724</v>
      </c>
      <c r="C12235" s="145" t="s">
        <v>48725</v>
      </c>
      <c r="D12235" s="145" t="s">
        <v>1549</v>
      </c>
      <c r="E12235" s="146">
        <v>20301.759999999998</v>
      </c>
    </row>
    <row r="12236" spans="2:5" x14ac:dyDescent="0.2">
      <c r="B12236" s="144" t="s">
        <v>48726</v>
      </c>
      <c r="C12236" s="145" t="s">
        <v>48727</v>
      </c>
      <c r="D12236" s="145" t="s">
        <v>1549</v>
      </c>
      <c r="E12236" s="146">
        <v>21607.53</v>
      </c>
    </row>
    <row r="12237" spans="2:5" x14ac:dyDescent="0.2">
      <c r="B12237" s="144" t="s">
        <v>48728</v>
      </c>
      <c r="C12237" s="145" t="s">
        <v>48729</v>
      </c>
      <c r="D12237" s="145" t="s">
        <v>1549</v>
      </c>
      <c r="E12237" s="146">
        <v>22910.5</v>
      </c>
    </row>
    <row r="12238" spans="2:5" x14ac:dyDescent="0.2">
      <c r="B12238" s="144" t="s">
        <v>48730</v>
      </c>
      <c r="C12238" s="145" t="s">
        <v>48731</v>
      </c>
      <c r="D12238" s="145" t="s">
        <v>1549</v>
      </c>
      <c r="E12238" s="146">
        <v>25005.119999999999</v>
      </c>
    </row>
    <row r="12239" spans="2:5" x14ac:dyDescent="0.2">
      <c r="B12239" s="144" t="s">
        <v>48732</v>
      </c>
      <c r="C12239" s="145" t="s">
        <v>48733</v>
      </c>
      <c r="D12239" s="145" t="s">
        <v>1549</v>
      </c>
      <c r="E12239" s="146">
        <v>25372.84</v>
      </c>
    </row>
    <row r="12240" spans="2:5" x14ac:dyDescent="0.2">
      <c r="B12240" s="144" t="s">
        <v>48734</v>
      </c>
      <c r="C12240" s="145" t="s">
        <v>48735</v>
      </c>
      <c r="D12240" s="145" t="s">
        <v>1549</v>
      </c>
      <c r="E12240" s="146">
        <v>25591.86</v>
      </c>
    </row>
    <row r="12241" spans="2:5" x14ac:dyDescent="0.2">
      <c r="B12241" s="144" t="s">
        <v>48736</v>
      </c>
      <c r="C12241" s="145" t="s">
        <v>48737</v>
      </c>
      <c r="D12241" s="145" t="s">
        <v>1549</v>
      </c>
      <c r="E12241" s="146">
        <v>2737.87</v>
      </c>
    </row>
    <row r="12242" spans="2:5" x14ac:dyDescent="0.2">
      <c r="B12242" s="144" t="s">
        <v>48738</v>
      </c>
      <c r="C12242" s="145" t="s">
        <v>48739</v>
      </c>
      <c r="D12242" s="145" t="s">
        <v>1549</v>
      </c>
      <c r="E12242" s="146">
        <v>3296.3</v>
      </c>
    </row>
    <row r="12243" spans="2:5" x14ac:dyDescent="0.2">
      <c r="B12243" s="144" t="s">
        <v>48740</v>
      </c>
      <c r="C12243" s="145" t="s">
        <v>48741</v>
      </c>
      <c r="D12243" s="145" t="s">
        <v>1549</v>
      </c>
      <c r="E12243" s="146">
        <v>13935.82</v>
      </c>
    </row>
    <row r="12244" spans="2:5" x14ac:dyDescent="0.2">
      <c r="B12244" s="144" t="s">
        <v>48742</v>
      </c>
      <c r="C12244" s="145" t="s">
        <v>48743</v>
      </c>
      <c r="D12244" s="145" t="s">
        <v>1549</v>
      </c>
      <c r="E12244" s="146">
        <v>15561.86</v>
      </c>
    </row>
    <row r="12245" spans="2:5" x14ac:dyDescent="0.2">
      <c r="B12245" s="144" t="s">
        <v>48744</v>
      </c>
      <c r="C12245" s="145" t="s">
        <v>48745</v>
      </c>
      <c r="D12245" s="145" t="s">
        <v>1549</v>
      </c>
      <c r="E12245" s="146">
        <v>16204.72</v>
      </c>
    </row>
    <row r="12246" spans="2:5" x14ac:dyDescent="0.2">
      <c r="B12246" s="144" t="s">
        <v>48746</v>
      </c>
      <c r="C12246" s="145" t="s">
        <v>48747</v>
      </c>
      <c r="D12246" s="145" t="s">
        <v>1549</v>
      </c>
      <c r="E12246" s="146">
        <v>18704.71</v>
      </c>
    </row>
    <row r="12247" spans="2:5" x14ac:dyDescent="0.2">
      <c r="B12247" s="144" t="s">
        <v>48748</v>
      </c>
      <c r="C12247" s="145" t="s">
        <v>48749</v>
      </c>
      <c r="D12247" s="145" t="s">
        <v>1549</v>
      </c>
      <c r="E12247" s="146">
        <v>20277.5</v>
      </c>
    </row>
    <row r="12248" spans="2:5" x14ac:dyDescent="0.2">
      <c r="B12248" s="144" t="s">
        <v>48750</v>
      </c>
      <c r="C12248" s="145" t="s">
        <v>48751</v>
      </c>
      <c r="D12248" s="145" t="s">
        <v>1549</v>
      </c>
      <c r="E12248" s="146">
        <v>21850.36</v>
      </c>
    </row>
    <row r="12249" spans="2:5" x14ac:dyDescent="0.2">
      <c r="B12249" s="144" t="s">
        <v>48752</v>
      </c>
      <c r="C12249" s="145" t="s">
        <v>48753</v>
      </c>
      <c r="D12249" s="145" t="s">
        <v>1549</v>
      </c>
      <c r="E12249" s="146">
        <v>23423.15</v>
      </c>
    </row>
    <row r="12250" spans="2:5" x14ac:dyDescent="0.2">
      <c r="B12250" s="144" t="s">
        <v>48754</v>
      </c>
      <c r="C12250" s="145" t="s">
        <v>48755</v>
      </c>
      <c r="D12250" s="145" t="s">
        <v>1549</v>
      </c>
      <c r="E12250" s="146">
        <v>24996.01</v>
      </c>
    </row>
    <row r="12251" spans="2:5" x14ac:dyDescent="0.2">
      <c r="B12251" s="144" t="s">
        <v>48756</v>
      </c>
      <c r="C12251" s="145" t="s">
        <v>48757</v>
      </c>
      <c r="D12251" s="145" t="s">
        <v>1549</v>
      </c>
      <c r="E12251" s="146">
        <v>24105.25</v>
      </c>
    </row>
    <row r="12252" spans="2:5" x14ac:dyDescent="0.2">
      <c r="B12252" s="144" t="s">
        <v>48758</v>
      </c>
      <c r="C12252" s="145" t="s">
        <v>48759</v>
      </c>
      <c r="D12252" s="145" t="s">
        <v>1549</v>
      </c>
      <c r="E12252" s="146">
        <v>28138.85</v>
      </c>
    </row>
    <row r="12253" spans="2:5" x14ac:dyDescent="0.2">
      <c r="B12253" s="144" t="s">
        <v>48760</v>
      </c>
      <c r="C12253" s="145" t="s">
        <v>48761</v>
      </c>
      <c r="D12253" s="145" t="s">
        <v>1549</v>
      </c>
      <c r="E12253" s="146">
        <v>30662.5</v>
      </c>
    </row>
    <row r="12254" spans="2:5" x14ac:dyDescent="0.2">
      <c r="B12254" s="144" t="s">
        <v>48762</v>
      </c>
      <c r="C12254" s="145" t="s">
        <v>48763</v>
      </c>
      <c r="D12254" s="145" t="s">
        <v>1549</v>
      </c>
      <c r="E12254" s="146">
        <v>27246.89</v>
      </c>
    </row>
    <row r="12255" spans="2:5" x14ac:dyDescent="0.2">
      <c r="B12255" s="144" t="s">
        <v>48764</v>
      </c>
      <c r="C12255" s="145" t="s">
        <v>48765</v>
      </c>
      <c r="D12255" s="145" t="s">
        <v>1549</v>
      </c>
      <c r="E12255" s="146">
        <v>31376.57</v>
      </c>
    </row>
    <row r="12256" spans="2:5" x14ac:dyDescent="0.2">
      <c r="B12256" s="144" t="s">
        <v>48766</v>
      </c>
      <c r="C12256" s="145" t="s">
        <v>48767</v>
      </c>
      <c r="D12256" s="145" t="s">
        <v>1549</v>
      </c>
      <c r="E12256" s="146">
        <v>3716.31</v>
      </c>
    </row>
    <row r="12257" spans="2:5" x14ac:dyDescent="0.2">
      <c r="B12257" s="144" t="s">
        <v>48768</v>
      </c>
      <c r="C12257" s="145" t="s">
        <v>48769</v>
      </c>
      <c r="D12257" s="145" t="s">
        <v>1549</v>
      </c>
      <c r="E12257" s="146">
        <v>4765.9399999999996</v>
      </c>
    </row>
    <row r="12258" spans="2:5" x14ac:dyDescent="0.2">
      <c r="B12258" s="144" t="s">
        <v>48770</v>
      </c>
      <c r="C12258" s="145" t="s">
        <v>48771</v>
      </c>
      <c r="D12258" s="145" t="s">
        <v>1549</v>
      </c>
      <c r="E12258" s="146">
        <v>19101.03</v>
      </c>
    </row>
    <row r="12259" spans="2:5" x14ac:dyDescent="0.2">
      <c r="B12259" s="144" t="s">
        <v>48772</v>
      </c>
      <c r="C12259" s="145" t="s">
        <v>48773</v>
      </c>
      <c r="D12259" s="145" t="s">
        <v>1549</v>
      </c>
      <c r="E12259" s="146">
        <v>20965.34</v>
      </c>
    </row>
    <row r="12260" spans="2:5" x14ac:dyDescent="0.2">
      <c r="B12260" s="144" t="s">
        <v>48774</v>
      </c>
      <c r="C12260" s="145" t="s">
        <v>48775</v>
      </c>
      <c r="D12260" s="145" t="s">
        <v>1549</v>
      </c>
      <c r="E12260" s="146">
        <v>22829.65</v>
      </c>
    </row>
    <row r="12261" spans="2:5" x14ac:dyDescent="0.2">
      <c r="B12261" s="144" t="s">
        <v>48776</v>
      </c>
      <c r="C12261" s="145" t="s">
        <v>48777</v>
      </c>
      <c r="D12261" s="145" t="s">
        <v>1549</v>
      </c>
      <c r="E12261" s="146">
        <v>24693.93</v>
      </c>
    </row>
    <row r="12262" spans="2:5" x14ac:dyDescent="0.2">
      <c r="B12262" s="144" t="s">
        <v>48778</v>
      </c>
      <c r="C12262" s="145" t="s">
        <v>48779</v>
      </c>
      <c r="D12262" s="145" t="s">
        <v>1549</v>
      </c>
      <c r="E12262" s="146">
        <v>26558.21</v>
      </c>
    </row>
    <row r="12263" spans="2:5" x14ac:dyDescent="0.2">
      <c r="B12263" s="144" t="s">
        <v>48780</v>
      </c>
      <c r="C12263" s="145" t="s">
        <v>48781</v>
      </c>
      <c r="D12263" s="145" t="s">
        <v>1549</v>
      </c>
      <c r="E12263" s="146">
        <v>28422.53</v>
      </c>
    </row>
    <row r="12264" spans="2:5" x14ac:dyDescent="0.2">
      <c r="B12264" s="144" t="s">
        <v>48782</v>
      </c>
      <c r="C12264" s="145" t="s">
        <v>48783</v>
      </c>
      <c r="D12264" s="145" t="s">
        <v>1549</v>
      </c>
      <c r="E12264" s="146">
        <v>30284.03</v>
      </c>
    </row>
    <row r="12265" spans="2:5" x14ac:dyDescent="0.2">
      <c r="B12265" s="144" t="s">
        <v>48784</v>
      </c>
      <c r="C12265" s="145" t="s">
        <v>48785</v>
      </c>
      <c r="D12265" s="145" t="s">
        <v>1549</v>
      </c>
      <c r="E12265" s="146">
        <v>32148.33</v>
      </c>
    </row>
    <row r="12266" spans="2:5" x14ac:dyDescent="0.2">
      <c r="B12266" s="144" t="s">
        <v>48786</v>
      </c>
      <c r="C12266" s="145" t="s">
        <v>48787</v>
      </c>
      <c r="D12266" s="145" t="s">
        <v>1549</v>
      </c>
      <c r="E12266" s="146">
        <v>34012.639999999999</v>
      </c>
    </row>
    <row r="12267" spans="2:5" x14ac:dyDescent="0.2">
      <c r="B12267" s="144" t="s">
        <v>48788</v>
      </c>
      <c r="C12267" s="145" t="s">
        <v>48789</v>
      </c>
      <c r="D12267" s="145" t="s">
        <v>1549</v>
      </c>
      <c r="E12267" s="146">
        <v>35876.9</v>
      </c>
    </row>
    <row r="12268" spans="2:5" x14ac:dyDescent="0.2">
      <c r="B12268" s="144" t="s">
        <v>48790</v>
      </c>
      <c r="C12268" s="145" t="s">
        <v>48791</v>
      </c>
      <c r="D12268" s="145" t="s">
        <v>1549</v>
      </c>
      <c r="E12268" s="146">
        <v>38865.919999999998</v>
      </c>
    </row>
    <row r="12269" spans="2:5" x14ac:dyDescent="0.2">
      <c r="B12269" s="144" t="s">
        <v>48792</v>
      </c>
      <c r="C12269" s="145" t="s">
        <v>48793</v>
      </c>
      <c r="D12269" s="145" t="s">
        <v>1549</v>
      </c>
      <c r="E12269" s="146">
        <v>39397.699999999997</v>
      </c>
    </row>
    <row r="12270" spans="2:5" x14ac:dyDescent="0.2">
      <c r="B12270" s="144" t="s">
        <v>48794</v>
      </c>
      <c r="C12270" s="145" t="s">
        <v>48795</v>
      </c>
      <c r="D12270" s="145" t="s">
        <v>1549</v>
      </c>
      <c r="E12270" s="146">
        <v>39716.22</v>
      </c>
    </row>
    <row r="12271" spans="2:5" x14ac:dyDescent="0.2">
      <c r="B12271" s="144" t="s">
        <v>48796</v>
      </c>
      <c r="C12271" s="145" t="s">
        <v>48797</v>
      </c>
      <c r="D12271" s="145" t="s">
        <v>1549</v>
      </c>
      <c r="E12271" s="146">
        <v>441.13</v>
      </c>
    </row>
    <row r="12272" spans="2:5" x14ac:dyDescent="0.2">
      <c r="B12272" s="144" t="s">
        <v>48798</v>
      </c>
      <c r="C12272" s="145" t="s">
        <v>48799</v>
      </c>
      <c r="D12272" s="145" t="s">
        <v>1549</v>
      </c>
      <c r="E12272" s="146">
        <v>530.86</v>
      </c>
    </row>
    <row r="12273" spans="2:5" x14ac:dyDescent="0.2">
      <c r="B12273" s="144" t="s">
        <v>48800</v>
      </c>
      <c r="C12273" s="145" t="s">
        <v>48801</v>
      </c>
      <c r="D12273" s="145" t="s">
        <v>1549</v>
      </c>
      <c r="E12273" s="146">
        <v>693.78</v>
      </c>
    </row>
    <row r="12274" spans="2:5" x14ac:dyDescent="0.2">
      <c r="B12274" s="144" t="s">
        <v>48802</v>
      </c>
      <c r="C12274" s="145" t="s">
        <v>48803</v>
      </c>
      <c r="D12274" s="145" t="s">
        <v>1549</v>
      </c>
      <c r="E12274" s="146">
        <v>803.67</v>
      </c>
    </row>
    <row r="12275" spans="2:5" x14ac:dyDescent="0.2">
      <c r="B12275" s="144" t="s">
        <v>48804</v>
      </c>
      <c r="C12275" s="145" t="s">
        <v>48805</v>
      </c>
      <c r="D12275" s="145" t="s">
        <v>1549</v>
      </c>
      <c r="E12275" s="146">
        <v>972.12</v>
      </c>
    </row>
    <row r="12276" spans="2:5" x14ac:dyDescent="0.2">
      <c r="B12276" s="144" t="s">
        <v>48806</v>
      </c>
      <c r="C12276" s="145" t="s">
        <v>48807</v>
      </c>
      <c r="D12276" s="145" t="s">
        <v>1549</v>
      </c>
      <c r="E12276" s="146">
        <v>1956.4</v>
      </c>
    </row>
    <row r="12277" spans="2:5" x14ac:dyDescent="0.2">
      <c r="B12277" s="144" t="s">
        <v>48808</v>
      </c>
      <c r="C12277" s="145" t="s">
        <v>48809</v>
      </c>
      <c r="D12277" s="145" t="s">
        <v>1549</v>
      </c>
      <c r="E12277" s="146">
        <v>1679.39</v>
      </c>
    </row>
    <row r="12278" spans="2:5" x14ac:dyDescent="0.2">
      <c r="B12278" s="144" t="s">
        <v>48810</v>
      </c>
      <c r="C12278" s="145" t="s">
        <v>48811</v>
      </c>
      <c r="D12278" s="145" t="s">
        <v>1549</v>
      </c>
      <c r="E12278" s="146">
        <v>2992.55</v>
      </c>
    </row>
    <row r="12279" spans="2:5" x14ac:dyDescent="0.2">
      <c r="B12279" s="144" t="s">
        <v>48812</v>
      </c>
      <c r="C12279" s="145" t="s">
        <v>48813</v>
      </c>
      <c r="D12279" s="145" t="s">
        <v>1549</v>
      </c>
      <c r="E12279" s="146">
        <v>3614.27</v>
      </c>
    </row>
    <row r="12280" spans="2:5" x14ac:dyDescent="0.2">
      <c r="B12280" s="144" t="s">
        <v>48814</v>
      </c>
      <c r="C12280" s="145" t="s">
        <v>48815</v>
      </c>
      <c r="D12280" s="145" t="s">
        <v>1549</v>
      </c>
      <c r="E12280" s="146">
        <v>2491.8000000000002</v>
      </c>
    </row>
    <row r="12281" spans="2:5" x14ac:dyDescent="0.2">
      <c r="B12281" s="144" t="s">
        <v>48816</v>
      </c>
      <c r="C12281" s="145" t="s">
        <v>48817</v>
      </c>
      <c r="D12281" s="145" t="s">
        <v>1549</v>
      </c>
      <c r="E12281" s="146">
        <v>3489.74</v>
      </c>
    </row>
    <row r="12282" spans="2:5" x14ac:dyDescent="0.2">
      <c r="B12282" s="144" t="s">
        <v>48818</v>
      </c>
      <c r="C12282" s="145" t="s">
        <v>48819</v>
      </c>
      <c r="D12282" s="145" t="s">
        <v>1549</v>
      </c>
      <c r="E12282" s="146">
        <v>8474.5499999999993</v>
      </c>
    </row>
    <row r="12283" spans="2:5" x14ac:dyDescent="0.2">
      <c r="B12283" s="144" t="s">
        <v>48820</v>
      </c>
      <c r="C12283" s="145" t="s">
        <v>48821</v>
      </c>
      <c r="D12283" s="145" t="s">
        <v>1549</v>
      </c>
      <c r="E12283" s="146">
        <v>9439.75</v>
      </c>
    </row>
    <row r="12284" spans="2:5" x14ac:dyDescent="0.2">
      <c r="B12284" s="144" t="s">
        <v>48822</v>
      </c>
      <c r="C12284" s="145" t="s">
        <v>48823</v>
      </c>
      <c r="D12284" s="145" t="s">
        <v>1549</v>
      </c>
      <c r="E12284" s="146">
        <v>13538.19</v>
      </c>
    </row>
    <row r="12285" spans="2:5" x14ac:dyDescent="0.2">
      <c r="B12285" s="144" t="s">
        <v>48824</v>
      </c>
      <c r="C12285" s="145" t="s">
        <v>48825</v>
      </c>
      <c r="D12285" s="145" t="s">
        <v>1549</v>
      </c>
      <c r="E12285" s="146">
        <v>15748.68</v>
      </c>
    </row>
    <row r="12286" spans="2:5" x14ac:dyDescent="0.2">
      <c r="B12286" s="144" t="s">
        <v>48826</v>
      </c>
      <c r="C12286" s="145" t="s">
        <v>48827</v>
      </c>
      <c r="D12286" s="145" t="s">
        <v>1549</v>
      </c>
      <c r="E12286" s="146">
        <v>19398.47</v>
      </c>
    </row>
    <row r="12287" spans="2:5" x14ac:dyDescent="0.2">
      <c r="B12287" s="144" t="s">
        <v>48828</v>
      </c>
      <c r="C12287" s="145" t="s">
        <v>48829</v>
      </c>
      <c r="D12287" s="145" t="s">
        <v>1549</v>
      </c>
      <c r="E12287" s="146">
        <v>718.97</v>
      </c>
    </row>
    <row r="12288" spans="2:5" x14ac:dyDescent="0.2">
      <c r="B12288" s="144" t="s">
        <v>48830</v>
      </c>
      <c r="C12288" s="145" t="s">
        <v>48831</v>
      </c>
      <c r="D12288" s="145" t="s">
        <v>1549</v>
      </c>
      <c r="E12288" s="146">
        <v>852.21</v>
      </c>
    </row>
    <row r="12289" spans="2:5" x14ac:dyDescent="0.2">
      <c r="B12289" s="144" t="s">
        <v>48832</v>
      </c>
      <c r="C12289" s="145" t="s">
        <v>48833</v>
      </c>
      <c r="D12289" s="145" t="s">
        <v>1549</v>
      </c>
      <c r="E12289" s="146">
        <v>985.44</v>
      </c>
    </row>
    <row r="12290" spans="2:5" x14ac:dyDescent="0.2">
      <c r="B12290" s="144" t="s">
        <v>48834</v>
      </c>
      <c r="C12290" s="145" t="s">
        <v>48835</v>
      </c>
      <c r="D12290" s="145" t="s">
        <v>1549</v>
      </c>
      <c r="E12290" s="146">
        <v>1118.69</v>
      </c>
    </row>
    <row r="12291" spans="2:5" x14ac:dyDescent="0.2">
      <c r="B12291" s="144" t="s">
        <v>48836</v>
      </c>
      <c r="C12291" s="145" t="s">
        <v>48837</v>
      </c>
      <c r="D12291" s="145" t="s">
        <v>1549</v>
      </c>
      <c r="E12291" s="146">
        <v>1251.94</v>
      </c>
    </row>
    <row r="12292" spans="2:5" x14ac:dyDescent="0.2">
      <c r="B12292" s="144" t="s">
        <v>48838</v>
      </c>
      <c r="C12292" s="145" t="s">
        <v>48839</v>
      </c>
      <c r="D12292" s="145" t="s">
        <v>1549</v>
      </c>
      <c r="E12292" s="146">
        <v>1385.17</v>
      </c>
    </row>
    <row r="12293" spans="2:5" x14ac:dyDescent="0.2">
      <c r="B12293" s="144" t="s">
        <v>48840</v>
      </c>
      <c r="C12293" s="145" t="s">
        <v>48841</v>
      </c>
      <c r="D12293" s="145" t="s">
        <v>1549</v>
      </c>
      <c r="E12293" s="146">
        <v>1521.17</v>
      </c>
    </row>
    <row r="12294" spans="2:5" x14ac:dyDescent="0.2">
      <c r="B12294" s="144" t="s">
        <v>48842</v>
      </c>
      <c r="C12294" s="145" t="s">
        <v>48843</v>
      </c>
      <c r="D12294" s="145" t="s">
        <v>1549</v>
      </c>
      <c r="E12294" s="146">
        <v>1654.31</v>
      </c>
    </row>
    <row r="12295" spans="2:5" x14ac:dyDescent="0.2">
      <c r="B12295" s="144" t="s">
        <v>48844</v>
      </c>
      <c r="C12295" s="145" t="s">
        <v>48845</v>
      </c>
      <c r="D12295" s="145" t="s">
        <v>1549</v>
      </c>
      <c r="E12295" s="146">
        <v>1902.27</v>
      </c>
    </row>
    <row r="12296" spans="2:5" x14ac:dyDescent="0.2">
      <c r="B12296" s="144" t="s">
        <v>48846</v>
      </c>
      <c r="C12296" s="145" t="s">
        <v>48847</v>
      </c>
      <c r="D12296" s="145" t="s">
        <v>1549</v>
      </c>
      <c r="E12296" s="146">
        <v>1921.9</v>
      </c>
    </row>
    <row r="12297" spans="2:5" x14ac:dyDescent="0.2">
      <c r="B12297" s="144" t="s">
        <v>48848</v>
      </c>
      <c r="C12297" s="145" t="s">
        <v>48849</v>
      </c>
      <c r="D12297" s="145" t="s">
        <v>1549</v>
      </c>
      <c r="E12297" s="146">
        <v>1933.12</v>
      </c>
    </row>
    <row r="12298" spans="2:5" x14ac:dyDescent="0.2">
      <c r="B12298" s="144" t="s">
        <v>48850</v>
      </c>
      <c r="C12298" s="145" t="s">
        <v>48851</v>
      </c>
      <c r="D12298" s="145" t="s">
        <v>1549</v>
      </c>
      <c r="E12298" s="146">
        <v>718.97</v>
      </c>
    </row>
    <row r="12299" spans="2:5" x14ac:dyDescent="0.2">
      <c r="B12299" s="144" t="s">
        <v>48852</v>
      </c>
      <c r="C12299" s="145" t="s">
        <v>48853</v>
      </c>
      <c r="D12299" s="145" t="s">
        <v>1549</v>
      </c>
      <c r="E12299" s="146">
        <v>852.21</v>
      </c>
    </row>
    <row r="12300" spans="2:5" x14ac:dyDescent="0.2">
      <c r="B12300" s="144" t="s">
        <v>48854</v>
      </c>
      <c r="C12300" s="145" t="s">
        <v>48855</v>
      </c>
      <c r="D12300" s="145" t="s">
        <v>1549</v>
      </c>
      <c r="E12300" s="146">
        <v>985.44</v>
      </c>
    </row>
    <row r="12301" spans="2:5" x14ac:dyDescent="0.2">
      <c r="B12301" s="144" t="s">
        <v>48856</v>
      </c>
      <c r="C12301" s="145" t="s">
        <v>48857</v>
      </c>
      <c r="D12301" s="145" t="s">
        <v>1549</v>
      </c>
      <c r="E12301" s="146">
        <v>1118.69</v>
      </c>
    </row>
    <row r="12302" spans="2:5" x14ac:dyDescent="0.2">
      <c r="B12302" s="144" t="s">
        <v>48858</v>
      </c>
      <c r="C12302" s="145" t="s">
        <v>48859</v>
      </c>
      <c r="D12302" s="145" t="s">
        <v>1549</v>
      </c>
      <c r="E12302" s="146">
        <v>1251.94</v>
      </c>
    </row>
    <row r="12303" spans="2:5" x14ac:dyDescent="0.2">
      <c r="B12303" s="144" t="s">
        <v>48860</v>
      </c>
      <c r="C12303" s="145" t="s">
        <v>48861</v>
      </c>
      <c r="D12303" s="145" t="s">
        <v>1549</v>
      </c>
      <c r="E12303" s="146">
        <v>1385.17</v>
      </c>
    </row>
    <row r="12304" spans="2:5" x14ac:dyDescent="0.2">
      <c r="B12304" s="144" t="s">
        <v>48862</v>
      </c>
      <c r="C12304" s="145" t="s">
        <v>48863</v>
      </c>
      <c r="D12304" s="145" t="s">
        <v>1549</v>
      </c>
      <c r="E12304" s="146">
        <v>1521.17</v>
      </c>
    </row>
    <row r="12305" spans="2:5" x14ac:dyDescent="0.2">
      <c r="B12305" s="144" t="s">
        <v>48864</v>
      </c>
      <c r="C12305" s="145" t="s">
        <v>48865</v>
      </c>
      <c r="D12305" s="145" t="s">
        <v>1549</v>
      </c>
      <c r="E12305" s="146">
        <v>1654.31</v>
      </c>
    </row>
    <row r="12306" spans="2:5" x14ac:dyDescent="0.2">
      <c r="B12306" s="144" t="s">
        <v>48866</v>
      </c>
      <c r="C12306" s="145" t="s">
        <v>48867</v>
      </c>
      <c r="D12306" s="145" t="s">
        <v>1549</v>
      </c>
      <c r="E12306" s="146">
        <v>1902.27</v>
      </c>
    </row>
    <row r="12307" spans="2:5" x14ac:dyDescent="0.2">
      <c r="B12307" s="144" t="s">
        <v>48868</v>
      </c>
      <c r="C12307" s="145" t="s">
        <v>48869</v>
      </c>
      <c r="D12307" s="145" t="s">
        <v>1549</v>
      </c>
      <c r="E12307" s="146">
        <v>1921.9</v>
      </c>
    </row>
    <row r="12308" spans="2:5" x14ac:dyDescent="0.2">
      <c r="B12308" s="144" t="s">
        <v>48870</v>
      </c>
      <c r="C12308" s="145" t="s">
        <v>48871</v>
      </c>
      <c r="D12308" s="145" t="s">
        <v>1549</v>
      </c>
      <c r="E12308" s="146">
        <v>1933.12</v>
      </c>
    </row>
    <row r="12309" spans="2:5" x14ac:dyDescent="0.2">
      <c r="B12309" s="144" t="s">
        <v>48872</v>
      </c>
      <c r="C12309" s="145" t="s">
        <v>48873</v>
      </c>
      <c r="D12309" s="145" t="s">
        <v>1549</v>
      </c>
      <c r="E12309" s="146">
        <v>811.22</v>
      </c>
    </row>
    <row r="12310" spans="2:5" x14ac:dyDescent="0.2">
      <c r="B12310" s="144" t="s">
        <v>48874</v>
      </c>
      <c r="C12310" s="145" t="s">
        <v>48875</v>
      </c>
      <c r="D12310" s="145" t="s">
        <v>1549</v>
      </c>
      <c r="E12310" s="146">
        <v>946.29</v>
      </c>
    </row>
    <row r="12311" spans="2:5" x14ac:dyDescent="0.2">
      <c r="B12311" s="144" t="s">
        <v>48876</v>
      </c>
      <c r="C12311" s="145" t="s">
        <v>48877</v>
      </c>
      <c r="D12311" s="145" t="s">
        <v>1549</v>
      </c>
      <c r="E12311" s="146">
        <v>1078.55</v>
      </c>
    </row>
    <row r="12312" spans="2:5" x14ac:dyDescent="0.2">
      <c r="B12312" s="144" t="s">
        <v>48878</v>
      </c>
      <c r="C12312" s="145" t="s">
        <v>48879</v>
      </c>
      <c r="D12312" s="145" t="s">
        <v>1549</v>
      </c>
      <c r="E12312" s="146">
        <v>1213.54</v>
      </c>
    </row>
    <row r="12313" spans="2:5" x14ac:dyDescent="0.2">
      <c r="B12313" s="144" t="s">
        <v>48880</v>
      </c>
      <c r="C12313" s="145" t="s">
        <v>48881</v>
      </c>
      <c r="D12313" s="145" t="s">
        <v>1549</v>
      </c>
      <c r="E12313" s="146">
        <v>1348.52</v>
      </c>
    </row>
    <row r="12314" spans="2:5" x14ac:dyDescent="0.2">
      <c r="B12314" s="144" t="s">
        <v>48882</v>
      </c>
      <c r="C12314" s="145" t="s">
        <v>48883</v>
      </c>
      <c r="D12314" s="145" t="s">
        <v>1549</v>
      </c>
      <c r="E12314" s="146">
        <v>1483.58</v>
      </c>
    </row>
    <row r="12315" spans="2:5" x14ac:dyDescent="0.2">
      <c r="B12315" s="144" t="s">
        <v>48884</v>
      </c>
      <c r="C12315" s="145" t="s">
        <v>48885</v>
      </c>
      <c r="D12315" s="145" t="s">
        <v>1549</v>
      </c>
      <c r="E12315" s="146">
        <v>1618.6</v>
      </c>
    </row>
    <row r="12316" spans="2:5" x14ac:dyDescent="0.2">
      <c r="B12316" s="144" t="s">
        <v>48886</v>
      </c>
      <c r="C12316" s="145" t="s">
        <v>48887</v>
      </c>
      <c r="D12316" s="145" t="s">
        <v>1549</v>
      </c>
      <c r="E12316" s="146">
        <v>1753.63</v>
      </c>
    </row>
    <row r="12317" spans="2:5" x14ac:dyDescent="0.2">
      <c r="B12317" s="144" t="s">
        <v>48888</v>
      </c>
      <c r="C12317" s="145" t="s">
        <v>48889</v>
      </c>
      <c r="D12317" s="145" t="s">
        <v>1549</v>
      </c>
      <c r="E12317" s="146">
        <v>1996.36</v>
      </c>
    </row>
    <row r="12318" spans="2:5" x14ac:dyDescent="0.2">
      <c r="B12318" s="144" t="s">
        <v>48890</v>
      </c>
      <c r="C12318" s="145" t="s">
        <v>48891</v>
      </c>
      <c r="D12318" s="145" t="s">
        <v>1549</v>
      </c>
      <c r="E12318" s="146">
        <v>2021.88</v>
      </c>
    </row>
    <row r="12319" spans="2:5" x14ac:dyDescent="0.2">
      <c r="B12319" s="144" t="s">
        <v>48892</v>
      </c>
      <c r="C12319" s="145" t="s">
        <v>48893</v>
      </c>
      <c r="D12319" s="145" t="s">
        <v>1549</v>
      </c>
      <c r="E12319" s="146">
        <v>2038.87</v>
      </c>
    </row>
    <row r="12320" spans="2:5" x14ac:dyDescent="0.2">
      <c r="B12320" s="144" t="s">
        <v>48894</v>
      </c>
      <c r="C12320" s="145" t="s">
        <v>48895</v>
      </c>
      <c r="D12320" s="145" t="s">
        <v>1549</v>
      </c>
      <c r="E12320" s="146">
        <v>974.25</v>
      </c>
    </row>
    <row r="12321" spans="2:5" x14ac:dyDescent="0.2">
      <c r="B12321" s="144" t="s">
        <v>48896</v>
      </c>
      <c r="C12321" s="145" t="s">
        <v>48897</v>
      </c>
      <c r="D12321" s="145" t="s">
        <v>1549</v>
      </c>
      <c r="E12321" s="146">
        <v>1140.8599999999999</v>
      </c>
    </row>
    <row r="12322" spans="2:5" x14ac:dyDescent="0.2">
      <c r="B12322" s="144" t="s">
        <v>48898</v>
      </c>
      <c r="C12322" s="145" t="s">
        <v>48899</v>
      </c>
      <c r="D12322" s="145" t="s">
        <v>1549</v>
      </c>
      <c r="E12322" s="146">
        <v>1304.76</v>
      </c>
    </row>
    <row r="12323" spans="2:5" x14ac:dyDescent="0.2">
      <c r="B12323" s="144" t="s">
        <v>48900</v>
      </c>
      <c r="C12323" s="145" t="s">
        <v>48901</v>
      </c>
      <c r="D12323" s="145" t="s">
        <v>1549</v>
      </c>
      <c r="E12323" s="146">
        <v>1468.59</v>
      </c>
    </row>
    <row r="12324" spans="2:5" x14ac:dyDescent="0.2">
      <c r="B12324" s="144" t="s">
        <v>48902</v>
      </c>
      <c r="C12324" s="145" t="s">
        <v>48903</v>
      </c>
      <c r="D12324" s="145" t="s">
        <v>1549</v>
      </c>
      <c r="E12324" s="146">
        <v>1635.2</v>
      </c>
    </row>
    <row r="12325" spans="2:5" x14ac:dyDescent="0.2">
      <c r="B12325" s="144" t="s">
        <v>48904</v>
      </c>
      <c r="C12325" s="145" t="s">
        <v>48905</v>
      </c>
      <c r="D12325" s="145" t="s">
        <v>1549</v>
      </c>
      <c r="E12325" s="146">
        <v>1192.04</v>
      </c>
    </row>
    <row r="12326" spans="2:5" x14ac:dyDescent="0.2">
      <c r="B12326" s="144" t="s">
        <v>48906</v>
      </c>
      <c r="C12326" s="145" t="s">
        <v>48907</v>
      </c>
      <c r="D12326" s="145" t="s">
        <v>1549</v>
      </c>
      <c r="E12326" s="146">
        <v>1407.44</v>
      </c>
    </row>
    <row r="12327" spans="2:5" x14ac:dyDescent="0.2">
      <c r="B12327" s="144" t="s">
        <v>48908</v>
      </c>
      <c r="C12327" s="145" t="s">
        <v>48909</v>
      </c>
      <c r="D12327" s="145" t="s">
        <v>1549</v>
      </c>
      <c r="E12327" s="146">
        <v>1622.82</v>
      </c>
    </row>
    <row r="12328" spans="2:5" x14ac:dyDescent="0.2">
      <c r="B12328" s="144" t="s">
        <v>48910</v>
      </c>
      <c r="C12328" s="145" t="s">
        <v>48911</v>
      </c>
      <c r="D12328" s="145" t="s">
        <v>1549</v>
      </c>
      <c r="E12328" s="146">
        <v>1835.48</v>
      </c>
    </row>
    <row r="12329" spans="2:5" x14ac:dyDescent="0.2">
      <c r="B12329" s="144" t="s">
        <v>48912</v>
      </c>
      <c r="C12329" s="145" t="s">
        <v>48913</v>
      </c>
      <c r="D12329" s="145" t="s">
        <v>1549</v>
      </c>
      <c r="E12329" s="146">
        <v>2050.87</v>
      </c>
    </row>
    <row r="12330" spans="2:5" x14ac:dyDescent="0.2">
      <c r="B12330" s="144" t="s">
        <v>48914</v>
      </c>
      <c r="C12330" s="145" t="s">
        <v>48915</v>
      </c>
      <c r="D12330" s="145" t="s">
        <v>1549</v>
      </c>
      <c r="E12330" s="146">
        <v>2266.29</v>
      </c>
    </row>
    <row r="12331" spans="2:5" x14ac:dyDescent="0.2">
      <c r="B12331" s="144" t="s">
        <v>48916</v>
      </c>
      <c r="C12331" s="145" t="s">
        <v>48917</v>
      </c>
      <c r="D12331" s="145" t="s">
        <v>1549</v>
      </c>
      <c r="E12331" s="146">
        <v>2478.9299999999998</v>
      </c>
    </row>
    <row r="12332" spans="2:5" x14ac:dyDescent="0.2">
      <c r="B12332" s="144" t="s">
        <v>48918</v>
      </c>
      <c r="C12332" s="145" t="s">
        <v>48919</v>
      </c>
      <c r="D12332" s="145" t="s">
        <v>1549</v>
      </c>
      <c r="E12332" s="146">
        <v>2694.36</v>
      </c>
    </row>
    <row r="12333" spans="2:5" x14ac:dyDescent="0.2">
      <c r="B12333" s="144" t="s">
        <v>48920</v>
      </c>
      <c r="C12333" s="145" t="s">
        <v>48921</v>
      </c>
      <c r="D12333" s="145" t="s">
        <v>1549</v>
      </c>
      <c r="E12333" s="146">
        <v>3072.95</v>
      </c>
    </row>
    <row r="12334" spans="2:5" x14ac:dyDescent="0.2">
      <c r="B12334" s="144" t="s">
        <v>48922</v>
      </c>
      <c r="C12334" s="145" t="s">
        <v>48923</v>
      </c>
      <c r="D12334" s="145" t="s">
        <v>1549</v>
      </c>
      <c r="E12334" s="146">
        <v>3123.91</v>
      </c>
    </row>
    <row r="12335" spans="2:5" x14ac:dyDescent="0.2">
      <c r="B12335" s="144" t="s">
        <v>48924</v>
      </c>
      <c r="C12335" s="145" t="s">
        <v>48925</v>
      </c>
      <c r="D12335" s="145" t="s">
        <v>1549</v>
      </c>
      <c r="E12335" s="146">
        <v>3157.74</v>
      </c>
    </row>
    <row r="12336" spans="2:5" x14ac:dyDescent="0.2">
      <c r="B12336" s="144" t="s">
        <v>48926</v>
      </c>
      <c r="C12336" s="145" t="s">
        <v>48927</v>
      </c>
      <c r="D12336" s="145" t="s">
        <v>1549</v>
      </c>
      <c r="E12336" s="146">
        <v>1393.8</v>
      </c>
    </row>
    <row r="12337" spans="2:5" x14ac:dyDescent="0.2">
      <c r="B12337" s="144" t="s">
        <v>48928</v>
      </c>
      <c r="C12337" s="145" t="s">
        <v>48929</v>
      </c>
      <c r="D12337" s="145" t="s">
        <v>1549</v>
      </c>
      <c r="E12337" s="146">
        <v>1662.34</v>
      </c>
    </row>
    <row r="12338" spans="2:5" x14ac:dyDescent="0.2">
      <c r="B12338" s="144" t="s">
        <v>48930</v>
      </c>
      <c r="C12338" s="145" t="s">
        <v>48931</v>
      </c>
      <c r="D12338" s="145" t="s">
        <v>1549</v>
      </c>
      <c r="E12338" s="146">
        <v>1928.18</v>
      </c>
    </row>
    <row r="12339" spans="2:5" x14ac:dyDescent="0.2">
      <c r="B12339" s="144" t="s">
        <v>48932</v>
      </c>
      <c r="C12339" s="145" t="s">
        <v>48933</v>
      </c>
      <c r="D12339" s="145" t="s">
        <v>1549</v>
      </c>
      <c r="E12339" s="146">
        <v>2196.6799999999998</v>
      </c>
    </row>
    <row r="12340" spans="2:5" x14ac:dyDescent="0.2">
      <c r="B12340" s="144" t="s">
        <v>48934</v>
      </c>
      <c r="C12340" s="145" t="s">
        <v>48935</v>
      </c>
      <c r="D12340" s="145" t="s">
        <v>1549</v>
      </c>
      <c r="E12340" s="146">
        <v>2465.1799999999998</v>
      </c>
    </row>
    <row r="12341" spans="2:5" x14ac:dyDescent="0.2">
      <c r="B12341" s="144" t="s">
        <v>48936</v>
      </c>
      <c r="C12341" s="145" t="s">
        <v>48937</v>
      </c>
      <c r="D12341" s="145" t="s">
        <v>1549</v>
      </c>
      <c r="E12341" s="146">
        <v>2730.92</v>
      </c>
    </row>
    <row r="12342" spans="2:5" x14ac:dyDescent="0.2">
      <c r="B12342" s="144" t="s">
        <v>48938</v>
      </c>
      <c r="C12342" s="145" t="s">
        <v>48939</v>
      </c>
      <c r="D12342" s="145" t="s">
        <v>1549</v>
      </c>
      <c r="E12342" s="146">
        <v>2999.46</v>
      </c>
    </row>
    <row r="12343" spans="2:5" x14ac:dyDescent="0.2">
      <c r="B12343" s="144" t="s">
        <v>48940</v>
      </c>
      <c r="C12343" s="145" t="s">
        <v>48941</v>
      </c>
      <c r="D12343" s="145" t="s">
        <v>1549</v>
      </c>
      <c r="E12343" s="146">
        <v>3265.24</v>
      </c>
    </row>
    <row r="12344" spans="2:5" x14ac:dyDescent="0.2">
      <c r="B12344" s="144" t="s">
        <v>48942</v>
      </c>
      <c r="C12344" s="145" t="s">
        <v>48943</v>
      </c>
      <c r="D12344" s="145" t="s">
        <v>1549</v>
      </c>
      <c r="E12344" s="146">
        <v>3733.77</v>
      </c>
    </row>
    <row r="12345" spans="2:5" x14ac:dyDescent="0.2">
      <c r="B12345" s="144" t="s">
        <v>48944</v>
      </c>
      <c r="C12345" s="145" t="s">
        <v>48945</v>
      </c>
      <c r="D12345" s="145" t="s">
        <v>1549</v>
      </c>
      <c r="E12345" s="146">
        <v>3804.11</v>
      </c>
    </row>
    <row r="12346" spans="2:5" x14ac:dyDescent="0.2">
      <c r="B12346" s="144" t="s">
        <v>48946</v>
      </c>
      <c r="C12346" s="145" t="s">
        <v>48947</v>
      </c>
      <c r="D12346" s="145" t="s">
        <v>1549</v>
      </c>
      <c r="E12346" s="146">
        <v>3843.56</v>
      </c>
    </row>
    <row r="12347" spans="2:5" x14ac:dyDescent="0.2">
      <c r="B12347" s="144" t="s">
        <v>48948</v>
      </c>
      <c r="C12347" s="145" t="s">
        <v>48949</v>
      </c>
      <c r="D12347" s="145" t="s">
        <v>1549</v>
      </c>
      <c r="E12347" s="146">
        <v>1681.84</v>
      </c>
    </row>
    <row r="12348" spans="2:5" x14ac:dyDescent="0.2">
      <c r="B12348" s="144" t="s">
        <v>48950</v>
      </c>
      <c r="C12348" s="145" t="s">
        <v>48951</v>
      </c>
      <c r="D12348" s="145" t="s">
        <v>1549</v>
      </c>
      <c r="E12348" s="146">
        <v>2009.63</v>
      </c>
    </row>
    <row r="12349" spans="2:5" x14ac:dyDescent="0.2">
      <c r="B12349" s="144" t="s">
        <v>48952</v>
      </c>
      <c r="C12349" s="145" t="s">
        <v>48953</v>
      </c>
      <c r="D12349" s="145" t="s">
        <v>1549</v>
      </c>
      <c r="E12349" s="146">
        <v>2337.42</v>
      </c>
    </row>
    <row r="12350" spans="2:5" x14ac:dyDescent="0.2">
      <c r="B12350" s="144" t="s">
        <v>48954</v>
      </c>
      <c r="C12350" s="145" t="s">
        <v>48955</v>
      </c>
      <c r="D12350" s="145" t="s">
        <v>1549</v>
      </c>
      <c r="E12350" s="146">
        <v>2665.23</v>
      </c>
    </row>
    <row r="12351" spans="2:5" x14ac:dyDescent="0.2">
      <c r="B12351" s="144" t="s">
        <v>48956</v>
      </c>
      <c r="C12351" s="145" t="s">
        <v>48957</v>
      </c>
      <c r="D12351" s="145" t="s">
        <v>1549</v>
      </c>
      <c r="E12351" s="146">
        <v>2993</v>
      </c>
    </row>
    <row r="12352" spans="2:5" x14ac:dyDescent="0.2">
      <c r="B12352" s="144" t="s">
        <v>48958</v>
      </c>
      <c r="C12352" s="145" t="s">
        <v>48959</v>
      </c>
      <c r="D12352" s="145" t="s">
        <v>1549</v>
      </c>
      <c r="E12352" s="146">
        <v>3320.78</v>
      </c>
    </row>
    <row r="12353" spans="2:5" x14ac:dyDescent="0.2">
      <c r="B12353" s="144" t="s">
        <v>48960</v>
      </c>
      <c r="C12353" s="145" t="s">
        <v>48961</v>
      </c>
      <c r="D12353" s="145" t="s">
        <v>1549</v>
      </c>
      <c r="E12353" s="146">
        <v>3648.55</v>
      </c>
    </row>
    <row r="12354" spans="2:5" x14ac:dyDescent="0.2">
      <c r="B12354" s="144" t="s">
        <v>48962</v>
      </c>
      <c r="C12354" s="145" t="s">
        <v>48963</v>
      </c>
      <c r="D12354" s="145" t="s">
        <v>1549</v>
      </c>
      <c r="E12354" s="146">
        <v>3976.38</v>
      </c>
    </row>
    <row r="12355" spans="2:5" x14ac:dyDescent="0.2">
      <c r="B12355" s="144" t="s">
        <v>48964</v>
      </c>
      <c r="C12355" s="145" t="s">
        <v>48965</v>
      </c>
      <c r="D12355" s="145" t="s">
        <v>1549</v>
      </c>
      <c r="E12355" s="146">
        <v>4550.05</v>
      </c>
    </row>
    <row r="12356" spans="2:5" x14ac:dyDescent="0.2">
      <c r="B12356" s="144" t="s">
        <v>48966</v>
      </c>
      <c r="C12356" s="145" t="s">
        <v>48967</v>
      </c>
      <c r="D12356" s="145" t="s">
        <v>1549</v>
      </c>
      <c r="E12356" s="146">
        <v>4636.8599999999997</v>
      </c>
    </row>
    <row r="12357" spans="2:5" x14ac:dyDescent="0.2">
      <c r="B12357" s="144" t="s">
        <v>48968</v>
      </c>
      <c r="C12357" s="145" t="s">
        <v>48969</v>
      </c>
      <c r="D12357" s="145" t="s">
        <v>1549</v>
      </c>
      <c r="E12357" s="146">
        <v>4687.32</v>
      </c>
    </row>
    <row r="12358" spans="2:5" x14ac:dyDescent="0.2">
      <c r="B12358" s="144" t="s">
        <v>48970</v>
      </c>
      <c r="C12358" s="145" t="s">
        <v>48971</v>
      </c>
      <c r="D12358" s="145" t="s">
        <v>1549</v>
      </c>
      <c r="E12358" s="146">
        <v>2006.36</v>
      </c>
    </row>
    <row r="12359" spans="2:5" x14ac:dyDescent="0.2">
      <c r="B12359" s="144" t="s">
        <v>48972</v>
      </c>
      <c r="C12359" s="145" t="s">
        <v>48973</v>
      </c>
      <c r="D12359" s="145" t="s">
        <v>1549</v>
      </c>
      <c r="E12359" s="146">
        <v>2382.6</v>
      </c>
    </row>
    <row r="12360" spans="2:5" x14ac:dyDescent="0.2">
      <c r="B12360" s="144" t="s">
        <v>48974</v>
      </c>
      <c r="C12360" s="145" t="s">
        <v>48975</v>
      </c>
      <c r="D12360" s="145" t="s">
        <v>1549</v>
      </c>
      <c r="E12360" s="146">
        <v>2758.92</v>
      </c>
    </row>
    <row r="12361" spans="2:5" x14ac:dyDescent="0.2">
      <c r="B12361" s="144" t="s">
        <v>48976</v>
      </c>
      <c r="C12361" s="145" t="s">
        <v>48977</v>
      </c>
      <c r="D12361" s="145" t="s">
        <v>1549</v>
      </c>
      <c r="E12361" s="146">
        <v>3135.27</v>
      </c>
    </row>
    <row r="12362" spans="2:5" x14ac:dyDescent="0.2">
      <c r="B12362" s="144" t="s">
        <v>48978</v>
      </c>
      <c r="C12362" s="145" t="s">
        <v>48979</v>
      </c>
      <c r="D12362" s="145" t="s">
        <v>1549</v>
      </c>
      <c r="E12362" s="146">
        <v>3511.6</v>
      </c>
    </row>
    <row r="12363" spans="2:5" x14ac:dyDescent="0.2">
      <c r="B12363" s="144" t="s">
        <v>48980</v>
      </c>
      <c r="C12363" s="145" t="s">
        <v>48981</v>
      </c>
      <c r="D12363" s="145" t="s">
        <v>1549</v>
      </c>
      <c r="E12363" s="146">
        <v>3887.89</v>
      </c>
    </row>
    <row r="12364" spans="2:5" x14ac:dyDescent="0.2">
      <c r="B12364" s="144" t="s">
        <v>48982</v>
      </c>
      <c r="C12364" s="145" t="s">
        <v>48983</v>
      </c>
      <c r="D12364" s="145" t="s">
        <v>1549</v>
      </c>
      <c r="E12364" s="146">
        <v>4264.24</v>
      </c>
    </row>
    <row r="12365" spans="2:5" x14ac:dyDescent="0.2">
      <c r="B12365" s="144" t="s">
        <v>48984</v>
      </c>
      <c r="C12365" s="145" t="s">
        <v>48985</v>
      </c>
      <c r="D12365" s="145" t="s">
        <v>1549</v>
      </c>
      <c r="E12365" s="146">
        <v>4637.76</v>
      </c>
    </row>
    <row r="12366" spans="2:5" x14ac:dyDescent="0.2">
      <c r="B12366" s="144" t="s">
        <v>48986</v>
      </c>
      <c r="C12366" s="145" t="s">
        <v>48987</v>
      </c>
      <c r="D12366" s="145" t="s">
        <v>1549</v>
      </c>
      <c r="E12366" s="146">
        <v>5285.49</v>
      </c>
    </row>
    <row r="12367" spans="2:5" x14ac:dyDescent="0.2">
      <c r="B12367" s="144" t="s">
        <v>48988</v>
      </c>
      <c r="C12367" s="145" t="s">
        <v>48989</v>
      </c>
      <c r="D12367" s="145" t="s">
        <v>1549</v>
      </c>
      <c r="E12367" s="146">
        <v>5392.85</v>
      </c>
    </row>
    <row r="12368" spans="2:5" x14ac:dyDescent="0.2">
      <c r="B12368" s="144" t="s">
        <v>48990</v>
      </c>
      <c r="C12368" s="145" t="s">
        <v>48991</v>
      </c>
      <c r="D12368" s="145" t="s">
        <v>1549</v>
      </c>
      <c r="E12368" s="146">
        <v>5457.85</v>
      </c>
    </row>
    <row r="12369" spans="2:5" x14ac:dyDescent="0.2">
      <c r="B12369" s="144" t="s">
        <v>48992</v>
      </c>
      <c r="C12369" s="145" t="s">
        <v>48993</v>
      </c>
      <c r="D12369" s="145" t="s">
        <v>1549</v>
      </c>
      <c r="E12369" s="146">
        <v>2186.52</v>
      </c>
    </row>
    <row r="12370" spans="2:5" x14ac:dyDescent="0.2">
      <c r="B12370" s="144" t="s">
        <v>48994</v>
      </c>
      <c r="C12370" s="145" t="s">
        <v>48995</v>
      </c>
      <c r="D12370" s="145" t="s">
        <v>1549</v>
      </c>
      <c r="E12370" s="146">
        <v>2601.44</v>
      </c>
    </row>
    <row r="12371" spans="2:5" x14ac:dyDescent="0.2">
      <c r="B12371" s="144" t="s">
        <v>48996</v>
      </c>
      <c r="C12371" s="145" t="s">
        <v>48997</v>
      </c>
      <c r="D12371" s="145" t="s">
        <v>1549</v>
      </c>
      <c r="E12371" s="146">
        <v>3016.36</v>
      </c>
    </row>
    <row r="12372" spans="2:5" x14ac:dyDescent="0.2">
      <c r="B12372" s="144" t="s">
        <v>48998</v>
      </c>
      <c r="C12372" s="145" t="s">
        <v>48999</v>
      </c>
      <c r="D12372" s="145" t="s">
        <v>1549</v>
      </c>
      <c r="E12372" s="146">
        <v>3431.23</v>
      </c>
    </row>
    <row r="12373" spans="2:5" x14ac:dyDescent="0.2">
      <c r="B12373" s="144" t="s">
        <v>49000</v>
      </c>
      <c r="C12373" s="145" t="s">
        <v>49001</v>
      </c>
      <c r="D12373" s="145" t="s">
        <v>1549</v>
      </c>
      <c r="E12373" s="146">
        <v>3846.13</v>
      </c>
    </row>
    <row r="12374" spans="2:5" x14ac:dyDescent="0.2">
      <c r="B12374" s="144" t="s">
        <v>49002</v>
      </c>
      <c r="C12374" s="145" t="s">
        <v>49003</v>
      </c>
      <c r="D12374" s="145" t="s">
        <v>1549</v>
      </c>
      <c r="E12374" s="146">
        <v>4260.9799999999996</v>
      </c>
    </row>
    <row r="12375" spans="2:5" x14ac:dyDescent="0.2">
      <c r="B12375" s="144" t="s">
        <v>49004</v>
      </c>
      <c r="C12375" s="145" t="s">
        <v>49005</v>
      </c>
      <c r="D12375" s="145" t="s">
        <v>1549</v>
      </c>
      <c r="E12375" s="146">
        <v>4675.8999999999996</v>
      </c>
    </row>
    <row r="12376" spans="2:5" x14ac:dyDescent="0.2">
      <c r="B12376" s="144" t="s">
        <v>49006</v>
      </c>
      <c r="C12376" s="145" t="s">
        <v>49007</v>
      </c>
      <c r="D12376" s="145" t="s">
        <v>1549</v>
      </c>
      <c r="E12376" s="146">
        <v>5090.83</v>
      </c>
    </row>
    <row r="12377" spans="2:5" x14ac:dyDescent="0.2">
      <c r="B12377" s="144" t="s">
        <v>49008</v>
      </c>
      <c r="C12377" s="145" t="s">
        <v>49009</v>
      </c>
      <c r="D12377" s="145" t="s">
        <v>1549</v>
      </c>
      <c r="E12377" s="146">
        <v>5793.74</v>
      </c>
    </row>
    <row r="12378" spans="2:5" x14ac:dyDescent="0.2">
      <c r="B12378" s="144" t="s">
        <v>49010</v>
      </c>
      <c r="C12378" s="145" t="s">
        <v>49011</v>
      </c>
      <c r="D12378" s="145" t="s">
        <v>1549</v>
      </c>
      <c r="E12378" s="146">
        <v>5920.5</v>
      </c>
    </row>
    <row r="12379" spans="2:5" x14ac:dyDescent="0.2">
      <c r="B12379" s="144" t="s">
        <v>49012</v>
      </c>
      <c r="C12379" s="145" t="s">
        <v>49013</v>
      </c>
      <c r="D12379" s="145" t="s">
        <v>1549</v>
      </c>
      <c r="E12379" s="146">
        <v>5996.56</v>
      </c>
    </row>
    <row r="12380" spans="2:5" x14ac:dyDescent="0.2">
      <c r="B12380" s="144" t="s">
        <v>49014</v>
      </c>
      <c r="C12380" s="145" t="s">
        <v>49015</v>
      </c>
      <c r="D12380" s="145" t="s">
        <v>1549</v>
      </c>
      <c r="E12380" s="146">
        <v>2671.49</v>
      </c>
    </row>
    <row r="12381" spans="2:5" x14ac:dyDescent="0.2">
      <c r="B12381" s="144" t="s">
        <v>49016</v>
      </c>
      <c r="C12381" s="145" t="s">
        <v>49017</v>
      </c>
      <c r="D12381" s="145" t="s">
        <v>1549</v>
      </c>
      <c r="E12381" s="146">
        <v>3154.8</v>
      </c>
    </row>
    <row r="12382" spans="2:5" x14ac:dyDescent="0.2">
      <c r="B12382" s="144" t="s">
        <v>49018</v>
      </c>
      <c r="C12382" s="145" t="s">
        <v>49019</v>
      </c>
      <c r="D12382" s="145" t="s">
        <v>1549</v>
      </c>
      <c r="E12382" s="146">
        <v>3638.09</v>
      </c>
    </row>
    <row r="12383" spans="2:5" x14ac:dyDescent="0.2">
      <c r="B12383" s="144" t="s">
        <v>49020</v>
      </c>
      <c r="C12383" s="145" t="s">
        <v>49021</v>
      </c>
      <c r="D12383" s="145" t="s">
        <v>1549</v>
      </c>
      <c r="E12383" s="146">
        <v>4121.45</v>
      </c>
    </row>
    <row r="12384" spans="2:5" x14ac:dyDescent="0.2">
      <c r="B12384" s="144" t="s">
        <v>49022</v>
      </c>
      <c r="C12384" s="145" t="s">
        <v>49023</v>
      </c>
      <c r="D12384" s="145" t="s">
        <v>1549</v>
      </c>
      <c r="E12384" s="146">
        <v>4604.75</v>
      </c>
    </row>
    <row r="12385" spans="2:5" x14ac:dyDescent="0.2">
      <c r="B12385" s="144" t="s">
        <v>49024</v>
      </c>
      <c r="C12385" s="145" t="s">
        <v>49025</v>
      </c>
      <c r="D12385" s="145" t="s">
        <v>1549</v>
      </c>
      <c r="E12385" s="146">
        <v>5088.05</v>
      </c>
    </row>
    <row r="12386" spans="2:5" x14ac:dyDescent="0.2">
      <c r="B12386" s="144" t="s">
        <v>49026</v>
      </c>
      <c r="C12386" s="145" t="s">
        <v>49027</v>
      </c>
      <c r="D12386" s="145" t="s">
        <v>1549</v>
      </c>
      <c r="E12386" s="146">
        <v>5571.38</v>
      </c>
    </row>
    <row r="12387" spans="2:5" x14ac:dyDescent="0.2">
      <c r="B12387" s="144" t="s">
        <v>49028</v>
      </c>
      <c r="C12387" s="145" t="s">
        <v>49029</v>
      </c>
      <c r="D12387" s="145" t="s">
        <v>1549</v>
      </c>
      <c r="E12387" s="146">
        <v>6054.71</v>
      </c>
    </row>
    <row r="12388" spans="2:5" x14ac:dyDescent="0.2">
      <c r="B12388" s="144" t="s">
        <v>49030</v>
      </c>
      <c r="C12388" s="145" t="s">
        <v>49031</v>
      </c>
      <c r="D12388" s="145" t="s">
        <v>1549</v>
      </c>
      <c r="E12388" s="146">
        <v>6875.65</v>
      </c>
    </row>
    <row r="12389" spans="2:5" x14ac:dyDescent="0.2">
      <c r="B12389" s="144" t="s">
        <v>49032</v>
      </c>
      <c r="C12389" s="145" t="s">
        <v>49033</v>
      </c>
      <c r="D12389" s="145" t="s">
        <v>1549</v>
      </c>
      <c r="E12389" s="146">
        <v>7024.4</v>
      </c>
    </row>
    <row r="12390" spans="2:5" x14ac:dyDescent="0.2">
      <c r="B12390" s="144" t="s">
        <v>49034</v>
      </c>
      <c r="C12390" s="145" t="s">
        <v>49035</v>
      </c>
      <c r="D12390" s="145" t="s">
        <v>1549</v>
      </c>
      <c r="E12390" s="146">
        <v>7111.46</v>
      </c>
    </row>
    <row r="12391" spans="2:5" x14ac:dyDescent="0.2">
      <c r="B12391" s="144" t="s">
        <v>49036</v>
      </c>
      <c r="C12391" s="145" t="s">
        <v>49037</v>
      </c>
      <c r="D12391" s="145" t="s">
        <v>1549</v>
      </c>
      <c r="E12391" s="146">
        <v>2906.18</v>
      </c>
    </row>
    <row r="12392" spans="2:5" x14ac:dyDescent="0.2">
      <c r="B12392" s="144" t="s">
        <v>49038</v>
      </c>
      <c r="C12392" s="145" t="s">
        <v>49039</v>
      </c>
      <c r="D12392" s="145" t="s">
        <v>1549</v>
      </c>
      <c r="E12392" s="146">
        <v>3450.39</v>
      </c>
    </row>
    <row r="12393" spans="2:5" x14ac:dyDescent="0.2">
      <c r="B12393" s="144" t="s">
        <v>49040</v>
      </c>
      <c r="C12393" s="145" t="s">
        <v>49041</v>
      </c>
      <c r="D12393" s="145" t="s">
        <v>1549</v>
      </c>
      <c r="E12393" s="146">
        <v>3994.59</v>
      </c>
    </row>
    <row r="12394" spans="2:5" x14ac:dyDescent="0.2">
      <c r="B12394" s="144" t="s">
        <v>49042</v>
      </c>
      <c r="C12394" s="145" t="s">
        <v>49043</v>
      </c>
      <c r="D12394" s="145" t="s">
        <v>1549</v>
      </c>
      <c r="E12394" s="146">
        <v>4538.76</v>
      </c>
    </row>
    <row r="12395" spans="2:5" x14ac:dyDescent="0.2">
      <c r="B12395" s="144" t="s">
        <v>49044</v>
      </c>
      <c r="C12395" s="145" t="s">
        <v>49045</v>
      </c>
      <c r="D12395" s="145" t="s">
        <v>1549</v>
      </c>
      <c r="E12395" s="146">
        <v>5082.87</v>
      </c>
    </row>
    <row r="12396" spans="2:5" x14ac:dyDescent="0.2">
      <c r="B12396" s="144" t="s">
        <v>49046</v>
      </c>
      <c r="C12396" s="145" t="s">
        <v>49047</v>
      </c>
      <c r="D12396" s="145" t="s">
        <v>1549</v>
      </c>
      <c r="E12396" s="146">
        <v>5627.03</v>
      </c>
    </row>
    <row r="12397" spans="2:5" x14ac:dyDescent="0.2">
      <c r="B12397" s="144" t="s">
        <v>49048</v>
      </c>
      <c r="C12397" s="145" t="s">
        <v>49049</v>
      </c>
      <c r="D12397" s="145" t="s">
        <v>1549</v>
      </c>
      <c r="E12397" s="146">
        <v>6171.18</v>
      </c>
    </row>
    <row r="12398" spans="2:5" x14ac:dyDescent="0.2">
      <c r="B12398" s="144" t="s">
        <v>49050</v>
      </c>
      <c r="C12398" s="145" t="s">
        <v>49051</v>
      </c>
      <c r="D12398" s="145" t="s">
        <v>1549</v>
      </c>
      <c r="E12398" s="146">
        <v>6715.36</v>
      </c>
    </row>
    <row r="12399" spans="2:5" x14ac:dyDescent="0.2">
      <c r="B12399" s="144" t="s">
        <v>49052</v>
      </c>
      <c r="C12399" s="145" t="s">
        <v>49053</v>
      </c>
      <c r="D12399" s="145" t="s">
        <v>1549</v>
      </c>
      <c r="E12399" s="146">
        <v>7638.09</v>
      </c>
    </row>
    <row r="12400" spans="2:5" x14ac:dyDescent="0.2">
      <c r="B12400" s="144" t="s">
        <v>49054</v>
      </c>
      <c r="C12400" s="145" t="s">
        <v>49055</v>
      </c>
      <c r="D12400" s="145" t="s">
        <v>1549</v>
      </c>
      <c r="E12400" s="146">
        <v>7809.84</v>
      </c>
    </row>
    <row r="12401" spans="2:5" x14ac:dyDescent="0.2">
      <c r="B12401" s="144" t="s">
        <v>49056</v>
      </c>
      <c r="C12401" s="145" t="s">
        <v>49057</v>
      </c>
      <c r="D12401" s="145" t="s">
        <v>1549</v>
      </c>
      <c r="E12401" s="146">
        <v>7911.23</v>
      </c>
    </row>
    <row r="12402" spans="2:5" x14ac:dyDescent="0.2">
      <c r="B12402" s="144" t="s">
        <v>49058</v>
      </c>
      <c r="C12402" s="145" t="s">
        <v>49059</v>
      </c>
      <c r="D12402" s="145" t="s">
        <v>1549</v>
      </c>
      <c r="E12402" s="146">
        <v>3593.26</v>
      </c>
    </row>
    <row r="12403" spans="2:5" x14ac:dyDescent="0.2">
      <c r="B12403" s="144" t="s">
        <v>49060</v>
      </c>
      <c r="C12403" s="145" t="s">
        <v>49061</v>
      </c>
      <c r="D12403" s="145" t="s">
        <v>1549</v>
      </c>
      <c r="E12403" s="146">
        <v>4304.8900000000003</v>
      </c>
    </row>
    <row r="12404" spans="2:5" x14ac:dyDescent="0.2">
      <c r="B12404" s="144" t="s">
        <v>49062</v>
      </c>
      <c r="C12404" s="145" t="s">
        <v>49063</v>
      </c>
      <c r="D12404" s="145" t="s">
        <v>1549</v>
      </c>
      <c r="E12404" s="146">
        <v>5016.47</v>
      </c>
    </row>
    <row r="12405" spans="2:5" x14ac:dyDescent="0.2">
      <c r="B12405" s="144" t="s">
        <v>49064</v>
      </c>
      <c r="C12405" s="145" t="s">
        <v>49065</v>
      </c>
      <c r="D12405" s="145" t="s">
        <v>1549</v>
      </c>
      <c r="E12405" s="146">
        <v>5728.02</v>
      </c>
    </row>
    <row r="12406" spans="2:5" x14ac:dyDescent="0.2">
      <c r="B12406" s="144" t="s">
        <v>49066</v>
      </c>
      <c r="C12406" s="145" t="s">
        <v>49067</v>
      </c>
      <c r="D12406" s="145" t="s">
        <v>1549</v>
      </c>
      <c r="E12406" s="146">
        <v>6442.27</v>
      </c>
    </row>
    <row r="12407" spans="2:5" x14ac:dyDescent="0.2">
      <c r="B12407" s="144" t="s">
        <v>49068</v>
      </c>
      <c r="C12407" s="145" t="s">
        <v>49069</v>
      </c>
      <c r="D12407" s="145" t="s">
        <v>1549</v>
      </c>
      <c r="E12407" s="146">
        <v>7153.88</v>
      </c>
    </row>
    <row r="12408" spans="2:5" x14ac:dyDescent="0.2">
      <c r="B12408" s="144" t="s">
        <v>49070</v>
      </c>
      <c r="C12408" s="145" t="s">
        <v>49071</v>
      </c>
      <c r="D12408" s="145" t="s">
        <v>1549</v>
      </c>
      <c r="E12408" s="146">
        <v>7969.4</v>
      </c>
    </row>
    <row r="12409" spans="2:5" x14ac:dyDescent="0.2">
      <c r="B12409" s="144" t="s">
        <v>49072</v>
      </c>
      <c r="C12409" s="145" t="s">
        <v>49073</v>
      </c>
      <c r="D12409" s="145" t="s">
        <v>1549</v>
      </c>
      <c r="E12409" s="146">
        <v>8577.08</v>
      </c>
    </row>
    <row r="12410" spans="2:5" x14ac:dyDescent="0.2">
      <c r="B12410" s="144" t="s">
        <v>49074</v>
      </c>
      <c r="C12410" s="145" t="s">
        <v>49075</v>
      </c>
      <c r="D12410" s="145" t="s">
        <v>1549</v>
      </c>
      <c r="E12410" s="146">
        <v>9787.07</v>
      </c>
    </row>
    <row r="12411" spans="2:5" x14ac:dyDescent="0.2">
      <c r="B12411" s="144" t="s">
        <v>49076</v>
      </c>
      <c r="C12411" s="145" t="s">
        <v>49077</v>
      </c>
      <c r="D12411" s="145" t="s">
        <v>1549</v>
      </c>
      <c r="E12411" s="146">
        <v>10007.44</v>
      </c>
    </row>
    <row r="12412" spans="2:5" x14ac:dyDescent="0.2">
      <c r="B12412" s="144" t="s">
        <v>49078</v>
      </c>
      <c r="C12412" s="145" t="s">
        <v>49079</v>
      </c>
      <c r="D12412" s="145" t="s">
        <v>1549</v>
      </c>
      <c r="E12412" s="146">
        <v>10141.290000000001</v>
      </c>
    </row>
    <row r="12413" spans="2:5" x14ac:dyDescent="0.2">
      <c r="B12413" s="144" t="s">
        <v>49080</v>
      </c>
      <c r="C12413" s="145" t="s">
        <v>49081</v>
      </c>
      <c r="D12413" s="145" t="s">
        <v>1549</v>
      </c>
      <c r="E12413" s="146">
        <v>7924.77</v>
      </c>
    </row>
    <row r="12414" spans="2:5" x14ac:dyDescent="0.2">
      <c r="B12414" s="144" t="s">
        <v>49082</v>
      </c>
      <c r="C12414" s="145" t="s">
        <v>49083</v>
      </c>
      <c r="D12414" s="145" t="s">
        <v>1549</v>
      </c>
      <c r="E12414" s="146">
        <v>9212.16</v>
      </c>
    </row>
    <row r="12415" spans="2:5" x14ac:dyDescent="0.2">
      <c r="B12415" s="144" t="s">
        <v>49084</v>
      </c>
      <c r="C12415" s="145" t="s">
        <v>49085</v>
      </c>
      <c r="D12415" s="145" t="s">
        <v>1549</v>
      </c>
      <c r="E12415" s="146">
        <v>10496.79</v>
      </c>
    </row>
    <row r="12416" spans="2:5" x14ac:dyDescent="0.2">
      <c r="B12416" s="144" t="s">
        <v>49086</v>
      </c>
      <c r="C12416" s="145" t="s">
        <v>49087</v>
      </c>
      <c r="D12416" s="145" t="s">
        <v>1549</v>
      </c>
      <c r="E12416" s="146">
        <v>11784.19</v>
      </c>
    </row>
    <row r="12417" spans="2:5" x14ac:dyDescent="0.2">
      <c r="B12417" s="144" t="s">
        <v>49088</v>
      </c>
      <c r="C12417" s="145" t="s">
        <v>49089</v>
      </c>
      <c r="D12417" s="145" t="s">
        <v>1549</v>
      </c>
      <c r="E12417" s="146">
        <v>13068.95</v>
      </c>
    </row>
    <row r="12418" spans="2:5" x14ac:dyDescent="0.2">
      <c r="B12418" s="144" t="s">
        <v>49090</v>
      </c>
      <c r="C12418" s="145" t="s">
        <v>49091</v>
      </c>
      <c r="D12418" s="145" t="s">
        <v>1549</v>
      </c>
      <c r="E12418" s="146">
        <v>14353.61</v>
      </c>
    </row>
    <row r="12419" spans="2:5" x14ac:dyDescent="0.2">
      <c r="B12419" s="144" t="s">
        <v>49092</v>
      </c>
      <c r="C12419" s="145" t="s">
        <v>49093</v>
      </c>
      <c r="D12419" s="145" t="s">
        <v>1549</v>
      </c>
      <c r="E12419" s="146">
        <v>15641</v>
      </c>
    </row>
    <row r="12420" spans="2:5" x14ac:dyDescent="0.2">
      <c r="B12420" s="144" t="s">
        <v>49094</v>
      </c>
      <c r="C12420" s="145" t="s">
        <v>49095</v>
      </c>
      <c r="D12420" s="145" t="s">
        <v>1549</v>
      </c>
      <c r="E12420" s="146">
        <v>16925.62</v>
      </c>
    </row>
    <row r="12421" spans="2:5" x14ac:dyDescent="0.2">
      <c r="B12421" s="144" t="s">
        <v>49096</v>
      </c>
      <c r="C12421" s="145" t="s">
        <v>49097</v>
      </c>
      <c r="D12421" s="145" t="s">
        <v>1549</v>
      </c>
      <c r="E12421" s="146">
        <v>18210.330000000002</v>
      </c>
    </row>
    <row r="12422" spans="2:5" x14ac:dyDescent="0.2">
      <c r="B12422" s="144" t="s">
        <v>49098</v>
      </c>
      <c r="C12422" s="145" t="s">
        <v>49099</v>
      </c>
      <c r="D12422" s="145" t="s">
        <v>1549</v>
      </c>
      <c r="E12422" s="146">
        <v>19497.740000000002</v>
      </c>
    </row>
    <row r="12423" spans="2:5" x14ac:dyDescent="0.2">
      <c r="B12423" s="144" t="s">
        <v>49100</v>
      </c>
      <c r="C12423" s="145" t="s">
        <v>49101</v>
      </c>
      <c r="D12423" s="145" t="s">
        <v>1549</v>
      </c>
      <c r="E12423" s="146">
        <v>21562.959999999999</v>
      </c>
    </row>
    <row r="12424" spans="2:5" x14ac:dyDescent="0.2">
      <c r="B12424" s="144" t="s">
        <v>49102</v>
      </c>
      <c r="C12424" s="145" t="s">
        <v>49103</v>
      </c>
      <c r="D12424" s="145" t="s">
        <v>1549</v>
      </c>
      <c r="E12424" s="146">
        <v>21922.799999999999</v>
      </c>
    </row>
    <row r="12425" spans="2:5" x14ac:dyDescent="0.2">
      <c r="B12425" s="144" t="s">
        <v>49104</v>
      </c>
      <c r="C12425" s="145" t="s">
        <v>49105</v>
      </c>
      <c r="D12425" s="145" t="s">
        <v>1549</v>
      </c>
      <c r="E12425" s="146">
        <v>22141.47</v>
      </c>
    </row>
    <row r="12426" spans="2:5" x14ac:dyDescent="0.2">
      <c r="B12426" s="144" t="s">
        <v>49106</v>
      </c>
      <c r="C12426" s="145" t="s">
        <v>49107</v>
      </c>
      <c r="D12426" s="145" t="s">
        <v>1549</v>
      </c>
      <c r="E12426" s="146">
        <v>14094.44</v>
      </c>
    </row>
    <row r="12427" spans="2:5" x14ac:dyDescent="0.2">
      <c r="B12427" s="144" t="s">
        <v>49108</v>
      </c>
      <c r="C12427" s="145" t="s">
        <v>49109</v>
      </c>
      <c r="D12427" s="145" t="s">
        <v>1549</v>
      </c>
      <c r="E12427" s="146">
        <v>16261.46</v>
      </c>
    </row>
    <row r="12428" spans="2:5" x14ac:dyDescent="0.2">
      <c r="B12428" s="144" t="s">
        <v>49110</v>
      </c>
      <c r="C12428" s="145" t="s">
        <v>49111</v>
      </c>
      <c r="D12428" s="145" t="s">
        <v>1549</v>
      </c>
      <c r="E12428" s="146">
        <v>18431.240000000002</v>
      </c>
    </row>
    <row r="12429" spans="2:5" x14ac:dyDescent="0.2">
      <c r="B12429" s="144" t="s">
        <v>49112</v>
      </c>
      <c r="C12429" s="145" t="s">
        <v>49113</v>
      </c>
      <c r="D12429" s="145" t="s">
        <v>1549</v>
      </c>
      <c r="E12429" s="146">
        <v>20600.91</v>
      </c>
    </row>
    <row r="12430" spans="2:5" x14ac:dyDescent="0.2">
      <c r="B12430" s="144" t="s">
        <v>49114</v>
      </c>
      <c r="C12430" s="145" t="s">
        <v>49115</v>
      </c>
      <c r="D12430" s="145" t="s">
        <v>1549</v>
      </c>
      <c r="E12430" s="146">
        <v>22767.9</v>
      </c>
    </row>
    <row r="12431" spans="2:5" x14ac:dyDescent="0.2">
      <c r="B12431" s="144" t="s">
        <v>49116</v>
      </c>
      <c r="C12431" s="145" t="s">
        <v>49117</v>
      </c>
      <c r="D12431" s="145" t="s">
        <v>1549</v>
      </c>
      <c r="E12431" s="146">
        <v>24937.66</v>
      </c>
    </row>
    <row r="12432" spans="2:5" x14ac:dyDescent="0.2">
      <c r="B12432" s="144" t="s">
        <v>49118</v>
      </c>
      <c r="C12432" s="145" t="s">
        <v>49119</v>
      </c>
      <c r="D12432" s="145" t="s">
        <v>1549</v>
      </c>
      <c r="E12432" s="146">
        <v>27107.38</v>
      </c>
    </row>
    <row r="12433" spans="2:5" x14ac:dyDescent="0.2">
      <c r="B12433" s="144" t="s">
        <v>49120</v>
      </c>
      <c r="C12433" s="145" t="s">
        <v>49121</v>
      </c>
      <c r="D12433" s="145" t="s">
        <v>1549</v>
      </c>
      <c r="E12433" s="146">
        <v>29274.34</v>
      </c>
    </row>
    <row r="12434" spans="2:5" x14ac:dyDescent="0.2">
      <c r="B12434" s="144" t="s">
        <v>49122</v>
      </c>
      <c r="C12434" s="145" t="s">
        <v>49123</v>
      </c>
      <c r="D12434" s="145" t="s">
        <v>1549</v>
      </c>
      <c r="E12434" s="146">
        <v>31444.1</v>
      </c>
    </row>
    <row r="12435" spans="2:5" x14ac:dyDescent="0.2">
      <c r="B12435" s="144" t="s">
        <v>49124</v>
      </c>
      <c r="C12435" s="145" t="s">
        <v>49125</v>
      </c>
      <c r="D12435" s="145" t="s">
        <v>1549</v>
      </c>
      <c r="E12435" s="146">
        <v>33613.870000000003</v>
      </c>
    </row>
    <row r="12436" spans="2:5" x14ac:dyDescent="0.2">
      <c r="B12436" s="144" t="s">
        <v>49126</v>
      </c>
      <c r="C12436" s="145" t="s">
        <v>49127</v>
      </c>
      <c r="D12436" s="145" t="s">
        <v>1549</v>
      </c>
      <c r="E12436" s="146">
        <v>37086.11</v>
      </c>
    </row>
    <row r="12437" spans="2:5" x14ac:dyDescent="0.2">
      <c r="B12437" s="144" t="s">
        <v>49128</v>
      </c>
      <c r="C12437" s="145" t="s">
        <v>49129</v>
      </c>
      <c r="D12437" s="145" t="s">
        <v>1549</v>
      </c>
      <c r="E12437" s="146">
        <v>37709.379999999997</v>
      </c>
    </row>
    <row r="12438" spans="2:5" x14ac:dyDescent="0.2">
      <c r="B12438" s="144" t="s">
        <v>49130</v>
      </c>
      <c r="C12438" s="145" t="s">
        <v>49131</v>
      </c>
      <c r="D12438" s="145" t="s">
        <v>1549</v>
      </c>
      <c r="E12438" s="146">
        <v>38082.78</v>
      </c>
    </row>
    <row r="12439" spans="2:5" x14ac:dyDescent="0.2">
      <c r="B12439" s="144" t="s">
        <v>49132</v>
      </c>
      <c r="C12439" s="145" t="s">
        <v>49133</v>
      </c>
      <c r="D12439" s="145" t="s">
        <v>1549</v>
      </c>
      <c r="E12439" s="146">
        <v>19202.03</v>
      </c>
    </row>
    <row r="12440" spans="2:5" x14ac:dyDescent="0.2">
      <c r="B12440" s="144" t="s">
        <v>49134</v>
      </c>
      <c r="C12440" s="145" t="s">
        <v>49135</v>
      </c>
      <c r="D12440" s="145" t="s">
        <v>1549</v>
      </c>
      <c r="E12440" s="146">
        <v>22087.24</v>
      </c>
    </row>
    <row r="12441" spans="2:5" x14ac:dyDescent="0.2">
      <c r="B12441" s="144" t="s">
        <v>49136</v>
      </c>
      <c r="C12441" s="145" t="s">
        <v>49137</v>
      </c>
      <c r="D12441" s="145" t="s">
        <v>1549</v>
      </c>
      <c r="E12441" s="146">
        <v>24975.18</v>
      </c>
    </row>
    <row r="12442" spans="2:5" x14ac:dyDescent="0.2">
      <c r="B12442" s="144" t="s">
        <v>49138</v>
      </c>
      <c r="C12442" s="145" t="s">
        <v>49139</v>
      </c>
      <c r="D12442" s="145" t="s">
        <v>1549</v>
      </c>
      <c r="E12442" s="146">
        <v>27860.45</v>
      </c>
    </row>
    <row r="12443" spans="2:5" x14ac:dyDescent="0.2">
      <c r="B12443" s="144" t="s">
        <v>49140</v>
      </c>
      <c r="C12443" s="145" t="s">
        <v>49141</v>
      </c>
      <c r="D12443" s="145" t="s">
        <v>1549</v>
      </c>
      <c r="E12443" s="146">
        <v>30748.400000000001</v>
      </c>
    </row>
    <row r="12444" spans="2:5" x14ac:dyDescent="0.2">
      <c r="B12444" s="144" t="s">
        <v>49142</v>
      </c>
      <c r="C12444" s="145" t="s">
        <v>49143</v>
      </c>
      <c r="D12444" s="145" t="s">
        <v>1549</v>
      </c>
      <c r="E12444" s="146">
        <v>33633.599999999999</v>
      </c>
    </row>
    <row r="12445" spans="2:5" x14ac:dyDescent="0.2">
      <c r="B12445" s="144" t="s">
        <v>49144</v>
      </c>
      <c r="C12445" s="145" t="s">
        <v>49145</v>
      </c>
      <c r="D12445" s="145" t="s">
        <v>1549</v>
      </c>
      <c r="E12445" s="146">
        <v>36521.51</v>
      </c>
    </row>
    <row r="12446" spans="2:5" x14ac:dyDescent="0.2">
      <c r="B12446" s="144" t="s">
        <v>49146</v>
      </c>
      <c r="C12446" s="145" t="s">
        <v>49147</v>
      </c>
      <c r="D12446" s="145" t="s">
        <v>1549</v>
      </c>
      <c r="E12446" s="146">
        <v>39409.5</v>
      </c>
    </row>
    <row r="12447" spans="2:5" x14ac:dyDescent="0.2">
      <c r="B12447" s="144" t="s">
        <v>49148</v>
      </c>
      <c r="C12447" s="145" t="s">
        <v>49149</v>
      </c>
      <c r="D12447" s="145" t="s">
        <v>1549</v>
      </c>
      <c r="E12447" s="146">
        <v>42294.69</v>
      </c>
    </row>
    <row r="12448" spans="2:5" x14ac:dyDescent="0.2">
      <c r="B12448" s="144" t="s">
        <v>49150</v>
      </c>
      <c r="C12448" s="145" t="s">
        <v>49151</v>
      </c>
      <c r="D12448" s="145" t="s">
        <v>1549</v>
      </c>
      <c r="E12448" s="146">
        <v>45182.63</v>
      </c>
    </row>
    <row r="12449" spans="2:5" x14ac:dyDescent="0.2">
      <c r="B12449" s="144" t="s">
        <v>49152</v>
      </c>
      <c r="C12449" s="145" t="s">
        <v>49153</v>
      </c>
      <c r="D12449" s="145" t="s">
        <v>1549</v>
      </c>
      <c r="E12449" s="146">
        <v>49798.5</v>
      </c>
    </row>
    <row r="12450" spans="2:5" x14ac:dyDescent="0.2">
      <c r="B12450" s="144" t="s">
        <v>49154</v>
      </c>
      <c r="C12450" s="145" t="s">
        <v>49155</v>
      </c>
      <c r="D12450" s="145" t="s">
        <v>1549</v>
      </c>
      <c r="E12450" s="146">
        <v>50636.04</v>
      </c>
    </row>
    <row r="12451" spans="2:5" x14ac:dyDescent="0.2">
      <c r="B12451" s="144" t="s">
        <v>49156</v>
      </c>
      <c r="C12451" s="145" t="s">
        <v>49157</v>
      </c>
      <c r="D12451" s="145" t="s">
        <v>1549</v>
      </c>
      <c r="E12451" s="146">
        <v>51135.79</v>
      </c>
    </row>
    <row r="12452" spans="2:5" x14ac:dyDescent="0.2">
      <c r="B12452" s="144" t="s">
        <v>49158</v>
      </c>
      <c r="C12452" s="145" t="s">
        <v>49159</v>
      </c>
      <c r="D12452" s="145" t="s">
        <v>1549</v>
      </c>
      <c r="E12452" s="146">
        <v>1799.09</v>
      </c>
    </row>
    <row r="12453" spans="2:5" x14ac:dyDescent="0.2">
      <c r="B12453" s="144" t="s">
        <v>49160</v>
      </c>
      <c r="C12453" s="145" t="s">
        <v>49161</v>
      </c>
      <c r="D12453" s="145" t="s">
        <v>1549</v>
      </c>
      <c r="E12453" s="146">
        <v>1962.95</v>
      </c>
    </row>
    <row r="12454" spans="2:5" x14ac:dyDescent="0.2">
      <c r="B12454" s="144" t="s">
        <v>49162</v>
      </c>
      <c r="C12454" s="145" t="s">
        <v>49163</v>
      </c>
      <c r="D12454" s="145" t="s">
        <v>1549</v>
      </c>
      <c r="E12454" s="146">
        <v>2126.8200000000002</v>
      </c>
    </row>
    <row r="12455" spans="2:5" x14ac:dyDescent="0.2">
      <c r="B12455" s="144" t="s">
        <v>49164</v>
      </c>
      <c r="C12455" s="145" t="s">
        <v>49165</v>
      </c>
      <c r="D12455" s="145" t="s">
        <v>1549</v>
      </c>
      <c r="E12455" s="146">
        <v>2421.6</v>
      </c>
    </row>
    <row r="12456" spans="2:5" x14ac:dyDescent="0.2">
      <c r="B12456" s="144" t="s">
        <v>49166</v>
      </c>
      <c r="C12456" s="145" t="s">
        <v>49167</v>
      </c>
      <c r="D12456" s="145" t="s">
        <v>1549</v>
      </c>
      <c r="E12456" s="146">
        <v>2458.48</v>
      </c>
    </row>
    <row r="12457" spans="2:5" x14ac:dyDescent="0.2">
      <c r="B12457" s="144" t="s">
        <v>49168</v>
      </c>
      <c r="C12457" s="145" t="s">
        <v>49169</v>
      </c>
      <c r="D12457" s="145" t="s">
        <v>1549</v>
      </c>
      <c r="E12457" s="146">
        <v>2481.13</v>
      </c>
    </row>
    <row r="12458" spans="2:5" x14ac:dyDescent="0.2">
      <c r="B12458" s="144" t="s">
        <v>49170</v>
      </c>
      <c r="C12458" s="145" t="s">
        <v>49171</v>
      </c>
      <c r="D12458" s="145" t="s">
        <v>1549</v>
      </c>
      <c r="E12458" s="146">
        <v>9639.4699999999993</v>
      </c>
    </row>
    <row r="12459" spans="2:5" x14ac:dyDescent="0.2">
      <c r="B12459" s="144" t="s">
        <v>49172</v>
      </c>
      <c r="C12459" s="145" t="s">
        <v>49173</v>
      </c>
      <c r="D12459" s="145" t="s">
        <v>1549</v>
      </c>
      <c r="E12459" s="146">
        <v>11190.28</v>
      </c>
    </row>
    <row r="12460" spans="2:5" x14ac:dyDescent="0.2">
      <c r="B12460" s="144" t="s">
        <v>49174</v>
      </c>
      <c r="C12460" s="145" t="s">
        <v>49175</v>
      </c>
      <c r="D12460" s="145" t="s">
        <v>1549</v>
      </c>
      <c r="E12460" s="146">
        <v>12741.04</v>
      </c>
    </row>
    <row r="12461" spans="2:5" x14ac:dyDescent="0.2">
      <c r="B12461" s="144" t="s">
        <v>49176</v>
      </c>
      <c r="C12461" s="145" t="s">
        <v>49177</v>
      </c>
      <c r="D12461" s="145" t="s">
        <v>1549</v>
      </c>
      <c r="E12461" s="146">
        <v>14291.77</v>
      </c>
    </row>
    <row r="12462" spans="2:5" x14ac:dyDescent="0.2">
      <c r="B12462" s="144" t="s">
        <v>49178</v>
      </c>
      <c r="C12462" s="145" t="s">
        <v>49179</v>
      </c>
      <c r="D12462" s="145" t="s">
        <v>1549</v>
      </c>
      <c r="E12462" s="146">
        <v>15842.45</v>
      </c>
    </row>
    <row r="12463" spans="2:5" x14ac:dyDescent="0.2">
      <c r="B12463" s="144" t="s">
        <v>49180</v>
      </c>
      <c r="C12463" s="145" t="s">
        <v>49181</v>
      </c>
      <c r="D12463" s="145" t="s">
        <v>1549</v>
      </c>
      <c r="E12463" s="146">
        <v>17393.259999999998</v>
      </c>
    </row>
    <row r="12464" spans="2:5" x14ac:dyDescent="0.2">
      <c r="B12464" s="144" t="s">
        <v>49182</v>
      </c>
      <c r="C12464" s="145" t="s">
        <v>49183</v>
      </c>
      <c r="D12464" s="145" t="s">
        <v>1549</v>
      </c>
      <c r="E12464" s="146">
        <v>18941.240000000002</v>
      </c>
    </row>
    <row r="12465" spans="2:5" x14ac:dyDescent="0.2">
      <c r="B12465" s="144" t="s">
        <v>49184</v>
      </c>
      <c r="C12465" s="145" t="s">
        <v>49185</v>
      </c>
      <c r="D12465" s="145" t="s">
        <v>1549</v>
      </c>
      <c r="E12465" s="146">
        <v>20492.02</v>
      </c>
    </row>
    <row r="12466" spans="2:5" x14ac:dyDescent="0.2">
      <c r="B12466" s="144" t="s">
        <v>49186</v>
      </c>
      <c r="C12466" s="145" t="s">
        <v>49187</v>
      </c>
      <c r="D12466" s="145" t="s">
        <v>1549</v>
      </c>
      <c r="E12466" s="146">
        <v>22042.720000000001</v>
      </c>
    </row>
    <row r="12467" spans="2:5" x14ac:dyDescent="0.2">
      <c r="B12467" s="144" t="s">
        <v>49188</v>
      </c>
      <c r="C12467" s="145" t="s">
        <v>49189</v>
      </c>
      <c r="D12467" s="145" t="s">
        <v>1549</v>
      </c>
      <c r="E12467" s="146">
        <v>23593.48</v>
      </c>
    </row>
    <row r="12468" spans="2:5" x14ac:dyDescent="0.2">
      <c r="B12468" s="144" t="s">
        <v>49190</v>
      </c>
      <c r="C12468" s="145" t="s">
        <v>49191</v>
      </c>
      <c r="D12468" s="145" t="s">
        <v>1549</v>
      </c>
      <c r="E12468" s="146">
        <v>26081.71</v>
      </c>
    </row>
    <row r="12469" spans="2:5" x14ac:dyDescent="0.2">
      <c r="B12469" s="144" t="s">
        <v>49192</v>
      </c>
      <c r="C12469" s="145" t="s">
        <v>49193</v>
      </c>
      <c r="D12469" s="145" t="s">
        <v>1549</v>
      </c>
      <c r="E12469" s="146">
        <v>26081.71</v>
      </c>
    </row>
    <row r="12470" spans="2:5" x14ac:dyDescent="0.2">
      <c r="B12470" s="144" t="s">
        <v>49194</v>
      </c>
      <c r="C12470" s="145" t="s">
        <v>49195</v>
      </c>
      <c r="D12470" s="145" t="s">
        <v>1549</v>
      </c>
      <c r="E12470" s="146">
        <v>26785.79</v>
      </c>
    </row>
    <row r="12471" spans="2:5" x14ac:dyDescent="0.2">
      <c r="B12471" s="144" t="s">
        <v>49196</v>
      </c>
      <c r="C12471" s="145" t="s">
        <v>49197</v>
      </c>
      <c r="D12471" s="145" t="s">
        <v>1549</v>
      </c>
      <c r="E12471" s="146">
        <v>13014.69</v>
      </c>
    </row>
    <row r="12472" spans="2:5" x14ac:dyDescent="0.2">
      <c r="B12472" s="144" t="s">
        <v>49198</v>
      </c>
      <c r="C12472" s="145" t="s">
        <v>49199</v>
      </c>
      <c r="D12472" s="145" t="s">
        <v>1549</v>
      </c>
      <c r="E12472" s="146">
        <v>14852.83</v>
      </c>
    </row>
    <row r="12473" spans="2:5" x14ac:dyDescent="0.2">
      <c r="B12473" s="144" t="s">
        <v>49200</v>
      </c>
      <c r="C12473" s="145" t="s">
        <v>49201</v>
      </c>
      <c r="D12473" s="145" t="s">
        <v>1549</v>
      </c>
      <c r="E12473" s="146">
        <v>16690.990000000002</v>
      </c>
    </row>
    <row r="12474" spans="2:5" x14ac:dyDescent="0.2">
      <c r="B12474" s="144" t="s">
        <v>49202</v>
      </c>
      <c r="C12474" s="145" t="s">
        <v>49203</v>
      </c>
      <c r="D12474" s="145" t="s">
        <v>1549</v>
      </c>
      <c r="E12474" s="146">
        <v>18529.099999999999</v>
      </c>
    </row>
    <row r="12475" spans="2:5" x14ac:dyDescent="0.2">
      <c r="B12475" s="144" t="s">
        <v>49204</v>
      </c>
      <c r="C12475" s="145" t="s">
        <v>49205</v>
      </c>
      <c r="D12475" s="145" t="s">
        <v>1549</v>
      </c>
      <c r="E12475" s="146">
        <v>20367.21</v>
      </c>
    </row>
    <row r="12476" spans="2:5" x14ac:dyDescent="0.2">
      <c r="B12476" s="144" t="s">
        <v>49206</v>
      </c>
      <c r="C12476" s="145" t="s">
        <v>49207</v>
      </c>
      <c r="D12476" s="145" t="s">
        <v>1549</v>
      </c>
      <c r="E12476" s="146">
        <v>22205.39</v>
      </c>
    </row>
    <row r="12477" spans="2:5" x14ac:dyDescent="0.2">
      <c r="B12477" s="144" t="s">
        <v>49208</v>
      </c>
      <c r="C12477" s="145" t="s">
        <v>49209</v>
      </c>
      <c r="D12477" s="145" t="s">
        <v>1549</v>
      </c>
      <c r="E12477" s="146">
        <v>24043.48</v>
      </c>
    </row>
    <row r="12478" spans="2:5" x14ac:dyDescent="0.2">
      <c r="B12478" s="144" t="s">
        <v>49210</v>
      </c>
      <c r="C12478" s="145" t="s">
        <v>49211</v>
      </c>
      <c r="D12478" s="145" t="s">
        <v>1549</v>
      </c>
      <c r="E12478" s="146">
        <v>25881.64</v>
      </c>
    </row>
    <row r="12479" spans="2:5" x14ac:dyDescent="0.2">
      <c r="B12479" s="144" t="s">
        <v>49212</v>
      </c>
      <c r="C12479" s="145" t="s">
        <v>49213</v>
      </c>
      <c r="D12479" s="145" t="s">
        <v>1549</v>
      </c>
      <c r="E12479" s="146">
        <v>27719.75</v>
      </c>
    </row>
    <row r="12480" spans="2:5" x14ac:dyDescent="0.2">
      <c r="B12480" s="144" t="s">
        <v>49214</v>
      </c>
      <c r="C12480" s="145" t="s">
        <v>49215</v>
      </c>
      <c r="D12480" s="145" t="s">
        <v>1549</v>
      </c>
      <c r="E12480" s="146">
        <v>29557.87</v>
      </c>
    </row>
    <row r="12481" spans="2:5" x14ac:dyDescent="0.2">
      <c r="B12481" s="144" t="s">
        <v>49216</v>
      </c>
      <c r="C12481" s="145" t="s">
        <v>49217</v>
      </c>
      <c r="D12481" s="145" t="s">
        <v>1549</v>
      </c>
      <c r="E12481" s="146">
        <v>32504.94</v>
      </c>
    </row>
    <row r="12482" spans="2:5" x14ac:dyDescent="0.2">
      <c r="B12482" s="144" t="s">
        <v>49218</v>
      </c>
      <c r="C12482" s="145" t="s">
        <v>49219</v>
      </c>
      <c r="D12482" s="145" t="s">
        <v>1549</v>
      </c>
      <c r="E12482" s="146">
        <v>33029.25</v>
      </c>
    </row>
    <row r="12483" spans="2:5" x14ac:dyDescent="0.2">
      <c r="B12483" s="144" t="s">
        <v>49220</v>
      </c>
      <c r="C12483" s="145" t="s">
        <v>49221</v>
      </c>
      <c r="D12483" s="145" t="s">
        <v>1549</v>
      </c>
      <c r="E12483" s="146">
        <v>33343.31</v>
      </c>
    </row>
    <row r="12484" spans="2:5" x14ac:dyDescent="0.2">
      <c r="B12484" s="144" t="s">
        <v>49222</v>
      </c>
      <c r="C12484" s="145" t="s">
        <v>49223</v>
      </c>
      <c r="D12484" s="145" t="s">
        <v>1549</v>
      </c>
      <c r="E12484" s="146">
        <v>429.45</v>
      </c>
    </row>
    <row r="12485" spans="2:5" x14ac:dyDescent="0.2">
      <c r="B12485" s="144" t="s">
        <v>49224</v>
      </c>
      <c r="C12485" s="145" t="s">
        <v>49225</v>
      </c>
      <c r="D12485" s="145" t="s">
        <v>1549</v>
      </c>
      <c r="E12485" s="146">
        <v>708.77</v>
      </c>
    </row>
    <row r="12486" spans="2:5" x14ac:dyDescent="0.2">
      <c r="B12486" s="144" t="s">
        <v>49226</v>
      </c>
      <c r="C12486" s="145" t="s">
        <v>49227</v>
      </c>
      <c r="D12486" s="145" t="s">
        <v>1549</v>
      </c>
      <c r="E12486" s="146">
        <v>843.91</v>
      </c>
    </row>
    <row r="12487" spans="2:5" x14ac:dyDescent="0.2">
      <c r="B12487" s="144" t="s">
        <v>49228</v>
      </c>
      <c r="C12487" s="145" t="s">
        <v>49229</v>
      </c>
      <c r="D12487" s="145" t="s">
        <v>1549</v>
      </c>
      <c r="E12487" s="146">
        <v>981.78</v>
      </c>
    </row>
    <row r="12488" spans="2:5" x14ac:dyDescent="0.2">
      <c r="B12488" s="144" t="s">
        <v>49230</v>
      </c>
      <c r="C12488" s="145" t="s">
        <v>49231</v>
      </c>
      <c r="D12488" s="145" t="s">
        <v>1549</v>
      </c>
      <c r="E12488" s="146">
        <v>1116.95</v>
      </c>
    </row>
    <row r="12489" spans="2:5" x14ac:dyDescent="0.2">
      <c r="B12489" s="144" t="s">
        <v>49232</v>
      </c>
      <c r="C12489" s="145" t="s">
        <v>49233</v>
      </c>
      <c r="D12489" s="145" t="s">
        <v>1549</v>
      </c>
      <c r="E12489" s="146">
        <v>1252.08</v>
      </c>
    </row>
    <row r="12490" spans="2:5" x14ac:dyDescent="0.2">
      <c r="B12490" s="144" t="s">
        <v>49234</v>
      </c>
      <c r="C12490" s="145" t="s">
        <v>49235</v>
      </c>
      <c r="D12490" s="145" t="s">
        <v>1549</v>
      </c>
      <c r="E12490" s="146">
        <v>1387.22</v>
      </c>
    </row>
    <row r="12491" spans="2:5" x14ac:dyDescent="0.2">
      <c r="B12491" s="144" t="s">
        <v>49236</v>
      </c>
      <c r="C12491" s="145" t="s">
        <v>49237</v>
      </c>
      <c r="D12491" s="145" t="s">
        <v>1549</v>
      </c>
      <c r="E12491" s="146">
        <v>1522.38</v>
      </c>
    </row>
    <row r="12492" spans="2:5" x14ac:dyDescent="0.2">
      <c r="B12492" s="144" t="s">
        <v>49238</v>
      </c>
      <c r="C12492" s="145" t="s">
        <v>49239</v>
      </c>
      <c r="D12492" s="145" t="s">
        <v>1549</v>
      </c>
      <c r="E12492" s="146">
        <v>1657.43</v>
      </c>
    </row>
    <row r="12493" spans="2:5" x14ac:dyDescent="0.2">
      <c r="B12493" s="144" t="s">
        <v>49240</v>
      </c>
      <c r="C12493" s="145" t="s">
        <v>49241</v>
      </c>
      <c r="D12493" s="145" t="s">
        <v>1549</v>
      </c>
      <c r="E12493" s="146">
        <v>1908.89</v>
      </c>
    </row>
    <row r="12494" spans="2:5" x14ac:dyDescent="0.2">
      <c r="B12494" s="144" t="s">
        <v>49242</v>
      </c>
      <c r="C12494" s="145" t="s">
        <v>49243</v>
      </c>
      <c r="D12494" s="145" t="s">
        <v>1549</v>
      </c>
      <c r="E12494" s="146">
        <v>1931.58</v>
      </c>
    </row>
    <row r="12495" spans="2:5" x14ac:dyDescent="0.2">
      <c r="B12495" s="144" t="s">
        <v>49244</v>
      </c>
      <c r="C12495" s="145" t="s">
        <v>49245</v>
      </c>
      <c r="D12495" s="145" t="s">
        <v>1549</v>
      </c>
      <c r="E12495" s="146">
        <v>1942.97</v>
      </c>
    </row>
    <row r="12496" spans="2:5" x14ac:dyDescent="0.2">
      <c r="B12496" s="144" t="s">
        <v>49246</v>
      </c>
      <c r="C12496" s="145" t="s">
        <v>49247</v>
      </c>
      <c r="D12496" s="145" t="s">
        <v>1549</v>
      </c>
      <c r="E12496" s="146">
        <v>708.77</v>
      </c>
    </row>
    <row r="12497" spans="2:5" x14ac:dyDescent="0.2">
      <c r="B12497" s="144" t="s">
        <v>49248</v>
      </c>
      <c r="C12497" s="145" t="s">
        <v>49249</v>
      </c>
      <c r="D12497" s="145" t="s">
        <v>1549</v>
      </c>
      <c r="E12497" s="146">
        <v>843.91</v>
      </c>
    </row>
    <row r="12498" spans="2:5" x14ac:dyDescent="0.2">
      <c r="B12498" s="144" t="s">
        <v>49250</v>
      </c>
      <c r="C12498" s="145" t="s">
        <v>49251</v>
      </c>
      <c r="D12498" s="145" t="s">
        <v>1549</v>
      </c>
      <c r="E12498" s="146">
        <v>981.78</v>
      </c>
    </row>
    <row r="12499" spans="2:5" x14ac:dyDescent="0.2">
      <c r="B12499" s="144" t="s">
        <v>49252</v>
      </c>
      <c r="C12499" s="145" t="s">
        <v>49253</v>
      </c>
      <c r="D12499" s="145" t="s">
        <v>1549</v>
      </c>
      <c r="E12499" s="146">
        <v>1116.95</v>
      </c>
    </row>
    <row r="12500" spans="2:5" x14ac:dyDescent="0.2">
      <c r="B12500" s="144" t="s">
        <v>49254</v>
      </c>
      <c r="C12500" s="145" t="s">
        <v>49255</v>
      </c>
      <c r="D12500" s="145" t="s">
        <v>1549</v>
      </c>
      <c r="E12500" s="146">
        <v>1252.08</v>
      </c>
    </row>
    <row r="12501" spans="2:5" x14ac:dyDescent="0.2">
      <c r="B12501" s="144" t="s">
        <v>49256</v>
      </c>
      <c r="C12501" s="145" t="s">
        <v>49257</v>
      </c>
      <c r="D12501" s="145" t="s">
        <v>1549</v>
      </c>
      <c r="E12501" s="146">
        <v>1387.22</v>
      </c>
    </row>
    <row r="12502" spans="2:5" x14ac:dyDescent="0.2">
      <c r="B12502" s="144" t="s">
        <v>49258</v>
      </c>
      <c r="C12502" s="145" t="s">
        <v>49259</v>
      </c>
      <c r="D12502" s="145" t="s">
        <v>1549</v>
      </c>
      <c r="E12502" s="146">
        <v>1522.38</v>
      </c>
    </row>
    <row r="12503" spans="2:5" x14ac:dyDescent="0.2">
      <c r="B12503" s="144" t="s">
        <v>49260</v>
      </c>
      <c r="C12503" s="145" t="s">
        <v>49261</v>
      </c>
      <c r="D12503" s="145" t="s">
        <v>1549</v>
      </c>
      <c r="E12503" s="146">
        <v>1657.43</v>
      </c>
    </row>
    <row r="12504" spans="2:5" x14ac:dyDescent="0.2">
      <c r="B12504" s="144" t="s">
        <v>49262</v>
      </c>
      <c r="C12504" s="145" t="s">
        <v>49263</v>
      </c>
      <c r="D12504" s="145" t="s">
        <v>1549</v>
      </c>
      <c r="E12504" s="146">
        <v>1908.89</v>
      </c>
    </row>
    <row r="12505" spans="2:5" x14ac:dyDescent="0.2">
      <c r="B12505" s="144" t="s">
        <v>49264</v>
      </c>
      <c r="C12505" s="145" t="s">
        <v>49265</v>
      </c>
      <c r="D12505" s="145" t="s">
        <v>1549</v>
      </c>
      <c r="E12505" s="146">
        <v>1931.58</v>
      </c>
    </row>
    <row r="12506" spans="2:5" x14ac:dyDescent="0.2">
      <c r="B12506" s="144" t="s">
        <v>49266</v>
      </c>
      <c r="C12506" s="145" t="s">
        <v>49267</v>
      </c>
      <c r="D12506" s="145" t="s">
        <v>1549</v>
      </c>
      <c r="E12506" s="146">
        <v>1942.97</v>
      </c>
    </row>
    <row r="12507" spans="2:5" x14ac:dyDescent="0.2">
      <c r="B12507" s="144" t="s">
        <v>49268</v>
      </c>
      <c r="C12507" s="145" t="s">
        <v>49269</v>
      </c>
      <c r="D12507" s="145" t="s">
        <v>1549</v>
      </c>
      <c r="E12507" s="146">
        <v>484.63</v>
      </c>
    </row>
    <row r="12508" spans="2:5" x14ac:dyDescent="0.2">
      <c r="B12508" s="144" t="s">
        <v>49270</v>
      </c>
      <c r="C12508" s="145" t="s">
        <v>49271</v>
      </c>
      <c r="D12508" s="145" t="s">
        <v>1549</v>
      </c>
      <c r="E12508" s="146">
        <v>796.11</v>
      </c>
    </row>
    <row r="12509" spans="2:5" x14ac:dyDescent="0.2">
      <c r="B12509" s="144" t="s">
        <v>49272</v>
      </c>
      <c r="C12509" s="145" t="s">
        <v>49273</v>
      </c>
      <c r="D12509" s="145" t="s">
        <v>1549</v>
      </c>
      <c r="E12509" s="146">
        <v>933.08</v>
      </c>
    </row>
    <row r="12510" spans="2:5" x14ac:dyDescent="0.2">
      <c r="B12510" s="144" t="s">
        <v>49274</v>
      </c>
      <c r="C12510" s="145" t="s">
        <v>49275</v>
      </c>
      <c r="D12510" s="145" t="s">
        <v>1549</v>
      </c>
      <c r="E12510" s="146">
        <v>1069.99</v>
      </c>
    </row>
    <row r="12511" spans="2:5" x14ac:dyDescent="0.2">
      <c r="B12511" s="144" t="s">
        <v>49276</v>
      </c>
      <c r="C12511" s="145" t="s">
        <v>49277</v>
      </c>
      <c r="D12511" s="145" t="s">
        <v>1549</v>
      </c>
      <c r="E12511" s="146">
        <v>1206.9100000000001</v>
      </c>
    </row>
    <row r="12512" spans="2:5" x14ac:dyDescent="0.2">
      <c r="B12512" s="144" t="s">
        <v>49278</v>
      </c>
      <c r="C12512" s="145" t="s">
        <v>49279</v>
      </c>
      <c r="D12512" s="145" t="s">
        <v>1549</v>
      </c>
      <c r="E12512" s="146">
        <v>1343.82</v>
      </c>
    </row>
    <row r="12513" spans="2:5" x14ac:dyDescent="0.2">
      <c r="B12513" s="144" t="s">
        <v>49280</v>
      </c>
      <c r="C12513" s="145" t="s">
        <v>49281</v>
      </c>
      <c r="D12513" s="145" t="s">
        <v>1549</v>
      </c>
      <c r="E12513" s="146">
        <v>1480.79</v>
      </c>
    </row>
    <row r="12514" spans="2:5" x14ac:dyDescent="0.2">
      <c r="B12514" s="144" t="s">
        <v>49282</v>
      </c>
      <c r="C12514" s="145" t="s">
        <v>49283</v>
      </c>
      <c r="D12514" s="145" t="s">
        <v>1549</v>
      </c>
      <c r="E12514" s="146">
        <v>1614.95</v>
      </c>
    </row>
    <row r="12515" spans="2:5" x14ac:dyDescent="0.2">
      <c r="B12515" s="144" t="s">
        <v>49284</v>
      </c>
      <c r="C12515" s="145" t="s">
        <v>49285</v>
      </c>
      <c r="D12515" s="145" t="s">
        <v>1549</v>
      </c>
      <c r="E12515" s="146">
        <v>1751.9</v>
      </c>
    </row>
    <row r="12516" spans="2:5" x14ac:dyDescent="0.2">
      <c r="B12516" s="144" t="s">
        <v>49286</v>
      </c>
      <c r="C12516" s="145" t="s">
        <v>49287</v>
      </c>
      <c r="D12516" s="145" t="s">
        <v>1549</v>
      </c>
      <c r="E12516" s="146">
        <v>2000.88</v>
      </c>
    </row>
    <row r="12517" spans="2:5" x14ac:dyDescent="0.2">
      <c r="B12517" s="144" t="s">
        <v>49288</v>
      </c>
      <c r="C12517" s="145" t="s">
        <v>49289</v>
      </c>
      <c r="D12517" s="145" t="s">
        <v>1549</v>
      </c>
      <c r="E12517" s="146">
        <v>2026.76</v>
      </c>
    </row>
    <row r="12518" spans="2:5" x14ac:dyDescent="0.2">
      <c r="B12518" s="144" t="s">
        <v>49290</v>
      </c>
      <c r="C12518" s="145" t="s">
        <v>49291</v>
      </c>
      <c r="D12518" s="145" t="s">
        <v>1549</v>
      </c>
      <c r="E12518" s="146">
        <v>2041.2</v>
      </c>
    </row>
    <row r="12519" spans="2:5" x14ac:dyDescent="0.2">
      <c r="B12519" s="144" t="s">
        <v>49292</v>
      </c>
      <c r="C12519" s="145" t="s">
        <v>49293</v>
      </c>
      <c r="D12519" s="145" t="s">
        <v>1549</v>
      </c>
      <c r="E12519" s="146">
        <v>603.38</v>
      </c>
    </row>
    <row r="12520" spans="2:5" x14ac:dyDescent="0.2">
      <c r="B12520" s="144" t="s">
        <v>49294</v>
      </c>
      <c r="C12520" s="145" t="s">
        <v>49295</v>
      </c>
      <c r="D12520" s="145" t="s">
        <v>1549</v>
      </c>
      <c r="E12520" s="146">
        <v>954.05</v>
      </c>
    </row>
    <row r="12521" spans="2:5" x14ac:dyDescent="0.2">
      <c r="B12521" s="144" t="s">
        <v>49296</v>
      </c>
      <c r="C12521" s="145" t="s">
        <v>49297</v>
      </c>
      <c r="D12521" s="145" t="s">
        <v>1549</v>
      </c>
      <c r="E12521" s="146">
        <v>1120.25</v>
      </c>
    </row>
    <row r="12522" spans="2:5" x14ac:dyDescent="0.2">
      <c r="B12522" s="144" t="s">
        <v>49298</v>
      </c>
      <c r="C12522" s="145" t="s">
        <v>49299</v>
      </c>
      <c r="D12522" s="145" t="s">
        <v>1549</v>
      </c>
      <c r="E12522" s="146">
        <v>1289.28</v>
      </c>
    </row>
    <row r="12523" spans="2:5" x14ac:dyDescent="0.2">
      <c r="B12523" s="144" t="s">
        <v>49300</v>
      </c>
      <c r="C12523" s="145" t="s">
        <v>49301</v>
      </c>
      <c r="D12523" s="145" t="s">
        <v>1549</v>
      </c>
      <c r="E12523" s="146">
        <v>1455.43</v>
      </c>
    </row>
    <row r="12524" spans="2:5" x14ac:dyDescent="0.2">
      <c r="B12524" s="144" t="s">
        <v>49302</v>
      </c>
      <c r="C12524" s="145" t="s">
        <v>49303</v>
      </c>
      <c r="D12524" s="145" t="s">
        <v>1549</v>
      </c>
      <c r="E12524" s="146">
        <v>1621.65</v>
      </c>
    </row>
    <row r="12525" spans="2:5" x14ac:dyDescent="0.2">
      <c r="B12525" s="144" t="s">
        <v>49304</v>
      </c>
      <c r="C12525" s="145" t="s">
        <v>49305</v>
      </c>
      <c r="D12525" s="145" t="s">
        <v>1549</v>
      </c>
      <c r="E12525" s="146">
        <v>1790.64</v>
      </c>
    </row>
    <row r="12526" spans="2:5" x14ac:dyDescent="0.2">
      <c r="B12526" s="144" t="s">
        <v>49306</v>
      </c>
      <c r="C12526" s="145" t="s">
        <v>49307</v>
      </c>
      <c r="D12526" s="145" t="s">
        <v>1549</v>
      </c>
      <c r="E12526" s="146">
        <v>1956.83</v>
      </c>
    </row>
    <row r="12527" spans="2:5" x14ac:dyDescent="0.2">
      <c r="B12527" s="144" t="s">
        <v>49308</v>
      </c>
      <c r="C12527" s="145" t="s">
        <v>49309</v>
      </c>
      <c r="D12527" s="145" t="s">
        <v>1549</v>
      </c>
      <c r="E12527" s="146">
        <v>2123.0300000000002</v>
      </c>
    </row>
    <row r="12528" spans="2:5" x14ac:dyDescent="0.2">
      <c r="B12528" s="144" t="s">
        <v>49310</v>
      </c>
      <c r="C12528" s="145" t="s">
        <v>49311</v>
      </c>
      <c r="D12528" s="145" t="s">
        <v>1549</v>
      </c>
      <c r="E12528" s="146">
        <v>2421.9899999999998</v>
      </c>
    </row>
    <row r="12529" spans="2:5" x14ac:dyDescent="0.2">
      <c r="B12529" s="144" t="s">
        <v>49312</v>
      </c>
      <c r="C12529" s="145" t="s">
        <v>49313</v>
      </c>
      <c r="D12529" s="145" t="s">
        <v>1549</v>
      </c>
      <c r="E12529" s="146">
        <v>2459.42</v>
      </c>
    </row>
    <row r="12530" spans="2:5" x14ac:dyDescent="0.2">
      <c r="B12530" s="144" t="s">
        <v>49314</v>
      </c>
      <c r="C12530" s="145" t="s">
        <v>49315</v>
      </c>
      <c r="D12530" s="145" t="s">
        <v>1549</v>
      </c>
      <c r="E12530" s="146">
        <v>2482.39</v>
      </c>
    </row>
    <row r="12531" spans="2:5" x14ac:dyDescent="0.2">
      <c r="B12531" s="144" t="s">
        <v>49316</v>
      </c>
      <c r="C12531" s="145" t="s">
        <v>49317</v>
      </c>
      <c r="D12531" s="145" t="s">
        <v>1549</v>
      </c>
      <c r="E12531" s="146">
        <v>755.37</v>
      </c>
    </row>
    <row r="12532" spans="2:5" x14ac:dyDescent="0.2">
      <c r="B12532" s="144" t="s">
        <v>49318</v>
      </c>
      <c r="C12532" s="145" t="s">
        <v>49319</v>
      </c>
      <c r="D12532" s="145" t="s">
        <v>1549</v>
      </c>
      <c r="E12532" s="146">
        <v>1162.47</v>
      </c>
    </row>
    <row r="12533" spans="2:5" x14ac:dyDescent="0.2">
      <c r="B12533" s="144" t="s">
        <v>49320</v>
      </c>
      <c r="C12533" s="145" t="s">
        <v>49321</v>
      </c>
      <c r="D12533" s="145" t="s">
        <v>1549</v>
      </c>
      <c r="E12533" s="146">
        <v>1380.9</v>
      </c>
    </row>
    <row r="12534" spans="2:5" x14ac:dyDescent="0.2">
      <c r="B12534" s="144" t="s">
        <v>49322</v>
      </c>
      <c r="C12534" s="145" t="s">
        <v>49323</v>
      </c>
      <c r="D12534" s="145" t="s">
        <v>1549</v>
      </c>
      <c r="E12534" s="146">
        <v>1596.59</v>
      </c>
    </row>
    <row r="12535" spans="2:5" x14ac:dyDescent="0.2">
      <c r="B12535" s="144" t="s">
        <v>49324</v>
      </c>
      <c r="C12535" s="145" t="s">
        <v>49325</v>
      </c>
      <c r="D12535" s="145" t="s">
        <v>1549</v>
      </c>
      <c r="E12535" s="146">
        <v>1815.07</v>
      </c>
    </row>
    <row r="12536" spans="2:5" x14ac:dyDescent="0.2">
      <c r="B12536" s="144" t="s">
        <v>49326</v>
      </c>
      <c r="C12536" s="145" t="s">
        <v>49327</v>
      </c>
      <c r="D12536" s="145" t="s">
        <v>1549</v>
      </c>
      <c r="E12536" s="146">
        <v>2033.52</v>
      </c>
    </row>
    <row r="12537" spans="2:5" x14ac:dyDescent="0.2">
      <c r="B12537" s="144" t="s">
        <v>49328</v>
      </c>
      <c r="C12537" s="145" t="s">
        <v>49329</v>
      </c>
      <c r="D12537" s="145" t="s">
        <v>1549</v>
      </c>
      <c r="E12537" s="146">
        <v>2249.2199999999998</v>
      </c>
    </row>
    <row r="12538" spans="2:5" x14ac:dyDescent="0.2">
      <c r="B12538" s="144" t="s">
        <v>49330</v>
      </c>
      <c r="C12538" s="145" t="s">
        <v>49331</v>
      </c>
      <c r="D12538" s="145" t="s">
        <v>1549</v>
      </c>
      <c r="E12538" s="146">
        <v>2467.67</v>
      </c>
    </row>
    <row r="12539" spans="2:5" x14ac:dyDescent="0.2">
      <c r="B12539" s="144" t="s">
        <v>49332</v>
      </c>
      <c r="C12539" s="145" t="s">
        <v>49333</v>
      </c>
      <c r="D12539" s="145" t="s">
        <v>1549</v>
      </c>
      <c r="E12539" s="146">
        <v>2686.17</v>
      </c>
    </row>
    <row r="12540" spans="2:5" x14ac:dyDescent="0.2">
      <c r="B12540" s="144" t="s">
        <v>49334</v>
      </c>
      <c r="C12540" s="145" t="s">
        <v>49335</v>
      </c>
      <c r="D12540" s="145" t="s">
        <v>1549</v>
      </c>
      <c r="E12540" s="146">
        <v>3070.15</v>
      </c>
    </row>
    <row r="12541" spans="2:5" x14ac:dyDescent="0.2">
      <c r="B12541" s="144" t="s">
        <v>49336</v>
      </c>
      <c r="C12541" s="145" t="s">
        <v>49337</v>
      </c>
      <c r="D12541" s="145" t="s">
        <v>1549</v>
      </c>
      <c r="E12541" s="146">
        <v>3121.83</v>
      </c>
    </row>
    <row r="12542" spans="2:5" x14ac:dyDescent="0.2">
      <c r="B12542" s="144" t="s">
        <v>49338</v>
      </c>
      <c r="C12542" s="145" t="s">
        <v>49339</v>
      </c>
      <c r="D12542" s="145" t="s">
        <v>1549</v>
      </c>
      <c r="E12542" s="146">
        <v>3153.35</v>
      </c>
    </row>
    <row r="12543" spans="2:5" x14ac:dyDescent="0.2">
      <c r="B12543" s="144" t="s">
        <v>49340</v>
      </c>
      <c r="C12543" s="145" t="s">
        <v>49341</v>
      </c>
      <c r="D12543" s="145" t="s">
        <v>1549</v>
      </c>
      <c r="E12543" s="146">
        <v>922.65</v>
      </c>
    </row>
    <row r="12544" spans="2:5" x14ac:dyDescent="0.2">
      <c r="B12544" s="144" t="s">
        <v>49342</v>
      </c>
      <c r="C12544" s="145" t="s">
        <v>49343</v>
      </c>
      <c r="D12544" s="145" t="s">
        <v>1549</v>
      </c>
      <c r="E12544" s="146">
        <v>1350.6</v>
      </c>
    </row>
    <row r="12545" spans="2:5" x14ac:dyDescent="0.2">
      <c r="B12545" s="144" t="s">
        <v>49344</v>
      </c>
      <c r="C12545" s="145" t="s">
        <v>49345</v>
      </c>
      <c r="D12545" s="145" t="s">
        <v>1549</v>
      </c>
      <c r="E12545" s="146">
        <v>1620.16</v>
      </c>
    </row>
    <row r="12546" spans="2:5" x14ac:dyDescent="0.2">
      <c r="B12546" s="144" t="s">
        <v>49346</v>
      </c>
      <c r="C12546" s="145" t="s">
        <v>49347</v>
      </c>
      <c r="D12546" s="145" t="s">
        <v>1549</v>
      </c>
      <c r="E12546" s="146">
        <v>1892.57</v>
      </c>
    </row>
    <row r="12547" spans="2:5" x14ac:dyDescent="0.2">
      <c r="B12547" s="144" t="s">
        <v>49348</v>
      </c>
      <c r="C12547" s="145" t="s">
        <v>49349</v>
      </c>
      <c r="D12547" s="145" t="s">
        <v>1549</v>
      </c>
      <c r="E12547" s="146">
        <v>2164.9</v>
      </c>
    </row>
    <row r="12548" spans="2:5" x14ac:dyDescent="0.2">
      <c r="B12548" s="144" t="s">
        <v>49350</v>
      </c>
      <c r="C12548" s="145" t="s">
        <v>49351</v>
      </c>
      <c r="D12548" s="145" t="s">
        <v>1549</v>
      </c>
      <c r="E12548" s="146">
        <v>2434.73</v>
      </c>
    </row>
    <row r="12549" spans="2:5" x14ac:dyDescent="0.2">
      <c r="B12549" s="144" t="s">
        <v>49352</v>
      </c>
      <c r="C12549" s="145" t="s">
        <v>49353</v>
      </c>
      <c r="D12549" s="145" t="s">
        <v>1549</v>
      </c>
      <c r="E12549" s="146">
        <v>2706.74</v>
      </c>
    </row>
    <row r="12550" spans="2:5" x14ac:dyDescent="0.2">
      <c r="B12550" s="144" t="s">
        <v>49354</v>
      </c>
      <c r="C12550" s="145" t="s">
        <v>49355</v>
      </c>
      <c r="D12550" s="145" t="s">
        <v>1549</v>
      </c>
      <c r="E12550" s="146">
        <v>2979.11</v>
      </c>
    </row>
    <row r="12551" spans="2:5" x14ac:dyDescent="0.2">
      <c r="B12551" s="144" t="s">
        <v>49356</v>
      </c>
      <c r="C12551" s="145" t="s">
        <v>49357</v>
      </c>
      <c r="D12551" s="145" t="s">
        <v>1549</v>
      </c>
      <c r="E12551" s="146">
        <v>3248.67</v>
      </c>
    </row>
    <row r="12552" spans="2:5" x14ac:dyDescent="0.2">
      <c r="B12552" s="144" t="s">
        <v>49358</v>
      </c>
      <c r="C12552" s="145" t="s">
        <v>49359</v>
      </c>
      <c r="D12552" s="145" t="s">
        <v>1549</v>
      </c>
      <c r="E12552" s="146">
        <v>3723.87</v>
      </c>
    </row>
    <row r="12553" spans="2:5" x14ac:dyDescent="0.2">
      <c r="B12553" s="144" t="s">
        <v>49360</v>
      </c>
      <c r="C12553" s="145" t="s">
        <v>49361</v>
      </c>
      <c r="D12553" s="145" t="s">
        <v>1549</v>
      </c>
      <c r="E12553" s="146">
        <v>3792.42</v>
      </c>
    </row>
    <row r="12554" spans="2:5" x14ac:dyDescent="0.2">
      <c r="B12554" s="144" t="s">
        <v>49362</v>
      </c>
      <c r="C12554" s="145" t="s">
        <v>49363</v>
      </c>
      <c r="D12554" s="145" t="s">
        <v>1549</v>
      </c>
      <c r="E12554" s="146">
        <v>3835.22</v>
      </c>
    </row>
    <row r="12555" spans="2:5" x14ac:dyDescent="0.2">
      <c r="B12555" s="144" t="s">
        <v>49364</v>
      </c>
      <c r="C12555" s="145" t="s">
        <v>49365</v>
      </c>
      <c r="D12555" s="145" t="s">
        <v>1549</v>
      </c>
      <c r="E12555" s="146">
        <v>1121.4100000000001</v>
      </c>
    </row>
    <row r="12556" spans="2:5" x14ac:dyDescent="0.2">
      <c r="B12556" s="144" t="s">
        <v>49366</v>
      </c>
      <c r="C12556" s="145" t="s">
        <v>49367</v>
      </c>
      <c r="D12556" s="145" t="s">
        <v>1549</v>
      </c>
      <c r="E12556" s="146">
        <v>1618.67</v>
      </c>
    </row>
    <row r="12557" spans="2:5" x14ac:dyDescent="0.2">
      <c r="B12557" s="144" t="s">
        <v>49368</v>
      </c>
      <c r="C12557" s="145" t="s">
        <v>49369</v>
      </c>
      <c r="D12557" s="145" t="s">
        <v>1549</v>
      </c>
      <c r="E12557" s="146">
        <v>1951.13</v>
      </c>
    </row>
    <row r="12558" spans="2:5" x14ac:dyDescent="0.2">
      <c r="B12558" s="144" t="s">
        <v>49370</v>
      </c>
      <c r="C12558" s="145" t="s">
        <v>49371</v>
      </c>
      <c r="D12558" s="145" t="s">
        <v>1549</v>
      </c>
      <c r="E12558" s="146">
        <v>2286.36</v>
      </c>
    </row>
    <row r="12559" spans="2:5" x14ac:dyDescent="0.2">
      <c r="B12559" s="144" t="s">
        <v>49372</v>
      </c>
      <c r="C12559" s="145" t="s">
        <v>49373</v>
      </c>
      <c r="D12559" s="145" t="s">
        <v>1549</v>
      </c>
      <c r="E12559" s="146">
        <v>2618.83</v>
      </c>
    </row>
    <row r="12560" spans="2:5" x14ac:dyDescent="0.2">
      <c r="B12560" s="144" t="s">
        <v>49374</v>
      </c>
      <c r="C12560" s="145" t="s">
        <v>49375</v>
      </c>
      <c r="D12560" s="145" t="s">
        <v>1549</v>
      </c>
      <c r="E12560" s="146">
        <v>2951.27</v>
      </c>
    </row>
    <row r="12561" spans="2:5" x14ac:dyDescent="0.2">
      <c r="B12561" s="144" t="s">
        <v>49376</v>
      </c>
      <c r="C12561" s="145" t="s">
        <v>49377</v>
      </c>
      <c r="D12561" s="145" t="s">
        <v>1549</v>
      </c>
      <c r="E12561" s="146">
        <v>3283.73</v>
      </c>
    </row>
    <row r="12562" spans="2:5" x14ac:dyDescent="0.2">
      <c r="B12562" s="144" t="s">
        <v>49378</v>
      </c>
      <c r="C12562" s="145" t="s">
        <v>49379</v>
      </c>
      <c r="D12562" s="145" t="s">
        <v>1549</v>
      </c>
      <c r="E12562" s="146">
        <v>3616.14</v>
      </c>
    </row>
    <row r="12563" spans="2:5" x14ac:dyDescent="0.2">
      <c r="B12563" s="144" t="s">
        <v>49380</v>
      </c>
      <c r="C12563" s="145" t="s">
        <v>49381</v>
      </c>
      <c r="D12563" s="145" t="s">
        <v>1549</v>
      </c>
      <c r="E12563" s="146">
        <v>3948.65</v>
      </c>
    </row>
    <row r="12564" spans="2:5" x14ac:dyDescent="0.2">
      <c r="B12564" s="144" t="s">
        <v>49382</v>
      </c>
      <c r="C12564" s="145" t="s">
        <v>49383</v>
      </c>
      <c r="D12564" s="145" t="s">
        <v>1549</v>
      </c>
      <c r="E12564" s="146">
        <v>4527.6899999999996</v>
      </c>
    </row>
    <row r="12565" spans="2:5" x14ac:dyDescent="0.2">
      <c r="B12565" s="144" t="s">
        <v>49384</v>
      </c>
      <c r="C12565" s="145" t="s">
        <v>49385</v>
      </c>
      <c r="D12565" s="145" t="s">
        <v>1549</v>
      </c>
      <c r="E12565" s="146">
        <v>4615.76</v>
      </c>
    </row>
    <row r="12566" spans="2:5" x14ac:dyDescent="0.2">
      <c r="B12566" s="144" t="s">
        <v>49386</v>
      </c>
      <c r="C12566" s="145" t="s">
        <v>49387</v>
      </c>
      <c r="D12566" s="145" t="s">
        <v>1549</v>
      </c>
      <c r="E12566" s="146">
        <v>4669.7</v>
      </c>
    </row>
    <row r="12567" spans="2:5" x14ac:dyDescent="0.2">
      <c r="B12567" s="144" t="s">
        <v>49388</v>
      </c>
      <c r="C12567" s="145" t="s">
        <v>49389</v>
      </c>
      <c r="D12567" s="145" t="s">
        <v>1549</v>
      </c>
      <c r="E12567" s="146">
        <v>1350.35</v>
      </c>
    </row>
    <row r="12568" spans="2:5" x14ac:dyDescent="0.2">
      <c r="B12568" s="144" t="s">
        <v>49390</v>
      </c>
      <c r="C12568" s="145" t="s">
        <v>49391</v>
      </c>
      <c r="D12568" s="145" t="s">
        <v>1549</v>
      </c>
      <c r="E12568" s="146">
        <v>1911.59</v>
      </c>
    </row>
    <row r="12569" spans="2:5" x14ac:dyDescent="0.2">
      <c r="B12569" s="144" t="s">
        <v>49392</v>
      </c>
      <c r="C12569" s="145" t="s">
        <v>49393</v>
      </c>
      <c r="D12569" s="145" t="s">
        <v>1549</v>
      </c>
      <c r="E12569" s="146">
        <v>2293.2199999999998</v>
      </c>
    </row>
    <row r="12570" spans="2:5" x14ac:dyDescent="0.2">
      <c r="B12570" s="144" t="s">
        <v>49394</v>
      </c>
      <c r="C12570" s="145" t="s">
        <v>49395</v>
      </c>
      <c r="D12570" s="145" t="s">
        <v>1549</v>
      </c>
      <c r="E12570" s="146">
        <v>2674.88</v>
      </c>
    </row>
    <row r="12571" spans="2:5" x14ac:dyDescent="0.2">
      <c r="B12571" s="144" t="s">
        <v>49396</v>
      </c>
      <c r="C12571" s="145" t="s">
        <v>49397</v>
      </c>
      <c r="D12571" s="145" t="s">
        <v>1549</v>
      </c>
      <c r="E12571" s="146">
        <v>3056.57</v>
      </c>
    </row>
    <row r="12572" spans="2:5" x14ac:dyDescent="0.2">
      <c r="B12572" s="144" t="s">
        <v>49398</v>
      </c>
      <c r="C12572" s="145" t="s">
        <v>49399</v>
      </c>
      <c r="D12572" s="145" t="s">
        <v>1549</v>
      </c>
      <c r="E12572" s="146">
        <v>3438.25</v>
      </c>
    </row>
    <row r="12573" spans="2:5" x14ac:dyDescent="0.2">
      <c r="B12573" s="144" t="s">
        <v>49400</v>
      </c>
      <c r="C12573" s="145" t="s">
        <v>49401</v>
      </c>
      <c r="D12573" s="145" t="s">
        <v>1549</v>
      </c>
      <c r="E12573" s="146">
        <v>3819.9</v>
      </c>
    </row>
    <row r="12574" spans="2:5" x14ac:dyDescent="0.2">
      <c r="B12574" s="144" t="s">
        <v>49402</v>
      </c>
      <c r="C12574" s="145" t="s">
        <v>49403</v>
      </c>
      <c r="D12574" s="145" t="s">
        <v>1549</v>
      </c>
      <c r="E12574" s="146">
        <v>4201.63</v>
      </c>
    </row>
    <row r="12575" spans="2:5" x14ac:dyDescent="0.2">
      <c r="B12575" s="144" t="s">
        <v>49404</v>
      </c>
      <c r="C12575" s="145" t="s">
        <v>49405</v>
      </c>
      <c r="D12575" s="145" t="s">
        <v>1549</v>
      </c>
      <c r="E12575" s="146">
        <v>4583.2299999999996</v>
      </c>
    </row>
    <row r="12576" spans="2:5" x14ac:dyDescent="0.2">
      <c r="B12576" s="144" t="s">
        <v>49406</v>
      </c>
      <c r="C12576" s="145" t="s">
        <v>49407</v>
      </c>
      <c r="D12576" s="145" t="s">
        <v>1549</v>
      </c>
      <c r="E12576" s="146">
        <v>5240.16</v>
      </c>
    </row>
    <row r="12577" spans="2:5" x14ac:dyDescent="0.2">
      <c r="B12577" s="144" t="s">
        <v>49408</v>
      </c>
      <c r="C12577" s="145" t="s">
        <v>49409</v>
      </c>
      <c r="D12577" s="145" t="s">
        <v>1549</v>
      </c>
      <c r="E12577" s="146">
        <v>5349.08</v>
      </c>
    </row>
    <row r="12578" spans="2:5" x14ac:dyDescent="0.2">
      <c r="B12578" s="144" t="s">
        <v>49410</v>
      </c>
      <c r="C12578" s="145" t="s">
        <v>49411</v>
      </c>
      <c r="D12578" s="145" t="s">
        <v>1549</v>
      </c>
      <c r="E12578" s="146">
        <v>5412.21</v>
      </c>
    </row>
    <row r="12579" spans="2:5" x14ac:dyDescent="0.2">
      <c r="B12579" s="144" t="s">
        <v>49412</v>
      </c>
      <c r="C12579" s="145" t="s">
        <v>49413</v>
      </c>
      <c r="D12579" s="145" t="s">
        <v>1549</v>
      </c>
      <c r="E12579" s="146">
        <v>1434.73</v>
      </c>
    </row>
    <row r="12580" spans="2:5" x14ac:dyDescent="0.2">
      <c r="B12580" s="144" t="s">
        <v>49414</v>
      </c>
      <c r="C12580" s="145" t="s">
        <v>49415</v>
      </c>
      <c r="D12580" s="145" t="s">
        <v>1549</v>
      </c>
      <c r="E12580" s="146">
        <v>2089.7399999999998</v>
      </c>
    </row>
    <row r="12581" spans="2:5" x14ac:dyDescent="0.2">
      <c r="B12581" s="144" t="s">
        <v>49416</v>
      </c>
      <c r="C12581" s="145" t="s">
        <v>49417</v>
      </c>
      <c r="D12581" s="145" t="s">
        <v>1549</v>
      </c>
      <c r="E12581" s="146">
        <v>2510.56</v>
      </c>
    </row>
    <row r="12582" spans="2:5" x14ac:dyDescent="0.2">
      <c r="B12582" s="144" t="s">
        <v>49418</v>
      </c>
      <c r="C12582" s="145" t="s">
        <v>49419</v>
      </c>
      <c r="D12582" s="145" t="s">
        <v>1549</v>
      </c>
      <c r="E12582" s="146">
        <v>2931.39</v>
      </c>
    </row>
    <row r="12583" spans="2:5" x14ac:dyDescent="0.2">
      <c r="B12583" s="144" t="s">
        <v>49420</v>
      </c>
      <c r="C12583" s="145" t="s">
        <v>49421</v>
      </c>
      <c r="D12583" s="145" t="s">
        <v>1549</v>
      </c>
      <c r="E12583" s="146">
        <v>3352.17</v>
      </c>
    </row>
    <row r="12584" spans="2:5" x14ac:dyDescent="0.2">
      <c r="B12584" s="144" t="s">
        <v>49422</v>
      </c>
      <c r="C12584" s="145" t="s">
        <v>49423</v>
      </c>
      <c r="D12584" s="145" t="s">
        <v>1549</v>
      </c>
      <c r="E12584" s="146">
        <v>3770.2</v>
      </c>
    </row>
    <row r="12585" spans="2:5" x14ac:dyDescent="0.2">
      <c r="B12585" s="144" t="s">
        <v>49424</v>
      </c>
      <c r="C12585" s="145" t="s">
        <v>49425</v>
      </c>
      <c r="D12585" s="145" t="s">
        <v>1549</v>
      </c>
      <c r="E12585" s="146">
        <v>4190.96</v>
      </c>
    </row>
    <row r="12586" spans="2:5" x14ac:dyDescent="0.2">
      <c r="B12586" s="144" t="s">
        <v>49426</v>
      </c>
      <c r="C12586" s="145" t="s">
        <v>49427</v>
      </c>
      <c r="D12586" s="145" t="s">
        <v>1549</v>
      </c>
      <c r="E12586" s="146">
        <v>4611.78</v>
      </c>
    </row>
    <row r="12587" spans="2:5" x14ac:dyDescent="0.2">
      <c r="B12587" s="144" t="s">
        <v>49428</v>
      </c>
      <c r="C12587" s="145" t="s">
        <v>49429</v>
      </c>
      <c r="D12587" s="145" t="s">
        <v>1549</v>
      </c>
      <c r="E12587" s="146">
        <v>5032.6099999999997</v>
      </c>
    </row>
    <row r="12588" spans="2:5" x14ac:dyDescent="0.2">
      <c r="B12588" s="144" t="s">
        <v>49430</v>
      </c>
      <c r="C12588" s="145" t="s">
        <v>49431</v>
      </c>
      <c r="D12588" s="145" t="s">
        <v>1549</v>
      </c>
      <c r="E12588" s="146">
        <v>5748.3</v>
      </c>
    </row>
    <row r="12589" spans="2:5" x14ac:dyDescent="0.2">
      <c r="B12589" s="144" t="s">
        <v>49432</v>
      </c>
      <c r="C12589" s="145" t="s">
        <v>49433</v>
      </c>
      <c r="D12589" s="145" t="s">
        <v>1549</v>
      </c>
      <c r="E12589" s="146">
        <v>5876.86</v>
      </c>
    </row>
    <row r="12590" spans="2:5" x14ac:dyDescent="0.2">
      <c r="B12590" s="144" t="s">
        <v>49434</v>
      </c>
      <c r="C12590" s="145" t="s">
        <v>49435</v>
      </c>
      <c r="D12590" s="145" t="s">
        <v>1549</v>
      </c>
      <c r="E12590" s="146">
        <v>5954.03</v>
      </c>
    </row>
    <row r="12591" spans="2:5" x14ac:dyDescent="0.2">
      <c r="B12591" s="144" t="s">
        <v>49436</v>
      </c>
      <c r="C12591" s="145" t="s">
        <v>49437</v>
      </c>
      <c r="D12591" s="145" t="s">
        <v>1549</v>
      </c>
      <c r="E12591" s="146">
        <v>1515.29</v>
      </c>
    </row>
    <row r="12592" spans="2:5" x14ac:dyDescent="0.2">
      <c r="B12592" s="144" t="s">
        <v>49438</v>
      </c>
      <c r="C12592" s="145" t="s">
        <v>49439</v>
      </c>
      <c r="D12592" s="145" t="s">
        <v>1549</v>
      </c>
      <c r="E12592" s="146">
        <v>2540.13</v>
      </c>
    </row>
    <row r="12593" spans="2:5" x14ac:dyDescent="0.2">
      <c r="B12593" s="144" t="s">
        <v>49440</v>
      </c>
      <c r="C12593" s="145" t="s">
        <v>49441</v>
      </c>
      <c r="D12593" s="145" t="s">
        <v>1549</v>
      </c>
      <c r="E12593" s="146">
        <v>3030.35</v>
      </c>
    </row>
    <row r="12594" spans="2:5" x14ac:dyDescent="0.2">
      <c r="B12594" s="144" t="s">
        <v>49442</v>
      </c>
      <c r="C12594" s="145" t="s">
        <v>49443</v>
      </c>
      <c r="D12594" s="145" t="s">
        <v>1549</v>
      </c>
      <c r="E12594" s="146">
        <v>3520.5</v>
      </c>
    </row>
    <row r="12595" spans="2:5" x14ac:dyDescent="0.2">
      <c r="B12595" s="144" t="s">
        <v>49444</v>
      </c>
      <c r="C12595" s="145" t="s">
        <v>49445</v>
      </c>
      <c r="D12595" s="145" t="s">
        <v>1549</v>
      </c>
      <c r="E12595" s="146">
        <v>4010.77</v>
      </c>
    </row>
    <row r="12596" spans="2:5" x14ac:dyDescent="0.2">
      <c r="B12596" s="144" t="s">
        <v>49446</v>
      </c>
      <c r="C12596" s="145" t="s">
        <v>49447</v>
      </c>
      <c r="D12596" s="145" t="s">
        <v>1549</v>
      </c>
      <c r="E12596" s="146">
        <v>4500.92</v>
      </c>
    </row>
    <row r="12597" spans="2:5" x14ac:dyDescent="0.2">
      <c r="B12597" s="144" t="s">
        <v>49448</v>
      </c>
      <c r="C12597" s="145" t="s">
        <v>49449</v>
      </c>
      <c r="D12597" s="145" t="s">
        <v>1549</v>
      </c>
      <c r="E12597" s="146">
        <v>4991.1099999999997</v>
      </c>
    </row>
    <row r="12598" spans="2:5" x14ac:dyDescent="0.2">
      <c r="B12598" s="144" t="s">
        <v>49450</v>
      </c>
      <c r="C12598" s="145" t="s">
        <v>49451</v>
      </c>
      <c r="D12598" s="145" t="s">
        <v>1549</v>
      </c>
      <c r="E12598" s="146">
        <v>5481.33</v>
      </c>
    </row>
    <row r="12599" spans="2:5" x14ac:dyDescent="0.2">
      <c r="B12599" s="144" t="s">
        <v>49452</v>
      </c>
      <c r="C12599" s="145" t="s">
        <v>49453</v>
      </c>
      <c r="D12599" s="145" t="s">
        <v>1549</v>
      </c>
      <c r="E12599" s="146">
        <v>5971.53</v>
      </c>
    </row>
    <row r="12600" spans="2:5" x14ac:dyDescent="0.2">
      <c r="B12600" s="144" t="s">
        <v>49454</v>
      </c>
      <c r="C12600" s="145" t="s">
        <v>49455</v>
      </c>
      <c r="D12600" s="145" t="s">
        <v>1549</v>
      </c>
      <c r="E12600" s="146">
        <v>6804.16</v>
      </c>
    </row>
    <row r="12601" spans="2:5" x14ac:dyDescent="0.2">
      <c r="B12601" s="144" t="s">
        <v>49456</v>
      </c>
      <c r="C12601" s="145" t="s">
        <v>49457</v>
      </c>
      <c r="D12601" s="145" t="s">
        <v>1549</v>
      </c>
      <c r="E12601" s="146">
        <v>6955.03</v>
      </c>
    </row>
    <row r="12602" spans="2:5" x14ac:dyDescent="0.2">
      <c r="B12602" s="144" t="s">
        <v>49458</v>
      </c>
      <c r="C12602" s="145" t="s">
        <v>49459</v>
      </c>
      <c r="D12602" s="145" t="s">
        <v>1549</v>
      </c>
      <c r="E12602" s="146">
        <v>7046.12</v>
      </c>
    </row>
    <row r="12603" spans="2:5" x14ac:dyDescent="0.2">
      <c r="B12603" s="144" t="s">
        <v>49460</v>
      </c>
      <c r="C12603" s="145" t="s">
        <v>49461</v>
      </c>
      <c r="D12603" s="145" t="s">
        <v>1549</v>
      </c>
      <c r="E12603" s="146">
        <v>1715.83</v>
      </c>
    </row>
    <row r="12604" spans="2:5" x14ac:dyDescent="0.2">
      <c r="B12604" s="144" t="s">
        <v>49462</v>
      </c>
      <c r="C12604" s="145" t="s">
        <v>49463</v>
      </c>
      <c r="D12604" s="145" t="s">
        <v>1549</v>
      </c>
      <c r="E12604" s="146">
        <v>2757.83</v>
      </c>
    </row>
    <row r="12605" spans="2:5" x14ac:dyDescent="0.2">
      <c r="B12605" s="144" t="s">
        <v>49464</v>
      </c>
      <c r="C12605" s="145" t="s">
        <v>49465</v>
      </c>
      <c r="D12605" s="145" t="s">
        <v>1549</v>
      </c>
      <c r="E12605" s="146">
        <v>3309.79</v>
      </c>
    </row>
    <row r="12606" spans="2:5" x14ac:dyDescent="0.2">
      <c r="B12606" s="144" t="s">
        <v>49466</v>
      </c>
      <c r="C12606" s="145" t="s">
        <v>49467</v>
      </c>
      <c r="D12606" s="145" t="s">
        <v>1549</v>
      </c>
      <c r="E12606" s="146">
        <v>3861.72</v>
      </c>
    </row>
    <row r="12607" spans="2:5" x14ac:dyDescent="0.2">
      <c r="B12607" s="144" t="s">
        <v>49468</v>
      </c>
      <c r="C12607" s="145" t="s">
        <v>49469</v>
      </c>
      <c r="D12607" s="145" t="s">
        <v>1549</v>
      </c>
      <c r="E12607" s="146">
        <v>4413.6400000000003</v>
      </c>
    </row>
    <row r="12608" spans="2:5" x14ac:dyDescent="0.2">
      <c r="B12608" s="144" t="s">
        <v>49470</v>
      </c>
      <c r="C12608" s="145" t="s">
        <v>49471</v>
      </c>
      <c r="D12608" s="145" t="s">
        <v>1549</v>
      </c>
      <c r="E12608" s="146">
        <v>4965.49</v>
      </c>
    </row>
    <row r="12609" spans="2:5" x14ac:dyDescent="0.2">
      <c r="B12609" s="144" t="s">
        <v>49472</v>
      </c>
      <c r="C12609" s="145" t="s">
        <v>49473</v>
      </c>
      <c r="D12609" s="145" t="s">
        <v>1549</v>
      </c>
      <c r="E12609" s="146">
        <v>5517.38</v>
      </c>
    </row>
    <row r="12610" spans="2:5" x14ac:dyDescent="0.2">
      <c r="B12610" s="144" t="s">
        <v>49474</v>
      </c>
      <c r="C12610" s="145" t="s">
        <v>49475</v>
      </c>
      <c r="D12610" s="145" t="s">
        <v>1549</v>
      </c>
      <c r="E12610" s="146">
        <v>6072.07</v>
      </c>
    </row>
    <row r="12611" spans="2:5" x14ac:dyDescent="0.2">
      <c r="B12611" s="144" t="s">
        <v>49476</v>
      </c>
      <c r="C12611" s="145" t="s">
        <v>49477</v>
      </c>
      <c r="D12611" s="145" t="s">
        <v>1549</v>
      </c>
      <c r="E12611" s="146">
        <v>6623.99</v>
      </c>
    </row>
    <row r="12612" spans="2:5" x14ac:dyDescent="0.2">
      <c r="B12612" s="144" t="s">
        <v>49478</v>
      </c>
      <c r="C12612" s="145" t="s">
        <v>49479</v>
      </c>
      <c r="D12612" s="145" t="s">
        <v>1549</v>
      </c>
      <c r="E12612" s="146">
        <v>7557.09</v>
      </c>
    </row>
    <row r="12613" spans="2:5" x14ac:dyDescent="0.2">
      <c r="B12613" s="144" t="s">
        <v>49480</v>
      </c>
      <c r="C12613" s="145" t="s">
        <v>49481</v>
      </c>
      <c r="D12613" s="145" t="s">
        <v>1549</v>
      </c>
      <c r="E12613" s="146">
        <v>7731.29</v>
      </c>
    </row>
    <row r="12614" spans="2:5" x14ac:dyDescent="0.2">
      <c r="B12614" s="144" t="s">
        <v>49482</v>
      </c>
      <c r="C12614" s="145" t="s">
        <v>49483</v>
      </c>
      <c r="D12614" s="145" t="s">
        <v>1549</v>
      </c>
      <c r="E12614" s="146">
        <v>7836.87</v>
      </c>
    </row>
    <row r="12615" spans="2:5" x14ac:dyDescent="0.2">
      <c r="B12615" s="144" t="s">
        <v>49484</v>
      </c>
      <c r="C12615" s="145" t="s">
        <v>49485</v>
      </c>
      <c r="D12615" s="145" t="s">
        <v>1549</v>
      </c>
      <c r="E12615" s="146">
        <v>1984.38</v>
      </c>
    </row>
    <row r="12616" spans="2:5" x14ac:dyDescent="0.2">
      <c r="B12616" s="144" t="s">
        <v>49486</v>
      </c>
      <c r="C12616" s="145" t="s">
        <v>49487</v>
      </c>
      <c r="D12616" s="145" t="s">
        <v>1549</v>
      </c>
      <c r="E12616" s="146">
        <v>3385.48</v>
      </c>
    </row>
    <row r="12617" spans="2:5" x14ac:dyDescent="0.2">
      <c r="B12617" s="144" t="s">
        <v>49488</v>
      </c>
      <c r="C12617" s="145" t="s">
        <v>49489</v>
      </c>
      <c r="D12617" s="145" t="s">
        <v>1549</v>
      </c>
      <c r="E12617" s="146">
        <v>4110</v>
      </c>
    </row>
    <row r="12618" spans="2:5" x14ac:dyDescent="0.2">
      <c r="B12618" s="144" t="s">
        <v>49490</v>
      </c>
      <c r="C12618" s="145" t="s">
        <v>49491</v>
      </c>
      <c r="D12618" s="145" t="s">
        <v>1549</v>
      </c>
      <c r="E12618" s="146">
        <v>4831.7</v>
      </c>
    </row>
    <row r="12619" spans="2:5" x14ac:dyDescent="0.2">
      <c r="B12619" s="144" t="s">
        <v>49492</v>
      </c>
      <c r="C12619" s="145" t="s">
        <v>49493</v>
      </c>
      <c r="D12619" s="145" t="s">
        <v>1549</v>
      </c>
      <c r="E12619" s="146">
        <v>5553.4</v>
      </c>
    </row>
    <row r="12620" spans="2:5" x14ac:dyDescent="0.2">
      <c r="B12620" s="144" t="s">
        <v>49494</v>
      </c>
      <c r="C12620" s="145" t="s">
        <v>49495</v>
      </c>
      <c r="D12620" s="145" t="s">
        <v>1549</v>
      </c>
      <c r="E12620" s="146">
        <v>6275.02</v>
      </c>
    </row>
    <row r="12621" spans="2:5" x14ac:dyDescent="0.2">
      <c r="B12621" s="144" t="s">
        <v>49496</v>
      </c>
      <c r="C12621" s="145" t="s">
        <v>49497</v>
      </c>
      <c r="D12621" s="145" t="s">
        <v>1549</v>
      </c>
      <c r="E12621" s="146">
        <v>6999.55</v>
      </c>
    </row>
    <row r="12622" spans="2:5" x14ac:dyDescent="0.2">
      <c r="B12622" s="144" t="s">
        <v>49498</v>
      </c>
      <c r="C12622" s="145" t="s">
        <v>49499</v>
      </c>
      <c r="D12622" s="145" t="s">
        <v>1549</v>
      </c>
      <c r="E12622" s="146">
        <v>7721.27</v>
      </c>
    </row>
    <row r="12623" spans="2:5" x14ac:dyDescent="0.2">
      <c r="B12623" s="144" t="s">
        <v>49500</v>
      </c>
      <c r="C12623" s="145" t="s">
        <v>49501</v>
      </c>
      <c r="D12623" s="145" t="s">
        <v>1549</v>
      </c>
      <c r="E12623" s="146">
        <v>8443.01</v>
      </c>
    </row>
    <row r="12624" spans="2:5" x14ac:dyDescent="0.2">
      <c r="B12624" s="144" t="s">
        <v>49502</v>
      </c>
      <c r="C12624" s="145" t="s">
        <v>49503</v>
      </c>
      <c r="D12624" s="145" t="s">
        <v>1549</v>
      </c>
      <c r="E12624" s="146">
        <v>9667.4599999999991</v>
      </c>
    </row>
    <row r="12625" spans="2:5" x14ac:dyDescent="0.2">
      <c r="B12625" s="144" t="s">
        <v>49504</v>
      </c>
      <c r="C12625" s="145" t="s">
        <v>49505</v>
      </c>
      <c r="D12625" s="145" t="s">
        <v>1549</v>
      </c>
      <c r="E12625" s="146">
        <v>9893.7000000000007</v>
      </c>
    </row>
    <row r="12626" spans="2:5" x14ac:dyDescent="0.2">
      <c r="B12626" s="144" t="s">
        <v>49506</v>
      </c>
      <c r="C12626" s="145" t="s">
        <v>49507</v>
      </c>
      <c r="D12626" s="145" t="s">
        <v>1549</v>
      </c>
      <c r="E12626" s="146">
        <v>10026.69</v>
      </c>
    </row>
    <row r="12627" spans="2:5" x14ac:dyDescent="0.2">
      <c r="B12627" s="144" t="s">
        <v>49508</v>
      </c>
      <c r="C12627" s="145" t="s">
        <v>49509</v>
      </c>
      <c r="D12627" s="145" t="s">
        <v>1549</v>
      </c>
      <c r="E12627" s="146">
        <v>5592.51</v>
      </c>
    </row>
    <row r="12628" spans="2:5" x14ac:dyDescent="0.2">
      <c r="B12628" s="144" t="s">
        <v>49510</v>
      </c>
      <c r="C12628" s="145" t="s">
        <v>49511</v>
      </c>
      <c r="D12628" s="145" t="s">
        <v>1549</v>
      </c>
      <c r="E12628" s="146">
        <v>8149.21</v>
      </c>
    </row>
    <row r="12629" spans="2:5" x14ac:dyDescent="0.2">
      <c r="B12629" s="144" t="s">
        <v>49512</v>
      </c>
      <c r="C12629" s="145" t="s">
        <v>49513</v>
      </c>
      <c r="D12629" s="145" t="s">
        <v>1549</v>
      </c>
      <c r="E12629" s="146">
        <v>8913.32</v>
      </c>
    </row>
    <row r="12630" spans="2:5" x14ac:dyDescent="0.2">
      <c r="B12630" s="144" t="s">
        <v>49514</v>
      </c>
      <c r="C12630" s="145" t="s">
        <v>49515</v>
      </c>
      <c r="D12630" s="145" t="s">
        <v>1549</v>
      </c>
      <c r="E12630" s="146">
        <v>10216.280000000001</v>
      </c>
    </row>
    <row r="12631" spans="2:5" x14ac:dyDescent="0.2">
      <c r="B12631" s="144" t="s">
        <v>49516</v>
      </c>
      <c r="C12631" s="145" t="s">
        <v>49517</v>
      </c>
      <c r="D12631" s="145" t="s">
        <v>1549</v>
      </c>
      <c r="E12631" s="146">
        <v>11519.2</v>
      </c>
    </row>
    <row r="12632" spans="2:5" x14ac:dyDescent="0.2">
      <c r="B12632" s="144" t="s">
        <v>49518</v>
      </c>
      <c r="C12632" s="145" t="s">
        <v>49519</v>
      </c>
      <c r="D12632" s="145" t="s">
        <v>1549</v>
      </c>
      <c r="E12632" s="146">
        <v>12825.04</v>
      </c>
    </row>
    <row r="12633" spans="2:5" x14ac:dyDescent="0.2">
      <c r="B12633" s="144" t="s">
        <v>49520</v>
      </c>
      <c r="C12633" s="145" t="s">
        <v>49521</v>
      </c>
      <c r="D12633" s="145" t="s">
        <v>1549</v>
      </c>
      <c r="E12633" s="146">
        <v>14127.96</v>
      </c>
    </row>
    <row r="12634" spans="2:5" x14ac:dyDescent="0.2">
      <c r="B12634" s="144" t="s">
        <v>49522</v>
      </c>
      <c r="C12634" s="145" t="s">
        <v>49523</v>
      </c>
      <c r="D12634" s="145" t="s">
        <v>1549</v>
      </c>
      <c r="E12634" s="146">
        <v>15433.68</v>
      </c>
    </row>
    <row r="12635" spans="2:5" x14ac:dyDescent="0.2">
      <c r="B12635" s="144" t="s">
        <v>49524</v>
      </c>
      <c r="C12635" s="145" t="s">
        <v>49525</v>
      </c>
      <c r="D12635" s="145" t="s">
        <v>1549</v>
      </c>
      <c r="E12635" s="146">
        <v>16736.580000000002</v>
      </c>
    </row>
    <row r="12636" spans="2:5" x14ac:dyDescent="0.2">
      <c r="B12636" s="144" t="s">
        <v>49526</v>
      </c>
      <c r="C12636" s="145" t="s">
        <v>49527</v>
      </c>
      <c r="D12636" s="145" t="s">
        <v>1549</v>
      </c>
      <c r="E12636" s="146">
        <v>18039.599999999999</v>
      </c>
    </row>
    <row r="12637" spans="2:5" x14ac:dyDescent="0.2">
      <c r="B12637" s="144" t="s">
        <v>49528</v>
      </c>
      <c r="C12637" s="145" t="s">
        <v>49529</v>
      </c>
      <c r="D12637" s="145" t="s">
        <v>1549</v>
      </c>
      <c r="E12637" s="146">
        <v>19345.32</v>
      </c>
    </row>
    <row r="12638" spans="2:5" x14ac:dyDescent="0.2">
      <c r="B12638" s="144" t="s">
        <v>49530</v>
      </c>
      <c r="C12638" s="145" t="s">
        <v>49531</v>
      </c>
      <c r="D12638" s="145" t="s">
        <v>1549</v>
      </c>
      <c r="E12638" s="146">
        <v>21439.96</v>
      </c>
    </row>
    <row r="12639" spans="2:5" x14ac:dyDescent="0.2">
      <c r="B12639" s="144" t="s">
        <v>49532</v>
      </c>
      <c r="C12639" s="145" t="s">
        <v>49533</v>
      </c>
      <c r="D12639" s="145" t="s">
        <v>1549</v>
      </c>
      <c r="E12639" s="146">
        <v>21804.9</v>
      </c>
    </row>
    <row r="12640" spans="2:5" x14ac:dyDescent="0.2">
      <c r="B12640" s="144" t="s">
        <v>49534</v>
      </c>
      <c r="C12640" s="145" t="s">
        <v>49535</v>
      </c>
      <c r="D12640" s="145" t="s">
        <v>1549</v>
      </c>
      <c r="E12640" s="146">
        <v>22026.7</v>
      </c>
    </row>
    <row r="12641" spans="2:5" x14ac:dyDescent="0.2">
      <c r="B12641" s="144" t="s">
        <v>49536</v>
      </c>
      <c r="C12641" s="145" t="s">
        <v>49537</v>
      </c>
      <c r="D12641" s="145" t="s">
        <v>1549</v>
      </c>
      <c r="E12641" s="146">
        <v>6882.21</v>
      </c>
    </row>
    <row r="12642" spans="2:5" x14ac:dyDescent="0.2">
      <c r="B12642" s="144" t="s">
        <v>49538</v>
      </c>
      <c r="C12642" s="145" t="s">
        <v>49539</v>
      </c>
      <c r="D12642" s="145" t="s">
        <v>1549</v>
      </c>
      <c r="E12642" s="146">
        <v>9252.7199999999993</v>
      </c>
    </row>
    <row r="12643" spans="2:5" x14ac:dyDescent="0.2">
      <c r="B12643" s="144" t="s">
        <v>49540</v>
      </c>
      <c r="C12643" s="145" t="s">
        <v>49541</v>
      </c>
      <c r="D12643" s="145" t="s">
        <v>1549</v>
      </c>
      <c r="E12643" s="146">
        <v>10823.76</v>
      </c>
    </row>
    <row r="12644" spans="2:5" x14ac:dyDescent="0.2">
      <c r="B12644" s="144" t="s">
        <v>49542</v>
      </c>
      <c r="C12644" s="145" t="s">
        <v>49543</v>
      </c>
      <c r="D12644" s="145" t="s">
        <v>1549</v>
      </c>
      <c r="E12644" s="146">
        <v>12394.07</v>
      </c>
    </row>
    <row r="12645" spans="2:5" x14ac:dyDescent="0.2">
      <c r="B12645" s="144" t="s">
        <v>49544</v>
      </c>
      <c r="C12645" s="145" t="s">
        <v>49545</v>
      </c>
      <c r="D12645" s="145" t="s">
        <v>1549</v>
      </c>
      <c r="E12645" s="146">
        <v>12127.58</v>
      </c>
    </row>
    <row r="12646" spans="2:5" x14ac:dyDescent="0.2">
      <c r="B12646" s="144" t="s">
        <v>49546</v>
      </c>
      <c r="C12646" s="145" t="s">
        <v>49547</v>
      </c>
      <c r="D12646" s="145" t="s">
        <v>1549</v>
      </c>
      <c r="E12646" s="146">
        <v>15539.64</v>
      </c>
    </row>
    <row r="12647" spans="2:5" x14ac:dyDescent="0.2">
      <c r="B12647" s="144" t="s">
        <v>49548</v>
      </c>
      <c r="C12647" s="145" t="s">
        <v>49549</v>
      </c>
      <c r="D12647" s="145" t="s">
        <v>1549</v>
      </c>
      <c r="E12647" s="146">
        <v>17020.990000000002</v>
      </c>
    </row>
    <row r="12648" spans="2:5" x14ac:dyDescent="0.2">
      <c r="B12648" s="144" t="s">
        <v>49550</v>
      </c>
      <c r="C12648" s="145" t="s">
        <v>49551</v>
      </c>
      <c r="D12648" s="145" t="s">
        <v>1549</v>
      </c>
      <c r="E12648" s="146">
        <v>18685.32</v>
      </c>
    </row>
    <row r="12649" spans="2:5" x14ac:dyDescent="0.2">
      <c r="B12649" s="144" t="s">
        <v>49552</v>
      </c>
      <c r="C12649" s="145" t="s">
        <v>49553</v>
      </c>
      <c r="D12649" s="145" t="s">
        <v>1549</v>
      </c>
      <c r="E12649" s="146">
        <v>20258.150000000001</v>
      </c>
    </row>
    <row r="12650" spans="2:5" x14ac:dyDescent="0.2">
      <c r="B12650" s="144" t="s">
        <v>49554</v>
      </c>
      <c r="C12650" s="145" t="s">
        <v>49555</v>
      </c>
      <c r="D12650" s="145" t="s">
        <v>1549</v>
      </c>
      <c r="E12650" s="146">
        <v>21830.94</v>
      </c>
    </row>
    <row r="12651" spans="2:5" x14ac:dyDescent="0.2">
      <c r="B12651" s="144" t="s">
        <v>49556</v>
      </c>
      <c r="C12651" s="145" t="s">
        <v>49557</v>
      </c>
      <c r="D12651" s="145" t="s">
        <v>1549</v>
      </c>
      <c r="E12651" s="146">
        <v>23400.99</v>
      </c>
    </row>
    <row r="12652" spans="2:5" x14ac:dyDescent="0.2">
      <c r="B12652" s="144" t="s">
        <v>49558</v>
      </c>
      <c r="C12652" s="145" t="s">
        <v>49559</v>
      </c>
      <c r="D12652" s="145" t="s">
        <v>1549</v>
      </c>
      <c r="E12652" s="146">
        <v>25924.65</v>
      </c>
    </row>
    <row r="12653" spans="2:5" x14ac:dyDescent="0.2">
      <c r="B12653" s="144" t="s">
        <v>49560</v>
      </c>
      <c r="C12653" s="145" t="s">
        <v>49561</v>
      </c>
      <c r="D12653" s="145" t="s">
        <v>1549</v>
      </c>
      <c r="E12653" s="146">
        <v>25924.65</v>
      </c>
    </row>
    <row r="12654" spans="2:5" x14ac:dyDescent="0.2">
      <c r="B12654" s="144" t="s">
        <v>49562</v>
      </c>
      <c r="C12654" s="145" t="s">
        <v>49563</v>
      </c>
      <c r="D12654" s="145" t="s">
        <v>1549</v>
      </c>
      <c r="E12654" s="146">
        <v>26638.74</v>
      </c>
    </row>
    <row r="12655" spans="2:5" x14ac:dyDescent="0.2">
      <c r="B12655" s="144" t="s">
        <v>49564</v>
      </c>
      <c r="C12655" s="145" t="s">
        <v>49565</v>
      </c>
      <c r="D12655" s="145" t="s">
        <v>1549</v>
      </c>
      <c r="E12655" s="146">
        <v>10479.709999999999</v>
      </c>
    </row>
    <row r="12656" spans="2:5" x14ac:dyDescent="0.2">
      <c r="B12656" s="144" t="s">
        <v>49566</v>
      </c>
      <c r="C12656" s="145" t="s">
        <v>49567</v>
      </c>
      <c r="D12656" s="145" t="s">
        <v>1549</v>
      </c>
      <c r="E12656" s="146">
        <v>13494.56</v>
      </c>
    </row>
    <row r="12657" spans="2:5" x14ac:dyDescent="0.2">
      <c r="B12657" s="144" t="s">
        <v>49568</v>
      </c>
      <c r="C12657" s="145" t="s">
        <v>49569</v>
      </c>
      <c r="D12657" s="145" t="s">
        <v>1549</v>
      </c>
      <c r="E12657" s="146">
        <v>15695.19</v>
      </c>
    </row>
    <row r="12658" spans="2:5" x14ac:dyDescent="0.2">
      <c r="B12658" s="144" t="s">
        <v>49570</v>
      </c>
      <c r="C12658" s="145" t="s">
        <v>49571</v>
      </c>
      <c r="D12658" s="145" t="s">
        <v>1549</v>
      </c>
      <c r="E12658" s="146">
        <v>17895.86</v>
      </c>
    </row>
    <row r="12659" spans="2:5" x14ac:dyDescent="0.2">
      <c r="B12659" s="144" t="s">
        <v>49572</v>
      </c>
      <c r="C12659" s="145" t="s">
        <v>49573</v>
      </c>
      <c r="D12659" s="145" t="s">
        <v>1549</v>
      </c>
      <c r="E12659" s="146">
        <v>20093.650000000001</v>
      </c>
    </row>
    <row r="12660" spans="2:5" x14ac:dyDescent="0.2">
      <c r="B12660" s="144" t="s">
        <v>49574</v>
      </c>
      <c r="C12660" s="145" t="s">
        <v>49575</v>
      </c>
      <c r="D12660" s="145" t="s">
        <v>1549</v>
      </c>
      <c r="E12660" s="146">
        <v>22294.25</v>
      </c>
    </row>
    <row r="12661" spans="2:5" x14ac:dyDescent="0.2">
      <c r="B12661" s="144" t="s">
        <v>49576</v>
      </c>
      <c r="C12661" s="145" t="s">
        <v>49577</v>
      </c>
      <c r="D12661" s="145" t="s">
        <v>1549</v>
      </c>
      <c r="E12661" s="146">
        <v>24481</v>
      </c>
    </row>
    <row r="12662" spans="2:5" x14ac:dyDescent="0.2">
      <c r="B12662" s="144" t="s">
        <v>49578</v>
      </c>
      <c r="C12662" s="145" t="s">
        <v>49579</v>
      </c>
      <c r="D12662" s="145" t="s">
        <v>1549</v>
      </c>
      <c r="E12662" s="146">
        <v>29692.69</v>
      </c>
    </row>
    <row r="12663" spans="2:5" x14ac:dyDescent="0.2">
      <c r="B12663" s="144" t="s">
        <v>49580</v>
      </c>
      <c r="C12663" s="145" t="s">
        <v>49581</v>
      </c>
      <c r="D12663" s="145" t="s">
        <v>1549</v>
      </c>
      <c r="E12663" s="146">
        <v>28893.3</v>
      </c>
    </row>
    <row r="12664" spans="2:5" x14ac:dyDescent="0.2">
      <c r="B12664" s="144" t="s">
        <v>49582</v>
      </c>
      <c r="C12664" s="145" t="s">
        <v>49583</v>
      </c>
      <c r="D12664" s="145" t="s">
        <v>1549</v>
      </c>
      <c r="E12664" s="146">
        <v>31093.94</v>
      </c>
    </row>
    <row r="12665" spans="2:5" x14ac:dyDescent="0.2">
      <c r="B12665" s="144" t="s">
        <v>49584</v>
      </c>
      <c r="C12665" s="145" t="s">
        <v>49585</v>
      </c>
      <c r="D12665" s="145" t="s">
        <v>1549</v>
      </c>
      <c r="E12665" s="146">
        <v>33291.800000000003</v>
      </c>
    </row>
    <row r="12666" spans="2:5" x14ac:dyDescent="0.2">
      <c r="B12666" s="144" t="s">
        <v>49586</v>
      </c>
      <c r="C12666" s="145" t="s">
        <v>49587</v>
      </c>
      <c r="D12666" s="145" t="s">
        <v>1549</v>
      </c>
      <c r="E12666" s="146">
        <v>36816.269999999997</v>
      </c>
    </row>
    <row r="12667" spans="2:5" x14ac:dyDescent="0.2">
      <c r="B12667" s="144" t="s">
        <v>49588</v>
      </c>
      <c r="C12667" s="145" t="s">
        <v>49589</v>
      </c>
      <c r="D12667" s="145" t="s">
        <v>1549</v>
      </c>
      <c r="E12667" s="146">
        <v>37448.410000000003</v>
      </c>
    </row>
    <row r="12668" spans="2:5" x14ac:dyDescent="0.2">
      <c r="B12668" s="144" t="s">
        <v>49590</v>
      </c>
      <c r="C12668" s="145" t="s">
        <v>49591</v>
      </c>
      <c r="D12668" s="145" t="s">
        <v>1549</v>
      </c>
      <c r="E12668" s="146">
        <v>37827.129999999997</v>
      </c>
    </row>
    <row r="12669" spans="2:5" x14ac:dyDescent="0.2">
      <c r="B12669" s="144" t="s">
        <v>49592</v>
      </c>
      <c r="C12669" s="145" t="s">
        <v>49593</v>
      </c>
      <c r="D12669" s="145" t="s">
        <v>1549</v>
      </c>
      <c r="E12669" s="146">
        <v>13494.56</v>
      </c>
    </row>
    <row r="12670" spans="2:5" x14ac:dyDescent="0.2">
      <c r="B12670" s="144" t="s">
        <v>49594</v>
      </c>
      <c r="C12670" s="145" t="s">
        <v>49595</v>
      </c>
      <c r="D12670" s="145" t="s">
        <v>1549</v>
      </c>
      <c r="E12670" s="146">
        <v>15695.19</v>
      </c>
    </row>
    <row r="12671" spans="2:5" x14ac:dyDescent="0.2">
      <c r="B12671" s="144" t="s">
        <v>49596</v>
      </c>
      <c r="C12671" s="145" t="s">
        <v>49597</v>
      </c>
      <c r="D12671" s="145" t="s">
        <v>1549</v>
      </c>
      <c r="E12671" s="146">
        <v>17895.86</v>
      </c>
    </row>
    <row r="12672" spans="2:5" x14ac:dyDescent="0.2">
      <c r="B12672" s="144" t="s">
        <v>49598</v>
      </c>
      <c r="C12672" s="145" t="s">
        <v>49599</v>
      </c>
      <c r="D12672" s="145" t="s">
        <v>1549</v>
      </c>
      <c r="E12672" s="146">
        <v>20093.650000000001</v>
      </c>
    </row>
    <row r="12673" spans="2:5" x14ac:dyDescent="0.2">
      <c r="B12673" s="144" t="s">
        <v>49600</v>
      </c>
      <c r="C12673" s="145" t="s">
        <v>49601</v>
      </c>
      <c r="D12673" s="145" t="s">
        <v>1549</v>
      </c>
      <c r="E12673" s="146">
        <v>22294.25</v>
      </c>
    </row>
    <row r="12674" spans="2:5" x14ac:dyDescent="0.2">
      <c r="B12674" s="144" t="s">
        <v>49602</v>
      </c>
      <c r="C12674" s="145" t="s">
        <v>49603</v>
      </c>
      <c r="D12674" s="145" t="s">
        <v>1549</v>
      </c>
      <c r="E12674" s="146">
        <v>24481</v>
      </c>
    </row>
    <row r="12675" spans="2:5" x14ac:dyDescent="0.2">
      <c r="B12675" s="144" t="s">
        <v>49604</v>
      </c>
      <c r="C12675" s="145" t="s">
        <v>49605</v>
      </c>
      <c r="D12675" s="145" t="s">
        <v>1549</v>
      </c>
      <c r="E12675" s="146">
        <v>26692.69</v>
      </c>
    </row>
    <row r="12676" spans="2:5" x14ac:dyDescent="0.2">
      <c r="B12676" s="144" t="s">
        <v>49606</v>
      </c>
      <c r="C12676" s="145" t="s">
        <v>49607</v>
      </c>
      <c r="D12676" s="145" t="s">
        <v>1549</v>
      </c>
      <c r="E12676" s="146">
        <v>28893.3</v>
      </c>
    </row>
    <row r="12677" spans="2:5" x14ac:dyDescent="0.2">
      <c r="B12677" s="144" t="s">
        <v>49608</v>
      </c>
      <c r="C12677" s="145" t="s">
        <v>49609</v>
      </c>
      <c r="D12677" s="145" t="s">
        <v>1549</v>
      </c>
      <c r="E12677" s="146">
        <v>10267</v>
      </c>
    </row>
    <row r="12678" spans="2:5" x14ac:dyDescent="0.2">
      <c r="B12678" s="144" t="s">
        <v>49610</v>
      </c>
      <c r="C12678" s="145" t="s">
        <v>49611</v>
      </c>
      <c r="D12678" s="145" t="s">
        <v>1549</v>
      </c>
      <c r="E12678" s="146">
        <v>31093.94</v>
      </c>
    </row>
    <row r="12679" spans="2:5" x14ac:dyDescent="0.2">
      <c r="B12679" s="144" t="s">
        <v>49612</v>
      </c>
      <c r="C12679" s="145" t="s">
        <v>49613</v>
      </c>
      <c r="D12679" s="145" t="s">
        <v>1549</v>
      </c>
      <c r="E12679" s="146">
        <v>33291.800000000003</v>
      </c>
    </row>
    <row r="12680" spans="2:5" x14ac:dyDescent="0.2">
      <c r="B12680" s="144" t="s">
        <v>49614</v>
      </c>
      <c r="C12680" s="145" t="s">
        <v>49615</v>
      </c>
      <c r="D12680" s="145" t="s">
        <v>1549</v>
      </c>
      <c r="E12680" s="146">
        <v>36816.269999999997</v>
      </c>
    </row>
    <row r="12681" spans="2:5" x14ac:dyDescent="0.2">
      <c r="B12681" s="144" t="s">
        <v>49616</v>
      </c>
      <c r="C12681" s="145" t="s">
        <v>49617</v>
      </c>
      <c r="D12681" s="145" t="s">
        <v>1549</v>
      </c>
      <c r="E12681" s="146">
        <v>37448.410000000003</v>
      </c>
    </row>
    <row r="12682" spans="2:5" x14ac:dyDescent="0.2">
      <c r="B12682" s="144" t="s">
        <v>49618</v>
      </c>
      <c r="C12682" s="145" t="s">
        <v>49619</v>
      </c>
      <c r="D12682" s="145" t="s">
        <v>1549</v>
      </c>
      <c r="E12682" s="146">
        <v>37827.129999999997</v>
      </c>
    </row>
    <row r="12683" spans="2:5" x14ac:dyDescent="0.2">
      <c r="B12683" s="144" t="s">
        <v>49620</v>
      </c>
      <c r="C12683" s="145" t="s">
        <v>49621</v>
      </c>
      <c r="D12683" s="145" t="s">
        <v>1549</v>
      </c>
      <c r="E12683" s="146">
        <v>13203.2</v>
      </c>
    </row>
    <row r="12684" spans="2:5" x14ac:dyDescent="0.2">
      <c r="B12684" s="144" t="s">
        <v>49622</v>
      </c>
      <c r="C12684" s="145" t="s">
        <v>49623</v>
      </c>
      <c r="D12684" s="145" t="s">
        <v>1549</v>
      </c>
      <c r="E12684" s="146">
        <v>18290.46</v>
      </c>
    </row>
    <row r="12685" spans="2:5" x14ac:dyDescent="0.2">
      <c r="B12685" s="144" t="s">
        <v>49624</v>
      </c>
      <c r="C12685" s="145" t="s">
        <v>49625</v>
      </c>
      <c r="D12685" s="145" t="s">
        <v>1549</v>
      </c>
      <c r="E12685" s="146">
        <v>21219.5</v>
      </c>
    </row>
    <row r="12686" spans="2:5" x14ac:dyDescent="0.2">
      <c r="B12686" s="144" t="s">
        <v>49626</v>
      </c>
      <c r="C12686" s="145" t="s">
        <v>49627</v>
      </c>
      <c r="D12686" s="145" t="s">
        <v>1549</v>
      </c>
      <c r="E12686" s="146">
        <v>24145.8</v>
      </c>
    </row>
    <row r="12687" spans="2:5" x14ac:dyDescent="0.2">
      <c r="B12687" s="144" t="s">
        <v>49628</v>
      </c>
      <c r="C12687" s="145" t="s">
        <v>49629</v>
      </c>
      <c r="D12687" s="145" t="s">
        <v>1549</v>
      </c>
      <c r="E12687" s="146">
        <v>27074.880000000001</v>
      </c>
    </row>
    <row r="12688" spans="2:5" x14ac:dyDescent="0.2">
      <c r="B12688" s="144" t="s">
        <v>49630</v>
      </c>
      <c r="C12688" s="145" t="s">
        <v>49631</v>
      </c>
      <c r="D12688" s="145" t="s">
        <v>1549</v>
      </c>
      <c r="E12688" s="146">
        <v>30001.18</v>
      </c>
    </row>
    <row r="12689" spans="2:5" x14ac:dyDescent="0.2">
      <c r="B12689" s="144" t="s">
        <v>49632</v>
      </c>
      <c r="C12689" s="145" t="s">
        <v>49633</v>
      </c>
      <c r="D12689" s="145" t="s">
        <v>1549</v>
      </c>
      <c r="E12689" s="146">
        <v>32761.05</v>
      </c>
    </row>
    <row r="12690" spans="2:5" x14ac:dyDescent="0.2">
      <c r="B12690" s="144" t="s">
        <v>49634</v>
      </c>
      <c r="C12690" s="145" t="s">
        <v>49635</v>
      </c>
      <c r="D12690" s="145" t="s">
        <v>1549</v>
      </c>
      <c r="E12690" s="146">
        <v>35856.47</v>
      </c>
    </row>
    <row r="12691" spans="2:5" x14ac:dyDescent="0.2">
      <c r="B12691" s="144" t="s">
        <v>49636</v>
      </c>
      <c r="C12691" s="145" t="s">
        <v>49637</v>
      </c>
      <c r="D12691" s="145" t="s">
        <v>1549</v>
      </c>
      <c r="E12691" s="146">
        <v>38785.550000000003</v>
      </c>
    </row>
    <row r="12692" spans="2:5" x14ac:dyDescent="0.2">
      <c r="B12692" s="144" t="s">
        <v>49638</v>
      </c>
      <c r="C12692" s="145" t="s">
        <v>49639</v>
      </c>
      <c r="D12692" s="145" t="s">
        <v>1549</v>
      </c>
      <c r="E12692" s="146">
        <v>41711.83</v>
      </c>
    </row>
    <row r="12693" spans="2:5" x14ac:dyDescent="0.2">
      <c r="B12693" s="144" t="s">
        <v>49640</v>
      </c>
      <c r="C12693" s="145" t="s">
        <v>49641</v>
      </c>
      <c r="D12693" s="145" t="s">
        <v>1549</v>
      </c>
      <c r="E12693" s="146">
        <v>44640.87</v>
      </c>
    </row>
    <row r="12694" spans="2:5" x14ac:dyDescent="0.2">
      <c r="B12694" s="144" t="s">
        <v>49642</v>
      </c>
      <c r="C12694" s="145" t="s">
        <v>49643</v>
      </c>
      <c r="D12694" s="145" t="s">
        <v>1549</v>
      </c>
      <c r="E12694" s="146">
        <v>49322.44</v>
      </c>
    </row>
    <row r="12695" spans="2:5" x14ac:dyDescent="0.2">
      <c r="B12695" s="144" t="s">
        <v>49644</v>
      </c>
      <c r="C12695" s="145" t="s">
        <v>49645</v>
      </c>
      <c r="D12695" s="145" t="s">
        <v>1549</v>
      </c>
      <c r="E12695" s="146">
        <v>50171.9</v>
      </c>
    </row>
    <row r="12696" spans="2:5" x14ac:dyDescent="0.2">
      <c r="B12696" s="144" t="s">
        <v>49646</v>
      </c>
      <c r="C12696" s="145" t="s">
        <v>49647</v>
      </c>
      <c r="D12696" s="145" t="s">
        <v>1549</v>
      </c>
      <c r="E12696" s="146">
        <v>50681.55</v>
      </c>
    </row>
    <row r="12697" spans="2:5" x14ac:dyDescent="0.2">
      <c r="B12697" s="144" t="s">
        <v>49648</v>
      </c>
      <c r="C12697" s="145" t="s">
        <v>49649</v>
      </c>
      <c r="D12697" s="145" t="s">
        <v>1549</v>
      </c>
      <c r="E12697" s="146">
        <v>1855.02</v>
      </c>
    </row>
    <row r="12698" spans="2:5" x14ac:dyDescent="0.2">
      <c r="B12698" s="144" t="s">
        <v>49650</v>
      </c>
      <c r="C12698" s="145" t="s">
        <v>49651</v>
      </c>
      <c r="D12698" s="145" t="s">
        <v>1549</v>
      </c>
      <c r="E12698" s="146">
        <v>3386.25</v>
      </c>
    </row>
    <row r="12699" spans="2:5" x14ac:dyDescent="0.2">
      <c r="B12699" s="144" t="s">
        <v>49652</v>
      </c>
      <c r="C12699" s="145" t="s">
        <v>49653</v>
      </c>
      <c r="D12699" s="145" t="s">
        <v>1549</v>
      </c>
      <c r="E12699" s="146">
        <v>2587.5500000000002</v>
      </c>
    </row>
    <row r="12700" spans="2:5" x14ac:dyDescent="0.2">
      <c r="B12700" s="144" t="s">
        <v>49654</v>
      </c>
      <c r="C12700" s="145" t="s">
        <v>49655</v>
      </c>
      <c r="D12700" s="145" t="s">
        <v>1549</v>
      </c>
      <c r="E12700" s="146">
        <v>2811.45</v>
      </c>
    </row>
    <row r="12701" spans="2:5" x14ac:dyDescent="0.2">
      <c r="B12701" s="144" t="s">
        <v>49656</v>
      </c>
      <c r="C12701" s="145" t="s">
        <v>49657</v>
      </c>
      <c r="D12701" s="145" t="s">
        <v>1549</v>
      </c>
      <c r="E12701" s="146">
        <v>3695.32</v>
      </c>
    </row>
    <row r="12702" spans="2:5" x14ac:dyDescent="0.2">
      <c r="B12702" s="144" t="s">
        <v>49658</v>
      </c>
      <c r="C12702" s="145" t="s">
        <v>49659</v>
      </c>
      <c r="D12702" s="145" t="s">
        <v>1549</v>
      </c>
      <c r="E12702" s="146">
        <v>4664.01</v>
      </c>
    </row>
    <row r="12703" spans="2:5" x14ac:dyDescent="0.2">
      <c r="B12703" s="144" t="s">
        <v>49660</v>
      </c>
      <c r="C12703" s="145" t="s">
        <v>49661</v>
      </c>
      <c r="D12703" s="145" t="s">
        <v>1549</v>
      </c>
      <c r="E12703" s="146">
        <v>6034.98</v>
      </c>
    </row>
    <row r="12704" spans="2:5" x14ac:dyDescent="0.2">
      <c r="B12704" s="144" t="s">
        <v>49662</v>
      </c>
      <c r="C12704" s="145" t="s">
        <v>49663</v>
      </c>
      <c r="D12704" s="145" t="s">
        <v>1549</v>
      </c>
      <c r="E12704" s="146">
        <v>7514.78</v>
      </c>
    </row>
    <row r="12705" spans="2:5" x14ac:dyDescent="0.2">
      <c r="B12705" s="144" t="s">
        <v>49664</v>
      </c>
      <c r="C12705" s="145" t="s">
        <v>49665</v>
      </c>
      <c r="D12705" s="145" t="s">
        <v>1549</v>
      </c>
      <c r="E12705" s="146">
        <v>8351.76</v>
      </c>
    </row>
    <row r="12706" spans="2:5" x14ac:dyDescent="0.2">
      <c r="B12706" s="144" t="s">
        <v>49666</v>
      </c>
      <c r="C12706" s="145" t="s">
        <v>49667</v>
      </c>
      <c r="D12706" s="145" t="s">
        <v>1549</v>
      </c>
      <c r="E12706" s="146">
        <v>9820.94</v>
      </c>
    </row>
    <row r="12707" spans="2:5" x14ac:dyDescent="0.2">
      <c r="B12707" s="144" t="s">
        <v>49668</v>
      </c>
      <c r="C12707" s="145" t="s">
        <v>49669</v>
      </c>
      <c r="D12707" s="145" t="s">
        <v>1549</v>
      </c>
      <c r="E12707" s="146">
        <v>8691.3700000000008</v>
      </c>
    </row>
    <row r="12708" spans="2:5" x14ac:dyDescent="0.2">
      <c r="B12708" s="144" t="s">
        <v>49670</v>
      </c>
      <c r="C12708" s="145" t="s">
        <v>49671</v>
      </c>
      <c r="D12708" s="145" t="s">
        <v>1549</v>
      </c>
      <c r="E12708" s="146">
        <v>12696.04</v>
      </c>
    </row>
    <row r="12709" spans="2:5" x14ac:dyDescent="0.2">
      <c r="B12709" s="144" t="s">
        <v>49672</v>
      </c>
      <c r="C12709" s="145" t="s">
        <v>49673</v>
      </c>
      <c r="D12709" s="145" t="s">
        <v>1549</v>
      </c>
      <c r="E12709" s="146">
        <v>17120.98</v>
      </c>
    </row>
    <row r="12710" spans="2:5" x14ac:dyDescent="0.2">
      <c r="B12710" s="144" t="s">
        <v>49674</v>
      </c>
      <c r="C12710" s="145" t="s">
        <v>49675</v>
      </c>
      <c r="D12710" s="145" t="s">
        <v>1549</v>
      </c>
      <c r="E12710" s="146">
        <v>26581.53</v>
      </c>
    </row>
    <row r="12711" spans="2:5" x14ac:dyDescent="0.2">
      <c r="B12711" s="144" t="s">
        <v>49676</v>
      </c>
      <c r="C12711" s="145" t="s">
        <v>49677</v>
      </c>
      <c r="D12711" s="145" t="s">
        <v>1549</v>
      </c>
      <c r="E12711" s="146">
        <v>32229.51</v>
      </c>
    </row>
    <row r="12712" spans="2:5" x14ac:dyDescent="0.2">
      <c r="B12712" s="144" t="s">
        <v>49678</v>
      </c>
      <c r="C12712" s="145" t="s">
        <v>49679</v>
      </c>
      <c r="D12712" s="145" t="s">
        <v>1549</v>
      </c>
      <c r="E12712" s="146">
        <v>40678.54</v>
      </c>
    </row>
    <row r="12713" spans="2:5" x14ac:dyDescent="0.2">
      <c r="B12713" s="144" t="s">
        <v>49680</v>
      </c>
      <c r="C12713" s="145" t="s">
        <v>49681</v>
      </c>
      <c r="D12713" s="145" t="s">
        <v>1549</v>
      </c>
      <c r="E12713" s="146">
        <v>45837.84</v>
      </c>
    </row>
    <row r="12714" spans="2:5" x14ac:dyDescent="0.2">
      <c r="B12714" s="144" t="s">
        <v>49682</v>
      </c>
      <c r="C12714" s="145" t="s">
        <v>49683</v>
      </c>
      <c r="D12714" s="145" t="s">
        <v>1549</v>
      </c>
      <c r="E12714" s="146">
        <v>58738.47</v>
      </c>
    </row>
    <row r="12715" spans="2:5" x14ac:dyDescent="0.2">
      <c r="B12715" s="144" t="s">
        <v>49684</v>
      </c>
      <c r="C12715" s="145" t="s">
        <v>49685</v>
      </c>
      <c r="D12715" s="145" t="s">
        <v>1549</v>
      </c>
      <c r="E12715" s="146">
        <v>2371.38</v>
      </c>
    </row>
    <row r="12716" spans="2:5" x14ac:dyDescent="0.2">
      <c r="B12716" s="144" t="s">
        <v>49686</v>
      </c>
      <c r="C12716" s="145" t="s">
        <v>49687</v>
      </c>
      <c r="D12716" s="145" t="s">
        <v>1549</v>
      </c>
      <c r="E12716" s="146">
        <v>2592.9899999999998</v>
      </c>
    </row>
    <row r="12717" spans="2:5" x14ac:dyDescent="0.2">
      <c r="B12717" s="144" t="s">
        <v>49688</v>
      </c>
      <c r="C12717" s="145" t="s">
        <v>49689</v>
      </c>
      <c r="D12717" s="145" t="s">
        <v>1549</v>
      </c>
      <c r="E12717" s="146">
        <v>3313.95</v>
      </c>
    </row>
    <row r="12718" spans="2:5" x14ac:dyDescent="0.2">
      <c r="B12718" s="144" t="s">
        <v>49690</v>
      </c>
      <c r="C12718" s="145" t="s">
        <v>49691</v>
      </c>
      <c r="D12718" s="145" t="s">
        <v>1549</v>
      </c>
      <c r="E12718" s="146">
        <v>4228.95</v>
      </c>
    </row>
    <row r="12719" spans="2:5" x14ac:dyDescent="0.2">
      <c r="B12719" s="144" t="s">
        <v>49692</v>
      </c>
      <c r="C12719" s="145" t="s">
        <v>49693</v>
      </c>
      <c r="D12719" s="145" t="s">
        <v>1549</v>
      </c>
      <c r="E12719" s="146">
        <v>5466.08</v>
      </c>
    </row>
    <row r="12720" spans="2:5" x14ac:dyDescent="0.2">
      <c r="B12720" s="144" t="s">
        <v>49694</v>
      </c>
      <c r="C12720" s="145" t="s">
        <v>49695</v>
      </c>
      <c r="D12720" s="145" t="s">
        <v>1549</v>
      </c>
      <c r="E12720" s="146">
        <v>6497.9</v>
      </c>
    </row>
    <row r="12721" spans="2:5" x14ac:dyDescent="0.2">
      <c r="B12721" s="144" t="s">
        <v>49696</v>
      </c>
      <c r="C12721" s="145" t="s">
        <v>49697</v>
      </c>
      <c r="D12721" s="145" t="s">
        <v>1549</v>
      </c>
      <c r="E12721" s="146">
        <v>7646.03</v>
      </c>
    </row>
    <row r="12722" spans="2:5" x14ac:dyDescent="0.2">
      <c r="B12722" s="144" t="s">
        <v>49698</v>
      </c>
      <c r="C12722" s="145" t="s">
        <v>49699</v>
      </c>
      <c r="D12722" s="145" t="s">
        <v>1549</v>
      </c>
      <c r="E12722" s="146">
        <v>8954.7999999999993</v>
      </c>
    </row>
    <row r="12723" spans="2:5" x14ac:dyDescent="0.2">
      <c r="B12723" s="144" t="s">
        <v>49700</v>
      </c>
      <c r="C12723" s="145" t="s">
        <v>49701</v>
      </c>
      <c r="D12723" s="145" t="s">
        <v>1549</v>
      </c>
      <c r="E12723" s="146">
        <v>10180.43</v>
      </c>
    </row>
    <row r="12724" spans="2:5" x14ac:dyDescent="0.2">
      <c r="B12724" s="144" t="s">
        <v>49702</v>
      </c>
      <c r="C12724" s="145" t="s">
        <v>49703</v>
      </c>
      <c r="D12724" s="145" t="s">
        <v>1549</v>
      </c>
      <c r="E12724" s="146">
        <v>11651.15</v>
      </c>
    </row>
    <row r="12725" spans="2:5" x14ac:dyDescent="0.2">
      <c r="B12725" s="144" t="s">
        <v>49704</v>
      </c>
      <c r="C12725" s="145" t="s">
        <v>49705</v>
      </c>
      <c r="D12725" s="145" t="s">
        <v>1549</v>
      </c>
      <c r="E12725" s="146">
        <v>15016.24</v>
      </c>
    </row>
    <row r="12726" spans="2:5" x14ac:dyDescent="0.2">
      <c r="B12726" s="144" t="s">
        <v>49706</v>
      </c>
      <c r="C12726" s="145" t="s">
        <v>49707</v>
      </c>
      <c r="D12726" s="145" t="s">
        <v>1549</v>
      </c>
      <c r="E12726" s="146">
        <v>29391.39</v>
      </c>
    </row>
    <row r="12727" spans="2:5" x14ac:dyDescent="0.2">
      <c r="B12727" s="144" t="s">
        <v>49708</v>
      </c>
      <c r="C12727" s="145" t="s">
        <v>49709</v>
      </c>
      <c r="D12727" s="145" t="s">
        <v>1549</v>
      </c>
      <c r="E12727" s="146">
        <v>34892.129999999997</v>
      </c>
    </row>
    <row r="12728" spans="2:5" x14ac:dyDescent="0.2">
      <c r="B12728" s="144" t="s">
        <v>49710</v>
      </c>
      <c r="C12728" s="145" t="s">
        <v>49711</v>
      </c>
      <c r="D12728" s="145" t="s">
        <v>1549</v>
      </c>
      <c r="E12728" s="146">
        <v>43566.53</v>
      </c>
    </row>
    <row r="12729" spans="2:5" x14ac:dyDescent="0.2">
      <c r="B12729" s="144" t="s">
        <v>49712</v>
      </c>
      <c r="C12729" s="145" t="s">
        <v>49713</v>
      </c>
      <c r="D12729" s="145" t="s">
        <v>1549</v>
      </c>
      <c r="E12729" s="146">
        <v>50082.17</v>
      </c>
    </row>
    <row r="12730" spans="2:5" x14ac:dyDescent="0.2">
      <c r="B12730" s="144" t="s">
        <v>49714</v>
      </c>
      <c r="C12730" s="145" t="s">
        <v>49715</v>
      </c>
      <c r="D12730" s="145" t="s">
        <v>1549</v>
      </c>
      <c r="E12730" s="146">
        <v>64920.69</v>
      </c>
    </row>
    <row r="12731" spans="2:5" x14ac:dyDescent="0.2">
      <c r="B12731" s="144" t="s">
        <v>49716</v>
      </c>
      <c r="C12731" s="145" t="s">
        <v>49717</v>
      </c>
      <c r="D12731" s="145" t="s">
        <v>1770</v>
      </c>
      <c r="E12731" s="146">
        <v>298.47000000000003</v>
      </c>
    </row>
    <row r="12732" spans="2:5" x14ac:dyDescent="0.2">
      <c r="B12732" s="144" t="s">
        <v>49718</v>
      </c>
      <c r="C12732" s="145" t="s">
        <v>49719</v>
      </c>
      <c r="D12732" s="145" t="s">
        <v>1770</v>
      </c>
      <c r="E12732" s="146">
        <v>328.76</v>
      </c>
    </row>
    <row r="12733" spans="2:5" x14ac:dyDescent="0.2">
      <c r="B12733" s="144" t="s">
        <v>49720</v>
      </c>
      <c r="C12733" s="145" t="s">
        <v>49721</v>
      </c>
      <c r="D12733" s="145" t="s">
        <v>1770</v>
      </c>
      <c r="E12733" s="146">
        <v>428.3</v>
      </c>
    </row>
    <row r="12734" spans="2:5" x14ac:dyDescent="0.2">
      <c r="B12734" s="144" t="s">
        <v>49722</v>
      </c>
      <c r="C12734" s="145" t="s">
        <v>49723</v>
      </c>
      <c r="D12734" s="145" t="s">
        <v>1770</v>
      </c>
      <c r="E12734" s="146">
        <v>554.53</v>
      </c>
    </row>
    <row r="12735" spans="2:5" x14ac:dyDescent="0.2">
      <c r="B12735" s="144" t="s">
        <v>49724</v>
      </c>
      <c r="C12735" s="145" t="s">
        <v>49725</v>
      </c>
      <c r="D12735" s="145" t="s">
        <v>1770</v>
      </c>
      <c r="E12735" s="146">
        <v>671.8</v>
      </c>
    </row>
    <row r="12736" spans="2:5" x14ac:dyDescent="0.2">
      <c r="B12736" s="144" t="s">
        <v>49726</v>
      </c>
      <c r="C12736" s="145" t="s">
        <v>49727</v>
      </c>
      <c r="D12736" s="145" t="s">
        <v>1770</v>
      </c>
      <c r="E12736" s="146">
        <v>866.57</v>
      </c>
    </row>
    <row r="12737" spans="2:5" x14ac:dyDescent="0.2">
      <c r="B12737" s="144" t="s">
        <v>49728</v>
      </c>
      <c r="C12737" s="145" t="s">
        <v>49729</v>
      </c>
      <c r="D12737" s="145" t="s">
        <v>1770</v>
      </c>
      <c r="E12737" s="146">
        <v>974.58</v>
      </c>
    </row>
    <row r="12738" spans="2:5" x14ac:dyDescent="0.2">
      <c r="B12738" s="144" t="s">
        <v>49730</v>
      </c>
      <c r="C12738" s="145" t="s">
        <v>49731</v>
      </c>
      <c r="D12738" s="145" t="s">
        <v>1770</v>
      </c>
      <c r="E12738" s="146">
        <v>1127.49</v>
      </c>
    </row>
    <row r="12739" spans="2:5" x14ac:dyDescent="0.2">
      <c r="B12739" s="144" t="s">
        <v>49732</v>
      </c>
      <c r="C12739" s="145" t="s">
        <v>49733</v>
      </c>
      <c r="D12739" s="145" t="s">
        <v>1770</v>
      </c>
      <c r="E12739" s="146">
        <v>1307.53</v>
      </c>
    </row>
    <row r="12740" spans="2:5" x14ac:dyDescent="0.2">
      <c r="B12740" s="144" t="s">
        <v>49734</v>
      </c>
      <c r="C12740" s="145" t="s">
        <v>49735</v>
      </c>
      <c r="D12740" s="145" t="s">
        <v>1770</v>
      </c>
      <c r="E12740" s="146">
        <v>1500.1</v>
      </c>
    </row>
    <row r="12741" spans="2:5" x14ac:dyDescent="0.2">
      <c r="B12741" s="144" t="s">
        <v>49736</v>
      </c>
      <c r="C12741" s="145" t="s">
        <v>49737</v>
      </c>
      <c r="D12741" s="145" t="s">
        <v>1770</v>
      </c>
      <c r="E12741" s="146">
        <v>1932.78</v>
      </c>
    </row>
    <row r="12742" spans="2:5" x14ac:dyDescent="0.2">
      <c r="B12742" s="144" t="s">
        <v>49738</v>
      </c>
      <c r="C12742" s="145" t="s">
        <v>49739</v>
      </c>
      <c r="D12742" s="145" t="s">
        <v>1770</v>
      </c>
      <c r="E12742" s="146">
        <v>2939.52</v>
      </c>
    </row>
    <row r="12743" spans="2:5" x14ac:dyDescent="0.2">
      <c r="B12743" s="144" t="s">
        <v>49740</v>
      </c>
      <c r="C12743" s="145" t="s">
        <v>49741</v>
      </c>
      <c r="D12743" s="145" t="s">
        <v>1770</v>
      </c>
      <c r="E12743" s="146">
        <v>3540.53</v>
      </c>
    </row>
    <row r="12744" spans="2:5" x14ac:dyDescent="0.2">
      <c r="B12744" s="144" t="s">
        <v>49742</v>
      </c>
      <c r="C12744" s="145" t="s">
        <v>49743</v>
      </c>
      <c r="D12744" s="145" t="s">
        <v>1770</v>
      </c>
      <c r="E12744" s="146">
        <v>3992.28</v>
      </c>
    </row>
    <row r="12745" spans="2:5" x14ac:dyDescent="0.2">
      <c r="B12745" s="144" t="s">
        <v>49744</v>
      </c>
      <c r="C12745" s="145" t="s">
        <v>49745</v>
      </c>
      <c r="D12745" s="145" t="s">
        <v>1770</v>
      </c>
      <c r="E12745" s="146">
        <v>4596.38</v>
      </c>
    </row>
    <row r="12746" spans="2:5" x14ac:dyDescent="0.2">
      <c r="B12746" s="144" t="s">
        <v>49746</v>
      </c>
      <c r="C12746" s="145" t="s">
        <v>49747</v>
      </c>
      <c r="D12746" s="145" t="s">
        <v>1770</v>
      </c>
      <c r="E12746" s="146">
        <v>5935.89</v>
      </c>
    </row>
    <row r="12747" spans="2:5" x14ac:dyDescent="0.2">
      <c r="B12747" s="144" t="s">
        <v>49748</v>
      </c>
      <c r="C12747" s="145" t="s">
        <v>49749</v>
      </c>
      <c r="D12747" s="145" t="s">
        <v>1770</v>
      </c>
      <c r="E12747" s="146">
        <v>356.44</v>
      </c>
    </row>
    <row r="12748" spans="2:5" x14ac:dyDescent="0.2">
      <c r="B12748" s="144" t="s">
        <v>49750</v>
      </c>
      <c r="C12748" s="145" t="s">
        <v>49751</v>
      </c>
      <c r="D12748" s="145" t="s">
        <v>1770</v>
      </c>
      <c r="E12748" s="146">
        <v>462.66</v>
      </c>
    </row>
    <row r="12749" spans="2:5" x14ac:dyDescent="0.2">
      <c r="B12749" s="144" t="s">
        <v>49752</v>
      </c>
      <c r="C12749" s="145" t="s">
        <v>49753</v>
      </c>
      <c r="D12749" s="145" t="s">
        <v>1770</v>
      </c>
      <c r="E12749" s="146">
        <v>580.54999999999995</v>
      </c>
    </row>
    <row r="12750" spans="2:5" x14ac:dyDescent="0.2">
      <c r="B12750" s="144" t="s">
        <v>49754</v>
      </c>
      <c r="C12750" s="145" t="s">
        <v>49755</v>
      </c>
      <c r="D12750" s="145" t="s">
        <v>1770</v>
      </c>
      <c r="E12750" s="146">
        <v>699.12</v>
      </c>
    </row>
    <row r="12751" spans="2:5" x14ac:dyDescent="0.2">
      <c r="B12751" s="144" t="s">
        <v>49756</v>
      </c>
      <c r="C12751" s="145" t="s">
        <v>49757</v>
      </c>
      <c r="D12751" s="145" t="s">
        <v>1770</v>
      </c>
      <c r="E12751" s="146">
        <v>809.25</v>
      </c>
    </row>
    <row r="12752" spans="2:5" x14ac:dyDescent="0.2">
      <c r="B12752" s="144" t="s">
        <v>49758</v>
      </c>
      <c r="C12752" s="145" t="s">
        <v>49759</v>
      </c>
      <c r="D12752" s="145" t="s">
        <v>1770</v>
      </c>
      <c r="E12752" s="146">
        <v>929.82</v>
      </c>
    </row>
    <row r="12753" spans="2:5" x14ac:dyDescent="0.2">
      <c r="B12753" s="144" t="s">
        <v>49760</v>
      </c>
      <c r="C12753" s="145" t="s">
        <v>49761</v>
      </c>
      <c r="D12753" s="145" t="s">
        <v>1770</v>
      </c>
      <c r="E12753" s="146">
        <v>1099.31</v>
      </c>
    </row>
    <row r="12754" spans="2:5" x14ac:dyDescent="0.2">
      <c r="B12754" s="144" t="s">
        <v>49762</v>
      </c>
      <c r="C12754" s="145" t="s">
        <v>49763</v>
      </c>
      <c r="D12754" s="145" t="s">
        <v>1770</v>
      </c>
      <c r="E12754" s="146">
        <v>1250.28</v>
      </c>
    </row>
    <row r="12755" spans="2:5" x14ac:dyDescent="0.2">
      <c r="B12755" s="144" t="s">
        <v>49764</v>
      </c>
      <c r="C12755" s="145" t="s">
        <v>49765</v>
      </c>
      <c r="D12755" s="145" t="s">
        <v>1770</v>
      </c>
      <c r="E12755" s="146">
        <v>1644.85</v>
      </c>
    </row>
    <row r="12756" spans="2:5" x14ac:dyDescent="0.2">
      <c r="B12756" s="144" t="s">
        <v>49766</v>
      </c>
      <c r="C12756" s="145" t="s">
        <v>49767</v>
      </c>
      <c r="D12756" s="145" t="s">
        <v>1770</v>
      </c>
      <c r="E12756" s="146">
        <v>2171.9899999999998</v>
      </c>
    </row>
    <row r="12757" spans="2:5" x14ac:dyDescent="0.2">
      <c r="B12757" s="144" t="s">
        <v>49768</v>
      </c>
      <c r="C12757" s="145" t="s">
        <v>49769</v>
      </c>
      <c r="D12757" s="145" t="s">
        <v>1770</v>
      </c>
      <c r="E12757" s="146">
        <v>2656.75</v>
      </c>
    </row>
    <row r="12758" spans="2:5" x14ac:dyDescent="0.2">
      <c r="B12758" s="144" t="s">
        <v>49770</v>
      </c>
      <c r="C12758" s="145" t="s">
        <v>49771</v>
      </c>
      <c r="D12758" s="145" t="s">
        <v>1770</v>
      </c>
      <c r="E12758" s="146">
        <v>2977.17</v>
      </c>
    </row>
    <row r="12759" spans="2:5" x14ac:dyDescent="0.2">
      <c r="B12759" s="144" t="s">
        <v>49772</v>
      </c>
      <c r="C12759" s="145" t="s">
        <v>49773</v>
      </c>
      <c r="D12759" s="145" t="s">
        <v>1770</v>
      </c>
      <c r="E12759" s="146">
        <v>3542.87</v>
      </c>
    </row>
    <row r="12760" spans="2:5" x14ac:dyDescent="0.2">
      <c r="B12760" s="144" t="s">
        <v>49774</v>
      </c>
      <c r="C12760" s="145" t="s">
        <v>49775</v>
      </c>
      <c r="D12760" s="145" t="s">
        <v>1770</v>
      </c>
      <c r="E12760" s="146">
        <v>4719.03</v>
      </c>
    </row>
    <row r="12761" spans="2:5" x14ac:dyDescent="0.2">
      <c r="B12761" s="144" t="s">
        <v>49776</v>
      </c>
      <c r="C12761" s="145" t="s">
        <v>49777</v>
      </c>
      <c r="D12761" s="145" t="s">
        <v>1770</v>
      </c>
      <c r="E12761" s="146">
        <v>1070.3599999999999</v>
      </c>
    </row>
    <row r="12762" spans="2:5" x14ac:dyDescent="0.2">
      <c r="B12762" s="144" t="s">
        <v>49778</v>
      </c>
      <c r="C12762" s="145" t="s">
        <v>49779</v>
      </c>
      <c r="D12762" s="145" t="s">
        <v>1770</v>
      </c>
      <c r="E12762" s="146">
        <v>1288.72</v>
      </c>
    </row>
    <row r="12763" spans="2:5" x14ac:dyDescent="0.2">
      <c r="B12763" s="144" t="s">
        <v>49780</v>
      </c>
      <c r="C12763" s="145" t="s">
        <v>49781</v>
      </c>
      <c r="D12763" s="145" t="s">
        <v>1770</v>
      </c>
      <c r="E12763" s="146">
        <v>1417.64</v>
      </c>
    </row>
    <row r="12764" spans="2:5" x14ac:dyDescent="0.2">
      <c r="B12764" s="144" t="s">
        <v>49782</v>
      </c>
      <c r="C12764" s="145" t="s">
        <v>49783</v>
      </c>
      <c r="D12764" s="145" t="s">
        <v>1770</v>
      </c>
      <c r="E12764" s="146">
        <v>1958.36</v>
      </c>
    </row>
    <row r="12765" spans="2:5" x14ac:dyDescent="0.2">
      <c r="B12765" s="144" t="s">
        <v>49784</v>
      </c>
      <c r="C12765" s="145" t="s">
        <v>49785</v>
      </c>
      <c r="D12765" s="145" t="s">
        <v>1770</v>
      </c>
      <c r="E12765" s="146">
        <v>2635.99</v>
      </c>
    </row>
    <row r="12766" spans="2:5" x14ac:dyDescent="0.2">
      <c r="B12766" s="144" t="s">
        <v>49786</v>
      </c>
      <c r="C12766" s="145" t="s">
        <v>49787</v>
      </c>
      <c r="D12766" s="145" t="s">
        <v>1770</v>
      </c>
      <c r="E12766" s="146">
        <v>4046.35</v>
      </c>
    </row>
    <row r="12767" spans="2:5" x14ac:dyDescent="0.2">
      <c r="B12767" s="144" t="s">
        <v>49788</v>
      </c>
      <c r="C12767" s="145" t="s">
        <v>49789</v>
      </c>
      <c r="D12767" s="145" t="s">
        <v>1770</v>
      </c>
      <c r="E12767" s="146">
        <v>4684.37</v>
      </c>
    </row>
    <row r="12768" spans="2:5" x14ac:dyDescent="0.2">
      <c r="B12768" s="144" t="s">
        <v>49790</v>
      </c>
      <c r="C12768" s="145" t="s">
        <v>49791</v>
      </c>
      <c r="D12768" s="145" t="s">
        <v>1770</v>
      </c>
      <c r="E12768" s="146">
        <v>5346.43</v>
      </c>
    </row>
    <row r="12769" spans="2:5" x14ac:dyDescent="0.2">
      <c r="B12769" s="144" t="s">
        <v>49792</v>
      </c>
      <c r="C12769" s="145" t="s">
        <v>49793</v>
      </c>
      <c r="D12769" s="145" t="s">
        <v>1770</v>
      </c>
      <c r="E12769" s="146">
        <v>6575.03</v>
      </c>
    </row>
    <row r="12770" spans="2:5" x14ac:dyDescent="0.2">
      <c r="B12770" s="144" t="s">
        <v>49794</v>
      </c>
      <c r="C12770" s="145" t="s">
        <v>49795</v>
      </c>
      <c r="D12770" s="145" t="s">
        <v>1770</v>
      </c>
      <c r="E12770" s="146">
        <v>8015.87</v>
      </c>
    </row>
    <row r="12771" spans="2:5" x14ac:dyDescent="0.2">
      <c r="B12771" s="144" t="s">
        <v>49796</v>
      </c>
      <c r="C12771" s="145" t="s">
        <v>49797</v>
      </c>
      <c r="D12771" s="145" t="s">
        <v>1770</v>
      </c>
      <c r="E12771" s="146">
        <v>931.67</v>
      </c>
    </row>
    <row r="12772" spans="2:5" x14ac:dyDescent="0.2">
      <c r="B12772" s="144" t="s">
        <v>49798</v>
      </c>
      <c r="C12772" s="145" t="s">
        <v>49799</v>
      </c>
      <c r="D12772" s="145" t="s">
        <v>1770</v>
      </c>
      <c r="E12772" s="146">
        <v>1028.0999999999999</v>
      </c>
    </row>
    <row r="12773" spans="2:5" x14ac:dyDescent="0.2">
      <c r="B12773" s="144" t="s">
        <v>49800</v>
      </c>
      <c r="C12773" s="145" t="s">
        <v>49801</v>
      </c>
      <c r="D12773" s="145" t="s">
        <v>1770</v>
      </c>
      <c r="E12773" s="146">
        <v>456.18</v>
      </c>
    </row>
    <row r="12774" spans="2:5" x14ac:dyDescent="0.2">
      <c r="B12774" s="144" t="s">
        <v>49802</v>
      </c>
      <c r="C12774" s="145" t="s">
        <v>49803</v>
      </c>
      <c r="D12774" s="145" t="s">
        <v>1770</v>
      </c>
      <c r="E12774" s="146">
        <v>589.45000000000005</v>
      </c>
    </row>
    <row r="12775" spans="2:5" x14ac:dyDescent="0.2">
      <c r="B12775" s="144" t="s">
        <v>49804</v>
      </c>
      <c r="C12775" s="145" t="s">
        <v>49805</v>
      </c>
      <c r="D12775" s="145" t="s">
        <v>1770</v>
      </c>
      <c r="E12775" s="146">
        <v>731.66</v>
      </c>
    </row>
    <row r="12776" spans="2:5" x14ac:dyDescent="0.2">
      <c r="B12776" s="144" t="s">
        <v>49806</v>
      </c>
      <c r="C12776" s="145" t="s">
        <v>49807</v>
      </c>
      <c r="D12776" s="145" t="s">
        <v>1770</v>
      </c>
      <c r="E12776" s="146">
        <v>905.45</v>
      </c>
    </row>
    <row r="12777" spans="2:5" x14ac:dyDescent="0.2">
      <c r="B12777" s="144" t="s">
        <v>49808</v>
      </c>
      <c r="C12777" s="145" t="s">
        <v>49809</v>
      </c>
      <c r="D12777" s="145" t="s">
        <v>1770</v>
      </c>
      <c r="E12777" s="146">
        <v>1056.3599999999999</v>
      </c>
    </row>
    <row r="12778" spans="2:5" x14ac:dyDescent="0.2">
      <c r="B12778" s="144" t="s">
        <v>49810</v>
      </c>
      <c r="C12778" s="145" t="s">
        <v>49811</v>
      </c>
      <c r="D12778" s="145" t="s">
        <v>1770</v>
      </c>
      <c r="E12778" s="146">
        <v>1225.21</v>
      </c>
    </row>
    <row r="12779" spans="2:5" x14ac:dyDescent="0.2">
      <c r="B12779" s="144" t="s">
        <v>49812</v>
      </c>
      <c r="C12779" s="145" t="s">
        <v>49813</v>
      </c>
      <c r="D12779" s="145" t="s">
        <v>1770</v>
      </c>
      <c r="E12779" s="146">
        <v>1401.36</v>
      </c>
    </row>
    <row r="12780" spans="2:5" x14ac:dyDescent="0.2">
      <c r="B12780" s="144" t="s">
        <v>49814</v>
      </c>
      <c r="C12780" s="145" t="s">
        <v>49815</v>
      </c>
      <c r="D12780" s="145" t="s">
        <v>1770</v>
      </c>
      <c r="E12780" s="146">
        <v>1629.83</v>
      </c>
    </row>
    <row r="12781" spans="2:5" x14ac:dyDescent="0.2">
      <c r="B12781" s="144" t="s">
        <v>49816</v>
      </c>
      <c r="C12781" s="145" t="s">
        <v>49817</v>
      </c>
      <c r="D12781" s="145" t="s">
        <v>1770</v>
      </c>
      <c r="E12781" s="146">
        <v>2117.54</v>
      </c>
    </row>
    <row r="12782" spans="2:5" x14ac:dyDescent="0.2">
      <c r="B12782" s="144" t="s">
        <v>49818</v>
      </c>
      <c r="C12782" s="145" t="s">
        <v>49819</v>
      </c>
      <c r="D12782" s="145" t="s">
        <v>1770</v>
      </c>
      <c r="E12782" s="146">
        <v>3352.76</v>
      </c>
    </row>
    <row r="12783" spans="2:5" x14ac:dyDescent="0.2">
      <c r="B12783" s="144" t="s">
        <v>49820</v>
      </c>
      <c r="C12783" s="145" t="s">
        <v>49821</v>
      </c>
      <c r="D12783" s="145" t="s">
        <v>1770</v>
      </c>
      <c r="E12783" s="146">
        <v>4149.87</v>
      </c>
    </row>
    <row r="12784" spans="2:5" x14ac:dyDescent="0.2">
      <c r="B12784" s="144" t="s">
        <v>49822</v>
      </c>
      <c r="C12784" s="145" t="s">
        <v>49823</v>
      </c>
      <c r="D12784" s="145" t="s">
        <v>1770</v>
      </c>
      <c r="E12784" s="146">
        <v>4705.08</v>
      </c>
    </row>
    <row r="12785" spans="2:5" x14ac:dyDescent="0.2">
      <c r="B12785" s="144" t="s">
        <v>49824</v>
      </c>
      <c r="C12785" s="145" t="s">
        <v>49825</v>
      </c>
      <c r="D12785" s="145" t="s">
        <v>1770</v>
      </c>
      <c r="E12785" s="146">
        <v>5373.82</v>
      </c>
    </row>
    <row r="12786" spans="2:5" x14ac:dyDescent="0.2">
      <c r="B12786" s="144" t="s">
        <v>49826</v>
      </c>
      <c r="C12786" s="145" t="s">
        <v>49827</v>
      </c>
      <c r="D12786" s="145" t="s">
        <v>1770</v>
      </c>
      <c r="E12786" s="146">
        <v>6903.59</v>
      </c>
    </row>
    <row r="12787" spans="2:5" x14ac:dyDescent="0.2">
      <c r="B12787" s="144" t="s">
        <v>49828</v>
      </c>
      <c r="C12787" s="145" t="s">
        <v>49829</v>
      </c>
      <c r="D12787" s="145" t="s">
        <v>1770</v>
      </c>
      <c r="E12787" s="146">
        <v>290.22000000000003</v>
      </c>
    </row>
    <row r="12788" spans="2:5" x14ac:dyDescent="0.2">
      <c r="B12788" s="144" t="s">
        <v>49830</v>
      </c>
      <c r="C12788" s="145" t="s">
        <v>49831</v>
      </c>
      <c r="D12788" s="145" t="s">
        <v>1770</v>
      </c>
      <c r="E12788" s="146">
        <v>307.11</v>
      </c>
    </row>
    <row r="12789" spans="2:5" x14ac:dyDescent="0.2">
      <c r="B12789" s="144" t="s">
        <v>49832</v>
      </c>
      <c r="C12789" s="145" t="s">
        <v>49833</v>
      </c>
      <c r="D12789" s="145" t="s">
        <v>1770</v>
      </c>
      <c r="E12789" s="146">
        <v>389.22</v>
      </c>
    </row>
    <row r="12790" spans="2:5" x14ac:dyDescent="0.2">
      <c r="B12790" s="144" t="s">
        <v>49834</v>
      </c>
      <c r="C12790" s="145" t="s">
        <v>49835</v>
      </c>
      <c r="D12790" s="145" t="s">
        <v>1770</v>
      </c>
      <c r="E12790" s="146">
        <v>505.3</v>
      </c>
    </row>
    <row r="12791" spans="2:5" x14ac:dyDescent="0.2">
      <c r="B12791" s="144" t="s">
        <v>49836</v>
      </c>
      <c r="C12791" s="145" t="s">
        <v>49837</v>
      </c>
      <c r="D12791" s="145" t="s">
        <v>1770</v>
      </c>
      <c r="E12791" s="146">
        <v>654.30999999999995</v>
      </c>
    </row>
    <row r="12792" spans="2:5" x14ac:dyDescent="0.2">
      <c r="B12792" s="144" t="s">
        <v>49838</v>
      </c>
      <c r="C12792" s="145" t="s">
        <v>49839</v>
      </c>
      <c r="D12792" s="145" t="s">
        <v>1770</v>
      </c>
      <c r="E12792" s="146">
        <v>793.51</v>
      </c>
    </row>
    <row r="12793" spans="2:5" x14ac:dyDescent="0.2">
      <c r="B12793" s="144" t="s">
        <v>49840</v>
      </c>
      <c r="C12793" s="145" t="s">
        <v>49841</v>
      </c>
      <c r="D12793" s="145" t="s">
        <v>1770</v>
      </c>
      <c r="E12793" s="146">
        <v>927.99</v>
      </c>
    </row>
    <row r="12794" spans="2:5" x14ac:dyDescent="0.2">
      <c r="B12794" s="144" t="s">
        <v>49842</v>
      </c>
      <c r="C12794" s="145" t="s">
        <v>49843</v>
      </c>
      <c r="D12794" s="145" t="s">
        <v>1770</v>
      </c>
      <c r="E12794" s="146">
        <v>1068.98</v>
      </c>
    </row>
    <row r="12795" spans="2:5" x14ac:dyDescent="0.2">
      <c r="B12795" s="144" t="s">
        <v>49844</v>
      </c>
      <c r="C12795" s="145" t="s">
        <v>49845</v>
      </c>
      <c r="D12795" s="145" t="s">
        <v>1770</v>
      </c>
      <c r="E12795" s="146">
        <v>1296.4000000000001</v>
      </c>
    </row>
    <row r="12796" spans="2:5" x14ac:dyDescent="0.2">
      <c r="B12796" s="144" t="s">
        <v>49846</v>
      </c>
      <c r="C12796" s="145" t="s">
        <v>49847</v>
      </c>
      <c r="D12796" s="145" t="s">
        <v>1770</v>
      </c>
      <c r="E12796" s="146">
        <v>1475.87</v>
      </c>
    </row>
    <row r="12797" spans="2:5" x14ac:dyDescent="0.2">
      <c r="B12797" s="144" t="s">
        <v>49848</v>
      </c>
      <c r="C12797" s="145" t="s">
        <v>49849</v>
      </c>
      <c r="D12797" s="145" t="s">
        <v>1770</v>
      </c>
      <c r="E12797" s="146">
        <v>1954.73</v>
      </c>
    </row>
    <row r="12798" spans="2:5" x14ac:dyDescent="0.2">
      <c r="B12798" s="144" t="s">
        <v>49850</v>
      </c>
      <c r="C12798" s="145" t="s">
        <v>49851</v>
      </c>
      <c r="D12798" s="145" t="s">
        <v>1770</v>
      </c>
      <c r="E12798" s="146">
        <v>2478.4299999999998</v>
      </c>
    </row>
    <row r="12799" spans="2:5" x14ac:dyDescent="0.2">
      <c r="B12799" s="144" t="s">
        <v>49852</v>
      </c>
      <c r="C12799" s="145" t="s">
        <v>49853</v>
      </c>
      <c r="D12799" s="145" t="s">
        <v>1770</v>
      </c>
      <c r="E12799" s="146">
        <v>3124.67</v>
      </c>
    </row>
    <row r="12800" spans="2:5" x14ac:dyDescent="0.2">
      <c r="B12800" s="144" t="s">
        <v>49854</v>
      </c>
      <c r="C12800" s="145" t="s">
        <v>49855</v>
      </c>
      <c r="D12800" s="145" t="s">
        <v>1770</v>
      </c>
      <c r="E12800" s="146">
        <v>3533.19</v>
      </c>
    </row>
    <row r="12801" spans="2:5" x14ac:dyDescent="0.2">
      <c r="B12801" s="144" t="s">
        <v>49856</v>
      </c>
      <c r="C12801" s="145" t="s">
        <v>49857</v>
      </c>
      <c r="D12801" s="145" t="s">
        <v>1770</v>
      </c>
      <c r="E12801" s="146">
        <v>4182.2</v>
      </c>
    </row>
    <row r="12802" spans="2:5" x14ac:dyDescent="0.2">
      <c r="B12802" s="144" t="s">
        <v>49858</v>
      </c>
      <c r="C12802" s="145" t="s">
        <v>49859</v>
      </c>
      <c r="D12802" s="145" t="s">
        <v>1770</v>
      </c>
      <c r="E12802" s="146">
        <v>5508.1</v>
      </c>
    </row>
    <row r="12803" spans="2:5" ht="22.5" x14ac:dyDescent="0.2">
      <c r="B12803" s="144" t="s">
        <v>49860</v>
      </c>
      <c r="C12803" s="145" t="s">
        <v>49861</v>
      </c>
      <c r="D12803" s="145" t="s">
        <v>1770</v>
      </c>
      <c r="E12803" s="146">
        <v>65.12</v>
      </c>
    </row>
    <row r="12804" spans="2:5" ht="22.5" x14ac:dyDescent="0.2">
      <c r="B12804" s="144" t="s">
        <v>49862</v>
      </c>
      <c r="C12804" s="145" t="s">
        <v>49863</v>
      </c>
      <c r="D12804" s="145" t="s">
        <v>1770</v>
      </c>
      <c r="E12804" s="146">
        <v>97.84</v>
      </c>
    </row>
    <row r="12805" spans="2:5" ht="22.5" x14ac:dyDescent="0.2">
      <c r="B12805" s="144" t="s">
        <v>49864</v>
      </c>
      <c r="C12805" s="145" t="s">
        <v>49865</v>
      </c>
      <c r="D12805" s="145" t="s">
        <v>1770</v>
      </c>
      <c r="E12805" s="146">
        <v>143.13</v>
      </c>
    </row>
    <row r="12806" spans="2:5" ht="22.5" x14ac:dyDescent="0.2">
      <c r="B12806" s="144" t="s">
        <v>49866</v>
      </c>
      <c r="C12806" s="145" t="s">
        <v>49867</v>
      </c>
      <c r="D12806" s="145" t="s">
        <v>1770</v>
      </c>
      <c r="E12806" s="146">
        <v>227.49</v>
      </c>
    </row>
    <row r="12807" spans="2:5" ht="22.5" x14ac:dyDescent="0.2">
      <c r="B12807" s="144" t="s">
        <v>49868</v>
      </c>
      <c r="C12807" s="145" t="s">
        <v>49869</v>
      </c>
      <c r="D12807" s="145" t="s">
        <v>1770</v>
      </c>
      <c r="E12807" s="146">
        <v>341.24</v>
      </c>
    </row>
    <row r="12808" spans="2:5" ht="22.5" x14ac:dyDescent="0.2">
      <c r="B12808" s="144" t="s">
        <v>49870</v>
      </c>
      <c r="C12808" s="145" t="s">
        <v>49871</v>
      </c>
      <c r="D12808" s="145" t="s">
        <v>1770</v>
      </c>
      <c r="E12808" s="146">
        <v>616.12</v>
      </c>
    </row>
    <row r="12809" spans="2:5" ht="22.5" x14ac:dyDescent="0.2">
      <c r="B12809" s="144" t="s">
        <v>49872</v>
      </c>
      <c r="C12809" s="145" t="s">
        <v>49873</v>
      </c>
      <c r="D12809" s="145" t="s">
        <v>1770</v>
      </c>
      <c r="E12809" s="146">
        <v>822.4</v>
      </c>
    </row>
    <row r="12810" spans="2:5" ht="22.5" x14ac:dyDescent="0.2">
      <c r="B12810" s="144" t="s">
        <v>49874</v>
      </c>
      <c r="C12810" s="145" t="s">
        <v>49875</v>
      </c>
      <c r="D12810" s="145" t="s">
        <v>1770</v>
      </c>
      <c r="E12810" s="146">
        <v>1137.45</v>
      </c>
    </row>
    <row r="12811" spans="2:5" ht="33.75" x14ac:dyDescent="0.2">
      <c r="B12811" s="144" t="s">
        <v>49876</v>
      </c>
      <c r="C12811" s="145" t="s">
        <v>49877</v>
      </c>
      <c r="D12811" s="145" t="s">
        <v>1770</v>
      </c>
      <c r="E12811" s="146">
        <v>71.78</v>
      </c>
    </row>
    <row r="12812" spans="2:5" ht="33.75" x14ac:dyDescent="0.2">
      <c r="B12812" s="144" t="s">
        <v>49878</v>
      </c>
      <c r="C12812" s="145" t="s">
        <v>49879</v>
      </c>
      <c r="D12812" s="145" t="s">
        <v>1770</v>
      </c>
      <c r="E12812" s="146">
        <v>101.21</v>
      </c>
    </row>
    <row r="12813" spans="2:5" ht="33.75" x14ac:dyDescent="0.2">
      <c r="B12813" s="144" t="s">
        <v>49880</v>
      </c>
      <c r="C12813" s="145" t="s">
        <v>49881</v>
      </c>
      <c r="D12813" s="145" t="s">
        <v>1770</v>
      </c>
      <c r="E12813" s="146">
        <v>172.23</v>
      </c>
    </row>
    <row r="12814" spans="2:5" ht="33.75" x14ac:dyDescent="0.2">
      <c r="B12814" s="144" t="s">
        <v>49882</v>
      </c>
      <c r="C12814" s="145" t="s">
        <v>49883</v>
      </c>
      <c r="D12814" s="145" t="s">
        <v>1770</v>
      </c>
      <c r="E12814" s="146">
        <v>281.02999999999997</v>
      </c>
    </row>
    <row r="12815" spans="2:5" ht="33.75" x14ac:dyDescent="0.2">
      <c r="B12815" s="144" t="s">
        <v>49884</v>
      </c>
      <c r="C12815" s="145" t="s">
        <v>49885</v>
      </c>
      <c r="D12815" s="145" t="s">
        <v>1770</v>
      </c>
      <c r="E12815" s="146">
        <v>392.05</v>
      </c>
    </row>
    <row r="12816" spans="2:5" ht="33.75" x14ac:dyDescent="0.2">
      <c r="B12816" s="144" t="s">
        <v>49886</v>
      </c>
      <c r="C12816" s="145" t="s">
        <v>49887</v>
      </c>
      <c r="D12816" s="145" t="s">
        <v>1770</v>
      </c>
      <c r="E12816" s="146">
        <v>771.95</v>
      </c>
    </row>
    <row r="12817" spans="2:5" x14ac:dyDescent="0.2">
      <c r="B12817" s="144" t="s">
        <v>49888</v>
      </c>
      <c r="C12817" s="145" t="s">
        <v>49889</v>
      </c>
      <c r="D12817" s="145" t="s">
        <v>1549</v>
      </c>
      <c r="E12817" s="146">
        <v>663.53</v>
      </c>
    </row>
    <row r="12818" spans="2:5" x14ac:dyDescent="0.2">
      <c r="B12818" s="144" t="s">
        <v>49890</v>
      </c>
      <c r="C12818" s="145" t="s">
        <v>49891</v>
      </c>
      <c r="D12818" s="145" t="s">
        <v>1549</v>
      </c>
      <c r="E12818" s="146">
        <v>866.12</v>
      </c>
    </row>
    <row r="12819" spans="2:5" x14ac:dyDescent="0.2">
      <c r="B12819" s="144" t="s">
        <v>49892</v>
      </c>
      <c r="C12819" s="145" t="s">
        <v>49893</v>
      </c>
      <c r="D12819" s="145" t="s">
        <v>1549</v>
      </c>
      <c r="E12819" s="146">
        <v>1095.5999999999999</v>
      </c>
    </row>
    <row r="12820" spans="2:5" x14ac:dyDescent="0.2">
      <c r="B12820" s="144" t="s">
        <v>49894</v>
      </c>
      <c r="C12820" s="145" t="s">
        <v>49895</v>
      </c>
      <c r="D12820" s="145" t="s">
        <v>1549</v>
      </c>
      <c r="E12820" s="146">
        <v>1714.68</v>
      </c>
    </row>
    <row r="12821" spans="2:5" x14ac:dyDescent="0.2">
      <c r="B12821" s="144" t="s">
        <v>49896</v>
      </c>
      <c r="C12821" s="145" t="s">
        <v>49897</v>
      </c>
      <c r="D12821" s="145" t="s">
        <v>1549</v>
      </c>
      <c r="E12821" s="146">
        <v>2114.36</v>
      </c>
    </row>
    <row r="12822" spans="2:5" x14ac:dyDescent="0.2">
      <c r="B12822" s="144" t="s">
        <v>49898</v>
      </c>
      <c r="C12822" s="145" t="s">
        <v>49899</v>
      </c>
      <c r="D12822" s="145" t="s">
        <v>1549</v>
      </c>
      <c r="E12822" s="146">
        <v>3343.48</v>
      </c>
    </row>
    <row r="12823" spans="2:5" x14ac:dyDescent="0.2">
      <c r="B12823" s="144" t="s">
        <v>49900</v>
      </c>
      <c r="C12823" s="145" t="s">
        <v>49901</v>
      </c>
      <c r="D12823" s="145" t="s">
        <v>1549</v>
      </c>
      <c r="E12823" s="146">
        <v>4255.1400000000003</v>
      </c>
    </row>
    <row r="12824" spans="2:5" x14ac:dyDescent="0.2">
      <c r="B12824" s="144" t="s">
        <v>49902</v>
      </c>
      <c r="C12824" s="145" t="s">
        <v>49903</v>
      </c>
      <c r="D12824" s="145" t="s">
        <v>1770</v>
      </c>
      <c r="E12824" s="146">
        <v>104</v>
      </c>
    </row>
    <row r="12825" spans="2:5" x14ac:dyDescent="0.2">
      <c r="B12825" s="144" t="s">
        <v>49904</v>
      </c>
      <c r="C12825" s="145" t="s">
        <v>49905</v>
      </c>
      <c r="D12825" s="145" t="s">
        <v>1770</v>
      </c>
      <c r="E12825" s="146">
        <v>218.4</v>
      </c>
    </row>
    <row r="12826" spans="2:5" x14ac:dyDescent="0.2">
      <c r="B12826" s="144" t="s">
        <v>49906</v>
      </c>
      <c r="C12826" s="145" t="s">
        <v>49907</v>
      </c>
      <c r="D12826" s="145" t="s">
        <v>1770</v>
      </c>
      <c r="E12826" s="146">
        <v>276.95999999999998</v>
      </c>
    </row>
    <row r="12827" spans="2:5" x14ac:dyDescent="0.2">
      <c r="B12827" s="144" t="s">
        <v>49908</v>
      </c>
      <c r="C12827" s="145" t="s">
        <v>49909</v>
      </c>
      <c r="D12827" s="145" t="s">
        <v>1770</v>
      </c>
      <c r="E12827" s="146">
        <v>341.49</v>
      </c>
    </row>
    <row r="12828" spans="2:5" x14ac:dyDescent="0.2">
      <c r="B12828" s="144" t="s">
        <v>49910</v>
      </c>
      <c r="C12828" s="145" t="s">
        <v>49911</v>
      </c>
      <c r="D12828" s="145" t="s">
        <v>1770</v>
      </c>
      <c r="E12828" s="146">
        <v>430.78</v>
      </c>
    </row>
    <row r="12829" spans="2:5" x14ac:dyDescent="0.2">
      <c r="B12829" s="144" t="s">
        <v>49912</v>
      </c>
      <c r="C12829" s="145" t="s">
        <v>49913</v>
      </c>
      <c r="D12829" s="145" t="s">
        <v>1770</v>
      </c>
      <c r="E12829" s="146">
        <v>532.96</v>
      </c>
    </row>
    <row r="12830" spans="2:5" x14ac:dyDescent="0.2">
      <c r="B12830" s="144" t="s">
        <v>49914</v>
      </c>
      <c r="C12830" s="145" t="s">
        <v>49915</v>
      </c>
      <c r="D12830" s="145" t="s">
        <v>1549</v>
      </c>
      <c r="E12830" s="146">
        <v>667.09</v>
      </c>
    </row>
    <row r="12831" spans="2:5" x14ac:dyDescent="0.2">
      <c r="B12831" s="144" t="s">
        <v>49916</v>
      </c>
      <c r="C12831" s="145" t="s">
        <v>49917</v>
      </c>
      <c r="D12831" s="145" t="s">
        <v>1770</v>
      </c>
      <c r="E12831" s="146">
        <v>844.68</v>
      </c>
    </row>
    <row r="12832" spans="2:5" x14ac:dyDescent="0.2">
      <c r="B12832" s="144" t="s">
        <v>49918</v>
      </c>
      <c r="C12832" s="145" t="s">
        <v>49919</v>
      </c>
      <c r="D12832" s="145" t="s">
        <v>1770</v>
      </c>
      <c r="E12832" s="146">
        <v>1069.96</v>
      </c>
    </row>
    <row r="12833" spans="2:5" x14ac:dyDescent="0.2">
      <c r="B12833" s="144" t="s">
        <v>49920</v>
      </c>
      <c r="C12833" s="145" t="s">
        <v>49921</v>
      </c>
      <c r="D12833" s="145" t="s">
        <v>1770</v>
      </c>
      <c r="E12833" s="146">
        <v>1359.96</v>
      </c>
    </row>
    <row r="12834" spans="2:5" x14ac:dyDescent="0.2">
      <c r="B12834" s="144" t="s">
        <v>49922</v>
      </c>
      <c r="C12834" s="145" t="s">
        <v>49923</v>
      </c>
      <c r="D12834" s="145" t="s">
        <v>1770</v>
      </c>
      <c r="E12834" s="146">
        <v>1720.92</v>
      </c>
    </row>
    <row r="12835" spans="2:5" x14ac:dyDescent="0.2">
      <c r="B12835" s="144" t="s">
        <v>49924</v>
      </c>
      <c r="C12835" s="145" t="s">
        <v>49925</v>
      </c>
      <c r="D12835" s="145" t="s">
        <v>1770</v>
      </c>
      <c r="E12835" s="146">
        <v>2124.33</v>
      </c>
    </row>
    <row r="12836" spans="2:5" x14ac:dyDescent="0.2">
      <c r="B12836" s="144" t="s">
        <v>49926</v>
      </c>
      <c r="C12836" s="145" t="s">
        <v>49927</v>
      </c>
      <c r="D12836" s="145" t="s">
        <v>1770</v>
      </c>
      <c r="E12836" s="146">
        <v>2659.94</v>
      </c>
    </row>
    <row r="12837" spans="2:5" x14ac:dyDescent="0.2">
      <c r="B12837" s="144" t="s">
        <v>49928</v>
      </c>
      <c r="C12837" s="145" t="s">
        <v>49929</v>
      </c>
      <c r="D12837" s="145" t="s">
        <v>1770</v>
      </c>
      <c r="E12837" s="146">
        <v>34.24</v>
      </c>
    </row>
    <row r="12838" spans="2:5" x14ac:dyDescent="0.2">
      <c r="B12838" s="144" t="s">
        <v>49930</v>
      </c>
      <c r="C12838" s="145" t="s">
        <v>49931</v>
      </c>
      <c r="D12838" s="145" t="s">
        <v>1770</v>
      </c>
      <c r="E12838" s="146">
        <v>3366.1</v>
      </c>
    </row>
    <row r="12839" spans="2:5" x14ac:dyDescent="0.2">
      <c r="B12839" s="144" t="s">
        <v>49932</v>
      </c>
      <c r="C12839" s="145" t="s">
        <v>49933</v>
      </c>
      <c r="D12839" s="145" t="s">
        <v>1770</v>
      </c>
      <c r="E12839" s="146">
        <v>4767.4799999999996</v>
      </c>
    </row>
    <row r="12840" spans="2:5" x14ac:dyDescent="0.2">
      <c r="B12840" s="144" t="s">
        <v>49934</v>
      </c>
      <c r="C12840" s="145" t="s">
        <v>49935</v>
      </c>
      <c r="D12840" s="145" t="s">
        <v>1770</v>
      </c>
      <c r="E12840" s="146">
        <v>69.48</v>
      </c>
    </row>
    <row r="12841" spans="2:5" x14ac:dyDescent="0.2">
      <c r="B12841" s="144" t="s">
        <v>49936</v>
      </c>
      <c r="C12841" s="145" t="s">
        <v>49937</v>
      </c>
      <c r="D12841" s="145" t="s">
        <v>1770</v>
      </c>
      <c r="E12841" s="146">
        <v>75.22</v>
      </c>
    </row>
    <row r="12842" spans="2:5" x14ac:dyDescent="0.2">
      <c r="B12842" s="144" t="s">
        <v>49938</v>
      </c>
      <c r="C12842" s="145" t="s">
        <v>49939</v>
      </c>
      <c r="D12842" s="145" t="s">
        <v>1770</v>
      </c>
      <c r="E12842" s="146">
        <v>157.27000000000001</v>
      </c>
    </row>
    <row r="12843" spans="2:5" x14ac:dyDescent="0.2">
      <c r="B12843" s="144" t="s">
        <v>49940</v>
      </c>
      <c r="C12843" s="145" t="s">
        <v>49941</v>
      </c>
      <c r="D12843" s="145" t="s">
        <v>1770</v>
      </c>
      <c r="E12843" s="146">
        <v>224.96</v>
      </c>
    </row>
    <row r="12844" spans="2:5" x14ac:dyDescent="0.2">
      <c r="B12844" s="144" t="s">
        <v>49942</v>
      </c>
      <c r="C12844" s="145" t="s">
        <v>49943</v>
      </c>
      <c r="D12844" s="145" t="s">
        <v>1770</v>
      </c>
      <c r="E12844" s="146">
        <v>245.49</v>
      </c>
    </row>
    <row r="12845" spans="2:5" x14ac:dyDescent="0.2">
      <c r="B12845" s="144" t="s">
        <v>49944</v>
      </c>
      <c r="C12845" s="145" t="s">
        <v>49945</v>
      </c>
      <c r="D12845" s="145" t="s">
        <v>1770</v>
      </c>
      <c r="E12845" s="146">
        <v>311.33</v>
      </c>
    </row>
    <row r="12846" spans="2:5" x14ac:dyDescent="0.2">
      <c r="B12846" s="144" t="s">
        <v>49946</v>
      </c>
      <c r="C12846" s="145" t="s">
        <v>49947</v>
      </c>
      <c r="D12846" s="145" t="s">
        <v>1770</v>
      </c>
      <c r="E12846" s="146">
        <v>434.15</v>
      </c>
    </row>
    <row r="12847" spans="2:5" x14ac:dyDescent="0.2">
      <c r="B12847" s="144" t="s">
        <v>49948</v>
      </c>
      <c r="C12847" s="145" t="s">
        <v>49949</v>
      </c>
      <c r="D12847" s="145" t="s">
        <v>1770</v>
      </c>
      <c r="E12847" s="146">
        <v>542.13</v>
      </c>
    </row>
    <row r="12848" spans="2:5" x14ac:dyDescent="0.2">
      <c r="B12848" s="144" t="s">
        <v>49950</v>
      </c>
      <c r="C12848" s="145" t="s">
        <v>49951</v>
      </c>
      <c r="D12848" s="145" t="s">
        <v>1770</v>
      </c>
      <c r="E12848" s="146">
        <v>424.24</v>
      </c>
    </row>
    <row r="12849" spans="2:5" x14ac:dyDescent="0.2">
      <c r="B12849" s="144" t="s">
        <v>49952</v>
      </c>
      <c r="C12849" s="145" t="s">
        <v>49953</v>
      </c>
      <c r="D12849" s="145" t="s">
        <v>1770</v>
      </c>
      <c r="E12849" s="146">
        <v>539.92999999999995</v>
      </c>
    </row>
    <row r="12850" spans="2:5" x14ac:dyDescent="0.2">
      <c r="B12850" s="144" t="s">
        <v>49954</v>
      </c>
      <c r="C12850" s="145" t="s">
        <v>49955</v>
      </c>
      <c r="D12850" s="145" t="s">
        <v>1770</v>
      </c>
      <c r="E12850" s="146">
        <v>1108.47</v>
      </c>
    </row>
    <row r="12851" spans="2:5" x14ac:dyDescent="0.2">
      <c r="B12851" s="144" t="s">
        <v>49956</v>
      </c>
      <c r="C12851" s="145" t="s">
        <v>49957</v>
      </c>
      <c r="D12851" s="145" t="s">
        <v>1770</v>
      </c>
      <c r="E12851" s="146">
        <v>1399.15</v>
      </c>
    </row>
    <row r="12852" spans="2:5" x14ac:dyDescent="0.2">
      <c r="B12852" s="144" t="s">
        <v>49958</v>
      </c>
      <c r="C12852" s="145" t="s">
        <v>49959</v>
      </c>
      <c r="D12852" s="145" t="s">
        <v>1770</v>
      </c>
      <c r="E12852" s="146">
        <v>1728.75</v>
      </c>
    </row>
    <row r="12853" spans="2:5" x14ac:dyDescent="0.2">
      <c r="B12853" s="144" t="s">
        <v>49960</v>
      </c>
      <c r="C12853" s="145" t="s">
        <v>49961</v>
      </c>
      <c r="D12853" s="145" t="s">
        <v>1770</v>
      </c>
      <c r="E12853" s="146">
        <v>2165.66</v>
      </c>
    </row>
    <row r="12854" spans="2:5" x14ac:dyDescent="0.2">
      <c r="B12854" s="144" t="s">
        <v>49962</v>
      </c>
      <c r="C12854" s="145" t="s">
        <v>49963</v>
      </c>
      <c r="D12854" s="145" t="s">
        <v>1770</v>
      </c>
      <c r="E12854" s="146">
        <v>28.19</v>
      </c>
    </row>
    <row r="12855" spans="2:5" x14ac:dyDescent="0.2">
      <c r="B12855" s="144" t="s">
        <v>49964</v>
      </c>
      <c r="C12855" s="145" t="s">
        <v>49965</v>
      </c>
      <c r="D12855" s="145" t="s">
        <v>1770</v>
      </c>
      <c r="E12855" s="146">
        <v>2742.95</v>
      </c>
    </row>
    <row r="12856" spans="2:5" x14ac:dyDescent="0.2">
      <c r="B12856" s="144" t="s">
        <v>49966</v>
      </c>
      <c r="C12856" s="145" t="s">
        <v>49967</v>
      </c>
      <c r="D12856" s="145" t="s">
        <v>1770</v>
      </c>
      <c r="E12856" s="146">
        <v>3883.33</v>
      </c>
    </row>
    <row r="12857" spans="2:5" x14ac:dyDescent="0.2">
      <c r="B12857" s="144" t="s">
        <v>49968</v>
      </c>
      <c r="C12857" s="145" t="s">
        <v>49969</v>
      </c>
      <c r="D12857" s="145" t="s">
        <v>1770</v>
      </c>
      <c r="E12857" s="146">
        <v>57.18</v>
      </c>
    </row>
    <row r="12858" spans="2:5" x14ac:dyDescent="0.2">
      <c r="B12858" s="144" t="s">
        <v>49970</v>
      </c>
      <c r="C12858" s="145" t="s">
        <v>49971</v>
      </c>
      <c r="D12858" s="145" t="s">
        <v>1770</v>
      </c>
      <c r="E12858" s="146">
        <v>580.77</v>
      </c>
    </row>
    <row r="12859" spans="2:5" x14ac:dyDescent="0.2">
      <c r="B12859" s="144" t="s">
        <v>49972</v>
      </c>
      <c r="C12859" s="145" t="s">
        <v>49973</v>
      </c>
      <c r="D12859" s="145" t="s">
        <v>1770</v>
      </c>
      <c r="E12859" s="146">
        <v>735.94</v>
      </c>
    </row>
    <row r="12860" spans="2:5" x14ac:dyDescent="0.2">
      <c r="B12860" s="144" t="s">
        <v>49974</v>
      </c>
      <c r="C12860" s="145" t="s">
        <v>49975</v>
      </c>
      <c r="D12860" s="145" t="s">
        <v>1770</v>
      </c>
      <c r="E12860" s="146">
        <v>934.8</v>
      </c>
    </row>
    <row r="12861" spans="2:5" x14ac:dyDescent="0.2">
      <c r="B12861" s="144" t="s">
        <v>49976</v>
      </c>
      <c r="C12861" s="145" t="s">
        <v>49977</v>
      </c>
      <c r="D12861" s="145" t="s">
        <v>1770</v>
      </c>
      <c r="E12861" s="146">
        <v>1151.93</v>
      </c>
    </row>
    <row r="12862" spans="2:5" x14ac:dyDescent="0.2">
      <c r="B12862" s="144" t="s">
        <v>49978</v>
      </c>
      <c r="C12862" s="145" t="s">
        <v>49979</v>
      </c>
      <c r="D12862" s="145" t="s">
        <v>1770</v>
      </c>
      <c r="E12862" s="146">
        <v>1442.45</v>
      </c>
    </row>
    <row r="12863" spans="2:5" x14ac:dyDescent="0.2">
      <c r="B12863" s="144" t="s">
        <v>49980</v>
      </c>
      <c r="C12863" s="145" t="s">
        <v>49981</v>
      </c>
      <c r="D12863" s="145" t="s">
        <v>1770</v>
      </c>
      <c r="E12863" s="146">
        <v>1826.02</v>
      </c>
    </row>
    <row r="12864" spans="2:5" x14ac:dyDescent="0.2">
      <c r="B12864" s="144" t="s">
        <v>49982</v>
      </c>
      <c r="C12864" s="145" t="s">
        <v>49983</v>
      </c>
      <c r="D12864" s="145" t="s">
        <v>1770</v>
      </c>
      <c r="E12864" s="146">
        <v>2587.65</v>
      </c>
    </row>
    <row r="12865" spans="2:5" x14ac:dyDescent="0.2">
      <c r="B12865" s="144" t="s">
        <v>49984</v>
      </c>
      <c r="C12865" s="145" t="s">
        <v>49985</v>
      </c>
      <c r="D12865" s="145" t="s">
        <v>1770</v>
      </c>
      <c r="E12865" s="146">
        <v>933.26</v>
      </c>
    </row>
    <row r="12866" spans="2:5" x14ac:dyDescent="0.2">
      <c r="B12866" s="144" t="s">
        <v>49986</v>
      </c>
      <c r="C12866" s="145" t="s">
        <v>49987</v>
      </c>
      <c r="D12866" s="145" t="s">
        <v>1770</v>
      </c>
      <c r="E12866" s="146">
        <v>1173.01</v>
      </c>
    </row>
    <row r="12867" spans="2:5" x14ac:dyDescent="0.2">
      <c r="B12867" s="144" t="s">
        <v>49988</v>
      </c>
      <c r="C12867" s="145" t="s">
        <v>49989</v>
      </c>
      <c r="D12867" s="145" t="s">
        <v>1770</v>
      </c>
      <c r="E12867" s="146">
        <v>1346.85</v>
      </c>
    </row>
    <row r="12868" spans="2:5" x14ac:dyDescent="0.2">
      <c r="B12868" s="144" t="s">
        <v>49990</v>
      </c>
      <c r="C12868" s="145" t="s">
        <v>49991</v>
      </c>
      <c r="D12868" s="145" t="s">
        <v>1770</v>
      </c>
      <c r="E12868" s="146">
        <v>2106.92</v>
      </c>
    </row>
    <row r="12869" spans="2:5" x14ac:dyDescent="0.2">
      <c r="B12869" s="144" t="s">
        <v>49992</v>
      </c>
      <c r="C12869" s="145" t="s">
        <v>49993</v>
      </c>
      <c r="D12869" s="145" t="s">
        <v>1770</v>
      </c>
      <c r="E12869" s="146">
        <v>188.76</v>
      </c>
    </row>
    <row r="12870" spans="2:5" x14ac:dyDescent="0.2">
      <c r="B12870" s="144" t="s">
        <v>49994</v>
      </c>
      <c r="C12870" s="145" t="s">
        <v>49995</v>
      </c>
      <c r="D12870" s="145" t="s">
        <v>1770</v>
      </c>
      <c r="E12870" s="146">
        <v>1544.6</v>
      </c>
    </row>
    <row r="12871" spans="2:5" x14ac:dyDescent="0.2">
      <c r="B12871" s="144" t="s">
        <v>49996</v>
      </c>
      <c r="C12871" s="145" t="s">
        <v>49997</v>
      </c>
      <c r="D12871" s="145" t="s">
        <v>1770</v>
      </c>
      <c r="E12871" s="146">
        <v>2483.59</v>
      </c>
    </row>
    <row r="12872" spans="2:5" x14ac:dyDescent="0.2">
      <c r="B12872" s="144" t="s">
        <v>49998</v>
      </c>
      <c r="C12872" s="145" t="s">
        <v>49999</v>
      </c>
      <c r="D12872" s="145" t="s">
        <v>1770</v>
      </c>
      <c r="E12872" s="146">
        <v>2664.44</v>
      </c>
    </row>
    <row r="12873" spans="2:5" x14ac:dyDescent="0.2">
      <c r="B12873" s="144" t="s">
        <v>50000</v>
      </c>
      <c r="C12873" s="145" t="s">
        <v>50001</v>
      </c>
      <c r="D12873" s="145" t="s">
        <v>1770</v>
      </c>
      <c r="E12873" s="146">
        <v>2845.28</v>
      </c>
    </row>
    <row r="12874" spans="2:5" x14ac:dyDescent="0.2">
      <c r="B12874" s="144" t="s">
        <v>50002</v>
      </c>
      <c r="C12874" s="145" t="s">
        <v>50003</v>
      </c>
      <c r="D12874" s="145" t="s">
        <v>1770</v>
      </c>
      <c r="E12874" s="146">
        <v>61.94</v>
      </c>
    </row>
    <row r="12875" spans="2:5" x14ac:dyDescent="0.2">
      <c r="B12875" s="144" t="s">
        <v>50004</v>
      </c>
      <c r="C12875" s="145" t="s">
        <v>50005</v>
      </c>
      <c r="D12875" s="145" t="s">
        <v>1770</v>
      </c>
      <c r="E12875" s="146">
        <v>887.23</v>
      </c>
    </row>
    <row r="12876" spans="2:5" x14ac:dyDescent="0.2">
      <c r="B12876" s="144" t="s">
        <v>50006</v>
      </c>
      <c r="C12876" s="145" t="s">
        <v>50007</v>
      </c>
      <c r="D12876" s="145" t="s">
        <v>1770</v>
      </c>
      <c r="E12876" s="146">
        <v>1016.55</v>
      </c>
    </row>
    <row r="12877" spans="2:5" x14ac:dyDescent="0.2">
      <c r="B12877" s="144" t="s">
        <v>50008</v>
      </c>
      <c r="C12877" s="145" t="s">
        <v>50009</v>
      </c>
      <c r="D12877" s="145" t="s">
        <v>1770</v>
      </c>
      <c r="E12877" s="146">
        <v>1275.2</v>
      </c>
    </row>
    <row r="12878" spans="2:5" x14ac:dyDescent="0.2">
      <c r="B12878" s="144" t="s">
        <v>50010</v>
      </c>
      <c r="C12878" s="145" t="s">
        <v>50011</v>
      </c>
      <c r="D12878" s="145" t="s">
        <v>1770</v>
      </c>
      <c r="E12878" s="146">
        <v>5345.29</v>
      </c>
    </row>
    <row r="12879" spans="2:5" x14ac:dyDescent="0.2">
      <c r="B12879" s="144" t="s">
        <v>50012</v>
      </c>
      <c r="C12879" s="145" t="s">
        <v>50013</v>
      </c>
      <c r="D12879" s="145" t="s">
        <v>1770</v>
      </c>
      <c r="E12879" s="146">
        <v>5515.9</v>
      </c>
    </row>
    <row r="12880" spans="2:5" x14ac:dyDescent="0.2">
      <c r="B12880" s="144" t="s">
        <v>50014</v>
      </c>
      <c r="C12880" s="145" t="s">
        <v>50015</v>
      </c>
      <c r="D12880" s="145" t="s">
        <v>1770</v>
      </c>
      <c r="E12880" s="146">
        <v>138.33000000000001</v>
      </c>
    </row>
    <row r="12881" spans="2:5" x14ac:dyDescent="0.2">
      <c r="B12881" s="144" t="s">
        <v>50016</v>
      </c>
      <c r="C12881" s="145" t="s">
        <v>50017</v>
      </c>
      <c r="D12881" s="145" t="s">
        <v>1770</v>
      </c>
      <c r="E12881" s="146">
        <v>146.38999999999999</v>
      </c>
    </row>
    <row r="12882" spans="2:5" x14ac:dyDescent="0.2">
      <c r="B12882" s="144" t="s">
        <v>50018</v>
      </c>
      <c r="C12882" s="145" t="s">
        <v>50019</v>
      </c>
      <c r="D12882" s="145" t="s">
        <v>1770</v>
      </c>
      <c r="E12882" s="146">
        <v>166.96</v>
      </c>
    </row>
    <row r="12883" spans="2:5" x14ac:dyDescent="0.2">
      <c r="B12883" s="144" t="s">
        <v>50020</v>
      </c>
      <c r="C12883" s="145" t="s">
        <v>50021</v>
      </c>
      <c r="D12883" s="145" t="s">
        <v>1770</v>
      </c>
      <c r="E12883" s="146">
        <v>203.17</v>
      </c>
    </row>
    <row r="12884" spans="2:5" x14ac:dyDescent="0.2">
      <c r="B12884" s="144" t="s">
        <v>50022</v>
      </c>
      <c r="C12884" s="145" t="s">
        <v>50023</v>
      </c>
      <c r="D12884" s="145" t="s">
        <v>1770</v>
      </c>
      <c r="E12884" s="146">
        <v>246.4</v>
      </c>
    </row>
    <row r="12885" spans="2:5" x14ac:dyDescent="0.2">
      <c r="B12885" s="144" t="s">
        <v>50024</v>
      </c>
      <c r="C12885" s="145" t="s">
        <v>50025</v>
      </c>
      <c r="D12885" s="145" t="s">
        <v>1770</v>
      </c>
      <c r="E12885" s="146">
        <v>345.58</v>
      </c>
    </row>
    <row r="12886" spans="2:5" x14ac:dyDescent="0.2">
      <c r="B12886" s="144" t="s">
        <v>50026</v>
      </c>
      <c r="C12886" s="145" t="s">
        <v>50027</v>
      </c>
      <c r="D12886" s="145" t="s">
        <v>1770</v>
      </c>
      <c r="E12886" s="146">
        <v>708.15</v>
      </c>
    </row>
    <row r="12887" spans="2:5" x14ac:dyDescent="0.2">
      <c r="B12887" s="144" t="s">
        <v>50028</v>
      </c>
      <c r="C12887" s="145" t="s">
        <v>50029</v>
      </c>
      <c r="D12887" s="145" t="s">
        <v>1770</v>
      </c>
      <c r="E12887" s="146">
        <v>283.24</v>
      </c>
    </row>
    <row r="12888" spans="2:5" x14ac:dyDescent="0.2">
      <c r="B12888" s="144" t="s">
        <v>50030</v>
      </c>
      <c r="C12888" s="145" t="s">
        <v>50031</v>
      </c>
      <c r="D12888" s="145" t="s">
        <v>1770</v>
      </c>
      <c r="E12888" s="146">
        <v>359.82</v>
      </c>
    </row>
    <row r="12889" spans="2:5" x14ac:dyDescent="0.2">
      <c r="B12889" s="144" t="s">
        <v>50032</v>
      </c>
      <c r="C12889" s="145" t="s">
        <v>50033</v>
      </c>
      <c r="D12889" s="145" t="s">
        <v>1770</v>
      </c>
      <c r="E12889" s="146">
        <v>1233.0899999999999</v>
      </c>
    </row>
    <row r="12890" spans="2:5" x14ac:dyDescent="0.2">
      <c r="B12890" s="144" t="s">
        <v>50034</v>
      </c>
      <c r="C12890" s="145" t="s">
        <v>50035</v>
      </c>
      <c r="D12890" s="145" t="s">
        <v>1770</v>
      </c>
      <c r="E12890" s="146">
        <v>166.96</v>
      </c>
    </row>
    <row r="12891" spans="2:5" x14ac:dyDescent="0.2">
      <c r="B12891" s="144" t="s">
        <v>50036</v>
      </c>
      <c r="C12891" s="145" t="s">
        <v>50037</v>
      </c>
      <c r="D12891" s="145" t="s">
        <v>1770</v>
      </c>
      <c r="E12891" s="146">
        <v>203.17</v>
      </c>
    </row>
    <row r="12892" spans="2:5" x14ac:dyDescent="0.2">
      <c r="B12892" s="144" t="s">
        <v>50038</v>
      </c>
      <c r="C12892" s="145" t="s">
        <v>50039</v>
      </c>
      <c r="D12892" s="145" t="s">
        <v>1770</v>
      </c>
      <c r="E12892" s="146">
        <v>246.4</v>
      </c>
    </row>
    <row r="12893" spans="2:5" x14ac:dyDescent="0.2">
      <c r="B12893" s="144" t="s">
        <v>50040</v>
      </c>
      <c r="C12893" s="145" t="s">
        <v>50041</v>
      </c>
      <c r="D12893" s="145" t="s">
        <v>1770</v>
      </c>
      <c r="E12893" s="146">
        <v>304.81</v>
      </c>
    </row>
    <row r="12894" spans="2:5" x14ac:dyDescent="0.2">
      <c r="B12894" s="144" t="s">
        <v>50042</v>
      </c>
      <c r="C12894" s="145" t="s">
        <v>50043</v>
      </c>
      <c r="D12894" s="145" t="s">
        <v>1770</v>
      </c>
      <c r="E12894" s="146">
        <v>364.64</v>
      </c>
    </row>
    <row r="12895" spans="2:5" x14ac:dyDescent="0.2">
      <c r="B12895" s="144" t="s">
        <v>50044</v>
      </c>
      <c r="C12895" s="145" t="s">
        <v>50045</v>
      </c>
      <c r="D12895" s="145" t="s">
        <v>1770</v>
      </c>
      <c r="E12895" s="146">
        <v>413.57</v>
      </c>
    </row>
    <row r="12896" spans="2:5" x14ac:dyDescent="0.2">
      <c r="B12896" s="144" t="s">
        <v>50046</v>
      </c>
      <c r="C12896" s="145" t="s">
        <v>50047</v>
      </c>
      <c r="D12896" s="145" t="s">
        <v>1770</v>
      </c>
      <c r="E12896" s="146">
        <v>475.24</v>
      </c>
    </row>
    <row r="12897" spans="2:5" x14ac:dyDescent="0.2">
      <c r="B12897" s="144" t="s">
        <v>50048</v>
      </c>
      <c r="C12897" s="145" t="s">
        <v>50049</v>
      </c>
      <c r="D12897" s="145" t="s">
        <v>1770</v>
      </c>
      <c r="E12897" s="146">
        <v>477.93</v>
      </c>
    </row>
    <row r="12898" spans="2:5" x14ac:dyDescent="0.2">
      <c r="B12898" s="144" t="s">
        <v>50050</v>
      </c>
      <c r="C12898" s="145" t="s">
        <v>50051</v>
      </c>
      <c r="D12898" s="145" t="s">
        <v>1770</v>
      </c>
      <c r="E12898" s="146">
        <v>623.69000000000005</v>
      </c>
    </row>
    <row r="12899" spans="2:5" x14ac:dyDescent="0.2">
      <c r="B12899" s="144" t="s">
        <v>50052</v>
      </c>
      <c r="C12899" s="145" t="s">
        <v>50053</v>
      </c>
      <c r="D12899" s="145" t="s">
        <v>1770</v>
      </c>
      <c r="E12899" s="146">
        <v>590.13</v>
      </c>
    </row>
    <row r="12900" spans="2:5" x14ac:dyDescent="0.2">
      <c r="B12900" s="144" t="s">
        <v>50054</v>
      </c>
      <c r="C12900" s="145" t="s">
        <v>50055</v>
      </c>
      <c r="D12900" s="145" t="s">
        <v>1770</v>
      </c>
      <c r="E12900" s="146">
        <v>737.23</v>
      </c>
    </row>
    <row r="12901" spans="2:5" x14ac:dyDescent="0.2">
      <c r="B12901" s="144" t="s">
        <v>50056</v>
      </c>
      <c r="C12901" s="145" t="s">
        <v>50057</v>
      </c>
      <c r="D12901" s="145" t="s">
        <v>1770</v>
      </c>
      <c r="E12901" s="146">
        <v>726.47</v>
      </c>
    </row>
    <row r="12902" spans="2:5" x14ac:dyDescent="0.2">
      <c r="B12902" s="144" t="s">
        <v>50058</v>
      </c>
      <c r="C12902" s="145" t="s">
        <v>50059</v>
      </c>
      <c r="D12902" s="145" t="s">
        <v>1770</v>
      </c>
      <c r="E12902" s="146">
        <v>765.21</v>
      </c>
    </row>
    <row r="12903" spans="2:5" x14ac:dyDescent="0.2">
      <c r="B12903" s="144" t="s">
        <v>50060</v>
      </c>
      <c r="C12903" s="145" t="s">
        <v>50061</v>
      </c>
      <c r="D12903" s="145" t="s">
        <v>1770</v>
      </c>
      <c r="E12903" s="146">
        <v>866.98</v>
      </c>
    </row>
    <row r="12904" spans="2:5" x14ac:dyDescent="0.2">
      <c r="B12904" s="144" t="s">
        <v>50062</v>
      </c>
      <c r="C12904" s="145" t="s">
        <v>50063</v>
      </c>
      <c r="D12904" s="145" t="s">
        <v>1770</v>
      </c>
      <c r="E12904" s="146">
        <v>1038.6300000000001</v>
      </c>
    </row>
    <row r="12905" spans="2:5" x14ac:dyDescent="0.2">
      <c r="B12905" s="144" t="s">
        <v>50064</v>
      </c>
      <c r="C12905" s="145" t="s">
        <v>50065</v>
      </c>
      <c r="D12905" s="145" t="s">
        <v>1770</v>
      </c>
      <c r="E12905" s="146">
        <v>1508.25</v>
      </c>
    </row>
    <row r="12906" spans="2:5" x14ac:dyDescent="0.2">
      <c r="B12906" s="144" t="s">
        <v>50066</v>
      </c>
      <c r="C12906" s="145" t="s">
        <v>50067</v>
      </c>
      <c r="D12906" s="145" t="s">
        <v>1770</v>
      </c>
      <c r="E12906" s="146">
        <v>1507.98</v>
      </c>
    </row>
    <row r="12907" spans="2:5" x14ac:dyDescent="0.2">
      <c r="B12907" s="144" t="s">
        <v>50068</v>
      </c>
      <c r="C12907" s="145" t="s">
        <v>50069</v>
      </c>
      <c r="D12907" s="145" t="s">
        <v>1770</v>
      </c>
      <c r="E12907" s="146">
        <v>1695.45</v>
      </c>
    </row>
    <row r="12908" spans="2:5" x14ac:dyDescent="0.2">
      <c r="B12908" s="144" t="s">
        <v>50070</v>
      </c>
      <c r="C12908" s="145" t="s">
        <v>50071</v>
      </c>
      <c r="D12908" s="145" t="s">
        <v>1770</v>
      </c>
      <c r="E12908" s="146">
        <v>2055.23</v>
      </c>
    </row>
    <row r="12909" spans="2:5" x14ac:dyDescent="0.2">
      <c r="B12909" s="144" t="s">
        <v>50072</v>
      </c>
      <c r="C12909" s="145" t="s">
        <v>50073</v>
      </c>
      <c r="D12909" s="145" t="s">
        <v>1770</v>
      </c>
      <c r="E12909" s="146">
        <v>1869.06</v>
      </c>
    </row>
    <row r="12910" spans="2:5" x14ac:dyDescent="0.2">
      <c r="B12910" s="144" t="s">
        <v>50074</v>
      </c>
      <c r="C12910" s="145" t="s">
        <v>50075</v>
      </c>
      <c r="D12910" s="145" t="s">
        <v>1770</v>
      </c>
      <c r="E12910" s="146">
        <v>2248.0500000000002</v>
      </c>
    </row>
    <row r="12911" spans="2:5" x14ac:dyDescent="0.2">
      <c r="B12911" s="144" t="s">
        <v>50076</v>
      </c>
      <c r="C12911" s="145" t="s">
        <v>50077</v>
      </c>
      <c r="D12911" s="145" t="s">
        <v>1770</v>
      </c>
      <c r="E12911" s="146">
        <v>2556.7800000000002</v>
      </c>
    </row>
    <row r="12912" spans="2:5" x14ac:dyDescent="0.2">
      <c r="B12912" s="144" t="s">
        <v>50078</v>
      </c>
      <c r="C12912" s="145" t="s">
        <v>50079</v>
      </c>
      <c r="D12912" s="145" t="s">
        <v>1770</v>
      </c>
      <c r="E12912" s="146">
        <v>2838.05</v>
      </c>
    </row>
    <row r="12913" spans="2:5" x14ac:dyDescent="0.2">
      <c r="B12913" s="144" t="s">
        <v>50080</v>
      </c>
      <c r="C12913" s="145" t="s">
        <v>50081</v>
      </c>
      <c r="D12913" s="145" t="s">
        <v>1770</v>
      </c>
      <c r="E12913" s="146">
        <v>166.96</v>
      </c>
    </row>
    <row r="12914" spans="2:5" x14ac:dyDescent="0.2">
      <c r="B12914" s="144" t="s">
        <v>50082</v>
      </c>
      <c r="C12914" s="145" t="s">
        <v>50083</v>
      </c>
      <c r="D12914" s="145" t="s">
        <v>1770</v>
      </c>
      <c r="E12914" s="146">
        <v>203.17</v>
      </c>
    </row>
    <row r="12915" spans="2:5" x14ac:dyDescent="0.2">
      <c r="B12915" s="144" t="s">
        <v>50084</v>
      </c>
      <c r="C12915" s="145" t="s">
        <v>50085</v>
      </c>
      <c r="D12915" s="145" t="s">
        <v>1770</v>
      </c>
      <c r="E12915" s="146">
        <v>246.4</v>
      </c>
    </row>
    <row r="12916" spans="2:5" x14ac:dyDescent="0.2">
      <c r="B12916" s="144" t="s">
        <v>50086</v>
      </c>
      <c r="C12916" s="145" t="s">
        <v>50087</v>
      </c>
      <c r="D12916" s="145" t="s">
        <v>1770</v>
      </c>
      <c r="E12916" s="146">
        <v>304.81</v>
      </c>
    </row>
    <row r="12917" spans="2:5" x14ac:dyDescent="0.2">
      <c r="B12917" s="144" t="s">
        <v>50088</v>
      </c>
      <c r="C12917" s="145" t="s">
        <v>50089</v>
      </c>
      <c r="D12917" s="145" t="s">
        <v>1770</v>
      </c>
      <c r="E12917" s="146">
        <v>365.62</v>
      </c>
    </row>
    <row r="12918" spans="2:5" x14ac:dyDescent="0.2">
      <c r="B12918" s="144" t="s">
        <v>50090</v>
      </c>
      <c r="C12918" s="145" t="s">
        <v>50091</v>
      </c>
      <c r="D12918" s="145" t="s">
        <v>1770</v>
      </c>
      <c r="E12918" s="146">
        <v>414.91</v>
      </c>
    </row>
    <row r="12919" spans="2:5" x14ac:dyDescent="0.2">
      <c r="B12919" s="144" t="s">
        <v>50092</v>
      </c>
      <c r="C12919" s="145" t="s">
        <v>50093</v>
      </c>
      <c r="D12919" s="145" t="s">
        <v>1770</v>
      </c>
      <c r="E12919" s="146">
        <v>476.83</v>
      </c>
    </row>
    <row r="12920" spans="2:5" x14ac:dyDescent="0.2">
      <c r="B12920" s="144" t="s">
        <v>50094</v>
      </c>
      <c r="C12920" s="145" t="s">
        <v>50095</v>
      </c>
      <c r="D12920" s="145" t="s">
        <v>1770</v>
      </c>
      <c r="E12920" s="146">
        <v>502.95</v>
      </c>
    </row>
    <row r="12921" spans="2:5" x14ac:dyDescent="0.2">
      <c r="B12921" s="144" t="s">
        <v>50096</v>
      </c>
      <c r="C12921" s="145" t="s">
        <v>50097</v>
      </c>
      <c r="D12921" s="145" t="s">
        <v>1770</v>
      </c>
      <c r="E12921" s="146">
        <v>659.79</v>
      </c>
    </row>
    <row r="12922" spans="2:5" x14ac:dyDescent="0.2">
      <c r="B12922" s="144" t="s">
        <v>50098</v>
      </c>
      <c r="C12922" s="145" t="s">
        <v>50099</v>
      </c>
      <c r="D12922" s="145" t="s">
        <v>1770</v>
      </c>
      <c r="E12922" s="146">
        <v>626.16999999999996</v>
      </c>
    </row>
    <row r="12923" spans="2:5" x14ac:dyDescent="0.2">
      <c r="B12923" s="144" t="s">
        <v>50100</v>
      </c>
      <c r="C12923" s="145" t="s">
        <v>50101</v>
      </c>
      <c r="D12923" s="145" t="s">
        <v>1770</v>
      </c>
      <c r="E12923" s="146">
        <v>783.78</v>
      </c>
    </row>
    <row r="12924" spans="2:5" x14ac:dyDescent="0.2">
      <c r="B12924" s="144" t="s">
        <v>50102</v>
      </c>
      <c r="C12924" s="145" t="s">
        <v>50103</v>
      </c>
      <c r="D12924" s="145" t="s">
        <v>1770</v>
      </c>
      <c r="E12924" s="146">
        <v>774.89</v>
      </c>
    </row>
    <row r="12925" spans="2:5" x14ac:dyDescent="0.2">
      <c r="B12925" s="144" t="s">
        <v>50104</v>
      </c>
      <c r="C12925" s="145" t="s">
        <v>50105</v>
      </c>
      <c r="D12925" s="145" t="s">
        <v>1770</v>
      </c>
      <c r="E12925" s="146">
        <v>969.11</v>
      </c>
    </row>
    <row r="12926" spans="2:5" x14ac:dyDescent="0.2">
      <c r="B12926" s="144" t="s">
        <v>50106</v>
      </c>
      <c r="C12926" s="145" t="s">
        <v>50107</v>
      </c>
      <c r="D12926" s="145" t="s">
        <v>1770</v>
      </c>
      <c r="E12926" s="146">
        <v>927.79</v>
      </c>
    </row>
    <row r="12927" spans="2:5" x14ac:dyDescent="0.2">
      <c r="B12927" s="144" t="s">
        <v>50108</v>
      </c>
      <c r="C12927" s="145" t="s">
        <v>50109</v>
      </c>
      <c r="D12927" s="145" t="s">
        <v>1770</v>
      </c>
      <c r="E12927" s="146">
        <v>1115.5</v>
      </c>
    </row>
    <row r="12928" spans="2:5" x14ac:dyDescent="0.2">
      <c r="B12928" s="144" t="s">
        <v>50110</v>
      </c>
      <c r="C12928" s="145" t="s">
        <v>50111</v>
      </c>
      <c r="D12928" s="145" t="s">
        <v>1770</v>
      </c>
      <c r="E12928" s="146">
        <v>1334.12</v>
      </c>
    </row>
    <row r="12929" spans="2:5" x14ac:dyDescent="0.2">
      <c r="B12929" s="144" t="s">
        <v>50112</v>
      </c>
      <c r="C12929" s="145" t="s">
        <v>50113</v>
      </c>
      <c r="D12929" s="145" t="s">
        <v>1770</v>
      </c>
      <c r="E12929" s="146">
        <v>1634.26</v>
      </c>
    </row>
    <row r="12930" spans="2:5" x14ac:dyDescent="0.2">
      <c r="B12930" s="144" t="s">
        <v>50114</v>
      </c>
      <c r="C12930" s="145" t="s">
        <v>50115</v>
      </c>
      <c r="D12930" s="145" t="s">
        <v>1770</v>
      </c>
      <c r="E12930" s="146">
        <v>1514.23</v>
      </c>
    </row>
    <row r="12931" spans="2:5" x14ac:dyDescent="0.2">
      <c r="B12931" s="144" t="s">
        <v>50116</v>
      </c>
      <c r="C12931" s="145" t="s">
        <v>50117</v>
      </c>
      <c r="D12931" s="145" t="s">
        <v>1770</v>
      </c>
      <c r="E12931" s="146">
        <v>1840.25</v>
      </c>
    </row>
    <row r="12932" spans="2:5" x14ac:dyDescent="0.2">
      <c r="B12932" s="144" t="s">
        <v>50118</v>
      </c>
      <c r="C12932" s="145" t="s">
        <v>50119</v>
      </c>
      <c r="D12932" s="145" t="s">
        <v>1770</v>
      </c>
      <c r="E12932" s="146">
        <v>2249.9699999999998</v>
      </c>
    </row>
    <row r="12933" spans="2:5" x14ac:dyDescent="0.2">
      <c r="B12933" s="144" t="s">
        <v>50120</v>
      </c>
      <c r="C12933" s="145" t="s">
        <v>50121</v>
      </c>
      <c r="D12933" s="145" t="s">
        <v>1770</v>
      </c>
      <c r="E12933" s="146">
        <v>2031.77</v>
      </c>
    </row>
    <row r="12934" spans="2:5" x14ac:dyDescent="0.2">
      <c r="B12934" s="144" t="s">
        <v>50122</v>
      </c>
      <c r="C12934" s="145" t="s">
        <v>50123</v>
      </c>
      <c r="D12934" s="145" t="s">
        <v>1770</v>
      </c>
      <c r="E12934" s="146">
        <v>2439.1999999999998</v>
      </c>
    </row>
    <row r="12935" spans="2:5" x14ac:dyDescent="0.2">
      <c r="B12935" s="144" t="s">
        <v>50124</v>
      </c>
      <c r="C12935" s="145" t="s">
        <v>50125</v>
      </c>
      <c r="D12935" s="145" t="s">
        <v>1770</v>
      </c>
      <c r="E12935" s="146">
        <v>2772.58</v>
      </c>
    </row>
    <row r="12936" spans="2:5" x14ac:dyDescent="0.2">
      <c r="B12936" s="144" t="s">
        <v>50126</v>
      </c>
      <c r="C12936" s="145" t="s">
        <v>50127</v>
      </c>
      <c r="D12936" s="145" t="s">
        <v>1770</v>
      </c>
      <c r="E12936" s="146">
        <v>3123.49</v>
      </c>
    </row>
    <row r="12937" spans="2:5" x14ac:dyDescent="0.2">
      <c r="B12937" s="144" t="s">
        <v>50128</v>
      </c>
      <c r="C12937" s="145" t="s">
        <v>50129</v>
      </c>
      <c r="D12937" s="145" t="s">
        <v>1770</v>
      </c>
      <c r="E12937" s="146">
        <v>166.96</v>
      </c>
    </row>
    <row r="12938" spans="2:5" x14ac:dyDescent="0.2">
      <c r="B12938" s="144" t="s">
        <v>50130</v>
      </c>
      <c r="C12938" s="145" t="s">
        <v>50131</v>
      </c>
      <c r="D12938" s="145" t="s">
        <v>1770</v>
      </c>
      <c r="E12938" s="146">
        <v>203.17</v>
      </c>
    </row>
    <row r="12939" spans="2:5" x14ac:dyDescent="0.2">
      <c r="B12939" s="144" t="s">
        <v>50132</v>
      </c>
      <c r="C12939" s="145" t="s">
        <v>50133</v>
      </c>
      <c r="D12939" s="145" t="s">
        <v>1770</v>
      </c>
      <c r="E12939" s="146">
        <v>246.4</v>
      </c>
    </row>
    <row r="12940" spans="2:5" x14ac:dyDescent="0.2">
      <c r="B12940" s="144" t="s">
        <v>50134</v>
      </c>
      <c r="C12940" s="145" t="s">
        <v>50135</v>
      </c>
      <c r="D12940" s="145" t="s">
        <v>1770</v>
      </c>
      <c r="E12940" s="146">
        <v>312.95999999999998</v>
      </c>
    </row>
    <row r="12941" spans="2:5" x14ac:dyDescent="0.2">
      <c r="B12941" s="144" t="s">
        <v>50136</v>
      </c>
      <c r="C12941" s="145" t="s">
        <v>50137</v>
      </c>
      <c r="D12941" s="145" t="s">
        <v>1770</v>
      </c>
      <c r="E12941" s="146">
        <v>1041.71</v>
      </c>
    </row>
    <row r="12942" spans="2:5" x14ac:dyDescent="0.2">
      <c r="B12942" s="144" t="s">
        <v>50138</v>
      </c>
      <c r="C12942" s="145" t="s">
        <v>50139</v>
      </c>
      <c r="D12942" s="145" t="s">
        <v>1770</v>
      </c>
      <c r="E12942" s="146">
        <v>1403.43</v>
      </c>
    </row>
    <row r="12943" spans="2:5" x14ac:dyDescent="0.2">
      <c r="B12943" s="144" t="s">
        <v>50140</v>
      </c>
      <c r="C12943" s="145" t="s">
        <v>50141</v>
      </c>
      <c r="D12943" s="145" t="s">
        <v>1770</v>
      </c>
      <c r="E12943" s="146">
        <v>1654.34</v>
      </c>
    </row>
    <row r="12944" spans="2:5" x14ac:dyDescent="0.2">
      <c r="B12944" s="144" t="s">
        <v>50142</v>
      </c>
      <c r="C12944" s="145" t="s">
        <v>50143</v>
      </c>
      <c r="D12944" s="145" t="s">
        <v>1770</v>
      </c>
      <c r="E12944" s="146">
        <v>2084.86</v>
      </c>
    </row>
    <row r="12945" spans="2:5" x14ac:dyDescent="0.2">
      <c r="B12945" s="144" t="s">
        <v>50144</v>
      </c>
      <c r="C12945" s="145" t="s">
        <v>50145</v>
      </c>
      <c r="D12945" s="145" t="s">
        <v>1770</v>
      </c>
      <c r="E12945" s="146">
        <v>305.05</v>
      </c>
    </row>
    <row r="12946" spans="2:5" x14ac:dyDescent="0.2">
      <c r="B12946" s="144" t="s">
        <v>50146</v>
      </c>
      <c r="C12946" s="145" t="s">
        <v>50147</v>
      </c>
      <c r="D12946" s="145" t="s">
        <v>1770</v>
      </c>
      <c r="E12946" s="146">
        <v>364.28</v>
      </c>
    </row>
    <row r="12947" spans="2:5" x14ac:dyDescent="0.2">
      <c r="B12947" s="144" t="s">
        <v>50148</v>
      </c>
      <c r="C12947" s="145" t="s">
        <v>50149</v>
      </c>
      <c r="D12947" s="145" t="s">
        <v>1770</v>
      </c>
      <c r="E12947" s="146">
        <v>413.08</v>
      </c>
    </row>
    <row r="12948" spans="2:5" x14ac:dyDescent="0.2">
      <c r="B12948" s="144" t="s">
        <v>50150</v>
      </c>
      <c r="C12948" s="145" t="s">
        <v>50151</v>
      </c>
      <c r="D12948" s="145" t="s">
        <v>1770</v>
      </c>
      <c r="E12948" s="146">
        <v>474.5</v>
      </c>
    </row>
    <row r="12949" spans="2:5" x14ac:dyDescent="0.2">
      <c r="B12949" s="144" t="s">
        <v>50152</v>
      </c>
      <c r="C12949" s="145" t="s">
        <v>50153</v>
      </c>
      <c r="D12949" s="145" t="s">
        <v>1770</v>
      </c>
      <c r="E12949" s="146">
        <v>461.38</v>
      </c>
    </row>
    <row r="12950" spans="2:5" x14ac:dyDescent="0.2">
      <c r="B12950" s="144" t="s">
        <v>50154</v>
      </c>
      <c r="C12950" s="145" t="s">
        <v>50155</v>
      </c>
      <c r="D12950" s="145" t="s">
        <v>1770</v>
      </c>
      <c r="E12950" s="146">
        <v>600.34</v>
      </c>
    </row>
    <row r="12951" spans="2:5" x14ac:dyDescent="0.2">
      <c r="B12951" s="144" t="s">
        <v>50156</v>
      </c>
      <c r="C12951" s="145" t="s">
        <v>50157</v>
      </c>
      <c r="D12951" s="145" t="s">
        <v>1770</v>
      </c>
      <c r="E12951" s="146">
        <v>566.34</v>
      </c>
    </row>
    <row r="12952" spans="2:5" x14ac:dyDescent="0.2">
      <c r="B12952" s="144" t="s">
        <v>50158</v>
      </c>
      <c r="C12952" s="145" t="s">
        <v>50159</v>
      </c>
      <c r="D12952" s="145" t="s">
        <v>1770</v>
      </c>
      <c r="E12952" s="146">
        <v>18.75</v>
      </c>
    </row>
    <row r="12953" spans="2:5" x14ac:dyDescent="0.2">
      <c r="B12953" s="144" t="s">
        <v>50160</v>
      </c>
      <c r="C12953" s="145" t="s">
        <v>50161</v>
      </c>
      <c r="D12953" s="145" t="s">
        <v>1770</v>
      </c>
      <c r="E12953" s="146">
        <v>39.22</v>
      </c>
    </row>
    <row r="12954" spans="2:5" x14ac:dyDescent="0.2">
      <c r="B12954" s="144" t="s">
        <v>50162</v>
      </c>
      <c r="C12954" s="145" t="s">
        <v>50163</v>
      </c>
      <c r="D12954" s="145" t="s">
        <v>1770</v>
      </c>
      <c r="E12954" s="146">
        <v>33.81</v>
      </c>
    </row>
    <row r="12955" spans="2:5" x14ac:dyDescent="0.2">
      <c r="B12955" s="144" t="s">
        <v>50164</v>
      </c>
      <c r="C12955" s="145" t="s">
        <v>50165</v>
      </c>
      <c r="D12955" s="145" t="s">
        <v>1770</v>
      </c>
      <c r="E12955" s="146">
        <v>67.53</v>
      </c>
    </row>
    <row r="12956" spans="2:5" x14ac:dyDescent="0.2">
      <c r="B12956" s="144" t="s">
        <v>50166</v>
      </c>
      <c r="C12956" s="145" t="s">
        <v>50167</v>
      </c>
      <c r="D12956" s="145" t="s">
        <v>1770</v>
      </c>
      <c r="E12956" s="146">
        <v>82.29</v>
      </c>
    </row>
    <row r="12957" spans="2:5" x14ac:dyDescent="0.2">
      <c r="B12957" s="144" t="s">
        <v>50168</v>
      </c>
      <c r="C12957" s="145" t="s">
        <v>50169</v>
      </c>
      <c r="D12957" s="145" t="s">
        <v>1770</v>
      </c>
      <c r="E12957" s="146">
        <v>125.18</v>
      </c>
    </row>
    <row r="12958" spans="2:5" x14ac:dyDescent="0.2">
      <c r="B12958" s="144" t="s">
        <v>50170</v>
      </c>
      <c r="C12958" s="145" t="s">
        <v>50171</v>
      </c>
      <c r="D12958" s="145" t="s">
        <v>1770</v>
      </c>
      <c r="E12958" s="146">
        <v>177.18</v>
      </c>
    </row>
    <row r="12959" spans="2:5" x14ac:dyDescent="0.2">
      <c r="B12959" s="144" t="s">
        <v>50172</v>
      </c>
      <c r="C12959" s="145" t="s">
        <v>50173</v>
      </c>
      <c r="D12959" s="145" t="s">
        <v>1770</v>
      </c>
      <c r="E12959" s="146">
        <v>525</v>
      </c>
    </row>
    <row r="12960" spans="2:5" x14ac:dyDescent="0.2">
      <c r="B12960" s="144" t="s">
        <v>50174</v>
      </c>
      <c r="C12960" s="145" t="s">
        <v>50175</v>
      </c>
      <c r="D12960" s="145" t="s">
        <v>1770</v>
      </c>
      <c r="E12960" s="146">
        <v>530.16999999999996</v>
      </c>
    </row>
    <row r="12961" spans="2:5" x14ac:dyDescent="0.2">
      <c r="B12961" s="144" t="s">
        <v>50176</v>
      </c>
      <c r="C12961" s="145" t="s">
        <v>50177</v>
      </c>
      <c r="D12961" s="145" t="s">
        <v>1770</v>
      </c>
      <c r="E12961" s="146">
        <v>1061.92</v>
      </c>
    </row>
    <row r="12962" spans="2:5" x14ac:dyDescent="0.2">
      <c r="B12962" s="144" t="s">
        <v>50178</v>
      </c>
      <c r="C12962" s="145" t="s">
        <v>50179</v>
      </c>
      <c r="D12962" s="145" t="s">
        <v>1770</v>
      </c>
      <c r="E12962" s="146">
        <v>15.75</v>
      </c>
    </row>
    <row r="12963" spans="2:5" x14ac:dyDescent="0.2">
      <c r="B12963" s="144" t="s">
        <v>50180</v>
      </c>
      <c r="C12963" s="145" t="s">
        <v>50181</v>
      </c>
      <c r="D12963" s="145" t="s">
        <v>1770</v>
      </c>
      <c r="E12963" s="146">
        <v>8.08</v>
      </c>
    </row>
    <row r="12964" spans="2:5" x14ac:dyDescent="0.2">
      <c r="B12964" s="144" t="s">
        <v>50182</v>
      </c>
      <c r="C12964" s="145" t="s">
        <v>50183</v>
      </c>
      <c r="D12964" s="145" t="s">
        <v>1770</v>
      </c>
      <c r="E12964" s="146">
        <v>22.24</v>
      </c>
    </row>
    <row r="12965" spans="2:5" x14ac:dyDescent="0.2">
      <c r="B12965" s="144" t="s">
        <v>50184</v>
      </c>
      <c r="C12965" s="145" t="s">
        <v>50185</v>
      </c>
      <c r="D12965" s="145" t="s">
        <v>1770</v>
      </c>
      <c r="E12965" s="146">
        <v>18.09</v>
      </c>
    </row>
    <row r="12966" spans="2:5" x14ac:dyDescent="0.2">
      <c r="B12966" s="144" t="s">
        <v>50186</v>
      </c>
      <c r="C12966" s="145" t="s">
        <v>50187</v>
      </c>
      <c r="D12966" s="145" t="s">
        <v>1770</v>
      </c>
      <c r="E12966" s="146">
        <v>37.64</v>
      </c>
    </row>
    <row r="12967" spans="2:5" x14ac:dyDescent="0.2">
      <c r="B12967" s="144" t="s">
        <v>50188</v>
      </c>
      <c r="C12967" s="145" t="s">
        <v>50189</v>
      </c>
      <c r="D12967" s="145" t="s">
        <v>1549</v>
      </c>
      <c r="E12967" s="146">
        <v>16</v>
      </c>
    </row>
    <row r="12968" spans="2:5" x14ac:dyDescent="0.2">
      <c r="B12968" s="144" t="s">
        <v>50190</v>
      </c>
      <c r="C12968" s="145" t="s">
        <v>50191</v>
      </c>
      <c r="D12968" s="145" t="s">
        <v>1549</v>
      </c>
      <c r="E12968" s="146">
        <v>22.95</v>
      </c>
    </row>
    <row r="12969" spans="2:5" x14ac:dyDescent="0.2">
      <c r="B12969" s="144" t="s">
        <v>50192</v>
      </c>
      <c r="C12969" s="145" t="s">
        <v>50193</v>
      </c>
      <c r="D12969" s="145" t="s">
        <v>1549</v>
      </c>
      <c r="E12969" s="146">
        <v>117.2</v>
      </c>
    </row>
    <row r="12970" spans="2:5" x14ac:dyDescent="0.2">
      <c r="B12970" s="144" t="s">
        <v>50194</v>
      </c>
      <c r="C12970" s="145" t="s">
        <v>50195</v>
      </c>
      <c r="D12970" s="145" t="s">
        <v>1549</v>
      </c>
      <c r="E12970" s="146">
        <v>234.41</v>
      </c>
    </row>
    <row r="12971" spans="2:5" x14ac:dyDescent="0.2">
      <c r="B12971" s="144" t="s">
        <v>50196</v>
      </c>
      <c r="C12971" s="145" t="s">
        <v>50197</v>
      </c>
      <c r="D12971" s="145" t="s">
        <v>1549</v>
      </c>
      <c r="E12971" s="146">
        <v>415.91</v>
      </c>
    </row>
    <row r="12972" spans="2:5" x14ac:dyDescent="0.2">
      <c r="B12972" s="144" t="s">
        <v>50198</v>
      </c>
      <c r="C12972" s="145" t="s">
        <v>50199</v>
      </c>
      <c r="D12972" s="145" t="s">
        <v>1549</v>
      </c>
      <c r="E12972" s="146">
        <v>795.6</v>
      </c>
    </row>
    <row r="12973" spans="2:5" x14ac:dyDescent="0.2">
      <c r="B12973" s="144" t="s">
        <v>50200</v>
      </c>
      <c r="C12973" s="145" t="s">
        <v>50201</v>
      </c>
      <c r="D12973" s="145" t="s">
        <v>1549</v>
      </c>
      <c r="E12973" s="146">
        <v>165.73</v>
      </c>
    </row>
    <row r="12974" spans="2:5" x14ac:dyDescent="0.2">
      <c r="B12974" s="144" t="s">
        <v>50202</v>
      </c>
      <c r="C12974" s="145" t="s">
        <v>50203</v>
      </c>
      <c r="D12974" s="145" t="s">
        <v>1549</v>
      </c>
      <c r="E12974" s="146">
        <v>328.26</v>
      </c>
    </row>
    <row r="12975" spans="2:5" x14ac:dyDescent="0.2">
      <c r="B12975" s="144" t="s">
        <v>50204</v>
      </c>
      <c r="C12975" s="145" t="s">
        <v>50205</v>
      </c>
      <c r="D12975" s="145" t="s">
        <v>1549</v>
      </c>
      <c r="E12975" s="146">
        <v>564.23</v>
      </c>
    </row>
    <row r="12976" spans="2:5" x14ac:dyDescent="0.2">
      <c r="B12976" s="144" t="s">
        <v>50206</v>
      </c>
      <c r="C12976" s="145" t="s">
        <v>50207</v>
      </c>
      <c r="D12976" s="145" t="s">
        <v>1549</v>
      </c>
      <c r="E12976" s="146">
        <v>1113.5999999999999</v>
      </c>
    </row>
    <row r="12977" spans="2:5" x14ac:dyDescent="0.2">
      <c r="B12977" s="144" t="s">
        <v>50208</v>
      </c>
      <c r="C12977" s="145" t="s">
        <v>50209</v>
      </c>
      <c r="D12977" s="145" t="s">
        <v>1770</v>
      </c>
      <c r="E12977" s="146">
        <v>164.06</v>
      </c>
    </row>
    <row r="12978" spans="2:5" x14ac:dyDescent="0.2">
      <c r="B12978" s="144" t="s">
        <v>50210</v>
      </c>
      <c r="C12978" s="145" t="s">
        <v>50211</v>
      </c>
      <c r="D12978" s="145" t="s">
        <v>1770</v>
      </c>
      <c r="E12978" s="146">
        <v>7.71</v>
      </c>
    </row>
    <row r="12979" spans="2:5" x14ac:dyDescent="0.2">
      <c r="B12979" s="144" t="s">
        <v>50212</v>
      </c>
      <c r="C12979" s="145" t="s">
        <v>50213</v>
      </c>
      <c r="D12979" s="145" t="s">
        <v>1770</v>
      </c>
      <c r="E12979" s="146">
        <v>15.83</v>
      </c>
    </row>
    <row r="12980" spans="2:5" x14ac:dyDescent="0.2">
      <c r="B12980" s="144" t="s">
        <v>50214</v>
      </c>
      <c r="C12980" s="145" t="s">
        <v>50215</v>
      </c>
      <c r="D12980" s="145" t="s">
        <v>1770</v>
      </c>
      <c r="E12980" s="146">
        <v>25.87</v>
      </c>
    </row>
    <row r="12981" spans="2:5" x14ac:dyDescent="0.2">
      <c r="B12981" s="144" t="s">
        <v>50216</v>
      </c>
      <c r="C12981" s="145" t="s">
        <v>50217</v>
      </c>
      <c r="D12981" s="145" t="s">
        <v>1770</v>
      </c>
      <c r="E12981" s="146">
        <v>11.56</v>
      </c>
    </row>
    <row r="12982" spans="2:5" x14ac:dyDescent="0.2">
      <c r="B12982" s="144" t="s">
        <v>50218</v>
      </c>
      <c r="C12982" s="145" t="s">
        <v>50219</v>
      </c>
      <c r="D12982" s="145" t="s">
        <v>1770</v>
      </c>
      <c r="E12982" s="146">
        <v>21.57</v>
      </c>
    </row>
    <row r="12983" spans="2:5" x14ac:dyDescent="0.2">
      <c r="B12983" s="144" t="s">
        <v>50220</v>
      </c>
      <c r="C12983" s="145" t="s">
        <v>50221</v>
      </c>
      <c r="D12983" s="145" t="s">
        <v>1770</v>
      </c>
      <c r="E12983" s="146">
        <v>39.04</v>
      </c>
    </row>
    <row r="12984" spans="2:5" x14ac:dyDescent="0.2">
      <c r="B12984" s="144" t="s">
        <v>50222</v>
      </c>
      <c r="C12984" s="145" t="s">
        <v>50223</v>
      </c>
      <c r="D12984" s="145" t="s">
        <v>1770</v>
      </c>
      <c r="E12984" s="146">
        <v>14.44</v>
      </c>
    </row>
    <row r="12985" spans="2:5" x14ac:dyDescent="0.2">
      <c r="B12985" s="144" t="s">
        <v>50224</v>
      </c>
      <c r="C12985" s="145" t="s">
        <v>50225</v>
      </c>
      <c r="D12985" s="145" t="s">
        <v>1770</v>
      </c>
      <c r="E12985" s="146">
        <v>28.54</v>
      </c>
    </row>
    <row r="12986" spans="2:5" x14ac:dyDescent="0.2">
      <c r="B12986" s="144" t="s">
        <v>50226</v>
      </c>
      <c r="C12986" s="145" t="s">
        <v>50227</v>
      </c>
      <c r="D12986" s="145" t="s">
        <v>1770</v>
      </c>
      <c r="E12986" s="146">
        <v>47.29</v>
      </c>
    </row>
    <row r="12987" spans="2:5" x14ac:dyDescent="0.2">
      <c r="B12987" s="144" t="s">
        <v>50228</v>
      </c>
      <c r="C12987" s="145" t="s">
        <v>50229</v>
      </c>
      <c r="D12987" s="145" t="s">
        <v>1770</v>
      </c>
      <c r="E12987" s="146">
        <v>8.75</v>
      </c>
    </row>
    <row r="12988" spans="2:5" x14ac:dyDescent="0.2">
      <c r="B12988" s="144" t="s">
        <v>50230</v>
      </c>
      <c r="C12988" s="145" t="s">
        <v>50231</v>
      </c>
      <c r="D12988" s="145" t="s">
        <v>1770</v>
      </c>
      <c r="E12988" s="146">
        <v>18.8</v>
      </c>
    </row>
    <row r="12989" spans="2:5" x14ac:dyDescent="0.2">
      <c r="B12989" s="144" t="s">
        <v>50232</v>
      </c>
      <c r="C12989" s="145" t="s">
        <v>50233</v>
      </c>
      <c r="D12989" s="145" t="s">
        <v>1770</v>
      </c>
      <c r="E12989" s="146">
        <v>28.47</v>
      </c>
    </row>
    <row r="12990" spans="2:5" x14ac:dyDescent="0.2">
      <c r="B12990" s="144" t="s">
        <v>50234</v>
      </c>
      <c r="C12990" s="145" t="s">
        <v>50235</v>
      </c>
      <c r="D12990" s="145" t="s">
        <v>1770</v>
      </c>
      <c r="E12990" s="146">
        <v>10.18</v>
      </c>
    </row>
    <row r="12991" spans="2:5" x14ac:dyDescent="0.2">
      <c r="B12991" s="144" t="s">
        <v>50236</v>
      </c>
      <c r="C12991" s="145" t="s">
        <v>50237</v>
      </c>
      <c r="D12991" s="145" t="s">
        <v>1770</v>
      </c>
      <c r="E12991" s="146">
        <v>20.72</v>
      </c>
    </row>
    <row r="12992" spans="2:5" x14ac:dyDescent="0.2">
      <c r="B12992" s="144" t="s">
        <v>50238</v>
      </c>
      <c r="C12992" s="145" t="s">
        <v>50239</v>
      </c>
      <c r="D12992" s="145" t="s">
        <v>1770</v>
      </c>
      <c r="E12992" s="146">
        <v>34.229999999999997</v>
      </c>
    </row>
    <row r="12993" spans="2:5" x14ac:dyDescent="0.2">
      <c r="B12993" s="144" t="s">
        <v>50240</v>
      </c>
      <c r="C12993" s="145" t="s">
        <v>50241</v>
      </c>
      <c r="D12993" s="145" t="s">
        <v>1770</v>
      </c>
      <c r="E12993" s="146">
        <v>12.95</v>
      </c>
    </row>
    <row r="12994" spans="2:5" x14ac:dyDescent="0.2">
      <c r="B12994" s="144" t="s">
        <v>50242</v>
      </c>
      <c r="C12994" s="145" t="s">
        <v>50243</v>
      </c>
      <c r="D12994" s="145" t="s">
        <v>1770</v>
      </c>
      <c r="E12994" s="146">
        <v>25.9</v>
      </c>
    </row>
    <row r="12995" spans="2:5" x14ac:dyDescent="0.2">
      <c r="B12995" s="144" t="s">
        <v>50244</v>
      </c>
      <c r="C12995" s="145" t="s">
        <v>50245</v>
      </c>
      <c r="D12995" s="145" t="s">
        <v>1770</v>
      </c>
      <c r="E12995" s="146">
        <v>42.55</v>
      </c>
    </row>
    <row r="12996" spans="2:5" x14ac:dyDescent="0.2">
      <c r="B12996" s="144" t="s">
        <v>50246</v>
      </c>
      <c r="C12996" s="145" t="s">
        <v>50247</v>
      </c>
      <c r="D12996" s="145" t="s">
        <v>1770</v>
      </c>
      <c r="E12996" s="146">
        <v>63.24</v>
      </c>
    </row>
    <row r="12997" spans="2:5" x14ac:dyDescent="0.2">
      <c r="B12997" s="144" t="s">
        <v>50248</v>
      </c>
      <c r="C12997" s="145" t="s">
        <v>50249</v>
      </c>
      <c r="D12997" s="145" t="s">
        <v>1770</v>
      </c>
      <c r="E12997" s="146">
        <v>98.89</v>
      </c>
    </row>
    <row r="12998" spans="2:5" x14ac:dyDescent="0.2">
      <c r="B12998" s="144" t="s">
        <v>50250</v>
      </c>
      <c r="C12998" s="145" t="s">
        <v>50251</v>
      </c>
      <c r="D12998" s="145" t="s">
        <v>1770</v>
      </c>
      <c r="E12998" s="146">
        <v>75.12</v>
      </c>
    </row>
    <row r="12999" spans="2:5" x14ac:dyDescent="0.2">
      <c r="B12999" s="144" t="s">
        <v>50252</v>
      </c>
      <c r="C12999" s="145" t="s">
        <v>50253</v>
      </c>
      <c r="D12999" s="145" t="s">
        <v>1770</v>
      </c>
      <c r="E12999" s="146">
        <v>118.82</v>
      </c>
    </row>
    <row r="13000" spans="2:5" x14ac:dyDescent="0.2">
      <c r="B13000" s="144" t="s">
        <v>50254</v>
      </c>
      <c r="C13000" s="145" t="s">
        <v>50255</v>
      </c>
      <c r="D13000" s="145" t="s">
        <v>1770</v>
      </c>
      <c r="E13000" s="146">
        <v>18.170000000000002</v>
      </c>
    </row>
    <row r="13001" spans="2:5" x14ac:dyDescent="0.2">
      <c r="B13001" s="144" t="s">
        <v>50256</v>
      </c>
      <c r="C13001" s="145" t="s">
        <v>50257</v>
      </c>
      <c r="D13001" s="145" t="s">
        <v>1770</v>
      </c>
      <c r="E13001" s="146">
        <v>36.35</v>
      </c>
    </row>
    <row r="13002" spans="2:5" x14ac:dyDescent="0.2">
      <c r="B13002" s="144" t="s">
        <v>50258</v>
      </c>
      <c r="C13002" s="145" t="s">
        <v>50259</v>
      </c>
      <c r="D13002" s="145" t="s">
        <v>1770</v>
      </c>
      <c r="E13002" s="146">
        <v>59.64</v>
      </c>
    </row>
    <row r="13003" spans="2:5" x14ac:dyDescent="0.2">
      <c r="B13003" s="144" t="s">
        <v>50260</v>
      </c>
      <c r="C13003" s="145" t="s">
        <v>50261</v>
      </c>
      <c r="D13003" s="145" t="s">
        <v>1770</v>
      </c>
      <c r="E13003" s="146">
        <v>95.81</v>
      </c>
    </row>
    <row r="13004" spans="2:5" x14ac:dyDescent="0.2">
      <c r="B13004" s="144" t="s">
        <v>50262</v>
      </c>
      <c r="C13004" s="145" t="s">
        <v>50263</v>
      </c>
      <c r="D13004" s="145" t="s">
        <v>1770</v>
      </c>
      <c r="E13004" s="146">
        <v>150.62</v>
      </c>
    </row>
    <row r="13005" spans="2:5" x14ac:dyDescent="0.2">
      <c r="B13005" s="144" t="s">
        <v>50264</v>
      </c>
      <c r="C13005" s="145" t="s">
        <v>50265</v>
      </c>
      <c r="D13005" s="145" t="s">
        <v>1770</v>
      </c>
      <c r="E13005" s="146">
        <v>73.900000000000006</v>
      </c>
    </row>
    <row r="13006" spans="2:5" x14ac:dyDescent="0.2">
      <c r="B13006" s="144" t="s">
        <v>50266</v>
      </c>
      <c r="C13006" s="145" t="s">
        <v>50267</v>
      </c>
      <c r="D13006" s="145" t="s">
        <v>1770</v>
      </c>
      <c r="E13006" s="146">
        <v>12.87</v>
      </c>
    </row>
    <row r="13007" spans="2:5" x14ac:dyDescent="0.2">
      <c r="B13007" s="144" t="s">
        <v>50268</v>
      </c>
      <c r="C13007" s="145" t="s">
        <v>50269</v>
      </c>
      <c r="D13007" s="145" t="s">
        <v>1770</v>
      </c>
      <c r="E13007" s="146">
        <v>15.79</v>
      </c>
    </row>
    <row r="13008" spans="2:5" x14ac:dyDescent="0.2">
      <c r="B13008" s="144" t="s">
        <v>50270</v>
      </c>
      <c r="C13008" s="145" t="s">
        <v>50271</v>
      </c>
      <c r="D13008" s="145" t="s">
        <v>1770</v>
      </c>
      <c r="E13008" s="146">
        <v>32.39</v>
      </c>
    </row>
    <row r="13009" spans="2:5" x14ac:dyDescent="0.2">
      <c r="B13009" s="144" t="s">
        <v>50272</v>
      </c>
      <c r="C13009" s="145" t="s">
        <v>50273</v>
      </c>
      <c r="D13009" s="145" t="s">
        <v>1770</v>
      </c>
      <c r="E13009" s="146">
        <v>43.24</v>
      </c>
    </row>
    <row r="13010" spans="2:5" x14ac:dyDescent="0.2">
      <c r="B13010" s="144" t="s">
        <v>50274</v>
      </c>
      <c r="C13010" s="145" t="s">
        <v>50275</v>
      </c>
      <c r="D13010" s="145" t="s">
        <v>1770</v>
      </c>
      <c r="E13010" s="146">
        <v>58.47</v>
      </c>
    </row>
    <row r="13011" spans="2:5" x14ac:dyDescent="0.2">
      <c r="B13011" s="144" t="s">
        <v>50276</v>
      </c>
      <c r="C13011" s="145" t="s">
        <v>50277</v>
      </c>
      <c r="D13011" s="145" t="s">
        <v>1770</v>
      </c>
      <c r="E13011" s="146">
        <v>152.27000000000001</v>
      </c>
    </row>
    <row r="13012" spans="2:5" x14ac:dyDescent="0.2">
      <c r="B13012" s="144" t="s">
        <v>50278</v>
      </c>
      <c r="C13012" s="145" t="s">
        <v>50279</v>
      </c>
      <c r="D13012" s="145" t="s">
        <v>1770</v>
      </c>
      <c r="E13012" s="146">
        <v>173.69</v>
      </c>
    </row>
    <row r="13013" spans="2:5" x14ac:dyDescent="0.2">
      <c r="B13013" s="144" t="s">
        <v>50280</v>
      </c>
      <c r="C13013" s="145" t="s">
        <v>50281</v>
      </c>
      <c r="D13013" s="145" t="s">
        <v>1770</v>
      </c>
      <c r="E13013" s="146">
        <v>11.27</v>
      </c>
    </row>
    <row r="13014" spans="2:5" x14ac:dyDescent="0.2">
      <c r="B13014" s="144" t="s">
        <v>50282</v>
      </c>
      <c r="C13014" s="145" t="s">
        <v>50283</v>
      </c>
      <c r="D13014" s="145" t="s">
        <v>1770</v>
      </c>
      <c r="E13014" s="146">
        <v>23.27</v>
      </c>
    </row>
    <row r="13015" spans="2:5" x14ac:dyDescent="0.2">
      <c r="B13015" s="144" t="s">
        <v>50284</v>
      </c>
      <c r="C13015" s="145" t="s">
        <v>50285</v>
      </c>
      <c r="D13015" s="145" t="s">
        <v>1770</v>
      </c>
      <c r="E13015" s="146">
        <v>24</v>
      </c>
    </row>
    <row r="13016" spans="2:5" x14ac:dyDescent="0.2">
      <c r="B13016" s="144" t="s">
        <v>50286</v>
      </c>
      <c r="C13016" s="145" t="s">
        <v>50287</v>
      </c>
      <c r="D13016" s="145" t="s">
        <v>1770</v>
      </c>
      <c r="E13016" s="146">
        <v>36.979999999999997</v>
      </c>
    </row>
    <row r="13017" spans="2:5" x14ac:dyDescent="0.2">
      <c r="B13017" s="144" t="s">
        <v>50288</v>
      </c>
      <c r="C13017" s="145" t="s">
        <v>50289</v>
      </c>
      <c r="D13017" s="145" t="s">
        <v>1770</v>
      </c>
      <c r="E13017" s="146">
        <v>63.56</v>
      </c>
    </row>
    <row r="13018" spans="2:5" x14ac:dyDescent="0.2">
      <c r="B13018" s="144" t="s">
        <v>50290</v>
      </c>
      <c r="C13018" s="145" t="s">
        <v>50291</v>
      </c>
      <c r="D13018" s="145" t="s">
        <v>1770</v>
      </c>
      <c r="E13018" s="146">
        <v>101.95</v>
      </c>
    </row>
    <row r="13019" spans="2:5" x14ac:dyDescent="0.2">
      <c r="B13019" s="144" t="s">
        <v>50292</v>
      </c>
      <c r="C13019" s="145" t="s">
        <v>50293</v>
      </c>
      <c r="D13019" s="145" t="s">
        <v>1770</v>
      </c>
      <c r="E13019" s="146">
        <v>160.56</v>
      </c>
    </row>
    <row r="13020" spans="2:5" x14ac:dyDescent="0.2">
      <c r="B13020" s="144" t="s">
        <v>50294</v>
      </c>
      <c r="C13020" s="145" t="s">
        <v>50295</v>
      </c>
      <c r="D13020" s="145" t="s">
        <v>1770</v>
      </c>
      <c r="E13020" s="146">
        <v>171.92</v>
      </c>
    </row>
    <row r="13021" spans="2:5" x14ac:dyDescent="0.2">
      <c r="B13021" s="144" t="s">
        <v>50296</v>
      </c>
      <c r="C13021" s="145" t="s">
        <v>50297</v>
      </c>
      <c r="D13021" s="145" t="s">
        <v>1770</v>
      </c>
      <c r="E13021" s="146">
        <v>13.81</v>
      </c>
    </row>
    <row r="13022" spans="2:5" x14ac:dyDescent="0.2">
      <c r="B13022" s="144" t="s">
        <v>50298</v>
      </c>
      <c r="C13022" s="145" t="s">
        <v>50299</v>
      </c>
      <c r="D13022" s="145" t="s">
        <v>1770</v>
      </c>
      <c r="E13022" s="146">
        <v>28.92</v>
      </c>
    </row>
    <row r="13023" spans="2:5" x14ac:dyDescent="0.2">
      <c r="B13023" s="144" t="s">
        <v>50300</v>
      </c>
      <c r="C13023" s="145" t="s">
        <v>50301</v>
      </c>
      <c r="D13023" s="145" t="s">
        <v>1770</v>
      </c>
      <c r="E13023" s="146">
        <v>43.44</v>
      </c>
    </row>
    <row r="13024" spans="2:5" x14ac:dyDescent="0.2">
      <c r="B13024" s="144" t="s">
        <v>50302</v>
      </c>
      <c r="C13024" s="145" t="s">
        <v>50303</v>
      </c>
      <c r="D13024" s="145" t="s">
        <v>1770</v>
      </c>
      <c r="E13024" s="146">
        <v>74.69</v>
      </c>
    </row>
    <row r="13025" spans="2:5" x14ac:dyDescent="0.2">
      <c r="B13025" s="144" t="s">
        <v>50304</v>
      </c>
      <c r="C13025" s="145" t="s">
        <v>50305</v>
      </c>
      <c r="D13025" s="145" t="s">
        <v>1770</v>
      </c>
      <c r="E13025" s="146">
        <v>119.24</v>
      </c>
    </row>
    <row r="13026" spans="2:5" x14ac:dyDescent="0.2">
      <c r="B13026" s="144" t="s">
        <v>50306</v>
      </c>
      <c r="C13026" s="145" t="s">
        <v>50307</v>
      </c>
      <c r="D13026" s="145" t="s">
        <v>1770</v>
      </c>
      <c r="E13026" s="146">
        <v>160.16</v>
      </c>
    </row>
    <row r="13027" spans="2:5" x14ac:dyDescent="0.2">
      <c r="B13027" s="144" t="s">
        <v>50308</v>
      </c>
      <c r="C13027" s="145" t="s">
        <v>50309</v>
      </c>
      <c r="D13027" s="145" t="s">
        <v>1770</v>
      </c>
      <c r="E13027" s="146">
        <v>195.24</v>
      </c>
    </row>
    <row r="13028" spans="2:5" x14ac:dyDescent="0.2">
      <c r="B13028" s="144" t="s">
        <v>50310</v>
      </c>
      <c r="C13028" s="145" t="s">
        <v>50311</v>
      </c>
      <c r="D13028" s="145" t="s">
        <v>1770</v>
      </c>
      <c r="E13028" s="146">
        <v>75.42</v>
      </c>
    </row>
    <row r="13029" spans="2:5" x14ac:dyDescent="0.2">
      <c r="B13029" s="144" t="s">
        <v>50312</v>
      </c>
      <c r="C13029" s="145" t="s">
        <v>50313</v>
      </c>
      <c r="D13029" s="145" t="s">
        <v>1770</v>
      </c>
      <c r="E13029" s="146">
        <v>115.5</v>
      </c>
    </row>
    <row r="13030" spans="2:5" x14ac:dyDescent="0.2">
      <c r="B13030" s="144" t="s">
        <v>50314</v>
      </c>
      <c r="C13030" s="145" t="s">
        <v>50315</v>
      </c>
      <c r="D13030" s="145" t="s">
        <v>1770</v>
      </c>
      <c r="E13030" s="146">
        <v>149.34</v>
      </c>
    </row>
    <row r="13031" spans="2:5" x14ac:dyDescent="0.2">
      <c r="B13031" s="144" t="s">
        <v>50316</v>
      </c>
      <c r="C13031" s="145" t="s">
        <v>50317</v>
      </c>
      <c r="D13031" s="145" t="s">
        <v>1770</v>
      </c>
      <c r="E13031" s="146">
        <v>154.35</v>
      </c>
    </row>
    <row r="13032" spans="2:5" x14ac:dyDescent="0.2">
      <c r="B13032" s="144" t="s">
        <v>50318</v>
      </c>
      <c r="C13032" s="145" t="s">
        <v>50319</v>
      </c>
      <c r="D13032" s="145" t="s">
        <v>1770</v>
      </c>
      <c r="E13032" s="146">
        <v>219.28</v>
      </c>
    </row>
    <row r="13033" spans="2:5" x14ac:dyDescent="0.2">
      <c r="B13033" s="144" t="s">
        <v>50320</v>
      </c>
      <c r="C13033" s="145" t="s">
        <v>50321</v>
      </c>
      <c r="D13033" s="145" t="s">
        <v>1770</v>
      </c>
      <c r="E13033" s="146">
        <v>251.18</v>
      </c>
    </row>
    <row r="13034" spans="2:5" x14ac:dyDescent="0.2">
      <c r="B13034" s="144" t="s">
        <v>50322</v>
      </c>
      <c r="C13034" s="145" t="s">
        <v>50323</v>
      </c>
      <c r="D13034" s="145" t="s">
        <v>1770</v>
      </c>
      <c r="E13034" s="146">
        <v>314.99</v>
      </c>
    </row>
    <row r="13035" spans="2:5" x14ac:dyDescent="0.2">
      <c r="B13035" s="144" t="s">
        <v>50324</v>
      </c>
      <c r="C13035" s="145" t="s">
        <v>50325</v>
      </c>
      <c r="D13035" s="145" t="s">
        <v>1770</v>
      </c>
      <c r="E13035" s="146">
        <v>81.900000000000006</v>
      </c>
    </row>
    <row r="13036" spans="2:5" x14ac:dyDescent="0.2">
      <c r="B13036" s="144" t="s">
        <v>50326</v>
      </c>
      <c r="C13036" s="145" t="s">
        <v>50327</v>
      </c>
      <c r="D13036" s="145" t="s">
        <v>1770</v>
      </c>
      <c r="E13036" s="146">
        <v>170.1</v>
      </c>
    </row>
    <row r="13037" spans="2:5" x14ac:dyDescent="0.2">
      <c r="B13037" s="144" t="s">
        <v>50328</v>
      </c>
      <c r="C13037" s="145" t="s">
        <v>50329</v>
      </c>
      <c r="D13037" s="145" t="s">
        <v>1770</v>
      </c>
      <c r="E13037" s="146">
        <v>180.75</v>
      </c>
    </row>
    <row r="13038" spans="2:5" x14ac:dyDescent="0.2">
      <c r="B13038" s="144" t="s">
        <v>50330</v>
      </c>
      <c r="C13038" s="145" t="s">
        <v>50331</v>
      </c>
      <c r="D13038" s="145" t="s">
        <v>1770</v>
      </c>
      <c r="E13038" s="146">
        <v>191.4</v>
      </c>
    </row>
    <row r="13039" spans="2:5" ht="22.5" x14ac:dyDescent="0.2">
      <c r="B13039" s="144" t="s">
        <v>50332</v>
      </c>
      <c r="C13039" s="145" t="s">
        <v>50333</v>
      </c>
      <c r="D13039" s="145" t="s">
        <v>1549</v>
      </c>
      <c r="E13039" s="146">
        <v>88775.38</v>
      </c>
    </row>
    <row r="13040" spans="2:5" ht="22.5" x14ac:dyDescent="0.2">
      <c r="B13040" s="144" t="s">
        <v>50334</v>
      </c>
      <c r="C13040" s="145" t="s">
        <v>50335</v>
      </c>
      <c r="D13040" s="145" t="s">
        <v>1549</v>
      </c>
      <c r="E13040" s="146">
        <v>89028.42</v>
      </c>
    </row>
    <row r="13041" spans="2:5" ht="22.5" x14ac:dyDescent="0.2">
      <c r="B13041" s="144" t="s">
        <v>50336</v>
      </c>
      <c r="C13041" s="145" t="s">
        <v>50337</v>
      </c>
      <c r="D13041" s="145" t="s">
        <v>1549</v>
      </c>
      <c r="E13041" s="146">
        <v>85400</v>
      </c>
    </row>
    <row r="13042" spans="2:5" ht="22.5" x14ac:dyDescent="0.2">
      <c r="B13042" s="144" t="s">
        <v>50338</v>
      </c>
      <c r="C13042" s="145" t="s">
        <v>50339</v>
      </c>
      <c r="D13042" s="145" t="s">
        <v>1549</v>
      </c>
      <c r="E13042" s="146">
        <v>87436.800000000003</v>
      </c>
    </row>
    <row r="13043" spans="2:5" ht="22.5" x14ac:dyDescent="0.2">
      <c r="B13043" s="144" t="s">
        <v>50340</v>
      </c>
      <c r="C13043" s="145" t="s">
        <v>50341</v>
      </c>
      <c r="D13043" s="145" t="s">
        <v>1549</v>
      </c>
      <c r="E13043" s="146">
        <v>107433.14</v>
      </c>
    </row>
    <row r="13044" spans="2:5" ht="22.5" x14ac:dyDescent="0.2">
      <c r="B13044" s="144" t="s">
        <v>50342</v>
      </c>
      <c r="C13044" s="145" t="s">
        <v>50343</v>
      </c>
      <c r="D13044" s="145" t="s">
        <v>1549</v>
      </c>
      <c r="E13044" s="146">
        <v>131802.12</v>
      </c>
    </row>
    <row r="13045" spans="2:5" ht="22.5" x14ac:dyDescent="0.2">
      <c r="B13045" s="144" t="s">
        <v>50344</v>
      </c>
      <c r="C13045" s="145" t="s">
        <v>50345</v>
      </c>
      <c r="D13045" s="145" t="s">
        <v>1549</v>
      </c>
      <c r="E13045" s="146">
        <v>146765.07</v>
      </c>
    </row>
    <row r="13046" spans="2:5" ht="22.5" x14ac:dyDescent="0.2">
      <c r="B13046" s="144" t="s">
        <v>50346</v>
      </c>
      <c r="C13046" s="145" t="s">
        <v>50347</v>
      </c>
      <c r="D13046" s="145" t="s">
        <v>1549</v>
      </c>
      <c r="E13046" s="146">
        <v>190041.4</v>
      </c>
    </row>
    <row r="13047" spans="2:5" ht="22.5" x14ac:dyDescent="0.2">
      <c r="B13047" s="144" t="s">
        <v>50348</v>
      </c>
      <c r="C13047" s="145" t="s">
        <v>50349</v>
      </c>
      <c r="D13047" s="145" t="s">
        <v>1549</v>
      </c>
      <c r="E13047" s="146">
        <v>250390.21</v>
      </c>
    </row>
    <row r="13048" spans="2:5" ht="22.5" x14ac:dyDescent="0.2">
      <c r="B13048" s="144" t="s">
        <v>50350</v>
      </c>
      <c r="C13048" s="145" t="s">
        <v>50351</v>
      </c>
      <c r="D13048" s="145" t="s">
        <v>1549</v>
      </c>
      <c r="E13048" s="146">
        <v>329190.46000000002</v>
      </c>
    </row>
    <row r="13049" spans="2:5" x14ac:dyDescent="0.2">
      <c r="B13049" s="144" t="s">
        <v>50352</v>
      </c>
      <c r="C13049" s="145" t="s">
        <v>50353</v>
      </c>
      <c r="D13049" s="145" t="s">
        <v>1549</v>
      </c>
      <c r="E13049" s="146">
        <v>4.5199999999999996</v>
      </c>
    </row>
    <row r="13050" spans="2:5" x14ac:dyDescent="0.2">
      <c r="B13050" s="144" t="s">
        <v>50354</v>
      </c>
      <c r="C13050" s="145" t="s">
        <v>50355</v>
      </c>
      <c r="D13050" s="145" t="s">
        <v>1549</v>
      </c>
      <c r="E13050" s="146">
        <v>11358.62</v>
      </c>
    </row>
    <row r="13051" spans="2:5" x14ac:dyDescent="0.2">
      <c r="B13051" s="144" t="s">
        <v>50356</v>
      </c>
      <c r="C13051" s="145" t="s">
        <v>50357</v>
      </c>
      <c r="D13051" s="145" t="s">
        <v>1549</v>
      </c>
      <c r="E13051" s="146">
        <v>751.55</v>
      </c>
    </row>
    <row r="13052" spans="2:5" x14ac:dyDescent="0.2">
      <c r="B13052" s="144" t="s">
        <v>50358</v>
      </c>
      <c r="C13052" s="145" t="s">
        <v>50359</v>
      </c>
      <c r="D13052" s="145" t="s">
        <v>1549</v>
      </c>
      <c r="E13052" s="146">
        <v>905.3</v>
      </c>
    </row>
    <row r="13053" spans="2:5" x14ac:dyDescent="0.2">
      <c r="B13053" s="144" t="s">
        <v>50360</v>
      </c>
      <c r="C13053" s="145" t="s">
        <v>50361</v>
      </c>
      <c r="D13053" s="145" t="s">
        <v>1549</v>
      </c>
      <c r="E13053" s="146">
        <v>1024.6199999999999</v>
      </c>
    </row>
    <row r="13054" spans="2:5" x14ac:dyDescent="0.2">
      <c r="B13054" s="144" t="s">
        <v>50362</v>
      </c>
      <c r="C13054" s="145" t="s">
        <v>50363</v>
      </c>
      <c r="D13054" s="145" t="s">
        <v>1549</v>
      </c>
      <c r="E13054" s="146">
        <v>2060.3000000000002</v>
      </c>
    </row>
    <row r="13055" spans="2:5" x14ac:dyDescent="0.2">
      <c r="B13055" s="144" t="s">
        <v>50364</v>
      </c>
      <c r="C13055" s="145" t="s">
        <v>50365</v>
      </c>
      <c r="D13055" s="145" t="s">
        <v>1549</v>
      </c>
      <c r="E13055" s="146">
        <v>3054.18</v>
      </c>
    </row>
    <row r="13056" spans="2:5" x14ac:dyDescent="0.2">
      <c r="B13056" s="144" t="s">
        <v>50366</v>
      </c>
      <c r="C13056" s="145" t="s">
        <v>50367</v>
      </c>
      <c r="D13056" s="145" t="s">
        <v>1549</v>
      </c>
      <c r="E13056" s="146">
        <v>3054.18</v>
      </c>
    </row>
    <row r="13057" spans="2:5" x14ac:dyDescent="0.2">
      <c r="B13057" s="144" t="s">
        <v>50368</v>
      </c>
      <c r="C13057" s="145" t="s">
        <v>50369</v>
      </c>
      <c r="D13057" s="145" t="s">
        <v>1549</v>
      </c>
      <c r="E13057" s="146">
        <v>4947.1899999999996</v>
      </c>
    </row>
    <row r="13058" spans="2:5" x14ac:dyDescent="0.2">
      <c r="B13058" s="144" t="s">
        <v>50370</v>
      </c>
      <c r="C13058" s="145" t="s">
        <v>50371</v>
      </c>
      <c r="D13058" s="145" t="s">
        <v>1549</v>
      </c>
      <c r="E13058" s="146">
        <v>4947.1899999999996</v>
      </c>
    </row>
    <row r="13059" spans="2:5" x14ac:dyDescent="0.2">
      <c r="B13059" s="144" t="s">
        <v>50372</v>
      </c>
      <c r="C13059" s="145" t="s">
        <v>50373</v>
      </c>
      <c r="D13059" s="145" t="s">
        <v>1549</v>
      </c>
      <c r="E13059" s="146">
        <v>7338.38</v>
      </c>
    </row>
    <row r="13060" spans="2:5" x14ac:dyDescent="0.2">
      <c r="B13060" s="144" t="s">
        <v>50374</v>
      </c>
      <c r="C13060" s="145" t="s">
        <v>50375</v>
      </c>
      <c r="D13060" s="145" t="s">
        <v>1549</v>
      </c>
      <c r="E13060" s="146">
        <v>6931.38</v>
      </c>
    </row>
    <row r="13061" spans="2:5" x14ac:dyDescent="0.2">
      <c r="B13061" s="144" t="s">
        <v>50376</v>
      </c>
      <c r="C13061" s="145" t="s">
        <v>50377</v>
      </c>
      <c r="D13061" s="145" t="s">
        <v>1549</v>
      </c>
      <c r="E13061" s="146">
        <v>10484.81</v>
      </c>
    </row>
    <row r="13062" spans="2:5" x14ac:dyDescent="0.2">
      <c r="B13062" s="144" t="s">
        <v>50378</v>
      </c>
      <c r="C13062" s="145" t="s">
        <v>50379</v>
      </c>
      <c r="D13062" s="145" t="s">
        <v>1549</v>
      </c>
      <c r="E13062" s="146">
        <v>10484.81</v>
      </c>
    </row>
    <row r="13063" spans="2:5" x14ac:dyDescent="0.2">
      <c r="B13063" s="144" t="s">
        <v>50380</v>
      </c>
      <c r="C13063" s="145" t="s">
        <v>50381</v>
      </c>
      <c r="D13063" s="145" t="s">
        <v>1549</v>
      </c>
      <c r="E13063" s="146">
        <v>797.24</v>
      </c>
    </row>
    <row r="13064" spans="2:5" x14ac:dyDescent="0.2">
      <c r="B13064" s="144" t="s">
        <v>50382</v>
      </c>
      <c r="C13064" s="145" t="s">
        <v>50383</v>
      </c>
      <c r="D13064" s="145" t="s">
        <v>1549</v>
      </c>
      <c r="E13064" s="146">
        <v>799.69</v>
      </c>
    </row>
    <row r="13065" spans="2:5" x14ac:dyDescent="0.2">
      <c r="B13065" s="144" t="s">
        <v>50384</v>
      </c>
      <c r="C13065" s="145" t="s">
        <v>50385</v>
      </c>
      <c r="D13065" s="145" t="s">
        <v>1549</v>
      </c>
      <c r="E13065" s="146">
        <v>1070.03</v>
      </c>
    </row>
    <row r="13066" spans="2:5" x14ac:dyDescent="0.2">
      <c r="B13066" s="144" t="s">
        <v>50386</v>
      </c>
      <c r="C13066" s="145" t="s">
        <v>50387</v>
      </c>
      <c r="D13066" s="145" t="s">
        <v>1549</v>
      </c>
      <c r="E13066" s="146">
        <v>2025.43</v>
      </c>
    </row>
    <row r="13067" spans="2:5" x14ac:dyDescent="0.2">
      <c r="B13067" s="144" t="s">
        <v>50388</v>
      </c>
      <c r="C13067" s="145" t="s">
        <v>50389</v>
      </c>
      <c r="D13067" s="145" t="s">
        <v>1549</v>
      </c>
      <c r="E13067" s="146">
        <v>3033.66</v>
      </c>
    </row>
    <row r="13068" spans="2:5" x14ac:dyDescent="0.2">
      <c r="B13068" s="144" t="s">
        <v>50390</v>
      </c>
      <c r="C13068" s="145" t="s">
        <v>50391</v>
      </c>
      <c r="D13068" s="145" t="s">
        <v>1549</v>
      </c>
      <c r="E13068" s="146">
        <v>3033.66</v>
      </c>
    </row>
    <row r="13069" spans="2:5" x14ac:dyDescent="0.2">
      <c r="B13069" s="144" t="s">
        <v>50392</v>
      </c>
      <c r="C13069" s="145" t="s">
        <v>50393</v>
      </c>
      <c r="D13069" s="145" t="s">
        <v>1549</v>
      </c>
      <c r="E13069" s="146">
        <v>4696.6499999999996</v>
      </c>
    </row>
    <row r="13070" spans="2:5" x14ac:dyDescent="0.2">
      <c r="B13070" s="144" t="s">
        <v>50394</v>
      </c>
      <c r="C13070" s="145" t="s">
        <v>50395</v>
      </c>
      <c r="D13070" s="145" t="s">
        <v>1549</v>
      </c>
      <c r="E13070" s="146">
        <v>8393.0499999999993</v>
      </c>
    </row>
    <row r="13071" spans="2:5" x14ac:dyDescent="0.2">
      <c r="B13071" s="144" t="s">
        <v>50396</v>
      </c>
      <c r="C13071" s="145" t="s">
        <v>50397</v>
      </c>
      <c r="D13071" s="145" t="s">
        <v>1549</v>
      </c>
      <c r="E13071" s="146">
        <v>8775.99</v>
      </c>
    </row>
    <row r="13072" spans="2:5" x14ac:dyDescent="0.2">
      <c r="B13072" s="144" t="s">
        <v>50398</v>
      </c>
      <c r="C13072" s="145" t="s">
        <v>50399</v>
      </c>
      <c r="D13072" s="145" t="s">
        <v>1549</v>
      </c>
      <c r="E13072" s="146">
        <v>8775.99</v>
      </c>
    </row>
    <row r="13073" spans="2:5" x14ac:dyDescent="0.2">
      <c r="B13073" s="144" t="s">
        <v>50400</v>
      </c>
      <c r="C13073" s="145" t="s">
        <v>50401</v>
      </c>
      <c r="D13073" s="145" t="s">
        <v>1549</v>
      </c>
      <c r="E13073" s="146">
        <v>6943.06</v>
      </c>
    </row>
    <row r="13074" spans="2:5" x14ac:dyDescent="0.2">
      <c r="B13074" s="144" t="s">
        <v>50402</v>
      </c>
      <c r="C13074" s="145" t="s">
        <v>50403</v>
      </c>
      <c r="D13074" s="145" t="s">
        <v>1549</v>
      </c>
      <c r="E13074" s="146">
        <v>6943.06</v>
      </c>
    </row>
    <row r="13075" spans="2:5" x14ac:dyDescent="0.2">
      <c r="B13075" s="144" t="s">
        <v>50404</v>
      </c>
      <c r="C13075" s="145" t="s">
        <v>50405</v>
      </c>
      <c r="D13075" s="145" t="s">
        <v>1549</v>
      </c>
      <c r="E13075" s="146">
        <v>4452.0600000000004</v>
      </c>
    </row>
    <row r="13076" spans="2:5" x14ac:dyDescent="0.2">
      <c r="B13076" s="144" t="s">
        <v>50406</v>
      </c>
      <c r="C13076" s="145" t="s">
        <v>50407</v>
      </c>
      <c r="D13076" s="145" t="s">
        <v>1549</v>
      </c>
      <c r="E13076" s="146">
        <v>4954.32</v>
      </c>
    </row>
    <row r="13077" spans="2:5" x14ac:dyDescent="0.2">
      <c r="B13077" s="144" t="s">
        <v>50408</v>
      </c>
      <c r="C13077" s="145" t="s">
        <v>50409</v>
      </c>
      <c r="D13077" s="145" t="s">
        <v>1549</v>
      </c>
      <c r="E13077" s="146">
        <v>5627.38</v>
      </c>
    </row>
    <row r="13078" spans="2:5" x14ac:dyDescent="0.2">
      <c r="B13078" s="144" t="s">
        <v>50410</v>
      </c>
      <c r="C13078" s="145" t="s">
        <v>50411</v>
      </c>
      <c r="D13078" s="145" t="s">
        <v>1549</v>
      </c>
      <c r="E13078" s="146">
        <v>6850.53</v>
      </c>
    </row>
    <row r="13079" spans="2:5" x14ac:dyDescent="0.2">
      <c r="B13079" s="144" t="s">
        <v>50412</v>
      </c>
      <c r="C13079" s="145" t="s">
        <v>50413</v>
      </c>
      <c r="D13079" s="145" t="s">
        <v>1549</v>
      </c>
      <c r="E13079" s="146">
        <v>3991.56</v>
      </c>
    </row>
    <row r="13080" spans="2:5" x14ac:dyDescent="0.2">
      <c r="B13080" s="144" t="s">
        <v>50414</v>
      </c>
      <c r="C13080" s="145" t="s">
        <v>50415</v>
      </c>
      <c r="D13080" s="145" t="s">
        <v>1549</v>
      </c>
      <c r="E13080" s="146">
        <v>3790</v>
      </c>
    </row>
    <row r="13081" spans="2:5" x14ac:dyDescent="0.2">
      <c r="B13081" s="144" t="s">
        <v>50416</v>
      </c>
      <c r="C13081" s="145" t="s">
        <v>50417</v>
      </c>
      <c r="D13081" s="145" t="s">
        <v>1549</v>
      </c>
      <c r="E13081" s="146">
        <v>55573.4</v>
      </c>
    </row>
    <row r="13082" spans="2:5" x14ac:dyDescent="0.2">
      <c r="B13082" s="144" t="s">
        <v>50418</v>
      </c>
      <c r="C13082" s="145" t="s">
        <v>50419</v>
      </c>
      <c r="D13082" s="145" t="s">
        <v>1549</v>
      </c>
      <c r="E13082" s="146">
        <v>13736.28</v>
      </c>
    </row>
    <row r="13083" spans="2:5" x14ac:dyDescent="0.2">
      <c r="B13083" s="144" t="s">
        <v>50420</v>
      </c>
      <c r="C13083" s="145" t="s">
        <v>50421</v>
      </c>
      <c r="D13083" s="145" t="s">
        <v>1549</v>
      </c>
      <c r="E13083" s="146">
        <v>37239.15</v>
      </c>
    </row>
    <row r="13084" spans="2:5" x14ac:dyDescent="0.2">
      <c r="B13084" s="144" t="s">
        <v>50422</v>
      </c>
      <c r="C13084" s="145" t="s">
        <v>50423</v>
      </c>
      <c r="D13084" s="145" t="s">
        <v>1549</v>
      </c>
      <c r="E13084" s="146">
        <v>1019.29</v>
      </c>
    </row>
    <row r="13085" spans="2:5" x14ac:dyDescent="0.2">
      <c r="B13085" s="144" t="s">
        <v>50424</v>
      </c>
      <c r="C13085" s="145" t="s">
        <v>50425</v>
      </c>
      <c r="D13085" s="145" t="s">
        <v>1549</v>
      </c>
      <c r="E13085" s="146">
        <v>1036.6400000000001</v>
      </c>
    </row>
    <row r="13086" spans="2:5" x14ac:dyDescent="0.2">
      <c r="B13086" s="144" t="s">
        <v>50426</v>
      </c>
      <c r="C13086" s="145" t="s">
        <v>50427</v>
      </c>
      <c r="D13086" s="145" t="s">
        <v>1549</v>
      </c>
      <c r="E13086" s="146">
        <v>4115.1400000000003</v>
      </c>
    </row>
    <row r="13087" spans="2:5" x14ac:dyDescent="0.2">
      <c r="B13087" s="144" t="s">
        <v>50428</v>
      </c>
      <c r="C13087" s="145" t="s">
        <v>50429</v>
      </c>
      <c r="D13087" s="145" t="s">
        <v>1549</v>
      </c>
      <c r="E13087" s="146">
        <v>5553.28</v>
      </c>
    </row>
    <row r="13088" spans="2:5" x14ac:dyDescent="0.2">
      <c r="B13088" s="144" t="s">
        <v>50430</v>
      </c>
      <c r="C13088" s="145" t="s">
        <v>50431</v>
      </c>
      <c r="D13088" s="145" t="s">
        <v>1549</v>
      </c>
      <c r="E13088" s="146">
        <v>8258.73</v>
      </c>
    </row>
    <row r="13089" spans="2:5" x14ac:dyDescent="0.2">
      <c r="B13089" s="144" t="s">
        <v>50432</v>
      </c>
      <c r="C13089" s="145" t="s">
        <v>50433</v>
      </c>
      <c r="D13089" s="145" t="s">
        <v>1549</v>
      </c>
      <c r="E13089" s="146">
        <v>5705.02</v>
      </c>
    </row>
    <row r="13090" spans="2:5" x14ac:dyDescent="0.2">
      <c r="B13090" s="144" t="s">
        <v>50434</v>
      </c>
      <c r="C13090" s="145" t="s">
        <v>50435</v>
      </c>
      <c r="D13090" s="145" t="s">
        <v>1549</v>
      </c>
      <c r="E13090" s="146">
        <v>3560</v>
      </c>
    </row>
    <row r="13091" spans="2:5" x14ac:dyDescent="0.2">
      <c r="B13091" s="144" t="s">
        <v>50436</v>
      </c>
      <c r="C13091" s="145" t="s">
        <v>50437</v>
      </c>
      <c r="D13091" s="145" t="s">
        <v>1549</v>
      </c>
      <c r="E13091" s="146">
        <v>4644</v>
      </c>
    </row>
    <row r="13092" spans="2:5" x14ac:dyDescent="0.2">
      <c r="B13092" s="144" t="s">
        <v>50438</v>
      </c>
      <c r="C13092" s="145" t="s">
        <v>50439</v>
      </c>
      <c r="D13092" s="145" t="s">
        <v>1549</v>
      </c>
      <c r="E13092" s="146">
        <v>6338</v>
      </c>
    </row>
    <row r="13093" spans="2:5" x14ac:dyDescent="0.2">
      <c r="B13093" s="144" t="s">
        <v>50440</v>
      </c>
      <c r="C13093" s="145" t="s">
        <v>50441</v>
      </c>
      <c r="D13093" s="145" t="s">
        <v>1549</v>
      </c>
      <c r="E13093" s="146">
        <v>6121</v>
      </c>
    </row>
    <row r="13094" spans="2:5" x14ac:dyDescent="0.2">
      <c r="B13094" s="144" t="s">
        <v>50442</v>
      </c>
      <c r="C13094" s="145" t="s">
        <v>50443</v>
      </c>
      <c r="D13094" s="145" t="s">
        <v>1549</v>
      </c>
      <c r="E13094" s="146">
        <v>8870.5</v>
      </c>
    </row>
    <row r="13095" spans="2:5" x14ac:dyDescent="0.2">
      <c r="B13095" s="144" t="s">
        <v>50444</v>
      </c>
      <c r="C13095" s="145" t="s">
        <v>50445</v>
      </c>
      <c r="D13095" s="145" t="s">
        <v>1549</v>
      </c>
      <c r="E13095" s="146">
        <v>19823.59</v>
      </c>
    </row>
    <row r="13096" spans="2:5" x14ac:dyDescent="0.2">
      <c r="B13096" s="144" t="s">
        <v>50446</v>
      </c>
      <c r="C13096" s="145" t="s">
        <v>50447</v>
      </c>
      <c r="D13096" s="145" t="s">
        <v>1549</v>
      </c>
      <c r="E13096" s="146">
        <v>11674</v>
      </c>
    </row>
    <row r="13097" spans="2:5" x14ac:dyDescent="0.2">
      <c r="B13097" s="144" t="s">
        <v>50448</v>
      </c>
      <c r="C13097" s="145" t="s">
        <v>50449</v>
      </c>
      <c r="D13097" s="145" t="s">
        <v>1549</v>
      </c>
      <c r="E13097" s="146">
        <v>15145</v>
      </c>
    </row>
    <row r="13098" spans="2:5" x14ac:dyDescent="0.2">
      <c r="B13098" s="144" t="s">
        <v>50450</v>
      </c>
      <c r="C13098" s="145" t="s">
        <v>50451</v>
      </c>
      <c r="D13098" s="145" t="s">
        <v>1549</v>
      </c>
      <c r="E13098" s="146">
        <v>15955</v>
      </c>
    </row>
    <row r="13099" spans="2:5" x14ac:dyDescent="0.2">
      <c r="B13099" s="144" t="s">
        <v>50452</v>
      </c>
      <c r="C13099" s="145" t="s">
        <v>50453</v>
      </c>
      <c r="D13099" s="145" t="s">
        <v>1549</v>
      </c>
      <c r="E13099" s="146">
        <v>2297.6999999999998</v>
      </c>
    </row>
    <row r="13100" spans="2:5" x14ac:dyDescent="0.2">
      <c r="B13100" s="144" t="s">
        <v>50454</v>
      </c>
      <c r="C13100" s="145" t="s">
        <v>50455</v>
      </c>
      <c r="D13100" s="145" t="s">
        <v>1549</v>
      </c>
      <c r="E13100" s="146">
        <v>3560</v>
      </c>
    </row>
    <row r="13101" spans="2:5" x14ac:dyDescent="0.2">
      <c r="B13101" s="144" t="s">
        <v>50456</v>
      </c>
      <c r="C13101" s="145" t="s">
        <v>50457</v>
      </c>
      <c r="D13101" s="145" t="s">
        <v>1549</v>
      </c>
      <c r="E13101" s="146">
        <v>4644</v>
      </c>
    </row>
    <row r="13102" spans="2:5" x14ac:dyDescent="0.2">
      <c r="B13102" s="144" t="s">
        <v>50458</v>
      </c>
      <c r="C13102" s="145" t="s">
        <v>50459</v>
      </c>
      <c r="D13102" s="145" t="s">
        <v>1549</v>
      </c>
      <c r="E13102" s="146">
        <v>6338</v>
      </c>
    </row>
    <row r="13103" spans="2:5" x14ac:dyDescent="0.2">
      <c r="B13103" s="144" t="s">
        <v>50460</v>
      </c>
      <c r="C13103" s="145" t="s">
        <v>50461</v>
      </c>
      <c r="D13103" s="145" t="s">
        <v>1549</v>
      </c>
      <c r="E13103" s="146">
        <v>11338</v>
      </c>
    </row>
    <row r="13104" spans="2:5" x14ac:dyDescent="0.2">
      <c r="B13104" s="144" t="s">
        <v>50462</v>
      </c>
      <c r="C13104" s="145" t="s">
        <v>50463</v>
      </c>
      <c r="D13104" s="145" t="s">
        <v>1549</v>
      </c>
      <c r="E13104" s="146">
        <v>11510</v>
      </c>
    </row>
    <row r="13105" spans="2:5" x14ac:dyDescent="0.2">
      <c r="B13105" s="144" t="s">
        <v>50464</v>
      </c>
      <c r="C13105" s="145" t="s">
        <v>50465</v>
      </c>
      <c r="D13105" s="145" t="s">
        <v>1549</v>
      </c>
      <c r="E13105" s="146">
        <v>18318</v>
      </c>
    </row>
    <row r="13106" spans="2:5" x14ac:dyDescent="0.2">
      <c r="B13106" s="144" t="s">
        <v>50466</v>
      </c>
      <c r="C13106" s="145" t="s">
        <v>50467</v>
      </c>
      <c r="D13106" s="145" t="s">
        <v>1549</v>
      </c>
      <c r="E13106" s="146">
        <v>20603.91</v>
      </c>
    </row>
    <row r="13107" spans="2:5" x14ac:dyDescent="0.2">
      <c r="B13107" s="144" t="s">
        <v>50468</v>
      </c>
      <c r="C13107" s="145" t="s">
        <v>50469</v>
      </c>
      <c r="D13107" s="145" t="s">
        <v>1549</v>
      </c>
      <c r="E13107" s="146">
        <v>18971</v>
      </c>
    </row>
    <row r="13108" spans="2:5" x14ac:dyDescent="0.2">
      <c r="B13108" s="144" t="s">
        <v>50470</v>
      </c>
      <c r="C13108" s="145" t="s">
        <v>50471</v>
      </c>
      <c r="D13108" s="145" t="s">
        <v>1549</v>
      </c>
      <c r="E13108" s="146">
        <v>1450</v>
      </c>
    </row>
    <row r="13109" spans="2:5" x14ac:dyDescent="0.2">
      <c r="B13109" s="144" t="s">
        <v>50472</v>
      </c>
      <c r="C13109" s="145" t="s">
        <v>50473</v>
      </c>
      <c r="D13109" s="145" t="s">
        <v>1549</v>
      </c>
      <c r="E13109" s="146">
        <v>553.32000000000005</v>
      </c>
    </row>
    <row r="13110" spans="2:5" x14ac:dyDescent="0.2">
      <c r="B13110" s="144" t="s">
        <v>50474</v>
      </c>
      <c r="C13110" s="145" t="s">
        <v>50475</v>
      </c>
      <c r="D13110" s="145" t="s">
        <v>1549</v>
      </c>
      <c r="E13110" s="146">
        <v>1792.57</v>
      </c>
    </row>
    <row r="13111" spans="2:5" x14ac:dyDescent="0.2">
      <c r="B13111" s="144" t="s">
        <v>50476</v>
      </c>
      <c r="C13111" s="145" t="s">
        <v>50477</v>
      </c>
      <c r="D13111" s="145" t="s">
        <v>1549</v>
      </c>
      <c r="E13111" s="146">
        <v>9221</v>
      </c>
    </row>
    <row r="13112" spans="2:5" x14ac:dyDescent="0.2">
      <c r="B13112" s="144" t="s">
        <v>50478</v>
      </c>
      <c r="C13112" s="145" t="s">
        <v>50479</v>
      </c>
      <c r="D13112" s="145" t="s">
        <v>1549</v>
      </c>
      <c r="E13112" s="146">
        <v>13728</v>
      </c>
    </row>
    <row r="13113" spans="2:5" x14ac:dyDescent="0.2">
      <c r="B13113" s="144" t="s">
        <v>50480</v>
      </c>
      <c r="C13113" s="145" t="s">
        <v>50481</v>
      </c>
      <c r="D13113" s="145" t="s">
        <v>1549</v>
      </c>
      <c r="E13113" s="146">
        <v>21490</v>
      </c>
    </row>
    <row r="13114" spans="2:5" x14ac:dyDescent="0.2">
      <c r="B13114" s="144" t="s">
        <v>50482</v>
      </c>
      <c r="C13114" s="145" t="s">
        <v>50483</v>
      </c>
      <c r="D13114" s="145" t="s">
        <v>1549</v>
      </c>
      <c r="E13114" s="146">
        <v>5197.5</v>
      </c>
    </row>
    <row r="13115" spans="2:5" x14ac:dyDescent="0.2">
      <c r="B13115" s="144" t="s">
        <v>50484</v>
      </c>
      <c r="C13115" s="145" t="s">
        <v>50485</v>
      </c>
      <c r="D13115" s="145" t="s">
        <v>1549</v>
      </c>
      <c r="E13115" s="146">
        <v>9450</v>
      </c>
    </row>
    <row r="13116" spans="2:5" x14ac:dyDescent="0.2">
      <c r="B13116" s="144" t="s">
        <v>50486</v>
      </c>
      <c r="C13116" s="145" t="s">
        <v>50487</v>
      </c>
      <c r="D13116" s="145" t="s">
        <v>1549</v>
      </c>
      <c r="E13116" s="146">
        <v>11125</v>
      </c>
    </row>
    <row r="13117" spans="2:5" x14ac:dyDescent="0.2">
      <c r="B13117" s="144" t="s">
        <v>50488</v>
      </c>
      <c r="C13117" s="145" t="s">
        <v>50489</v>
      </c>
      <c r="D13117" s="145" t="s">
        <v>1549</v>
      </c>
      <c r="E13117" s="146">
        <v>2405</v>
      </c>
    </row>
    <row r="13118" spans="2:5" x14ac:dyDescent="0.2">
      <c r="B13118" s="144" t="s">
        <v>50490</v>
      </c>
      <c r="C13118" s="145" t="s">
        <v>50491</v>
      </c>
      <c r="D13118" s="145" t="s">
        <v>1549</v>
      </c>
      <c r="E13118" s="146">
        <v>2872</v>
      </c>
    </row>
    <row r="13119" spans="2:5" ht="22.5" x14ac:dyDescent="0.2">
      <c r="B13119" s="144" t="s">
        <v>50492</v>
      </c>
      <c r="C13119" s="145" t="s">
        <v>50493</v>
      </c>
      <c r="D13119" s="145" t="s">
        <v>1549</v>
      </c>
      <c r="E13119" s="146">
        <v>269.85000000000002</v>
      </c>
    </row>
    <row r="13120" spans="2:5" x14ac:dyDescent="0.2">
      <c r="B13120" s="144" t="s">
        <v>50494</v>
      </c>
      <c r="C13120" s="145" t="s">
        <v>50495</v>
      </c>
      <c r="D13120" s="145" t="s">
        <v>1549</v>
      </c>
      <c r="E13120" s="146">
        <v>79142.25</v>
      </c>
    </row>
    <row r="13121" spans="2:5" x14ac:dyDescent="0.2">
      <c r="B13121" s="144" t="s">
        <v>50496</v>
      </c>
      <c r="C13121" s="145" t="s">
        <v>50497</v>
      </c>
      <c r="D13121" s="145" t="s">
        <v>1549</v>
      </c>
      <c r="E13121" s="146">
        <v>50018.43</v>
      </c>
    </row>
    <row r="13122" spans="2:5" x14ac:dyDescent="0.2">
      <c r="B13122" s="144" t="s">
        <v>50498</v>
      </c>
      <c r="C13122" s="145" t="s">
        <v>50499</v>
      </c>
      <c r="D13122" s="145" t="s">
        <v>1549</v>
      </c>
      <c r="E13122" s="146">
        <v>63479.61</v>
      </c>
    </row>
    <row r="13123" spans="2:5" x14ac:dyDescent="0.2">
      <c r="B13123" s="144" t="s">
        <v>50500</v>
      </c>
      <c r="C13123" s="145" t="s">
        <v>50501</v>
      </c>
      <c r="D13123" s="145" t="s">
        <v>1549</v>
      </c>
      <c r="E13123" s="146">
        <v>2078.75</v>
      </c>
    </row>
    <row r="13124" spans="2:5" x14ac:dyDescent="0.2">
      <c r="B13124" s="144" t="s">
        <v>50502</v>
      </c>
      <c r="C13124" s="145" t="s">
        <v>50503</v>
      </c>
      <c r="D13124" s="145" t="s">
        <v>1549</v>
      </c>
      <c r="E13124" s="146">
        <v>630.33000000000004</v>
      </c>
    </row>
    <row r="13125" spans="2:5" x14ac:dyDescent="0.2">
      <c r="B13125" s="144" t="s">
        <v>50504</v>
      </c>
      <c r="C13125" s="145" t="s">
        <v>50505</v>
      </c>
      <c r="D13125" s="145" t="s">
        <v>1549</v>
      </c>
      <c r="E13125" s="146">
        <v>745.87</v>
      </c>
    </row>
    <row r="13126" spans="2:5" x14ac:dyDescent="0.2">
      <c r="B13126" s="144" t="s">
        <v>50506</v>
      </c>
      <c r="C13126" s="145" t="s">
        <v>50507</v>
      </c>
      <c r="D13126" s="145" t="s">
        <v>1549</v>
      </c>
      <c r="E13126" s="146">
        <v>869.01</v>
      </c>
    </row>
    <row r="13127" spans="2:5" x14ac:dyDescent="0.2">
      <c r="B13127" s="144" t="s">
        <v>50508</v>
      </c>
      <c r="C13127" s="145" t="s">
        <v>50509</v>
      </c>
      <c r="D13127" s="145" t="s">
        <v>1549</v>
      </c>
      <c r="E13127" s="146">
        <v>1148.4100000000001</v>
      </c>
    </row>
    <row r="13128" spans="2:5" x14ac:dyDescent="0.2">
      <c r="B13128" s="144" t="s">
        <v>50510</v>
      </c>
      <c r="C13128" s="145" t="s">
        <v>50511</v>
      </c>
      <c r="D13128" s="145" t="s">
        <v>1549</v>
      </c>
      <c r="E13128" s="146">
        <v>1263.23</v>
      </c>
    </row>
    <row r="13129" spans="2:5" x14ac:dyDescent="0.2">
      <c r="B13129" s="144" t="s">
        <v>50512</v>
      </c>
      <c r="C13129" s="145" t="s">
        <v>50513</v>
      </c>
      <c r="D13129" s="145" t="s">
        <v>1549</v>
      </c>
      <c r="E13129" s="146">
        <v>1951.06</v>
      </c>
    </row>
    <row r="13130" spans="2:5" x14ac:dyDescent="0.2">
      <c r="B13130" s="144" t="s">
        <v>50514</v>
      </c>
      <c r="C13130" s="145" t="s">
        <v>50515</v>
      </c>
      <c r="D13130" s="145" t="s">
        <v>1549</v>
      </c>
      <c r="E13130" s="146">
        <v>2146.19</v>
      </c>
    </row>
    <row r="13131" spans="2:5" x14ac:dyDescent="0.2">
      <c r="B13131" s="144" t="s">
        <v>50516</v>
      </c>
      <c r="C13131" s="145" t="s">
        <v>50517</v>
      </c>
      <c r="D13131" s="145" t="s">
        <v>1549</v>
      </c>
      <c r="E13131" s="146">
        <v>2566.7199999999998</v>
      </c>
    </row>
    <row r="13132" spans="2:5" x14ac:dyDescent="0.2">
      <c r="B13132" s="144" t="s">
        <v>50518</v>
      </c>
      <c r="C13132" s="145" t="s">
        <v>50519</v>
      </c>
      <c r="D13132" s="145" t="s">
        <v>1549</v>
      </c>
      <c r="E13132" s="146">
        <v>2823.37</v>
      </c>
    </row>
    <row r="13133" spans="2:5" x14ac:dyDescent="0.2">
      <c r="B13133" s="144" t="s">
        <v>50520</v>
      </c>
      <c r="C13133" s="145" t="s">
        <v>50521</v>
      </c>
      <c r="D13133" s="145" t="s">
        <v>1549</v>
      </c>
      <c r="E13133" s="146">
        <v>8512.51</v>
      </c>
    </row>
    <row r="13134" spans="2:5" x14ac:dyDescent="0.2">
      <c r="B13134" s="144" t="s">
        <v>50522</v>
      </c>
      <c r="C13134" s="145" t="s">
        <v>50523</v>
      </c>
      <c r="D13134" s="145" t="s">
        <v>1549</v>
      </c>
      <c r="E13134" s="146">
        <v>9363.64</v>
      </c>
    </row>
    <row r="13135" spans="2:5" x14ac:dyDescent="0.2">
      <c r="B13135" s="144" t="s">
        <v>50524</v>
      </c>
      <c r="C13135" s="145" t="s">
        <v>50525</v>
      </c>
      <c r="D13135" s="145" t="s">
        <v>1549</v>
      </c>
      <c r="E13135" s="146">
        <v>8597.75</v>
      </c>
    </row>
    <row r="13136" spans="2:5" x14ac:dyDescent="0.2">
      <c r="B13136" s="144" t="s">
        <v>50526</v>
      </c>
      <c r="C13136" s="145" t="s">
        <v>50527</v>
      </c>
      <c r="D13136" s="145" t="s">
        <v>1549</v>
      </c>
      <c r="E13136" s="146">
        <v>9457.52</v>
      </c>
    </row>
    <row r="13137" spans="2:5" x14ac:dyDescent="0.2">
      <c r="B13137" s="144" t="s">
        <v>50528</v>
      </c>
      <c r="C13137" s="145" t="s">
        <v>50529</v>
      </c>
      <c r="D13137" s="145" t="s">
        <v>1549</v>
      </c>
      <c r="E13137" s="146">
        <v>12180.08</v>
      </c>
    </row>
    <row r="13138" spans="2:5" x14ac:dyDescent="0.2">
      <c r="B13138" s="144" t="s">
        <v>50530</v>
      </c>
      <c r="C13138" s="145" t="s">
        <v>50531</v>
      </c>
      <c r="D13138" s="145" t="s">
        <v>1549</v>
      </c>
      <c r="E13138" s="146">
        <v>13425.56</v>
      </c>
    </row>
    <row r="13139" spans="2:5" x14ac:dyDescent="0.2">
      <c r="B13139" s="144" t="s">
        <v>50532</v>
      </c>
      <c r="C13139" s="145" t="s">
        <v>50533</v>
      </c>
      <c r="D13139" s="145" t="s">
        <v>1549</v>
      </c>
      <c r="E13139" s="146">
        <v>12406.47</v>
      </c>
    </row>
    <row r="13140" spans="2:5" x14ac:dyDescent="0.2">
      <c r="B13140" s="144" t="s">
        <v>50534</v>
      </c>
      <c r="C13140" s="145" t="s">
        <v>50535</v>
      </c>
      <c r="D13140" s="145" t="s">
        <v>1549</v>
      </c>
      <c r="E13140" s="146">
        <v>13688.51</v>
      </c>
    </row>
    <row r="13141" spans="2:5" x14ac:dyDescent="0.2">
      <c r="B13141" s="144" t="s">
        <v>50536</v>
      </c>
      <c r="C13141" s="145" t="s">
        <v>50537</v>
      </c>
      <c r="D13141" s="145" t="s">
        <v>1549</v>
      </c>
      <c r="E13141" s="146">
        <v>16214.38</v>
      </c>
    </row>
    <row r="13142" spans="2:5" x14ac:dyDescent="0.2">
      <c r="B13142" s="144" t="s">
        <v>50538</v>
      </c>
      <c r="C13142" s="145" t="s">
        <v>50539</v>
      </c>
      <c r="D13142" s="145" t="s">
        <v>1549</v>
      </c>
      <c r="E13142" s="146">
        <v>17896.21</v>
      </c>
    </row>
    <row r="13143" spans="2:5" x14ac:dyDescent="0.2">
      <c r="B13143" s="144" t="s">
        <v>50540</v>
      </c>
      <c r="C13143" s="145" t="s">
        <v>50541</v>
      </c>
      <c r="D13143" s="145" t="s">
        <v>1549</v>
      </c>
      <c r="E13143" s="146">
        <v>764.66</v>
      </c>
    </row>
    <row r="13144" spans="2:5" x14ac:dyDescent="0.2">
      <c r="B13144" s="144" t="s">
        <v>50542</v>
      </c>
      <c r="C13144" s="145" t="s">
        <v>50543</v>
      </c>
      <c r="D13144" s="145" t="s">
        <v>1549</v>
      </c>
      <c r="E13144" s="146">
        <v>947.14</v>
      </c>
    </row>
    <row r="13145" spans="2:5" x14ac:dyDescent="0.2">
      <c r="B13145" s="144" t="s">
        <v>50544</v>
      </c>
      <c r="C13145" s="145" t="s">
        <v>50545</v>
      </c>
      <c r="D13145" s="145" t="s">
        <v>1549</v>
      </c>
      <c r="E13145" s="146">
        <v>1107.3900000000001</v>
      </c>
    </row>
    <row r="13146" spans="2:5" x14ac:dyDescent="0.2">
      <c r="B13146" s="144" t="s">
        <v>50546</v>
      </c>
      <c r="C13146" s="145" t="s">
        <v>50547</v>
      </c>
      <c r="D13146" s="145" t="s">
        <v>1549</v>
      </c>
      <c r="E13146" s="146">
        <v>1466.15</v>
      </c>
    </row>
    <row r="13147" spans="2:5" x14ac:dyDescent="0.2">
      <c r="B13147" s="144" t="s">
        <v>50548</v>
      </c>
      <c r="C13147" s="145" t="s">
        <v>50549</v>
      </c>
      <c r="D13147" s="145" t="s">
        <v>1549</v>
      </c>
      <c r="E13147" s="146">
        <v>1612.77</v>
      </c>
    </row>
    <row r="13148" spans="2:5" x14ac:dyDescent="0.2">
      <c r="B13148" s="144" t="s">
        <v>50550</v>
      </c>
      <c r="C13148" s="145" t="s">
        <v>50551</v>
      </c>
      <c r="D13148" s="145" t="s">
        <v>1549</v>
      </c>
      <c r="E13148" s="146">
        <v>2485</v>
      </c>
    </row>
    <row r="13149" spans="2:5" x14ac:dyDescent="0.2">
      <c r="B13149" s="144" t="s">
        <v>50552</v>
      </c>
      <c r="C13149" s="145" t="s">
        <v>50553</v>
      </c>
      <c r="D13149" s="145" t="s">
        <v>1549</v>
      </c>
      <c r="E13149" s="146">
        <v>2733.51</v>
      </c>
    </row>
    <row r="13150" spans="2:5" x14ac:dyDescent="0.2">
      <c r="B13150" s="144" t="s">
        <v>50554</v>
      </c>
      <c r="C13150" s="145" t="s">
        <v>50555</v>
      </c>
      <c r="D13150" s="145" t="s">
        <v>1549</v>
      </c>
      <c r="E13150" s="146">
        <v>3899.68</v>
      </c>
    </row>
    <row r="13151" spans="2:5" x14ac:dyDescent="0.2">
      <c r="B13151" s="144" t="s">
        <v>50556</v>
      </c>
      <c r="C13151" s="145" t="s">
        <v>50557</v>
      </c>
      <c r="D13151" s="145" t="s">
        <v>1549</v>
      </c>
      <c r="E13151" s="146">
        <v>4427.29</v>
      </c>
    </row>
    <row r="13152" spans="2:5" x14ac:dyDescent="0.2">
      <c r="B13152" s="144" t="s">
        <v>50558</v>
      </c>
      <c r="C13152" s="145" t="s">
        <v>50559</v>
      </c>
      <c r="D13152" s="145" t="s">
        <v>1549</v>
      </c>
      <c r="E13152" s="146">
        <v>7116.36</v>
      </c>
    </row>
    <row r="13153" spans="2:5" x14ac:dyDescent="0.2">
      <c r="B13153" s="144" t="s">
        <v>50560</v>
      </c>
      <c r="C13153" s="145" t="s">
        <v>50561</v>
      </c>
      <c r="D13153" s="145" t="s">
        <v>1549</v>
      </c>
      <c r="E13153" s="146">
        <v>7827.99</v>
      </c>
    </row>
    <row r="13154" spans="2:5" x14ac:dyDescent="0.2">
      <c r="B13154" s="144" t="s">
        <v>50562</v>
      </c>
      <c r="C13154" s="145" t="s">
        <v>50563</v>
      </c>
      <c r="D13154" s="145" t="s">
        <v>1549</v>
      </c>
      <c r="E13154" s="146">
        <v>7274.17</v>
      </c>
    </row>
    <row r="13155" spans="2:5" x14ac:dyDescent="0.2">
      <c r="B13155" s="144" t="s">
        <v>50564</v>
      </c>
      <c r="C13155" s="145" t="s">
        <v>50565</v>
      </c>
      <c r="D13155" s="145" t="s">
        <v>1549</v>
      </c>
      <c r="E13155" s="146">
        <v>8001.59</v>
      </c>
    </row>
    <row r="13156" spans="2:5" x14ac:dyDescent="0.2">
      <c r="B13156" s="144" t="s">
        <v>50566</v>
      </c>
      <c r="C13156" s="145" t="s">
        <v>50567</v>
      </c>
      <c r="D13156" s="145" t="s">
        <v>1549</v>
      </c>
      <c r="E13156" s="146">
        <v>7593.65</v>
      </c>
    </row>
    <row r="13157" spans="2:5" x14ac:dyDescent="0.2">
      <c r="B13157" s="144" t="s">
        <v>50568</v>
      </c>
      <c r="C13157" s="145" t="s">
        <v>50569</v>
      </c>
      <c r="D13157" s="145" t="s">
        <v>1549</v>
      </c>
      <c r="E13157" s="146">
        <v>8379.68</v>
      </c>
    </row>
    <row r="13158" spans="2:5" x14ac:dyDescent="0.2">
      <c r="B13158" s="144" t="s">
        <v>50570</v>
      </c>
      <c r="C13158" s="145" t="s">
        <v>50571</v>
      </c>
      <c r="D13158" s="145" t="s">
        <v>1549</v>
      </c>
      <c r="E13158" s="146">
        <v>8453.86</v>
      </c>
    </row>
    <row r="13159" spans="2:5" x14ac:dyDescent="0.2">
      <c r="B13159" s="144" t="s">
        <v>50572</v>
      </c>
      <c r="C13159" s="145" t="s">
        <v>50573</v>
      </c>
      <c r="D13159" s="145" t="s">
        <v>1549</v>
      </c>
      <c r="E13159" s="146">
        <v>9195.41</v>
      </c>
    </row>
    <row r="13160" spans="2:5" x14ac:dyDescent="0.2">
      <c r="B13160" s="144" t="s">
        <v>50574</v>
      </c>
      <c r="C13160" s="145" t="s">
        <v>50575</v>
      </c>
      <c r="D13160" s="145" t="s">
        <v>1549</v>
      </c>
      <c r="E13160" s="146">
        <v>11078.98</v>
      </c>
    </row>
    <row r="13161" spans="2:5" x14ac:dyDescent="0.2">
      <c r="B13161" s="144" t="s">
        <v>50576</v>
      </c>
      <c r="C13161" s="145" t="s">
        <v>50577</v>
      </c>
      <c r="D13161" s="145" t="s">
        <v>1549</v>
      </c>
      <c r="E13161" s="146">
        <v>12161.66</v>
      </c>
    </row>
    <row r="13162" spans="2:5" x14ac:dyDescent="0.2">
      <c r="B13162" s="144" t="s">
        <v>50578</v>
      </c>
      <c r="C13162" s="145" t="s">
        <v>50579</v>
      </c>
      <c r="D13162" s="145" t="s">
        <v>1549</v>
      </c>
      <c r="E13162" s="146">
        <v>165.31</v>
      </c>
    </row>
    <row r="13163" spans="2:5" x14ac:dyDescent="0.2">
      <c r="B13163" s="144" t="s">
        <v>50580</v>
      </c>
      <c r="C13163" s="145" t="s">
        <v>50581</v>
      </c>
      <c r="D13163" s="145" t="s">
        <v>1549</v>
      </c>
      <c r="E13163" s="146">
        <v>385.75</v>
      </c>
    </row>
    <row r="13164" spans="2:5" x14ac:dyDescent="0.2">
      <c r="B13164" s="144" t="s">
        <v>50582</v>
      </c>
      <c r="C13164" s="145" t="s">
        <v>50583</v>
      </c>
      <c r="D13164" s="145" t="s">
        <v>1549</v>
      </c>
      <c r="E13164" s="146">
        <v>111.44</v>
      </c>
    </row>
    <row r="13165" spans="2:5" x14ac:dyDescent="0.2">
      <c r="B13165" s="144" t="s">
        <v>50584</v>
      </c>
      <c r="C13165" s="145" t="s">
        <v>50585</v>
      </c>
      <c r="D13165" s="145" t="s">
        <v>1549</v>
      </c>
      <c r="E13165" s="146">
        <v>254.36</v>
      </c>
    </row>
    <row r="13166" spans="2:5" x14ac:dyDescent="0.2">
      <c r="B13166" s="144" t="s">
        <v>50586</v>
      </c>
      <c r="C13166" s="145" t="s">
        <v>50587</v>
      </c>
      <c r="D13166" s="145" t="s">
        <v>1549</v>
      </c>
      <c r="E13166" s="146">
        <v>6120</v>
      </c>
    </row>
    <row r="13167" spans="2:5" x14ac:dyDescent="0.2">
      <c r="B13167" s="144" t="s">
        <v>50588</v>
      </c>
      <c r="C13167" s="145" t="s">
        <v>50589</v>
      </c>
      <c r="D13167" s="145" t="s">
        <v>1549</v>
      </c>
      <c r="E13167" s="146">
        <v>9458</v>
      </c>
    </row>
    <row r="13168" spans="2:5" x14ac:dyDescent="0.2">
      <c r="B13168" s="144" t="s">
        <v>50590</v>
      </c>
      <c r="C13168" s="145" t="s">
        <v>50591</v>
      </c>
      <c r="D13168" s="145" t="s">
        <v>1549</v>
      </c>
      <c r="E13168" s="146">
        <v>12291</v>
      </c>
    </row>
    <row r="13169" spans="2:5" x14ac:dyDescent="0.2">
      <c r="B13169" s="144" t="s">
        <v>50592</v>
      </c>
      <c r="C13169" s="145" t="s">
        <v>50593</v>
      </c>
      <c r="D13169" s="145" t="s">
        <v>1549</v>
      </c>
      <c r="E13169" s="146">
        <v>2025</v>
      </c>
    </row>
    <row r="13170" spans="2:5" x14ac:dyDescent="0.2">
      <c r="B13170" s="144" t="s">
        <v>50594</v>
      </c>
      <c r="C13170" s="145" t="s">
        <v>50595</v>
      </c>
      <c r="D13170" s="145" t="s">
        <v>1549</v>
      </c>
      <c r="E13170" s="146">
        <v>7575.75</v>
      </c>
    </row>
    <row r="13171" spans="2:5" x14ac:dyDescent="0.2">
      <c r="B13171" s="144" t="s">
        <v>50596</v>
      </c>
      <c r="C13171" s="145" t="s">
        <v>50597</v>
      </c>
      <c r="D13171" s="145" t="s">
        <v>1549</v>
      </c>
      <c r="E13171" s="146">
        <v>5894</v>
      </c>
    </row>
    <row r="13172" spans="2:5" x14ac:dyDescent="0.2">
      <c r="B13172" s="144" t="s">
        <v>50598</v>
      </c>
      <c r="C13172" s="145" t="s">
        <v>50599</v>
      </c>
      <c r="D13172" s="145" t="s">
        <v>1549</v>
      </c>
      <c r="E13172" s="146">
        <v>3018</v>
      </c>
    </row>
    <row r="13173" spans="2:5" x14ac:dyDescent="0.2">
      <c r="B13173" s="144" t="s">
        <v>50600</v>
      </c>
      <c r="C13173" s="145" t="s">
        <v>50601</v>
      </c>
      <c r="D13173" s="145" t="s">
        <v>1549</v>
      </c>
      <c r="E13173" s="146">
        <v>4421</v>
      </c>
    </row>
    <row r="13174" spans="2:5" x14ac:dyDescent="0.2">
      <c r="B13174" s="144" t="s">
        <v>50602</v>
      </c>
      <c r="C13174" s="145" t="s">
        <v>50603</v>
      </c>
      <c r="D13174" s="145" t="s">
        <v>1549</v>
      </c>
      <c r="E13174" s="146">
        <v>5433</v>
      </c>
    </row>
    <row r="13175" spans="2:5" x14ac:dyDescent="0.2">
      <c r="B13175" s="144" t="s">
        <v>50604</v>
      </c>
      <c r="C13175" s="145" t="s">
        <v>50605</v>
      </c>
      <c r="D13175" s="145" t="s">
        <v>1549</v>
      </c>
      <c r="E13175" s="146">
        <v>7262</v>
      </c>
    </row>
    <row r="13176" spans="2:5" x14ac:dyDescent="0.2">
      <c r="B13176" s="144" t="s">
        <v>50606</v>
      </c>
      <c r="C13176" s="145" t="s">
        <v>50607</v>
      </c>
      <c r="D13176" s="145" t="s">
        <v>1549</v>
      </c>
      <c r="E13176" s="146">
        <v>10875</v>
      </c>
    </row>
    <row r="13177" spans="2:5" x14ac:dyDescent="0.2">
      <c r="B13177" s="144" t="s">
        <v>50608</v>
      </c>
      <c r="C13177" s="145" t="s">
        <v>50609</v>
      </c>
      <c r="D13177" s="145" t="s">
        <v>1549</v>
      </c>
      <c r="E13177" s="146">
        <v>16650</v>
      </c>
    </row>
    <row r="13178" spans="2:5" x14ac:dyDescent="0.2">
      <c r="B13178" s="144" t="s">
        <v>50610</v>
      </c>
      <c r="C13178" s="145" t="s">
        <v>50611</v>
      </c>
      <c r="D13178" s="145" t="s">
        <v>1549</v>
      </c>
      <c r="E13178" s="146">
        <v>736</v>
      </c>
    </row>
    <row r="13179" spans="2:5" x14ac:dyDescent="0.2">
      <c r="B13179" s="144" t="s">
        <v>50612</v>
      </c>
      <c r="C13179" s="145" t="s">
        <v>50613</v>
      </c>
      <c r="D13179" s="145" t="s">
        <v>1549</v>
      </c>
      <c r="E13179" s="146">
        <v>5665.7</v>
      </c>
    </row>
    <row r="13180" spans="2:5" x14ac:dyDescent="0.2">
      <c r="B13180" s="144" t="s">
        <v>50614</v>
      </c>
      <c r="C13180" s="145" t="s">
        <v>50615</v>
      </c>
      <c r="D13180" s="145" t="s">
        <v>1549</v>
      </c>
      <c r="E13180" s="146">
        <v>11313.79</v>
      </c>
    </row>
    <row r="13181" spans="2:5" x14ac:dyDescent="0.2">
      <c r="B13181" s="144" t="s">
        <v>50616</v>
      </c>
      <c r="C13181" s="145" t="s">
        <v>50617</v>
      </c>
      <c r="D13181" s="145" t="s">
        <v>1549</v>
      </c>
      <c r="E13181" s="146">
        <v>29220</v>
      </c>
    </row>
    <row r="13182" spans="2:5" x14ac:dyDescent="0.2">
      <c r="B13182" s="144" t="s">
        <v>50618</v>
      </c>
      <c r="C13182" s="145" t="s">
        <v>50619</v>
      </c>
      <c r="D13182" s="145" t="s">
        <v>1549</v>
      </c>
      <c r="E13182" s="146">
        <v>2480.5100000000002</v>
      </c>
    </row>
    <row r="13183" spans="2:5" x14ac:dyDescent="0.2">
      <c r="B13183" s="144" t="s">
        <v>50620</v>
      </c>
      <c r="C13183" s="145" t="s">
        <v>50621</v>
      </c>
      <c r="D13183" s="145" t="s">
        <v>1549</v>
      </c>
      <c r="E13183" s="146">
        <v>231</v>
      </c>
    </row>
    <row r="13184" spans="2:5" x14ac:dyDescent="0.2">
      <c r="B13184" s="144" t="s">
        <v>50622</v>
      </c>
      <c r="C13184" s="145" t="s">
        <v>50623</v>
      </c>
      <c r="D13184" s="145" t="s">
        <v>1549</v>
      </c>
      <c r="E13184" s="146">
        <v>540.16</v>
      </c>
    </row>
    <row r="13185" spans="2:5" x14ac:dyDescent="0.2">
      <c r="B13185" s="144" t="s">
        <v>50624</v>
      </c>
      <c r="C13185" s="145" t="s">
        <v>50625</v>
      </c>
      <c r="D13185" s="145" t="s">
        <v>1549</v>
      </c>
      <c r="E13185" s="146">
        <v>27.81</v>
      </c>
    </row>
    <row r="13186" spans="2:5" x14ac:dyDescent="0.2">
      <c r="B13186" s="144" t="s">
        <v>50626</v>
      </c>
      <c r="C13186" s="145" t="s">
        <v>50627</v>
      </c>
      <c r="D13186" s="145" t="s">
        <v>1549</v>
      </c>
      <c r="E13186" s="146">
        <v>615.07000000000005</v>
      </c>
    </row>
    <row r="13187" spans="2:5" x14ac:dyDescent="0.2">
      <c r="B13187" s="144" t="s">
        <v>50628</v>
      </c>
      <c r="C13187" s="145" t="s">
        <v>50629</v>
      </c>
      <c r="D13187" s="145" t="s">
        <v>1549</v>
      </c>
      <c r="E13187" s="146">
        <v>501.95</v>
      </c>
    </row>
    <row r="13188" spans="2:5" x14ac:dyDescent="0.2">
      <c r="B13188" s="144" t="s">
        <v>50630</v>
      </c>
      <c r="C13188" s="145" t="s">
        <v>50631</v>
      </c>
      <c r="D13188" s="145" t="s">
        <v>1549</v>
      </c>
      <c r="E13188" s="146">
        <v>493.43</v>
      </c>
    </row>
    <row r="13189" spans="2:5" x14ac:dyDescent="0.2">
      <c r="B13189" s="144" t="s">
        <v>50632</v>
      </c>
      <c r="C13189" s="145" t="s">
        <v>50633</v>
      </c>
      <c r="D13189" s="145" t="s">
        <v>1549</v>
      </c>
      <c r="E13189" s="146">
        <v>476.91</v>
      </c>
    </row>
    <row r="13190" spans="2:5" x14ac:dyDescent="0.2">
      <c r="B13190" s="144" t="s">
        <v>50634</v>
      </c>
      <c r="C13190" s="145" t="s">
        <v>50635</v>
      </c>
      <c r="D13190" s="145" t="s">
        <v>1549</v>
      </c>
      <c r="E13190" s="146">
        <v>476.91</v>
      </c>
    </row>
    <row r="13191" spans="2:5" x14ac:dyDescent="0.2">
      <c r="B13191" s="144" t="s">
        <v>50636</v>
      </c>
      <c r="C13191" s="145" t="s">
        <v>50637</v>
      </c>
      <c r="D13191" s="145" t="s">
        <v>1549</v>
      </c>
      <c r="E13191" s="146">
        <v>464.63</v>
      </c>
    </row>
    <row r="13192" spans="2:5" x14ac:dyDescent="0.2">
      <c r="B13192" s="144" t="s">
        <v>50638</v>
      </c>
      <c r="C13192" s="145" t="s">
        <v>50639</v>
      </c>
      <c r="D13192" s="145" t="s">
        <v>1549</v>
      </c>
      <c r="E13192" s="146">
        <v>1254.8399999999999</v>
      </c>
    </row>
    <row r="13193" spans="2:5" x14ac:dyDescent="0.2">
      <c r="B13193" s="144" t="s">
        <v>50640</v>
      </c>
      <c r="C13193" s="145" t="s">
        <v>50641</v>
      </c>
      <c r="D13193" s="145" t="s">
        <v>1549</v>
      </c>
      <c r="E13193" s="146">
        <v>1703.34</v>
      </c>
    </row>
    <row r="13194" spans="2:5" x14ac:dyDescent="0.2">
      <c r="B13194" s="144" t="s">
        <v>50642</v>
      </c>
      <c r="C13194" s="145" t="s">
        <v>50643</v>
      </c>
      <c r="D13194" s="145" t="s">
        <v>1549</v>
      </c>
      <c r="E13194" s="146">
        <v>1701.04</v>
      </c>
    </row>
    <row r="13195" spans="2:5" x14ac:dyDescent="0.2">
      <c r="B13195" s="144" t="s">
        <v>50644</v>
      </c>
      <c r="C13195" s="145" t="s">
        <v>50645</v>
      </c>
      <c r="D13195" s="145" t="s">
        <v>1549</v>
      </c>
      <c r="E13195" s="146">
        <v>1760.22</v>
      </c>
    </row>
    <row r="13196" spans="2:5" x14ac:dyDescent="0.2">
      <c r="B13196" s="144" t="s">
        <v>50646</v>
      </c>
      <c r="C13196" s="145" t="s">
        <v>50647</v>
      </c>
      <c r="D13196" s="145" t="s">
        <v>1549</v>
      </c>
      <c r="E13196" s="146">
        <v>1833.09</v>
      </c>
    </row>
    <row r="13197" spans="2:5" x14ac:dyDescent="0.2">
      <c r="B13197" s="144" t="s">
        <v>50648</v>
      </c>
      <c r="C13197" s="145" t="s">
        <v>50649</v>
      </c>
      <c r="D13197" s="145" t="s">
        <v>1549</v>
      </c>
      <c r="E13197" s="146">
        <v>5159.13</v>
      </c>
    </row>
    <row r="13198" spans="2:5" x14ac:dyDescent="0.2">
      <c r="B13198" s="144" t="s">
        <v>50650</v>
      </c>
      <c r="C13198" s="145" t="s">
        <v>50651</v>
      </c>
      <c r="D13198" s="145" t="s">
        <v>1549</v>
      </c>
      <c r="E13198" s="146">
        <v>5257.4</v>
      </c>
    </row>
    <row r="13199" spans="2:5" x14ac:dyDescent="0.2">
      <c r="B13199" s="144" t="s">
        <v>50652</v>
      </c>
      <c r="C13199" s="145" t="s">
        <v>50653</v>
      </c>
      <c r="D13199" s="145" t="s">
        <v>1549</v>
      </c>
      <c r="E13199" s="146">
        <v>4913.46</v>
      </c>
    </row>
    <row r="13200" spans="2:5" x14ac:dyDescent="0.2">
      <c r="B13200" s="144" t="s">
        <v>50654</v>
      </c>
      <c r="C13200" s="145" t="s">
        <v>50655</v>
      </c>
      <c r="D13200" s="145" t="s">
        <v>1549</v>
      </c>
      <c r="E13200" s="146">
        <v>4993.37</v>
      </c>
    </row>
    <row r="13201" spans="2:5" x14ac:dyDescent="0.2">
      <c r="B13201" s="144" t="s">
        <v>50656</v>
      </c>
      <c r="C13201" s="145" t="s">
        <v>50657</v>
      </c>
      <c r="D13201" s="145" t="s">
        <v>1549</v>
      </c>
      <c r="E13201" s="146">
        <v>5520.27</v>
      </c>
    </row>
    <row r="13202" spans="2:5" x14ac:dyDescent="0.2">
      <c r="B13202" s="144" t="s">
        <v>50658</v>
      </c>
      <c r="C13202" s="145" t="s">
        <v>50659</v>
      </c>
      <c r="D13202" s="145" t="s">
        <v>1549</v>
      </c>
      <c r="E13202" s="146">
        <v>2497.5100000000002</v>
      </c>
    </row>
    <row r="13203" spans="2:5" x14ac:dyDescent="0.2">
      <c r="B13203" s="144" t="s">
        <v>50660</v>
      </c>
      <c r="C13203" s="145" t="s">
        <v>50661</v>
      </c>
      <c r="D13203" s="145" t="s">
        <v>1549</v>
      </c>
      <c r="E13203" s="146">
        <v>3617.5</v>
      </c>
    </row>
    <row r="13204" spans="2:5" x14ac:dyDescent="0.2">
      <c r="B13204" s="144" t="s">
        <v>50662</v>
      </c>
      <c r="C13204" s="145" t="s">
        <v>50663</v>
      </c>
      <c r="D13204" s="145" t="s">
        <v>1549</v>
      </c>
      <c r="E13204" s="146">
        <v>4855</v>
      </c>
    </row>
    <row r="13205" spans="2:5" x14ac:dyDescent="0.2">
      <c r="B13205" s="144" t="s">
        <v>50664</v>
      </c>
      <c r="C13205" s="145" t="s">
        <v>50665</v>
      </c>
      <c r="D13205" s="145" t="s">
        <v>1549</v>
      </c>
      <c r="E13205" s="146">
        <v>260.14</v>
      </c>
    </row>
    <row r="13206" spans="2:5" x14ac:dyDescent="0.2">
      <c r="B13206" s="144" t="s">
        <v>50666</v>
      </c>
      <c r="C13206" s="145" t="s">
        <v>50667</v>
      </c>
      <c r="D13206" s="145" t="s">
        <v>1549</v>
      </c>
      <c r="E13206" s="146">
        <v>366.96</v>
      </c>
    </row>
    <row r="13207" spans="2:5" x14ac:dyDescent="0.2">
      <c r="B13207" s="144" t="s">
        <v>50668</v>
      </c>
      <c r="C13207" s="145" t="s">
        <v>50669</v>
      </c>
      <c r="D13207" s="145" t="s">
        <v>1549</v>
      </c>
      <c r="E13207" s="146">
        <v>529.26</v>
      </c>
    </row>
    <row r="13208" spans="2:5" x14ac:dyDescent="0.2">
      <c r="B13208" s="144" t="s">
        <v>50670</v>
      </c>
      <c r="C13208" s="145" t="s">
        <v>50671</v>
      </c>
      <c r="D13208" s="145" t="s">
        <v>1549</v>
      </c>
      <c r="E13208" s="146">
        <v>2434.35</v>
      </c>
    </row>
    <row r="13209" spans="2:5" x14ac:dyDescent="0.2">
      <c r="B13209" s="144" t="s">
        <v>50672</v>
      </c>
      <c r="C13209" s="145" t="s">
        <v>50673</v>
      </c>
      <c r="D13209" s="145" t="s">
        <v>1549</v>
      </c>
      <c r="E13209" s="146">
        <v>4796.3599999999997</v>
      </c>
    </row>
    <row r="13210" spans="2:5" x14ac:dyDescent="0.2">
      <c r="B13210" s="144" t="s">
        <v>50674</v>
      </c>
      <c r="C13210" s="145" t="s">
        <v>50675</v>
      </c>
      <c r="D13210" s="145" t="s">
        <v>1549</v>
      </c>
      <c r="E13210" s="146">
        <v>5901.95</v>
      </c>
    </row>
    <row r="13211" spans="2:5" x14ac:dyDescent="0.2">
      <c r="B13211" s="144" t="s">
        <v>50676</v>
      </c>
      <c r="C13211" s="145" t="s">
        <v>50677</v>
      </c>
      <c r="D13211" s="145" t="s">
        <v>1549</v>
      </c>
      <c r="E13211" s="146">
        <v>6096.7</v>
      </c>
    </row>
    <row r="13212" spans="2:5" x14ac:dyDescent="0.2">
      <c r="B13212" s="144" t="s">
        <v>50678</v>
      </c>
      <c r="C13212" s="145" t="s">
        <v>50679</v>
      </c>
      <c r="D13212" s="145" t="s">
        <v>1549</v>
      </c>
      <c r="E13212" s="146">
        <v>6909.58</v>
      </c>
    </row>
    <row r="13213" spans="2:5" x14ac:dyDescent="0.2">
      <c r="B13213" s="144" t="s">
        <v>50680</v>
      </c>
      <c r="C13213" s="145" t="s">
        <v>50681</v>
      </c>
      <c r="D13213" s="145" t="s">
        <v>1549</v>
      </c>
      <c r="E13213" s="146">
        <v>7242.86</v>
      </c>
    </row>
    <row r="13214" spans="2:5" x14ac:dyDescent="0.2">
      <c r="B13214" s="144" t="s">
        <v>50682</v>
      </c>
      <c r="C13214" s="145" t="s">
        <v>50683</v>
      </c>
      <c r="D13214" s="145" t="s">
        <v>1549</v>
      </c>
      <c r="E13214" s="146">
        <v>9044.2800000000007</v>
      </c>
    </row>
    <row r="13215" spans="2:5" x14ac:dyDescent="0.2">
      <c r="B13215" s="144" t="s">
        <v>50684</v>
      </c>
      <c r="C13215" s="145" t="s">
        <v>50685</v>
      </c>
      <c r="D13215" s="145" t="s">
        <v>1549</v>
      </c>
      <c r="E13215" s="146">
        <v>9086.61</v>
      </c>
    </row>
    <row r="13216" spans="2:5" x14ac:dyDescent="0.2">
      <c r="B13216" s="144" t="s">
        <v>50686</v>
      </c>
      <c r="C13216" s="145" t="s">
        <v>50687</v>
      </c>
      <c r="D13216" s="145" t="s">
        <v>1549</v>
      </c>
      <c r="E13216" s="146">
        <v>9489.2800000000007</v>
      </c>
    </row>
    <row r="13217" spans="2:5" x14ac:dyDescent="0.2">
      <c r="B13217" s="144" t="s">
        <v>50688</v>
      </c>
      <c r="C13217" s="145" t="s">
        <v>50689</v>
      </c>
      <c r="D13217" s="145" t="s">
        <v>1549</v>
      </c>
      <c r="E13217" s="146">
        <v>10277.959999999999</v>
      </c>
    </row>
    <row r="13218" spans="2:5" x14ac:dyDescent="0.2">
      <c r="B13218" s="144" t="s">
        <v>50690</v>
      </c>
      <c r="C13218" s="145" t="s">
        <v>50691</v>
      </c>
      <c r="D13218" s="145" t="s">
        <v>1549</v>
      </c>
      <c r="E13218" s="146">
        <v>11750.08</v>
      </c>
    </row>
    <row r="13219" spans="2:5" x14ac:dyDescent="0.2">
      <c r="B13219" s="144" t="s">
        <v>50692</v>
      </c>
      <c r="C13219" s="145" t="s">
        <v>50693</v>
      </c>
      <c r="D13219" s="145" t="s">
        <v>1549</v>
      </c>
      <c r="E13219" s="146">
        <v>12430.15</v>
      </c>
    </row>
    <row r="13220" spans="2:5" x14ac:dyDescent="0.2">
      <c r="B13220" s="144" t="s">
        <v>50694</v>
      </c>
      <c r="C13220" s="145" t="s">
        <v>50695</v>
      </c>
      <c r="D13220" s="145" t="s">
        <v>1549</v>
      </c>
      <c r="E13220" s="146">
        <v>13855.35</v>
      </c>
    </row>
    <row r="13221" spans="2:5" x14ac:dyDescent="0.2">
      <c r="B13221" s="144" t="s">
        <v>50696</v>
      </c>
      <c r="C13221" s="145" t="s">
        <v>50697</v>
      </c>
      <c r="D13221" s="145" t="s">
        <v>1549</v>
      </c>
      <c r="E13221" s="146">
        <v>15558.35</v>
      </c>
    </row>
    <row r="13222" spans="2:5" x14ac:dyDescent="0.2">
      <c r="B13222" s="144" t="s">
        <v>50698</v>
      </c>
      <c r="C13222" s="145" t="s">
        <v>50699</v>
      </c>
      <c r="D13222" s="145" t="s">
        <v>1549</v>
      </c>
      <c r="E13222" s="146">
        <v>15828.15</v>
      </c>
    </row>
    <row r="13223" spans="2:5" x14ac:dyDescent="0.2">
      <c r="B13223" s="144" t="s">
        <v>50700</v>
      </c>
      <c r="C13223" s="145" t="s">
        <v>50701</v>
      </c>
      <c r="D13223" s="145" t="s">
        <v>1549</v>
      </c>
      <c r="E13223" s="146">
        <v>17730.29</v>
      </c>
    </row>
    <row r="13224" spans="2:5" x14ac:dyDescent="0.2">
      <c r="B13224" s="144" t="s">
        <v>50702</v>
      </c>
      <c r="C13224" s="145" t="s">
        <v>50703</v>
      </c>
      <c r="D13224" s="145" t="s">
        <v>1549</v>
      </c>
      <c r="E13224" s="146">
        <v>18037.12</v>
      </c>
    </row>
    <row r="13225" spans="2:5" x14ac:dyDescent="0.2">
      <c r="B13225" s="144" t="s">
        <v>50704</v>
      </c>
      <c r="C13225" s="145" t="s">
        <v>50705</v>
      </c>
      <c r="D13225" s="145" t="s">
        <v>1549</v>
      </c>
      <c r="E13225" s="146">
        <v>18164.150000000001</v>
      </c>
    </row>
    <row r="13226" spans="2:5" x14ac:dyDescent="0.2">
      <c r="B13226" s="144" t="s">
        <v>50706</v>
      </c>
      <c r="C13226" s="145" t="s">
        <v>50707</v>
      </c>
      <c r="D13226" s="145" t="s">
        <v>1549</v>
      </c>
      <c r="E13226" s="146">
        <v>20829.96</v>
      </c>
    </row>
    <row r="13227" spans="2:5" x14ac:dyDescent="0.2">
      <c r="B13227" s="144" t="s">
        <v>50708</v>
      </c>
      <c r="C13227" s="145" t="s">
        <v>50709</v>
      </c>
      <c r="D13227" s="145" t="s">
        <v>1549</v>
      </c>
      <c r="E13227" s="146">
        <v>21565.16</v>
      </c>
    </row>
    <row r="13228" spans="2:5" x14ac:dyDescent="0.2">
      <c r="B13228" s="144" t="s">
        <v>50710</v>
      </c>
      <c r="C13228" s="145" t="s">
        <v>50711</v>
      </c>
      <c r="D13228" s="145" t="s">
        <v>1549</v>
      </c>
      <c r="E13228" s="146">
        <v>30799.02</v>
      </c>
    </row>
    <row r="13229" spans="2:5" x14ac:dyDescent="0.2">
      <c r="B13229" s="144" t="s">
        <v>50712</v>
      </c>
      <c r="C13229" s="145" t="s">
        <v>50713</v>
      </c>
      <c r="D13229" s="145" t="s">
        <v>1549</v>
      </c>
      <c r="E13229" s="146">
        <v>33883.199999999997</v>
      </c>
    </row>
    <row r="13230" spans="2:5" x14ac:dyDescent="0.2">
      <c r="B13230" s="144" t="s">
        <v>50714</v>
      </c>
      <c r="C13230" s="145" t="s">
        <v>50715</v>
      </c>
      <c r="D13230" s="145" t="s">
        <v>1549</v>
      </c>
      <c r="E13230" s="146">
        <v>28833.03</v>
      </c>
    </row>
    <row r="13231" spans="2:5" x14ac:dyDescent="0.2">
      <c r="B13231" s="144" t="s">
        <v>50716</v>
      </c>
      <c r="C13231" s="145" t="s">
        <v>50717</v>
      </c>
      <c r="D13231" s="145" t="s">
        <v>1549</v>
      </c>
      <c r="E13231" s="146">
        <v>34465.24</v>
      </c>
    </row>
    <row r="13232" spans="2:5" x14ac:dyDescent="0.2">
      <c r="B13232" s="144" t="s">
        <v>50718</v>
      </c>
      <c r="C13232" s="145" t="s">
        <v>50719</v>
      </c>
      <c r="D13232" s="145" t="s">
        <v>1549</v>
      </c>
      <c r="E13232" s="146">
        <v>36745.26</v>
      </c>
    </row>
    <row r="13233" spans="2:5" x14ac:dyDescent="0.2">
      <c r="B13233" s="144" t="s">
        <v>50720</v>
      </c>
      <c r="C13233" s="145" t="s">
        <v>50721</v>
      </c>
      <c r="D13233" s="145" t="s">
        <v>1549</v>
      </c>
      <c r="E13233" s="146">
        <v>36885.26</v>
      </c>
    </row>
    <row r="13234" spans="2:5" x14ac:dyDescent="0.2">
      <c r="B13234" s="144" t="s">
        <v>50722</v>
      </c>
      <c r="C13234" s="145" t="s">
        <v>50723</v>
      </c>
      <c r="D13234" s="145" t="s">
        <v>1549</v>
      </c>
      <c r="E13234" s="146">
        <v>45205.81</v>
      </c>
    </row>
    <row r="13235" spans="2:5" x14ac:dyDescent="0.2">
      <c r="B13235" s="144" t="s">
        <v>50724</v>
      </c>
      <c r="C13235" s="145" t="s">
        <v>50725</v>
      </c>
      <c r="D13235" s="145" t="s">
        <v>1549</v>
      </c>
      <c r="E13235" s="146">
        <v>45112.01</v>
      </c>
    </row>
    <row r="13236" spans="2:5" x14ac:dyDescent="0.2">
      <c r="B13236" s="144" t="s">
        <v>50726</v>
      </c>
      <c r="C13236" s="145" t="s">
        <v>50727</v>
      </c>
      <c r="D13236" s="145" t="s">
        <v>1549</v>
      </c>
      <c r="E13236" s="146">
        <v>57774.54</v>
      </c>
    </row>
    <row r="13237" spans="2:5" x14ac:dyDescent="0.2">
      <c r="B13237" s="144" t="s">
        <v>50728</v>
      </c>
      <c r="C13237" s="145" t="s">
        <v>50729</v>
      </c>
      <c r="D13237" s="145" t="s">
        <v>1549</v>
      </c>
      <c r="E13237" s="146">
        <v>61928.5</v>
      </c>
    </row>
    <row r="13238" spans="2:5" x14ac:dyDescent="0.2">
      <c r="B13238" s="144" t="s">
        <v>50730</v>
      </c>
      <c r="C13238" s="145" t="s">
        <v>50731</v>
      </c>
      <c r="D13238" s="145" t="s">
        <v>1549</v>
      </c>
      <c r="E13238" s="146">
        <v>76552.100000000006</v>
      </c>
    </row>
    <row r="13239" spans="2:5" x14ac:dyDescent="0.2">
      <c r="B13239" s="144" t="s">
        <v>50732</v>
      </c>
      <c r="C13239" s="145" t="s">
        <v>50733</v>
      </c>
      <c r="D13239" s="145" t="s">
        <v>1549</v>
      </c>
      <c r="E13239" s="146">
        <v>77399.87</v>
      </c>
    </row>
    <row r="13240" spans="2:5" x14ac:dyDescent="0.2">
      <c r="B13240" s="144" t="s">
        <v>50734</v>
      </c>
      <c r="C13240" s="145" t="s">
        <v>50735</v>
      </c>
      <c r="D13240" s="145" t="s">
        <v>1549</v>
      </c>
      <c r="E13240" s="146">
        <v>6636.41</v>
      </c>
    </row>
    <row r="13241" spans="2:5" x14ac:dyDescent="0.2">
      <c r="B13241" s="144" t="s">
        <v>50736</v>
      </c>
      <c r="C13241" s="145" t="s">
        <v>50737</v>
      </c>
      <c r="D13241" s="145" t="s">
        <v>1549</v>
      </c>
      <c r="E13241" s="146">
        <v>8806.44</v>
      </c>
    </row>
    <row r="13242" spans="2:5" x14ac:dyDescent="0.2">
      <c r="B13242" s="144" t="s">
        <v>50738</v>
      </c>
      <c r="C13242" s="145" t="s">
        <v>50739</v>
      </c>
      <c r="D13242" s="145" t="s">
        <v>1549</v>
      </c>
      <c r="E13242" s="146">
        <v>9182.35</v>
      </c>
    </row>
    <row r="13243" spans="2:5" x14ac:dyDescent="0.2">
      <c r="B13243" s="144" t="s">
        <v>50740</v>
      </c>
      <c r="C13243" s="145" t="s">
        <v>50741</v>
      </c>
      <c r="D13243" s="145" t="s">
        <v>1549</v>
      </c>
      <c r="E13243" s="146">
        <v>11445.91</v>
      </c>
    </row>
    <row r="13244" spans="2:5" x14ac:dyDescent="0.2">
      <c r="B13244" s="144" t="s">
        <v>50742</v>
      </c>
      <c r="C13244" s="145" t="s">
        <v>50743</v>
      </c>
      <c r="D13244" s="145" t="s">
        <v>1549</v>
      </c>
      <c r="E13244" s="146">
        <v>13581.19</v>
      </c>
    </row>
    <row r="13245" spans="2:5" x14ac:dyDescent="0.2">
      <c r="B13245" s="144" t="s">
        <v>50744</v>
      </c>
      <c r="C13245" s="145" t="s">
        <v>50745</v>
      </c>
      <c r="D13245" s="145" t="s">
        <v>1549</v>
      </c>
      <c r="E13245" s="146">
        <v>15544.29</v>
      </c>
    </row>
    <row r="13246" spans="2:5" x14ac:dyDescent="0.2">
      <c r="B13246" s="144" t="s">
        <v>50746</v>
      </c>
      <c r="C13246" s="145" t="s">
        <v>50747</v>
      </c>
      <c r="D13246" s="145" t="s">
        <v>1549</v>
      </c>
      <c r="E13246" s="146">
        <v>17817.669999999998</v>
      </c>
    </row>
    <row r="13247" spans="2:5" x14ac:dyDescent="0.2">
      <c r="B13247" s="144" t="s">
        <v>50748</v>
      </c>
      <c r="C13247" s="145" t="s">
        <v>50749</v>
      </c>
      <c r="D13247" s="145" t="s">
        <v>1549</v>
      </c>
      <c r="E13247" s="146">
        <v>20576.05</v>
      </c>
    </row>
    <row r="13248" spans="2:5" x14ac:dyDescent="0.2">
      <c r="B13248" s="144" t="s">
        <v>50750</v>
      </c>
      <c r="C13248" s="145" t="s">
        <v>50751</v>
      </c>
      <c r="D13248" s="145" t="s">
        <v>1549</v>
      </c>
      <c r="E13248" s="146">
        <v>30572.58</v>
      </c>
    </row>
    <row r="13249" spans="2:5" x14ac:dyDescent="0.2">
      <c r="B13249" s="144" t="s">
        <v>50752</v>
      </c>
      <c r="C13249" s="145" t="s">
        <v>50753</v>
      </c>
      <c r="D13249" s="145" t="s">
        <v>1549</v>
      </c>
      <c r="E13249" s="146">
        <v>28579.34</v>
      </c>
    </row>
    <row r="13250" spans="2:5" x14ac:dyDescent="0.2">
      <c r="B13250" s="144" t="s">
        <v>50754</v>
      </c>
      <c r="C13250" s="145" t="s">
        <v>50755</v>
      </c>
      <c r="D13250" s="145" t="s">
        <v>1549</v>
      </c>
      <c r="E13250" s="146">
        <v>36484.410000000003</v>
      </c>
    </row>
    <row r="13251" spans="2:5" x14ac:dyDescent="0.2">
      <c r="B13251" s="144" t="s">
        <v>50756</v>
      </c>
      <c r="C13251" s="145" t="s">
        <v>50757</v>
      </c>
      <c r="D13251" s="145" t="s">
        <v>1549</v>
      </c>
      <c r="E13251" s="146">
        <v>44896.81</v>
      </c>
    </row>
    <row r="13252" spans="2:5" x14ac:dyDescent="0.2">
      <c r="B13252" s="144" t="s">
        <v>50758</v>
      </c>
      <c r="C13252" s="145" t="s">
        <v>50759</v>
      </c>
      <c r="D13252" s="145" t="s">
        <v>1549</v>
      </c>
      <c r="E13252" s="146">
        <v>57036.6</v>
      </c>
    </row>
    <row r="13253" spans="2:5" x14ac:dyDescent="0.2">
      <c r="B13253" s="144" t="s">
        <v>50760</v>
      </c>
      <c r="C13253" s="145" t="s">
        <v>50761</v>
      </c>
      <c r="D13253" s="145" t="s">
        <v>1549</v>
      </c>
      <c r="E13253" s="146">
        <v>76430.62</v>
      </c>
    </row>
    <row r="13254" spans="2:5" x14ac:dyDescent="0.2">
      <c r="B13254" s="144" t="s">
        <v>50762</v>
      </c>
      <c r="C13254" s="145" t="s">
        <v>50763</v>
      </c>
      <c r="D13254" s="145" t="s">
        <v>1549</v>
      </c>
      <c r="E13254" s="146">
        <v>15368.48</v>
      </c>
    </row>
    <row r="13255" spans="2:5" x14ac:dyDescent="0.2">
      <c r="B13255" s="144" t="s">
        <v>50764</v>
      </c>
      <c r="C13255" s="145" t="s">
        <v>50765</v>
      </c>
      <c r="D13255" s="145" t="s">
        <v>1549</v>
      </c>
      <c r="E13255" s="146">
        <v>16008.81</v>
      </c>
    </row>
    <row r="13256" spans="2:5" x14ac:dyDescent="0.2">
      <c r="B13256" s="144" t="s">
        <v>50766</v>
      </c>
      <c r="C13256" s="145" t="s">
        <v>50767</v>
      </c>
      <c r="D13256" s="145" t="s">
        <v>1549</v>
      </c>
      <c r="E13256" s="146">
        <v>16927.25</v>
      </c>
    </row>
    <row r="13257" spans="2:5" x14ac:dyDescent="0.2">
      <c r="B13257" s="144" t="s">
        <v>50768</v>
      </c>
      <c r="C13257" s="145" t="s">
        <v>50769</v>
      </c>
      <c r="D13257" s="145" t="s">
        <v>1549</v>
      </c>
      <c r="E13257" s="146">
        <v>16671.18</v>
      </c>
    </row>
    <row r="13258" spans="2:5" x14ac:dyDescent="0.2">
      <c r="B13258" s="144" t="s">
        <v>50770</v>
      </c>
      <c r="C13258" s="145" t="s">
        <v>50771</v>
      </c>
      <c r="D13258" s="145" t="s">
        <v>1549</v>
      </c>
      <c r="E13258" s="146">
        <v>17029.39</v>
      </c>
    </row>
    <row r="13259" spans="2:5" x14ac:dyDescent="0.2">
      <c r="B13259" s="144" t="s">
        <v>50772</v>
      </c>
      <c r="C13259" s="145" t="s">
        <v>50773</v>
      </c>
      <c r="D13259" s="145" t="s">
        <v>1549</v>
      </c>
      <c r="E13259" s="146">
        <v>17969.54</v>
      </c>
    </row>
    <row r="13260" spans="2:5" x14ac:dyDescent="0.2">
      <c r="B13260" s="144" t="s">
        <v>50774</v>
      </c>
      <c r="C13260" s="145" t="s">
        <v>50775</v>
      </c>
      <c r="D13260" s="145" t="s">
        <v>1549</v>
      </c>
      <c r="E13260" s="146">
        <v>18394.849999999999</v>
      </c>
    </row>
    <row r="13261" spans="2:5" x14ac:dyDescent="0.2">
      <c r="B13261" s="144" t="s">
        <v>50776</v>
      </c>
      <c r="C13261" s="145" t="s">
        <v>50777</v>
      </c>
      <c r="D13261" s="145" t="s">
        <v>1549</v>
      </c>
      <c r="E13261" s="146">
        <v>19655.28</v>
      </c>
    </row>
    <row r="13262" spans="2:5" x14ac:dyDescent="0.2">
      <c r="B13262" s="144" t="s">
        <v>50778</v>
      </c>
      <c r="C13262" s="145" t="s">
        <v>50779</v>
      </c>
      <c r="D13262" s="145" t="s">
        <v>1549</v>
      </c>
      <c r="E13262" s="146">
        <v>21798.6</v>
      </c>
    </row>
    <row r="13263" spans="2:5" x14ac:dyDescent="0.2">
      <c r="B13263" s="144" t="s">
        <v>50780</v>
      </c>
      <c r="C13263" s="145" t="s">
        <v>50781</v>
      </c>
      <c r="D13263" s="145" t="s">
        <v>1549</v>
      </c>
      <c r="E13263" s="146">
        <v>25698</v>
      </c>
    </row>
    <row r="13264" spans="2:5" x14ac:dyDescent="0.2">
      <c r="B13264" s="144" t="s">
        <v>50782</v>
      </c>
      <c r="C13264" s="145" t="s">
        <v>50783</v>
      </c>
      <c r="D13264" s="145" t="s">
        <v>1549</v>
      </c>
      <c r="E13264" s="146">
        <v>28238.77</v>
      </c>
    </row>
    <row r="13265" spans="2:5" x14ac:dyDescent="0.2">
      <c r="B13265" s="144" t="s">
        <v>50784</v>
      </c>
      <c r="C13265" s="145" t="s">
        <v>50785</v>
      </c>
      <c r="D13265" s="145" t="s">
        <v>1549</v>
      </c>
      <c r="E13265" s="146">
        <v>32901.5</v>
      </c>
    </row>
    <row r="13266" spans="2:5" x14ac:dyDescent="0.2">
      <c r="B13266" s="144" t="s">
        <v>50786</v>
      </c>
      <c r="C13266" s="145" t="s">
        <v>50787</v>
      </c>
      <c r="D13266" s="145" t="s">
        <v>1549</v>
      </c>
      <c r="E13266" s="146">
        <v>32615.43</v>
      </c>
    </row>
    <row r="13267" spans="2:5" x14ac:dyDescent="0.2">
      <c r="B13267" s="144" t="s">
        <v>50788</v>
      </c>
      <c r="C13267" s="145" t="s">
        <v>50789</v>
      </c>
      <c r="D13267" s="145" t="s">
        <v>1549</v>
      </c>
      <c r="E13267" s="146">
        <v>34876.44</v>
      </c>
    </row>
    <row r="13268" spans="2:5" x14ac:dyDescent="0.2">
      <c r="B13268" s="144" t="s">
        <v>50790</v>
      </c>
      <c r="C13268" s="145" t="s">
        <v>50791</v>
      </c>
      <c r="D13268" s="145" t="s">
        <v>1549</v>
      </c>
      <c r="E13268" s="146">
        <v>32816.44</v>
      </c>
    </row>
    <row r="13269" spans="2:5" x14ac:dyDescent="0.2">
      <c r="B13269" s="144" t="s">
        <v>50792</v>
      </c>
      <c r="C13269" s="145" t="s">
        <v>50793</v>
      </c>
      <c r="D13269" s="145" t="s">
        <v>1549</v>
      </c>
      <c r="E13269" s="146">
        <v>40348.230000000003</v>
      </c>
    </row>
    <row r="13270" spans="2:5" x14ac:dyDescent="0.2">
      <c r="B13270" s="144" t="s">
        <v>50794</v>
      </c>
      <c r="C13270" s="145" t="s">
        <v>50795</v>
      </c>
      <c r="D13270" s="145" t="s">
        <v>1549</v>
      </c>
      <c r="E13270" s="146">
        <v>53707.72</v>
      </c>
    </row>
    <row r="13271" spans="2:5" x14ac:dyDescent="0.2">
      <c r="B13271" s="144" t="s">
        <v>50796</v>
      </c>
      <c r="C13271" s="145" t="s">
        <v>50797</v>
      </c>
      <c r="D13271" s="145" t="s">
        <v>1549</v>
      </c>
      <c r="E13271" s="146">
        <v>15195.67</v>
      </c>
    </row>
    <row r="13272" spans="2:5" x14ac:dyDescent="0.2">
      <c r="B13272" s="144" t="s">
        <v>50798</v>
      </c>
      <c r="C13272" s="145" t="s">
        <v>50799</v>
      </c>
      <c r="D13272" s="145" t="s">
        <v>1549</v>
      </c>
      <c r="E13272" s="146">
        <v>15850.4</v>
      </c>
    </row>
    <row r="13273" spans="2:5" x14ac:dyDescent="0.2">
      <c r="B13273" s="144" t="s">
        <v>50800</v>
      </c>
      <c r="C13273" s="145" t="s">
        <v>50801</v>
      </c>
      <c r="D13273" s="145" t="s">
        <v>1549</v>
      </c>
      <c r="E13273" s="146">
        <v>16991.21</v>
      </c>
    </row>
    <row r="13274" spans="2:5" x14ac:dyDescent="0.2">
      <c r="B13274" s="144" t="s">
        <v>50802</v>
      </c>
      <c r="C13274" s="145" t="s">
        <v>50803</v>
      </c>
      <c r="D13274" s="145" t="s">
        <v>1549</v>
      </c>
      <c r="E13274" s="146">
        <v>16884.14</v>
      </c>
    </row>
    <row r="13275" spans="2:5" x14ac:dyDescent="0.2">
      <c r="B13275" s="144" t="s">
        <v>50804</v>
      </c>
      <c r="C13275" s="145" t="s">
        <v>50805</v>
      </c>
      <c r="D13275" s="145" t="s">
        <v>1549</v>
      </c>
      <c r="E13275" s="146">
        <v>18739.91</v>
      </c>
    </row>
    <row r="13276" spans="2:5" x14ac:dyDescent="0.2">
      <c r="B13276" s="144" t="s">
        <v>50806</v>
      </c>
      <c r="C13276" s="145" t="s">
        <v>50807</v>
      </c>
      <c r="D13276" s="145" t="s">
        <v>1549</v>
      </c>
      <c r="E13276" s="146">
        <v>21822.61</v>
      </c>
    </row>
    <row r="13277" spans="2:5" x14ac:dyDescent="0.2">
      <c r="B13277" s="144" t="s">
        <v>50808</v>
      </c>
      <c r="C13277" s="145" t="s">
        <v>50809</v>
      </c>
      <c r="D13277" s="145" t="s">
        <v>1549</v>
      </c>
      <c r="E13277" s="146">
        <v>28347.88</v>
      </c>
    </row>
    <row r="13278" spans="2:5" x14ac:dyDescent="0.2">
      <c r="B13278" s="144" t="s">
        <v>50810</v>
      </c>
      <c r="C13278" s="145" t="s">
        <v>50811</v>
      </c>
      <c r="D13278" s="145" t="s">
        <v>1549</v>
      </c>
      <c r="E13278" s="146">
        <v>32588.03</v>
      </c>
    </row>
    <row r="13279" spans="2:5" x14ac:dyDescent="0.2">
      <c r="B13279" s="144" t="s">
        <v>50812</v>
      </c>
      <c r="C13279" s="145" t="s">
        <v>50813</v>
      </c>
      <c r="D13279" s="145" t="s">
        <v>1549</v>
      </c>
      <c r="E13279" s="146">
        <v>32988.019999999997</v>
      </c>
    </row>
    <row r="13280" spans="2:5" x14ac:dyDescent="0.2">
      <c r="B13280" s="144" t="s">
        <v>50814</v>
      </c>
      <c r="C13280" s="145" t="s">
        <v>50815</v>
      </c>
      <c r="D13280" s="145" t="s">
        <v>1549</v>
      </c>
      <c r="E13280" s="146">
        <v>21548</v>
      </c>
    </row>
    <row r="13281" spans="2:5" x14ac:dyDescent="0.2">
      <c r="B13281" s="144" t="s">
        <v>50816</v>
      </c>
      <c r="C13281" s="145" t="s">
        <v>50817</v>
      </c>
      <c r="D13281" s="145" t="s">
        <v>1549</v>
      </c>
      <c r="E13281" s="146">
        <v>25376</v>
      </c>
    </row>
    <row r="13282" spans="2:5" ht="22.5" x14ac:dyDescent="0.2">
      <c r="B13282" s="144" t="s">
        <v>50818</v>
      </c>
      <c r="C13282" s="145" t="s">
        <v>50819</v>
      </c>
      <c r="D13282" s="145" t="s">
        <v>1549</v>
      </c>
      <c r="E13282" s="146">
        <v>39173</v>
      </c>
    </row>
    <row r="13283" spans="2:5" x14ac:dyDescent="0.2">
      <c r="B13283" s="144" t="s">
        <v>50820</v>
      </c>
      <c r="C13283" s="145" t="s">
        <v>50821</v>
      </c>
      <c r="D13283" s="145" t="s">
        <v>1549</v>
      </c>
      <c r="E13283" s="146">
        <v>286.74</v>
      </c>
    </row>
    <row r="13284" spans="2:5" x14ac:dyDescent="0.2">
      <c r="B13284" s="144" t="s">
        <v>50822</v>
      </c>
      <c r="C13284" s="145" t="s">
        <v>50823</v>
      </c>
      <c r="D13284" s="145" t="s">
        <v>1549</v>
      </c>
      <c r="E13284" s="146">
        <v>349.74</v>
      </c>
    </row>
    <row r="13285" spans="2:5" x14ac:dyDescent="0.2">
      <c r="B13285" s="144" t="s">
        <v>50824</v>
      </c>
      <c r="C13285" s="145" t="s">
        <v>50825</v>
      </c>
      <c r="D13285" s="145" t="s">
        <v>1549</v>
      </c>
      <c r="E13285" s="146">
        <v>592.86</v>
      </c>
    </row>
    <row r="13286" spans="2:5" x14ac:dyDescent="0.2">
      <c r="B13286" s="144" t="s">
        <v>50826</v>
      </c>
      <c r="C13286" s="145" t="s">
        <v>50827</v>
      </c>
      <c r="D13286" s="145" t="s">
        <v>1549</v>
      </c>
      <c r="E13286" s="146">
        <v>380.42</v>
      </c>
    </row>
    <row r="13287" spans="2:5" x14ac:dyDescent="0.2">
      <c r="B13287" s="144" t="s">
        <v>50828</v>
      </c>
      <c r="C13287" s="145" t="s">
        <v>50829</v>
      </c>
      <c r="D13287" s="145" t="s">
        <v>1549</v>
      </c>
      <c r="E13287" s="146">
        <v>442.17</v>
      </c>
    </row>
    <row r="13288" spans="2:5" x14ac:dyDescent="0.2">
      <c r="B13288" s="144" t="s">
        <v>50830</v>
      </c>
      <c r="C13288" s="145" t="s">
        <v>50831</v>
      </c>
      <c r="D13288" s="145" t="s">
        <v>1549</v>
      </c>
      <c r="E13288" s="146">
        <v>479.8</v>
      </c>
    </row>
    <row r="13289" spans="2:5" x14ac:dyDescent="0.2">
      <c r="B13289" s="144" t="s">
        <v>50832</v>
      </c>
      <c r="C13289" s="145" t="s">
        <v>50833</v>
      </c>
      <c r="D13289" s="145" t="s">
        <v>1549</v>
      </c>
      <c r="E13289" s="146">
        <v>665.95</v>
      </c>
    </row>
    <row r="13290" spans="2:5" ht="22.5" x14ac:dyDescent="0.2">
      <c r="B13290" s="144" t="s">
        <v>50834</v>
      </c>
      <c r="C13290" s="145" t="s">
        <v>50835</v>
      </c>
      <c r="D13290" s="145" t="s">
        <v>1549</v>
      </c>
      <c r="E13290" s="146">
        <v>25346.91</v>
      </c>
    </row>
    <row r="13291" spans="2:5" ht="22.5" x14ac:dyDescent="0.2">
      <c r="B13291" s="144" t="s">
        <v>50836</v>
      </c>
      <c r="C13291" s="145" t="s">
        <v>50837</v>
      </c>
      <c r="D13291" s="145" t="s">
        <v>1549</v>
      </c>
      <c r="E13291" s="146">
        <v>35457.480000000003</v>
      </c>
    </row>
    <row r="13292" spans="2:5" ht="22.5" x14ac:dyDescent="0.2">
      <c r="B13292" s="144" t="s">
        <v>50838</v>
      </c>
      <c r="C13292" s="145" t="s">
        <v>50839</v>
      </c>
      <c r="D13292" s="145" t="s">
        <v>1549</v>
      </c>
      <c r="E13292" s="146">
        <v>46429.88</v>
      </c>
    </row>
    <row r="13293" spans="2:5" ht="22.5" x14ac:dyDescent="0.2">
      <c r="B13293" s="144" t="s">
        <v>50840</v>
      </c>
      <c r="C13293" s="145" t="s">
        <v>50841</v>
      </c>
      <c r="D13293" s="145" t="s">
        <v>1549</v>
      </c>
      <c r="E13293" s="146">
        <v>53286.19</v>
      </c>
    </row>
    <row r="13294" spans="2:5" x14ac:dyDescent="0.2">
      <c r="B13294" s="144" t="s">
        <v>50842</v>
      </c>
      <c r="C13294" s="145" t="s">
        <v>50843</v>
      </c>
      <c r="D13294" s="145" t="s">
        <v>1549</v>
      </c>
      <c r="E13294" s="146">
        <v>7294</v>
      </c>
    </row>
    <row r="13295" spans="2:5" x14ac:dyDescent="0.2">
      <c r="B13295" s="144" t="s">
        <v>50844</v>
      </c>
      <c r="C13295" s="145" t="s">
        <v>50845</v>
      </c>
      <c r="D13295" s="145" t="s">
        <v>1549</v>
      </c>
      <c r="E13295" s="146">
        <v>2145</v>
      </c>
    </row>
    <row r="13296" spans="2:5" x14ac:dyDescent="0.2">
      <c r="B13296" s="144" t="s">
        <v>50846</v>
      </c>
      <c r="C13296" s="145" t="s">
        <v>50847</v>
      </c>
      <c r="D13296" s="145" t="s">
        <v>1549</v>
      </c>
      <c r="E13296" s="146">
        <v>2757</v>
      </c>
    </row>
    <row r="13297" spans="2:5" x14ac:dyDescent="0.2">
      <c r="B13297" s="144" t="s">
        <v>50848</v>
      </c>
      <c r="C13297" s="145" t="s">
        <v>50849</v>
      </c>
      <c r="D13297" s="145" t="s">
        <v>1549</v>
      </c>
      <c r="E13297" s="146">
        <v>4730</v>
      </c>
    </row>
    <row r="13298" spans="2:5" x14ac:dyDescent="0.2">
      <c r="B13298" s="144" t="s">
        <v>50850</v>
      </c>
      <c r="C13298" s="145" t="s">
        <v>50851</v>
      </c>
      <c r="D13298" s="145" t="s">
        <v>1549</v>
      </c>
      <c r="E13298" s="146">
        <v>9221</v>
      </c>
    </row>
    <row r="13299" spans="2:5" x14ac:dyDescent="0.2">
      <c r="B13299" s="144" t="s">
        <v>50852</v>
      </c>
      <c r="C13299" s="145" t="s">
        <v>50853</v>
      </c>
      <c r="D13299" s="145" t="s">
        <v>1549</v>
      </c>
      <c r="E13299" s="146">
        <v>13728</v>
      </c>
    </row>
    <row r="13300" spans="2:5" x14ac:dyDescent="0.2">
      <c r="B13300" s="144" t="s">
        <v>50854</v>
      </c>
      <c r="C13300" s="145" t="s">
        <v>50855</v>
      </c>
      <c r="D13300" s="145" t="s">
        <v>1549</v>
      </c>
      <c r="E13300" s="146">
        <v>21490</v>
      </c>
    </row>
    <row r="13301" spans="2:5" x14ac:dyDescent="0.2">
      <c r="B13301" s="144" t="s">
        <v>50856</v>
      </c>
      <c r="C13301" s="145" t="s">
        <v>50857</v>
      </c>
      <c r="D13301" s="145" t="s">
        <v>1549</v>
      </c>
      <c r="E13301" s="146">
        <v>42189.66</v>
      </c>
    </row>
    <row r="13302" spans="2:5" x14ac:dyDescent="0.2">
      <c r="B13302" s="144" t="s">
        <v>50858</v>
      </c>
      <c r="C13302" s="145" t="s">
        <v>50859</v>
      </c>
      <c r="D13302" s="145" t="s">
        <v>1549</v>
      </c>
      <c r="E13302" s="146">
        <v>2200</v>
      </c>
    </row>
    <row r="13303" spans="2:5" x14ac:dyDescent="0.2">
      <c r="B13303" s="144" t="s">
        <v>50860</v>
      </c>
      <c r="C13303" s="145" t="s">
        <v>50861</v>
      </c>
      <c r="D13303" s="145" t="s">
        <v>1549</v>
      </c>
      <c r="E13303" s="146">
        <v>2380</v>
      </c>
    </row>
    <row r="13304" spans="2:5" x14ac:dyDescent="0.2">
      <c r="B13304" s="144" t="s">
        <v>50862</v>
      </c>
      <c r="C13304" s="145" t="s">
        <v>50863</v>
      </c>
      <c r="D13304" s="145" t="s">
        <v>1549</v>
      </c>
      <c r="E13304" s="146">
        <v>4307</v>
      </c>
    </row>
    <row r="13305" spans="2:5" x14ac:dyDescent="0.2">
      <c r="B13305" s="144" t="s">
        <v>50864</v>
      </c>
      <c r="C13305" s="145" t="s">
        <v>50865</v>
      </c>
      <c r="D13305" s="145" t="s">
        <v>1549</v>
      </c>
      <c r="E13305" s="146">
        <v>4222</v>
      </c>
    </row>
    <row r="13306" spans="2:5" x14ac:dyDescent="0.2">
      <c r="B13306" s="144" t="s">
        <v>50866</v>
      </c>
      <c r="C13306" s="145" t="s">
        <v>50867</v>
      </c>
      <c r="D13306" s="145" t="s">
        <v>1549</v>
      </c>
      <c r="E13306" s="146">
        <v>5778</v>
      </c>
    </row>
    <row r="13307" spans="2:5" x14ac:dyDescent="0.2">
      <c r="B13307" s="144" t="s">
        <v>50868</v>
      </c>
      <c r="C13307" s="145" t="s">
        <v>50869</v>
      </c>
      <c r="D13307" s="145" t="s">
        <v>1549</v>
      </c>
      <c r="E13307" s="146">
        <v>2639.39</v>
      </c>
    </row>
    <row r="13308" spans="2:5" x14ac:dyDescent="0.2">
      <c r="B13308" s="144" t="s">
        <v>50870</v>
      </c>
      <c r="C13308" s="145" t="s">
        <v>50871</v>
      </c>
      <c r="D13308" s="145" t="s">
        <v>1549</v>
      </c>
      <c r="E13308" s="146">
        <v>1560.52</v>
      </c>
    </row>
    <row r="13309" spans="2:5" x14ac:dyDescent="0.2">
      <c r="B13309" s="144" t="s">
        <v>50872</v>
      </c>
      <c r="C13309" s="145" t="s">
        <v>50873</v>
      </c>
      <c r="D13309" s="145" t="s">
        <v>1549</v>
      </c>
      <c r="E13309" s="146">
        <v>1815.35</v>
      </c>
    </row>
    <row r="13310" spans="2:5" x14ac:dyDescent="0.2">
      <c r="B13310" s="144" t="s">
        <v>50874</v>
      </c>
      <c r="C13310" s="145" t="s">
        <v>50875</v>
      </c>
      <c r="D13310" s="145" t="s">
        <v>1549</v>
      </c>
      <c r="E13310" s="146">
        <v>2948.72</v>
      </c>
    </row>
    <row r="13311" spans="2:5" x14ac:dyDescent="0.2">
      <c r="B13311" s="144" t="s">
        <v>50876</v>
      </c>
      <c r="C13311" s="145" t="s">
        <v>50877</v>
      </c>
      <c r="D13311" s="145" t="s">
        <v>1549</v>
      </c>
      <c r="E13311" s="146">
        <v>3066.66</v>
      </c>
    </row>
    <row r="13312" spans="2:5" x14ac:dyDescent="0.2">
      <c r="B13312" s="144" t="s">
        <v>50878</v>
      </c>
      <c r="C13312" s="145" t="s">
        <v>50879</v>
      </c>
      <c r="D13312" s="145" t="s">
        <v>1549</v>
      </c>
      <c r="E13312" s="146">
        <v>3656.41</v>
      </c>
    </row>
    <row r="13313" spans="2:5" x14ac:dyDescent="0.2">
      <c r="B13313" s="144" t="s">
        <v>50880</v>
      </c>
      <c r="C13313" s="145" t="s">
        <v>50881</v>
      </c>
      <c r="D13313" s="145" t="s">
        <v>1549</v>
      </c>
      <c r="E13313" s="146">
        <v>4482.05</v>
      </c>
    </row>
    <row r="13314" spans="2:5" x14ac:dyDescent="0.2">
      <c r="B13314" s="144" t="s">
        <v>50882</v>
      </c>
      <c r="C13314" s="145" t="s">
        <v>50883</v>
      </c>
      <c r="D13314" s="145" t="s">
        <v>1549</v>
      </c>
      <c r="E13314" s="146">
        <v>7666.66</v>
      </c>
    </row>
    <row r="13315" spans="2:5" x14ac:dyDescent="0.2">
      <c r="B13315" s="144" t="s">
        <v>50884</v>
      </c>
      <c r="C13315" s="145" t="s">
        <v>50885</v>
      </c>
      <c r="D13315" s="145" t="s">
        <v>1549</v>
      </c>
      <c r="E13315" s="146">
        <v>9082.0499999999993</v>
      </c>
    </row>
    <row r="13316" spans="2:5" x14ac:dyDescent="0.2">
      <c r="B13316" s="144" t="s">
        <v>50886</v>
      </c>
      <c r="C13316" s="145" t="s">
        <v>50887</v>
      </c>
      <c r="D13316" s="145" t="s">
        <v>1549</v>
      </c>
      <c r="E13316" s="146">
        <v>25948.7</v>
      </c>
    </row>
    <row r="13317" spans="2:5" x14ac:dyDescent="0.2">
      <c r="B13317" s="144" t="s">
        <v>50888</v>
      </c>
      <c r="C13317" s="145" t="s">
        <v>50889</v>
      </c>
      <c r="D13317" s="145" t="s">
        <v>1549</v>
      </c>
      <c r="E13317" s="146">
        <v>2925</v>
      </c>
    </row>
    <row r="13318" spans="2:5" x14ac:dyDescent="0.2">
      <c r="B13318" s="144" t="s">
        <v>50890</v>
      </c>
      <c r="C13318" s="145" t="s">
        <v>50891</v>
      </c>
      <c r="D13318" s="145" t="s">
        <v>1549</v>
      </c>
      <c r="E13318" s="146">
        <v>3262.5</v>
      </c>
    </row>
    <row r="13319" spans="2:5" x14ac:dyDescent="0.2">
      <c r="B13319" s="144" t="s">
        <v>50892</v>
      </c>
      <c r="C13319" s="145" t="s">
        <v>50893</v>
      </c>
      <c r="D13319" s="145" t="s">
        <v>1549</v>
      </c>
      <c r="E13319" s="146">
        <v>5032.5</v>
      </c>
    </row>
    <row r="13320" spans="2:5" x14ac:dyDescent="0.2">
      <c r="B13320" s="144" t="s">
        <v>50894</v>
      </c>
      <c r="C13320" s="145" t="s">
        <v>50895</v>
      </c>
      <c r="D13320" s="145" t="s">
        <v>1549</v>
      </c>
      <c r="E13320" s="146">
        <v>9079.18</v>
      </c>
    </row>
    <row r="13321" spans="2:5" x14ac:dyDescent="0.2">
      <c r="B13321" s="144" t="s">
        <v>50896</v>
      </c>
      <c r="C13321" s="145" t="s">
        <v>50897</v>
      </c>
      <c r="D13321" s="145" t="s">
        <v>1549</v>
      </c>
      <c r="E13321" s="146">
        <v>13331.75</v>
      </c>
    </row>
    <row r="13322" spans="2:5" x14ac:dyDescent="0.2">
      <c r="B13322" s="144" t="s">
        <v>50898</v>
      </c>
      <c r="C13322" s="145" t="s">
        <v>50899</v>
      </c>
      <c r="D13322" s="145" t="s">
        <v>1549</v>
      </c>
      <c r="E13322" s="146">
        <v>20855.09</v>
      </c>
    </row>
    <row r="13323" spans="2:5" x14ac:dyDescent="0.2">
      <c r="B13323" s="144" t="s">
        <v>50900</v>
      </c>
      <c r="C13323" s="145" t="s">
        <v>50901</v>
      </c>
      <c r="D13323" s="145" t="s">
        <v>1549</v>
      </c>
      <c r="E13323" s="146">
        <v>40058.07</v>
      </c>
    </row>
    <row r="13324" spans="2:5" x14ac:dyDescent="0.2">
      <c r="B13324" s="144" t="s">
        <v>50902</v>
      </c>
      <c r="C13324" s="145" t="s">
        <v>50903</v>
      </c>
      <c r="D13324" s="145" t="s">
        <v>1549</v>
      </c>
      <c r="E13324" s="146">
        <v>1170.4000000000001</v>
      </c>
    </row>
    <row r="13325" spans="2:5" x14ac:dyDescent="0.2">
      <c r="B13325" s="144" t="s">
        <v>50904</v>
      </c>
      <c r="C13325" s="145" t="s">
        <v>50905</v>
      </c>
      <c r="D13325" s="145" t="s">
        <v>1549</v>
      </c>
      <c r="E13325" s="146">
        <v>9300</v>
      </c>
    </row>
    <row r="13326" spans="2:5" x14ac:dyDescent="0.2">
      <c r="B13326" s="144" t="s">
        <v>50906</v>
      </c>
      <c r="C13326" s="145" t="s">
        <v>50907</v>
      </c>
      <c r="D13326" s="145" t="s">
        <v>1549</v>
      </c>
      <c r="E13326" s="146">
        <v>2812</v>
      </c>
    </row>
    <row r="13327" spans="2:5" x14ac:dyDescent="0.2">
      <c r="B13327" s="144" t="s">
        <v>50908</v>
      </c>
      <c r="C13327" s="145" t="s">
        <v>50909</v>
      </c>
      <c r="D13327" s="145" t="s">
        <v>1549</v>
      </c>
      <c r="E13327" s="146">
        <v>593.49</v>
      </c>
    </row>
    <row r="13328" spans="2:5" x14ac:dyDescent="0.2">
      <c r="B13328" s="144" t="s">
        <v>50910</v>
      </c>
      <c r="C13328" s="145" t="s">
        <v>50911</v>
      </c>
      <c r="D13328" s="145" t="s">
        <v>1549</v>
      </c>
      <c r="E13328" s="146">
        <v>831.5</v>
      </c>
    </row>
    <row r="13329" spans="2:5" x14ac:dyDescent="0.2">
      <c r="B13329" s="144" t="s">
        <v>50912</v>
      </c>
      <c r="C13329" s="145" t="s">
        <v>50913</v>
      </c>
      <c r="D13329" s="145" t="s">
        <v>1549</v>
      </c>
      <c r="E13329" s="146">
        <v>886.24</v>
      </c>
    </row>
    <row r="13330" spans="2:5" x14ac:dyDescent="0.2">
      <c r="B13330" s="144" t="s">
        <v>50914</v>
      </c>
      <c r="C13330" s="145" t="s">
        <v>50915</v>
      </c>
      <c r="D13330" s="145" t="s">
        <v>1549</v>
      </c>
      <c r="E13330" s="146">
        <v>2145.8000000000002</v>
      </c>
    </row>
    <row r="13331" spans="2:5" x14ac:dyDescent="0.2">
      <c r="B13331" s="144" t="s">
        <v>50916</v>
      </c>
      <c r="C13331" s="145" t="s">
        <v>50917</v>
      </c>
      <c r="D13331" s="145" t="s">
        <v>1549</v>
      </c>
      <c r="E13331" s="146">
        <v>938.81</v>
      </c>
    </row>
    <row r="13332" spans="2:5" x14ac:dyDescent="0.2">
      <c r="B13332" s="144" t="s">
        <v>50918</v>
      </c>
      <c r="C13332" s="145" t="s">
        <v>50919</v>
      </c>
      <c r="D13332" s="145" t="s">
        <v>1549</v>
      </c>
      <c r="E13332" s="146">
        <v>2449.75</v>
      </c>
    </row>
    <row r="13333" spans="2:5" x14ac:dyDescent="0.2">
      <c r="B13333" s="144" t="s">
        <v>50920</v>
      </c>
      <c r="C13333" s="145" t="s">
        <v>50921</v>
      </c>
      <c r="D13333" s="145" t="s">
        <v>1549</v>
      </c>
      <c r="E13333" s="146">
        <v>1442.27</v>
      </c>
    </row>
    <row r="13334" spans="2:5" x14ac:dyDescent="0.2">
      <c r="B13334" s="144" t="s">
        <v>50922</v>
      </c>
      <c r="C13334" s="145" t="s">
        <v>50923</v>
      </c>
      <c r="D13334" s="145" t="s">
        <v>1549</v>
      </c>
      <c r="E13334" s="146">
        <v>3283.58</v>
      </c>
    </row>
    <row r="13335" spans="2:5" x14ac:dyDescent="0.2">
      <c r="B13335" s="144" t="s">
        <v>50924</v>
      </c>
      <c r="C13335" s="145" t="s">
        <v>50925</v>
      </c>
      <c r="D13335" s="145" t="s">
        <v>1549</v>
      </c>
      <c r="E13335" s="146">
        <v>2235.08</v>
      </c>
    </row>
    <row r="13336" spans="2:5" x14ac:dyDescent="0.2">
      <c r="B13336" s="144" t="s">
        <v>50926</v>
      </c>
      <c r="C13336" s="145" t="s">
        <v>50927</v>
      </c>
      <c r="D13336" s="145" t="s">
        <v>1549</v>
      </c>
      <c r="E13336" s="146">
        <v>5687.68</v>
      </c>
    </row>
    <row r="13337" spans="2:5" x14ac:dyDescent="0.2">
      <c r="B13337" s="144" t="s">
        <v>50928</v>
      </c>
      <c r="C13337" s="145" t="s">
        <v>50929</v>
      </c>
      <c r="D13337" s="145" t="s">
        <v>1549</v>
      </c>
      <c r="E13337" s="146">
        <v>3366.11</v>
      </c>
    </row>
    <row r="13338" spans="2:5" x14ac:dyDescent="0.2">
      <c r="B13338" s="144" t="s">
        <v>50930</v>
      </c>
      <c r="C13338" s="145" t="s">
        <v>50931</v>
      </c>
      <c r="D13338" s="145" t="s">
        <v>1549</v>
      </c>
      <c r="E13338" s="146">
        <v>10384.43</v>
      </c>
    </row>
    <row r="13339" spans="2:5" x14ac:dyDescent="0.2">
      <c r="B13339" s="144" t="s">
        <v>50932</v>
      </c>
      <c r="C13339" s="145" t="s">
        <v>50933</v>
      </c>
      <c r="D13339" s="145" t="s">
        <v>1549</v>
      </c>
      <c r="E13339" s="146">
        <v>4391.53</v>
      </c>
    </row>
    <row r="13340" spans="2:5" x14ac:dyDescent="0.2">
      <c r="B13340" s="144" t="s">
        <v>50934</v>
      </c>
      <c r="C13340" s="145" t="s">
        <v>50935</v>
      </c>
      <c r="D13340" s="145" t="s">
        <v>1549</v>
      </c>
      <c r="E13340" s="146">
        <v>17116.88</v>
      </c>
    </row>
    <row r="13341" spans="2:5" x14ac:dyDescent="0.2">
      <c r="B13341" s="144" t="s">
        <v>50936</v>
      </c>
      <c r="C13341" s="145" t="s">
        <v>50937</v>
      </c>
      <c r="D13341" s="145" t="s">
        <v>1549</v>
      </c>
      <c r="E13341" s="146">
        <v>5462.04</v>
      </c>
    </row>
    <row r="13342" spans="2:5" x14ac:dyDescent="0.2">
      <c r="B13342" s="144" t="s">
        <v>50938</v>
      </c>
      <c r="C13342" s="145" t="s">
        <v>50939</v>
      </c>
      <c r="D13342" s="145" t="s">
        <v>1549</v>
      </c>
      <c r="E13342" s="146">
        <v>5488.67</v>
      </c>
    </row>
    <row r="13343" spans="2:5" x14ac:dyDescent="0.2">
      <c r="B13343" s="144" t="s">
        <v>50940</v>
      </c>
      <c r="C13343" s="145" t="s">
        <v>50941</v>
      </c>
      <c r="D13343" s="145" t="s">
        <v>1549</v>
      </c>
      <c r="E13343" s="146">
        <v>7176.75</v>
      </c>
    </row>
    <row r="13344" spans="2:5" x14ac:dyDescent="0.2">
      <c r="B13344" s="144" t="s">
        <v>50942</v>
      </c>
      <c r="C13344" s="145" t="s">
        <v>50943</v>
      </c>
      <c r="D13344" s="145" t="s">
        <v>1549</v>
      </c>
      <c r="E13344" s="146">
        <v>7204.8</v>
      </c>
    </row>
    <row r="13345" spans="2:5" x14ac:dyDescent="0.2">
      <c r="B13345" s="144" t="s">
        <v>50944</v>
      </c>
      <c r="C13345" s="145" t="s">
        <v>50945</v>
      </c>
      <c r="D13345" s="145" t="s">
        <v>1549</v>
      </c>
      <c r="E13345" s="146">
        <v>28443.42</v>
      </c>
    </row>
    <row r="13346" spans="2:5" x14ac:dyDescent="0.2">
      <c r="B13346" s="144" t="s">
        <v>50946</v>
      </c>
      <c r="C13346" s="145" t="s">
        <v>50947</v>
      </c>
      <c r="D13346" s="145" t="s">
        <v>1549</v>
      </c>
      <c r="E13346" s="146">
        <v>10375.969999999999</v>
      </c>
    </row>
    <row r="13347" spans="2:5" x14ac:dyDescent="0.2">
      <c r="B13347" s="144" t="s">
        <v>50948</v>
      </c>
      <c r="C13347" s="145" t="s">
        <v>50949</v>
      </c>
      <c r="D13347" s="145" t="s">
        <v>1549</v>
      </c>
      <c r="E13347" s="146">
        <v>10499.96</v>
      </c>
    </row>
    <row r="13348" spans="2:5" x14ac:dyDescent="0.2">
      <c r="B13348" s="144" t="s">
        <v>50950</v>
      </c>
      <c r="C13348" s="145" t="s">
        <v>50951</v>
      </c>
      <c r="D13348" s="145" t="s">
        <v>1549</v>
      </c>
      <c r="E13348" s="146">
        <v>37495.32</v>
      </c>
    </row>
    <row r="13349" spans="2:5" x14ac:dyDescent="0.2">
      <c r="B13349" s="144" t="s">
        <v>50952</v>
      </c>
      <c r="C13349" s="145" t="s">
        <v>50953</v>
      </c>
      <c r="D13349" s="145" t="s">
        <v>1549</v>
      </c>
      <c r="E13349" s="146">
        <v>19980.91</v>
      </c>
    </row>
    <row r="13350" spans="2:5" x14ac:dyDescent="0.2">
      <c r="B13350" s="144" t="s">
        <v>50954</v>
      </c>
      <c r="C13350" s="145" t="s">
        <v>50955</v>
      </c>
      <c r="D13350" s="145" t="s">
        <v>1549</v>
      </c>
      <c r="E13350" s="146">
        <v>32856.879999999997</v>
      </c>
    </row>
    <row r="13351" spans="2:5" x14ac:dyDescent="0.2">
      <c r="B13351" s="144" t="s">
        <v>50956</v>
      </c>
      <c r="C13351" s="145" t="s">
        <v>50957</v>
      </c>
      <c r="D13351" s="145" t="s">
        <v>1549</v>
      </c>
      <c r="E13351" s="146">
        <v>48544.82</v>
      </c>
    </row>
    <row r="13352" spans="2:5" x14ac:dyDescent="0.2">
      <c r="B13352" s="144" t="s">
        <v>50958</v>
      </c>
      <c r="C13352" s="145" t="s">
        <v>50959</v>
      </c>
      <c r="D13352" s="145" t="s">
        <v>1549</v>
      </c>
      <c r="E13352" s="146">
        <v>67741.899999999994</v>
      </c>
    </row>
    <row r="13353" spans="2:5" x14ac:dyDescent="0.2">
      <c r="B13353" s="144" t="s">
        <v>50960</v>
      </c>
      <c r="C13353" s="145" t="s">
        <v>50961</v>
      </c>
      <c r="D13353" s="145" t="s">
        <v>1549</v>
      </c>
      <c r="E13353" s="146">
        <v>136265.26999999999</v>
      </c>
    </row>
    <row r="13354" spans="2:5" x14ac:dyDescent="0.2">
      <c r="B13354" s="144" t="s">
        <v>50962</v>
      </c>
      <c r="C13354" s="145" t="s">
        <v>50963</v>
      </c>
      <c r="D13354" s="145" t="s">
        <v>1549</v>
      </c>
      <c r="E13354" s="146">
        <v>21431.74</v>
      </c>
    </row>
    <row r="13355" spans="2:5" x14ac:dyDescent="0.2">
      <c r="B13355" s="144" t="s">
        <v>50964</v>
      </c>
      <c r="C13355" s="145" t="s">
        <v>50965</v>
      </c>
      <c r="D13355" s="145" t="s">
        <v>1549</v>
      </c>
      <c r="E13355" s="146">
        <v>1521</v>
      </c>
    </row>
    <row r="13356" spans="2:5" x14ac:dyDescent="0.2">
      <c r="B13356" s="144" t="s">
        <v>50966</v>
      </c>
      <c r="C13356" s="145" t="s">
        <v>50967</v>
      </c>
      <c r="D13356" s="145" t="s">
        <v>1549</v>
      </c>
      <c r="E13356" s="146">
        <v>4425</v>
      </c>
    </row>
    <row r="13357" spans="2:5" x14ac:dyDescent="0.2">
      <c r="B13357" s="144" t="s">
        <v>50968</v>
      </c>
      <c r="C13357" s="145" t="s">
        <v>50969</v>
      </c>
      <c r="D13357" s="145" t="s">
        <v>1549</v>
      </c>
      <c r="E13357" s="146">
        <v>1111.1400000000001</v>
      </c>
    </row>
    <row r="13358" spans="2:5" x14ac:dyDescent="0.2">
      <c r="B13358" s="144" t="s">
        <v>50970</v>
      </c>
      <c r="C13358" s="145" t="s">
        <v>50971</v>
      </c>
      <c r="D13358" s="145" t="s">
        <v>1549</v>
      </c>
      <c r="E13358" s="146">
        <v>1173.6400000000001</v>
      </c>
    </row>
    <row r="13359" spans="2:5" x14ac:dyDescent="0.2">
      <c r="B13359" s="144" t="s">
        <v>50972</v>
      </c>
      <c r="C13359" s="145" t="s">
        <v>50973</v>
      </c>
      <c r="D13359" s="145" t="s">
        <v>1549</v>
      </c>
      <c r="E13359" s="146">
        <v>1936.4</v>
      </c>
    </row>
    <row r="13360" spans="2:5" x14ac:dyDescent="0.2">
      <c r="B13360" s="144" t="s">
        <v>50974</v>
      </c>
      <c r="C13360" s="145" t="s">
        <v>50975</v>
      </c>
      <c r="D13360" s="145" t="s">
        <v>1549</v>
      </c>
      <c r="E13360" s="146">
        <v>3412.13</v>
      </c>
    </row>
    <row r="13361" spans="2:5" x14ac:dyDescent="0.2">
      <c r="B13361" s="144" t="s">
        <v>50976</v>
      </c>
      <c r="C13361" s="145" t="s">
        <v>50977</v>
      </c>
      <c r="D13361" s="145" t="s">
        <v>1549</v>
      </c>
      <c r="E13361" s="146">
        <v>5299.92</v>
      </c>
    </row>
    <row r="13362" spans="2:5" x14ac:dyDescent="0.2">
      <c r="B13362" s="144" t="s">
        <v>50978</v>
      </c>
      <c r="C13362" s="145" t="s">
        <v>50979</v>
      </c>
      <c r="D13362" s="145" t="s">
        <v>1549</v>
      </c>
      <c r="E13362" s="146">
        <v>6289.53</v>
      </c>
    </row>
    <row r="13363" spans="2:5" x14ac:dyDescent="0.2">
      <c r="B13363" s="144" t="s">
        <v>50980</v>
      </c>
      <c r="C13363" s="145" t="s">
        <v>50981</v>
      </c>
      <c r="D13363" s="145" t="s">
        <v>1549</v>
      </c>
      <c r="E13363" s="146">
        <v>7903</v>
      </c>
    </row>
    <row r="13364" spans="2:5" x14ac:dyDescent="0.2">
      <c r="B13364" s="144" t="s">
        <v>50982</v>
      </c>
      <c r="C13364" s="145" t="s">
        <v>50983</v>
      </c>
      <c r="D13364" s="145" t="s">
        <v>1549</v>
      </c>
      <c r="E13364" s="146">
        <v>2581.39</v>
      </c>
    </row>
    <row r="13365" spans="2:5" x14ac:dyDescent="0.2">
      <c r="B13365" s="144" t="s">
        <v>50984</v>
      </c>
      <c r="C13365" s="145" t="s">
        <v>50985</v>
      </c>
      <c r="D13365" s="145" t="s">
        <v>1549</v>
      </c>
      <c r="E13365" s="146">
        <v>3056.9</v>
      </c>
    </row>
    <row r="13366" spans="2:5" x14ac:dyDescent="0.2">
      <c r="B13366" s="144" t="s">
        <v>50986</v>
      </c>
      <c r="C13366" s="145" t="s">
        <v>50987</v>
      </c>
      <c r="D13366" s="145" t="s">
        <v>1549</v>
      </c>
      <c r="E13366" s="146">
        <v>3940.01</v>
      </c>
    </row>
    <row r="13367" spans="2:5" x14ac:dyDescent="0.2">
      <c r="B13367" s="144" t="s">
        <v>50988</v>
      </c>
      <c r="C13367" s="145" t="s">
        <v>50989</v>
      </c>
      <c r="D13367" s="145" t="s">
        <v>1549</v>
      </c>
      <c r="E13367" s="146">
        <v>4080</v>
      </c>
    </row>
    <row r="13368" spans="2:5" x14ac:dyDescent="0.2">
      <c r="B13368" s="144" t="s">
        <v>50990</v>
      </c>
      <c r="C13368" s="145" t="s">
        <v>50991</v>
      </c>
      <c r="D13368" s="145" t="s">
        <v>1549</v>
      </c>
      <c r="E13368" s="146">
        <v>6391.78</v>
      </c>
    </row>
    <row r="13369" spans="2:5" x14ac:dyDescent="0.2">
      <c r="B13369" s="144" t="s">
        <v>50992</v>
      </c>
      <c r="C13369" s="145" t="s">
        <v>50993</v>
      </c>
      <c r="D13369" s="145" t="s">
        <v>1549</v>
      </c>
      <c r="E13369" s="146">
        <v>6982</v>
      </c>
    </row>
    <row r="13370" spans="2:5" x14ac:dyDescent="0.2">
      <c r="B13370" s="144" t="s">
        <v>50994</v>
      </c>
      <c r="C13370" s="145" t="s">
        <v>50995</v>
      </c>
      <c r="D13370" s="145" t="s">
        <v>1549</v>
      </c>
      <c r="E13370" s="146">
        <v>18593</v>
      </c>
    </row>
    <row r="13371" spans="2:5" x14ac:dyDescent="0.2">
      <c r="B13371" s="144" t="s">
        <v>50996</v>
      </c>
      <c r="C13371" s="145" t="s">
        <v>50997</v>
      </c>
      <c r="D13371" s="145" t="s">
        <v>1549</v>
      </c>
      <c r="E13371" s="146">
        <v>29528</v>
      </c>
    </row>
    <row r="13372" spans="2:5" x14ac:dyDescent="0.2">
      <c r="B13372" s="144" t="s">
        <v>50998</v>
      </c>
      <c r="C13372" s="145" t="s">
        <v>50999</v>
      </c>
      <c r="D13372" s="145" t="s">
        <v>1549</v>
      </c>
      <c r="E13372" s="146">
        <v>6.06</v>
      </c>
    </row>
    <row r="13373" spans="2:5" x14ac:dyDescent="0.2">
      <c r="B13373" s="144" t="s">
        <v>51000</v>
      </c>
      <c r="C13373" s="145" t="s">
        <v>51001</v>
      </c>
      <c r="D13373" s="145" t="s">
        <v>1549</v>
      </c>
      <c r="E13373" s="146">
        <v>20.6</v>
      </c>
    </row>
    <row r="13374" spans="2:5" ht="15.75" x14ac:dyDescent="0.2">
      <c r="B13374" s="147" t="s">
        <v>51002</v>
      </c>
      <c r="C13374" s="147"/>
      <c r="D13374" s="147"/>
      <c r="E13374" s="147"/>
    </row>
    <row r="13375" spans="2:5" ht="25.5" x14ac:dyDescent="0.2">
      <c r="B13375" s="141" t="s">
        <v>36189</v>
      </c>
      <c r="C13375" s="142" t="s">
        <v>36190</v>
      </c>
      <c r="D13375" s="142" t="s">
        <v>36191</v>
      </c>
      <c r="E13375" s="143" t="s">
        <v>36192</v>
      </c>
    </row>
    <row r="13376" spans="2:5" x14ac:dyDescent="0.2">
      <c r="B13376" s="144" t="s">
        <v>51003</v>
      </c>
      <c r="C13376" s="145" t="s">
        <v>51004</v>
      </c>
      <c r="D13376" s="145" t="s">
        <v>1770</v>
      </c>
      <c r="E13376" s="146">
        <v>732.9</v>
      </c>
    </row>
    <row r="13377" spans="2:5" x14ac:dyDescent="0.2">
      <c r="B13377" s="144" t="s">
        <v>51005</v>
      </c>
      <c r="C13377" s="145" t="s">
        <v>51006</v>
      </c>
      <c r="D13377" s="145" t="s">
        <v>1770</v>
      </c>
      <c r="E13377" s="146">
        <v>977.55</v>
      </c>
    </row>
    <row r="13378" spans="2:5" x14ac:dyDescent="0.2">
      <c r="B13378" s="144" t="s">
        <v>51007</v>
      </c>
      <c r="C13378" s="145" t="s">
        <v>51008</v>
      </c>
      <c r="D13378" s="145" t="s">
        <v>1770</v>
      </c>
      <c r="E13378" s="146">
        <v>1222.2</v>
      </c>
    </row>
    <row r="13379" spans="2:5" x14ac:dyDescent="0.2">
      <c r="B13379" s="144" t="s">
        <v>51009</v>
      </c>
      <c r="C13379" s="145" t="s">
        <v>51010</v>
      </c>
      <c r="D13379" s="145" t="s">
        <v>1770</v>
      </c>
      <c r="E13379" s="146">
        <v>1861.65</v>
      </c>
    </row>
    <row r="13380" spans="2:5" x14ac:dyDescent="0.2">
      <c r="B13380" s="144" t="s">
        <v>51011</v>
      </c>
      <c r="C13380" s="145" t="s">
        <v>51012</v>
      </c>
      <c r="D13380" s="145" t="s">
        <v>1770</v>
      </c>
      <c r="E13380" s="146">
        <v>2172.23</v>
      </c>
    </row>
    <row r="13381" spans="2:5" x14ac:dyDescent="0.2">
      <c r="B13381" s="144" t="s">
        <v>51013</v>
      </c>
      <c r="C13381" s="145" t="s">
        <v>51014</v>
      </c>
      <c r="D13381" s="145" t="s">
        <v>1770</v>
      </c>
      <c r="E13381" s="146">
        <v>2482.1999999999998</v>
      </c>
    </row>
    <row r="13382" spans="2:5" x14ac:dyDescent="0.2">
      <c r="B13382" s="144" t="s">
        <v>51015</v>
      </c>
      <c r="C13382" s="145" t="s">
        <v>51016</v>
      </c>
      <c r="D13382" s="145" t="s">
        <v>1770</v>
      </c>
      <c r="E13382" s="146">
        <v>2793</v>
      </c>
    </row>
    <row r="13383" spans="2:5" x14ac:dyDescent="0.2">
      <c r="B13383" s="144" t="s">
        <v>51017</v>
      </c>
      <c r="C13383" s="145" t="s">
        <v>51018</v>
      </c>
      <c r="D13383" s="145" t="s">
        <v>1770</v>
      </c>
      <c r="E13383" s="146">
        <v>3103.19</v>
      </c>
    </row>
    <row r="13384" spans="2:5" ht="22.5" x14ac:dyDescent="0.2">
      <c r="B13384" s="144" t="s">
        <v>51019</v>
      </c>
      <c r="C13384" s="145" t="s">
        <v>51020</v>
      </c>
      <c r="D13384" s="145" t="s">
        <v>1770</v>
      </c>
      <c r="E13384" s="146">
        <v>3723.82</v>
      </c>
    </row>
    <row r="13385" spans="2:5" x14ac:dyDescent="0.2">
      <c r="B13385" s="144" t="s">
        <v>51021</v>
      </c>
      <c r="C13385" s="145" t="s">
        <v>51022</v>
      </c>
      <c r="D13385" s="145" t="s">
        <v>1770</v>
      </c>
      <c r="E13385" s="146">
        <v>4654.78</v>
      </c>
    </row>
    <row r="13386" spans="2:5" x14ac:dyDescent="0.2">
      <c r="B13386" s="144" t="s">
        <v>51023</v>
      </c>
      <c r="C13386" s="145" t="s">
        <v>51024</v>
      </c>
      <c r="D13386" s="145" t="s">
        <v>1770</v>
      </c>
      <c r="E13386" s="146">
        <v>6206.37</v>
      </c>
    </row>
    <row r="13387" spans="2:5" x14ac:dyDescent="0.2">
      <c r="B13387" s="144" t="s">
        <v>51025</v>
      </c>
      <c r="C13387" s="145" t="s">
        <v>51026</v>
      </c>
      <c r="D13387" s="145" t="s">
        <v>1770</v>
      </c>
      <c r="E13387" s="146">
        <v>4413.32</v>
      </c>
    </row>
    <row r="13388" spans="2:5" x14ac:dyDescent="0.2">
      <c r="B13388" s="144" t="s">
        <v>51027</v>
      </c>
      <c r="C13388" s="145" t="s">
        <v>51028</v>
      </c>
      <c r="D13388" s="145" t="s">
        <v>1770</v>
      </c>
      <c r="E13388" s="146">
        <v>5295.29</v>
      </c>
    </row>
    <row r="13389" spans="2:5" x14ac:dyDescent="0.2">
      <c r="B13389" s="144" t="s">
        <v>51029</v>
      </c>
      <c r="C13389" s="145" t="s">
        <v>51030</v>
      </c>
      <c r="D13389" s="145" t="s">
        <v>1770</v>
      </c>
      <c r="E13389" s="146">
        <v>6178.41</v>
      </c>
    </row>
    <row r="13390" spans="2:5" x14ac:dyDescent="0.2">
      <c r="B13390" s="144" t="s">
        <v>51031</v>
      </c>
      <c r="C13390" s="145" t="s">
        <v>51032</v>
      </c>
      <c r="D13390" s="145" t="s">
        <v>1770</v>
      </c>
      <c r="E13390" s="146">
        <v>7060.38</v>
      </c>
    </row>
    <row r="13391" spans="2:5" x14ac:dyDescent="0.2">
      <c r="B13391" s="144" t="s">
        <v>51033</v>
      </c>
      <c r="C13391" s="145" t="s">
        <v>51034</v>
      </c>
      <c r="D13391" s="145" t="s">
        <v>1770</v>
      </c>
      <c r="E13391" s="146">
        <v>1334.53</v>
      </c>
    </row>
    <row r="13392" spans="2:5" x14ac:dyDescent="0.2">
      <c r="B13392" s="144" t="s">
        <v>51035</v>
      </c>
      <c r="C13392" s="145" t="s">
        <v>51036</v>
      </c>
      <c r="D13392" s="145" t="s">
        <v>1770</v>
      </c>
      <c r="E13392" s="146">
        <v>1556.76</v>
      </c>
    </row>
    <row r="13393" spans="2:5" x14ac:dyDescent="0.2">
      <c r="B13393" s="144" t="s">
        <v>51037</v>
      </c>
      <c r="C13393" s="145" t="s">
        <v>51038</v>
      </c>
      <c r="D13393" s="145" t="s">
        <v>1770</v>
      </c>
      <c r="E13393" s="146">
        <v>1778.99</v>
      </c>
    </row>
    <row r="13394" spans="2:5" x14ac:dyDescent="0.2">
      <c r="B13394" s="144" t="s">
        <v>51039</v>
      </c>
      <c r="C13394" s="145" t="s">
        <v>51040</v>
      </c>
      <c r="D13394" s="145" t="s">
        <v>1770</v>
      </c>
      <c r="E13394" s="146">
        <v>513.9</v>
      </c>
    </row>
    <row r="13395" spans="2:5" x14ac:dyDescent="0.2">
      <c r="B13395" s="144" t="s">
        <v>51041</v>
      </c>
      <c r="C13395" s="145" t="s">
        <v>51042</v>
      </c>
      <c r="D13395" s="145" t="s">
        <v>1770</v>
      </c>
      <c r="E13395" s="146">
        <v>684.05</v>
      </c>
    </row>
    <row r="13396" spans="2:5" x14ac:dyDescent="0.2">
      <c r="B13396" s="144" t="s">
        <v>51043</v>
      </c>
      <c r="C13396" s="145" t="s">
        <v>51044</v>
      </c>
      <c r="D13396" s="145" t="s">
        <v>1770</v>
      </c>
      <c r="E13396" s="146">
        <v>855.35</v>
      </c>
    </row>
    <row r="13397" spans="2:5" x14ac:dyDescent="0.2">
      <c r="B13397" s="144" t="s">
        <v>51045</v>
      </c>
      <c r="C13397" s="145" t="s">
        <v>51046</v>
      </c>
      <c r="D13397" s="145" t="s">
        <v>1770</v>
      </c>
      <c r="E13397" s="146">
        <v>2012.79</v>
      </c>
    </row>
    <row r="13398" spans="2:5" x14ac:dyDescent="0.2">
      <c r="B13398" s="144" t="s">
        <v>51047</v>
      </c>
      <c r="C13398" s="145" t="s">
        <v>51048</v>
      </c>
      <c r="D13398" s="145" t="s">
        <v>1770</v>
      </c>
      <c r="E13398" s="146">
        <v>2347.29</v>
      </c>
    </row>
    <row r="13399" spans="2:5" x14ac:dyDescent="0.2">
      <c r="B13399" s="144" t="s">
        <v>51049</v>
      </c>
      <c r="C13399" s="145" t="s">
        <v>51050</v>
      </c>
      <c r="D13399" s="145" t="s">
        <v>1770</v>
      </c>
      <c r="E13399" s="146">
        <v>2682.95</v>
      </c>
    </row>
    <row r="13400" spans="2:5" x14ac:dyDescent="0.2">
      <c r="B13400" s="144" t="s">
        <v>51051</v>
      </c>
      <c r="C13400" s="145" t="s">
        <v>51052</v>
      </c>
      <c r="D13400" s="145" t="s">
        <v>1770</v>
      </c>
      <c r="E13400" s="146">
        <v>3018.6</v>
      </c>
    </row>
    <row r="13401" spans="2:5" x14ac:dyDescent="0.2">
      <c r="B13401" s="144" t="s">
        <v>51053</v>
      </c>
      <c r="C13401" s="145" t="s">
        <v>51054</v>
      </c>
      <c r="D13401" s="145" t="s">
        <v>1770</v>
      </c>
      <c r="E13401" s="146">
        <v>3354.26</v>
      </c>
    </row>
    <row r="13402" spans="2:5" x14ac:dyDescent="0.2">
      <c r="B13402" s="144" t="s">
        <v>51055</v>
      </c>
      <c r="C13402" s="145" t="s">
        <v>51056</v>
      </c>
      <c r="D13402" s="145" t="s">
        <v>1770</v>
      </c>
      <c r="E13402" s="146">
        <v>4024.42</v>
      </c>
    </row>
    <row r="13403" spans="2:5" x14ac:dyDescent="0.2">
      <c r="B13403" s="144" t="s">
        <v>51057</v>
      </c>
      <c r="C13403" s="145" t="s">
        <v>51058</v>
      </c>
      <c r="D13403" s="145" t="s">
        <v>1770</v>
      </c>
      <c r="E13403" s="146">
        <v>1694.49</v>
      </c>
    </row>
    <row r="13404" spans="2:5" x14ac:dyDescent="0.2">
      <c r="B13404" s="144" t="s">
        <v>51059</v>
      </c>
      <c r="C13404" s="145" t="s">
        <v>51060</v>
      </c>
      <c r="D13404" s="145" t="s">
        <v>1770</v>
      </c>
      <c r="E13404" s="146">
        <v>2259.3200000000002</v>
      </c>
    </row>
    <row r="13405" spans="2:5" x14ac:dyDescent="0.2">
      <c r="B13405" s="144" t="s">
        <v>51061</v>
      </c>
      <c r="C13405" s="145" t="s">
        <v>51062</v>
      </c>
      <c r="D13405" s="145" t="s">
        <v>1770</v>
      </c>
      <c r="E13405" s="146">
        <v>2541.7399999999998</v>
      </c>
    </row>
    <row r="13406" spans="2:5" x14ac:dyDescent="0.2">
      <c r="B13406" s="144" t="s">
        <v>51063</v>
      </c>
      <c r="C13406" s="145" t="s">
        <v>51064</v>
      </c>
      <c r="D13406" s="145" t="s">
        <v>1770</v>
      </c>
      <c r="E13406" s="146">
        <v>2824.15</v>
      </c>
    </row>
    <row r="13407" spans="2:5" x14ac:dyDescent="0.2">
      <c r="B13407" s="144" t="s">
        <v>51065</v>
      </c>
      <c r="C13407" s="145" t="s">
        <v>51066</v>
      </c>
      <c r="D13407" s="145" t="s">
        <v>1770</v>
      </c>
      <c r="E13407" s="146">
        <v>732.56</v>
      </c>
    </row>
    <row r="13408" spans="2:5" x14ac:dyDescent="0.2">
      <c r="B13408" s="144" t="s">
        <v>51067</v>
      </c>
      <c r="C13408" s="145" t="s">
        <v>51068</v>
      </c>
      <c r="D13408" s="145" t="s">
        <v>1770</v>
      </c>
      <c r="E13408" s="146">
        <v>978.01</v>
      </c>
    </row>
    <row r="13409" spans="2:5" x14ac:dyDescent="0.2">
      <c r="B13409" s="144" t="s">
        <v>51069</v>
      </c>
      <c r="C13409" s="145" t="s">
        <v>51070</v>
      </c>
      <c r="D13409" s="145" t="s">
        <v>1770</v>
      </c>
      <c r="E13409" s="146">
        <v>1222.2</v>
      </c>
    </row>
    <row r="13410" spans="2:5" ht="15.75" x14ac:dyDescent="0.2">
      <c r="B13410" s="147" t="s">
        <v>51071</v>
      </c>
      <c r="C13410" s="147"/>
      <c r="D13410" s="147"/>
      <c r="E13410" s="147"/>
    </row>
    <row r="13411" spans="2:5" ht="25.5" x14ac:dyDescent="0.2">
      <c r="B13411" s="141" t="s">
        <v>36189</v>
      </c>
      <c r="C13411" s="142" t="s">
        <v>36190</v>
      </c>
      <c r="D13411" s="142" t="s">
        <v>36191</v>
      </c>
      <c r="E13411" s="143" t="s">
        <v>36192</v>
      </c>
    </row>
    <row r="13412" spans="2:5" x14ac:dyDescent="0.2">
      <c r="B13412" s="144" t="s">
        <v>51072</v>
      </c>
      <c r="C13412" s="145" t="s">
        <v>51073</v>
      </c>
      <c r="D13412" s="145" t="s">
        <v>1549</v>
      </c>
      <c r="E13412" s="146">
        <v>556.86</v>
      </c>
    </row>
    <row r="13413" spans="2:5" x14ac:dyDescent="0.2">
      <c r="B13413" s="144" t="s">
        <v>51074</v>
      </c>
      <c r="C13413" s="145" t="s">
        <v>51075</v>
      </c>
      <c r="D13413" s="145" t="s">
        <v>1549</v>
      </c>
      <c r="E13413" s="146">
        <v>645.08000000000004</v>
      </c>
    </row>
    <row r="13414" spans="2:5" x14ac:dyDescent="0.2">
      <c r="B13414" s="144" t="s">
        <v>51076</v>
      </c>
      <c r="C13414" s="145" t="s">
        <v>51077</v>
      </c>
      <c r="D13414" s="145" t="s">
        <v>1549</v>
      </c>
      <c r="E13414" s="146">
        <v>716.76</v>
      </c>
    </row>
    <row r="13415" spans="2:5" x14ac:dyDescent="0.2">
      <c r="B13415" s="144" t="s">
        <v>51078</v>
      </c>
      <c r="C13415" s="145" t="s">
        <v>51079</v>
      </c>
      <c r="D13415" s="145" t="s">
        <v>1549</v>
      </c>
      <c r="E13415" s="146">
        <v>915.24</v>
      </c>
    </row>
    <row r="13416" spans="2:5" x14ac:dyDescent="0.2">
      <c r="B13416" s="144" t="s">
        <v>51080</v>
      </c>
      <c r="C13416" s="145" t="s">
        <v>51081</v>
      </c>
      <c r="D13416" s="145" t="s">
        <v>1549</v>
      </c>
      <c r="E13416" s="146">
        <v>1124.75</v>
      </c>
    </row>
    <row r="13417" spans="2:5" x14ac:dyDescent="0.2">
      <c r="B13417" s="144" t="s">
        <v>51082</v>
      </c>
      <c r="C13417" s="145" t="s">
        <v>51083</v>
      </c>
      <c r="D13417" s="145" t="s">
        <v>1549</v>
      </c>
      <c r="E13417" s="146">
        <v>1350.81</v>
      </c>
    </row>
    <row r="13418" spans="2:5" x14ac:dyDescent="0.2">
      <c r="B13418" s="144" t="s">
        <v>51084</v>
      </c>
      <c r="C13418" s="145" t="s">
        <v>51085</v>
      </c>
      <c r="D13418" s="145" t="s">
        <v>1549</v>
      </c>
      <c r="E13418" s="146">
        <v>1709.19</v>
      </c>
    </row>
    <row r="13419" spans="2:5" x14ac:dyDescent="0.2">
      <c r="B13419" s="144" t="s">
        <v>51086</v>
      </c>
      <c r="C13419" s="145" t="s">
        <v>51087</v>
      </c>
      <c r="D13419" s="145" t="s">
        <v>1549</v>
      </c>
      <c r="E13419" s="146">
        <v>14588.72</v>
      </c>
    </row>
    <row r="13420" spans="2:5" x14ac:dyDescent="0.2">
      <c r="B13420" s="144" t="s">
        <v>51088</v>
      </c>
      <c r="C13420" s="145" t="s">
        <v>51089</v>
      </c>
      <c r="D13420" s="145" t="s">
        <v>1549</v>
      </c>
      <c r="E13420" s="146">
        <v>12737.01</v>
      </c>
    </row>
    <row r="13421" spans="2:5" x14ac:dyDescent="0.2">
      <c r="B13421" s="144" t="s">
        <v>51090</v>
      </c>
      <c r="C13421" s="145" t="s">
        <v>51091</v>
      </c>
      <c r="D13421" s="145" t="s">
        <v>1549</v>
      </c>
      <c r="E13421" s="146">
        <v>16162.32</v>
      </c>
    </row>
    <row r="13422" spans="2:5" x14ac:dyDescent="0.2">
      <c r="B13422" s="144" t="s">
        <v>51092</v>
      </c>
      <c r="C13422" s="145" t="s">
        <v>51093</v>
      </c>
      <c r="D13422" s="145" t="s">
        <v>1549</v>
      </c>
      <c r="E13422" s="146">
        <v>19798.98</v>
      </c>
    </row>
    <row r="13423" spans="2:5" x14ac:dyDescent="0.2">
      <c r="B13423" s="144" t="s">
        <v>51094</v>
      </c>
      <c r="C13423" s="145" t="s">
        <v>51095</v>
      </c>
      <c r="D13423" s="145" t="s">
        <v>1549</v>
      </c>
      <c r="E13423" s="146">
        <v>24786.93</v>
      </c>
    </row>
    <row r="13424" spans="2:5" x14ac:dyDescent="0.2">
      <c r="B13424" s="144" t="s">
        <v>51096</v>
      </c>
      <c r="C13424" s="145" t="s">
        <v>51097</v>
      </c>
      <c r="D13424" s="145" t="s">
        <v>1549</v>
      </c>
      <c r="E13424" s="146">
        <v>35821.56</v>
      </c>
    </row>
    <row r="13425" spans="2:5" x14ac:dyDescent="0.2">
      <c r="B13425" s="144" t="s">
        <v>51098</v>
      </c>
      <c r="C13425" s="145" t="s">
        <v>51099</v>
      </c>
      <c r="D13425" s="145" t="s">
        <v>1549</v>
      </c>
      <c r="E13425" s="146">
        <v>45155.57</v>
      </c>
    </row>
    <row r="13426" spans="2:5" x14ac:dyDescent="0.2">
      <c r="B13426" s="144" t="s">
        <v>51100</v>
      </c>
      <c r="C13426" s="145" t="s">
        <v>51101</v>
      </c>
      <c r="D13426" s="145" t="s">
        <v>1549</v>
      </c>
      <c r="E13426" s="146">
        <v>61828.39</v>
      </c>
    </row>
    <row r="13427" spans="2:5" x14ac:dyDescent="0.2">
      <c r="B13427" s="144" t="s">
        <v>51102</v>
      </c>
      <c r="C13427" s="145" t="s">
        <v>51103</v>
      </c>
      <c r="D13427" s="145" t="s">
        <v>1549</v>
      </c>
      <c r="E13427" s="146">
        <v>63773.55</v>
      </c>
    </row>
    <row r="13428" spans="2:5" x14ac:dyDescent="0.2">
      <c r="B13428" s="144" t="s">
        <v>51104</v>
      </c>
      <c r="C13428" s="145" t="s">
        <v>51105</v>
      </c>
      <c r="D13428" s="145" t="s">
        <v>1549</v>
      </c>
      <c r="E13428" s="146">
        <v>14588.72</v>
      </c>
    </row>
    <row r="13429" spans="2:5" x14ac:dyDescent="0.2">
      <c r="B13429" s="144" t="s">
        <v>51106</v>
      </c>
      <c r="C13429" s="145" t="s">
        <v>51107</v>
      </c>
      <c r="D13429" s="145" t="s">
        <v>1549</v>
      </c>
      <c r="E13429" s="146">
        <v>20563.150000000001</v>
      </c>
    </row>
    <row r="13430" spans="2:5" x14ac:dyDescent="0.2">
      <c r="B13430" s="144" t="s">
        <v>51108</v>
      </c>
      <c r="C13430" s="145" t="s">
        <v>51109</v>
      </c>
      <c r="D13430" s="145" t="s">
        <v>1549</v>
      </c>
      <c r="E13430" s="146">
        <v>22925.13</v>
      </c>
    </row>
    <row r="13431" spans="2:5" x14ac:dyDescent="0.2">
      <c r="B13431" s="144" t="s">
        <v>51110</v>
      </c>
      <c r="C13431" s="145" t="s">
        <v>51111</v>
      </c>
      <c r="D13431" s="145" t="s">
        <v>1549</v>
      </c>
      <c r="E13431" s="146">
        <v>26259.7</v>
      </c>
    </row>
    <row r="13432" spans="2:5" x14ac:dyDescent="0.2">
      <c r="B13432" s="144" t="s">
        <v>51112</v>
      </c>
      <c r="C13432" s="145" t="s">
        <v>51113</v>
      </c>
      <c r="D13432" s="145" t="s">
        <v>1549</v>
      </c>
      <c r="E13432" s="146">
        <v>31295.59</v>
      </c>
    </row>
    <row r="13433" spans="2:5" x14ac:dyDescent="0.2">
      <c r="B13433" s="144" t="s">
        <v>51114</v>
      </c>
      <c r="C13433" s="145" t="s">
        <v>51115</v>
      </c>
      <c r="D13433" s="145" t="s">
        <v>1549</v>
      </c>
      <c r="E13433" s="146">
        <v>42066.92</v>
      </c>
    </row>
    <row r="13434" spans="2:5" x14ac:dyDescent="0.2">
      <c r="B13434" s="144" t="s">
        <v>51116</v>
      </c>
      <c r="C13434" s="145" t="s">
        <v>51117</v>
      </c>
      <c r="D13434" s="145" t="s">
        <v>1549</v>
      </c>
      <c r="E13434" s="146">
        <v>57417.04</v>
      </c>
    </row>
    <row r="13435" spans="2:5" x14ac:dyDescent="0.2">
      <c r="B13435" s="144" t="s">
        <v>51118</v>
      </c>
      <c r="C13435" s="145" t="s">
        <v>51119</v>
      </c>
      <c r="D13435" s="145" t="s">
        <v>1549</v>
      </c>
      <c r="E13435" s="146">
        <v>65162.95</v>
      </c>
    </row>
    <row r="13436" spans="2:5" x14ac:dyDescent="0.2">
      <c r="B13436" s="144" t="s">
        <v>51120</v>
      </c>
      <c r="C13436" s="145" t="s">
        <v>51121</v>
      </c>
      <c r="D13436" s="145" t="s">
        <v>1549</v>
      </c>
      <c r="E13436" s="146">
        <v>67941.759999999995</v>
      </c>
    </row>
    <row r="13437" spans="2:5" ht="22.5" x14ac:dyDescent="0.2">
      <c r="B13437" s="144" t="s">
        <v>51122</v>
      </c>
      <c r="C13437" s="145" t="s">
        <v>51123</v>
      </c>
      <c r="D13437" s="145" t="s">
        <v>1549</v>
      </c>
      <c r="E13437" s="146">
        <v>37235.97</v>
      </c>
    </row>
    <row r="13438" spans="2:5" ht="22.5" x14ac:dyDescent="0.2">
      <c r="B13438" s="144" t="s">
        <v>51124</v>
      </c>
      <c r="C13438" s="145" t="s">
        <v>51125</v>
      </c>
      <c r="D13438" s="145" t="s">
        <v>1549</v>
      </c>
      <c r="E13438" s="146">
        <v>22091.49</v>
      </c>
    </row>
    <row r="13439" spans="2:5" ht="22.5" x14ac:dyDescent="0.2">
      <c r="B13439" s="144" t="s">
        <v>51126</v>
      </c>
      <c r="C13439" s="145" t="s">
        <v>51127</v>
      </c>
      <c r="D13439" s="145" t="s">
        <v>1549</v>
      </c>
      <c r="E13439" s="146">
        <v>23480.89</v>
      </c>
    </row>
    <row r="13440" spans="2:5" ht="22.5" x14ac:dyDescent="0.2">
      <c r="B13440" s="144" t="s">
        <v>51128</v>
      </c>
      <c r="C13440" s="145" t="s">
        <v>51129</v>
      </c>
      <c r="D13440" s="145" t="s">
        <v>1549</v>
      </c>
      <c r="E13440" s="146">
        <v>24620.2</v>
      </c>
    </row>
    <row r="13441" spans="2:5" ht="22.5" x14ac:dyDescent="0.2">
      <c r="B13441" s="144" t="s">
        <v>51130</v>
      </c>
      <c r="C13441" s="145" t="s">
        <v>51131</v>
      </c>
      <c r="D13441" s="145" t="s">
        <v>1549</v>
      </c>
      <c r="E13441" s="146">
        <v>31817.31</v>
      </c>
    </row>
    <row r="13442" spans="2:5" ht="22.5" x14ac:dyDescent="0.2">
      <c r="B13442" s="144" t="s">
        <v>51132</v>
      </c>
      <c r="C13442" s="145" t="s">
        <v>51133</v>
      </c>
      <c r="D13442" s="145" t="s">
        <v>1549</v>
      </c>
      <c r="E13442" s="146">
        <v>32164.66</v>
      </c>
    </row>
    <row r="13443" spans="2:5" ht="22.5" x14ac:dyDescent="0.2">
      <c r="B13443" s="144" t="s">
        <v>51134</v>
      </c>
      <c r="C13443" s="145" t="s">
        <v>51135</v>
      </c>
      <c r="D13443" s="145" t="s">
        <v>1549</v>
      </c>
      <c r="E13443" s="146">
        <v>80.75</v>
      </c>
    </row>
    <row r="13444" spans="2:5" ht="22.5" x14ac:dyDescent="0.2">
      <c r="B13444" s="144" t="s">
        <v>51136</v>
      </c>
      <c r="C13444" s="145" t="s">
        <v>51137</v>
      </c>
      <c r="D13444" s="145" t="s">
        <v>1549</v>
      </c>
      <c r="E13444" s="146">
        <v>135.26</v>
      </c>
    </row>
    <row r="13445" spans="2:5" ht="22.5" x14ac:dyDescent="0.2">
      <c r="B13445" s="144" t="s">
        <v>51138</v>
      </c>
      <c r="C13445" s="145" t="s">
        <v>51139</v>
      </c>
      <c r="D13445" s="145" t="s">
        <v>1549</v>
      </c>
      <c r="E13445" s="146">
        <v>183.6</v>
      </c>
    </row>
    <row r="13446" spans="2:5" ht="22.5" x14ac:dyDescent="0.2">
      <c r="B13446" s="144" t="s">
        <v>51140</v>
      </c>
      <c r="C13446" s="145" t="s">
        <v>51141</v>
      </c>
      <c r="D13446" s="145" t="s">
        <v>1549</v>
      </c>
      <c r="E13446" s="146">
        <v>318.39</v>
      </c>
    </row>
    <row r="13447" spans="2:5" ht="22.5" x14ac:dyDescent="0.2">
      <c r="B13447" s="144" t="s">
        <v>51142</v>
      </c>
      <c r="C13447" s="145" t="s">
        <v>51143</v>
      </c>
      <c r="D13447" s="145" t="s">
        <v>1549</v>
      </c>
      <c r="E13447" s="146">
        <v>553.55999999999995</v>
      </c>
    </row>
    <row r="13448" spans="2:5" ht="22.5" x14ac:dyDescent="0.2">
      <c r="B13448" s="144" t="s">
        <v>51144</v>
      </c>
      <c r="C13448" s="145" t="s">
        <v>51145</v>
      </c>
      <c r="D13448" s="145" t="s">
        <v>1549</v>
      </c>
      <c r="E13448" s="146">
        <v>796.85</v>
      </c>
    </row>
    <row r="13449" spans="2:5" ht="22.5" x14ac:dyDescent="0.2">
      <c r="B13449" s="144" t="s">
        <v>51146</v>
      </c>
      <c r="C13449" s="145" t="s">
        <v>51147</v>
      </c>
      <c r="D13449" s="145" t="s">
        <v>1549</v>
      </c>
      <c r="E13449" s="146">
        <v>1756.93</v>
      </c>
    </row>
    <row r="13450" spans="2:5" x14ac:dyDescent="0.2">
      <c r="B13450" s="144" t="s">
        <v>51148</v>
      </c>
      <c r="C13450" s="145" t="s">
        <v>51149</v>
      </c>
      <c r="D13450" s="145" t="s">
        <v>5927</v>
      </c>
      <c r="E13450" s="146">
        <v>33.08</v>
      </c>
    </row>
    <row r="13451" spans="2:5" ht="33.75" x14ac:dyDescent="0.2">
      <c r="B13451" s="144" t="s">
        <v>51150</v>
      </c>
      <c r="C13451" s="145" t="s">
        <v>51151</v>
      </c>
      <c r="D13451" s="145" t="s">
        <v>1549</v>
      </c>
      <c r="E13451" s="146">
        <v>135.49</v>
      </c>
    </row>
    <row r="13452" spans="2:5" x14ac:dyDescent="0.2">
      <c r="B13452" s="144" t="s">
        <v>51152</v>
      </c>
      <c r="C13452" s="145" t="s">
        <v>51153</v>
      </c>
      <c r="D13452" s="145" t="s">
        <v>5902</v>
      </c>
      <c r="E13452" s="146">
        <v>4.3</v>
      </c>
    </row>
    <row r="13453" spans="2:5" x14ac:dyDescent="0.2">
      <c r="B13453" s="144" t="s">
        <v>51154</v>
      </c>
      <c r="C13453" s="145" t="s">
        <v>51155</v>
      </c>
      <c r="D13453" s="145" t="s">
        <v>5902</v>
      </c>
      <c r="E13453" s="146">
        <v>1.1100000000000001</v>
      </c>
    </row>
    <row r="13454" spans="2:5" x14ac:dyDescent="0.2">
      <c r="B13454" s="144" t="s">
        <v>51156</v>
      </c>
      <c r="C13454" s="145" t="s">
        <v>51157</v>
      </c>
      <c r="D13454" s="145" t="s">
        <v>5902</v>
      </c>
      <c r="E13454" s="146">
        <v>44.88</v>
      </c>
    </row>
    <row r="13455" spans="2:5" x14ac:dyDescent="0.2">
      <c r="B13455" s="144" t="s">
        <v>51158</v>
      </c>
      <c r="C13455" s="145" t="s">
        <v>51159</v>
      </c>
      <c r="D13455" s="145" t="s">
        <v>1549</v>
      </c>
      <c r="E13455" s="146">
        <v>16.059999999999999</v>
      </c>
    </row>
    <row r="13456" spans="2:5" x14ac:dyDescent="0.2">
      <c r="B13456" s="144" t="s">
        <v>51160</v>
      </c>
      <c r="C13456" s="145" t="s">
        <v>51161</v>
      </c>
      <c r="D13456" s="145" t="s">
        <v>1549</v>
      </c>
      <c r="E13456" s="146">
        <v>9.65</v>
      </c>
    </row>
    <row r="13457" spans="2:5" x14ac:dyDescent="0.2">
      <c r="B13457" s="144" t="s">
        <v>51162</v>
      </c>
      <c r="C13457" s="145" t="s">
        <v>51163</v>
      </c>
      <c r="D13457" s="145" t="s">
        <v>1549</v>
      </c>
      <c r="E13457" s="146">
        <v>11.38</v>
      </c>
    </row>
    <row r="13458" spans="2:5" x14ac:dyDescent="0.2">
      <c r="B13458" s="144" t="s">
        <v>51164</v>
      </c>
      <c r="C13458" s="145" t="s">
        <v>51165</v>
      </c>
      <c r="D13458" s="145" t="s">
        <v>1549</v>
      </c>
      <c r="E13458" s="146">
        <v>57.94</v>
      </c>
    </row>
    <row r="13459" spans="2:5" ht="22.5" x14ac:dyDescent="0.2">
      <c r="B13459" s="144" t="s">
        <v>51166</v>
      </c>
      <c r="C13459" s="145" t="s">
        <v>51167</v>
      </c>
      <c r="D13459" s="145" t="s">
        <v>5902</v>
      </c>
      <c r="E13459" s="146">
        <v>5.49</v>
      </c>
    </row>
    <row r="13460" spans="2:5" x14ac:dyDescent="0.2">
      <c r="B13460" s="144" t="s">
        <v>51168</v>
      </c>
      <c r="C13460" s="145" t="s">
        <v>51169</v>
      </c>
      <c r="D13460" s="145" t="s">
        <v>1549</v>
      </c>
      <c r="E13460" s="146">
        <v>20.03</v>
      </c>
    </row>
    <row r="13461" spans="2:5" x14ac:dyDescent="0.2">
      <c r="B13461" s="144" t="s">
        <v>51170</v>
      </c>
      <c r="C13461" s="145" t="s">
        <v>51171</v>
      </c>
      <c r="D13461" s="145" t="s">
        <v>1549</v>
      </c>
      <c r="E13461" s="146">
        <v>10.8</v>
      </c>
    </row>
    <row r="13462" spans="2:5" x14ac:dyDescent="0.2">
      <c r="B13462" s="144" t="s">
        <v>51172</v>
      </c>
      <c r="C13462" s="145" t="s">
        <v>51173</v>
      </c>
      <c r="D13462" s="145" t="s">
        <v>1549</v>
      </c>
      <c r="E13462" s="146">
        <v>13.28</v>
      </c>
    </row>
    <row r="13463" spans="2:5" ht="22.5" x14ac:dyDescent="0.2">
      <c r="B13463" s="144" t="s">
        <v>51174</v>
      </c>
      <c r="C13463" s="145" t="s">
        <v>51175</v>
      </c>
      <c r="D13463" s="145" t="s">
        <v>1549</v>
      </c>
      <c r="E13463" s="146">
        <v>24.52</v>
      </c>
    </row>
    <row r="13464" spans="2:5" ht="22.5" x14ac:dyDescent="0.2">
      <c r="B13464" s="144" t="s">
        <v>51176</v>
      </c>
      <c r="C13464" s="145" t="s">
        <v>51177</v>
      </c>
      <c r="D13464" s="145" t="s">
        <v>1549</v>
      </c>
      <c r="E13464" s="146">
        <v>40.29</v>
      </c>
    </row>
    <row r="13465" spans="2:5" ht="22.5" x14ac:dyDescent="0.2">
      <c r="B13465" s="144" t="s">
        <v>51178</v>
      </c>
      <c r="C13465" s="145" t="s">
        <v>51179</v>
      </c>
      <c r="D13465" s="145" t="s">
        <v>1549</v>
      </c>
      <c r="E13465" s="146">
        <v>90.69</v>
      </c>
    </row>
    <row r="13466" spans="2:5" ht="22.5" x14ac:dyDescent="0.2">
      <c r="B13466" s="144" t="s">
        <v>51180</v>
      </c>
      <c r="C13466" s="145" t="s">
        <v>51181</v>
      </c>
      <c r="D13466" s="145" t="s">
        <v>1549</v>
      </c>
      <c r="E13466" s="146">
        <v>114.29</v>
      </c>
    </row>
    <row r="13467" spans="2:5" x14ac:dyDescent="0.2">
      <c r="B13467" s="144" t="s">
        <v>51182</v>
      </c>
      <c r="C13467" s="145" t="s">
        <v>51183</v>
      </c>
      <c r="D13467" s="145" t="s">
        <v>5902</v>
      </c>
      <c r="E13467" s="146">
        <v>15.35</v>
      </c>
    </row>
    <row r="13468" spans="2:5" ht="22.5" x14ac:dyDescent="0.2">
      <c r="B13468" s="144" t="s">
        <v>51184</v>
      </c>
      <c r="C13468" s="145" t="s">
        <v>51185</v>
      </c>
      <c r="D13468" s="145" t="s">
        <v>1549</v>
      </c>
      <c r="E13468" s="146">
        <v>120.89</v>
      </c>
    </row>
    <row r="13469" spans="2:5" ht="22.5" x14ac:dyDescent="0.2">
      <c r="B13469" s="144" t="s">
        <v>51186</v>
      </c>
      <c r="C13469" s="145" t="s">
        <v>51187</v>
      </c>
      <c r="D13469" s="145" t="s">
        <v>1549</v>
      </c>
      <c r="E13469" s="146">
        <v>112.39</v>
      </c>
    </row>
    <row r="13470" spans="2:5" ht="22.5" x14ac:dyDescent="0.2">
      <c r="B13470" s="144" t="s">
        <v>51188</v>
      </c>
      <c r="C13470" s="145" t="s">
        <v>51189</v>
      </c>
      <c r="D13470" s="145" t="s">
        <v>1549</v>
      </c>
      <c r="E13470" s="146">
        <v>97.64</v>
      </c>
    </row>
    <row r="13471" spans="2:5" ht="22.5" x14ac:dyDescent="0.2">
      <c r="B13471" s="144" t="s">
        <v>51190</v>
      </c>
      <c r="C13471" s="145" t="s">
        <v>51191</v>
      </c>
      <c r="D13471" s="145" t="s">
        <v>1549</v>
      </c>
      <c r="E13471" s="146">
        <v>124.1</v>
      </c>
    </row>
    <row r="13472" spans="2:5" ht="22.5" x14ac:dyDescent="0.2">
      <c r="B13472" s="144" t="s">
        <v>51192</v>
      </c>
      <c r="C13472" s="145" t="s">
        <v>51193</v>
      </c>
      <c r="D13472" s="145" t="s">
        <v>1549</v>
      </c>
      <c r="E13472" s="146">
        <v>99.56</v>
      </c>
    </row>
    <row r="13473" spans="2:5" ht="22.5" x14ac:dyDescent="0.2">
      <c r="B13473" s="144" t="s">
        <v>51194</v>
      </c>
      <c r="C13473" s="145" t="s">
        <v>51195</v>
      </c>
      <c r="D13473" s="145" t="s">
        <v>1549</v>
      </c>
      <c r="E13473" s="146">
        <v>168.7</v>
      </c>
    </row>
    <row r="13474" spans="2:5" ht="22.5" x14ac:dyDescent="0.2">
      <c r="B13474" s="144" t="s">
        <v>51196</v>
      </c>
      <c r="C13474" s="145" t="s">
        <v>51197</v>
      </c>
      <c r="D13474" s="145" t="s">
        <v>1549</v>
      </c>
      <c r="E13474" s="146">
        <v>100.86</v>
      </c>
    </row>
    <row r="13475" spans="2:5" ht="22.5" x14ac:dyDescent="0.2">
      <c r="B13475" s="144" t="s">
        <v>51198</v>
      </c>
      <c r="C13475" s="145" t="s">
        <v>51199</v>
      </c>
      <c r="D13475" s="145" t="s">
        <v>1549</v>
      </c>
      <c r="E13475" s="146">
        <v>126.14</v>
      </c>
    </row>
    <row r="13476" spans="2:5" ht="22.5" x14ac:dyDescent="0.2">
      <c r="B13476" s="144" t="s">
        <v>51200</v>
      </c>
      <c r="C13476" s="145" t="s">
        <v>51201</v>
      </c>
      <c r="D13476" s="145" t="s">
        <v>1549</v>
      </c>
      <c r="E13476" s="146">
        <v>256.38</v>
      </c>
    </row>
    <row r="13477" spans="2:5" ht="22.5" x14ac:dyDescent="0.2">
      <c r="B13477" s="144" t="s">
        <v>51202</v>
      </c>
      <c r="C13477" s="145" t="s">
        <v>51203</v>
      </c>
      <c r="D13477" s="145" t="s">
        <v>1549</v>
      </c>
      <c r="E13477" s="146">
        <v>287.47000000000003</v>
      </c>
    </row>
    <row r="13478" spans="2:5" ht="22.5" x14ac:dyDescent="0.2">
      <c r="B13478" s="144" t="s">
        <v>51204</v>
      </c>
      <c r="C13478" s="145" t="s">
        <v>51205</v>
      </c>
      <c r="D13478" s="145" t="s">
        <v>1549</v>
      </c>
      <c r="E13478" s="146">
        <v>175.51</v>
      </c>
    </row>
    <row r="13479" spans="2:5" ht="22.5" x14ac:dyDescent="0.2">
      <c r="B13479" s="144" t="s">
        <v>51206</v>
      </c>
      <c r="C13479" s="145" t="s">
        <v>51207</v>
      </c>
      <c r="D13479" s="145" t="s">
        <v>1549</v>
      </c>
      <c r="E13479" s="146">
        <v>31.43</v>
      </c>
    </row>
    <row r="13480" spans="2:5" ht="22.5" x14ac:dyDescent="0.2">
      <c r="B13480" s="144" t="s">
        <v>51208</v>
      </c>
      <c r="C13480" s="145" t="s">
        <v>51209</v>
      </c>
      <c r="D13480" s="145" t="s">
        <v>1549</v>
      </c>
      <c r="E13480" s="146">
        <v>38.479999999999997</v>
      </c>
    </row>
    <row r="13481" spans="2:5" ht="22.5" x14ac:dyDescent="0.2">
      <c r="B13481" s="144" t="s">
        <v>51210</v>
      </c>
      <c r="C13481" s="145" t="s">
        <v>51211</v>
      </c>
      <c r="D13481" s="145" t="s">
        <v>1549</v>
      </c>
      <c r="E13481" s="146">
        <v>85.01</v>
      </c>
    </row>
    <row r="13482" spans="2:5" ht="22.5" x14ac:dyDescent="0.2">
      <c r="B13482" s="144" t="s">
        <v>51212</v>
      </c>
      <c r="C13482" s="145" t="s">
        <v>51213</v>
      </c>
      <c r="D13482" s="145" t="s">
        <v>1549</v>
      </c>
      <c r="E13482" s="146">
        <v>175.51</v>
      </c>
    </row>
    <row r="13483" spans="2:5" ht="22.5" x14ac:dyDescent="0.2">
      <c r="B13483" s="144" t="s">
        <v>51214</v>
      </c>
      <c r="C13483" s="145" t="s">
        <v>51215</v>
      </c>
      <c r="D13483" s="145" t="s">
        <v>1549</v>
      </c>
      <c r="E13483" s="146">
        <v>35.590000000000003</v>
      </c>
    </row>
    <row r="13484" spans="2:5" ht="22.5" x14ac:dyDescent="0.2">
      <c r="B13484" s="144" t="s">
        <v>51216</v>
      </c>
      <c r="C13484" s="145" t="s">
        <v>51217</v>
      </c>
      <c r="D13484" s="145" t="s">
        <v>1549</v>
      </c>
      <c r="E13484" s="146">
        <v>90.76</v>
      </c>
    </row>
    <row r="13485" spans="2:5" ht="22.5" x14ac:dyDescent="0.2">
      <c r="B13485" s="144" t="s">
        <v>51218</v>
      </c>
      <c r="C13485" s="145" t="s">
        <v>51219</v>
      </c>
      <c r="D13485" s="145" t="s">
        <v>1549</v>
      </c>
      <c r="E13485" s="146">
        <v>87.96</v>
      </c>
    </row>
    <row r="13486" spans="2:5" x14ac:dyDescent="0.2">
      <c r="B13486" s="144" t="s">
        <v>51220</v>
      </c>
      <c r="C13486" s="145" t="s">
        <v>51221</v>
      </c>
      <c r="D13486" s="145" t="s">
        <v>1549</v>
      </c>
      <c r="E13486" s="146">
        <v>31.87</v>
      </c>
    </row>
    <row r="13487" spans="2:5" x14ac:dyDescent="0.2">
      <c r="B13487" s="144" t="s">
        <v>51222</v>
      </c>
      <c r="C13487" s="145" t="s">
        <v>51223</v>
      </c>
      <c r="D13487" s="145" t="s">
        <v>1549</v>
      </c>
      <c r="E13487" s="146">
        <v>182.83</v>
      </c>
    </row>
    <row r="13488" spans="2:5" x14ac:dyDescent="0.2">
      <c r="B13488" s="144" t="s">
        <v>51224</v>
      </c>
      <c r="C13488" s="145" t="s">
        <v>51225</v>
      </c>
      <c r="D13488" s="145" t="s">
        <v>1549</v>
      </c>
      <c r="E13488" s="146">
        <v>286.69</v>
      </c>
    </row>
    <row r="13489" spans="2:5" x14ac:dyDescent="0.2">
      <c r="B13489" s="144" t="s">
        <v>51226</v>
      </c>
      <c r="C13489" s="145" t="s">
        <v>51227</v>
      </c>
      <c r="D13489" s="145" t="s">
        <v>1549</v>
      </c>
      <c r="E13489" s="146">
        <v>595.84</v>
      </c>
    </row>
    <row r="13490" spans="2:5" x14ac:dyDescent="0.2">
      <c r="B13490" s="144" t="s">
        <v>51228</v>
      </c>
      <c r="C13490" s="145" t="s">
        <v>51229</v>
      </c>
      <c r="D13490" s="145" t="s">
        <v>1549</v>
      </c>
      <c r="E13490" s="146">
        <v>873.79</v>
      </c>
    </row>
    <row r="13491" spans="2:5" x14ac:dyDescent="0.2">
      <c r="B13491" s="144" t="s">
        <v>51230</v>
      </c>
      <c r="C13491" s="145" t="s">
        <v>51231</v>
      </c>
      <c r="D13491" s="145" t="s">
        <v>1549</v>
      </c>
      <c r="E13491" s="146">
        <v>1226.1500000000001</v>
      </c>
    </row>
    <row r="13492" spans="2:5" x14ac:dyDescent="0.2">
      <c r="B13492" s="144" t="s">
        <v>51232</v>
      </c>
      <c r="C13492" s="145" t="s">
        <v>51233</v>
      </c>
      <c r="D13492" s="145" t="s">
        <v>1549</v>
      </c>
      <c r="E13492" s="146">
        <v>1822.98</v>
      </c>
    </row>
    <row r="13493" spans="2:5" x14ac:dyDescent="0.2">
      <c r="B13493" s="144" t="s">
        <v>51234</v>
      </c>
      <c r="C13493" s="145" t="s">
        <v>51235</v>
      </c>
      <c r="D13493" s="145" t="s">
        <v>1549</v>
      </c>
      <c r="E13493" s="146">
        <v>873.79</v>
      </c>
    </row>
    <row r="13494" spans="2:5" x14ac:dyDescent="0.2">
      <c r="B13494" s="144" t="s">
        <v>51236</v>
      </c>
      <c r="C13494" s="145" t="s">
        <v>51237</v>
      </c>
      <c r="D13494" s="145" t="s">
        <v>1549</v>
      </c>
      <c r="E13494" s="146">
        <v>1226.1500000000001</v>
      </c>
    </row>
    <row r="13495" spans="2:5" x14ac:dyDescent="0.2">
      <c r="B13495" s="144" t="s">
        <v>51238</v>
      </c>
      <c r="C13495" s="145" t="s">
        <v>51239</v>
      </c>
      <c r="D13495" s="145" t="s">
        <v>1549</v>
      </c>
      <c r="E13495" s="146">
        <v>1822.98</v>
      </c>
    </row>
    <row r="13496" spans="2:5" x14ac:dyDescent="0.2">
      <c r="B13496" s="144" t="s">
        <v>51240</v>
      </c>
      <c r="C13496" s="145" t="s">
        <v>51241</v>
      </c>
      <c r="D13496" s="145" t="s">
        <v>1549</v>
      </c>
      <c r="E13496" s="146">
        <v>29.44</v>
      </c>
    </row>
    <row r="13497" spans="2:5" x14ac:dyDescent="0.2">
      <c r="B13497" s="144" t="s">
        <v>51242</v>
      </c>
      <c r="C13497" s="145" t="s">
        <v>51243</v>
      </c>
      <c r="D13497" s="145" t="s">
        <v>1549</v>
      </c>
      <c r="E13497" s="146">
        <v>46.66</v>
      </c>
    </row>
    <row r="13498" spans="2:5" x14ac:dyDescent="0.2">
      <c r="B13498" s="144" t="s">
        <v>51244</v>
      </c>
      <c r="C13498" s="145" t="s">
        <v>51245</v>
      </c>
      <c r="D13498" s="145" t="s">
        <v>1549</v>
      </c>
      <c r="E13498" s="146">
        <v>115.89</v>
      </c>
    </row>
    <row r="13499" spans="2:5" x14ac:dyDescent="0.2">
      <c r="B13499" s="144" t="s">
        <v>51246</v>
      </c>
      <c r="C13499" s="145" t="s">
        <v>51247</v>
      </c>
      <c r="D13499" s="145" t="s">
        <v>1549</v>
      </c>
      <c r="E13499" s="146">
        <v>235.04</v>
      </c>
    </row>
    <row r="13500" spans="2:5" x14ac:dyDescent="0.2">
      <c r="B13500" s="144" t="s">
        <v>51248</v>
      </c>
      <c r="C13500" s="145" t="s">
        <v>51249</v>
      </c>
      <c r="D13500" s="145" t="s">
        <v>1549</v>
      </c>
      <c r="E13500" s="146">
        <v>421.78</v>
      </c>
    </row>
    <row r="13501" spans="2:5" x14ac:dyDescent="0.2">
      <c r="B13501" s="144" t="s">
        <v>51250</v>
      </c>
      <c r="C13501" s="145" t="s">
        <v>51251</v>
      </c>
      <c r="D13501" s="145" t="s">
        <v>1549</v>
      </c>
      <c r="E13501" s="146">
        <v>714.49</v>
      </c>
    </row>
    <row r="13502" spans="2:5" x14ac:dyDescent="0.2">
      <c r="B13502" s="144" t="s">
        <v>51252</v>
      </c>
      <c r="C13502" s="145" t="s">
        <v>51253</v>
      </c>
      <c r="D13502" s="145" t="s">
        <v>1549</v>
      </c>
      <c r="E13502" s="146">
        <v>11.18</v>
      </c>
    </row>
    <row r="13503" spans="2:5" x14ac:dyDescent="0.2">
      <c r="B13503" s="144" t="s">
        <v>51254</v>
      </c>
      <c r="C13503" s="145" t="s">
        <v>51255</v>
      </c>
      <c r="D13503" s="145" t="s">
        <v>1549</v>
      </c>
      <c r="E13503" s="146">
        <v>26.9</v>
      </c>
    </row>
    <row r="13504" spans="2:5" x14ac:dyDescent="0.2">
      <c r="B13504" s="144" t="s">
        <v>51256</v>
      </c>
      <c r="C13504" s="145" t="s">
        <v>51257</v>
      </c>
      <c r="D13504" s="145" t="s">
        <v>1549</v>
      </c>
      <c r="E13504" s="146">
        <v>53.9</v>
      </c>
    </row>
    <row r="13505" spans="2:5" x14ac:dyDescent="0.2">
      <c r="B13505" s="144" t="s">
        <v>51258</v>
      </c>
      <c r="C13505" s="145" t="s">
        <v>51259</v>
      </c>
      <c r="D13505" s="145" t="s">
        <v>1549</v>
      </c>
      <c r="E13505" s="146">
        <v>127.6</v>
      </c>
    </row>
    <row r="13506" spans="2:5" x14ac:dyDescent="0.2">
      <c r="B13506" s="144" t="s">
        <v>51260</v>
      </c>
      <c r="C13506" s="145" t="s">
        <v>51261</v>
      </c>
      <c r="D13506" s="145" t="s">
        <v>1549</v>
      </c>
      <c r="E13506" s="146">
        <v>239.53</v>
      </c>
    </row>
    <row r="13507" spans="2:5" x14ac:dyDescent="0.2">
      <c r="B13507" s="144" t="s">
        <v>51262</v>
      </c>
      <c r="C13507" s="145" t="s">
        <v>51263</v>
      </c>
      <c r="D13507" s="145" t="s">
        <v>1549</v>
      </c>
      <c r="E13507" s="146">
        <v>476.73</v>
      </c>
    </row>
    <row r="13508" spans="2:5" x14ac:dyDescent="0.2">
      <c r="B13508" s="144" t="s">
        <v>51264</v>
      </c>
      <c r="C13508" s="145" t="s">
        <v>51265</v>
      </c>
      <c r="D13508" s="145" t="s">
        <v>1549</v>
      </c>
      <c r="E13508" s="146">
        <v>685.67</v>
      </c>
    </row>
    <row r="13509" spans="2:5" x14ac:dyDescent="0.2">
      <c r="B13509" s="144" t="s">
        <v>51266</v>
      </c>
      <c r="C13509" s="145" t="s">
        <v>51267</v>
      </c>
      <c r="D13509" s="145" t="s">
        <v>1549</v>
      </c>
      <c r="E13509" s="146">
        <v>63.75</v>
      </c>
    </row>
    <row r="13510" spans="2:5" x14ac:dyDescent="0.2">
      <c r="B13510" s="144" t="s">
        <v>51268</v>
      </c>
      <c r="C13510" s="145" t="s">
        <v>51269</v>
      </c>
      <c r="D13510" s="145" t="s">
        <v>1549</v>
      </c>
      <c r="E13510" s="146">
        <v>365.67</v>
      </c>
    </row>
    <row r="13511" spans="2:5" x14ac:dyDescent="0.2">
      <c r="B13511" s="144" t="s">
        <v>51270</v>
      </c>
      <c r="C13511" s="145" t="s">
        <v>51271</v>
      </c>
      <c r="D13511" s="145" t="s">
        <v>1549</v>
      </c>
      <c r="E13511" s="146">
        <v>573.39</v>
      </c>
    </row>
    <row r="13512" spans="2:5" x14ac:dyDescent="0.2">
      <c r="B13512" s="144" t="s">
        <v>51272</v>
      </c>
      <c r="C13512" s="145" t="s">
        <v>51273</v>
      </c>
      <c r="D13512" s="145" t="s">
        <v>1549</v>
      </c>
      <c r="E13512" s="146">
        <v>1191.7</v>
      </c>
    </row>
    <row r="13513" spans="2:5" x14ac:dyDescent="0.2">
      <c r="B13513" s="144" t="s">
        <v>51274</v>
      </c>
      <c r="C13513" s="145" t="s">
        <v>51275</v>
      </c>
      <c r="D13513" s="145" t="s">
        <v>1549</v>
      </c>
      <c r="E13513" s="146">
        <v>1747.59</v>
      </c>
    </row>
    <row r="13514" spans="2:5" x14ac:dyDescent="0.2">
      <c r="B13514" s="144" t="s">
        <v>51276</v>
      </c>
      <c r="C13514" s="145" t="s">
        <v>51277</v>
      </c>
      <c r="D13514" s="145" t="s">
        <v>1549</v>
      </c>
      <c r="E13514" s="146">
        <v>2452.29</v>
      </c>
    </row>
    <row r="13515" spans="2:5" x14ac:dyDescent="0.2">
      <c r="B13515" s="144" t="s">
        <v>51278</v>
      </c>
      <c r="C13515" s="145" t="s">
        <v>51279</v>
      </c>
      <c r="D13515" s="145" t="s">
        <v>1549</v>
      </c>
      <c r="E13515" s="146">
        <v>3645.98</v>
      </c>
    </row>
    <row r="13516" spans="2:5" ht="22.5" x14ac:dyDescent="0.2">
      <c r="B13516" s="144" t="s">
        <v>51280</v>
      </c>
      <c r="C13516" s="145" t="s">
        <v>51281</v>
      </c>
      <c r="D13516" s="145" t="s">
        <v>1549</v>
      </c>
      <c r="E13516" s="146">
        <v>1747.59</v>
      </c>
    </row>
    <row r="13517" spans="2:5" x14ac:dyDescent="0.2">
      <c r="B13517" s="144" t="s">
        <v>51282</v>
      </c>
      <c r="C13517" s="145" t="s">
        <v>51283</v>
      </c>
      <c r="D13517" s="145" t="s">
        <v>1549</v>
      </c>
      <c r="E13517" s="146">
        <v>8.85</v>
      </c>
    </row>
    <row r="13518" spans="2:5" x14ac:dyDescent="0.2">
      <c r="B13518" s="144" t="s">
        <v>51284</v>
      </c>
      <c r="C13518" s="145" t="s">
        <v>51285</v>
      </c>
      <c r="D13518" s="145" t="s">
        <v>1549</v>
      </c>
      <c r="E13518" s="146">
        <v>12.11</v>
      </c>
    </row>
    <row r="13519" spans="2:5" x14ac:dyDescent="0.2">
      <c r="B13519" s="144" t="s">
        <v>51286</v>
      </c>
      <c r="C13519" s="145" t="s">
        <v>51287</v>
      </c>
      <c r="D13519" s="145" t="s">
        <v>1549</v>
      </c>
      <c r="E13519" s="146">
        <v>34.68</v>
      </c>
    </row>
    <row r="13520" spans="2:5" x14ac:dyDescent="0.2">
      <c r="B13520" s="144" t="s">
        <v>51288</v>
      </c>
      <c r="C13520" s="145" t="s">
        <v>51289</v>
      </c>
      <c r="D13520" s="145" t="s">
        <v>1549</v>
      </c>
      <c r="E13520" s="146">
        <v>59.03</v>
      </c>
    </row>
    <row r="13521" spans="2:5" x14ac:dyDescent="0.2">
      <c r="B13521" s="144" t="s">
        <v>51290</v>
      </c>
      <c r="C13521" s="145" t="s">
        <v>51291</v>
      </c>
      <c r="D13521" s="145" t="s">
        <v>1549</v>
      </c>
      <c r="E13521" s="146">
        <v>173.07</v>
      </c>
    </row>
    <row r="13522" spans="2:5" x14ac:dyDescent="0.2">
      <c r="B13522" s="144" t="s">
        <v>51292</v>
      </c>
      <c r="C13522" s="145" t="s">
        <v>51293</v>
      </c>
      <c r="D13522" s="145" t="s">
        <v>1549</v>
      </c>
      <c r="E13522" s="146">
        <v>357.36</v>
      </c>
    </row>
    <row r="13523" spans="2:5" x14ac:dyDescent="0.2">
      <c r="B13523" s="144" t="s">
        <v>51294</v>
      </c>
      <c r="C13523" s="145" t="s">
        <v>51295</v>
      </c>
      <c r="D13523" s="145" t="s">
        <v>1549</v>
      </c>
      <c r="E13523" s="146">
        <v>10.220000000000001</v>
      </c>
    </row>
    <row r="13524" spans="2:5" x14ac:dyDescent="0.2">
      <c r="B13524" s="144" t="s">
        <v>51296</v>
      </c>
      <c r="C13524" s="145" t="s">
        <v>51297</v>
      </c>
      <c r="D13524" s="145" t="s">
        <v>1549</v>
      </c>
      <c r="E13524" s="146">
        <v>431.29</v>
      </c>
    </row>
    <row r="13525" spans="2:5" x14ac:dyDescent="0.2">
      <c r="B13525" s="144" t="s">
        <v>51298</v>
      </c>
      <c r="C13525" s="145" t="s">
        <v>51299</v>
      </c>
      <c r="D13525" s="145" t="s">
        <v>1549</v>
      </c>
      <c r="E13525" s="146">
        <v>884.89</v>
      </c>
    </row>
    <row r="13526" spans="2:5" x14ac:dyDescent="0.2">
      <c r="B13526" s="144" t="s">
        <v>51300</v>
      </c>
      <c r="C13526" s="145" t="s">
        <v>51301</v>
      </c>
      <c r="D13526" s="145" t="s">
        <v>1549</v>
      </c>
      <c r="E13526" s="146">
        <v>8.17</v>
      </c>
    </row>
    <row r="13527" spans="2:5" x14ac:dyDescent="0.2">
      <c r="B13527" s="144" t="s">
        <v>51302</v>
      </c>
      <c r="C13527" s="145" t="s">
        <v>51303</v>
      </c>
      <c r="D13527" s="145" t="s">
        <v>1549</v>
      </c>
      <c r="E13527" s="146">
        <v>18.12</v>
      </c>
    </row>
    <row r="13528" spans="2:5" x14ac:dyDescent="0.2">
      <c r="B13528" s="144" t="s">
        <v>51304</v>
      </c>
      <c r="C13528" s="145" t="s">
        <v>51305</v>
      </c>
      <c r="D13528" s="145" t="s">
        <v>1549</v>
      </c>
      <c r="E13528" s="146">
        <v>38.950000000000003</v>
      </c>
    </row>
    <row r="13529" spans="2:5" x14ac:dyDescent="0.2">
      <c r="B13529" s="144" t="s">
        <v>51306</v>
      </c>
      <c r="C13529" s="145" t="s">
        <v>51307</v>
      </c>
      <c r="D13529" s="145" t="s">
        <v>1549</v>
      </c>
      <c r="E13529" s="146">
        <v>69.45</v>
      </c>
    </row>
    <row r="13530" spans="2:5" x14ac:dyDescent="0.2">
      <c r="B13530" s="144" t="s">
        <v>51308</v>
      </c>
      <c r="C13530" s="145" t="s">
        <v>51309</v>
      </c>
      <c r="D13530" s="145" t="s">
        <v>1549</v>
      </c>
      <c r="E13530" s="146">
        <v>173.81</v>
      </c>
    </row>
    <row r="13531" spans="2:5" x14ac:dyDescent="0.2">
      <c r="B13531" s="144" t="s">
        <v>51310</v>
      </c>
      <c r="C13531" s="145" t="s">
        <v>51311</v>
      </c>
      <c r="D13531" s="145" t="s">
        <v>1549</v>
      </c>
      <c r="E13531" s="146">
        <v>548.25</v>
      </c>
    </row>
    <row r="13532" spans="2:5" x14ac:dyDescent="0.2">
      <c r="B13532" s="144" t="s">
        <v>51312</v>
      </c>
      <c r="C13532" s="145" t="s">
        <v>51313</v>
      </c>
      <c r="D13532" s="145" t="s">
        <v>1549</v>
      </c>
      <c r="E13532" s="146">
        <v>551.85</v>
      </c>
    </row>
    <row r="13533" spans="2:5" x14ac:dyDescent="0.2">
      <c r="B13533" s="144" t="s">
        <v>51314</v>
      </c>
      <c r="C13533" s="145" t="s">
        <v>51315</v>
      </c>
      <c r="D13533" s="145" t="s">
        <v>1549</v>
      </c>
      <c r="E13533" s="146">
        <v>1498</v>
      </c>
    </row>
    <row r="13534" spans="2:5" ht="22.5" x14ac:dyDescent="0.2">
      <c r="B13534" s="144" t="s">
        <v>51316</v>
      </c>
      <c r="C13534" s="145" t="s">
        <v>51317</v>
      </c>
      <c r="D13534" s="145" t="s">
        <v>1549</v>
      </c>
      <c r="E13534" s="146">
        <v>2452.29</v>
      </c>
    </row>
    <row r="13535" spans="2:5" ht="22.5" x14ac:dyDescent="0.2">
      <c r="B13535" s="144" t="s">
        <v>51318</v>
      </c>
      <c r="C13535" s="145" t="s">
        <v>51319</v>
      </c>
      <c r="D13535" s="145" t="s">
        <v>1549</v>
      </c>
      <c r="E13535" s="146">
        <v>3645.98</v>
      </c>
    </row>
    <row r="13536" spans="2:5" x14ac:dyDescent="0.2">
      <c r="B13536" s="144" t="s">
        <v>51320</v>
      </c>
      <c r="C13536" s="145" t="s">
        <v>51321</v>
      </c>
      <c r="D13536" s="145" t="s">
        <v>1549</v>
      </c>
      <c r="E13536" s="146">
        <v>15.3</v>
      </c>
    </row>
    <row r="13537" spans="2:5" x14ac:dyDescent="0.2">
      <c r="B13537" s="144" t="s">
        <v>51322</v>
      </c>
      <c r="C13537" s="145" t="s">
        <v>51323</v>
      </c>
      <c r="D13537" s="145" t="s">
        <v>20799</v>
      </c>
      <c r="E13537" s="146">
        <v>62.46</v>
      </c>
    </row>
    <row r="13538" spans="2:5" x14ac:dyDescent="0.2">
      <c r="B13538" s="144" t="s">
        <v>51324</v>
      </c>
      <c r="C13538" s="145" t="s">
        <v>51325</v>
      </c>
      <c r="D13538" s="145" t="s">
        <v>1549</v>
      </c>
      <c r="E13538" s="146">
        <v>6.59</v>
      </c>
    </row>
    <row r="13539" spans="2:5" ht="33.75" x14ac:dyDescent="0.2">
      <c r="B13539" s="144" t="s">
        <v>51326</v>
      </c>
      <c r="C13539" s="145" t="s">
        <v>51327</v>
      </c>
      <c r="D13539" s="145" t="s">
        <v>5902</v>
      </c>
      <c r="E13539" s="146">
        <v>17.309999999999999</v>
      </c>
    </row>
    <row r="13540" spans="2:5" x14ac:dyDescent="0.2">
      <c r="B13540" s="144" t="s">
        <v>51328</v>
      </c>
      <c r="C13540" s="145" t="s">
        <v>51329</v>
      </c>
      <c r="D13540" s="145" t="s">
        <v>1549</v>
      </c>
      <c r="E13540" s="146">
        <v>26.64</v>
      </c>
    </row>
    <row r="13541" spans="2:5" ht="22.5" x14ac:dyDescent="0.2">
      <c r="B13541" s="144" t="s">
        <v>51330</v>
      </c>
      <c r="C13541" s="145" t="s">
        <v>51331</v>
      </c>
      <c r="D13541" s="145" t="s">
        <v>1549</v>
      </c>
      <c r="E13541" s="146">
        <v>24.25</v>
      </c>
    </row>
    <row r="13542" spans="2:5" ht="45" x14ac:dyDescent="0.2">
      <c r="B13542" s="144" t="s">
        <v>51332</v>
      </c>
      <c r="C13542" s="145" t="s">
        <v>51333</v>
      </c>
      <c r="D13542" s="145" t="s">
        <v>1549</v>
      </c>
      <c r="E13542" s="146">
        <v>6.34</v>
      </c>
    </row>
    <row r="13543" spans="2:5" ht="22.5" x14ac:dyDescent="0.2">
      <c r="B13543" s="144" t="s">
        <v>51334</v>
      </c>
      <c r="C13543" s="145" t="s">
        <v>51335</v>
      </c>
      <c r="D13543" s="145" t="s">
        <v>1549</v>
      </c>
      <c r="E13543" s="146">
        <v>8.81</v>
      </c>
    </row>
    <row r="13544" spans="2:5" ht="22.5" x14ac:dyDescent="0.2">
      <c r="B13544" s="144" t="s">
        <v>51336</v>
      </c>
      <c r="C13544" s="145" t="s">
        <v>51337</v>
      </c>
      <c r="D13544" s="145" t="s">
        <v>1549</v>
      </c>
      <c r="E13544" s="146">
        <v>112.84</v>
      </c>
    </row>
    <row r="13545" spans="2:5" ht="22.5" x14ac:dyDescent="0.2">
      <c r="B13545" s="144" t="s">
        <v>51338</v>
      </c>
      <c r="C13545" s="145" t="s">
        <v>51339</v>
      </c>
      <c r="D13545" s="145" t="s">
        <v>1549</v>
      </c>
      <c r="E13545" s="146">
        <v>191.13</v>
      </c>
    </row>
    <row r="13546" spans="2:5" ht="22.5" x14ac:dyDescent="0.2">
      <c r="B13546" s="144" t="s">
        <v>51340</v>
      </c>
      <c r="C13546" s="145" t="s">
        <v>51341</v>
      </c>
      <c r="D13546" s="145" t="s">
        <v>1549</v>
      </c>
      <c r="E13546" s="146">
        <v>256.93</v>
      </c>
    </row>
    <row r="13547" spans="2:5" ht="22.5" x14ac:dyDescent="0.2">
      <c r="B13547" s="144" t="s">
        <v>51342</v>
      </c>
      <c r="C13547" s="145" t="s">
        <v>51343</v>
      </c>
      <c r="D13547" s="145" t="s">
        <v>1549</v>
      </c>
      <c r="E13547" s="146">
        <v>531.13</v>
      </c>
    </row>
    <row r="13548" spans="2:5" ht="22.5" x14ac:dyDescent="0.2">
      <c r="B13548" s="144" t="s">
        <v>51344</v>
      </c>
      <c r="C13548" s="145" t="s">
        <v>51345</v>
      </c>
      <c r="D13548" s="145" t="s">
        <v>1549</v>
      </c>
      <c r="E13548" s="146">
        <v>933.62</v>
      </c>
    </row>
    <row r="13549" spans="2:5" ht="22.5" x14ac:dyDescent="0.2">
      <c r="B13549" s="144" t="s">
        <v>51346</v>
      </c>
      <c r="C13549" s="145" t="s">
        <v>51347</v>
      </c>
      <c r="D13549" s="145" t="s">
        <v>1549</v>
      </c>
      <c r="E13549" s="146">
        <v>1524.3</v>
      </c>
    </row>
    <row r="13550" spans="2:5" ht="22.5" x14ac:dyDescent="0.2">
      <c r="B13550" s="144" t="s">
        <v>51348</v>
      </c>
      <c r="C13550" s="145" t="s">
        <v>51349</v>
      </c>
      <c r="D13550" s="145" t="s">
        <v>1549</v>
      </c>
      <c r="E13550" s="146">
        <v>2261.27</v>
      </c>
    </row>
    <row r="13551" spans="2:5" x14ac:dyDescent="0.2">
      <c r="B13551" s="144" t="s">
        <v>51350</v>
      </c>
      <c r="C13551" s="145" t="s">
        <v>51351</v>
      </c>
      <c r="D13551" s="145" t="s">
        <v>1770</v>
      </c>
      <c r="E13551" s="146">
        <v>4.83</v>
      </c>
    </row>
    <row r="13552" spans="2:5" ht="33.75" x14ac:dyDescent="0.2">
      <c r="B13552" s="144" t="s">
        <v>51352</v>
      </c>
      <c r="C13552" s="145" t="s">
        <v>51353</v>
      </c>
      <c r="D13552" s="145" t="s">
        <v>1549</v>
      </c>
      <c r="E13552" s="146">
        <v>37.14</v>
      </c>
    </row>
    <row r="13553" spans="2:5" ht="33.75" x14ac:dyDescent="0.2">
      <c r="B13553" s="144" t="s">
        <v>51354</v>
      </c>
      <c r="C13553" s="145" t="s">
        <v>51355</v>
      </c>
      <c r="D13553" s="145" t="s">
        <v>1549</v>
      </c>
      <c r="E13553" s="146">
        <v>65.06</v>
      </c>
    </row>
    <row r="13554" spans="2:5" ht="33.75" x14ac:dyDescent="0.2">
      <c r="B13554" s="144" t="s">
        <v>51356</v>
      </c>
      <c r="C13554" s="145" t="s">
        <v>51357</v>
      </c>
      <c r="D13554" s="145" t="s">
        <v>1549</v>
      </c>
      <c r="E13554" s="146">
        <v>99.81</v>
      </c>
    </row>
    <row r="13555" spans="2:5" ht="33.75" x14ac:dyDescent="0.2">
      <c r="B13555" s="144" t="s">
        <v>51358</v>
      </c>
      <c r="C13555" s="145" t="s">
        <v>51359</v>
      </c>
      <c r="D13555" s="145" t="s">
        <v>1549</v>
      </c>
      <c r="E13555" s="146">
        <v>161.35</v>
      </c>
    </row>
    <row r="13556" spans="2:5" ht="33.75" x14ac:dyDescent="0.2">
      <c r="B13556" s="144" t="s">
        <v>51360</v>
      </c>
      <c r="C13556" s="145" t="s">
        <v>51361</v>
      </c>
      <c r="D13556" s="145" t="s">
        <v>1549</v>
      </c>
      <c r="E13556" s="146">
        <v>370.18</v>
      </c>
    </row>
    <row r="13557" spans="2:5" ht="33.75" x14ac:dyDescent="0.2">
      <c r="B13557" s="144" t="s">
        <v>51362</v>
      </c>
      <c r="C13557" s="145" t="s">
        <v>51363</v>
      </c>
      <c r="D13557" s="145" t="s">
        <v>1549</v>
      </c>
      <c r="E13557" s="146">
        <v>516.80999999999995</v>
      </c>
    </row>
    <row r="13558" spans="2:5" ht="33.75" x14ac:dyDescent="0.2">
      <c r="B13558" s="144" t="s">
        <v>51364</v>
      </c>
      <c r="C13558" s="145" t="s">
        <v>51365</v>
      </c>
      <c r="D13558" s="145" t="s">
        <v>1549</v>
      </c>
      <c r="E13558" s="146">
        <v>777.5</v>
      </c>
    </row>
    <row r="13559" spans="2:5" ht="22.5" x14ac:dyDescent="0.2">
      <c r="B13559" s="144" t="s">
        <v>51366</v>
      </c>
      <c r="C13559" s="145" t="s">
        <v>51367</v>
      </c>
      <c r="D13559" s="145" t="s">
        <v>1549</v>
      </c>
      <c r="E13559" s="146">
        <v>20.57</v>
      </c>
    </row>
    <row r="13560" spans="2:5" ht="22.5" x14ac:dyDescent="0.2">
      <c r="B13560" s="144" t="s">
        <v>51368</v>
      </c>
      <c r="C13560" s="145" t="s">
        <v>51369</v>
      </c>
      <c r="D13560" s="145" t="s">
        <v>1549</v>
      </c>
      <c r="E13560" s="146">
        <v>33.96</v>
      </c>
    </row>
    <row r="13561" spans="2:5" ht="33.75" x14ac:dyDescent="0.2">
      <c r="B13561" s="144" t="s">
        <v>51370</v>
      </c>
      <c r="C13561" s="145" t="s">
        <v>51371</v>
      </c>
      <c r="D13561" s="145" t="s">
        <v>1549</v>
      </c>
      <c r="E13561" s="146">
        <v>28.83</v>
      </c>
    </row>
    <row r="13562" spans="2:5" ht="33.75" x14ac:dyDescent="0.2">
      <c r="B13562" s="144" t="s">
        <v>51372</v>
      </c>
      <c r="C13562" s="145" t="s">
        <v>51373</v>
      </c>
      <c r="D13562" s="145" t="s">
        <v>1549</v>
      </c>
      <c r="E13562" s="146">
        <v>61.58</v>
      </c>
    </row>
    <row r="13563" spans="2:5" ht="33.75" x14ac:dyDescent="0.2">
      <c r="B13563" s="144" t="s">
        <v>51374</v>
      </c>
      <c r="C13563" s="145" t="s">
        <v>51375</v>
      </c>
      <c r="D13563" s="145" t="s">
        <v>1549</v>
      </c>
      <c r="E13563" s="146">
        <v>33.08</v>
      </c>
    </row>
    <row r="13564" spans="2:5" ht="33.75" x14ac:dyDescent="0.2">
      <c r="B13564" s="144" t="s">
        <v>51376</v>
      </c>
      <c r="C13564" s="145" t="s">
        <v>51377</v>
      </c>
      <c r="D13564" s="145" t="s">
        <v>1549</v>
      </c>
      <c r="E13564" s="146">
        <v>48.38</v>
      </c>
    </row>
    <row r="13565" spans="2:5" ht="33.75" x14ac:dyDescent="0.2">
      <c r="B13565" s="144" t="s">
        <v>51378</v>
      </c>
      <c r="C13565" s="145" t="s">
        <v>51379</v>
      </c>
      <c r="D13565" s="145" t="s">
        <v>1549</v>
      </c>
      <c r="E13565" s="146">
        <v>43.2</v>
      </c>
    </row>
    <row r="13566" spans="2:5" ht="33.75" x14ac:dyDescent="0.2">
      <c r="B13566" s="144" t="s">
        <v>51380</v>
      </c>
      <c r="C13566" s="145" t="s">
        <v>51381</v>
      </c>
      <c r="D13566" s="145" t="s">
        <v>1549</v>
      </c>
      <c r="E13566" s="146">
        <v>80.33</v>
      </c>
    </row>
    <row r="13567" spans="2:5" ht="33.75" x14ac:dyDescent="0.2">
      <c r="B13567" s="144" t="s">
        <v>51382</v>
      </c>
      <c r="C13567" s="145" t="s">
        <v>51383</v>
      </c>
      <c r="D13567" s="145" t="s">
        <v>1549</v>
      </c>
      <c r="E13567" s="146">
        <v>73.11</v>
      </c>
    </row>
    <row r="13568" spans="2:5" ht="33.75" x14ac:dyDescent="0.2">
      <c r="B13568" s="144" t="s">
        <v>51384</v>
      </c>
      <c r="C13568" s="145" t="s">
        <v>51385</v>
      </c>
      <c r="D13568" s="145" t="s">
        <v>1549</v>
      </c>
      <c r="E13568" s="146">
        <v>119.38</v>
      </c>
    </row>
    <row r="13569" spans="2:5" ht="33.75" x14ac:dyDescent="0.2">
      <c r="B13569" s="144" t="s">
        <v>51386</v>
      </c>
      <c r="C13569" s="145" t="s">
        <v>51387</v>
      </c>
      <c r="D13569" s="145" t="s">
        <v>1549</v>
      </c>
      <c r="E13569" s="146">
        <v>171.14</v>
      </c>
    </row>
    <row r="13570" spans="2:5" ht="33.75" x14ac:dyDescent="0.2">
      <c r="B13570" s="144" t="s">
        <v>51388</v>
      </c>
      <c r="C13570" s="145" t="s">
        <v>51389</v>
      </c>
      <c r="D13570" s="145" t="s">
        <v>1549</v>
      </c>
      <c r="E13570" s="146">
        <v>255.16</v>
      </c>
    </row>
    <row r="13571" spans="2:5" ht="33.75" x14ac:dyDescent="0.2">
      <c r="B13571" s="144" t="s">
        <v>51390</v>
      </c>
      <c r="C13571" s="145" t="s">
        <v>51391</v>
      </c>
      <c r="D13571" s="145" t="s">
        <v>1549</v>
      </c>
      <c r="E13571" s="146">
        <v>411.22</v>
      </c>
    </row>
    <row r="13572" spans="2:5" ht="33.75" x14ac:dyDescent="0.2">
      <c r="B13572" s="144" t="s">
        <v>51392</v>
      </c>
      <c r="C13572" s="145" t="s">
        <v>51393</v>
      </c>
      <c r="D13572" s="145" t="s">
        <v>1549</v>
      </c>
      <c r="E13572" s="146">
        <v>587.27</v>
      </c>
    </row>
    <row r="13573" spans="2:5" ht="33.75" x14ac:dyDescent="0.2">
      <c r="B13573" s="144" t="s">
        <v>51394</v>
      </c>
      <c r="C13573" s="145" t="s">
        <v>51395</v>
      </c>
      <c r="D13573" s="145" t="s">
        <v>1549</v>
      </c>
      <c r="E13573" s="146">
        <v>913.64</v>
      </c>
    </row>
    <row r="13574" spans="2:5" ht="33.75" x14ac:dyDescent="0.2">
      <c r="B13574" s="144" t="s">
        <v>51396</v>
      </c>
      <c r="C13574" s="145" t="s">
        <v>51397</v>
      </c>
      <c r="D13574" s="145" t="s">
        <v>1549</v>
      </c>
      <c r="E13574" s="146">
        <v>6590.71</v>
      </c>
    </row>
    <row r="13575" spans="2:5" x14ac:dyDescent="0.2">
      <c r="B13575" s="144" t="s">
        <v>51398</v>
      </c>
      <c r="C13575" s="145" t="s">
        <v>51399</v>
      </c>
      <c r="D13575" s="145" t="s">
        <v>1549</v>
      </c>
      <c r="E13575" s="146">
        <v>20.329999999999998</v>
      </c>
    </row>
    <row r="13576" spans="2:5" x14ac:dyDescent="0.2">
      <c r="B13576" s="144" t="s">
        <v>51400</v>
      </c>
      <c r="C13576" s="145" t="s">
        <v>51401</v>
      </c>
      <c r="D13576" s="145" t="s">
        <v>1549</v>
      </c>
      <c r="E13576" s="146">
        <v>31.63</v>
      </c>
    </row>
    <row r="13577" spans="2:5" x14ac:dyDescent="0.2">
      <c r="B13577" s="144" t="s">
        <v>51402</v>
      </c>
      <c r="C13577" s="145" t="s">
        <v>51403</v>
      </c>
      <c r="D13577" s="145" t="s">
        <v>1549</v>
      </c>
      <c r="E13577" s="146">
        <v>40.69</v>
      </c>
    </row>
    <row r="13578" spans="2:5" x14ac:dyDescent="0.2">
      <c r="B13578" s="144" t="s">
        <v>51404</v>
      </c>
      <c r="C13578" s="145" t="s">
        <v>51405</v>
      </c>
      <c r="D13578" s="145" t="s">
        <v>1549</v>
      </c>
      <c r="E13578" s="146">
        <v>18.579999999999998</v>
      </c>
    </row>
    <row r="13579" spans="2:5" ht="22.5" x14ac:dyDescent="0.2">
      <c r="B13579" s="144" t="s">
        <v>51406</v>
      </c>
      <c r="C13579" s="145" t="s">
        <v>51407</v>
      </c>
      <c r="D13579" s="145" t="s">
        <v>1549</v>
      </c>
      <c r="E13579" s="146">
        <v>25.71</v>
      </c>
    </row>
    <row r="13580" spans="2:5" ht="22.5" x14ac:dyDescent="0.2">
      <c r="B13580" s="144" t="s">
        <v>51408</v>
      </c>
      <c r="C13580" s="145" t="s">
        <v>51409</v>
      </c>
      <c r="D13580" s="145" t="s">
        <v>1549</v>
      </c>
      <c r="E13580" s="146">
        <v>71.89</v>
      </c>
    </row>
    <row r="13581" spans="2:5" x14ac:dyDescent="0.2">
      <c r="B13581" s="144" t="s">
        <v>51410</v>
      </c>
      <c r="C13581" s="145" t="s">
        <v>51411</v>
      </c>
      <c r="D13581" s="145" t="s">
        <v>1549</v>
      </c>
      <c r="E13581" s="146">
        <v>37.130000000000003</v>
      </c>
    </row>
    <row r="13582" spans="2:5" ht="56.25" x14ac:dyDescent="0.2">
      <c r="B13582" s="144" t="s">
        <v>51412</v>
      </c>
      <c r="C13582" s="145" t="s">
        <v>51413</v>
      </c>
      <c r="D13582" s="145" t="s">
        <v>1549</v>
      </c>
      <c r="E13582" s="146">
        <v>29.43</v>
      </c>
    </row>
    <row r="13583" spans="2:5" ht="56.25" x14ac:dyDescent="0.2">
      <c r="B13583" s="144" t="s">
        <v>51414</v>
      </c>
      <c r="C13583" s="145" t="s">
        <v>51415</v>
      </c>
      <c r="D13583" s="145" t="s">
        <v>1549</v>
      </c>
      <c r="E13583" s="146">
        <v>45.57</v>
      </c>
    </row>
    <row r="13584" spans="2:5" ht="56.25" x14ac:dyDescent="0.2">
      <c r="B13584" s="144" t="s">
        <v>51416</v>
      </c>
      <c r="C13584" s="145" t="s">
        <v>51417</v>
      </c>
      <c r="D13584" s="145" t="s">
        <v>1549</v>
      </c>
      <c r="E13584" s="146">
        <v>62.63</v>
      </c>
    </row>
    <row r="13585" spans="2:5" ht="56.25" x14ac:dyDescent="0.2">
      <c r="B13585" s="144" t="s">
        <v>51418</v>
      </c>
      <c r="C13585" s="145" t="s">
        <v>51419</v>
      </c>
      <c r="D13585" s="145" t="s">
        <v>1549</v>
      </c>
      <c r="E13585" s="146">
        <v>99.27</v>
      </c>
    </row>
    <row r="13586" spans="2:5" ht="56.25" x14ac:dyDescent="0.2">
      <c r="B13586" s="144" t="s">
        <v>51420</v>
      </c>
      <c r="C13586" s="145" t="s">
        <v>51421</v>
      </c>
      <c r="D13586" s="145" t="s">
        <v>1549</v>
      </c>
      <c r="E13586" s="146">
        <v>123.2</v>
      </c>
    </row>
    <row r="13587" spans="2:5" ht="56.25" x14ac:dyDescent="0.2">
      <c r="B13587" s="144" t="s">
        <v>51422</v>
      </c>
      <c r="C13587" s="145" t="s">
        <v>51423</v>
      </c>
      <c r="D13587" s="145" t="s">
        <v>1549</v>
      </c>
      <c r="E13587" s="146">
        <v>147.93</v>
      </c>
    </row>
    <row r="13588" spans="2:5" ht="56.25" x14ac:dyDescent="0.2">
      <c r="B13588" s="144" t="s">
        <v>51424</v>
      </c>
      <c r="C13588" s="145" t="s">
        <v>51425</v>
      </c>
      <c r="D13588" s="145" t="s">
        <v>1549</v>
      </c>
      <c r="E13588" s="146">
        <v>197</v>
      </c>
    </row>
    <row r="13589" spans="2:5" x14ac:dyDescent="0.2">
      <c r="B13589" s="144" t="s">
        <v>51426</v>
      </c>
      <c r="C13589" s="145" t="s">
        <v>51427</v>
      </c>
      <c r="D13589" s="145" t="s">
        <v>20799</v>
      </c>
      <c r="E13589" s="146">
        <v>29.66</v>
      </c>
    </row>
    <row r="13590" spans="2:5" ht="22.5" x14ac:dyDescent="0.2">
      <c r="B13590" s="144" t="s">
        <v>51428</v>
      </c>
      <c r="C13590" s="145" t="s">
        <v>51429</v>
      </c>
      <c r="D13590" s="145" t="s">
        <v>1549</v>
      </c>
      <c r="E13590" s="146">
        <v>78.150000000000006</v>
      </c>
    </row>
    <row r="13591" spans="2:5" ht="22.5" x14ac:dyDescent="0.2">
      <c r="B13591" s="144" t="s">
        <v>51430</v>
      </c>
      <c r="C13591" s="145" t="s">
        <v>51431</v>
      </c>
      <c r="D13591" s="145" t="s">
        <v>1549</v>
      </c>
      <c r="E13591" s="146">
        <v>166.4</v>
      </c>
    </row>
    <row r="13592" spans="2:5" ht="22.5" x14ac:dyDescent="0.2">
      <c r="B13592" s="144" t="s">
        <v>51432</v>
      </c>
      <c r="C13592" s="145" t="s">
        <v>51433</v>
      </c>
      <c r="D13592" s="145" t="s">
        <v>1549</v>
      </c>
      <c r="E13592" s="146">
        <v>182.46</v>
      </c>
    </row>
    <row r="13593" spans="2:5" ht="22.5" x14ac:dyDescent="0.2">
      <c r="B13593" s="144" t="s">
        <v>51434</v>
      </c>
      <c r="C13593" s="145" t="s">
        <v>51435</v>
      </c>
      <c r="D13593" s="145" t="s">
        <v>1549</v>
      </c>
      <c r="E13593" s="146">
        <v>126.47</v>
      </c>
    </row>
    <row r="13594" spans="2:5" ht="33.75" x14ac:dyDescent="0.2">
      <c r="B13594" s="144" t="s">
        <v>51436</v>
      </c>
      <c r="C13594" s="145" t="s">
        <v>51437</v>
      </c>
      <c r="D13594" s="145" t="s">
        <v>1549</v>
      </c>
      <c r="E13594" s="146">
        <v>127.73</v>
      </c>
    </row>
    <row r="13595" spans="2:5" ht="33.75" x14ac:dyDescent="0.2">
      <c r="B13595" s="144" t="s">
        <v>51438</v>
      </c>
      <c r="C13595" s="145" t="s">
        <v>51439</v>
      </c>
      <c r="D13595" s="145" t="s">
        <v>1549</v>
      </c>
      <c r="E13595" s="146">
        <v>94.55</v>
      </c>
    </row>
    <row r="13596" spans="2:5" ht="33.75" x14ac:dyDescent="0.2">
      <c r="B13596" s="144" t="s">
        <v>51440</v>
      </c>
      <c r="C13596" s="145" t="s">
        <v>51441</v>
      </c>
      <c r="D13596" s="145" t="s">
        <v>1549</v>
      </c>
      <c r="E13596" s="146">
        <v>215.41</v>
      </c>
    </row>
    <row r="13597" spans="2:5" ht="33.75" x14ac:dyDescent="0.2">
      <c r="B13597" s="144" t="s">
        <v>51442</v>
      </c>
      <c r="C13597" s="145" t="s">
        <v>51443</v>
      </c>
      <c r="D13597" s="145" t="s">
        <v>1549</v>
      </c>
      <c r="E13597" s="146">
        <v>425.28</v>
      </c>
    </row>
    <row r="13598" spans="2:5" ht="22.5" x14ac:dyDescent="0.2">
      <c r="B13598" s="144" t="s">
        <v>51444</v>
      </c>
      <c r="C13598" s="145" t="s">
        <v>51445</v>
      </c>
      <c r="D13598" s="145" t="s">
        <v>1549</v>
      </c>
      <c r="E13598" s="146">
        <v>71.28</v>
      </c>
    </row>
    <row r="13599" spans="2:5" ht="22.5" x14ac:dyDescent="0.2">
      <c r="B13599" s="144" t="s">
        <v>51446</v>
      </c>
      <c r="C13599" s="145" t="s">
        <v>51447</v>
      </c>
      <c r="D13599" s="145" t="s">
        <v>1549</v>
      </c>
      <c r="E13599" s="146">
        <v>138.94</v>
      </c>
    </row>
    <row r="13600" spans="2:5" x14ac:dyDescent="0.2">
      <c r="B13600" s="144" t="s">
        <v>51448</v>
      </c>
      <c r="C13600" s="145" t="s">
        <v>51449</v>
      </c>
      <c r="D13600" s="145" t="s">
        <v>1549</v>
      </c>
      <c r="E13600" s="146">
        <v>69.42</v>
      </c>
    </row>
    <row r="13601" spans="2:5" x14ac:dyDescent="0.2">
      <c r="B13601" s="144" t="s">
        <v>51450</v>
      </c>
      <c r="C13601" s="145" t="s">
        <v>51451</v>
      </c>
      <c r="D13601" s="145" t="s">
        <v>1549</v>
      </c>
      <c r="E13601" s="146">
        <v>9.86</v>
      </c>
    </row>
    <row r="13602" spans="2:5" x14ac:dyDescent="0.2">
      <c r="B13602" s="144" t="s">
        <v>51452</v>
      </c>
      <c r="C13602" s="145" t="s">
        <v>51453</v>
      </c>
      <c r="D13602" s="145" t="s">
        <v>1549</v>
      </c>
      <c r="E13602" s="146">
        <v>20.59</v>
      </c>
    </row>
    <row r="13603" spans="2:5" x14ac:dyDescent="0.2">
      <c r="B13603" s="144" t="s">
        <v>51454</v>
      </c>
      <c r="C13603" s="145" t="s">
        <v>51455</v>
      </c>
      <c r="D13603" s="145" t="s">
        <v>1549</v>
      </c>
      <c r="E13603" s="146">
        <v>14.77</v>
      </c>
    </row>
    <row r="13604" spans="2:5" ht="22.5" x14ac:dyDescent="0.2">
      <c r="B13604" s="144" t="s">
        <v>51456</v>
      </c>
      <c r="C13604" s="145" t="s">
        <v>51457</v>
      </c>
      <c r="D13604" s="145" t="s">
        <v>1549</v>
      </c>
      <c r="E13604" s="146">
        <v>11.62</v>
      </c>
    </row>
    <row r="13605" spans="2:5" ht="22.5" x14ac:dyDescent="0.2">
      <c r="B13605" s="144" t="s">
        <v>51458</v>
      </c>
      <c r="C13605" s="145" t="s">
        <v>51459</v>
      </c>
      <c r="D13605" s="145" t="s">
        <v>1549</v>
      </c>
      <c r="E13605" s="146">
        <v>19.38</v>
      </c>
    </row>
    <row r="13606" spans="2:5" ht="22.5" x14ac:dyDescent="0.2">
      <c r="B13606" s="144" t="s">
        <v>51460</v>
      </c>
      <c r="C13606" s="145" t="s">
        <v>51461</v>
      </c>
      <c r="D13606" s="145" t="s">
        <v>1549</v>
      </c>
      <c r="E13606" s="146">
        <v>35.81</v>
      </c>
    </row>
    <row r="13607" spans="2:5" ht="22.5" x14ac:dyDescent="0.2">
      <c r="B13607" s="144" t="s">
        <v>51462</v>
      </c>
      <c r="C13607" s="145" t="s">
        <v>51463</v>
      </c>
      <c r="D13607" s="145" t="s">
        <v>1549</v>
      </c>
      <c r="E13607" s="146">
        <v>46.23</v>
      </c>
    </row>
    <row r="13608" spans="2:5" ht="33.75" x14ac:dyDescent="0.2">
      <c r="B13608" s="144" t="s">
        <v>51464</v>
      </c>
      <c r="C13608" s="145" t="s">
        <v>51465</v>
      </c>
      <c r="D13608" s="145" t="s">
        <v>1770</v>
      </c>
      <c r="E13608" s="146">
        <v>179.38</v>
      </c>
    </row>
    <row r="13609" spans="2:5" ht="90" x14ac:dyDescent="0.2">
      <c r="B13609" s="144" t="s">
        <v>51466</v>
      </c>
      <c r="C13609" s="145" t="s">
        <v>51467</v>
      </c>
      <c r="D13609" s="145" t="s">
        <v>1549</v>
      </c>
      <c r="E13609" s="146">
        <v>335.05</v>
      </c>
    </row>
    <row r="13610" spans="2:5" ht="123.75" x14ac:dyDescent="0.2">
      <c r="B13610" s="144" t="s">
        <v>51468</v>
      </c>
      <c r="C13610" s="145" t="s">
        <v>51469</v>
      </c>
      <c r="D13610" s="145" t="s">
        <v>1549</v>
      </c>
      <c r="E13610" s="146">
        <v>368.85</v>
      </c>
    </row>
    <row r="13611" spans="2:5" ht="112.5" x14ac:dyDescent="0.2">
      <c r="B13611" s="144" t="s">
        <v>51470</v>
      </c>
      <c r="C13611" s="145" t="s">
        <v>51471</v>
      </c>
      <c r="D13611" s="145" t="s">
        <v>1549</v>
      </c>
      <c r="E13611" s="146">
        <v>416.7</v>
      </c>
    </row>
    <row r="13612" spans="2:5" ht="90" x14ac:dyDescent="0.2">
      <c r="B13612" s="144" t="s">
        <v>51472</v>
      </c>
      <c r="C13612" s="145" t="s">
        <v>51473</v>
      </c>
      <c r="D13612" s="145" t="s">
        <v>1549</v>
      </c>
      <c r="E13612" s="146">
        <v>391.62</v>
      </c>
    </row>
    <row r="13613" spans="2:5" ht="123.75" x14ac:dyDescent="0.2">
      <c r="B13613" s="144" t="s">
        <v>51474</v>
      </c>
      <c r="C13613" s="145" t="s">
        <v>51475</v>
      </c>
      <c r="D13613" s="145" t="s">
        <v>1549</v>
      </c>
      <c r="E13613" s="146">
        <v>653.17999999999995</v>
      </c>
    </row>
    <row r="13614" spans="2:5" ht="112.5" x14ac:dyDescent="0.2">
      <c r="B13614" s="144" t="s">
        <v>51476</v>
      </c>
      <c r="C13614" s="145" t="s">
        <v>51477</v>
      </c>
      <c r="D13614" s="145" t="s">
        <v>1549</v>
      </c>
      <c r="E13614" s="146">
        <v>1149.07</v>
      </c>
    </row>
    <row r="13615" spans="2:5" ht="90" x14ac:dyDescent="0.2">
      <c r="B13615" s="144" t="s">
        <v>51478</v>
      </c>
      <c r="C13615" s="145" t="s">
        <v>51479</v>
      </c>
      <c r="D13615" s="145" t="s">
        <v>1549</v>
      </c>
      <c r="E13615" s="146">
        <v>369.48</v>
      </c>
    </row>
    <row r="13616" spans="2:5" ht="123.75" x14ac:dyDescent="0.2">
      <c r="B13616" s="144" t="s">
        <v>51480</v>
      </c>
      <c r="C13616" s="145" t="s">
        <v>51481</v>
      </c>
      <c r="D13616" s="145" t="s">
        <v>1549</v>
      </c>
      <c r="E13616" s="146">
        <v>418.59</v>
      </c>
    </row>
    <row r="13617" spans="2:5" ht="90" x14ac:dyDescent="0.2">
      <c r="B13617" s="144" t="s">
        <v>51482</v>
      </c>
      <c r="C13617" s="145" t="s">
        <v>51483</v>
      </c>
      <c r="D13617" s="145" t="s">
        <v>1549</v>
      </c>
      <c r="E13617" s="146">
        <v>407.38</v>
      </c>
    </row>
    <row r="13618" spans="2:5" ht="123.75" x14ac:dyDescent="0.2">
      <c r="B13618" s="144" t="s">
        <v>51484</v>
      </c>
      <c r="C13618" s="145" t="s">
        <v>51485</v>
      </c>
      <c r="D13618" s="145" t="s">
        <v>1549</v>
      </c>
      <c r="E13618" s="146">
        <v>473.37</v>
      </c>
    </row>
    <row r="13619" spans="2:5" ht="90" x14ac:dyDescent="0.2">
      <c r="B13619" s="144" t="s">
        <v>51486</v>
      </c>
      <c r="C13619" s="145" t="s">
        <v>51487</v>
      </c>
      <c r="D13619" s="145" t="s">
        <v>1549</v>
      </c>
      <c r="E13619" s="146">
        <v>442.92</v>
      </c>
    </row>
    <row r="13620" spans="2:5" ht="123.75" x14ac:dyDescent="0.2">
      <c r="B13620" s="144" t="s">
        <v>51488</v>
      </c>
      <c r="C13620" s="145" t="s">
        <v>51489</v>
      </c>
      <c r="D13620" s="145" t="s">
        <v>1549</v>
      </c>
      <c r="E13620" s="146">
        <v>524.83000000000004</v>
      </c>
    </row>
    <row r="13621" spans="2:5" ht="90" x14ac:dyDescent="0.2">
      <c r="B13621" s="144" t="s">
        <v>51490</v>
      </c>
      <c r="C13621" s="145" t="s">
        <v>51491</v>
      </c>
      <c r="D13621" s="145" t="s">
        <v>1549</v>
      </c>
      <c r="E13621" s="146">
        <v>507.94</v>
      </c>
    </row>
    <row r="13622" spans="2:5" ht="123.75" x14ac:dyDescent="0.2">
      <c r="B13622" s="144" t="s">
        <v>51492</v>
      </c>
      <c r="C13622" s="145" t="s">
        <v>51493</v>
      </c>
      <c r="D13622" s="145" t="s">
        <v>1549</v>
      </c>
      <c r="E13622" s="146">
        <v>606.02</v>
      </c>
    </row>
    <row r="13623" spans="2:5" ht="112.5" x14ac:dyDescent="0.2">
      <c r="B13623" s="144" t="s">
        <v>51494</v>
      </c>
      <c r="C13623" s="145" t="s">
        <v>51495</v>
      </c>
      <c r="D13623" s="145" t="s">
        <v>1549</v>
      </c>
      <c r="E13623" s="146">
        <v>1312.1</v>
      </c>
    </row>
    <row r="13624" spans="2:5" ht="90" x14ac:dyDescent="0.2">
      <c r="B13624" s="144" t="s">
        <v>51496</v>
      </c>
      <c r="C13624" s="145" t="s">
        <v>51497</v>
      </c>
      <c r="D13624" s="145" t="s">
        <v>1549</v>
      </c>
      <c r="E13624" s="146">
        <v>542.41999999999996</v>
      </c>
    </row>
    <row r="13625" spans="2:5" ht="123.75" x14ac:dyDescent="0.2">
      <c r="B13625" s="144" t="s">
        <v>51498</v>
      </c>
      <c r="C13625" s="145" t="s">
        <v>51499</v>
      </c>
      <c r="D13625" s="145" t="s">
        <v>1549</v>
      </c>
      <c r="E13625" s="146">
        <v>656.61</v>
      </c>
    </row>
    <row r="13626" spans="2:5" ht="112.5" x14ac:dyDescent="0.2">
      <c r="B13626" s="144" t="s">
        <v>51500</v>
      </c>
      <c r="C13626" s="145" t="s">
        <v>51501</v>
      </c>
      <c r="D13626" s="145" t="s">
        <v>1549</v>
      </c>
      <c r="E13626" s="146">
        <v>1488.6</v>
      </c>
    </row>
    <row r="13627" spans="2:5" ht="123.75" x14ac:dyDescent="0.2">
      <c r="B13627" s="144" t="s">
        <v>51502</v>
      </c>
      <c r="C13627" s="145" t="s">
        <v>51503</v>
      </c>
      <c r="D13627" s="145" t="s">
        <v>1549</v>
      </c>
      <c r="E13627" s="146">
        <v>743.92</v>
      </c>
    </row>
    <row r="13628" spans="2:5" ht="123.75" x14ac:dyDescent="0.2">
      <c r="B13628" s="144" t="s">
        <v>51504</v>
      </c>
      <c r="C13628" s="145" t="s">
        <v>51505</v>
      </c>
      <c r="D13628" s="145" t="s">
        <v>1549</v>
      </c>
      <c r="E13628" s="146">
        <v>929.74</v>
      </c>
    </row>
    <row r="13629" spans="2:5" ht="123.75" x14ac:dyDescent="0.2">
      <c r="B13629" s="144" t="s">
        <v>51506</v>
      </c>
      <c r="C13629" s="145" t="s">
        <v>51507</v>
      </c>
      <c r="D13629" s="145" t="s">
        <v>1549</v>
      </c>
      <c r="E13629" s="146">
        <v>988.84</v>
      </c>
    </row>
    <row r="13630" spans="2:5" ht="22.5" x14ac:dyDescent="0.2">
      <c r="B13630" s="144" t="s">
        <v>51508</v>
      </c>
      <c r="C13630" s="145" t="s">
        <v>51509</v>
      </c>
      <c r="D13630" s="145" t="s">
        <v>1549</v>
      </c>
      <c r="E13630" s="146">
        <v>322.85000000000002</v>
      </c>
    </row>
    <row r="13631" spans="2:5" x14ac:dyDescent="0.2">
      <c r="B13631" s="144" t="s">
        <v>51510</v>
      </c>
      <c r="C13631" s="145" t="s">
        <v>51511</v>
      </c>
      <c r="D13631" s="145" t="s">
        <v>1549</v>
      </c>
      <c r="E13631" s="146">
        <v>8.76</v>
      </c>
    </row>
    <row r="13632" spans="2:5" x14ac:dyDescent="0.2">
      <c r="B13632" s="144" t="s">
        <v>51512</v>
      </c>
      <c r="C13632" s="145" t="s">
        <v>51513</v>
      </c>
      <c r="D13632" s="145" t="s">
        <v>1549</v>
      </c>
      <c r="E13632" s="146">
        <v>8.07</v>
      </c>
    </row>
    <row r="13633" spans="2:5" x14ac:dyDescent="0.2">
      <c r="B13633" s="144" t="s">
        <v>51514</v>
      </c>
      <c r="C13633" s="145" t="s">
        <v>51515</v>
      </c>
      <c r="D13633" s="145" t="s">
        <v>1549</v>
      </c>
      <c r="E13633" s="146">
        <v>12.05</v>
      </c>
    </row>
    <row r="13634" spans="2:5" x14ac:dyDescent="0.2">
      <c r="B13634" s="144" t="s">
        <v>51516</v>
      </c>
      <c r="C13634" s="145" t="s">
        <v>51517</v>
      </c>
      <c r="D13634" s="145" t="s">
        <v>1549</v>
      </c>
      <c r="E13634" s="146">
        <v>10.89</v>
      </c>
    </row>
    <row r="13635" spans="2:5" x14ac:dyDescent="0.2">
      <c r="B13635" s="144" t="s">
        <v>51518</v>
      </c>
      <c r="C13635" s="145" t="s">
        <v>51519</v>
      </c>
      <c r="D13635" s="145" t="s">
        <v>1549</v>
      </c>
      <c r="E13635" s="146">
        <v>15.99</v>
      </c>
    </row>
    <row r="13636" spans="2:5" x14ac:dyDescent="0.2">
      <c r="B13636" s="144" t="s">
        <v>51520</v>
      </c>
      <c r="C13636" s="145" t="s">
        <v>51521</v>
      </c>
      <c r="D13636" s="145" t="s">
        <v>1549</v>
      </c>
      <c r="E13636" s="146">
        <v>15.04</v>
      </c>
    </row>
    <row r="13637" spans="2:5" x14ac:dyDescent="0.2">
      <c r="B13637" s="144" t="s">
        <v>51522</v>
      </c>
      <c r="C13637" s="145" t="s">
        <v>51523</v>
      </c>
      <c r="D13637" s="145" t="s">
        <v>1549</v>
      </c>
      <c r="E13637" s="146">
        <v>11.66</v>
      </c>
    </row>
    <row r="13638" spans="2:5" x14ac:dyDescent="0.2">
      <c r="B13638" s="144" t="s">
        <v>51524</v>
      </c>
      <c r="C13638" s="145" t="s">
        <v>51525</v>
      </c>
      <c r="D13638" s="145" t="s">
        <v>1549</v>
      </c>
      <c r="E13638" s="146">
        <v>27.52</v>
      </c>
    </row>
    <row r="13639" spans="2:5" x14ac:dyDescent="0.2">
      <c r="B13639" s="144" t="s">
        <v>51526</v>
      </c>
      <c r="C13639" s="145" t="s">
        <v>51527</v>
      </c>
      <c r="D13639" s="145" t="s">
        <v>1549</v>
      </c>
      <c r="E13639" s="146">
        <v>21.78</v>
      </c>
    </row>
    <row r="13640" spans="2:5" x14ac:dyDescent="0.2">
      <c r="B13640" s="144" t="s">
        <v>51528</v>
      </c>
      <c r="C13640" s="145" t="s">
        <v>51529</v>
      </c>
      <c r="D13640" s="145" t="s">
        <v>5927</v>
      </c>
      <c r="E13640" s="146">
        <v>27.57</v>
      </c>
    </row>
    <row r="13641" spans="2:5" ht="56.25" x14ac:dyDescent="0.2">
      <c r="B13641" s="144" t="s">
        <v>51530</v>
      </c>
      <c r="C13641" s="145" t="s">
        <v>51531</v>
      </c>
      <c r="D13641" s="145" t="s">
        <v>1549</v>
      </c>
      <c r="E13641" s="146">
        <v>10.07</v>
      </c>
    </row>
    <row r="13642" spans="2:5" ht="56.25" x14ac:dyDescent="0.2">
      <c r="B13642" s="144" t="s">
        <v>51532</v>
      </c>
      <c r="C13642" s="145" t="s">
        <v>51533</v>
      </c>
      <c r="D13642" s="145" t="s">
        <v>1549</v>
      </c>
      <c r="E13642" s="146">
        <v>10.81</v>
      </c>
    </row>
    <row r="13643" spans="2:5" ht="56.25" x14ac:dyDescent="0.2">
      <c r="B13643" s="144" t="s">
        <v>51534</v>
      </c>
      <c r="C13643" s="145" t="s">
        <v>51535</v>
      </c>
      <c r="D13643" s="145" t="s">
        <v>1549</v>
      </c>
      <c r="E13643" s="146">
        <v>10.81</v>
      </c>
    </row>
    <row r="13644" spans="2:5" ht="56.25" x14ac:dyDescent="0.2">
      <c r="B13644" s="144" t="s">
        <v>51536</v>
      </c>
      <c r="C13644" s="145" t="s">
        <v>51537</v>
      </c>
      <c r="D13644" s="145" t="s">
        <v>1549</v>
      </c>
      <c r="E13644" s="146">
        <v>25.91</v>
      </c>
    </row>
    <row r="13645" spans="2:5" ht="56.25" x14ac:dyDescent="0.2">
      <c r="B13645" s="144" t="s">
        <v>51538</v>
      </c>
      <c r="C13645" s="145" t="s">
        <v>51539</v>
      </c>
      <c r="D13645" s="145" t="s">
        <v>1549</v>
      </c>
      <c r="E13645" s="146">
        <v>25.91</v>
      </c>
    </row>
    <row r="13646" spans="2:5" ht="56.25" x14ac:dyDescent="0.2">
      <c r="B13646" s="144" t="s">
        <v>51540</v>
      </c>
      <c r="C13646" s="145" t="s">
        <v>51541</v>
      </c>
      <c r="D13646" s="145" t="s">
        <v>1549</v>
      </c>
      <c r="E13646" s="146">
        <v>17.239999999999998</v>
      </c>
    </row>
    <row r="13647" spans="2:5" ht="56.25" x14ac:dyDescent="0.2">
      <c r="B13647" s="144" t="s">
        <v>51542</v>
      </c>
      <c r="C13647" s="145" t="s">
        <v>51543</v>
      </c>
      <c r="D13647" s="145" t="s">
        <v>1549</v>
      </c>
      <c r="E13647" s="146">
        <v>16.260000000000002</v>
      </c>
    </row>
    <row r="13648" spans="2:5" ht="33.75" x14ac:dyDescent="0.2">
      <c r="B13648" s="144" t="s">
        <v>51544</v>
      </c>
      <c r="C13648" s="145" t="s">
        <v>51545</v>
      </c>
      <c r="D13648" s="145" t="s">
        <v>1549</v>
      </c>
      <c r="E13648" s="146">
        <v>21.45</v>
      </c>
    </row>
    <row r="13649" spans="2:5" ht="33.75" x14ac:dyDescent="0.2">
      <c r="B13649" s="144" t="s">
        <v>51546</v>
      </c>
      <c r="C13649" s="145" t="s">
        <v>51547</v>
      </c>
      <c r="D13649" s="145" t="s">
        <v>1549</v>
      </c>
      <c r="E13649" s="146">
        <v>31.38</v>
      </c>
    </row>
    <row r="13650" spans="2:5" ht="33.75" x14ac:dyDescent="0.2">
      <c r="B13650" s="144" t="s">
        <v>51548</v>
      </c>
      <c r="C13650" s="145" t="s">
        <v>51549</v>
      </c>
      <c r="D13650" s="145" t="s">
        <v>1549</v>
      </c>
      <c r="E13650" s="146">
        <v>40.43</v>
      </c>
    </row>
    <row r="13651" spans="2:5" ht="45" x14ac:dyDescent="0.2">
      <c r="B13651" s="144" t="s">
        <v>51550</v>
      </c>
      <c r="C13651" s="145" t="s">
        <v>51551</v>
      </c>
      <c r="D13651" s="145" t="s">
        <v>1549</v>
      </c>
      <c r="E13651" s="146">
        <v>171.42</v>
      </c>
    </row>
    <row r="13652" spans="2:5" ht="45" x14ac:dyDescent="0.2">
      <c r="B13652" s="144" t="s">
        <v>51552</v>
      </c>
      <c r="C13652" s="145" t="s">
        <v>51553</v>
      </c>
      <c r="D13652" s="145" t="s">
        <v>1549</v>
      </c>
      <c r="E13652" s="146">
        <v>195.8</v>
      </c>
    </row>
    <row r="13653" spans="2:5" ht="45" x14ac:dyDescent="0.2">
      <c r="B13653" s="144" t="s">
        <v>51554</v>
      </c>
      <c r="C13653" s="145" t="s">
        <v>51555</v>
      </c>
      <c r="D13653" s="145" t="s">
        <v>1549</v>
      </c>
      <c r="E13653" s="146">
        <v>255.28</v>
      </c>
    </row>
    <row r="13654" spans="2:5" ht="45" x14ac:dyDescent="0.2">
      <c r="B13654" s="144" t="s">
        <v>51556</v>
      </c>
      <c r="C13654" s="145" t="s">
        <v>51557</v>
      </c>
      <c r="D13654" s="145" t="s">
        <v>1549</v>
      </c>
      <c r="E13654" s="146">
        <v>2.97</v>
      </c>
    </row>
    <row r="13655" spans="2:5" ht="45" x14ac:dyDescent="0.2">
      <c r="B13655" s="144" t="s">
        <v>51558</v>
      </c>
      <c r="C13655" s="145" t="s">
        <v>51559</v>
      </c>
      <c r="D13655" s="145" t="s">
        <v>1549</v>
      </c>
      <c r="E13655" s="146">
        <v>4.41</v>
      </c>
    </row>
    <row r="13656" spans="2:5" ht="45" x14ac:dyDescent="0.2">
      <c r="B13656" s="144" t="s">
        <v>51560</v>
      </c>
      <c r="C13656" s="145" t="s">
        <v>51561</v>
      </c>
      <c r="D13656" s="145" t="s">
        <v>1549</v>
      </c>
      <c r="E13656" s="146">
        <v>1.8</v>
      </c>
    </row>
    <row r="13657" spans="2:5" ht="22.5" x14ac:dyDescent="0.2">
      <c r="B13657" s="144" t="s">
        <v>51562</v>
      </c>
      <c r="C13657" s="145" t="s">
        <v>51563</v>
      </c>
      <c r="D13657" s="145" t="s">
        <v>1549</v>
      </c>
      <c r="E13657" s="146">
        <v>4344.8599999999997</v>
      </c>
    </row>
    <row r="13658" spans="2:5" ht="22.5" x14ac:dyDescent="0.2">
      <c r="B13658" s="144" t="s">
        <v>51564</v>
      </c>
      <c r="C13658" s="145" t="s">
        <v>51565</v>
      </c>
      <c r="D13658" s="145" t="s">
        <v>1549</v>
      </c>
      <c r="E13658" s="146">
        <v>275.24</v>
      </c>
    </row>
    <row r="13659" spans="2:5" ht="22.5" x14ac:dyDescent="0.2">
      <c r="B13659" s="144" t="s">
        <v>51566</v>
      </c>
      <c r="C13659" s="145" t="s">
        <v>51567</v>
      </c>
      <c r="D13659" s="145" t="s">
        <v>20799</v>
      </c>
      <c r="E13659" s="146">
        <v>29.36</v>
      </c>
    </row>
    <row r="13660" spans="2:5" ht="22.5" x14ac:dyDescent="0.2">
      <c r="B13660" s="144" t="s">
        <v>51568</v>
      </c>
      <c r="C13660" s="145" t="s">
        <v>51569</v>
      </c>
      <c r="D13660" s="145" t="s">
        <v>5902</v>
      </c>
      <c r="E13660" s="146">
        <v>43.24</v>
      </c>
    </row>
    <row r="13661" spans="2:5" x14ac:dyDescent="0.2">
      <c r="B13661" s="144" t="s">
        <v>51570</v>
      </c>
      <c r="C13661" s="145" t="s">
        <v>51571</v>
      </c>
      <c r="D13661" s="145" t="s">
        <v>1549</v>
      </c>
      <c r="E13661" s="146">
        <v>11.08</v>
      </c>
    </row>
    <row r="13662" spans="2:5" ht="33.75" x14ac:dyDescent="0.2">
      <c r="B13662" s="144" t="s">
        <v>51572</v>
      </c>
      <c r="C13662" s="145" t="s">
        <v>51573</v>
      </c>
      <c r="D13662" s="145" t="s">
        <v>20799</v>
      </c>
      <c r="E13662" s="146">
        <v>268.82</v>
      </c>
    </row>
    <row r="13663" spans="2:5" x14ac:dyDescent="0.2">
      <c r="B13663" s="144" t="s">
        <v>51574</v>
      </c>
      <c r="C13663" s="145" t="s">
        <v>51575</v>
      </c>
      <c r="D13663" s="145" t="s">
        <v>1549</v>
      </c>
      <c r="E13663" s="146">
        <v>1126.81</v>
      </c>
    </row>
    <row r="13664" spans="2:5" ht="22.5" x14ac:dyDescent="0.2">
      <c r="B13664" s="144" t="s">
        <v>51576</v>
      </c>
      <c r="C13664" s="145" t="s">
        <v>51577</v>
      </c>
      <c r="D13664" s="145" t="s">
        <v>1549</v>
      </c>
      <c r="E13664" s="146">
        <v>79.540000000000006</v>
      </c>
    </row>
    <row r="13665" spans="2:5" ht="22.5" x14ac:dyDescent="0.2">
      <c r="B13665" s="144" t="s">
        <v>51578</v>
      </c>
      <c r="C13665" s="145" t="s">
        <v>51579</v>
      </c>
      <c r="D13665" s="145" t="s">
        <v>1549</v>
      </c>
      <c r="E13665" s="146">
        <v>132.91</v>
      </c>
    </row>
    <row r="13666" spans="2:5" ht="22.5" x14ac:dyDescent="0.2">
      <c r="B13666" s="144" t="s">
        <v>51580</v>
      </c>
      <c r="C13666" s="145" t="s">
        <v>51581</v>
      </c>
      <c r="D13666" s="145" t="s">
        <v>1549</v>
      </c>
      <c r="E13666" s="146">
        <v>179.92</v>
      </c>
    </row>
    <row r="13667" spans="2:5" ht="22.5" x14ac:dyDescent="0.2">
      <c r="B13667" s="144" t="s">
        <v>51582</v>
      </c>
      <c r="C13667" s="145" t="s">
        <v>51583</v>
      </c>
      <c r="D13667" s="145" t="s">
        <v>1549</v>
      </c>
      <c r="E13667" s="146">
        <v>311.77</v>
      </c>
    </row>
    <row r="13668" spans="2:5" ht="22.5" x14ac:dyDescent="0.2">
      <c r="B13668" s="144" t="s">
        <v>51584</v>
      </c>
      <c r="C13668" s="145" t="s">
        <v>51585</v>
      </c>
      <c r="D13668" s="145" t="s">
        <v>1549</v>
      </c>
      <c r="E13668" s="146">
        <v>541.79</v>
      </c>
    </row>
    <row r="13669" spans="2:5" ht="22.5" x14ac:dyDescent="0.2">
      <c r="B13669" s="144" t="s">
        <v>51586</v>
      </c>
      <c r="C13669" s="145" t="s">
        <v>51587</v>
      </c>
      <c r="D13669" s="145" t="s">
        <v>1549</v>
      </c>
      <c r="E13669" s="146">
        <v>783.62</v>
      </c>
    </row>
    <row r="13670" spans="2:5" ht="22.5" x14ac:dyDescent="0.2">
      <c r="B13670" s="144" t="s">
        <v>51588</v>
      </c>
      <c r="C13670" s="145" t="s">
        <v>51589</v>
      </c>
      <c r="D13670" s="145" t="s">
        <v>1549</v>
      </c>
      <c r="E13670" s="146">
        <v>1151.55</v>
      </c>
    </row>
    <row r="13671" spans="2:5" x14ac:dyDescent="0.2">
      <c r="B13671" s="144" t="s">
        <v>51590</v>
      </c>
      <c r="C13671" s="145" t="s">
        <v>51591</v>
      </c>
      <c r="D13671" s="145" t="s">
        <v>1549</v>
      </c>
      <c r="E13671" s="146">
        <v>3512.21</v>
      </c>
    </row>
    <row r="13672" spans="2:5" x14ac:dyDescent="0.2">
      <c r="B13672" s="144" t="s">
        <v>51592</v>
      </c>
      <c r="C13672" s="145" t="s">
        <v>51593</v>
      </c>
      <c r="D13672" s="145" t="s">
        <v>1549</v>
      </c>
      <c r="E13672" s="146">
        <v>97.26</v>
      </c>
    </row>
    <row r="13673" spans="2:5" ht="22.5" x14ac:dyDescent="0.2">
      <c r="B13673" s="144" t="s">
        <v>51594</v>
      </c>
      <c r="C13673" s="145" t="s">
        <v>51595</v>
      </c>
      <c r="D13673" s="145" t="s">
        <v>1549</v>
      </c>
      <c r="E13673" s="146">
        <v>12.74</v>
      </c>
    </row>
    <row r="13674" spans="2:5" ht="22.5" x14ac:dyDescent="0.2">
      <c r="B13674" s="144" t="s">
        <v>51596</v>
      </c>
      <c r="C13674" s="145" t="s">
        <v>51597</v>
      </c>
      <c r="D13674" s="145" t="s">
        <v>1549</v>
      </c>
      <c r="E13674" s="146">
        <v>17.899999999999999</v>
      </c>
    </row>
    <row r="13675" spans="2:5" x14ac:dyDescent="0.2">
      <c r="B13675" s="144" t="s">
        <v>51598</v>
      </c>
      <c r="C13675" s="145" t="s">
        <v>51599</v>
      </c>
      <c r="D13675" s="145" t="s">
        <v>1549</v>
      </c>
      <c r="E13675" s="146">
        <v>17.82</v>
      </c>
    </row>
    <row r="13676" spans="2:5" ht="22.5" x14ac:dyDescent="0.2">
      <c r="B13676" s="144" t="s">
        <v>51600</v>
      </c>
      <c r="C13676" s="145" t="s">
        <v>51601</v>
      </c>
      <c r="D13676" s="145" t="s">
        <v>1549</v>
      </c>
      <c r="E13676" s="146">
        <v>35.19</v>
      </c>
    </row>
    <row r="13677" spans="2:5" x14ac:dyDescent="0.2">
      <c r="B13677" s="144" t="s">
        <v>51602</v>
      </c>
      <c r="C13677" s="145" t="s">
        <v>51603</v>
      </c>
      <c r="D13677" s="145" t="s">
        <v>1549</v>
      </c>
      <c r="E13677" s="146">
        <v>40.5</v>
      </c>
    </row>
    <row r="13678" spans="2:5" x14ac:dyDescent="0.2">
      <c r="B13678" s="144" t="s">
        <v>51604</v>
      </c>
      <c r="C13678" s="145" t="s">
        <v>51605</v>
      </c>
      <c r="D13678" s="145" t="s">
        <v>1549</v>
      </c>
      <c r="E13678" s="146">
        <v>30.91</v>
      </c>
    </row>
    <row r="13679" spans="2:5" ht="22.5" x14ac:dyDescent="0.2">
      <c r="B13679" s="144" t="s">
        <v>51606</v>
      </c>
      <c r="C13679" s="145" t="s">
        <v>51607</v>
      </c>
      <c r="D13679" s="145" t="s">
        <v>1549</v>
      </c>
      <c r="E13679" s="146">
        <v>47.71</v>
      </c>
    </row>
    <row r="13680" spans="2:5" x14ac:dyDescent="0.2">
      <c r="B13680" s="144" t="s">
        <v>51608</v>
      </c>
      <c r="C13680" s="145" t="s">
        <v>51609</v>
      </c>
      <c r="D13680" s="145" t="s">
        <v>1549</v>
      </c>
      <c r="E13680" s="146">
        <v>74</v>
      </c>
    </row>
    <row r="13681" spans="2:5" x14ac:dyDescent="0.2">
      <c r="B13681" s="144" t="s">
        <v>51610</v>
      </c>
      <c r="C13681" s="145" t="s">
        <v>51611</v>
      </c>
      <c r="D13681" s="145" t="s">
        <v>1549</v>
      </c>
      <c r="E13681" s="146">
        <v>48.18</v>
      </c>
    </row>
    <row r="13682" spans="2:5" x14ac:dyDescent="0.2">
      <c r="B13682" s="144" t="s">
        <v>51612</v>
      </c>
      <c r="C13682" s="145" t="s">
        <v>51613</v>
      </c>
      <c r="D13682" s="145" t="s">
        <v>1549</v>
      </c>
      <c r="E13682" s="146">
        <v>48.05</v>
      </c>
    </row>
    <row r="13683" spans="2:5" x14ac:dyDescent="0.2">
      <c r="B13683" s="144" t="s">
        <v>51614</v>
      </c>
      <c r="C13683" s="145" t="s">
        <v>51615</v>
      </c>
      <c r="D13683" s="145" t="s">
        <v>1549</v>
      </c>
      <c r="E13683" s="146">
        <v>159.5</v>
      </c>
    </row>
    <row r="13684" spans="2:5" x14ac:dyDescent="0.2">
      <c r="B13684" s="144" t="s">
        <v>51616</v>
      </c>
      <c r="C13684" s="145" t="s">
        <v>51617</v>
      </c>
      <c r="D13684" s="145" t="s">
        <v>1549</v>
      </c>
      <c r="E13684" s="146">
        <v>124.45</v>
      </c>
    </row>
    <row r="13685" spans="2:5" x14ac:dyDescent="0.2">
      <c r="B13685" s="144" t="s">
        <v>51618</v>
      </c>
      <c r="C13685" s="145" t="s">
        <v>51619</v>
      </c>
      <c r="D13685" s="145" t="s">
        <v>1549</v>
      </c>
      <c r="E13685" s="146">
        <v>103.3</v>
      </c>
    </row>
    <row r="13686" spans="2:5" x14ac:dyDescent="0.2">
      <c r="B13686" s="144" t="s">
        <v>51620</v>
      </c>
      <c r="C13686" s="145" t="s">
        <v>51621</v>
      </c>
      <c r="D13686" s="145" t="s">
        <v>1549</v>
      </c>
      <c r="E13686" s="146">
        <v>294.39999999999998</v>
      </c>
    </row>
    <row r="13687" spans="2:5" x14ac:dyDescent="0.2">
      <c r="B13687" s="144" t="s">
        <v>51622</v>
      </c>
      <c r="C13687" s="145" t="s">
        <v>51623</v>
      </c>
      <c r="D13687" s="145" t="s">
        <v>1549</v>
      </c>
      <c r="E13687" s="146">
        <v>186.7</v>
      </c>
    </row>
    <row r="13688" spans="2:5" x14ac:dyDescent="0.2">
      <c r="B13688" s="144" t="s">
        <v>51624</v>
      </c>
      <c r="C13688" s="145" t="s">
        <v>51625</v>
      </c>
      <c r="D13688" s="145" t="s">
        <v>1549</v>
      </c>
      <c r="E13688" s="146">
        <v>164.19</v>
      </c>
    </row>
    <row r="13689" spans="2:5" x14ac:dyDescent="0.2">
      <c r="B13689" s="144" t="s">
        <v>51626</v>
      </c>
      <c r="C13689" s="145" t="s">
        <v>51627</v>
      </c>
      <c r="D13689" s="145" t="s">
        <v>1549</v>
      </c>
      <c r="E13689" s="146">
        <v>375.13</v>
      </c>
    </row>
    <row r="13690" spans="2:5" x14ac:dyDescent="0.2">
      <c r="B13690" s="144" t="s">
        <v>51628</v>
      </c>
      <c r="C13690" s="145" t="s">
        <v>51629</v>
      </c>
      <c r="D13690" s="145" t="s">
        <v>1549</v>
      </c>
      <c r="E13690" s="146">
        <v>370.44</v>
      </c>
    </row>
    <row r="13691" spans="2:5" x14ac:dyDescent="0.2">
      <c r="B13691" s="144" t="s">
        <v>51630</v>
      </c>
      <c r="C13691" s="145" t="s">
        <v>51631</v>
      </c>
      <c r="D13691" s="145" t="s">
        <v>1549</v>
      </c>
      <c r="E13691" s="146">
        <v>271</v>
      </c>
    </row>
    <row r="13692" spans="2:5" x14ac:dyDescent="0.2">
      <c r="B13692" s="144" t="s">
        <v>51632</v>
      </c>
      <c r="C13692" s="145" t="s">
        <v>51633</v>
      </c>
      <c r="D13692" s="145" t="s">
        <v>1549</v>
      </c>
      <c r="E13692" s="146">
        <v>484</v>
      </c>
    </row>
    <row r="13693" spans="2:5" x14ac:dyDescent="0.2">
      <c r="B13693" s="144" t="s">
        <v>51634</v>
      </c>
      <c r="C13693" s="145" t="s">
        <v>51635</v>
      </c>
      <c r="D13693" s="145" t="s">
        <v>1549</v>
      </c>
      <c r="E13693" s="146">
        <v>418.21</v>
      </c>
    </row>
    <row r="13694" spans="2:5" x14ac:dyDescent="0.2">
      <c r="B13694" s="144" t="s">
        <v>51636</v>
      </c>
      <c r="C13694" s="145" t="s">
        <v>51637</v>
      </c>
      <c r="D13694" s="145" t="s">
        <v>1549</v>
      </c>
      <c r="E13694" s="146">
        <v>406.97</v>
      </c>
    </row>
    <row r="13695" spans="2:5" x14ac:dyDescent="0.2">
      <c r="B13695" s="144" t="s">
        <v>51638</v>
      </c>
      <c r="C13695" s="145" t="s">
        <v>51639</v>
      </c>
      <c r="D13695" s="145" t="s">
        <v>1549</v>
      </c>
      <c r="E13695" s="146">
        <v>16.05</v>
      </c>
    </row>
    <row r="13696" spans="2:5" x14ac:dyDescent="0.2">
      <c r="B13696" s="144" t="s">
        <v>51640</v>
      </c>
      <c r="C13696" s="145" t="s">
        <v>51641</v>
      </c>
      <c r="D13696" s="145" t="s">
        <v>1549</v>
      </c>
      <c r="E13696" s="146">
        <v>9.84</v>
      </c>
    </row>
    <row r="13697" spans="2:5" ht="33.75" x14ac:dyDescent="0.2">
      <c r="B13697" s="144" t="s">
        <v>51642</v>
      </c>
      <c r="C13697" s="145" t="s">
        <v>51643</v>
      </c>
      <c r="D13697" s="145" t="s">
        <v>1549</v>
      </c>
      <c r="E13697" s="146">
        <v>5.83</v>
      </c>
    </row>
    <row r="13698" spans="2:5" ht="33.75" x14ac:dyDescent="0.2">
      <c r="B13698" s="144" t="s">
        <v>51644</v>
      </c>
      <c r="C13698" s="145" t="s">
        <v>51645</v>
      </c>
      <c r="D13698" s="145" t="s">
        <v>1549</v>
      </c>
      <c r="E13698" s="146">
        <v>4.47</v>
      </c>
    </row>
    <row r="13699" spans="2:5" ht="22.5" x14ac:dyDescent="0.2">
      <c r="B13699" s="144" t="s">
        <v>51646</v>
      </c>
      <c r="C13699" s="145" t="s">
        <v>51647</v>
      </c>
      <c r="D13699" s="145" t="s">
        <v>1549</v>
      </c>
      <c r="E13699" s="146">
        <v>174.67</v>
      </c>
    </row>
    <row r="13700" spans="2:5" ht="22.5" x14ac:dyDescent="0.2">
      <c r="B13700" s="144" t="s">
        <v>51648</v>
      </c>
      <c r="C13700" s="145" t="s">
        <v>51649</v>
      </c>
      <c r="D13700" s="145" t="s">
        <v>1549</v>
      </c>
      <c r="E13700" s="146">
        <v>174.67</v>
      </c>
    </row>
    <row r="13701" spans="2:5" ht="22.5" x14ac:dyDescent="0.2">
      <c r="B13701" s="144" t="s">
        <v>51650</v>
      </c>
      <c r="C13701" s="145" t="s">
        <v>51651</v>
      </c>
      <c r="D13701" s="145" t="s">
        <v>1549</v>
      </c>
      <c r="E13701" s="146">
        <v>218.67</v>
      </c>
    </row>
    <row r="13702" spans="2:5" ht="22.5" x14ac:dyDescent="0.2">
      <c r="B13702" s="144" t="s">
        <v>51652</v>
      </c>
      <c r="C13702" s="145" t="s">
        <v>51653</v>
      </c>
      <c r="D13702" s="145" t="s">
        <v>1549</v>
      </c>
      <c r="E13702" s="146">
        <v>218.67</v>
      </c>
    </row>
    <row r="13703" spans="2:5" ht="22.5" x14ac:dyDescent="0.2">
      <c r="B13703" s="144" t="s">
        <v>51654</v>
      </c>
      <c r="C13703" s="145" t="s">
        <v>51655</v>
      </c>
      <c r="D13703" s="145" t="s">
        <v>1549</v>
      </c>
      <c r="E13703" s="146">
        <v>300.67</v>
      </c>
    </row>
    <row r="13704" spans="2:5" ht="22.5" x14ac:dyDescent="0.2">
      <c r="B13704" s="144" t="s">
        <v>51656</v>
      </c>
      <c r="C13704" s="145" t="s">
        <v>51657</v>
      </c>
      <c r="D13704" s="145" t="s">
        <v>1549</v>
      </c>
      <c r="E13704" s="146">
        <v>300.67</v>
      </c>
    </row>
    <row r="13705" spans="2:5" ht="22.5" x14ac:dyDescent="0.2">
      <c r="B13705" s="144" t="s">
        <v>51658</v>
      </c>
      <c r="C13705" s="145" t="s">
        <v>51659</v>
      </c>
      <c r="D13705" s="145" t="s">
        <v>1549</v>
      </c>
      <c r="E13705" s="146">
        <v>298.67</v>
      </c>
    </row>
    <row r="13706" spans="2:5" ht="22.5" x14ac:dyDescent="0.2">
      <c r="B13706" s="144" t="s">
        <v>51660</v>
      </c>
      <c r="C13706" s="145" t="s">
        <v>51661</v>
      </c>
      <c r="D13706" s="145" t="s">
        <v>1549</v>
      </c>
      <c r="E13706" s="146">
        <v>298.67</v>
      </c>
    </row>
    <row r="13707" spans="2:5" ht="22.5" x14ac:dyDescent="0.2">
      <c r="B13707" s="144" t="s">
        <v>51662</v>
      </c>
      <c r="C13707" s="145" t="s">
        <v>51663</v>
      </c>
      <c r="D13707" s="145" t="s">
        <v>1549</v>
      </c>
      <c r="E13707" s="146">
        <v>354</v>
      </c>
    </row>
    <row r="13708" spans="2:5" ht="22.5" x14ac:dyDescent="0.2">
      <c r="B13708" s="144" t="s">
        <v>51664</v>
      </c>
      <c r="C13708" s="145" t="s">
        <v>51665</v>
      </c>
      <c r="D13708" s="145" t="s">
        <v>1549</v>
      </c>
      <c r="E13708" s="146">
        <v>379.67</v>
      </c>
    </row>
    <row r="13709" spans="2:5" ht="22.5" x14ac:dyDescent="0.2">
      <c r="B13709" s="144" t="s">
        <v>51666</v>
      </c>
      <c r="C13709" s="145" t="s">
        <v>51667</v>
      </c>
      <c r="D13709" s="145" t="s">
        <v>1549</v>
      </c>
      <c r="E13709" s="146">
        <v>431.67</v>
      </c>
    </row>
    <row r="13710" spans="2:5" ht="22.5" x14ac:dyDescent="0.2">
      <c r="B13710" s="144" t="s">
        <v>51668</v>
      </c>
      <c r="C13710" s="145" t="s">
        <v>51669</v>
      </c>
      <c r="D13710" s="145" t="s">
        <v>1549</v>
      </c>
      <c r="E13710" s="146">
        <v>545</v>
      </c>
    </row>
    <row r="13711" spans="2:5" ht="22.5" x14ac:dyDescent="0.2">
      <c r="B13711" s="144" t="s">
        <v>51670</v>
      </c>
      <c r="C13711" s="145" t="s">
        <v>51671</v>
      </c>
      <c r="D13711" s="145" t="s">
        <v>1549</v>
      </c>
      <c r="E13711" s="146">
        <v>779</v>
      </c>
    </row>
    <row r="13712" spans="2:5" ht="22.5" x14ac:dyDescent="0.2">
      <c r="B13712" s="144" t="s">
        <v>51672</v>
      </c>
      <c r="C13712" s="145" t="s">
        <v>51673</v>
      </c>
      <c r="D13712" s="145" t="s">
        <v>1549</v>
      </c>
      <c r="E13712" s="146">
        <v>980</v>
      </c>
    </row>
    <row r="13713" spans="2:5" ht="22.5" x14ac:dyDescent="0.2">
      <c r="B13713" s="144" t="s">
        <v>51674</v>
      </c>
      <c r="C13713" s="145" t="s">
        <v>51675</v>
      </c>
      <c r="D13713" s="145" t="s">
        <v>1549</v>
      </c>
      <c r="E13713" s="146">
        <v>1106</v>
      </c>
    </row>
    <row r="13714" spans="2:5" x14ac:dyDescent="0.2">
      <c r="B13714" s="144" t="s">
        <v>51676</v>
      </c>
      <c r="C13714" s="145" t="s">
        <v>51677</v>
      </c>
      <c r="D13714" s="145" t="s">
        <v>1549</v>
      </c>
      <c r="E13714" s="146">
        <v>15503.96</v>
      </c>
    </row>
    <row r="13715" spans="2:5" x14ac:dyDescent="0.2">
      <c r="B13715" s="144" t="s">
        <v>51678</v>
      </c>
      <c r="C13715" s="145" t="s">
        <v>51679</v>
      </c>
      <c r="D13715" s="145" t="s">
        <v>20799</v>
      </c>
      <c r="E13715" s="146">
        <v>13.27</v>
      </c>
    </row>
    <row r="13716" spans="2:5" x14ac:dyDescent="0.2">
      <c r="B13716" s="144" t="s">
        <v>51680</v>
      </c>
      <c r="C13716" s="145" t="s">
        <v>51681</v>
      </c>
      <c r="D13716" s="145" t="s">
        <v>1549</v>
      </c>
      <c r="E13716" s="146">
        <v>18.29</v>
      </c>
    </row>
    <row r="13717" spans="2:5" ht="45" x14ac:dyDescent="0.2">
      <c r="B13717" s="144" t="s">
        <v>51682</v>
      </c>
      <c r="C13717" s="145" t="s">
        <v>51683</v>
      </c>
      <c r="D13717" s="145" t="s">
        <v>20799</v>
      </c>
      <c r="E13717" s="146">
        <v>41.79</v>
      </c>
    </row>
    <row r="13718" spans="2:5" ht="45" x14ac:dyDescent="0.2">
      <c r="B13718" s="144" t="s">
        <v>51684</v>
      </c>
      <c r="C13718" s="145" t="s">
        <v>51685</v>
      </c>
      <c r="D13718" s="145" t="s">
        <v>20799</v>
      </c>
      <c r="E13718" s="146">
        <v>37.99</v>
      </c>
    </row>
    <row r="13719" spans="2:5" ht="67.5" x14ac:dyDescent="0.2">
      <c r="B13719" s="144" t="s">
        <v>51686</v>
      </c>
      <c r="C13719" s="145" t="s">
        <v>51687</v>
      </c>
      <c r="D13719" s="145" t="s">
        <v>20799</v>
      </c>
      <c r="E13719" s="146">
        <v>77.83</v>
      </c>
    </row>
    <row r="13720" spans="2:5" x14ac:dyDescent="0.2">
      <c r="B13720" s="144" t="s">
        <v>51688</v>
      </c>
      <c r="C13720" s="145" t="s">
        <v>51689</v>
      </c>
      <c r="D13720" s="145" t="s">
        <v>20799</v>
      </c>
      <c r="E13720" s="146">
        <v>78.06</v>
      </c>
    </row>
    <row r="13721" spans="2:5" x14ac:dyDescent="0.2">
      <c r="B13721" s="144" t="s">
        <v>51690</v>
      </c>
      <c r="C13721" s="145" t="s">
        <v>51691</v>
      </c>
      <c r="D13721" s="145" t="s">
        <v>20799</v>
      </c>
      <c r="E13721" s="146">
        <v>38.880000000000003</v>
      </c>
    </row>
    <row r="13722" spans="2:5" x14ac:dyDescent="0.2">
      <c r="B13722" s="144" t="s">
        <v>51692</v>
      </c>
      <c r="C13722" s="145" t="s">
        <v>51693</v>
      </c>
      <c r="D13722" s="145" t="s">
        <v>20799</v>
      </c>
      <c r="E13722" s="146">
        <v>33.39</v>
      </c>
    </row>
    <row r="13723" spans="2:5" x14ac:dyDescent="0.2">
      <c r="B13723" s="144" t="s">
        <v>51694</v>
      </c>
      <c r="C13723" s="145" t="s">
        <v>51695</v>
      </c>
      <c r="D13723" s="145" t="s">
        <v>20799</v>
      </c>
      <c r="E13723" s="146">
        <v>56.53</v>
      </c>
    </row>
    <row r="13724" spans="2:5" x14ac:dyDescent="0.2">
      <c r="B13724" s="144" t="s">
        <v>51696</v>
      </c>
      <c r="C13724" s="145" t="s">
        <v>51697</v>
      </c>
      <c r="D13724" s="145" t="s">
        <v>1549</v>
      </c>
      <c r="E13724" s="146">
        <v>22.06</v>
      </c>
    </row>
    <row r="13725" spans="2:5" x14ac:dyDescent="0.2">
      <c r="B13725" s="144" t="s">
        <v>51698</v>
      </c>
      <c r="C13725" s="145" t="s">
        <v>51699</v>
      </c>
      <c r="D13725" s="145" t="s">
        <v>20799</v>
      </c>
      <c r="E13725" s="146">
        <v>47.03</v>
      </c>
    </row>
    <row r="13726" spans="2:5" ht="45" x14ac:dyDescent="0.2">
      <c r="B13726" s="144" t="s">
        <v>51700</v>
      </c>
      <c r="C13726" s="145" t="s">
        <v>51701</v>
      </c>
      <c r="D13726" s="145" t="s">
        <v>20799</v>
      </c>
      <c r="E13726" s="146">
        <v>37.119999999999997</v>
      </c>
    </row>
    <row r="13727" spans="2:5" ht="45" x14ac:dyDescent="0.2">
      <c r="B13727" s="144" t="s">
        <v>51702</v>
      </c>
      <c r="C13727" s="145" t="s">
        <v>51703</v>
      </c>
      <c r="D13727" s="145" t="s">
        <v>20799</v>
      </c>
      <c r="E13727" s="146">
        <v>37.92</v>
      </c>
    </row>
    <row r="13728" spans="2:5" x14ac:dyDescent="0.2">
      <c r="B13728" s="144" t="s">
        <v>51704</v>
      </c>
      <c r="C13728" s="145" t="s">
        <v>51705</v>
      </c>
      <c r="D13728" s="145" t="s">
        <v>1770</v>
      </c>
      <c r="E13728" s="146">
        <v>153.32</v>
      </c>
    </row>
    <row r="13729" spans="2:5" x14ac:dyDescent="0.2">
      <c r="B13729" s="144" t="s">
        <v>51706</v>
      </c>
      <c r="C13729" s="145" t="s">
        <v>51707</v>
      </c>
      <c r="D13729" s="145" t="s">
        <v>1549</v>
      </c>
      <c r="E13729" s="146">
        <v>48.09</v>
      </c>
    </row>
    <row r="13730" spans="2:5" ht="22.5" x14ac:dyDescent="0.2">
      <c r="B13730" s="144" t="s">
        <v>51708</v>
      </c>
      <c r="C13730" s="145" t="s">
        <v>51709</v>
      </c>
      <c r="D13730" s="145" t="s">
        <v>1549</v>
      </c>
      <c r="E13730" s="146">
        <v>46.72</v>
      </c>
    </row>
    <row r="13731" spans="2:5" ht="22.5" x14ac:dyDescent="0.2">
      <c r="B13731" s="144" t="s">
        <v>51710</v>
      </c>
      <c r="C13731" s="145" t="s">
        <v>51711</v>
      </c>
      <c r="D13731" s="145" t="s">
        <v>1549</v>
      </c>
      <c r="E13731" s="146">
        <v>95.01</v>
      </c>
    </row>
    <row r="13732" spans="2:5" ht="22.5" x14ac:dyDescent="0.2">
      <c r="B13732" s="144" t="s">
        <v>51712</v>
      </c>
      <c r="C13732" s="145" t="s">
        <v>51713</v>
      </c>
      <c r="D13732" s="145" t="s">
        <v>1549</v>
      </c>
      <c r="E13732" s="146">
        <v>95.51</v>
      </c>
    </row>
    <row r="13733" spans="2:5" ht="22.5" x14ac:dyDescent="0.2">
      <c r="B13733" s="144" t="s">
        <v>51714</v>
      </c>
      <c r="C13733" s="145" t="s">
        <v>51715</v>
      </c>
      <c r="D13733" s="145" t="s">
        <v>1549</v>
      </c>
      <c r="E13733" s="146">
        <v>135.93</v>
      </c>
    </row>
    <row r="13734" spans="2:5" ht="22.5" x14ac:dyDescent="0.2">
      <c r="B13734" s="144" t="s">
        <v>51716</v>
      </c>
      <c r="C13734" s="145" t="s">
        <v>51717</v>
      </c>
      <c r="D13734" s="145" t="s">
        <v>1549</v>
      </c>
      <c r="E13734" s="146">
        <v>153.08000000000001</v>
      </c>
    </row>
    <row r="13735" spans="2:5" ht="22.5" x14ac:dyDescent="0.2">
      <c r="B13735" s="144" t="s">
        <v>51718</v>
      </c>
      <c r="C13735" s="145" t="s">
        <v>51719</v>
      </c>
      <c r="D13735" s="145" t="s">
        <v>1549</v>
      </c>
      <c r="E13735" s="146">
        <v>137.16</v>
      </c>
    </row>
    <row r="13736" spans="2:5" ht="22.5" x14ac:dyDescent="0.2">
      <c r="B13736" s="144" t="s">
        <v>51720</v>
      </c>
      <c r="C13736" s="145" t="s">
        <v>51721</v>
      </c>
      <c r="D13736" s="145" t="s">
        <v>1549</v>
      </c>
      <c r="E13736" s="146">
        <v>600</v>
      </c>
    </row>
    <row r="13737" spans="2:5" ht="22.5" x14ac:dyDescent="0.2">
      <c r="B13737" s="144" t="s">
        <v>51722</v>
      </c>
      <c r="C13737" s="145" t="s">
        <v>51723</v>
      </c>
      <c r="D13737" s="145" t="s">
        <v>1549</v>
      </c>
      <c r="E13737" s="146">
        <v>21.92</v>
      </c>
    </row>
    <row r="13738" spans="2:5" ht="33.75" x14ac:dyDescent="0.2">
      <c r="B13738" s="144" t="s">
        <v>51724</v>
      </c>
      <c r="C13738" s="145" t="s">
        <v>51725</v>
      </c>
      <c r="D13738" s="145" t="s">
        <v>1549</v>
      </c>
      <c r="E13738" s="146">
        <v>46.98</v>
      </c>
    </row>
    <row r="13739" spans="2:5" ht="22.5" x14ac:dyDescent="0.2">
      <c r="B13739" s="144" t="s">
        <v>51726</v>
      </c>
      <c r="C13739" s="145" t="s">
        <v>51727</v>
      </c>
      <c r="D13739" s="145" t="s">
        <v>1549</v>
      </c>
      <c r="E13739" s="146">
        <v>124</v>
      </c>
    </row>
    <row r="13740" spans="2:5" x14ac:dyDescent="0.2">
      <c r="B13740" s="144" t="s">
        <v>51728</v>
      </c>
      <c r="C13740" s="145" t="s">
        <v>51729</v>
      </c>
      <c r="D13740" s="145" t="s">
        <v>1549</v>
      </c>
      <c r="E13740" s="146">
        <v>30.33</v>
      </c>
    </row>
    <row r="13741" spans="2:5" ht="22.5" x14ac:dyDescent="0.2">
      <c r="B13741" s="144" t="s">
        <v>51730</v>
      </c>
      <c r="C13741" s="145" t="s">
        <v>51731</v>
      </c>
      <c r="D13741" s="145" t="s">
        <v>1549</v>
      </c>
      <c r="E13741" s="146">
        <v>120</v>
      </c>
    </row>
    <row r="13742" spans="2:5" ht="22.5" x14ac:dyDescent="0.2">
      <c r="B13742" s="144" t="s">
        <v>51732</v>
      </c>
      <c r="C13742" s="145" t="s">
        <v>51733</v>
      </c>
      <c r="D13742" s="145" t="s">
        <v>1549</v>
      </c>
      <c r="E13742" s="146">
        <v>885</v>
      </c>
    </row>
    <row r="13743" spans="2:5" ht="22.5" x14ac:dyDescent="0.2">
      <c r="B13743" s="144" t="s">
        <v>51734</v>
      </c>
      <c r="C13743" s="145" t="s">
        <v>51735</v>
      </c>
      <c r="D13743" s="145" t="s">
        <v>1549</v>
      </c>
      <c r="E13743" s="146">
        <v>1246.4000000000001</v>
      </c>
    </row>
    <row r="13744" spans="2:5" ht="22.5" x14ac:dyDescent="0.2">
      <c r="B13744" s="144" t="s">
        <v>51736</v>
      </c>
      <c r="C13744" s="145" t="s">
        <v>51737</v>
      </c>
      <c r="D13744" s="145" t="s">
        <v>1549</v>
      </c>
      <c r="E13744" s="146">
        <v>1277.31</v>
      </c>
    </row>
    <row r="13745" spans="2:5" ht="33.75" x14ac:dyDescent="0.2">
      <c r="B13745" s="144" t="s">
        <v>51738</v>
      </c>
      <c r="C13745" s="145" t="s">
        <v>51739</v>
      </c>
      <c r="D13745" s="145" t="s">
        <v>1549</v>
      </c>
      <c r="E13745" s="146">
        <v>306.55</v>
      </c>
    </row>
    <row r="13746" spans="2:5" ht="22.5" x14ac:dyDescent="0.2">
      <c r="B13746" s="144" t="s">
        <v>51740</v>
      </c>
      <c r="C13746" s="145" t="s">
        <v>51741</v>
      </c>
      <c r="D13746" s="145" t="s">
        <v>1549</v>
      </c>
      <c r="E13746" s="146">
        <v>367.78</v>
      </c>
    </row>
    <row r="13747" spans="2:5" ht="33.75" x14ac:dyDescent="0.2">
      <c r="B13747" s="144" t="s">
        <v>51742</v>
      </c>
      <c r="C13747" s="145" t="s">
        <v>51743</v>
      </c>
      <c r="D13747" s="145" t="s">
        <v>1549</v>
      </c>
      <c r="E13747" s="146">
        <v>656.62</v>
      </c>
    </row>
    <row r="13748" spans="2:5" x14ac:dyDescent="0.2">
      <c r="B13748" s="144" t="s">
        <v>51744</v>
      </c>
      <c r="C13748" s="145" t="s">
        <v>51745</v>
      </c>
      <c r="D13748" s="145" t="s">
        <v>1549</v>
      </c>
      <c r="E13748" s="146">
        <v>28.85</v>
      </c>
    </row>
    <row r="13749" spans="2:5" x14ac:dyDescent="0.2">
      <c r="B13749" s="144" t="s">
        <v>51746</v>
      </c>
      <c r="C13749" s="145" t="s">
        <v>51747</v>
      </c>
      <c r="D13749" s="145" t="s">
        <v>1549</v>
      </c>
      <c r="E13749" s="146">
        <v>20.54</v>
      </c>
    </row>
    <row r="13750" spans="2:5" x14ac:dyDescent="0.2">
      <c r="B13750" s="144" t="s">
        <v>51748</v>
      </c>
      <c r="C13750" s="145" t="s">
        <v>51749</v>
      </c>
      <c r="D13750" s="145" t="s">
        <v>1549</v>
      </c>
      <c r="E13750" s="146">
        <v>94.95</v>
      </c>
    </row>
    <row r="13751" spans="2:5" x14ac:dyDescent="0.2">
      <c r="B13751" s="144" t="s">
        <v>51750</v>
      </c>
      <c r="C13751" s="145" t="s">
        <v>51751</v>
      </c>
      <c r="D13751" s="145" t="s">
        <v>1549</v>
      </c>
      <c r="E13751" s="146">
        <v>12.95</v>
      </c>
    </row>
    <row r="13752" spans="2:5" x14ac:dyDescent="0.2">
      <c r="B13752" s="144" t="s">
        <v>51752</v>
      </c>
      <c r="C13752" s="145" t="s">
        <v>51753</v>
      </c>
      <c r="D13752" s="145" t="s">
        <v>1549</v>
      </c>
      <c r="E13752" s="146">
        <v>46.02</v>
      </c>
    </row>
    <row r="13753" spans="2:5" ht="22.5" x14ac:dyDescent="0.2">
      <c r="B13753" s="144" t="s">
        <v>51754</v>
      </c>
      <c r="C13753" s="145" t="s">
        <v>51755</v>
      </c>
      <c r="D13753" s="145" t="s">
        <v>1549</v>
      </c>
      <c r="E13753" s="146">
        <v>114.82</v>
      </c>
    </row>
    <row r="13754" spans="2:5" ht="22.5" x14ac:dyDescent="0.2">
      <c r="B13754" s="144" t="s">
        <v>51756</v>
      </c>
      <c r="C13754" s="145" t="s">
        <v>51757</v>
      </c>
      <c r="D13754" s="145" t="s">
        <v>1549</v>
      </c>
      <c r="E13754" s="146">
        <v>209.46</v>
      </c>
    </row>
    <row r="13755" spans="2:5" ht="22.5" x14ac:dyDescent="0.2">
      <c r="B13755" s="144" t="s">
        <v>51758</v>
      </c>
      <c r="C13755" s="145" t="s">
        <v>51759</v>
      </c>
      <c r="D13755" s="145" t="s">
        <v>1549</v>
      </c>
      <c r="E13755" s="146">
        <v>158.63</v>
      </c>
    </row>
    <row r="13756" spans="2:5" ht="22.5" x14ac:dyDescent="0.2">
      <c r="B13756" s="144" t="s">
        <v>51760</v>
      </c>
      <c r="C13756" s="145" t="s">
        <v>51761</v>
      </c>
      <c r="D13756" s="145" t="s">
        <v>1549</v>
      </c>
      <c r="E13756" s="146">
        <v>249.76</v>
      </c>
    </row>
    <row r="13757" spans="2:5" ht="22.5" x14ac:dyDescent="0.2">
      <c r="B13757" s="144" t="s">
        <v>51762</v>
      </c>
      <c r="C13757" s="145" t="s">
        <v>51763</v>
      </c>
      <c r="D13757" s="145" t="s">
        <v>1549</v>
      </c>
      <c r="E13757" s="146">
        <v>160.9</v>
      </c>
    </row>
    <row r="13758" spans="2:5" ht="22.5" x14ac:dyDescent="0.2">
      <c r="B13758" s="144" t="s">
        <v>51764</v>
      </c>
      <c r="C13758" s="145" t="s">
        <v>51765</v>
      </c>
      <c r="D13758" s="145" t="s">
        <v>1549</v>
      </c>
      <c r="E13758" s="146">
        <v>222.98</v>
      </c>
    </row>
    <row r="13759" spans="2:5" x14ac:dyDescent="0.2">
      <c r="B13759" s="144" t="s">
        <v>51766</v>
      </c>
      <c r="C13759" s="145" t="s">
        <v>51767</v>
      </c>
      <c r="D13759" s="145" t="s">
        <v>1549</v>
      </c>
      <c r="E13759" s="146">
        <v>38.18</v>
      </c>
    </row>
    <row r="13760" spans="2:5" x14ac:dyDescent="0.2">
      <c r="B13760" s="144" t="s">
        <v>51768</v>
      </c>
      <c r="C13760" s="145" t="s">
        <v>51769</v>
      </c>
      <c r="D13760" s="145" t="s">
        <v>1549</v>
      </c>
      <c r="E13760" s="146">
        <v>84.96</v>
      </c>
    </row>
    <row r="13761" spans="2:5" x14ac:dyDescent="0.2">
      <c r="B13761" s="144" t="s">
        <v>51770</v>
      </c>
      <c r="C13761" s="145" t="s">
        <v>51771</v>
      </c>
      <c r="D13761" s="145" t="s">
        <v>1549</v>
      </c>
      <c r="E13761" s="146">
        <v>143.05000000000001</v>
      </c>
    </row>
    <row r="13762" spans="2:5" x14ac:dyDescent="0.2">
      <c r="B13762" s="144" t="s">
        <v>51772</v>
      </c>
      <c r="C13762" s="145" t="s">
        <v>51773</v>
      </c>
      <c r="D13762" s="145" t="s">
        <v>1549</v>
      </c>
      <c r="E13762" s="146">
        <v>301.69</v>
      </c>
    </row>
    <row r="13763" spans="2:5" x14ac:dyDescent="0.2">
      <c r="B13763" s="144" t="s">
        <v>51774</v>
      </c>
      <c r="C13763" s="145" t="s">
        <v>51775</v>
      </c>
      <c r="D13763" s="145" t="s">
        <v>1549</v>
      </c>
      <c r="E13763" s="146">
        <v>499.24</v>
      </c>
    </row>
    <row r="13764" spans="2:5" x14ac:dyDescent="0.2">
      <c r="B13764" s="144" t="s">
        <v>51776</v>
      </c>
      <c r="C13764" s="145" t="s">
        <v>51777</v>
      </c>
      <c r="D13764" s="145" t="s">
        <v>1549</v>
      </c>
      <c r="E13764" s="146">
        <v>890.97</v>
      </c>
    </row>
    <row r="13765" spans="2:5" x14ac:dyDescent="0.2">
      <c r="B13765" s="144" t="s">
        <v>51778</v>
      </c>
      <c r="C13765" s="145" t="s">
        <v>51779</v>
      </c>
      <c r="D13765" s="145" t="s">
        <v>1549</v>
      </c>
      <c r="E13765" s="146">
        <v>1710.54</v>
      </c>
    </row>
    <row r="13766" spans="2:5" ht="22.5" x14ac:dyDescent="0.2">
      <c r="B13766" s="144" t="s">
        <v>51780</v>
      </c>
      <c r="C13766" s="145" t="s">
        <v>51781</v>
      </c>
      <c r="D13766" s="145" t="s">
        <v>1549</v>
      </c>
      <c r="E13766" s="146">
        <v>64.16</v>
      </c>
    </row>
    <row r="13767" spans="2:5" ht="22.5" x14ac:dyDescent="0.2">
      <c r="B13767" s="144" t="s">
        <v>51782</v>
      </c>
      <c r="C13767" s="145" t="s">
        <v>51783</v>
      </c>
      <c r="D13767" s="145" t="s">
        <v>1549</v>
      </c>
      <c r="E13767" s="146">
        <v>75.22</v>
      </c>
    </row>
    <row r="13768" spans="2:5" ht="22.5" x14ac:dyDescent="0.2">
      <c r="B13768" s="144" t="s">
        <v>51784</v>
      </c>
      <c r="C13768" s="145" t="s">
        <v>51785</v>
      </c>
      <c r="D13768" s="145" t="s">
        <v>1549</v>
      </c>
      <c r="E13768" s="146">
        <v>122.47</v>
      </c>
    </row>
    <row r="13769" spans="2:5" ht="22.5" x14ac:dyDescent="0.2">
      <c r="B13769" s="144" t="s">
        <v>51786</v>
      </c>
      <c r="C13769" s="145" t="s">
        <v>51787</v>
      </c>
      <c r="D13769" s="145" t="s">
        <v>1549</v>
      </c>
      <c r="E13769" s="146">
        <v>118.02</v>
      </c>
    </row>
    <row r="13770" spans="2:5" x14ac:dyDescent="0.2">
      <c r="B13770" s="144" t="s">
        <v>51788</v>
      </c>
      <c r="C13770" s="145" t="s">
        <v>51789</v>
      </c>
      <c r="D13770" s="145" t="s">
        <v>5902</v>
      </c>
      <c r="E13770" s="146">
        <v>21.92</v>
      </c>
    </row>
    <row r="13771" spans="2:5" ht="90" x14ac:dyDescent="0.2">
      <c r="B13771" s="144" t="s">
        <v>51790</v>
      </c>
      <c r="C13771" s="145" t="s">
        <v>51791</v>
      </c>
      <c r="D13771" s="145" t="s">
        <v>1549</v>
      </c>
      <c r="E13771" s="146">
        <v>1196.99</v>
      </c>
    </row>
    <row r="13772" spans="2:5" ht="90" x14ac:dyDescent="0.2">
      <c r="B13772" s="144" t="s">
        <v>51792</v>
      </c>
      <c r="C13772" s="145" t="s">
        <v>51793</v>
      </c>
      <c r="D13772" s="145" t="s">
        <v>1549</v>
      </c>
      <c r="E13772" s="146">
        <v>1761.99</v>
      </c>
    </row>
    <row r="13773" spans="2:5" ht="90" x14ac:dyDescent="0.2">
      <c r="B13773" s="144" t="s">
        <v>51794</v>
      </c>
      <c r="C13773" s="145" t="s">
        <v>51795</v>
      </c>
      <c r="D13773" s="145" t="s">
        <v>1549</v>
      </c>
      <c r="E13773" s="146">
        <v>2616.98</v>
      </c>
    </row>
    <row r="13774" spans="2:5" ht="90" x14ac:dyDescent="0.2">
      <c r="B13774" s="144" t="s">
        <v>51796</v>
      </c>
      <c r="C13774" s="145" t="s">
        <v>51797</v>
      </c>
      <c r="D13774" s="145" t="s">
        <v>1549</v>
      </c>
      <c r="E13774" s="146">
        <v>14882.4</v>
      </c>
    </row>
    <row r="13775" spans="2:5" ht="90" x14ac:dyDescent="0.2">
      <c r="B13775" s="144" t="s">
        <v>51798</v>
      </c>
      <c r="C13775" s="145" t="s">
        <v>51799</v>
      </c>
      <c r="D13775" s="145" t="s">
        <v>1549</v>
      </c>
      <c r="E13775" s="146">
        <v>22752.9</v>
      </c>
    </row>
    <row r="13776" spans="2:5" ht="90" x14ac:dyDescent="0.2">
      <c r="B13776" s="144" t="s">
        <v>51800</v>
      </c>
      <c r="C13776" s="145" t="s">
        <v>51801</v>
      </c>
      <c r="D13776" s="145" t="s">
        <v>1549</v>
      </c>
      <c r="E13776" s="146">
        <v>33771.599999999999</v>
      </c>
    </row>
    <row r="13777" spans="2:5" ht="90" x14ac:dyDescent="0.2">
      <c r="B13777" s="144" t="s">
        <v>51802</v>
      </c>
      <c r="C13777" s="145" t="s">
        <v>51803</v>
      </c>
      <c r="D13777" s="145" t="s">
        <v>1549</v>
      </c>
      <c r="E13777" s="146">
        <v>55236.6</v>
      </c>
    </row>
    <row r="13778" spans="2:5" ht="78.75" x14ac:dyDescent="0.2">
      <c r="B13778" s="144" t="s">
        <v>51804</v>
      </c>
      <c r="C13778" s="145" t="s">
        <v>51805</v>
      </c>
      <c r="D13778" s="145" t="s">
        <v>1549</v>
      </c>
      <c r="E13778" s="146">
        <v>1563.17</v>
      </c>
    </row>
    <row r="13779" spans="2:5" ht="78.75" x14ac:dyDescent="0.2">
      <c r="B13779" s="144" t="s">
        <v>51806</v>
      </c>
      <c r="C13779" s="145" t="s">
        <v>51807</v>
      </c>
      <c r="D13779" s="145" t="s">
        <v>1549</v>
      </c>
      <c r="E13779" s="146">
        <v>716.82</v>
      </c>
    </row>
    <row r="13780" spans="2:5" ht="78.75" x14ac:dyDescent="0.2">
      <c r="B13780" s="144" t="s">
        <v>51808</v>
      </c>
      <c r="C13780" s="145" t="s">
        <v>51809</v>
      </c>
      <c r="D13780" s="145" t="s">
        <v>1549</v>
      </c>
      <c r="E13780" s="146">
        <v>829.01</v>
      </c>
    </row>
    <row r="13781" spans="2:5" ht="78.75" x14ac:dyDescent="0.2">
      <c r="B13781" s="144" t="s">
        <v>51810</v>
      </c>
      <c r="C13781" s="145" t="s">
        <v>51811</v>
      </c>
      <c r="D13781" s="145" t="s">
        <v>1549</v>
      </c>
      <c r="E13781" s="146">
        <v>775.92</v>
      </c>
    </row>
    <row r="13782" spans="2:5" ht="33.75" x14ac:dyDescent="0.2">
      <c r="B13782" s="144" t="s">
        <v>51812</v>
      </c>
      <c r="C13782" s="145" t="s">
        <v>51813</v>
      </c>
      <c r="D13782" s="145" t="s">
        <v>1549</v>
      </c>
      <c r="E13782" s="146">
        <v>381.56</v>
      </c>
    </row>
    <row r="13783" spans="2:5" ht="33.75" x14ac:dyDescent="0.2">
      <c r="B13783" s="144" t="s">
        <v>51814</v>
      </c>
      <c r="C13783" s="145" t="s">
        <v>51815</v>
      </c>
      <c r="D13783" s="145" t="s">
        <v>1549</v>
      </c>
      <c r="E13783" s="146">
        <v>545.77</v>
      </c>
    </row>
    <row r="13784" spans="2:5" ht="33.75" x14ac:dyDescent="0.2">
      <c r="B13784" s="144" t="s">
        <v>51816</v>
      </c>
      <c r="C13784" s="145" t="s">
        <v>51817</v>
      </c>
      <c r="D13784" s="145" t="s">
        <v>1549</v>
      </c>
      <c r="E13784" s="146">
        <v>1326.21</v>
      </c>
    </row>
    <row r="13785" spans="2:5" ht="33.75" x14ac:dyDescent="0.2">
      <c r="B13785" s="144" t="s">
        <v>51818</v>
      </c>
      <c r="C13785" s="145" t="s">
        <v>51819</v>
      </c>
      <c r="D13785" s="145" t="s">
        <v>1549</v>
      </c>
      <c r="E13785" s="146">
        <v>1618.87</v>
      </c>
    </row>
    <row r="13786" spans="2:5" x14ac:dyDescent="0.2">
      <c r="B13786" s="144" t="s">
        <v>51820</v>
      </c>
      <c r="C13786" s="145" t="s">
        <v>51821</v>
      </c>
      <c r="D13786" s="145" t="s">
        <v>1549</v>
      </c>
      <c r="E13786" s="146">
        <v>3150.29</v>
      </c>
    </row>
    <row r="13787" spans="2:5" x14ac:dyDescent="0.2">
      <c r="B13787" s="144" t="s">
        <v>51822</v>
      </c>
      <c r="C13787" s="145" t="s">
        <v>51823</v>
      </c>
      <c r="D13787" s="145" t="s">
        <v>1549</v>
      </c>
      <c r="E13787" s="146">
        <v>1121.25</v>
      </c>
    </row>
    <row r="13788" spans="2:5" x14ac:dyDescent="0.2">
      <c r="B13788" s="144" t="s">
        <v>51824</v>
      </c>
      <c r="C13788" s="145" t="s">
        <v>51825</v>
      </c>
      <c r="D13788" s="145" t="s">
        <v>1549</v>
      </c>
      <c r="E13788" s="146">
        <v>1722.15</v>
      </c>
    </row>
    <row r="13789" spans="2:5" x14ac:dyDescent="0.2">
      <c r="B13789" s="144" t="s">
        <v>51826</v>
      </c>
      <c r="C13789" s="145" t="s">
        <v>51827</v>
      </c>
      <c r="D13789" s="145" t="s">
        <v>1549</v>
      </c>
      <c r="E13789" s="146">
        <v>1052.71</v>
      </c>
    </row>
    <row r="13790" spans="2:5" x14ac:dyDescent="0.2">
      <c r="B13790" s="144" t="s">
        <v>51828</v>
      </c>
      <c r="C13790" s="145" t="s">
        <v>51829</v>
      </c>
      <c r="D13790" s="145" t="s">
        <v>1549</v>
      </c>
      <c r="E13790" s="146">
        <v>1175.08</v>
      </c>
    </row>
    <row r="13791" spans="2:5" x14ac:dyDescent="0.2">
      <c r="B13791" s="144" t="s">
        <v>51830</v>
      </c>
      <c r="C13791" s="145" t="s">
        <v>51831</v>
      </c>
      <c r="D13791" s="145" t="s">
        <v>1549</v>
      </c>
      <c r="E13791" s="146">
        <v>1394.38</v>
      </c>
    </row>
    <row r="13792" spans="2:5" ht="22.5" x14ac:dyDescent="0.2">
      <c r="B13792" s="144" t="s">
        <v>51832</v>
      </c>
      <c r="C13792" s="145" t="s">
        <v>51833</v>
      </c>
      <c r="D13792" s="145" t="s">
        <v>1549</v>
      </c>
      <c r="E13792" s="146">
        <v>5108.3599999999997</v>
      </c>
    </row>
    <row r="13793" spans="2:5" x14ac:dyDescent="0.2">
      <c r="B13793" s="144" t="s">
        <v>51834</v>
      </c>
      <c r="C13793" s="145" t="s">
        <v>51835</v>
      </c>
      <c r="D13793" s="145" t="s">
        <v>1549</v>
      </c>
      <c r="E13793" s="146">
        <v>1644.77</v>
      </c>
    </row>
    <row r="13794" spans="2:5" x14ac:dyDescent="0.2">
      <c r="B13794" s="144" t="s">
        <v>51836</v>
      </c>
      <c r="C13794" s="145" t="s">
        <v>51837</v>
      </c>
      <c r="D13794" s="145" t="s">
        <v>1549</v>
      </c>
      <c r="E13794" s="146">
        <v>2923.58</v>
      </c>
    </row>
    <row r="13795" spans="2:5" x14ac:dyDescent="0.2">
      <c r="B13795" s="144" t="s">
        <v>51838</v>
      </c>
      <c r="C13795" s="145" t="s">
        <v>51839</v>
      </c>
      <c r="D13795" s="145" t="s">
        <v>1549</v>
      </c>
      <c r="E13795" s="146">
        <v>1960.24</v>
      </c>
    </row>
    <row r="13796" spans="2:5" x14ac:dyDescent="0.2">
      <c r="B13796" s="144" t="s">
        <v>51840</v>
      </c>
      <c r="C13796" s="145" t="s">
        <v>51841</v>
      </c>
      <c r="D13796" s="145" t="s">
        <v>1549</v>
      </c>
      <c r="E13796" s="146">
        <v>2297.39</v>
      </c>
    </row>
    <row r="13797" spans="2:5" x14ac:dyDescent="0.2">
      <c r="B13797" s="144" t="s">
        <v>51842</v>
      </c>
      <c r="C13797" s="145" t="s">
        <v>51843</v>
      </c>
      <c r="D13797" s="145" t="s">
        <v>1549</v>
      </c>
      <c r="E13797" s="146">
        <v>1713.3</v>
      </c>
    </row>
    <row r="13798" spans="2:5" x14ac:dyDescent="0.2">
      <c r="B13798" s="144" t="s">
        <v>51844</v>
      </c>
      <c r="C13798" s="145" t="s">
        <v>51845</v>
      </c>
      <c r="D13798" s="145" t="s">
        <v>1549</v>
      </c>
      <c r="E13798" s="146">
        <v>1729.9</v>
      </c>
    </row>
    <row r="13799" spans="2:5" x14ac:dyDescent="0.2">
      <c r="B13799" s="144" t="s">
        <v>51846</v>
      </c>
      <c r="C13799" s="145" t="s">
        <v>51847</v>
      </c>
      <c r="D13799" s="145" t="s">
        <v>1549</v>
      </c>
      <c r="E13799" s="146">
        <v>167.41</v>
      </c>
    </row>
    <row r="13800" spans="2:5" x14ac:dyDescent="0.2">
      <c r="B13800" s="144" t="s">
        <v>51848</v>
      </c>
      <c r="C13800" s="145" t="s">
        <v>51849</v>
      </c>
      <c r="D13800" s="145" t="s">
        <v>1549</v>
      </c>
      <c r="E13800" s="146">
        <v>315.64999999999998</v>
      </c>
    </row>
    <row r="13801" spans="2:5" x14ac:dyDescent="0.2">
      <c r="B13801" s="144" t="s">
        <v>51850</v>
      </c>
      <c r="C13801" s="145" t="s">
        <v>51851</v>
      </c>
      <c r="D13801" s="145" t="s">
        <v>1549</v>
      </c>
      <c r="E13801" s="146">
        <v>196.75</v>
      </c>
    </row>
    <row r="13802" spans="2:5" x14ac:dyDescent="0.2">
      <c r="B13802" s="144" t="s">
        <v>51852</v>
      </c>
      <c r="C13802" s="145" t="s">
        <v>51853</v>
      </c>
      <c r="D13802" s="145" t="s">
        <v>1549</v>
      </c>
      <c r="E13802" s="146">
        <v>289.94</v>
      </c>
    </row>
    <row r="13803" spans="2:5" x14ac:dyDescent="0.2">
      <c r="B13803" s="144" t="s">
        <v>51854</v>
      </c>
      <c r="C13803" s="145" t="s">
        <v>51855</v>
      </c>
      <c r="D13803" s="145" t="s">
        <v>1549</v>
      </c>
      <c r="E13803" s="146">
        <v>449.2</v>
      </c>
    </row>
    <row r="13804" spans="2:5" x14ac:dyDescent="0.2">
      <c r="B13804" s="144" t="s">
        <v>51856</v>
      </c>
      <c r="C13804" s="145" t="s">
        <v>51857</v>
      </c>
      <c r="D13804" s="145" t="s">
        <v>1549</v>
      </c>
      <c r="E13804" s="146">
        <v>377.77</v>
      </c>
    </row>
    <row r="13805" spans="2:5" x14ac:dyDescent="0.2">
      <c r="B13805" s="144" t="s">
        <v>51858</v>
      </c>
      <c r="C13805" s="145" t="s">
        <v>51859</v>
      </c>
      <c r="D13805" s="145" t="s">
        <v>1549</v>
      </c>
      <c r="E13805" s="146">
        <v>501.92</v>
      </c>
    </row>
    <row r="13806" spans="2:5" x14ac:dyDescent="0.2">
      <c r="B13806" s="144" t="s">
        <v>51860</v>
      </c>
      <c r="C13806" s="145" t="s">
        <v>51861</v>
      </c>
      <c r="D13806" s="145" t="s">
        <v>1549</v>
      </c>
      <c r="E13806" s="146">
        <v>589.75</v>
      </c>
    </row>
    <row r="13807" spans="2:5" x14ac:dyDescent="0.2">
      <c r="B13807" s="144" t="s">
        <v>51862</v>
      </c>
      <c r="C13807" s="145" t="s">
        <v>51863</v>
      </c>
      <c r="D13807" s="145" t="s">
        <v>1549</v>
      </c>
      <c r="E13807" s="146">
        <v>978.23</v>
      </c>
    </row>
    <row r="13808" spans="2:5" x14ac:dyDescent="0.2">
      <c r="B13808" s="144" t="s">
        <v>51864</v>
      </c>
      <c r="C13808" s="145" t="s">
        <v>51865</v>
      </c>
      <c r="D13808" s="145" t="s">
        <v>1549</v>
      </c>
      <c r="E13808" s="146">
        <v>680.78</v>
      </c>
    </row>
    <row r="13809" spans="2:5" x14ac:dyDescent="0.2">
      <c r="B13809" s="144" t="s">
        <v>51866</v>
      </c>
      <c r="C13809" s="145" t="s">
        <v>51867</v>
      </c>
      <c r="D13809" s="145" t="s">
        <v>1549</v>
      </c>
      <c r="E13809" s="146">
        <v>1626.99</v>
      </c>
    </row>
    <row r="13810" spans="2:5" x14ac:dyDescent="0.2">
      <c r="B13810" s="144" t="s">
        <v>51868</v>
      </c>
      <c r="C13810" s="145" t="s">
        <v>51869</v>
      </c>
      <c r="D13810" s="145" t="s">
        <v>1549</v>
      </c>
      <c r="E13810" s="146">
        <v>1008.72</v>
      </c>
    </row>
    <row r="13811" spans="2:5" x14ac:dyDescent="0.2">
      <c r="B13811" s="144" t="s">
        <v>51870</v>
      </c>
      <c r="C13811" s="145" t="s">
        <v>51871</v>
      </c>
      <c r="D13811" s="145" t="s">
        <v>1549</v>
      </c>
      <c r="E13811" s="146">
        <v>770.88</v>
      </c>
    </row>
    <row r="13812" spans="2:5" x14ac:dyDescent="0.2">
      <c r="B13812" s="144" t="s">
        <v>51872</v>
      </c>
      <c r="C13812" s="145" t="s">
        <v>51873</v>
      </c>
      <c r="D13812" s="145" t="s">
        <v>1549</v>
      </c>
      <c r="E13812" s="146">
        <v>707.03</v>
      </c>
    </row>
    <row r="13813" spans="2:5" x14ac:dyDescent="0.2">
      <c r="B13813" s="144" t="s">
        <v>51874</v>
      </c>
      <c r="C13813" s="145" t="s">
        <v>51875</v>
      </c>
      <c r="D13813" s="145" t="s">
        <v>1549</v>
      </c>
      <c r="E13813" s="146">
        <v>824.7</v>
      </c>
    </row>
    <row r="13814" spans="2:5" ht="15.75" x14ac:dyDescent="0.2">
      <c r="B13814" s="147" t="s">
        <v>51876</v>
      </c>
      <c r="C13814" s="147"/>
      <c r="D13814" s="147"/>
      <c r="E13814" s="147"/>
    </row>
    <row r="13815" spans="2:5" ht="25.5" x14ac:dyDescent="0.2">
      <c r="B13815" s="141" t="s">
        <v>36189</v>
      </c>
      <c r="C13815" s="142" t="s">
        <v>36190</v>
      </c>
      <c r="D13815" s="142" t="s">
        <v>36191</v>
      </c>
      <c r="E13815" s="143" t="s">
        <v>36192</v>
      </c>
    </row>
    <row r="13816" spans="2:5" x14ac:dyDescent="0.2">
      <c r="B13816" s="144" t="s">
        <v>51877</v>
      </c>
      <c r="C13816" s="145" t="s">
        <v>51878</v>
      </c>
      <c r="D13816" s="145" t="s">
        <v>1549</v>
      </c>
      <c r="E13816" s="146">
        <v>4.1500000000000004</v>
      </c>
    </row>
    <row r="13817" spans="2:5" x14ac:dyDescent="0.2">
      <c r="B13817" s="144" t="s">
        <v>51879</v>
      </c>
      <c r="C13817" s="145" t="s">
        <v>51880</v>
      </c>
      <c r="D13817" s="145" t="s">
        <v>1770</v>
      </c>
      <c r="E13817" s="146">
        <v>2.17</v>
      </c>
    </row>
    <row r="13818" spans="2:5" x14ac:dyDescent="0.2">
      <c r="B13818" s="144" t="s">
        <v>51881</v>
      </c>
      <c r="C13818" s="145" t="s">
        <v>51882</v>
      </c>
      <c r="D13818" s="145" t="s">
        <v>1549</v>
      </c>
      <c r="E13818" s="146">
        <v>58.31</v>
      </c>
    </row>
    <row r="13819" spans="2:5" x14ac:dyDescent="0.2">
      <c r="B13819" s="144" t="s">
        <v>51883</v>
      </c>
      <c r="C13819" s="145" t="s">
        <v>51884</v>
      </c>
      <c r="D13819" s="145" t="s">
        <v>1549</v>
      </c>
      <c r="E13819" s="146">
        <v>1.5</v>
      </c>
    </row>
    <row r="13820" spans="2:5" x14ac:dyDescent="0.2">
      <c r="B13820" s="144" t="s">
        <v>51885</v>
      </c>
      <c r="C13820" s="145" t="s">
        <v>51886</v>
      </c>
      <c r="D13820" s="145" t="s">
        <v>1549</v>
      </c>
      <c r="E13820" s="146">
        <v>2.25</v>
      </c>
    </row>
    <row r="13821" spans="2:5" x14ac:dyDescent="0.2">
      <c r="B13821" s="144" t="s">
        <v>51887</v>
      </c>
      <c r="C13821" s="145" t="s">
        <v>51888</v>
      </c>
      <c r="D13821" s="145" t="s">
        <v>1770</v>
      </c>
      <c r="E13821" s="146">
        <v>1.23</v>
      </c>
    </row>
    <row r="13822" spans="2:5" x14ac:dyDescent="0.2">
      <c r="B13822" s="144" t="s">
        <v>51889</v>
      </c>
      <c r="C13822" s="145" t="s">
        <v>51890</v>
      </c>
      <c r="D13822" s="145" t="s">
        <v>1549</v>
      </c>
      <c r="E13822" s="146">
        <v>2.76</v>
      </c>
    </row>
    <row r="13823" spans="2:5" x14ac:dyDescent="0.2">
      <c r="B13823" s="144" t="s">
        <v>51891</v>
      </c>
      <c r="C13823" s="145" t="s">
        <v>51892</v>
      </c>
      <c r="D13823" s="145" t="s">
        <v>1770</v>
      </c>
      <c r="E13823" s="146">
        <v>1.1399999999999999</v>
      </c>
    </row>
    <row r="13824" spans="2:5" x14ac:dyDescent="0.2">
      <c r="B13824" s="144" t="s">
        <v>51893</v>
      </c>
      <c r="C13824" s="145" t="s">
        <v>51894</v>
      </c>
      <c r="D13824" s="145" t="s">
        <v>1770</v>
      </c>
      <c r="E13824" s="146">
        <v>11.62</v>
      </c>
    </row>
    <row r="13825" spans="2:5" x14ac:dyDescent="0.2">
      <c r="B13825" s="144" t="s">
        <v>51895</v>
      </c>
      <c r="C13825" s="145" t="s">
        <v>51896</v>
      </c>
      <c r="D13825" s="145" t="s">
        <v>1549</v>
      </c>
      <c r="E13825" s="146">
        <v>13.12</v>
      </c>
    </row>
    <row r="13826" spans="2:5" x14ac:dyDescent="0.2">
      <c r="B13826" s="144" t="s">
        <v>51897</v>
      </c>
      <c r="C13826" s="145" t="s">
        <v>51898</v>
      </c>
      <c r="D13826" s="145" t="s">
        <v>1549</v>
      </c>
      <c r="E13826" s="146">
        <v>60.2</v>
      </c>
    </row>
    <row r="13827" spans="2:5" x14ac:dyDescent="0.2">
      <c r="B13827" s="144" t="s">
        <v>51899</v>
      </c>
      <c r="C13827" s="145" t="s">
        <v>51900</v>
      </c>
      <c r="D13827" s="145" t="s">
        <v>1770</v>
      </c>
      <c r="E13827" s="146">
        <v>3.31</v>
      </c>
    </row>
    <row r="13828" spans="2:5" x14ac:dyDescent="0.2">
      <c r="B13828" s="144" t="s">
        <v>51901</v>
      </c>
      <c r="C13828" s="145" t="s">
        <v>51902</v>
      </c>
      <c r="D13828" s="145" t="s">
        <v>1549</v>
      </c>
      <c r="E13828" s="146">
        <v>20.8</v>
      </c>
    </row>
    <row r="13829" spans="2:5" x14ac:dyDescent="0.2">
      <c r="B13829" s="144" t="s">
        <v>51903</v>
      </c>
      <c r="C13829" s="145" t="s">
        <v>51904</v>
      </c>
      <c r="D13829" s="145" t="s">
        <v>1549</v>
      </c>
      <c r="E13829" s="146">
        <v>35.46</v>
      </c>
    </row>
    <row r="13830" spans="2:5" x14ac:dyDescent="0.2">
      <c r="B13830" s="144" t="s">
        <v>51905</v>
      </c>
      <c r="C13830" s="145" t="s">
        <v>51906</v>
      </c>
      <c r="D13830" s="145" t="s">
        <v>5902</v>
      </c>
      <c r="E13830" s="146">
        <v>5.29</v>
      </c>
    </row>
    <row r="13831" spans="2:5" x14ac:dyDescent="0.2">
      <c r="B13831" s="144" t="s">
        <v>51907</v>
      </c>
      <c r="C13831" s="145" t="s">
        <v>51908</v>
      </c>
      <c r="D13831" s="145" t="s">
        <v>1549</v>
      </c>
      <c r="E13831" s="146">
        <v>84.94</v>
      </c>
    </row>
    <row r="13832" spans="2:5" x14ac:dyDescent="0.2">
      <c r="B13832" s="144" t="s">
        <v>51909</v>
      </c>
      <c r="C13832" s="145" t="s">
        <v>51910</v>
      </c>
      <c r="D13832" s="145" t="s">
        <v>1549</v>
      </c>
      <c r="E13832" s="146">
        <v>91.06</v>
      </c>
    </row>
    <row r="13833" spans="2:5" x14ac:dyDescent="0.2">
      <c r="B13833" s="144" t="s">
        <v>51911</v>
      </c>
      <c r="C13833" s="145" t="s">
        <v>51912</v>
      </c>
      <c r="D13833" s="145" t="s">
        <v>1549</v>
      </c>
      <c r="E13833" s="146">
        <v>49.39</v>
      </c>
    </row>
    <row r="13834" spans="2:5" x14ac:dyDescent="0.2">
      <c r="B13834" s="144" t="s">
        <v>51913</v>
      </c>
      <c r="C13834" s="145" t="s">
        <v>51914</v>
      </c>
      <c r="D13834" s="145" t="s">
        <v>1549</v>
      </c>
      <c r="E13834" s="146">
        <v>15.57</v>
      </c>
    </row>
    <row r="13835" spans="2:5" x14ac:dyDescent="0.2">
      <c r="B13835" s="144" t="s">
        <v>51915</v>
      </c>
      <c r="C13835" s="145" t="s">
        <v>51916</v>
      </c>
      <c r="D13835" s="145" t="s">
        <v>1770</v>
      </c>
      <c r="E13835" s="146">
        <v>1.96</v>
      </c>
    </row>
    <row r="13836" spans="2:5" x14ac:dyDescent="0.2">
      <c r="B13836" s="144" t="s">
        <v>51917</v>
      </c>
      <c r="C13836" s="145" t="s">
        <v>51918</v>
      </c>
      <c r="D13836" s="145" t="s">
        <v>1549</v>
      </c>
      <c r="E13836" s="146">
        <v>3.45</v>
      </c>
    </row>
    <row r="13837" spans="2:5" x14ac:dyDescent="0.2">
      <c r="B13837" s="144" t="s">
        <v>51919</v>
      </c>
      <c r="C13837" s="145" t="s">
        <v>51920</v>
      </c>
      <c r="D13837" s="145" t="s">
        <v>1549</v>
      </c>
      <c r="E13837" s="146">
        <v>4.96</v>
      </c>
    </row>
    <row r="13838" spans="2:5" x14ac:dyDescent="0.2">
      <c r="B13838" s="144" t="s">
        <v>51921</v>
      </c>
      <c r="C13838" s="145" t="s">
        <v>51922</v>
      </c>
      <c r="D13838" s="145" t="s">
        <v>1549</v>
      </c>
      <c r="E13838" s="146">
        <v>10.29</v>
      </c>
    </row>
    <row r="13839" spans="2:5" x14ac:dyDescent="0.2">
      <c r="B13839" s="144" t="s">
        <v>51923</v>
      </c>
      <c r="C13839" s="145" t="s">
        <v>51924</v>
      </c>
      <c r="D13839" s="145" t="s">
        <v>1549</v>
      </c>
      <c r="E13839" s="146">
        <v>10.29</v>
      </c>
    </row>
    <row r="13840" spans="2:5" x14ac:dyDescent="0.2">
      <c r="B13840" s="144" t="s">
        <v>51925</v>
      </c>
      <c r="C13840" s="145" t="s">
        <v>51926</v>
      </c>
      <c r="D13840" s="145" t="s">
        <v>1549</v>
      </c>
      <c r="E13840" s="146">
        <v>9.74</v>
      </c>
    </row>
    <row r="13841" spans="2:5" x14ac:dyDescent="0.2">
      <c r="B13841" s="144" t="s">
        <v>51927</v>
      </c>
      <c r="C13841" s="145" t="s">
        <v>51928</v>
      </c>
      <c r="D13841" s="145" t="s">
        <v>1549</v>
      </c>
      <c r="E13841" s="146">
        <v>11.69</v>
      </c>
    </row>
    <row r="13842" spans="2:5" x14ac:dyDescent="0.2">
      <c r="B13842" s="144" t="s">
        <v>51929</v>
      </c>
      <c r="C13842" s="145" t="s">
        <v>51930</v>
      </c>
      <c r="D13842" s="145" t="s">
        <v>1549</v>
      </c>
      <c r="E13842" s="146">
        <v>16.55</v>
      </c>
    </row>
    <row r="13843" spans="2:5" ht="15.75" x14ac:dyDescent="0.2">
      <c r="B13843" s="147" t="s">
        <v>51931</v>
      </c>
      <c r="C13843" s="147"/>
      <c r="D13843" s="147"/>
      <c r="E13843" s="147"/>
    </row>
    <row r="13844" spans="2:5" ht="25.5" x14ac:dyDescent="0.2">
      <c r="B13844" s="141" t="s">
        <v>36189</v>
      </c>
      <c r="C13844" s="142" t="s">
        <v>36190</v>
      </c>
      <c r="D13844" s="142" t="s">
        <v>36191</v>
      </c>
      <c r="E13844" s="143" t="s">
        <v>36192</v>
      </c>
    </row>
    <row r="13845" spans="2:5" x14ac:dyDescent="0.2">
      <c r="B13845" s="144" t="s">
        <v>51932</v>
      </c>
      <c r="C13845" s="145" t="s">
        <v>51933</v>
      </c>
      <c r="D13845" s="145" t="s">
        <v>5902</v>
      </c>
      <c r="E13845" s="146">
        <v>6.84</v>
      </c>
    </row>
    <row r="13846" spans="2:5" x14ac:dyDescent="0.2">
      <c r="B13846" s="144" t="s">
        <v>51934</v>
      </c>
      <c r="C13846" s="145" t="s">
        <v>51935</v>
      </c>
      <c r="D13846" s="145" t="s">
        <v>5902</v>
      </c>
      <c r="E13846" s="146">
        <v>35.840000000000003</v>
      </c>
    </row>
    <row r="13847" spans="2:5" x14ac:dyDescent="0.2">
      <c r="B13847" s="144" t="s">
        <v>51936</v>
      </c>
      <c r="C13847" s="145" t="s">
        <v>51937</v>
      </c>
      <c r="D13847" s="145" t="s">
        <v>20799</v>
      </c>
      <c r="E13847" s="146">
        <v>50.17</v>
      </c>
    </row>
    <row r="13848" spans="2:5" ht="15.75" x14ac:dyDescent="0.2">
      <c r="B13848" s="147" t="s">
        <v>51938</v>
      </c>
      <c r="C13848" s="147"/>
      <c r="D13848" s="147"/>
      <c r="E13848" s="147"/>
    </row>
    <row r="13849" spans="2:5" ht="25.5" x14ac:dyDescent="0.2">
      <c r="B13849" s="141" t="s">
        <v>36189</v>
      </c>
      <c r="C13849" s="142" t="s">
        <v>36190</v>
      </c>
      <c r="D13849" s="142" t="s">
        <v>36191</v>
      </c>
      <c r="E13849" s="143" t="s">
        <v>36192</v>
      </c>
    </row>
    <row r="13850" spans="2:5" x14ac:dyDescent="0.2">
      <c r="B13850" s="144" t="s">
        <v>51939</v>
      </c>
      <c r="C13850" s="145" t="s">
        <v>51940</v>
      </c>
      <c r="D13850" s="145" t="s">
        <v>21361</v>
      </c>
      <c r="E13850" s="146">
        <v>297.01</v>
      </c>
    </row>
    <row r="13851" spans="2:5" x14ac:dyDescent="0.2">
      <c r="B13851" s="144" t="s">
        <v>51941</v>
      </c>
      <c r="C13851" s="145" t="s">
        <v>51942</v>
      </c>
      <c r="D13851" s="145" t="s">
        <v>21361</v>
      </c>
      <c r="E13851" s="146">
        <v>262.97000000000003</v>
      </c>
    </row>
    <row r="13852" spans="2:5" x14ac:dyDescent="0.2">
      <c r="B13852" s="144" t="s">
        <v>51943</v>
      </c>
      <c r="C13852" s="145" t="s">
        <v>51944</v>
      </c>
      <c r="D13852" s="145" t="s">
        <v>5927</v>
      </c>
      <c r="E13852" s="146">
        <v>284.24</v>
      </c>
    </row>
    <row r="13853" spans="2:5" x14ac:dyDescent="0.2">
      <c r="B13853" s="144" t="s">
        <v>51945</v>
      </c>
      <c r="C13853" s="145" t="s">
        <v>51946</v>
      </c>
      <c r="D13853" s="145" t="s">
        <v>5927</v>
      </c>
      <c r="E13853" s="146">
        <v>288.88</v>
      </c>
    </row>
    <row r="13854" spans="2:5" x14ac:dyDescent="0.2">
      <c r="B13854" s="144" t="s">
        <v>51947</v>
      </c>
      <c r="C13854" s="145" t="s">
        <v>51948</v>
      </c>
      <c r="D13854" s="145" t="s">
        <v>5927</v>
      </c>
      <c r="E13854" s="146">
        <v>291.06</v>
      </c>
    </row>
    <row r="13855" spans="2:5" x14ac:dyDescent="0.2">
      <c r="B13855" s="144" t="s">
        <v>51949</v>
      </c>
      <c r="C13855" s="145" t="s">
        <v>51950</v>
      </c>
      <c r="D13855" s="145" t="s">
        <v>5927</v>
      </c>
      <c r="E13855" s="146">
        <v>301.02999999999997</v>
      </c>
    </row>
    <row r="13856" spans="2:5" x14ac:dyDescent="0.2">
      <c r="B13856" s="144" t="s">
        <v>51951</v>
      </c>
      <c r="C13856" s="145" t="s">
        <v>51952</v>
      </c>
      <c r="D13856" s="145" t="s">
        <v>5927</v>
      </c>
      <c r="E13856" s="146">
        <v>309.52</v>
      </c>
    </row>
    <row r="13857" spans="2:5" x14ac:dyDescent="0.2">
      <c r="B13857" s="144" t="s">
        <v>51953</v>
      </c>
      <c r="C13857" s="145" t="s">
        <v>51954</v>
      </c>
      <c r="D13857" s="145" t="s">
        <v>5927</v>
      </c>
      <c r="E13857" s="146">
        <v>319.83999999999997</v>
      </c>
    </row>
    <row r="13858" spans="2:5" x14ac:dyDescent="0.2">
      <c r="B13858" s="144" t="s">
        <v>51955</v>
      </c>
      <c r="C13858" s="145" t="s">
        <v>51956</v>
      </c>
      <c r="D13858" s="145" t="s">
        <v>5927</v>
      </c>
      <c r="E13858" s="146">
        <v>330.15</v>
      </c>
    </row>
    <row r="13859" spans="2:5" x14ac:dyDescent="0.2">
      <c r="B13859" s="144" t="s">
        <v>51957</v>
      </c>
      <c r="C13859" s="145" t="s">
        <v>51958</v>
      </c>
      <c r="D13859" s="145" t="s">
        <v>5927</v>
      </c>
      <c r="E13859" s="146">
        <v>344.41</v>
      </c>
    </row>
    <row r="13860" spans="2:5" x14ac:dyDescent="0.2">
      <c r="B13860" s="144" t="s">
        <v>51959</v>
      </c>
      <c r="C13860" s="145" t="s">
        <v>51960</v>
      </c>
      <c r="D13860" s="145" t="s">
        <v>5927</v>
      </c>
      <c r="E13860" s="146">
        <v>377.94</v>
      </c>
    </row>
    <row r="13861" spans="2:5" x14ac:dyDescent="0.2">
      <c r="B13861" s="144" t="s">
        <v>51961</v>
      </c>
      <c r="C13861" s="145" t="s">
        <v>51962</v>
      </c>
      <c r="D13861" s="145" t="s">
        <v>5927</v>
      </c>
      <c r="E13861" s="146">
        <v>512.46</v>
      </c>
    </row>
    <row r="13862" spans="2:5" x14ac:dyDescent="0.2">
      <c r="B13862" s="144" t="s">
        <v>51963</v>
      </c>
      <c r="C13862" s="145" t="s">
        <v>51964</v>
      </c>
      <c r="D13862" s="145" t="s">
        <v>5927</v>
      </c>
      <c r="E13862" s="146">
        <v>565.84</v>
      </c>
    </row>
    <row r="13863" spans="2:5" ht="15.75" x14ac:dyDescent="0.2">
      <c r="B13863" s="147" t="s">
        <v>35327</v>
      </c>
      <c r="C13863" s="147"/>
      <c r="D13863" s="147"/>
      <c r="E13863" s="147"/>
    </row>
    <row r="13864" spans="2:5" ht="25.5" x14ac:dyDescent="0.2">
      <c r="B13864" s="141" t="s">
        <v>36189</v>
      </c>
      <c r="C13864" s="142" t="s">
        <v>36190</v>
      </c>
      <c r="D13864" s="142" t="s">
        <v>36191</v>
      </c>
      <c r="E13864" s="143" t="s">
        <v>36192</v>
      </c>
    </row>
    <row r="13865" spans="2:5" x14ac:dyDescent="0.2">
      <c r="B13865" s="144" t="s">
        <v>51965</v>
      </c>
      <c r="C13865" s="145" t="s">
        <v>51966</v>
      </c>
      <c r="D13865" s="145" t="s">
        <v>5902</v>
      </c>
      <c r="E13865" s="146">
        <v>4.07</v>
      </c>
    </row>
    <row r="13866" spans="2:5" x14ac:dyDescent="0.2">
      <c r="B13866" s="144" t="s">
        <v>51967</v>
      </c>
      <c r="C13866" s="145" t="s">
        <v>51968</v>
      </c>
      <c r="D13866" s="145" t="s">
        <v>5927</v>
      </c>
      <c r="E13866" s="146">
        <v>156.56</v>
      </c>
    </row>
    <row r="13867" spans="2:5" x14ac:dyDescent="0.2">
      <c r="B13867" s="144" t="s">
        <v>51969</v>
      </c>
      <c r="C13867" s="145" t="s">
        <v>51970</v>
      </c>
      <c r="D13867" s="145" t="s">
        <v>1549</v>
      </c>
      <c r="E13867" s="146">
        <v>34.93</v>
      </c>
    </row>
    <row r="13868" spans="2:5" x14ac:dyDescent="0.2">
      <c r="B13868" s="144" t="s">
        <v>51971</v>
      </c>
      <c r="C13868" s="145" t="s">
        <v>51972</v>
      </c>
      <c r="D13868" s="145" t="s">
        <v>1549</v>
      </c>
      <c r="E13868" s="146">
        <v>81.180000000000007</v>
      </c>
    </row>
    <row r="13869" spans="2:5" x14ac:dyDescent="0.2">
      <c r="B13869" s="144" t="s">
        <v>51973</v>
      </c>
      <c r="C13869" s="145" t="s">
        <v>51974</v>
      </c>
      <c r="D13869" s="145" t="s">
        <v>1549</v>
      </c>
      <c r="E13869" s="146">
        <v>37.67</v>
      </c>
    </row>
    <row r="13870" spans="2:5" x14ac:dyDescent="0.2">
      <c r="B13870" s="144" t="s">
        <v>51975</v>
      </c>
      <c r="C13870" s="145" t="s">
        <v>51976</v>
      </c>
      <c r="D13870" s="145" t="s">
        <v>5902</v>
      </c>
      <c r="E13870" s="146">
        <v>0.09</v>
      </c>
    </row>
    <row r="13871" spans="2:5" x14ac:dyDescent="0.2">
      <c r="B13871" s="144" t="s">
        <v>51977</v>
      </c>
      <c r="C13871" s="145" t="s">
        <v>51978</v>
      </c>
      <c r="D13871" s="145" t="s">
        <v>2759</v>
      </c>
      <c r="E13871" s="146">
        <v>6.42</v>
      </c>
    </row>
    <row r="13872" spans="2:5" x14ac:dyDescent="0.2">
      <c r="B13872" s="144" t="s">
        <v>51979</v>
      </c>
      <c r="C13872" s="145" t="s">
        <v>51980</v>
      </c>
      <c r="D13872" s="145" t="s">
        <v>2759</v>
      </c>
      <c r="E13872" s="146">
        <v>6.95</v>
      </c>
    </row>
    <row r="13873" spans="2:5" ht="45" x14ac:dyDescent="0.2">
      <c r="B13873" s="144" t="s">
        <v>51981</v>
      </c>
      <c r="C13873" s="145" t="s">
        <v>51982</v>
      </c>
      <c r="D13873" s="145" t="s">
        <v>2759</v>
      </c>
      <c r="E13873" s="146">
        <v>133.04</v>
      </c>
    </row>
    <row r="13874" spans="2:5" x14ac:dyDescent="0.2">
      <c r="B13874" s="144" t="s">
        <v>51983</v>
      </c>
      <c r="C13874" s="145" t="s">
        <v>51984</v>
      </c>
      <c r="D13874" s="145" t="s">
        <v>2759</v>
      </c>
      <c r="E13874" s="146">
        <v>6.42</v>
      </c>
    </row>
    <row r="13875" spans="2:5" x14ac:dyDescent="0.2">
      <c r="B13875" s="144" t="s">
        <v>51985</v>
      </c>
      <c r="C13875" s="145" t="s">
        <v>51986</v>
      </c>
      <c r="D13875" s="145" t="s">
        <v>1549</v>
      </c>
      <c r="E13875" s="146">
        <v>6.06</v>
      </c>
    </row>
    <row r="13876" spans="2:5" x14ac:dyDescent="0.2">
      <c r="B13876" s="144" t="s">
        <v>51987</v>
      </c>
      <c r="C13876" s="145" t="s">
        <v>51988</v>
      </c>
      <c r="D13876" s="145" t="s">
        <v>23043</v>
      </c>
      <c r="E13876" s="146">
        <v>21405.91</v>
      </c>
    </row>
    <row r="13877" spans="2:5" x14ac:dyDescent="0.2">
      <c r="B13877" s="144" t="s">
        <v>51989</v>
      </c>
      <c r="C13877" s="145" t="s">
        <v>51990</v>
      </c>
      <c r="D13877" s="145" t="s">
        <v>20799</v>
      </c>
      <c r="E13877" s="146">
        <v>24.07</v>
      </c>
    </row>
    <row r="13878" spans="2:5" x14ac:dyDescent="0.2">
      <c r="B13878" s="144" t="s">
        <v>51991</v>
      </c>
      <c r="C13878" s="145" t="s">
        <v>51992</v>
      </c>
      <c r="D13878" s="145" t="s">
        <v>5927</v>
      </c>
      <c r="E13878" s="146">
        <v>107.14</v>
      </c>
    </row>
    <row r="13879" spans="2:5" x14ac:dyDescent="0.2">
      <c r="B13879" s="144" t="s">
        <v>51993</v>
      </c>
      <c r="C13879" s="145" t="s">
        <v>51994</v>
      </c>
      <c r="D13879" s="145" t="s">
        <v>5927</v>
      </c>
      <c r="E13879" s="146">
        <v>4.63</v>
      </c>
    </row>
    <row r="13880" spans="2:5" ht="15.75" x14ac:dyDescent="0.2">
      <c r="B13880" s="147" t="s">
        <v>51995</v>
      </c>
      <c r="C13880" s="147"/>
      <c r="D13880" s="147"/>
      <c r="E13880" s="147"/>
    </row>
    <row r="13881" spans="2:5" ht="25.5" x14ac:dyDescent="0.2">
      <c r="B13881" s="141" t="s">
        <v>36189</v>
      </c>
      <c r="C13881" s="142" t="s">
        <v>36190</v>
      </c>
      <c r="D13881" s="142" t="s">
        <v>36191</v>
      </c>
      <c r="E13881" s="143" t="s">
        <v>36192</v>
      </c>
    </row>
    <row r="13882" spans="2:5" ht="22.5" x14ac:dyDescent="0.2">
      <c r="B13882" s="144" t="s">
        <v>51996</v>
      </c>
      <c r="C13882" s="145" t="s">
        <v>24640</v>
      </c>
      <c r="D13882" s="145" t="s">
        <v>2759</v>
      </c>
      <c r="E13882" s="146">
        <v>5.6</v>
      </c>
    </row>
    <row r="13883" spans="2:5" ht="22.5" x14ac:dyDescent="0.2">
      <c r="B13883" s="144" t="s">
        <v>51997</v>
      </c>
      <c r="C13883" s="145" t="s">
        <v>24643</v>
      </c>
      <c r="D13883" s="145" t="s">
        <v>2759</v>
      </c>
      <c r="E13883" s="146">
        <v>6.98</v>
      </c>
    </row>
    <row r="13884" spans="2:5" ht="22.5" x14ac:dyDescent="0.2">
      <c r="B13884" s="144" t="s">
        <v>51998</v>
      </c>
      <c r="C13884" s="145" t="s">
        <v>24646</v>
      </c>
      <c r="D13884" s="145" t="s">
        <v>2759</v>
      </c>
      <c r="E13884" s="146">
        <v>8.3800000000000008</v>
      </c>
    </row>
    <row r="13885" spans="2:5" ht="22.5" x14ac:dyDescent="0.2">
      <c r="B13885" s="144" t="s">
        <v>51999</v>
      </c>
      <c r="C13885" s="145" t="s">
        <v>24649</v>
      </c>
      <c r="D13885" s="145" t="s">
        <v>2759</v>
      </c>
      <c r="E13885" s="146">
        <v>11.23</v>
      </c>
    </row>
    <row r="13886" spans="2:5" ht="22.5" x14ac:dyDescent="0.2">
      <c r="B13886" s="144" t="s">
        <v>52000</v>
      </c>
      <c r="C13886" s="145" t="s">
        <v>24652</v>
      </c>
      <c r="D13886" s="145" t="s">
        <v>2759</v>
      </c>
      <c r="E13886" s="146">
        <v>14.07</v>
      </c>
    </row>
    <row r="13887" spans="2:5" ht="22.5" x14ac:dyDescent="0.2">
      <c r="B13887" s="144" t="s">
        <v>52001</v>
      </c>
      <c r="C13887" s="145" t="s">
        <v>24655</v>
      </c>
      <c r="D13887" s="145" t="s">
        <v>2759</v>
      </c>
      <c r="E13887" s="146">
        <v>16.850000000000001</v>
      </c>
    </row>
    <row r="13888" spans="2:5" ht="22.5" x14ac:dyDescent="0.2">
      <c r="B13888" s="144" t="s">
        <v>52002</v>
      </c>
      <c r="C13888" s="145" t="s">
        <v>24631</v>
      </c>
      <c r="D13888" s="145" t="s">
        <v>2759</v>
      </c>
      <c r="E13888" s="146">
        <v>3.83</v>
      </c>
    </row>
    <row r="13889" spans="2:5" ht="22.5" x14ac:dyDescent="0.2">
      <c r="B13889" s="144" t="s">
        <v>52003</v>
      </c>
      <c r="C13889" s="145" t="s">
        <v>24634</v>
      </c>
      <c r="D13889" s="145" t="s">
        <v>2759</v>
      </c>
      <c r="E13889" s="146">
        <v>4.33</v>
      </c>
    </row>
    <row r="13890" spans="2:5" ht="22.5" x14ac:dyDescent="0.2">
      <c r="B13890" s="144" t="s">
        <v>52004</v>
      </c>
      <c r="C13890" s="145" t="s">
        <v>24637</v>
      </c>
      <c r="D13890" s="145" t="s">
        <v>2759</v>
      </c>
      <c r="E13890" s="146">
        <v>5.01</v>
      </c>
    </row>
    <row r="13891" spans="2:5" x14ac:dyDescent="0.2">
      <c r="B13891" s="144" t="s">
        <v>52005</v>
      </c>
      <c r="C13891" s="145" t="s">
        <v>52006</v>
      </c>
      <c r="D13891" s="145" t="s">
        <v>5927</v>
      </c>
      <c r="E13891" s="146">
        <v>1056.2</v>
      </c>
    </row>
    <row r="13892" spans="2:5" x14ac:dyDescent="0.2">
      <c r="B13892" s="144" t="s">
        <v>52007</v>
      </c>
      <c r="C13892" s="145" t="s">
        <v>52008</v>
      </c>
      <c r="D13892" s="145" t="s">
        <v>5927</v>
      </c>
      <c r="E13892" s="146">
        <v>1056.2</v>
      </c>
    </row>
    <row r="13893" spans="2:5" x14ac:dyDescent="0.2">
      <c r="B13893" s="144" t="s">
        <v>52009</v>
      </c>
      <c r="C13893" s="145" t="s">
        <v>52010</v>
      </c>
      <c r="D13893" s="145" t="s">
        <v>1770</v>
      </c>
      <c r="E13893" s="146">
        <v>968.5</v>
      </c>
    </row>
    <row r="13894" spans="2:5" x14ac:dyDescent="0.2">
      <c r="B13894" s="144" t="s">
        <v>52011</v>
      </c>
      <c r="C13894" s="145" t="s">
        <v>52012</v>
      </c>
      <c r="D13894" s="145" t="s">
        <v>1770</v>
      </c>
      <c r="E13894" s="146">
        <v>1282.8399999999999</v>
      </c>
    </row>
    <row r="13895" spans="2:5" x14ac:dyDescent="0.2">
      <c r="B13895" s="144" t="s">
        <v>52013</v>
      </c>
      <c r="C13895" s="145" t="s">
        <v>52014</v>
      </c>
      <c r="D13895" s="145" t="s">
        <v>1770</v>
      </c>
      <c r="E13895" s="146">
        <v>132.22</v>
      </c>
    </row>
    <row r="13896" spans="2:5" x14ac:dyDescent="0.2">
      <c r="B13896" s="144" t="s">
        <v>52015</v>
      </c>
      <c r="C13896" s="145" t="s">
        <v>52016</v>
      </c>
      <c r="D13896" s="145" t="s">
        <v>1770</v>
      </c>
      <c r="E13896" s="146">
        <v>157.77000000000001</v>
      </c>
    </row>
    <row r="13897" spans="2:5" x14ac:dyDescent="0.2">
      <c r="B13897" s="144" t="s">
        <v>52017</v>
      </c>
      <c r="C13897" s="145" t="s">
        <v>52018</v>
      </c>
      <c r="D13897" s="145" t="s">
        <v>1770</v>
      </c>
      <c r="E13897" s="146">
        <v>203.97</v>
      </c>
    </row>
    <row r="13898" spans="2:5" x14ac:dyDescent="0.2">
      <c r="B13898" s="144" t="s">
        <v>52019</v>
      </c>
      <c r="C13898" s="145" t="s">
        <v>52020</v>
      </c>
      <c r="D13898" s="145" t="s">
        <v>1770</v>
      </c>
      <c r="E13898" s="146">
        <v>385.6</v>
      </c>
    </row>
    <row r="13899" spans="2:5" x14ac:dyDescent="0.2">
      <c r="B13899" s="144" t="s">
        <v>52021</v>
      </c>
      <c r="C13899" s="145" t="s">
        <v>52022</v>
      </c>
      <c r="D13899" s="145" t="s">
        <v>1770</v>
      </c>
      <c r="E13899" s="146">
        <v>566.02</v>
      </c>
    </row>
    <row r="13900" spans="2:5" x14ac:dyDescent="0.2">
      <c r="B13900" s="144" t="s">
        <v>52023</v>
      </c>
      <c r="C13900" s="145" t="s">
        <v>52024</v>
      </c>
      <c r="D13900" s="145" t="s">
        <v>1770</v>
      </c>
      <c r="E13900" s="146">
        <v>644.66</v>
      </c>
    </row>
    <row r="13901" spans="2:5" x14ac:dyDescent="0.2">
      <c r="B13901" s="144" t="s">
        <v>52025</v>
      </c>
      <c r="C13901" s="145" t="s">
        <v>52026</v>
      </c>
      <c r="D13901" s="145" t="s">
        <v>1770</v>
      </c>
      <c r="E13901" s="146">
        <v>160.22</v>
      </c>
    </row>
    <row r="13902" spans="2:5" x14ac:dyDescent="0.2">
      <c r="B13902" s="144" t="s">
        <v>52027</v>
      </c>
      <c r="C13902" s="145" t="s">
        <v>52028</v>
      </c>
      <c r="D13902" s="145" t="s">
        <v>1770</v>
      </c>
      <c r="E13902" s="146">
        <v>202.74</v>
      </c>
    </row>
    <row r="13903" spans="2:5" x14ac:dyDescent="0.2">
      <c r="B13903" s="144" t="s">
        <v>52029</v>
      </c>
      <c r="C13903" s="145" t="s">
        <v>52030</v>
      </c>
      <c r="D13903" s="145" t="s">
        <v>1770</v>
      </c>
      <c r="E13903" s="146">
        <v>292.14999999999998</v>
      </c>
    </row>
    <row r="13904" spans="2:5" x14ac:dyDescent="0.2">
      <c r="B13904" s="144" t="s">
        <v>52031</v>
      </c>
      <c r="C13904" s="145" t="s">
        <v>52032</v>
      </c>
      <c r="D13904" s="145" t="s">
        <v>1770</v>
      </c>
      <c r="E13904" s="146">
        <v>410.6</v>
      </c>
    </row>
    <row r="13905" spans="2:5" x14ac:dyDescent="0.2">
      <c r="B13905" s="144" t="s">
        <v>52033</v>
      </c>
      <c r="C13905" s="145" t="s">
        <v>52034</v>
      </c>
      <c r="D13905" s="145" t="s">
        <v>1770</v>
      </c>
      <c r="E13905" s="146">
        <v>468.04</v>
      </c>
    </row>
    <row r="13906" spans="2:5" x14ac:dyDescent="0.2">
      <c r="B13906" s="144" t="s">
        <v>52035</v>
      </c>
      <c r="C13906" s="145" t="s">
        <v>52036</v>
      </c>
      <c r="D13906" s="145" t="s">
        <v>1770</v>
      </c>
      <c r="E13906" s="146">
        <v>531.54999999999995</v>
      </c>
    </row>
    <row r="13907" spans="2:5" x14ac:dyDescent="0.2">
      <c r="B13907" s="144" t="s">
        <v>52037</v>
      </c>
      <c r="C13907" s="145" t="s">
        <v>52038</v>
      </c>
      <c r="D13907" s="145" t="s">
        <v>1770</v>
      </c>
      <c r="E13907" s="146">
        <v>762.21</v>
      </c>
    </row>
    <row r="13908" spans="2:5" x14ac:dyDescent="0.2">
      <c r="B13908" s="144" t="s">
        <v>52039</v>
      </c>
      <c r="C13908" s="145" t="s">
        <v>52040</v>
      </c>
      <c r="D13908" s="145" t="s">
        <v>1770</v>
      </c>
      <c r="E13908" s="146">
        <v>926.5</v>
      </c>
    </row>
    <row r="13909" spans="2:5" ht="15.75" x14ac:dyDescent="0.2">
      <c r="B13909" s="147" t="s">
        <v>52041</v>
      </c>
      <c r="C13909" s="147"/>
      <c r="D13909" s="147"/>
      <c r="E13909" s="147"/>
    </row>
    <row r="13910" spans="2:5" ht="25.5" x14ac:dyDescent="0.2">
      <c r="B13910" s="141" t="s">
        <v>36189</v>
      </c>
      <c r="C13910" s="142" t="s">
        <v>36190</v>
      </c>
      <c r="D13910" s="142" t="s">
        <v>36191</v>
      </c>
      <c r="E13910" s="143" t="s">
        <v>36192</v>
      </c>
    </row>
    <row r="13911" spans="2:5" x14ac:dyDescent="0.2">
      <c r="B13911" s="144" t="s">
        <v>52042</v>
      </c>
      <c r="C13911" s="145" t="s">
        <v>52043</v>
      </c>
      <c r="D13911" s="145" t="s">
        <v>5902</v>
      </c>
      <c r="E13911" s="146">
        <v>6.84</v>
      </c>
    </row>
    <row r="13912" spans="2:5" x14ac:dyDescent="0.2">
      <c r="B13912" s="144" t="s">
        <v>52044</v>
      </c>
      <c r="C13912" s="145" t="s">
        <v>52045</v>
      </c>
      <c r="D13912" s="145" t="s">
        <v>5902</v>
      </c>
      <c r="E13912" s="146">
        <v>11.33</v>
      </c>
    </row>
    <row r="13913" spans="2:5" x14ac:dyDescent="0.2">
      <c r="B13913" s="144" t="s">
        <v>52046</v>
      </c>
      <c r="C13913" s="145" t="s">
        <v>52047</v>
      </c>
      <c r="D13913" s="145" t="s">
        <v>5902</v>
      </c>
      <c r="E13913" s="146">
        <v>1.22</v>
      </c>
    </row>
    <row r="13914" spans="2:5" x14ac:dyDescent="0.2">
      <c r="B13914" s="144" t="s">
        <v>52048</v>
      </c>
      <c r="C13914" s="145" t="s">
        <v>52049</v>
      </c>
      <c r="D13914" s="145" t="s">
        <v>5902</v>
      </c>
      <c r="E13914" s="146">
        <v>2.0299999999999998</v>
      </c>
    </row>
    <row r="13915" spans="2:5" x14ac:dyDescent="0.2">
      <c r="B13915" s="144" t="s">
        <v>52050</v>
      </c>
      <c r="C13915" s="145" t="s">
        <v>52051</v>
      </c>
      <c r="D13915" s="145" t="s">
        <v>5902</v>
      </c>
      <c r="E13915" s="146">
        <v>1.67</v>
      </c>
    </row>
    <row r="13916" spans="2:5" x14ac:dyDescent="0.2">
      <c r="B13916" s="144" t="s">
        <v>52052</v>
      </c>
      <c r="C13916" s="145" t="s">
        <v>52053</v>
      </c>
      <c r="D13916" s="145" t="s">
        <v>5902</v>
      </c>
      <c r="E13916" s="146">
        <v>2.17</v>
      </c>
    </row>
    <row r="13917" spans="2:5" x14ac:dyDescent="0.2">
      <c r="B13917" s="144" t="s">
        <v>52054</v>
      </c>
      <c r="C13917" s="145" t="s">
        <v>52055</v>
      </c>
      <c r="D13917" s="145" t="s">
        <v>5902</v>
      </c>
      <c r="E13917" s="146">
        <v>4.21</v>
      </c>
    </row>
    <row r="13918" spans="2:5" ht="22.5" x14ac:dyDescent="0.2">
      <c r="B13918" s="144" t="s">
        <v>52056</v>
      </c>
      <c r="C13918" s="145" t="s">
        <v>52057</v>
      </c>
      <c r="D13918" s="145" t="s">
        <v>5902</v>
      </c>
      <c r="E13918" s="146">
        <v>4.6100000000000003</v>
      </c>
    </row>
    <row r="13919" spans="2:5" x14ac:dyDescent="0.2">
      <c r="B13919" s="144" t="s">
        <v>52058</v>
      </c>
      <c r="C13919" s="145" t="s">
        <v>52059</v>
      </c>
      <c r="D13919" s="145" t="s">
        <v>5902</v>
      </c>
      <c r="E13919" s="146">
        <v>2.8</v>
      </c>
    </row>
    <row r="13920" spans="2:5" x14ac:dyDescent="0.2">
      <c r="B13920" s="144" t="s">
        <v>52060</v>
      </c>
      <c r="C13920" s="145" t="s">
        <v>52061</v>
      </c>
      <c r="D13920" s="145" t="s">
        <v>5902</v>
      </c>
      <c r="E13920" s="146">
        <v>0.56000000000000005</v>
      </c>
    </row>
    <row r="13921" spans="2:5" x14ac:dyDescent="0.2">
      <c r="B13921" s="144" t="s">
        <v>52062</v>
      </c>
      <c r="C13921" s="145" t="s">
        <v>52063</v>
      </c>
      <c r="D13921" s="145" t="s">
        <v>5902</v>
      </c>
      <c r="E13921" s="146">
        <v>3.59</v>
      </c>
    </row>
    <row r="13922" spans="2:5" x14ac:dyDescent="0.2">
      <c r="B13922" s="144" t="s">
        <v>52064</v>
      </c>
      <c r="C13922" s="145" t="s">
        <v>52065</v>
      </c>
      <c r="D13922" s="145" t="s">
        <v>5902</v>
      </c>
      <c r="E13922" s="146">
        <v>53.43</v>
      </c>
    </row>
    <row r="13923" spans="2:5" x14ac:dyDescent="0.2">
      <c r="B13923" s="144" t="s">
        <v>52066</v>
      </c>
      <c r="C13923" s="145" t="s">
        <v>52067</v>
      </c>
      <c r="D13923" s="145" t="s">
        <v>5902</v>
      </c>
      <c r="E13923" s="146">
        <v>0.7</v>
      </c>
    </row>
    <row r="13924" spans="2:5" x14ac:dyDescent="0.2">
      <c r="B13924" s="144" t="s">
        <v>52068</v>
      </c>
      <c r="C13924" s="145" t="s">
        <v>52069</v>
      </c>
      <c r="D13924" s="145" t="s">
        <v>5902</v>
      </c>
      <c r="E13924" s="146">
        <v>14.06</v>
      </c>
    </row>
    <row r="13925" spans="2:5" x14ac:dyDescent="0.2">
      <c r="B13925" s="144" t="s">
        <v>52070</v>
      </c>
      <c r="C13925" s="145" t="s">
        <v>52071</v>
      </c>
      <c r="D13925" s="145" t="s">
        <v>5902</v>
      </c>
      <c r="E13925" s="146">
        <v>20.010000000000002</v>
      </c>
    </row>
    <row r="13926" spans="2:5" x14ac:dyDescent="0.2">
      <c r="B13926" s="144" t="s">
        <v>52072</v>
      </c>
      <c r="C13926" s="145" t="s">
        <v>52073</v>
      </c>
      <c r="D13926" s="145" t="s">
        <v>1549</v>
      </c>
      <c r="E13926" s="146">
        <v>504</v>
      </c>
    </row>
    <row r="13927" spans="2:5" x14ac:dyDescent="0.2">
      <c r="B13927" s="144" t="s">
        <v>52074</v>
      </c>
      <c r="C13927" s="145" t="s">
        <v>52075</v>
      </c>
      <c r="D13927" s="145" t="s">
        <v>5902</v>
      </c>
      <c r="E13927" s="146">
        <v>63</v>
      </c>
    </row>
    <row r="13928" spans="2:5" x14ac:dyDescent="0.2">
      <c r="B13928" s="144" t="s">
        <v>52076</v>
      </c>
      <c r="C13928" s="145" t="s">
        <v>52077</v>
      </c>
      <c r="D13928" s="145" t="s">
        <v>5902</v>
      </c>
      <c r="E13928" s="146">
        <v>3.17</v>
      </c>
    </row>
    <row r="13929" spans="2:5" x14ac:dyDescent="0.2">
      <c r="B13929" s="144" t="s">
        <v>52078</v>
      </c>
      <c r="C13929" s="145" t="s">
        <v>52079</v>
      </c>
      <c r="D13929" s="145" t="s">
        <v>5902</v>
      </c>
      <c r="E13929" s="146">
        <v>5.52</v>
      </c>
    </row>
    <row r="13930" spans="2:5" x14ac:dyDescent="0.2">
      <c r="B13930" s="144" t="s">
        <v>52080</v>
      </c>
      <c r="C13930" s="145" t="s">
        <v>52081</v>
      </c>
      <c r="D13930" s="145" t="s">
        <v>5902</v>
      </c>
      <c r="E13930" s="146">
        <v>3.87</v>
      </c>
    </row>
    <row r="13931" spans="2:5" x14ac:dyDescent="0.2">
      <c r="B13931" s="144" t="s">
        <v>52082</v>
      </c>
      <c r="C13931" s="145" t="s">
        <v>52083</v>
      </c>
      <c r="D13931" s="145" t="s">
        <v>20799</v>
      </c>
      <c r="E13931" s="146">
        <v>47.65</v>
      </c>
    </row>
    <row r="13932" spans="2:5" x14ac:dyDescent="0.2">
      <c r="B13932" s="144" t="s">
        <v>52084</v>
      </c>
      <c r="C13932" s="145" t="s">
        <v>52085</v>
      </c>
      <c r="D13932" s="145" t="s">
        <v>20799</v>
      </c>
      <c r="E13932" s="146">
        <v>35.840000000000003</v>
      </c>
    </row>
    <row r="13933" spans="2:5" x14ac:dyDescent="0.2">
      <c r="B13933" s="144" t="s">
        <v>52086</v>
      </c>
      <c r="C13933" s="145" t="s">
        <v>52087</v>
      </c>
      <c r="D13933" s="145" t="s">
        <v>5902</v>
      </c>
      <c r="E13933" s="146">
        <v>3.38</v>
      </c>
    </row>
    <row r="13934" spans="2:5" x14ac:dyDescent="0.2">
      <c r="B13934" s="144" t="s">
        <v>52088</v>
      </c>
      <c r="C13934" s="145" t="s">
        <v>52089</v>
      </c>
      <c r="D13934" s="145" t="s">
        <v>5902</v>
      </c>
      <c r="E13934" s="146">
        <v>2.78</v>
      </c>
    </row>
    <row r="13935" spans="2:5" x14ac:dyDescent="0.2">
      <c r="B13935" s="144" t="s">
        <v>52090</v>
      </c>
      <c r="C13935" s="145" t="s">
        <v>52091</v>
      </c>
      <c r="D13935" s="145" t="s">
        <v>1549</v>
      </c>
      <c r="E13935" s="146">
        <v>390.69</v>
      </c>
    </row>
    <row r="13936" spans="2:5" ht="15.75" x14ac:dyDescent="0.2">
      <c r="B13936" s="147" t="s">
        <v>52092</v>
      </c>
      <c r="C13936" s="147"/>
      <c r="D13936" s="147"/>
      <c r="E13936" s="147"/>
    </row>
    <row r="13937" spans="2:5" ht="25.5" x14ac:dyDescent="0.2">
      <c r="B13937" s="141" t="s">
        <v>36189</v>
      </c>
      <c r="C13937" s="142" t="s">
        <v>36190</v>
      </c>
      <c r="D13937" s="142" t="s">
        <v>36191</v>
      </c>
      <c r="E13937" s="143" t="s">
        <v>36192</v>
      </c>
    </row>
    <row r="13938" spans="2:5" x14ac:dyDescent="0.2">
      <c r="B13938" s="144" t="s">
        <v>52093</v>
      </c>
      <c r="C13938" s="145" t="s">
        <v>52094</v>
      </c>
      <c r="D13938" s="145" t="s">
        <v>2759</v>
      </c>
      <c r="E13938" s="146">
        <v>112.6</v>
      </c>
    </row>
    <row r="13939" spans="2:5" x14ac:dyDescent="0.2">
      <c r="B13939" s="144" t="s">
        <v>52095</v>
      </c>
      <c r="C13939" s="145" t="s">
        <v>52096</v>
      </c>
      <c r="D13939" s="145" t="s">
        <v>2759</v>
      </c>
      <c r="E13939" s="146">
        <v>121.83</v>
      </c>
    </row>
    <row r="13940" spans="2:5" x14ac:dyDescent="0.2">
      <c r="B13940" s="144" t="s">
        <v>52097</v>
      </c>
      <c r="C13940" s="145" t="s">
        <v>52098</v>
      </c>
      <c r="D13940" s="145" t="s">
        <v>2759</v>
      </c>
      <c r="E13940" s="146">
        <v>133.63</v>
      </c>
    </row>
    <row r="13941" spans="2:5" x14ac:dyDescent="0.2">
      <c r="B13941" s="144" t="s">
        <v>52099</v>
      </c>
      <c r="C13941" s="145" t="s">
        <v>52100</v>
      </c>
      <c r="D13941" s="145" t="s">
        <v>5927</v>
      </c>
      <c r="E13941" s="146">
        <v>308.75</v>
      </c>
    </row>
    <row r="13942" spans="2:5" x14ac:dyDescent="0.2">
      <c r="B13942" s="144" t="s">
        <v>52101</v>
      </c>
      <c r="C13942" s="145" t="s">
        <v>52102</v>
      </c>
      <c r="D13942" s="145" t="s">
        <v>5927</v>
      </c>
      <c r="E13942" s="146">
        <v>267.76</v>
      </c>
    </row>
    <row r="13943" spans="2:5" x14ac:dyDescent="0.2">
      <c r="B13943" s="144" t="s">
        <v>52103</v>
      </c>
      <c r="C13943" s="145" t="s">
        <v>52104</v>
      </c>
      <c r="D13943" s="145" t="s">
        <v>2759</v>
      </c>
      <c r="E13943" s="146">
        <v>132.38999999999999</v>
      </c>
    </row>
    <row r="13944" spans="2:5" x14ac:dyDescent="0.2">
      <c r="B13944" s="144" t="s">
        <v>52105</v>
      </c>
      <c r="C13944" s="145" t="s">
        <v>52106</v>
      </c>
      <c r="D13944" s="145" t="s">
        <v>5927</v>
      </c>
      <c r="E13944" s="146">
        <v>337.67</v>
      </c>
    </row>
    <row r="13945" spans="2:5" x14ac:dyDescent="0.2">
      <c r="B13945" s="144" t="s">
        <v>52107</v>
      </c>
      <c r="C13945" s="145" t="s">
        <v>52108</v>
      </c>
      <c r="D13945" s="145" t="s">
        <v>5927</v>
      </c>
      <c r="E13945" s="146">
        <v>267.75</v>
      </c>
    </row>
    <row r="13946" spans="2:5" x14ac:dyDescent="0.2">
      <c r="B13946" s="144" t="s">
        <v>52109</v>
      </c>
      <c r="C13946" s="145" t="s">
        <v>52110</v>
      </c>
      <c r="D13946" s="145" t="s">
        <v>1549</v>
      </c>
      <c r="E13946" s="146">
        <v>221</v>
      </c>
    </row>
    <row r="13947" spans="2:5" x14ac:dyDescent="0.2">
      <c r="B13947" s="144" t="s">
        <v>52111</v>
      </c>
      <c r="C13947" s="145" t="s">
        <v>52112</v>
      </c>
      <c r="D13947" s="145" t="s">
        <v>1770</v>
      </c>
      <c r="E13947" s="146">
        <v>9.1</v>
      </c>
    </row>
    <row r="13948" spans="2:5" x14ac:dyDescent="0.2">
      <c r="B13948" s="144" t="s">
        <v>52113</v>
      </c>
      <c r="C13948" s="145" t="s">
        <v>52114</v>
      </c>
      <c r="D13948" s="145" t="s">
        <v>1549</v>
      </c>
      <c r="E13948" s="146">
        <v>1.1399999999999999</v>
      </c>
    </row>
    <row r="13949" spans="2:5" x14ac:dyDescent="0.2">
      <c r="B13949" s="144" t="s">
        <v>52115</v>
      </c>
      <c r="C13949" s="145" t="s">
        <v>52116</v>
      </c>
      <c r="D13949" s="145" t="s">
        <v>2759</v>
      </c>
      <c r="E13949" s="146">
        <v>108.14</v>
      </c>
    </row>
    <row r="13950" spans="2:5" ht="15.75" x14ac:dyDescent="0.2">
      <c r="B13950" s="147" t="s">
        <v>52117</v>
      </c>
      <c r="C13950" s="147"/>
      <c r="D13950" s="147"/>
      <c r="E13950" s="147"/>
    </row>
    <row r="13951" spans="2:5" ht="25.5" x14ac:dyDescent="0.2">
      <c r="B13951" s="141" t="s">
        <v>36189</v>
      </c>
      <c r="C13951" s="142" t="s">
        <v>36190</v>
      </c>
      <c r="D13951" s="142" t="s">
        <v>36191</v>
      </c>
      <c r="E13951" s="143" t="s">
        <v>36192</v>
      </c>
    </row>
    <row r="13952" spans="2:5" x14ac:dyDescent="0.2">
      <c r="B13952" s="144" t="s">
        <v>52118</v>
      </c>
      <c r="C13952" s="145" t="s">
        <v>52119</v>
      </c>
      <c r="D13952" s="145" t="s">
        <v>5902</v>
      </c>
      <c r="E13952" s="146">
        <v>25.58</v>
      </c>
    </row>
    <row r="13953" spans="2:5" x14ac:dyDescent="0.2">
      <c r="B13953" s="144" t="s">
        <v>52120</v>
      </c>
      <c r="C13953" s="145" t="s">
        <v>52121</v>
      </c>
      <c r="D13953" s="145" t="s">
        <v>1770</v>
      </c>
      <c r="E13953" s="146">
        <v>12.74</v>
      </c>
    </row>
    <row r="13954" spans="2:5" x14ac:dyDescent="0.2">
      <c r="B13954" s="144" t="s">
        <v>52122</v>
      </c>
      <c r="C13954" s="145" t="s">
        <v>52123</v>
      </c>
      <c r="D13954" s="145" t="s">
        <v>1770</v>
      </c>
      <c r="E13954" s="146">
        <v>2.35</v>
      </c>
    </row>
    <row r="13955" spans="2:5" x14ac:dyDescent="0.2">
      <c r="B13955" s="144" t="s">
        <v>52124</v>
      </c>
      <c r="C13955" s="145" t="s">
        <v>52125</v>
      </c>
      <c r="D13955" s="145" t="s">
        <v>1770</v>
      </c>
      <c r="E13955" s="146">
        <v>75.52</v>
      </c>
    </row>
    <row r="13956" spans="2:5" x14ac:dyDescent="0.2">
      <c r="B13956" s="144" t="s">
        <v>52126</v>
      </c>
      <c r="C13956" s="145" t="s">
        <v>52127</v>
      </c>
      <c r="D13956" s="145" t="s">
        <v>1770</v>
      </c>
      <c r="E13956" s="146">
        <v>95.18</v>
      </c>
    </row>
    <row r="13957" spans="2:5" x14ac:dyDescent="0.2">
      <c r="B13957" s="144" t="s">
        <v>52128</v>
      </c>
      <c r="C13957" s="145" t="s">
        <v>52129</v>
      </c>
      <c r="D13957" s="145" t="s">
        <v>1549</v>
      </c>
      <c r="E13957" s="146">
        <v>308.14999999999998</v>
      </c>
    </row>
    <row r="13958" spans="2:5" x14ac:dyDescent="0.2">
      <c r="B13958" s="144" t="s">
        <v>52130</v>
      </c>
      <c r="C13958" s="145" t="s">
        <v>52131</v>
      </c>
      <c r="D13958" s="145" t="s">
        <v>5902</v>
      </c>
      <c r="E13958" s="146">
        <v>28.53</v>
      </c>
    </row>
    <row r="13959" spans="2:5" x14ac:dyDescent="0.2">
      <c r="B13959" s="144" t="s">
        <v>52132</v>
      </c>
      <c r="C13959" s="145" t="s">
        <v>52133</v>
      </c>
      <c r="D13959" s="145" t="s">
        <v>2759</v>
      </c>
      <c r="E13959" s="146">
        <v>231.12</v>
      </c>
    </row>
    <row r="13960" spans="2:5" x14ac:dyDescent="0.2">
      <c r="B13960" s="144" t="s">
        <v>52134</v>
      </c>
      <c r="C13960" s="145" t="s">
        <v>52135</v>
      </c>
      <c r="D13960" s="145" t="s">
        <v>2759</v>
      </c>
      <c r="E13960" s="146">
        <v>231.12</v>
      </c>
    </row>
    <row r="13961" spans="2:5" x14ac:dyDescent="0.2">
      <c r="B13961" s="144" t="s">
        <v>52136</v>
      </c>
      <c r="C13961" s="145" t="s">
        <v>52137</v>
      </c>
      <c r="D13961" s="145" t="s">
        <v>2759</v>
      </c>
      <c r="E13961" s="146">
        <v>115.55</v>
      </c>
    </row>
    <row r="13962" spans="2:5" x14ac:dyDescent="0.2">
      <c r="B13962" s="144" t="s">
        <v>52138</v>
      </c>
      <c r="C13962" s="145" t="s">
        <v>52139</v>
      </c>
      <c r="D13962" s="145" t="s">
        <v>5902</v>
      </c>
      <c r="E13962" s="146">
        <v>7.39</v>
      </c>
    </row>
    <row r="13963" spans="2:5" x14ac:dyDescent="0.2">
      <c r="B13963" s="144" t="s">
        <v>52140</v>
      </c>
      <c r="C13963" s="145" t="s">
        <v>52141</v>
      </c>
      <c r="D13963" s="145" t="s">
        <v>5902</v>
      </c>
      <c r="E13963" s="146">
        <v>10.44</v>
      </c>
    </row>
    <row r="13964" spans="2:5" ht="22.5" x14ac:dyDescent="0.2">
      <c r="B13964" s="144" t="s">
        <v>52142</v>
      </c>
      <c r="C13964" s="145" t="s">
        <v>52143</v>
      </c>
      <c r="D13964" s="145" t="s">
        <v>1549</v>
      </c>
      <c r="E13964" s="146">
        <v>52</v>
      </c>
    </row>
    <row r="13965" spans="2:5" ht="22.5" x14ac:dyDescent="0.2">
      <c r="B13965" s="144" t="s">
        <v>52144</v>
      </c>
      <c r="C13965" s="145" t="s">
        <v>52145</v>
      </c>
      <c r="D13965" s="145" t="s">
        <v>1549</v>
      </c>
      <c r="E13965" s="146">
        <v>66.86</v>
      </c>
    </row>
    <row r="13966" spans="2:5" ht="22.5" x14ac:dyDescent="0.2">
      <c r="B13966" s="144" t="s">
        <v>52146</v>
      </c>
      <c r="C13966" s="145" t="s">
        <v>52147</v>
      </c>
      <c r="D13966" s="145" t="s">
        <v>1770</v>
      </c>
      <c r="E13966" s="146">
        <v>2.57</v>
      </c>
    </row>
    <row r="13967" spans="2:5" x14ac:dyDescent="0.2">
      <c r="B13967" s="144" t="s">
        <v>52148</v>
      </c>
      <c r="C13967" s="145" t="s">
        <v>52149</v>
      </c>
      <c r="D13967" s="145" t="s">
        <v>1770</v>
      </c>
      <c r="E13967" s="146">
        <v>7.29</v>
      </c>
    </row>
    <row r="13968" spans="2:5" x14ac:dyDescent="0.2">
      <c r="B13968" s="144" t="s">
        <v>52150</v>
      </c>
      <c r="C13968" s="145" t="s">
        <v>52151</v>
      </c>
      <c r="D13968" s="145" t="s">
        <v>5902</v>
      </c>
      <c r="E13968" s="146">
        <v>8.16</v>
      </c>
    </row>
    <row r="13969" spans="2:5" x14ac:dyDescent="0.2">
      <c r="B13969" s="144" t="s">
        <v>52152</v>
      </c>
      <c r="C13969" s="145" t="s">
        <v>52153</v>
      </c>
      <c r="D13969" s="145" t="s">
        <v>5902</v>
      </c>
      <c r="E13969" s="146">
        <v>28.81</v>
      </c>
    </row>
    <row r="13970" spans="2:5" x14ac:dyDescent="0.2">
      <c r="B13970" s="144" t="s">
        <v>52154</v>
      </c>
      <c r="C13970" s="145" t="s">
        <v>52155</v>
      </c>
      <c r="D13970" s="145" t="s">
        <v>1770</v>
      </c>
      <c r="E13970" s="146">
        <v>4</v>
      </c>
    </row>
    <row r="13971" spans="2:5" ht="22.5" x14ac:dyDescent="0.2">
      <c r="B13971" s="144" t="s">
        <v>52156</v>
      </c>
      <c r="C13971" s="145" t="s">
        <v>52157</v>
      </c>
      <c r="D13971" s="145" t="s">
        <v>1770</v>
      </c>
      <c r="E13971" s="146">
        <v>24.4</v>
      </c>
    </row>
    <row r="13972" spans="2:5" x14ac:dyDescent="0.2">
      <c r="B13972" s="144" t="s">
        <v>52158</v>
      </c>
      <c r="C13972" s="145" t="s">
        <v>35693</v>
      </c>
      <c r="D13972" s="145" t="s">
        <v>1770</v>
      </c>
      <c r="E13972" s="146">
        <v>59.35</v>
      </c>
    </row>
    <row r="13973" spans="2:5" ht="22.5" x14ac:dyDescent="0.2">
      <c r="B13973" s="144" t="s">
        <v>52159</v>
      </c>
      <c r="C13973" s="145" t="s">
        <v>52160</v>
      </c>
      <c r="D13973" s="145" t="s">
        <v>2759</v>
      </c>
      <c r="E13973" s="146">
        <v>25.88</v>
      </c>
    </row>
    <row r="13974" spans="2:5" ht="22.5" x14ac:dyDescent="0.2">
      <c r="B13974" s="144" t="s">
        <v>52161</v>
      </c>
      <c r="C13974" s="145" t="s">
        <v>52162</v>
      </c>
      <c r="D13974" s="145" t="s">
        <v>2759</v>
      </c>
      <c r="E13974" s="146">
        <v>17.600000000000001</v>
      </c>
    </row>
    <row r="13975" spans="2:5" x14ac:dyDescent="0.2">
      <c r="B13975" s="144" t="s">
        <v>52163</v>
      </c>
      <c r="C13975" s="145" t="s">
        <v>52164</v>
      </c>
      <c r="D13975" s="145" t="s">
        <v>5902</v>
      </c>
      <c r="E13975" s="146">
        <v>6.9</v>
      </c>
    </row>
    <row r="13976" spans="2:5" x14ac:dyDescent="0.2">
      <c r="B13976" s="144" t="s">
        <v>52165</v>
      </c>
      <c r="C13976" s="145" t="s">
        <v>52166</v>
      </c>
      <c r="D13976" s="145" t="s">
        <v>5902</v>
      </c>
      <c r="E13976" s="146">
        <v>6.42</v>
      </c>
    </row>
    <row r="13977" spans="2:5" x14ac:dyDescent="0.2">
      <c r="B13977" s="144" t="s">
        <v>52167</v>
      </c>
      <c r="C13977" s="145" t="s">
        <v>52168</v>
      </c>
      <c r="D13977" s="145" t="s">
        <v>2759</v>
      </c>
      <c r="E13977" s="146">
        <v>13.3</v>
      </c>
    </row>
    <row r="13978" spans="2:5" x14ac:dyDescent="0.2">
      <c r="B13978" s="144" t="s">
        <v>52169</v>
      </c>
      <c r="C13978" s="145" t="s">
        <v>52170</v>
      </c>
      <c r="D13978" s="145" t="s">
        <v>2759</v>
      </c>
      <c r="E13978" s="146">
        <v>33.96</v>
      </c>
    </row>
    <row r="13979" spans="2:5" x14ac:dyDescent="0.2">
      <c r="B13979" s="144" t="s">
        <v>52171</v>
      </c>
      <c r="C13979" s="145" t="s">
        <v>52172</v>
      </c>
      <c r="D13979" s="145" t="s">
        <v>1549</v>
      </c>
      <c r="E13979" s="146">
        <v>2760.21</v>
      </c>
    </row>
    <row r="13980" spans="2:5" x14ac:dyDescent="0.2">
      <c r="B13980" s="144" t="s">
        <v>52173</v>
      </c>
      <c r="C13980" s="145" t="s">
        <v>52174</v>
      </c>
      <c r="D13980" s="145" t="s">
        <v>1513</v>
      </c>
      <c r="E13980" s="146">
        <v>15224.27</v>
      </c>
    </row>
    <row r="13981" spans="2:5" ht="15.75" x14ac:dyDescent="0.2">
      <c r="B13981" s="147" t="s">
        <v>52175</v>
      </c>
      <c r="C13981" s="147"/>
      <c r="D13981" s="147"/>
      <c r="E13981" s="147"/>
    </row>
    <row r="13982" spans="2:5" ht="25.5" x14ac:dyDescent="0.2">
      <c r="B13982" s="141" t="s">
        <v>36189</v>
      </c>
      <c r="C13982" s="142" t="s">
        <v>36190</v>
      </c>
      <c r="D13982" s="142" t="s">
        <v>36191</v>
      </c>
      <c r="E13982" s="143" t="s">
        <v>36192</v>
      </c>
    </row>
    <row r="13983" spans="2:5" x14ac:dyDescent="0.2">
      <c r="B13983" s="144" t="s">
        <v>52176</v>
      </c>
      <c r="C13983" s="145" t="s">
        <v>52177</v>
      </c>
      <c r="D13983" s="145" t="s">
        <v>5927</v>
      </c>
      <c r="E13983" s="146">
        <v>46.08</v>
      </c>
    </row>
    <row r="13984" spans="2:5" x14ac:dyDescent="0.2">
      <c r="B13984" s="144" t="s">
        <v>52178</v>
      </c>
      <c r="C13984" s="145" t="s">
        <v>52179</v>
      </c>
      <c r="D13984" s="145" t="s">
        <v>5927</v>
      </c>
      <c r="E13984" s="146">
        <v>27.89</v>
      </c>
    </row>
    <row r="13985" spans="2:5" x14ac:dyDescent="0.2">
      <c r="B13985" s="144" t="s">
        <v>52180</v>
      </c>
      <c r="C13985" s="145" t="s">
        <v>52181</v>
      </c>
      <c r="D13985" s="145" t="s">
        <v>5927</v>
      </c>
      <c r="E13985" s="146">
        <v>31.74</v>
      </c>
    </row>
    <row r="13986" spans="2:5" x14ac:dyDescent="0.2">
      <c r="B13986" s="144" t="s">
        <v>52182</v>
      </c>
      <c r="C13986" s="145" t="s">
        <v>52183</v>
      </c>
      <c r="D13986" s="145" t="s">
        <v>5927</v>
      </c>
      <c r="E13986" s="146">
        <v>23.04</v>
      </c>
    </row>
    <row r="13987" spans="2:5" x14ac:dyDescent="0.2">
      <c r="B13987" s="144" t="s">
        <v>52184</v>
      </c>
      <c r="C13987" s="145" t="s">
        <v>52185</v>
      </c>
      <c r="D13987" s="145" t="s">
        <v>5927</v>
      </c>
      <c r="E13987" s="146">
        <v>32.74</v>
      </c>
    </row>
    <row r="13988" spans="2:5" x14ac:dyDescent="0.2">
      <c r="B13988" s="144" t="s">
        <v>52186</v>
      </c>
      <c r="C13988" s="145" t="s">
        <v>52187</v>
      </c>
      <c r="D13988" s="145" t="s">
        <v>5927</v>
      </c>
      <c r="E13988" s="146">
        <v>37.6</v>
      </c>
    </row>
    <row r="13989" spans="2:5" x14ac:dyDescent="0.2">
      <c r="B13989" s="144" t="s">
        <v>52188</v>
      </c>
      <c r="C13989" s="145" t="s">
        <v>52189</v>
      </c>
      <c r="D13989" s="145" t="s">
        <v>5927</v>
      </c>
      <c r="E13989" s="146">
        <v>41.23</v>
      </c>
    </row>
    <row r="13990" spans="2:5" x14ac:dyDescent="0.2">
      <c r="B13990" s="144" t="s">
        <v>52190</v>
      </c>
      <c r="C13990" s="145" t="s">
        <v>52191</v>
      </c>
      <c r="D13990" s="145" t="s">
        <v>5927</v>
      </c>
      <c r="E13990" s="146">
        <v>20.62</v>
      </c>
    </row>
    <row r="13991" spans="2:5" ht="15.75" x14ac:dyDescent="0.2">
      <c r="B13991" s="147" t="s">
        <v>52192</v>
      </c>
      <c r="C13991" s="147"/>
      <c r="D13991" s="147"/>
      <c r="E13991" s="147"/>
    </row>
    <row r="13992" spans="2:5" ht="25.5" x14ac:dyDescent="0.2">
      <c r="B13992" s="141" t="s">
        <v>36189</v>
      </c>
      <c r="C13992" s="142" t="s">
        <v>36190</v>
      </c>
      <c r="D13992" s="142" t="s">
        <v>36191</v>
      </c>
      <c r="E13992" s="143" t="s">
        <v>36192</v>
      </c>
    </row>
    <row r="13993" spans="2:5" x14ac:dyDescent="0.2">
      <c r="B13993" s="144" t="s">
        <v>52193</v>
      </c>
      <c r="C13993" s="145" t="s">
        <v>52194</v>
      </c>
      <c r="D13993" s="145" t="s">
        <v>2759</v>
      </c>
      <c r="E13993" s="146">
        <v>34.79</v>
      </c>
    </row>
    <row r="13994" spans="2:5" x14ac:dyDescent="0.2">
      <c r="B13994" s="144" t="s">
        <v>52195</v>
      </c>
      <c r="C13994" s="145" t="s">
        <v>52196</v>
      </c>
      <c r="D13994" s="145" t="s">
        <v>2759</v>
      </c>
      <c r="E13994" s="146">
        <v>268.52</v>
      </c>
    </row>
    <row r="13995" spans="2:5" x14ac:dyDescent="0.2">
      <c r="B13995" s="144" t="s">
        <v>52197</v>
      </c>
      <c r="C13995" s="145" t="s">
        <v>52198</v>
      </c>
      <c r="D13995" s="145" t="s">
        <v>2759</v>
      </c>
      <c r="E13995" s="146">
        <v>336.81</v>
      </c>
    </row>
    <row r="13996" spans="2:5" x14ac:dyDescent="0.2">
      <c r="B13996" s="144" t="s">
        <v>52199</v>
      </c>
      <c r="C13996" s="145" t="s">
        <v>52200</v>
      </c>
      <c r="D13996" s="145" t="s">
        <v>2759</v>
      </c>
      <c r="E13996" s="146">
        <v>422.64</v>
      </c>
    </row>
    <row r="13997" spans="2:5" x14ac:dyDescent="0.2">
      <c r="B13997" s="144" t="s">
        <v>52201</v>
      </c>
      <c r="C13997" s="145" t="s">
        <v>52202</v>
      </c>
      <c r="D13997" s="145" t="s">
        <v>2759</v>
      </c>
      <c r="E13997" s="146">
        <v>408.96</v>
      </c>
    </row>
    <row r="13998" spans="2:5" x14ac:dyDescent="0.2">
      <c r="B13998" s="144" t="s">
        <v>52203</v>
      </c>
      <c r="C13998" s="145" t="s">
        <v>52204</v>
      </c>
      <c r="D13998" s="145" t="s">
        <v>1549</v>
      </c>
      <c r="E13998" s="146">
        <v>3.97</v>
      </c>
    </row>
    <row r="13999" spans="2:5" x14ac:dyDescent="0.2">
      <c r="B13999" s="144" t="s">
        <v>52205</v>
      </c>
      <c r="C13999" s="145" t="s">
        <v>52206</v>
      </c>
      <c r="D13999" s="145" t="s">
        <v>1770</v>
      </c>
      <c r="E13999" s="146">
        <v>3.77</v>
      </c>
    </row>
    <row r="14000" spans="2:5" x14ac:dyDescent="0.2">
      <c r="B14000" s="144" t="s">
        <v>52207</v>
      </c>
      <c r="C14000" s="145" t="s">
        <v>52208</v>
      </c>
      <c r="D14000" s="145" t="s">
        <v>2759</v>
      </c>
      <c r="E14000" s="146">
        <v>30.87</v>
      </c>
    </row>
    <row r="14001" spans="2:5" x14ac:dyDescent="0.2">
      <c r="B14001" s="144" t="s">
        <v>52209</v>
      </c>
      <c r="C14001" s="145" t="s">
        <v>52210</v>
      </c>
      <c r="D14001" s="145" t="s">
        <v>2759</v>
      </c>
      <c r="E14001" s="146">
        <v>33.33</v>
      </c>
    </row>
    <row r="14002" spans="2:5" ht="22.5" x14ac:dyDescent="0.2">
      <c r="B14002" s="144" t="s">
        <v>52211</v>
      </c>
      <c r="C14002" s="145" t="s">
        <v>52212</v>
      </c>
      <c r="D14002" s="145" t="s">
        <v>2759</v>
      </c>
      <c r="E14002" s="146">
        <v>34.18</v>
      </c>
    </row>
    <row r="14003" spans="2:5" ht="22.5" x14ac:dyDescent="0.2">
      <c r="B14003" s="144" t="s">
        <v>52213</v>
      </c>
      <c r="C14003" s="145" t="s">
        <v>52214</v>
      </c>
      <c r="D14003" s="145" t="s">
        <v>2759</v>
      </c>
      <c r="E14003" s="146">
        <v>43.44</v>
      </c>
    </row>
    <row r="14004" spans="2:5" x14ac:dyDescent="0.2">
      <c r="B14004" s="144" t="s">
        <v>52215</v>
      </c>
      <c r="C14004" s="145" t="s">
        <v>52216</v>
      </c>
      <c r="D14004" s="145" t="s">
        <v>2759</v>
      </c>
      <c r="E14004" s="146">
        <v>13.66</v>
      </c>
    </row>
    <row r="14005" spans="2:5" x14ac:dyDescent="0.2">
      <c r="B14005" s="144" t="s">
        <v>52217</v>
      </c>
      <c r="C14005" s="145" t="s">
        <v>52218</v>
      </c>
      <c r="D14005" s="145" t="s">
        <v>2759</v>
      </c>
      <c r="E14005" s="146">
        <v>62.19</v>
      </c>
    </row>
    <row r="14006" spans="2:5" x14ac:dyDescent="0.2">
      <c r="B14006" s="144" t="s">
        <v>52219</v>
      </c>
      <c r="C14006" s="145" t="s">
        <v>52220</v>
      </c>
      <c r="D14006" s="145" t="s">
        <v>2759</v>
      </c>
      <c r="E14006" s="146">
        <v>320.83</v>
      </c>
    </row>
    <row r="14007" spans="2:5" x14ac:dyDescent="0.2">
      <c r="B14007" s="144" t="s">
        <v>52221</v>
      </c>
      <c r="C14007" s="145" t="s">
        <v>52222</v>
      </c>
      <c r="D14007" s="145" t="s">
        <v>2759</v>
      </c>
      <c r="E14007" s="146">
        <v>134.72999999999999</v>
      </c>
    </row>
    <row r="14008" spans="2:5" x14ac:dyDescent="0.2">
      <c r="B14008" s="144" t="s">
        <v>52223</v>
      </c>
      <c r="C14008" s="145" t="s">
        <v>52224</v>
      </c>
      <c r="D14008" s="145" t="s">
        <v>1770</v>
      </c>
      <c r="E14008" s="146">
        <v>122.77</v>
      </c>
    </row>
    <row r="14009" spans="2:5" x14ac:dyDescent="0.2">
      <c r="B14009" s="144" t="s">
        <v>52225</v>
      </c>
      <c r="C14009" s="145" t="s">
        <v>52226</v>
      </c>
      <c r="D14009" s="145" t="s">
        <v>1549</v>
      </c>
      <c r="E14009" s="146">
        <v>29.91</v>
      </c>
    </row>
    <row r="14010" spans="2:5" x14ac:dyDescent="0.2">
      <c r="B14010" s="144" t="s">
        <v>52227</v>
      </c>
      <c r="C14010" s="145" t="s">
        <v>25898</v>
      </c>
      <c r="D14010" s="145" t="s">
        <v>2759</v>
      </c>
      <c r="E14010" s="146">
        <v>316.05</v>
      </c>
    </row>
    <row r="14011" spans="2:5" x14ac:dyDescent="0.2">
      <c r="B14011" s="144" t="s">
        <v>52228</v>
      </c>
      <c r="C14011" s="145" t="s">
        <v>52229</v>
      </c>
      <c r="D14011" s="145" t="s">
        <v>2759</v>
      </c>
      <c r="E14011" s="146">
        <v>347.29</v>
      </c>
    </row>
    <row r="14012" spans="2:5" x14ac:dyDescent="0.2">
      <c r="B14012" s="144" t="s">
        <v>52230</v>
      </c>
      <c r="C14012" s="145" t="s">
        <v>52231</v>
      </c>
      <c r="D14012" s="145" t="s">
        <v>1770</v>
      </c>
      <c r="E14012" s="146">
        <v>24.34</v>
      </c>
    </row>
    <row r="14013" spans="2:5" x14ac:dyDescent="0.2">
      <c r="B14013" s="144" t="s">
        <v>52232</v>
      </c>
      <c r="C14013" s="145" t="s">
        <v>52233</v>
      </c>
      <c r="D14013" s="145" t="s">
        <v>1770</v>
      </c>
      <c r="E14013" s="146">
        <v>10.58</v>
      </c>
    </row>
    <row r="14014" spans="2:5" x14ac:dyDescent="0.2">
      <c r="B14014" s="144" t="s">
        <v>52234</v>
      </c>
      <c r="C14014" s="145" t="s">
        <v>52235</v>
      </c>
      <c r="D14014" s="145" t="s">
        <v>2759</v>
      </c>
      <c r="E14014" s="146">
        <v>146.75</v>
      </c>
    </row>
    <row r="14015" spans="2:5" x14ac:dyDescent="0.2">
      <c r="B14015" s="144" t="s">
        <v>52236</v>
      </c>
      <c r="C14015" s="145" t="s">
        <v>52237</v>
      </c>
      <c r="D14015" s="145" t="s">
        <v>2759</v>
      </c>
      <c r="E14015" s="146">
        <v>146.75</v>
      </c>
    </row>
    <row r="14016" spans="2:5" x14ac:dyDescent="0.2">
      <c r="B14016" s="144" t="s">
        <v>52238</v>
      </c>
      <c r="C14016" s="145" t="s">
        <v>52239</v>
      </c>
      <c r="D14016" s="145" t="s">
        <v>2759</v>
      </c>
      <c r="E14016" s="146">
        <v>168.34</v>
      </c>
    </row>
    <row r="14017" spans="2:5" x14ac:dyDescent="0.2">
      <c r="B14017" s="144" t="s">
        <v>52240</v>
      </c>
      <c r="C14017" s="145" t="s">
        <v>52241</v>
      </c>
      <c r="D14017" s="145" t="s">
        <v>5902</v>
      </c>
      <c r="E14017" s="146">
        <v>0.43</v>
      </c>
    </row>
    <row r="14018" spans="2:5" x14ac:dyDescent="0.2">
      <c r="B14018" s="144" t="s">
        <v>52242</v>
      </c>
      <c r="C14018" s="145" t="s">
        <v>52243</v>
      </c>
      <c r="D14018" s="145" t="s">
        <v>2759</v>
      </c>
      <c r="E14018" s="146">
        <v>435.27</v>
      </c>
    </row>
    <row r="14019" spans="2:5" x14ac:dyDescent="0.2">
      <c r="B14019" s="144" t="s">
        <v>52244</v>
      </c>
      <c r="C14019" s="145" t="s">
        <v>52245</v>
      </c>
      <c r="D14019" s="145" t="s">
        <v>2759</v>
      </c>
      <c r="E14019" s="146">
        <v>222.64</v>
      </c>
    </row>
    <row r="14020" spans="2:5" x14ac:dyDescent="0.2">
      <c r="B14020" s="144" t="s">
        <v>52246</v>
      </c>
      <c r="C14020" s="145" t="s">
        <v>52247</v>
      </c>
      <c r="D14020" s="145" t="s">
        <v>2759</v>
      </c>
      <c r="E14020" s="146">
        <v>284.48</v>
      </c>
    </row>
    <row r="14021" spans="2:5" x14ac:dyDescent="0.2">
      <c r="B14021" s="144" t="s">
        <v>52248</v>
      </c>
      <c r="C14021" s="145" t="s">
        <v>52249</v>
      </c>
      <c r="D14021" s="145" t="s">
        <v>2759</v>
      </c>
      <c r="E14021" s="146">
        <v>321.58999999999997</v>
      </c>
    </row>
    <row r="14022" spans="2:5" x14ac:dyDescent="0.2">
      <c r="B14022" s="144" t="s">
        <v>52250</v>
      </c>
      <c r="C14022" s="145" t="s">
        <v>52251</v>
      </c>
      <c r="D14022" s="145" t="s">
        <v>2759</v>
      </c>
      <c r="E14022" s="146">
        <v>50.9</v>
      </c>
    </row>
    <row r="14023" spans="2:5" x14ac:dyDescent="0.2">
      <c r="B14023" s="144" t="s">
        <v>52252</v>
      </c>
      <c r="C14023" s="145" t="s">
        <v>52253</v>
      </c>
      <c r="D14023" s="145" t="s">
        <v>2759</v>
      </c>
      <c r="E14023" s="146">
        <v>70.23</v>
      </c>
    </row>
    <row r="14024" spans="2:5" x14ac:dyDescent="0.2">
      <c r="B14024" s="144" t="s">
        <v>52254</v>
      </c>
      <c r="C14024" s="145" t="s">
        <v>52255</v>
      </c>
      <c r="D14024" s="145" t="s">
        <v>2759</v>
      </c>
      <c r="E14024" s="146">
        <v>33.9</v>
      </c>
    </row>
    <row r="14025" spans="2:5" x14ac:dyDescent="0.2">
      <c r="B14025" s="144" t="s">
        <v>52256</v>
      </c>
      <c r="C14025" s="145" t="s">
        <v>52257</v>
      </c>
      <c r="D14025" s="145" t="s">
        <v>2759</v>
      </c>
      <c r="E14025" s="146">
        <v>16.77</v>
      </c>
    </row>
    <row r="14026" spans="2:5" ht="22.5" x14ac:dyDescent="0.2">
      <c r="B14026" s="144" t="s">
        <v>52258</v>
      </c>
      <c r="C14026" s="145" t="s">
        <v>25564</v>
      </c>
      <c r="D14026" s="145" t="s">
        <v>5902</v>
      </c>
      <c r="E14026" s="146">
        <v>24.91</v>
      </c>
    </row>
    <row r="14027" spans="2:5" x14ac:dyDescent="0.2">
      <c r="B14027" s="144" t="s">
        <v>52259</v>
      </c>
      <c r="C14027" s="145" t="s">
        <v>52260</v>
      </c>
      <c r="D14027" s="145" t="s">
        <v>2759</v>
      </c>
      <c r="E14027" s="146">
        <v>46.34</v>
      </c>
    </row>
    <row r="14028" spans="2:5" x14ac:dyDescent="0.2">
      <c r="B14028" s="144" t="s">
        <v>52261</v>
      </c>
      <c r="C14028" s="145" t="s">
        <v>52262</v>
      </c>
      <c r="D14028" s="145" t="s">
        <v>5902</v>
      </c>
      <c r="E14028" s="146">
        <v>3.08</v>
      </c>
    </row>
    <row r="14029" spans="2:5" x14ac:dyDescent="0.2">
      <c r="B14029" s="144" t="s">
        <v>52263</v>
      </c>
      <c r="C14029" s="145" t="s">
        <v>52264</v>
      </c>
      <c r="D14029" s="145" t="s">
        <v>2759</v>
      </c>
      <c r="E14029" s="146">
        <v>81.47</v>
      </c>
    </row>
    <row r="14030" spans="2:5" x14ac:dyDescent="0.2">
      <c r="B14030" s="144" t="s">
        <v>52265</v>
      </c>
      <c r="C14030" s="145" t="s">
        <v>52266</v>
      </c>
      <c r="D14030" s="145" t="s">
        <v>2759</v>
      </c>
      <c r="E14030" s="146">
        <v>94.7</v>
      </c>
    </row>
    <row r="14031" spans="2:5" x14ac:dyDescent="0.2">
      <c r="B14031" s="144" t="s">
        <v>52267</v>
      </c>
      <c r="C14031" s="145" t="s">
        <v>52268</v>
      </c>
      <c r="D14031" s="145" t="s">
        <v>2759</v>
      </c>
      <c r="E14031" s="146">
        <v>293.70999999999998</v>
      </c>
    </row>
    <row r="14032" spans="2:5" x14ac:dyDescent="0.2">
      <c r="B14032" s="144" t="s">
        <v>52269</v>
      </c>
      <c r="C14032" s="145" t="s">
        <v>27876</v>
      </c>
      <c r="D14032" s="145" t="s">
        <v>2759</v>
      </c>
      <c r="E14032" s="146">
        <v>157.47</v>
      </c>
    </row>
    <row r="14033" spans="2:5" x14ac:dyDescent="0.2">
      <c r="B14033" s="144" t="s">
        <v>52270</v>
      </c>
      <c r="C14033" s="145" t="s">
        <v>52271</v>
      </c>
      <c r="D14033" s="145" t="s">
        <v>2759</v>
      </c>
      <c r="E14033" s="146">
        <v>30.84</v>
      </c>
    </row>
    <row r="14034" spans="2:5" x14ac:dyDescent="0.2">
      <c r="B14034" s="144" t="s">
        <v>52272</v>
      </c>
      <c r="C14034" s="145" t="s">
        <v>52273</v>
      </c>
      <c r="D14034" s="145" t="s">
        <v>2759</v>
      </c>
      <c r="E14034" s="146">
        <v>35.79</v>
      </c>
    </row>
    <row r="14035" spans="2:5" x14ac:dyDescent="0.2">
      <c r="B14035" s="144" t="s">
        <v>52274</v>
      </c>
      <c r="C14035" s="145" t="s">
        <v>52275</v>
      </c>
      <c r="D14035" s="145" t="s">
        <v>1770</v>
      </c>
      <c r="E14035" s="146">
        <v>119.5</v>
      </c>
    </row>
    <row r="14036" spans="2:5" x14ac:dyDescent="0.2">
      <c r="B14036" s="144" t="s">
        <v>52276</v>
      </c>
      <c r="C14036" s="145" t="s">
        <v>52277</v>
      </c>
      <c r="D14036" s="145" t="s">
        <v>1770</v>
      </c>
      <c r="E14036" s="146">
        <v>71.680000000000007</v>
      </c>
    </row>
    <row r="14037" spans="2:5" x14ac:dyDescent="0.2">
      <c r="B14037" s="144" t="s">
        <v>52278</v>
      </c>
      <c r="C14037" s="145" t="s">
        <v>27674</v>
      </c>
      <c r="D14037" s="145" t="s">
        <v>2759</v>
      </c>
      <c r="E14037" s="146">
        <v>91.6</v>
      </c>
    </row>
    <row r="14038" spans="2:5" x14ac:dyDescent="0.2">
      <c r="B14038" s="144" t="s">
        <v>52279</v>
      </c>
      <c r="C14038" s="145" t="s">
        <v>52280</v>
      </c>
      <c r="D14038" s="145" t="s">
        <v>1770</v>
      </c>
      <c r="E14038" s="146">
        <v>23.19</v>
      </c>
    </row>
    <row r="14039" spans="2:5" x14ac:dyDescent="0.2">
      <c r="B14039" s="144" t="s">
        <v>52281</v>
      </c>
      <c r="C14039" s="145" t="s">
        <v>52282</v>
      </c>
      <c r="D14039" s="145" t="s">
        <v>1770</v>
      </c>
      <c r="E14039" s="146">
        <v>68.52</v>
      </c>
    </row>
    <row r="14040" spans="2:5" x14ac:dyDescent="0.2">
      <c r="B14040" s="144" t="s">
        <v>52283</v>
      </c>
      <c r="C14040" s="145" t="s">
        <v>52284</v>
      </c>
      <c r="D14040" s="145" t="s">
        <v>1549</v>
      </c>
      <c r="E14040" s="146">
        <v>0.33</v>
      </c>
    </row>
    <row r="14041" spans="2:5" x14ac:dyDescent="0.2">
      <c r="B14041" s="144" t="s">
        <v>52285</v>
      </c>
      <c r="C14041" s="145" t="s">
        <v>52286</v>
      </c>
      <c r="D14041" s="145" t="s">
        <v>2759</v>
      </c>
      <c r="E14041" s="146">
        <v>118.63</v>
      </c>
    </row>
    <row r="14042" spans="2:5" x14ac:dyDescent="0.2">
      <c r="B14042" s="144" t="s">
        <v>52287</v>
      </c>
      <c r="C14042" s="145" t="s">
        <v>52288</v>
      </c>
      <c r="D14042" s="145" t="s">
        <v>2759</v>
      </c>
      <c r="E14042" s="146">
        <v>99.2</v>
      </c>
    </row>
    <row r="14043" spans="2:5" x14ac:dyDescent="0.2">
      <c r="B14043" s="144" t="s">
        <v>52289</v>
      </c>
      <c r="C14043" s="145" t="s">
        <v>52290</v>
      </c>
      <c r="D14043" s="145" t="s">
        <v>2759</v>
      </c>
      <c r="E14043" s="146">
        <v>90.9</v>
      </c>
    </row>
    <row r="14044" spans="2:5" x14ac:dyDescent="0.2">
      <c r="B14044" s="144" t="s">
        <v>52291</v>
      </c>
      <c r="C14044" s="145" t="s">
        <v>52292</v>
      </c>
      <c r="D14044" s="145" t="s">
        <v>2759</v>
      </c>
      <c r="E14044" s="146">
        <v>206.17</v>
      </c>
    </row>
    <row r="14045" spans="2:5" x14ac:dyDescent="0.2">
      <c r="B14045" s="144" t="s">
        <v>52293</v>
      </c>
      <c r="C14045" s="145" t="s">
        <v>52294</v>
      </c>
      <c r="D14045" s="145" t="s">
        <v>2759</v>
      </c>
      <c r="E14045" s="146">
        <v>163.16999999999999</v>
      </c>
    </row>
    <row r="14046" spans="2:5" x14ac:dyDescent="0.2">
      <c r="B14046" s="144" t="s">
        <v>52295</v>
      </c>
      <c r="C14046" s="145" t="s">
        <v>27695</v>
      </c>
      <c r="D14046" s="145" t="s">
        <v>2759</v>
      </c>
      <c r="E14046" s="146">
        <v>154.04</v>
      </c>
    </row>
    <row r="14047" spans="2:5" x14ac:dyDescent="0.2">
      <c r="B14047" s="144" t="s">
        <v>52296</v>
      </c>
      <c r="C14047" s="145" t="s">
        <v>52297</v>
      </c>
      <c r="D14047" s="145" t="s">
        <v>2759</v>
      </c>
      <c r="E14047" s="146">
        <v>26.46</v>
      </c>
    </row>
    <row r="14048" spans="2:5" x14ac:dyDescent="0.2">
      <c r="B14048" s="144" t="s">
        <v>52298</v>
      </c>
      <c r="C14048" s="145" t="s">
        <v>52299</v>
      </c>
      <c r="D14048" s="145" t="s">
        <v>2759</v>
      </c>
      <c r="E14048" s="146">
        <v>49.48</v>
      </c>
    </row>
    <row r="14049" spans="2:5" x14ac:dyDescent="0.2">
      <c r="B14049" s="144" t="s">
        <v>52300</v>
      </c>
      <c r="C14049" s="145" t="s">
        <v>52301</v>
      </c>
      <c r="D14049" s="145" t="s">
        <v>2759</v>
      </c>
      <c r="E14049" s="146">
        <v>148.78</v>
      </c>
    </row>
    <row r="14050" spans="2:5" ht="22.5" x14ac:dyDescent="0.2">
      <c r="B14050" s="144" t="s">
        <v>52302</v>
      </c>
      <c r="C14050" s="145" t="s">
        <v>52303</v>
      </c>
      <c r="D14050" s="145" t="s">
        <v>2759</v>
      </c>
      <c r="E14050" s="146">
        <v>245.54</v>
      </c>
    </row>
    <row r="14051" spans="2:5" x14ac:dyDescent="0.2">
      <c r="B14051" s="144" t="s">
        <v>52304</v>
      </c>
      <c r="C14051" s="145" t="s">
        <v>52305</v>
      </c>
      <c r="D14051" s="145" t="s">
        <v>2759</v>
      </c>
      <c r="E14051" s="146">
        <v>192.94</v>
      </c>
    </row>
    <row r="14052" spans="2:5" x14ac:dyDescent="0.2">
      <c r="B14052" s="144" t="s">
        <v>52306</v>
      </c>
      <c r="C14052" s="145" t="s">
        <v>52307</v>
      </c>
      <c r="D14052" s="145" t="s">
        <v>2759</v>
      </c>
      <c r="E14052" s="146">
        <v>118.63</v>
      </c>
    </row>
    <row r="14053" spans="2:5" ht="22.5" x14ac:dyDescent="0.2">
      <c r="B14053" s="144" t="s">
        <v>52308</v>
      </c>
      <c r="C14053" s="145" t="s">
        <v>52309</v>
      </c>
      <c r="D14053" s="145" t="s">
        <v>2759</v>
      </c>
      <c r="E14053" s="146">
        <v>64.56</v>
      </c>
    </row>
    <row r="14054" spans="2:5" ht="22.5" x14ac:dyDescent="0.2">
      <c r="B14054" s="144" t="s">
        <v>52310</v>
      </c>
      <c r="C14054" s="145" t="s">
        <v>52311</v>
      </c>
      <c r="D14054" s="145" t="s">
        <v>2759</v>
      </c>
      <c r="E14054" s="146">
        <v>82.85</v>
      </c>
    </row>
    <row r="14055" spans="2:5" x14ac:dyDescent="0.2">
      <c r="B14055" s="144" t="s">
        <v>52312</v>
      </c>
      <c r="C14055" s="145" t="s">
        <v>52313</v>
      </c>
      <c r="D14055" s="145" t="s">
        <v>2759</v>
      </c>
      <c r="E14055" s="146">
        <v>245.54</v>
      </c>
    </row>
    <row r="14056" spans="2:5" x14ac:dyDescent="0.2">
      <c r="B14056" s="144" t="s">
        <v>52314</v>
      </c>
      <c r="C14056" s="145" t="s">
        <v>52315</v>
      </c>
      <c r="D14056" s="145" t="s">
        <v>5902</v>
      </c>
      <c r="E14056" s="146">
        <v>66</v>
      </c>
    </row>
    <row r="14057" spans="2:5" x14ac:dyDescent="0.2">
      <c r="B14057" s="144" t="s">
        <v>52316</v>
      </c>
      <c r="C14057" s="145" t="s">
        <v>52317</v>
      </c>
      <c r="D14057" s="145" t="s">
        <v>2759</v>
      </c>
      <c r="E14057" s="146">
        <v>214.5</v>
      </c>
    </row>
    <row r="14058" spans="2:5" x14ac:dyDescent="0.2">
      <c r="B14058" s="144" t="s">
        <v>52318</v>
      </c>
      <c r="C14058" s="145" t="s">
        <v>52319</v>
      </c>
      <c r="D14058" s="145" t="s">
        <v>5902</v>
      </c>
      <c r="E14058" s="146">
        <v>7.39</v>
      </c>
    </row>
    <row r="14059" spans="2:5" x14ac:dyDescent="0.2">
      <c r="B14059" s="144" t="s">
        <v>52320</v>
      </c>
      <c r="C14059" s="145" t="s">
        <v>52321</v>
      </c>
      <c r="D14059" s="145" t="s">
        <v>5902</v>
      </c>
      <c r="E14059" s="146">
        <v>7.39</v>
      </c>
    </row>
    <row r="14060" spans="2:5" x14ac:dyDescent="0.2">
      <c r="B14060" s="144" t="s">
        <v>52322</v>
      </c>
      <c r="C14060" s="145" t="s">
        <v>27794</v>
      </c>
      <c r="D14060" s="145" t="s">
        <v>1770</v>
      </c>
      <c r="E14060" s="146">
        <v>36.369999999999997</v>
      </c>
    </row>
    <row r="14061" spans="2:5" x14ac:dyDescent="0.2">
      <c r="B14061" s="144" t="s">
        <v>52323</v>
      </c>
      <c r="C14061" s="145" t="s">
        <v>52324</v>
      </c>
      <c r="D14061" s="145" t="s">
        <v>1770</v>
      </c>
      <c r="E14061" s="146">
        <v>28.7</v>
      </c>
    </row>
    <row r="14062" spans="2:5" x14ac:dyDescent="0.2">
      <c r="B14062" s="144" t="s">
        <v>52325</v>
      </c>
      <c r="C14062" s="145" t="s">
        <v>52326</v>
      </c>
      <c r="D14062" s="145" t="s">
        <v>1770</v>
      </c>
      <c r="E14062" s="146">
        <v>25.06</v>
      </c>
    </row>
    <row r="14063" spans="2:5" x14ac:dyDescent="0.2">
      <c r="B14063" s="144" t="s">
        <v>52327</v>
      </c>
      <c r="C14063" s="145" t="s">
        <v>52328</v>
      </c>
      <c r="D14063" s="145" t="s">
        <v>1770</v>
      </c>
      <c r="E14063" s="146">
        <v>62.15</v>
      </c>
    </row>
    <row r="14064" spans="2:5" x14ac:dyDescent="0.2">
      <c r="B14064" s="144" t="s">
        <v>52329</v>
      </c>
      <c r="C14064" s="145" t="s">
        <v>52330</v>
      </c>
      <c r="D14064" s="145" t="s">
        <v>1770</v>
      </c>
      <c r="E14064" s="146">
        <v>114.2</v>
      </c>
    </row>
    <row r="14065" spans="2:5" x14ac:dyDescent="0.2">
      <c r="B14065" s="144" t="s">
        <v>52331</v>
      </c>
      <c r="C14065" s="145" t="s">
        <v>52332</v>
      </c>
      <c r="D14065" s="145" t="s">
        <v>1770</v>
      </c>
      <c r="E14065" s="146">
        <v>51.92</v>
      </c>
    </row>
    <row r="14066" spans="2:5" x14ac:dyDescent="0.2">
      <c r="B14066" s="144" t="s">
        <v>52333</v>
      </c>
      <c r="C14066" s="145" t="s">
        <v>52334</v>
      </c>
      <c r="D14066" s="145" t="s">
        <v>1770</v>
      </c>
      <c r="E14066" s="146">
        <v>86.53</v>
      </c>
    </row>
    <row r="14067" spans="2:5" x14ac:dyDescent="0.2">
      <c r="B14067" s="144" t="s">
        <v>52335</v>
      </c>
      <c r="C14067" s="145" t="s">
        <v>27833</v>
      </c>
      <c r="D14067" s="145" t="s">
        <v>2759</v>
      </c>
      <c r="E14067" s="146">
        <v>94.04</v>
      </c>
    </row>
    <row r="14068" spans="2:5" x14ac:dyDescent="0.2">
      <c r="B14068" s="144" t="s">
        <v>52336</v>
      </c>
      <c r="C14068" s="145" t="s">
        <v>52337</v>
      </c>
      <c r="D14068" s="145" t="s">
        <v>1770</v>
      </c>
      <c r="E14068" s="146">
        <v>37.520000000000003</v>
      </c>
    </row>
    <row r="14069" spans="2:5" x14ac:dyDescent="0.2">
      <c r="B14069" s="144" t="s">
        <v>52338</v>
      </c>
      <c r="C14069" s="145" t="s">
        <v>52339</v>
      </c>
      <c r="D14069" s="145" t="s">
        <v>1770</v>
      </c>
      <c r="E14069" s="146">
        <v>62.54</v>
      </c>
    </row>
    <row r="14070" spans="2:5" x14ac:dyDescent="0.2">
      <c r="B14070" s="144" t="s">
        <v>52340</v>
      </c>
      <c r="C14070" s="145" t="s">
        <v>52341</v>
      </c>
      <c r="D14070" s="145" t="s">
        <v>1549</v>
      </c>
      <c r="E14070" s="146">
        <v>40.020000000000003</v>
      </c>
    </row>
    <row r="14071" spans="2:5" x14ac:dyDescent="0.2">
      <c r="B14071" s="144" t="s">
        <v>52342</v>
      </c>
      <c r="C14071" s="145" t="s">
        <v>52343</v>
      </c>
      <c r="D14071" s="145" t="s">
        <v>2759</v>
      </c>
      <c r="E14071" s="146">
        <v>84.68</v>
      </c>
    </row>
    <row r="14072" spans="2:5" x14ac:dyDescent="0.2">
      <c r="B14072" s="144" t="s">
        <v>52344</v>
      </c>
      <c r="C14072" s="145" t="s">
        <v>52345</v>
      </c>
      <c r="D14072" s="145" t="s">
        <v>2759</v>
      </c>
      <c r="E14072" s="146">
        <v>68.36</v>
      </c>
    </row>
    <row r="14073" spans="2:5" x14ac:dyDescent="0.2">
      <c r="B14073" s="144" t="s">
        <v>52346</v>
      </c>
      <c r="C14073" s="145" t="s">
        <v>52347</v>
      </c>
      <c r="D14073" s="145" t="s">
        <v>1549</v>
      </c>
      <c r="E14073" s="146">
        <v>63.69</v>
      </c>
    </row>
    <row r="14074" spans="2:5" x14ac:dyDescent="0.2">
      <c r="B14074" s="144" t="s">
        <v>52348</v>
      </c>
      <c r="C14074" s="145" t="s">
        <v>52349</v>
      </c>
      <c r="D14074" s="145" t="s">
        <v>1770</v>
      </c>
      <c r="E14074" s="146">
        <v>5.95</v>
      </c>
    </row>
    <row r="14075" spans="2:5" x14ac:dyDescent="0.2">
      <c r="B14075" s="144" t="s">
        <v>52350</v>
      </c>
      <c r="C14075" s="145" t="s">
        <v>52351</v>
      </c>
      <c r="D14075" s="145" t="s">
        <v>1770</v>
      </c>
      <c r="E14075" s="146">
        <v>7.06</v>
      </c>
    </row>
    <row r="14076" spans="2:5" ht="15.75" x14ac:dyDescent="0.2">
      <c r="B14076" s="147" t="s">
        <v>52352</v>
      </c>
      <c r="C14076" s="147"/>
      <c r="D14076" s="147"/>
      <c r="E14076" s="147"/>
    </row>
    <row r="14077" spans="2:5" ht="25.5" x14ac:dyDescent="0.2">
      <c r="B14077" s="141" t="s">
        <v>36189</v>
      </c>
      <c r="C14077" s="142" t="s">
        <v>36190</v>
      </c>
      <c r="D14077" s="142" t="s">
        <v>36191</v>
      </c>
      <c r="E14077" s="143" t="s">
        <v>36192</v>
      </c>
    </row>
    <row r="14078" spans="2:5" x14ac:dyDescent="0.2">
      <c r="B14078" s="144" t="s">
        <v>52353</v>
      </c>
      <c r="C14078" s="145" t="s">
        <v>52354</v>
      </c>
      <c r="D14078" s="145" t="s">
        <v>1549</v>
      </c>
      <c r="E14078" s="146">
        <v>186588</v>
      </c>
    </row>
    <row r="14079" spans="2:5" x14ac:dyDescent="0.2">
      <c r="B14079" s="144" t="s">
        <v>52355</v>
      </c>
      <c r="C14079" s="145" t="s">
        <v>52356</v>
      </c>
      <c r="D14079" s="145" t="s">
        <v>1549</v>
      </c>
      <c r="E14079" s="146">
        <v>6690</v>
      </c>
    </row>
    <row r="14080" spans="2:5" ht="22.5" x14ac:dyDescent="0.2">
      <c r="B14080" s="144" t="s">
        <v>52357</v>
      </c>
      <c r="C14080" s="145" t="s">
        <v>33713</v>
      </c>
      <c r="D14080" s="145" t="s">
        <v>1549</v>
      </c>
      <c r="E14080" s="146">
        <v>985.19</v>
      </c>
    </row>
    <row r="14081" spans="2:5" x14ac:dyDescent="0.2">
      <c r="B14081" s="144" t="s">
        <v>52358</v>
      </c>
      <c r="C14081" s="145" t="s">
        <v>52359</v>
      </c>
      <c r="D14081" s="145" t="s">
        <v>1549</v>
      </c>
      <c r="E14081" s="146">
        <v>58.75</v>
      </c>
    </row>
    <row r="14082" spans="2:5" x14ac:dyDescent="0.2">
      <c r="B14082" s="144" t="s">
        <v>52360</v>
      </c>
      <c r="C14082" s="145" t="s">
        <v>52361</v>
      </c>
      <c r="D14082" s="145" t="s">
        <v>1549</v>
      </c>
      <c r="E14082" s="146">
        <v>70.23</v>
      </c>
    </row>
    <row r="14083" spans="2:5" x14ac:dyDescent="0.2">
      <c r="B14083" s="144" t="s">
        <v>52362</v>
      </c>
      <c r="C14083" s="145" t="s">
        <v>52363</v>
      </c>
      <c r="D14083" s="145" t="s">
        <v>1549</v>
      </c>
      <c r="E14083" s="146">
        <v>32.15</v>
      </c>
    </row>
    <row r="14084" spans="2:5" x14ac:dyDescent="0.2">
      <c r="B14084" s="144" t="s">
        <v>52364</v>
      </c>
      <c r="C14084" s="145" t="s">
        <v>52365</v>
      </c>
      <c r="D14084" s="145" t="s">
        <v>1549</v>
      </c>
      <c r="E14084" s="146">
        <v>38.57</v>
      </c>
    </row>
    <row r="14085" spans="2:5" x14ac:dyDescent="0.2">
      <c r="B14085" s="144" t="s">
        <v>52366</v>
      </c>
      <c r="C14085" s="145" t="s">
        <v>52367</v>
      </c>
      <c r="D14085" s="145" t="s">
        <v>2759</v>
      </c>
      <c r="E14085" s="146">
        <v>0.56999999999999995</v>
      </c>
    </row>
    <row r="14086" spans="2:5" x14ac:dyDescent="0.2">
      <c r="B14086" s="144" t="s">
        <v>52368</v>
      </c>
      <c r="C14086" s="145" t="s">
        <v>52369</v>
      </c>
      <c r="D14086" s="145" t="s">
        <v>5902</v>
      </c>
      <c r="E14086" s="146">
        <v>1.91</v>
      </c>
    </row>
    <row r="14087" spans="2:5" ht="22.5" x14ac:dyDescent="0.2">
      <c r="B14087" s="144" t="s">
        <v>52370</v>
      </c>
      <c r="C14087" s="145" t="s">
        <v>33716</v>
      </c>
      <c r="D14087" s="145" t="s">
        <v>1549</v>
      </c>
      <c r="E14087" s="146">
        <v>279.87</v>
      </c>
    </row>
    <row r="14088" spans="2:5" x14ac:dyDescent="0.2">
      <c r="B14088" s="144" t="s">
        <v>52371</v>
      </c>
      <c r="C14088" s="145" t="s">
        <v>35718</v>
      </c>
      <c r="D14088" s="145" t="s">
        <v>1770</v>
      </c>
      <c r="E14088" s="146">
        <v>220.73</v>
      </c>
    </row>
    <row r="14089" spans="2:5" x14ac:dyDescent="0.2">
      <c r="B14089" s="144" t="s">
        <v>52372</v>
      </c>
      <c r="C14089" s="145" t="s">
        <v>52373</v>
      </c>
      <c r="D14089" s="145" t="s">
        <v>2759</v>
      </c>
      <c r="E14089" s="146">
        <v>94.96</v>
      </c>
    </row>
    <row r="14090" spans="2:5" x14ac:dyDescent="0.2">
      <c r="B14090" s="144" t="s">
        <v>52374</v>
      </c>
      <c r="C14090" s="145" t="s">
        <v>52375</v>
      </c>
      <c r="D14090" s="145" t="s">
        <v>2759</v>
      </c>
      <c r="E14090" s="146">
        <v>96.8</v>
      </c>
    </row>
    <row r="14091" spans="2:5" x14ac:dyDescent="0.2">
      <c r="B14091" s="144" t="s">
        <v>52376</v>
      </c>
      <c r="C14091" s="145" t="s">
        <v>52377</v>
      </c>
      <c r="D14091" s="145" t="s">
        <v>2759</v>
      </c>
      <c r="E14091" s="146">
        <v>107.1</v>
      </c>
    </row>
    <row r="14092" spans="2:5" x14ac:dyDescent="0.2">
      <c r="B14092" s="144" t="s">
        <v>52378</v>
      </c>
      <c r="C14092" s="145" t="s">
        <v>52379</v>
      </c>
      <c r="D14092" s="145" t="s">
        <v>2759</v>
      </c>
      <c r="E14092" s="146">
        <v>100.4</v>
      </c>
    </row>
    <row r="14093" spans="2:5" x14ac:dyDescent="0.2">
      <c r="B14093" s="144" t="s">
        <v>52380</v>
      </c>
      <c r="C14093" s="145" t="s">
        <v>52381</v>
      </c>
      <c r="D14093" s="145" t="s">
        <v>2759</v>
      </c>
      <c r="E14093" s="146">
        <v>85.68</v>
      </c>
    </row>
    <row r="14094" spans="2:5" x14ac:dyDescent="0.2">
      <c r="B14094" s="144" t="s">
        <v>52382</v>
      </c>
      <c r="C14094" s="145" t="s">
        <v>52383</v>
      </c>
      <c r="D14094" s="145" t="s">
        <v>2759</v>
      </c>
      <c r="E14094" s="146">
        <v>84.19</v>
      </c>
    </row>
    <row r="14095" spans="2:5" x14ac:dyDescent="0.2">
      <c r="B14095" s="144" t="s">
        <v>52384</v>
      </c>
      <c r="C14095" s="145" t="s">
        <v>52385</v>
      </c>
      <c r="D14095" s="145" t="s">
        <v>2759</v>
      </c>
      <c r="E14095" s="146">
        <v>244.04</v>
      </c>
    </row>
    <row r="14096" spans="2:5" x14ac:dyDescent="0.2">
      <c r="B14096" s="144" t="s">
        <v>52386</v>
      </c>
      <c r="C14096" s="145" t="s">
        <v>52387</v>
      </c>
      <c r="D14096" s="145" t="s">
        <v>2759</v>
      </c>
      <c r="E14096" s="146">
        <v>217.19</v>
      </c>
    </row>
    <row r="14097" spans="2:5" x14ac:dyDescent="0.2">
      <c r="B14097" s="144" t="s">
        <v>52388</v>
      </c>
      <c r="C14097" s="145" t="s">
        <v>52389</v>
      </c>
      <c r="D14097" s="145" t="s">
        <v>2759</v>
      </c>
      <c r="E14097" s="146">
        <v>234.66</v>
      </c>
    </row>
    <row r="14098" spans="2:5" x14ac:dyDescent="0.2">
      <c r="B14098" s="144" t="s">
        <v>52390</v>
      </c>
      <c r="C14098" s="145" t="s">
        <v>52391</v>
      </c>
      <c r="D14098" s="145" t="s">
        <v>2759</v>
      </c>
      <c r="E14098" s="146">
        <v>208.84</v>
      </c>
    </row>
    <row r="14099" spans="2:5" x14ac:dyDescent="0.2">
      <c r="B14099" s="144" t="s">
        <v>52392</v>
      </c>
      <c r="C14099" s="145" t="s">
        <v>52393</v>
      </c>
      <c r="D14099" s="145" t="s">
        <v>2759</v>
      </c>
      <c r="E14099" s="146">
        <v>213.7</v>
      </c>
    </row>
    <row r="14100" spans="2:5" x14ac:dyDescent="0.2">
      <c r="B14100" s="144" t="s">
        <v>52394</v>
      </c>
      <c r="C14100" s="145" t="s">
        <v>52395</v>
      </c>
      <c r="D14100" s="145" t="s">
        <v>2759</v>
      </c>
      <c r="E14100" s="146">
        <v>175.74</v>
      </c>
    </row>
    <row r="14101" spans="2:5" x14ac:dyDescent="0.2">
      <c r="B14101" s="144" t="s">
        <v>52396</v>
      </c>
      <c r="C14101" s="145" t="s">
        <v>34988</v>
      </c>
      <c r="D14101" s="145" t="s">
        <v>5927</v>
      </c>
      <c r="E14101" s="146">
        <v>23.42</v>
      </c>
    </row>
    <row r="14102" spans="2:5" x14ac:dyDescent="0.2">
      <c r="B14102" s="144" t="s">
        <v>52397</v>
      </c>
      <c r="C14102" s="145" t="s">
        <v>35620</v>
      </c>
      <c r="D14102" s="145" t="s">
        <v>1549</v>
      </c>
      <c r="E14102" s="146">
        <v>3156.92</v>
      </c>
    </row>
    <row r="14103" spans="2:5" ht="22.5" x14ac:dyDescent="0.2">
      <c r="B14103" s="144" t="s">
        <v>52398</v>
      </c>
      <c r="C14103" s="145" t="s">
        <v>52399</v>
      </c>
      <c r="D14103" s="145" t="s">
        <v>5902</v>
      </c>
      <c r="E14103" s="146">
        <v>31.34</v>
      </c>
    </row>
    <row r="14104" spans="2:5" x14ac:dyDescent="0.2">
      <c r="B14104" s="144" t="s">
        <v>52400</v>
      </c>
      <c r="C14104" s="145" t="s">
        <v>25599</v>
      </c>
      <c r="D14104" s="145" t="s">
        <v>1770</v>
      </c>
      <c r="E14104" s="146">
        <v>86.4</v>
      </c>
    </row>
    <row r="14105" spans="2:5" x14ac:dyDescent="0.2">
      <c r="B14105" s="144" t="s">
        <v>52401</v>
      </c>
      <c r="C14105" s="145" t="s">
        <v>52402</v>
      </c>
      <c r="D14105" s="145" t="s">
        <v>1549</v>
      </c>
      <c r="E14105" s="146">
        <v>5.51</v>
      </c>
    </row>
    <row r="14106" spans="2:5" ht="22.5" x14ac:dyDescent="0.2">
      <c r="B14106" s="144" t="s">
        <v>52403</v>
      </c>
      <c r="C14106" s="145" t="s">
        <v>52404</v>
      </c>
      <c r="D14106" s="145" t="s">
        <v>1770</v>
      </c>
      <c r="E14106" s="146">
        <v>172.82</v>
      </c>
    </row>
    <row r="14107" spans="2:5" x14ac:dyDescent="0.2">
      <c r="B14107" s="144" t="s">
        <v>52405</v>
      </c>
      <c r="C14107" s="145" t="s">
        <v>52406</v>
      </c>
      <c r="D14107" s="145" t="s">
        <v>2759</v>
      </c>
      <c r="E14107" s="146">
        <v>104.86</v>
      </c>
    </row>
    <row r="14108" spans="2:5" x14ac:dyDescent="0.2">
      <c r="B14108" s="144" t="s">
        <v>52407</v>
      </c>
      <c r="C14108" s="145" t="s">
        <v>52408</v>
      </c>
      <c r="D14108" s="145" t="s">
        <v>2759</v>
      </c>
      <c r="E14108" s="146">
        <v>101.88</v>
      </c>
    </row>
    <row r="14109" spans="2:5" x14ac:dyDescent="0.2">
      <c r="B14109" s="144" t="s">
        <v>52409</v>
      </c>
      <c r="C14109" s="145" t="s">
        <v>52410</v>
      </c>
      <c r="D14109" s="145" t="s">
        <v>2759</v>
      </c>
      <c r="E14109" s="146">
        <v>120.58</v>
      </c>
    </row>
    <row r="14110" spans="2:5" ht="33.75" x14ac:dyDescent="0.2">
      <c r="B14110" s="144" t="s">
        <v>52411</v>
      </c>
      <c r="C14110" s="145" t="s">
        <v>52412</v>
      </c>
      <c r="D14110" s="145" t="s">
        <v>2759</v>
      </c>
      <c r="E14110" s="146">
        <v>71.069999999999993</v>
      </c>
    </row>
    <row r="14111" spans="2:5" x14ac:dyDescent="0.2">
      <c r="B14111" s="144" t="s">
        <v>52413</v>
      </c>
      <c r="C14111" s="145" t="s">
        <v>27534</v>
      </c>
      <c r="D14111" s="145" t="s">
        <v>2759</v>
      </c>
      <c r="E14111" s="146">
        <v>42.87</v>
      </c>
    </row>
    <row r="14112" spans="2:5" x14ac:dyDescent="0.2">
      <c r="B14112" s="144" t="s">
        <v>52414</v>
      </c>
      <c r="C14112" s="145" t="s">
        <v>52415</v>
      </c>
      <c r="D14112" s="145" t="s">
        <v>2759</v>
      </c>
      <c r="E14112" s="146">
        <v>56.39</v>
      </c>
    </row>
    <row r="14113" spans="2:5" ht="22.5" x14ac:dyDescent="0.2">
      <c r="B14113" s="144" t="s">
        <v>52416</v>
      </c>
      <c r="C14113" s="145" t="s">
        <v>52417</v>
      </c>
      <c r="D14113" s="145" t="s">
        <v>2759</v>
      </c>
      <c r="E14113" s="146">
        <v>30.4</v>
      </c>
    </row>
    <row r="14114" spans="2:5" x14ac:dyDescent="0.2">
      <c r="B14114" s="144" t="s">
        <v>52418</v>
      </c>
      <c r="C14114" s="145" t="s">
        <v>52419</v>
      </c>
      <c r="D14114" s="145" t="s">
        <v>2759</v>
      </c>
      <c r="E14114" s="146">
        <v>24.32</v>
      </c>
    </row>
    <row r="14115" spans="2:5" x14ac:dyDescent="0.2">
      <c r="B14115" s="144" t="s">
        <v>52420</v>
      </c>
      <c r="C14115" s="145" t="s">
        <v>52421</v>
      </c>
      <c r="D14115" s="145" t="s">
        <v>2759</v>
      </c>
      <c r="E14115" s="146">
        <v>93.16</v>
      </c>
    </row>
    <row r="14116" spans="2:5" x14ac:dyDescent="0.2">
      <c r="B14116" s="144" t="s">
        <v>52422</v>
      </c>
      <c r="C14116" s="145" t="s">
        <v>52423</v>
      </c>
      <c r="D14116" s="145" t="s">
        <v>2759</v>
      </c>
      <c r="E14116" s="146">
        <v>67.63</v>
      </c>
    </row>
    <row r="14117" spans="2:5" x14ac:dyDescent="0.2">
      <c r="B14117" s="144" t="s">
        <v>52424</v>
      </c>
      <c r="C14117" s="145" t="s">
        <v>52425</v>
      </c>
      <c r="D14117" s="145" t="s">
        <v>2759</v>
      </c>
      <c r="E14117" s="146">
        <v>60.11</v>
      </c>
    </row>
    <row r="14118" spans="2:5" x14ac:dyDescent="0.2">
      <c r="B14118" s="144" t="s">
        <v>52426</v>
      </c>
      <c r="C14118" s="145" t="s">
        <v>52427</v>
      </c>
      <c r="D14118" s="145" t="s">
        <v>2759</v>
      </c>
      <c r="E14118" s="146">
        <v>55.6</v>
      </c>
    </row>
    <row r="14119" spans="2:5" x14ac:dyDescent="0.2">
      <c r="B14119" s="144" t="s">
        <v>52428</v>
      </c>
      <c r="C14119" s="145" t="s">
        <v>52429</v>
      </c>
      <c r="D14119" s="145" t="s">
        <v>2759</v>
      </c>
      <c r="E14119" s="146">
        <v>153.9</v>
      </c>
    </row>
    <row r="14120" spans="2:5" ht="22.5" x14ac:dyDescent="0.2">
      <c r="B14120" s="144" t="s">
        <v>52430</v>
      </c>
      <c r="C14120" s="145" t="s">
        <v>52431</v>
      </c>
      <c r="D14120" s="145" t="s">
        <v>2759</v>
      </c>
      <c r="E14120" s="146">
        <v>54.51</v>
      </c>
    </row>
    <row r="14121" spans="2:5" x14ac:dyDescent="0.2">
      <c r="B14121" s="144" t="s">
        <v>52432</v>
      </c>
      <c r="C14121" s="145" t="s">
        <v>52433</v>
      </c>
      <c r="D14121" s="145" t="s">
        <v>2759</v>
      </c>
      <c r="E14121" s="146">
        <v>98.5</v>
      </c>
    </row>
    <row r="14122" spans="2:5" x14ac:dyDescent="0.2">
      <c r="B14122" s="144" t="s">
        <v>52434</v>
      </c>
      <c r="C14122" s="145" t="s">
        <v>52435</v>
      </c>
      <c r="D14122" s="145" t="s">
        <v>2759</v>
      </c>
      <c r="E14122" s="146">
        <v>71.73</v>
      </c>
    </row>
    <row r="14123" spans="2:5" x14ac:dyDescent="0.2">
      <c r="B14123" s="144" t="s">
        <v>52436</v>
      </c>
      <c r="C14123" s="145" t="s">
        <v>52437</v>
      </c>
      <c r="D14123" s="145" t="s">
        <v>2759</v>
      </c>
      <c r="E14123" s="146">
        <v>69.67</v>
      </c>
    </row>
    <row r="14124" spans="2:5" ht="22.5" x14ac:dyDescent="0.2">
      <c r="B14124" s="144" t="s">
        <v>52438</v>
      </c>
      <c r="C14124" s="145" t="s">
        <v>52439</v>
      </c>
      <c r="D14124" s="145" t="s">
        <v>2759</v>
      </c>
      <c r="E14124" s="146">
        <v>16.43</v>
      </c>
    </row>
    <row r="14125" spans="2:5" ht="22.5" x14ac:dyDescent="0.2">
      <c r="B14125" s="144" t="s">
        <v>52440</v>
      </c>
      <c r="C14125" s="145" t="s">
        <v>52441</v>
      </c>
      <c r="D14125" s="145" t="s">
        <v>2759</v>
      </c>
      <c r="E14125" s="146">
        <v>287.10000000000002</v>
      </c>
    </row>
    <row r="14126" spans="2:5" ht="22.5" x14ac:dyDescent="0.2">
      <c r="B14126" s="144" t="s">
        <v>52442</v>
      </c>
      <c r="C14126" s="145" t="s">
        <v>52443</v>
      </c>
      <c r="D14126" s="145" t="s">
        <v>2759</v>
      </c>
      <c r="E14126" s="146">
        <v>244.51</v>
      </c>
    </row>
    <row r="14127" spans="2:5" ht="22.5" x14ac:dyDescent="0.2">
      <c r="B14127" s="144" t="s">
        <v>52444</v>
      </c>
      <c r="C14127" s="145" t="s">
        <v>52445</v>
      </c>
      <c r="D14127" s="145" t="s">
        <v>2759</v>
      </c>
      <c r="E14127" s="146">
        <v>311.70999999999998</v>
      </c>
    </row>
    <row r="14128" spans="2:5" ht="22.5" x14ac:dyDescent="0.2">
      <c r="B14128" s="144" t="s">
        <v>52446</v>
      </c>
      <c r="C14128" s="145" t="s">
        <v>52447</v>
      </c>
      <c r="D14128" s="145" t="s">
        <v>2759</v>
      </c>
      <c r="E14128" s="146">
        <v>270.2</v>
      </c>
    </row>
    <row r="14129" spans="2:5" x14ac:dyDescent="0.2">
      <c r="B14129" s="144" t="s">
        <v>52448</v>
      </c>
      <c r="C14129" s="145" t="s">
        <v>22850</v>
      </c>
      <c r="D14129" s="145" t="s">
        <v>2759</v>
      </c>
      <c r="E14129" s="146">
        <v>0.44</v>
      </c>
    </row>
    <row r="14130" spans="2:5" x14ac:dyDescent="0.2">
      <c r="B14130" s="144" t="s">
        <v>52449</v>
      </c>
      <c r="C14130" s="145" t="s">
        <v>23055</v>
      </c>
      <c r="D14130" s="145" t="s">
        <v>2759</v>
      </c>
      <c r="E14130" s="146">
        <v>0.51</v>
      </c>
    </row>
    <row r="14131" spans="2:5" x14ac:dyDescent="0.2">
      <c r="B14131" s="144" t="s">
        <v>52450</v>
      </c>
      <c r="C14131" s="145" t="s">
        <v>23052</v>
      </c>
      <c r="D14131" s="145" t="s">
        <v>2759</v>
      </c>
      <c r="E14131" s="146">
        <v>0.44</v>
      </c>
    </row>
    <row r="14132" spans="2:5" x14ac:dyDescent="0.2">
      <c r="B14132" s="144" t="s">
        <v>52451</v>
      </c>
      <c r="C14132" s="145" t="s">
        <v>33737</v>
      </c>
      <c r="D14132" s="145" t="s">
        <v>1549</v>
      </c>
      <c r="E14132" s="146">
        <v>2293.86</v>
      </c>
    </row>
    <row r="14133" spans="2:5" ht="22.5" x14ac:dyDescent="0.2">
      <c r="B14133" s="144" t="s">
        <v>52452</v>
      </c>
      <c r="C14133" s="145" t="s">
        <v>52453</v>
      </c>
      <c r="D14133" s="145" t="s">
        <v>1549</v>
      </c>
      <c r="E14133" s="146">
        <v>235.94</v>
      </c>
    </row>
    <row r="14134" spans="2:5" ht="22.5" x14ac:dyDescent="0.2">
      <c r="B14134" s="144" t="s">
        <v>52454</v>
      </c>
      <c r="C14134" s="145" t="s">
        <v>52455</v>
      </c>
      <c r="D14134" s="145" t="s">
        <v>1549</v>
      </c>
      <c r="E14134" s="146">
        <v>294.58999999999997</v>
      </c>
    </row>
    <row r="14135" spans="2:5" ht="22.5" x14ac:dyDescent="0.2">
      <c r="B14135" s="144" t="s">
        <v>52456</v>
      </c>
      <c r="C14135" s="145" t="s">
        <v>52457</v>
      </c>
      <c r="D14135" s="145" t="s">
        <v>1549</v>
      </c>
      <c r="E14135" s="146">
        <v>369.34</v>
      </c>
    </row>
    <row r="14136" spans="2:5" ht="22.5" x14ac:dyDescent="0.2">
      <c r="B14136" s="144" t="s">
        <v>52458</v>
      </c>
      <c r="C14136" s="145" t="s">
        <v>52459</v>
      </c>
      <c r="D14136" s="145" t="s">
        <v>1549</v>
      </c>
      <c r="E14136" s="146">
        <v>436.59</v>
      </c>
    </row>
    <row r="14137" spans="2:5" ht="22.5" x14ac:dyDescent="0.2">
      <c r="B14137" s="144" t="s">
        <v>52460</v>
      </c>
      <c r="C14137" s="145" t="s">
        <v>52461</v>
      </c>
      <c r="D14137" s="145" t="s">
        <v>1549</v>
      </c>
      <c r="E14137" s="146">
        <v>424.46</v>
      </c>
    </row>
    <row r="14138" spans="2:5" ht="22.5" x14ac:dyDescent="0.2">
      <c r="B14138" s="144" t="s">
        <v>52462</v>
      </c>
      <c r="C14138" s="145" t="s">
        <v>52463</v>
      </c>
      <c r="D14138" s="145" t="s">
        <v>1549</v>
      </c>
      <c r="E14138" s="146">
        <v>529.20000000000005</v>
      </c>
    </row>
    <row r="14139" spans="2:5" ht="22.5" x14ac:dyDescent="0.2">
      <c r="B14139" s="144" t="s">
        <v>52464</v>
      </c>
      <c r="C14139" s="145" t="s">
        <v>52465</v>
      </c>
      <c r="D14139" s="145" t="s">
        <v>1549</v>
      </c>
      <c r="E14139" s="146">
        <v>529.20000000000005</v>
      </c>
    </row>
    <row r="14140" spans="2:5" ht="45" x14ac:dyDescent="0.2">
      <c r="B14140" s="144" t="s">
        <v>52466</v>
      </c>
      <c r="C14140" s="145" t="s">
        <v>52467</v>
      </c>
      <c r="D14140" s="145" t="s">
        <v>1549</v>
      </c>
      <c r="E14140" s="146">
        <v>631.73</v>
      </c>
    </row>
    <row r="14141" spans="2:5" x14ac:dyDescent="0.2">
      <c r="B14141" s="144" t="s">
        <v>52468</v>
      </c>
      <c r="C14141" s="145" t="s">
        <v>52469</v>
      </c>
      <c r="D14141" s="145" t="s">
        <v>2759</v>
      </c>
      <c r="E14141" s="146">
        <v>70</v>
      </c>
    </row>
    <row r="14142" spans="2:5" x14ac:dyDescent="0.2">
      <c r="B14142" s="144" t="s">
        <v>52470</v>
      </c>
      <c r="C14142" s="145" t="s">
        <v>52471</v>
      </c>
      <c r="D14142" s="145" t="s">
        <v>2759</v>
      </c>
      <c r="E14142" s="146">
        <v>55</v>
      </c>
    </row>
    <row r="14143" spans="2:5" ht="22.5" x14ac:dyDescent="0.2">
      <c r="B14143" s="144" t="s">
        <v>52472</v>
      </c>
      <c r="C14143" s="145" t="s">
        <v>52473</v>
      </c>
      <c r="D14143" s="145" t="s">
        <v>1770</v>
      </c>
      <c r="E14143" s="146">
        <v>292.16000000000003</v>
      </c>
    </row>
    <row r="14144" spans="2:5" ht="22.5" x14ac:dyDescent="0.2">
      <c r="B14144" s="144" t="s">
        <v>52474</v>
      </c>
      <c r="C14144" s="145" t="s">
        <v>52475</v>
      </c>
      <c r="D14144" s="145" t="s">
        <v>2759</v>
      </c>
      <c r="E14144" s="146">
        <v>222.7</v>
      </c>
    </row>
    <row r="14145" spans="2:5" x14ac:dyDescent="0.2">
      <c r="B14145" s="144" t="s">
        <v>52476</v>
      </c>
      <c r="C14145" s="145" t="s">
        <v>52477</v>
      </c>
      <c r="D14145" s="145" t="s">
        <v>2759</v>
      </c>
      <c r="E14145" s="146">
        <v>161.1</v>
      </c>
    </row>
    <row r="14146" spans="2:5" ht="22.5" x14ac:dyDescent="0.2">
      <c r="B14146" s="144" t="s">
        <v>52478</v>
      </c>
      <c r="C14146" s="145" t="s">
        <v>52479</v>
      </c>
      <c r="D14146" s="145" t="s">
        <v>2759</v>
      </c>
      <c r="E14146" s="146">
        <v>235.12</v>
      </c>
    </row>
    <row r="14147" spans="2:5" x14ac:dyDescent="0.2">
      <c r="B14147" s="144" t="s">
        <v>52480</v>
      </c>
      <c r="C14147" s="145" t="s">
        <v>52481</v>
      </c>
      <c r="D14147" s="145" t="s">
        <v>2759</v>
      </c>
      <c r="E14147" s="146">
        <v>69.94</v>
      </c>
    </row>
    <row r="14148" spans="2:5" x14ac:dyDescent="0.2">
      <c r="B14148" s="144" t="s">
        <v>52482</v>
      </c>
      <c r="C14148" s="145" t="s">
        <v>52483</v>
      </c>
      <c r="D14148" s="145" t="s">
        <v>2759</v>
      </c>
      <c r="E14148" s="146">
        <v>87.43</v>
      </c>
    </row>
    <row r="14149" spans="2:5" x14ac:dyDescent="0.2">
      <c r="B14149" s="144" t="s">
        <v>52484</v>
      </c>
      <c r="C14149" s="145" t="s">
        <v>27743</v>
      </c>
      <c r="D14149" s="145" t="s">
        <v>2759</v>
      </c>
      <c r="E14149" s="146">
        <v>12.67</v>
      </c>
    </row>
    <row r="14150" spans="2:5" x14ac:dyDescent="0.2">
      <c r="B14150" s="144" t="s">
        <v>52485</v>
      </c>
      <c r="C14150" s="145" t="s">
        <v>52486</v>
      </c>
      <c r="D14150" s="145" t="s">
        <v>1549</v>
      </c>
      <c r="E14150" s="146">
        <v>301.85000000000002</v>
      </c>
    </row>
    <row r="14151" spans="2:5" ht="22.5" x14ac:dyDescent="0.2">
      <c r="B14151" s="144" t="s">
        <v>52487</v>
      </c>
      <c r="C14151" s="145" t="s">
        <v>52488</v>
      </c>
      <c r="D14151" s="145" t="s">
        <v>2759</v>
      </c>
      <c r="E14151" s="146">
        <v>352.25</v>
      </c>
    </row>
    <row r="14152" spans="2:5" ht="22.5" x14ac:dyDescent="0.2">
      <c r="B14152" s="144" t="s">
        <v>52489</v>
      </c>
      <c r="C14152" s="145" t="s">
        <v>52490</v>
      </c>
      <c r="D14152" s="145" t="s">
        <v>2759</v>
      </c>
      <c r="E14152" s="146">
        <v>319.73</v>
      </c>
    </row>
    <row r="14153" spans="2:5" ht="22.5" x14ac:dyDescent="0.2">
      <c r="B14153" s="144" t="s">
        <v>52491</v>
      </c>
      <c r="C14153" s="145" t="s">
        <v>52492</v>
      </c>
      <c r="D14153" s="145" t="s">
        <v>2759</v>
      </c>
      <c r="E14153" s="146">
        <v>343.51</v>
      </c>
    </row>
    <row r="14154" spans="2:5" ht="22.5" x14ac:dyDescent="0.2">
      <c r="B14154" s="144" t="s">
        <v>52493</v>
      </c>
      <c r="C14154" s="145" t="s">
        <v>52494</v>
      </c>
      <c r="D14154" s="145" t="s">
        <v>2759</v>
      </c>
      <c r="E14154" s="146">
        <v>316.97000000000003</v>
      </c>
    </row>
    <row r="14155" spans="2:5" ht="22.5" x14ac:dyDescent="0.2">
      <c r="B14155" s="144" t="s">
        <v>52495</v>
      </c>
      <c r="C14155" s="145" t="s">
        <v>52496</v>
      </c>
      <c r="D14155" s="145" t="s">
        <v>2759</v>
      </c>
      <c r="E14155" s="146">
        <v>387.53</v>
      </c>
    </row>
    <row r="14156" spans="2:5" ht="22.5" x14ac:dyDescent="0.2">
      <c r="B14156" s="144" t="s">
        <v>52497</v>
      </c>
      <c r="C14156" s="145" t="s">
        <v>52498</v>
      </c>
      <c r="D14156" s="145" t="s">
        <v>2759</v>
      </c>
      <c r="E14156" s="146">
        <v>354.23</v>
      </c>
    </row>
    <row r="14157" spans="2:5" ht="22.5" x14ac:dyDescent="0.2">
      <c r="B14157" s="144" t="s">
        <v>52499</v>
      </c>
      <c r="C14157" s="145" t="s">
        <v>52500</v>
      </c>
      <c r="D14157" s="145" t="s">
        <v>2759</v>
      </c>
      <c r="E14157" s="146">
        <v>364.05</v>
      </c>
    </row>
    <row r="14158" spans="2:5" ht="22.5" x14ac:dyDescent="0.2">
      <c r="B14158" s="144" t="s">
        <v>52501</v>
      </c>
      <c r="C14158" s="145" t="s">
        <v>52502</v>
      </c>
      <c r="D14158" s="145" t="s">
        <v>2759</v>
      </c>
      <c r="E14158" s="146">
        <v>352.25</v>
      </c>
    </row>
    <row r="14159" spans="2:5" ht="45" x14ac:dyDescent="0.2">
      <c r="B14159" s="144" t="s">
        <v>52503</v>
      </c>
      <c r="C14159" s="145" t="s">
        <v>52504</v>
      </c>
      <c r="D14159" s="145" t="s">
        <v>2759</v>
      </c>
      <c r="E14159" s="146">
        <v>494.52</v>
      </c>
    </row>
    <row r="14160" spans="2:5" x14ac:dyDescent="0.2">
      <c r="B14160" s="144" t="s">
        <v>52505</v>
      </c>
      <c r="C14160" s="145" t="s">
        <v>52506</v>
      </c>
      <c r="D14160" s="145" t="s">
        <v>2759</v>
      </c>
      <c r="E14160" s="146">
        <v>351.81</v>
      </c>
    </row>
    <row r="14161" spans="2:5" ht="45" x14ac:dyDescent="0.2">
      <c r="B14161" s="144" t="s">
        <v>52507</v>
      </c>
      <c r="C14161" s="145" t="s">
        <v>52508</v>
      </c>
      <c r="D14161" s="145" t="s">
        <v>2759</v>
      </c>
      <c r="E14161" s="146">
        <v>494.52</v>
      </c>
    </row>
    <row r="14162" spans="2:5" ht="22.5" x14ac:dyDescent="0.2">
      <c r="B14162" s="144" t="s">
        <v>52509</v>
      </c>
      <c r="C14162" s="145" t="s">
        <v>52510</v>
      </c>
      <c r="D14162" s="145" t="s">
        <v>1549</v>
      </c>
      <c r="E14162" s="146">
        <v>93.71</v>
      </c>
    </row>
    <row r="14163" spans="2:5" ht="22.5" x14ac:dyDescent="0.2">
      <c r="B14163" s="144" t="s">
        <v>52511</v>
      </c>
      <c r="C14163" s="145" t="s">
        <v>52512</v>
      </c>
      <c r="D14163" s="145" t="s">
        <v>1549</v>
      </c>
      <c r="E14163" s="146">
        <v>70.39</v>
      </c>
    </row>
    <row r="14164" spans="2:5" ht="22.5" x14ac:dyDescent="0.2">
      <c r="B14164" s="144" t="s">
        <v>52513</v>
      </c>
      <c r="C14164" s="145" t="s">
        <v>52514</v>
      </c>
      <c r="D14164" s="145" t="s">
        <v>1549</v>
      </c>
      <c r="E14164" s="146">
        <v>74.97</v>
      </c>
    </row>
    <row r="14165" spans="2:5" ht="22.5" x14ac:dyDescent="0.2">
      <c r="B14165" s="144" t="s">
        <v>52515</v>
      </c>
      <c r="C14165" s="145" t="s">
        <v>52516</v>
      </c>
      <c r="D14165" s="145" t="s">
        <v>1549</v>
      </c>
      <c r="E14165" s="146">
        <v>121.28</v>
      </c>
    </row>
    <row r="14166" spans="2:5" ht="22.5" x14ac:dyDescent="0.2">
      <c r="B14166" s="144" t="s">
        <v>52517</v>
      </c>
      <c r="C14166" s="145" t="s">
        <v>52518</v>
      </c>
      <c r="D14166" s="145" t="s">
        <v>1549</v>
      </c>
      <c r="E14166" s="146">
        <v>29216.25</v>
      </c>
    </row>
    <row r="14167" spans="2:5" ht="22.5" x14ac:dyDescent="0.2">
      <c r="B14167" s="144" t="s">
        <v>52519</v>
      </c>
      <c r="C14167" s="145" t="s">
        <v>35210</v>
      </c>
      <c r="D14167" s="145" t="s">
        <v>1549</v>
      </c>
      <c r="E14167" s="146">
        <v>44156</v>
      </c>
    </row>
    <row r="14168" spans="2:5" ht="22.5" x14ac:dyDescent="0.2">
      <c r="B14168" s="144" t="s">
        <v>52520</v>
      </c>
      <c r="C14168" s="145" t="s">
        <v>35213</v>
      </c>
      <c r="D14168" s="145" t="s">
        <v>1549</v>
      </c>
      <c r="E14168" s="146">
        <v>61937</v>
      </c>
    </row>
    <row r="14169" spans="2:5" x14ac:dyDescent="0.2">
      <c r="B14169" s="144" t="s">
        <v>52521</v>
      </c>
      <c r="C14169" s="145" t="s">
        <v>52522</v>
      </c>
      <c r="D14169" s="145" t="s">
        <v>2759</v>
      </c>
      <c r="E14169" s="146">
        <v>17</v>
      </c>
    </row>
    <row r="14170" spans="2:5" x14ac:dyDescent="0.2">
      <c r="B14170" s="144" t="s">
        <v>52523</v>
      </c>
      <c r="C14170" s="145" t="s">
        <v>52524</v>
      </c>
      <c r="D14170" s="145" t="s">
        <v>2759</v>
      </c>
      <c r="E14170" s="146">
        <v>13.24</v>
      </c>
    </row>
    <row r="14171" spans="2:5" x14ac:dyDescent="0.2">
      <c r="B14171" s="144" t="s">
        <v>52525</v>
      </c>
      <c r="C14171" s="145" t="s">
        <v>52526</v>
      </c>
      <c r="D14171" s="145" t="s">
        <v>1770</v>
      </c>
      <c r="E14171" s="146">
        <v>19.75</v>
      </c>
    </row>
    <row r="14172" spans="2:5" ht="33.75" x14ac:dyDescent="0.2">
      <c r="B14172" s="144" t="s">
        <v>52527</v>
      </c>
      <c r="C14172" s="145" t="s">
        <v>35736</v>
      </c>
      <c r="D14172" s="145" t="s">
        <v>5902</v>
      </c>
      <c r="E14172" s="146">
        <v>12.03</v>
      </c>
    </row>
    <row r="14173" spans="2:5" ht="33.75" x14ac:dyDescent="0.2">
      <c r="B14173" s="144" t="s">
        <v>52528</v>
      </c>
      <c r="C14173" s="145" t="s">
        <v>35739</v>
      </c>
      <c r="D14173" s="145" t="s">
        <v>5902</v>
      </c>
      <c r="E14173" s="146">
        <v>15.53</v>
      </c>
    </row>
    <row r="14174" spans="2:5" ht="22.5" x14ac:dyDescent="0.2">
      <c r="B14174" s="144" t="s">
        <v>52529</v>
      </c>
      <c r="C14174" s="145" t="s">
        <v>35742</v>
      </c>
      <c r="D14174" s="145" t="s">
        <v>1549</v>
      </c>
      <c r="E14174" s="146">
        <v>1081.52</v>
      </c>
    </row>
    <row r="14175" spans="2:5" x14ac:dyDescent="0.2">
      <c r="B14175" s="144" t="s">
        <v>52530</v>
      </c>
      <c r="C14175" s="145" t="s">
        <v>52531</v>
      </c>
      <c r="D14175" s="145" t="s">
        <v>2759</v>
      </c>
      <c r="E14175" s="146">
        <v>15.41</v>
      </c>
    </row>
    <row r="14176" spans="2:5" x14ac:dyDescent="0.2">
      <c r="B14176" s="144" t="s">
        <v>52532</v>
      </c>
      <c r="C14176" s="145" t="s">
        <v>52533</v>
      </c>
      <c r="D14176" s="145" t="s">
        <v>2759</v>
      </c>
      <c r="E14176" s="146">
        <v>12.02</v>
      </c>
    </row>
    <row r="14177" spans="2:5" x14ac:dyDescent="0.2">
      <c r="B14177" s="144" t="s">
        <v>52534</v>
      </c>
      <c r="C14177" s="145" t="s">
        <v>52535</v>
      </c>
      <c r="D14177" s="145" t="s">
        <v>1549</v>
      </c>
      <c r="E14177" s="146">
        <v>28.21</v>
      </c>
    </row>
    <row r="14178" spans="2:5" x14ac:dyDescent="0.2">
      <c r="B14178" s="144" t="s">
        <v>52536</v>
      </c>
      <c r="C14178" s="145" t="s">
        <v>52537</v>
      </c>
      <c r="D14178" s="145" t="s">
        <v>1549</v>
      </c>
      <c r="E14178" s="146">
        <v>57.24</v>
      </c>
    </row>
    <row r="14179" spans="2:5" x14ac:dyDescent="0.2">
      <c r="B14179" s="144" t="s">
        <v>52538</v>
      </c>
      <c r="C14179" s="145" t="s">
        <v>52539</v>
      </c>
      <c r="D14179" s="145" t="s">
        <v>1549</v>
      </c>
      <c r="E14179" s="146">
        <v>70.55</v>
      </c>
    </row>
    <row r="14180" spans="2:5" x14ac:dyDescent="0.2">
      <c r="B14180" s="144" t="s">
        <v>52540</v>
      </c>
      <c r="C14180" s="145" t="s">
        <v>52541</v>
      </c>
      <c r="D14180" s="145" t="s">
        <v>1549</v>
      </c>
      <c r="E14180" s="146">
        <v>89.33</v>
      </c>
    </row>
    <row r="14181" spans="2:5" x14ac:dyDescent="0.2">
      <c r="B14181" s="144" t="s">
        <v>52542</v>
      </c>
      <c r="C14181" s="145" t="s">
        <v>52543</v>
      </c>
      <c r="D14181" s="145" t="s">
        <v>1549</v>
      </c>
      <c r="E14181" s="146">
        <v>109.72</v>
      </c>
    </row>
    <row r="14182" spans="2:5" x14ac:dyDescent="0.2">
      <c r="B14182" s="144" t="s">
        <v>52544</v>
      </c>
      <c r="C14182" s="145" t="s">
        <v>52545</v>
      </c>
      <c r="D14182" s="145" t="s">
        <v>1770</v>
      </c>
      <c r="E14182" s="146">
        <v>21.26</v>
      </c>
    </row>
    <row r="14183" spans="2:5" x14ac:dyDescent="0.2">
      <c r="B14183" s="144" t="s">
        <v>52546</v>
      </c>
      <c r="C14183" s="145" t="s">
        <v>52547</v>
      </c>
      <c r="D14183" s="145" t="s">
        <v>1770</v>
      </c>
      <c r="E14183" s="146">
        <v>15.2</v>
      </c>
    </row>
    <row r="14184" spans="2:5" x14ac:dyDescent="0.2">
      <c r="B14184" s="144" t="s">
        <v>52548</v>
      </c>
      <c r="C14184" s="145" t="s">
        <v>52549</v>
      </c>
      <c r="D14184" s="145" t="s">
        <v>1770</v>
      </c>
      <c r="E14184" s="146">
        <v>15.2</v>
      </c>
    </row>
    <row r="14185" spans="2:5" ht="22.5" x14ac:dyDescent="0.2">
      <c r="B14185" s="144" t="s">
        <v>52550</v>
      </c>
      <c r="C14185" s="145" t="s">
        <v>35222</v>
      </c>
      <c r="D14185" s="145" t="s">
        <v>1549</v>
      </c>
      <c r="E14185" s="146">
        <v>43286</v>
      </c>
    </row>
    <row r="14186" spans="2:5" ht="22.5" x14ac:dyDescent="0.2">
      <c r="B14186" s="144" t="s">
        <v>52551</v>
      </c>
      <c r="C14186" s="145" t="s">
        <v>35216</v>
      </c>
      <c r="D14186" s="145" t="s">
        <v>1549</v>
      </c>
      <c r="E14186" s="146">
        <v>19192</v>
      </c>
    </row>
    <row r="14187" spans="2:5" ht="22.5" x14ac:dyDescent="0.2">
      <c r="B14187" s="144" t="s">
        <v>52552</v>
      </c>
      <c r="C14187" s="145" t="s">
        <v>35219</v>
      </c>
      <c r="D14187" s="145" t="s">
        <v>1549</v>
      </c>
      <c r="E14187" s="146">
        <v>25630</v>
      </c>
    </row>
    <row r="14188" spans="2:5" x14ac:dyDescent="0.2">
      <c r="B14188" s="144" t="s">
        <v>52553</v>
      </c>
      <c r="C14188" s="145" t="s">
        <v>52554</v>
      </c>
      <c r="D14188" s="145" t="s">
        <v>2759</v>
      </c>
      <c r="E14188" s="146">
        <v>16.54</v>
      </c>
    </row>
    <row r="14189" spans="2:5" x14ac:dyDescent="0.2">
      <c r="B14189" s="144" t="s">
        <v>52555</v>
      </c>
      <c r="C14189" s="145" t="s">
        <v>52556</v>
      </c>
      <c r="D14189" s="145" t="s">
        <v>1770</v>
      </c>
      <c r="E14189" s="146">
        <v>306.67</v>
      </c>
    </row>
    <row r="14190" spans="2:5" x14ac:dyDescent="0.2">
      <c r="B14190" s="144" t="s">
        <v>52557</v>
      </c>
      <c r="C14190" s="145" t="s">
        <v>22856</v>
      </c>
      <c r="D14190" s="145" t="s">
        <v>1770</v>
      </c>
      <c r="E14190" s="146">
        <v>981.33</v>
      </c>
    </row>
    <row r="14191" spans="2:5" x14ac:dyDescent="0.2">
      <c r="B14191" s="144" t="s">
        <v>52558</v>
      </c>
      <c r="C14191" s="145" t="s">
        <v>22859</v>
      </c>
      <c r="D14191" s="145" t="s">
        <v>1770</v>
      </c>
      <c r="E14191" s="146">
        <v>235.12</v>
      </c>
    </row>
    <row r="14192" spans="2:5" x14ac:dyDescent="0.2">
      <c r="B14192" s="144" t="s">
        <v>52559</v>
      </c>
      <c r="C14192" s="145" t="s">
        <v>52560</v>
      </c>
      <c r="D14192" s="145" t="s">
        <v>1770</v>
      </c>
      <c r="E14192" s="146">
        <v>54.52</v>
      </c>
    </row>
    <row r="14193" spans="2:5" ht="22.5" x14ac:dyDescent="0.2">
      <c r="B14193" s="144" t="s">
        <v>52561</v>
      </c>
      <c r="C14193" s="145" t="s">
        <v>33851</v>
      </c>
      <c r="D14193" s="145" t="s">
        <v>1549</v>
      </c>
      <c r="E14193" s="146">
        <v>6912.16</v>
      </c>
    </row>
    <row r="14194" spans="2:5" ht="22.5" x14ac:dyDescent="0.2">
      <c r="B14194" s="144" t="s">
        <v>52562</v>
      </c>
      <c r="C14194" s="145" t="s">
        <v>33857</v>
      </c>
      <c r="D14194" s="145" t="s">
        <v>1549</v>
      </c>
      <c r="E14194" s="146">
        <v>1789.21</v>
      </c>
    </row>
    <row r="14195" spans="2:5" ht="22.5" x14ac:dyDescent="0.2">
      <c r="B14195" s="144" t="s">
        <v>52563</v>
      </c>
      <c r="C14195" s="145" t="s">
        <v>33854</v>
      </c>
      <c r="D14195" s="145" t="s">
        <v>1549</v>
      </c>
      <c r="E14195" s="146">
        <v>6912.16</v>
      </c>
    </row>
    <row r="14196" spans="2:5" x14ac:dyDescent="0.2">
      <c r="B14196" s="144" t="s">
        <v>52564</v>
      </c>
      <c r="C14196" s="145" t="s">
        <v>52565</v>
      </c>
      <c r="D14196" s="145" t="s">
        <v>1549</v>
      </c>
      <c r="E14196" s="146">
        <v>190.38</v>
      </c>
    </row>
    <row r="14197" spans="2:5" x14ac:dyDescent="0.2">
      <c r="B14197" s="144" t="s">
        <v>52566</v>
      </c>
      <c r="C14197" s="145" t="s">
        <v>52567</v>
      </c>
      <c r="D14197" s="145" t="s">
        <v>1770</v>
      </c>
      <c r="E14197" s="146">
        <v>26.72</v>
      </c>
    </row>
    <row r="14198" spans="2:5" ht="22.5" x14ac:dyDescent="0.2">
      <c r="B14198" s="144" t="s">
        <v>52568</v>
      </c>
      <c r="C14198" s="145" t="s">
        <v>33866</v>
      </c>
      <c r="D14198" s="145" t="s">
        <v>1549</v>
      </c>
      <c r="E14198" s="146">
        <v>5413.51</v>
      </c>
    </row>
    <row r="14199" spans="2:5" ht="22.5" x14ac:dyDescent="0.2">
      <c r="B14199" s="144" t="s">
        <v>52569</v>
      </c>
      <c r="C14199" s="145" t="s">
        <v>52570</v>
      </c>
      <c r="D14199" s="145" t="s">
        <v>1549</v>
      </c>
      <c r="E14199" s="146">
        <v>228.83</v>
      </c>
    </row>
    <row r="14200" spans="2:5" ht="22.5" x14ac:dyDescent="0.2">
      <c r="B14200" s="144" t="s">
        <v>52571</v>
      </c>
      <c r="C14200" s="145" t="s">
        <v>52572</v>
      </c>
      <c r="D14200" s="145" t="s">
        <v>1549</v>
      </c>
      <c r="E14200" s="146">
        <v>212.82</v>
      </c>
    </row>
    <row r="14201" spans="2:5" ht="15.75" x14ac:dyDescent="0.2">
      <c r="B14201" s="147" t="s">
        <v>36121</v>
      </c>
      <c r="C14201" s="147"/>
      <c r="D14201" s="147"/>
      <c r="E14201" s="147"/>
    </row>
    <row r="14202" spans="2:5" ht="25.5" x14ac:dyDescent="0.2">
      <c r="B14202" s="141" t="s">
        <v>36189</v>
      </c>
      <c r="C14202" s="142" t="s">
        <v>36190</v>
      </c>
      <c r="D14202" s="142" t="s">
        <v>36191</v>
      </c>
      <c r="E14202" s="143" t="s">
        <v>36192</v>
      </c>
    </row>
    <row r="14203" spans="2:5" x14ac:dyDescent="0.2">
      <c r="B14203" s="144" t="s">
        <v>52573</v>
      </c>
      <c r="C14203" s="145" t="s">
        <v>52574</v>
      </c>
      <c r="D14203" s="145" t="s">
        <v>52575</v>
      </c>
      <c r="E14203" s="146">
        <v>267.69</v>
      </c>
    </row>
    <row r="14204" spans="2:5" x14ac:dyDescent="0.2">
      <c r="B14204" s="144" t="s">
        <v>52576</v>
      </c>
      <c r="C14204" s="145" t="s">
        <v>52577</v>
      </c>
      <c r="D14204" s="145" t="s">
        <v>2759</v>
      </c>
      <c r="E14204" s="146">
        <v>273.11</v>
      </c>
    </row>
    <row r="14205" spans="2:5" x14ac:dyDescent="0.2">
      <c r="B14205" s="144" t="s">
        <v>52578</v>
      </c>
      <c r="C14205" s="145" t="s">
        <v>52579</v>
      </c>
      <c r="D14205" s="145" t="s">
        <v>5902</v>
      </c>
      <c r="E14205" s="146">
        <v>5.71</v>
      </c>
    </row>
    <row r="14206" spans="2:5" x14ac:dyDescent="0.2">
      <c r="B14206" s="144" t="s">
        <v>52580</v>
      </c>
      <c r="C14206" s="145" t="s">
        <v>52581</v>
      </c>
      <c r="D14206" s="145" t="s">
        <v>2759</v>
      </c>
      <c r="E14206" s="146">
        <v>151.83000000000001</v>
      </c>
    </row>
    <row r="14207" spans="2:5" x14ac:dyDescent="0.2">
      <c r="B14207" s="144" t="s">
        <v>52582</v>
      </c>
      <c r="C14207" s="145" t="s">
        <v>52583</v>
      </c>
      <c r="D14207" s="145" t="s">
        <v>2759</v>
      </c>
      <c r="E14207" s="146">
        <v>98.63</v>
      </c>
    </row>
    <row r="14208" spans="2:5" x14ac:dyDescent="0.2">
      <c r="B14208" s="144" t="s">
        <v>52584</v>
      </c>
      <c r="C14208" s="145" t="s">
        <v>52585</v>
      </c>
      <c r="D14208" s="145" t="s">
        <v>2759</v>
      </c>
      <c r="E14208" s="146">
        <v>528.66999999999996</v>
      </c>
    </row>
    <row r="14209" spans="2:5" x14ac:dyDescent="0.2">
      <c r="B14209" s="144" t="s">
        <v>52586</v>
      </c>
      <c r="C14209" s="145" t="s">
        <v>52587</v>
      </c>
      <c r="D14209" s="145" t="s">
        <v>2759</v>
      </c>
      <c r="E14209" s="146">
        <v>712.8</v>
      </c>
    </row>
    <row r="14210" spans="2:5" x14ac:dyDescent="0.2">
      <c r="B14210" s="144" t="s">
        <v>52588</v>
      </c>
      <c r="C14210" s="145" t="s">
        <v>52589</v>
      </c>
      <c r="D14210" s="145" t="s">
        <v>2759</v>
      </c>
      <c r="E14210" s="146">
        <v>613.29999999999995</v>
      </c>
    </row>
    <row r="14211" spans="2:5" x14ac:dyDescent="0.2">
      <c r="B14211" s="144" t="s">
        <v>52590</v>
      </c>
      <c r="C14211" s="145" t="s">
        <v>52591</v>
      </c>
      <c r="D14211" s="145" t="s">
        <v>2759</v>
      </c>
      <c r="E14211" s="146">
        <v>571.73</v>
      </c>
    </row>
    <row r="14212" spans="2:5" x14ac:dyDescent="0.2">
      <c r="B14212" s="144" t="s">
        <v>52592</v>
      </c>
      <c r="C14212" s="145" t="s">
        <v>52593</v>
      </c>
      <c r="D14212" s="145" t="s">
        <v>2759</v>
      </c>
      <c r="E14212" s="146">
        <v>1017</v>
      </c>
    </row>
    <row r="14213" spans="2:5" x14ac:dyDescent="0.2">
      <c r="B14213" s="144" t="s">
        <v>52594</v>
      </c>
      <c r="C14213" s="145" t="s">
        <v>52595</v>
      </c>
      <c r="D14213" s="145" t="s">
        <v>2759</v>
      </c>
      <c r="E14213" s="146">
        <v>977</v>
      </c>
    </row>
    <row r="14214" spans="2:5" x14ac:dyDescent="0.2">
      <c r="B14214" s="144" t="s">
        <v>52596</v>
      </c>
      <c r="C14214" s="145" t="s">
        <v>52597</v>
      </c>
      <c r="D14214" s="145" t="s">
        <v>2759</v>
      </c>
      <c r="E14214" s="146">
        <v>616.26</v>
      </c>
    </row>
    <row r="14215" spans="2:5" x14ac:dyDescent="0.2">
      <c r="B14215" s="144" t="s">
        <v>52598</v>
      </c>
      <c r="C14215" s="145" t="s">
        <v>52599</v>
      </c>
      <c r="D14215" s="145" t="s">
        <v>2759</v>
      </c>
      <c r="E14215" s="146">
        <v>572.34</v>
      </c>
    </row>
    <row r="14216" spans="2:5" x14ac:dyDescent="0.2">
      <c r="B14216" s="144" t="s">
        <v>52600</v>
      </c>
      <c r="C14216" s="145" t="s">
        <v>52601</v>
      </c>
      <c r="D14216" s="145" t="s">
        <v>2759</v>
      </c>
      <c r="E14216" s="146">
        <v>360.89</v>
      </c>
    </row>
    <row r="14217" spans="2:5" x14ac:dyDescent="0.2">
      <c r="B14217" s="144" t="s">
        <v>52602</v>
      </c>
      <c r="C14217" s="145" t="s">
        <v>52603</v>
      </c>
      <c r="D14217" s="145" t="s">
        <v>2759</v>
      </c>
      <c r="E14217" s="146">
        <v>401</v>
      </c>
    </row>
    <row r="14218" spans="2:5" x14ac:dyDescent="0.2">
      <c r="B14218" s="144" t="s">
        <v>52604</v>
      </c>
      <c r="C14218" s="145" t="s">
        <v>52605</v>
      </c>
      <c r="D14218" s="145" t="s">
        <v>2759</v>
      </c>
      <c r="E14218" s="146">
        <v>850.18</v>
      </c>
    </row>
    <row r="14219" spans="2:5" x14ac:dyDescent="0.2">
      <c r="B14219" s="144" t="s">
        <v>52606</v>
      </c>
      <c r="C14219" s="145" t="s">
        <v>52607</v>
      </c>
      <c r="D14219" s="145" t="s">
        <v>2759</v>
      </c>
      <c r="E14219" s="146">
        <v>890.22</v>
      </c>
    </row>
    <row r="14220" spans="2:5" x14ac:dyDescent="0.2">
      <c r="B14220" s="144" t="s">
        <v>52608</v>
      </c>
      <c r="C14220" s="145" t="s">
        <v>52609</v>
      </c>
      <c r="D14220" s="145" t="s">
        <v>1549</v>
      </c>
      <c r="E14220" s="146">
        <v>104.24</v>
      </c>
    </row>
    <row r="14221" spans="2:5" x14ac:dyDescent="0.2">
      <c r="B14221" s="144" t="s">
        <v>52610</v>
      </c>
      <c r="C14221" s="145" t="s">
        <v>52611</v>
      </c>
      <c r="D14221" s="145" t="s">
        <v>20799</v>
      </c>
      <c r="E14221" s="146">
        <v>10.46</v>
      </c>
    </row>
    <row r="14222" spans="2:5" x14ac:dyDescent="0.2">
      <c r="B14222" s="144" t="s">
        <v>52612</v>
      </c>
      <c r="C14222" s="145" t="s">
        <v>52613</v>
      </c>
      <c r="D14222" s="145" t="s">
        <v>1549</v>
      </c>
      <c r="E14222" s="146">
        <v>16.02</v>
      </c>
    </row>
    <row r="14223" spans="2:5" x14ac:dyDescent="0.2">
      <c r="B14223" s="144" t="s">
        <v>52614</v>
      </c>
      <c r="C14223" s="145" t="s">
        <v>52615</v>
      </c>
      <c r="D14223" s="145" t="s">
        <v>1549</v>
      </c>
      <c r="E14223" s="146">
        <v>14.61</v>
      </c>
    </row>
    <row r="14224" spans="2:5" x14ac:dyDescent="0.2">
      <c r="B14224" s="144" t="s">
        <v>52616</v>
      </c>
      <c r="C14224" s="145" t="s">
        <v>52617</v>
      </c>
      <c r="D14224" s="145" t="s">
        <v>1549</v>
      </c>
      <c r="E14224" s="146">
        <v>40.67</v>
      </c>
    </row>
    <row r="14225" spans="2:5" x14ac:dyDescent="0.2">
      <c r="B14225" s="144" t="s">
        <v>52618</v>
      </c>
      <c r="C14225" s="145" t="s">
        <v>52619</v>
      </c>
      <c r="D14225" s="145" t="s">
        <v>1549</v>
      </c>
      <c r="E14225" s="146">
        <v>37.72</v>
      </c>
    </row>
    <row r="14226" spans="2:5" x14ac:dyDescent="0.2">
      <c r="B14226" s="144" t="s">
        <v>52620</v>
      </c>
      <c r="C14226" s="145" t="s">
        <v>52621</v>
      </c>
      <c r="D14226" s="145" t="s">
        <v>1549</v>
      </c>
      <c r="E14226" s="146">
        <v>32.31</v>
      </c>
    </row>
    <row r="14227" spans="2:5" x14ac:dyDescent="0.2">
      <c r="B14227" s="144" t="s">
        <v>52622</v>
      </c>
      <c r="C14227" s="145" t="s">
        <v>52623</v>
      </c>
      <c r="D14227" s="145" t="s">
        <v>20799</v>
      </c>
      <c r="E14227" s="146">
        <v>23.83</v>
      </c>
    </row>
    <row r="14228" spans="2:5" x14ac:dyDescent="0.2">
      <c r="B14228" s="144" t="s">
        <v>52624</v>
      </c>
      <c r="C14228" s="145" t="s">
        <v>52625</v>
      </c>
      <c r="D14228" s="145" t="s">
        <v>20799</v>
      </c>
      <c r="E14228" s="146">
        <v>15.99</v>
      </c>
    </row>
    <row r="14229" spans="2:5" ht="15.75" x14ac:dyDescent="0.2">
      <c r="B14229" s="147" t="s">
        <v>26655</v>
      </c>
      <c r="C14229" s="147"/>
      <c r="D14229" s="147"/>
      <c r="E14229" s="147"/>
    </row>
    <row r="14230" spans="2:5" ht="25.5" x14ac:dyDescent="0.2">
      <c r="B14230" s="141" t="s">
        <v>36189</v>
      </c>
      <c r="C14230" s="142" t="s">
        <v>36190</v>
      </c>
      <c r="D14230" s="142" t="s">
        <v>36191</v>
      </c>
      <c r="E14230" s="143" t="s">
        <v>36192</v>
      </c>
    </row>
    <row r="14231" spans="2:5" x14ac:dyDescent="0.2">
      <c r="B14231" s="144" t="s">
        <v>52626</v>
      </c>
      <c r="C14231" s="145" t="s">
        <v>52627</v>
      </c>
      <c r="D14231" s="145" t="s">
        <v>2759</v>
      </c>
      <c r="E14231" s="146">
        <v>597.48</v>
      </c>
    </row>
    <row r="14232" spans="2:5" x14ac:dyDescent="0.2">
      <c r="B14232" s="144" t="s">
        <v>52628</v>
      </c>
      <c r="C14232" s="145" t="s">
        <v>52629</v>
      </c>
      <c r="D14232" s="145" t="s">
        <v>1549</v>
      </c>
      <c r="E14232" s="146">
        <v>3.98</v>
      </c>
    </row>
    <row r="14233" spans="2:5" x14ac:dyDescent="0.2">
      <c r="B14233" s="144" t="s">
        <v>52630</v>
      </c>
      <c r="C14233" s="145" t="s">
        <v>52631</v>
      </c>
      <c r="D14233" s="145" t="s">
        <v>1549</v>
      </c>
      <c r="E14233" s="146">
        <v>1.0900000000000001</v>
      </c>
    </row>
    <row r="14234" spans="2:5" x14ac:dyDescent="0.2">
      <c r="B14234" s="144" t="s">
        <v>52632</v>
      </c>
      <c r="C14234" s="145" t="s">
        <v>52633</v>
      </c>
      <c r="D14234" s="145" t="s">
        <v>1549</v>
      </c>
      <c r="E14234" s="146">
        <v>0.2</v>
      </c>
    </row>
    <row r="14235" spans="2:5" x14ac:dyDescent="0.2">
      <c r="B14235" s="144" t="s">
        <v>52634</v>
      </c>
      <c r="C14235" s="145" t="s">
        <v>52635</v>
      </c>
      <c r="D14235" s="145" t="s">
        <v>1549</v>
      </c>
      <c r="E14235" s="146">
        <v>0.65</v>
      </c>
    </row>
    <row r="14236" spans="2:5" x14ac:dyDescent="0.2">
      <c r="B14236" s="144" t="s">
        <v>52636</v>
      </c>
      <c r="C14236" s="145" t="s">
        <v>52637</v>
      </c>
      <c r="D14236" s="145" t="s">
        <v>1770</v>
      </c>
      <c r="E14236" s="146">
        <v>30.4</v>
      </c>
    </row>
    <row r="14237" spans="2:5" x14ac:dyDescent="0.2">
      <c r="B14237" s="144" t="s">
        <v>52638</v>
      </c>
      <c r="C14237" s="145" t="s">
        <v>52639</v>
      </c>
      <c r="D14237" s="145" t="s">
        <v>2759</v>
      </c>
      <c r="E14237" s="146">
        <v>43.78</v>
      </c>
    </row>
    <row r="14238" spans="2:5" x14ac:dyDescent="0.2">
      <c r="B14238" s="144" t="s">
        <v>52640</v>
      </c>
      <c r="C14238" s="145" t="s">
        <v>52641</v>
      </c>
      <c r="D14238" s="145" t="s">
        <v>2759</v>
      </c>
      <c r="E14238" s="146">
        <v>84.79</v>
      </c>
    </row>
    <row r="14239" spans="2:5" x14ac:dyDescent="0.2">
      <c r="B14239" s="144" t="s">
        <v>52642</v>
      </c>
      <c r="C14239" s="145" t="s">
        <v>52643</v>
      </c>
      <c r="D14239" s="145" t="s">
        <v>2759</v>
      </c>
      <c r="E14239" s="146">
        <v>377.56</v>
      </c>
    </row>
    <row r="14240" spans="2:5" x14ac:dyDescent="0.2">
      <c r="B14240" s="144" t="s">
        <v>52644</v>
      </c>
      <c r="C14240" s="145" t="s">
        <v>52645</v>
      </c>
      <c r="D14240" s="145" t="s">
        <v>1770</v>
      </c>
      <c r="E14240" s="146">
        <v>31.08</v>
      </c>
    </row>
    <row r="14241" spans="2:5" x14ac:dyDescent="0.2">
      <c r="B14241" s="144" t="s">
        <v>52646</v>
      </c>
      <c r="C14241" s="145" t="s">
        <v>52647</v>
      </c>
      <c r="D14241" s="145" t="s">
        <v>1770</v>
      </c>
      <c r="E14241" s="146">
        <v>18.690000000000001</v>
      </c>
    </row>
    <row r="14242" spans="2:5" x14ac:dyDescent="0.2">
      <c r="B14242" s="144" t="s">
        <v>52648</v>
      </c>
      <c r="C14242" s="145" t="s">
        <v>52649</v>
      </c>
      <c r="D14242" s="145" t="s">
        <v>1549</v>
      </c>
      <c r="E14242" s="146">
        <v>40</v>
      </c>
    </row>
    <row r="14243" spans="2:5" x14ac:dyDescent="0.2">
      <c r="B14243" s="144" t="s">
        <v>52650</v>
      </c>
      <c r="C14243" s="145" t="s">
        <v>52651</v>
      </c>
      <c r="D14243" s="145" t="s">
        <v>1549</v>
      </c>
      <c r="E14243" s="146">
        <v>111.25</v>
      </c>
    </row>
    <row r="14244" spans="2:5" x14ac:dyDescent="0.2">
      <c r="B14244" s="144" t="s">
        <v>52652</v>
      </c>
      <c r="C14244" s="145" t="s">
        <v>52653</v>
      </c>
      <c r="D14244" s="145" t="s">
        <v>1549</v>
      </c>
      <c r="E14244" s="146">
        <v>40</v>
      </c>
    </row>
    <row r="14245" spans="2:5" x14ac:dyDescent="0.2">
      <c r="B14245" s="144" t="s">
        <v>52654</v>
      </c>
      <c r="C14245" s="145" t="s">
        <v>52655</v>
      </c>
      <c r="D14245" s="145" t="s">
        <v>1549</v>
      </c>
      <c r="E14245" s="146">
        <v>111.25</v>
      </c>
    </row>
    <row r="14246" spans="2:5" x14ac:dyDescent="0.2">
      <c r="B14246" s="144" t="s">
        <v>52656</v>
      </c>
      <c r="C14246" s="145" t="s">
        <v>52657</v>
      </c>
      <c r="D14246" s="145" t="s">
        <v>1549</v>
      </c>
      <c r="E14246" s="146">
        <v>59.19</v>
      </c>
    </row>
    <row r="14247" spans="2:5" x14ac:dyDescent="0.2">
      <c r="B14247" s="144" t="s">
        <v>52658</v>
      </c>
      <c r="C14247" s="145" t="s">
        <v>52659</v>
      </c>
      <c r="D14247" s="145" t="s">
        <v>1770</v>
      </c>
      <c r="E14247" s="146">
        <v>31.7</v>
      </c>
    </row>
    <row r="14248" spans="2:5" x14ac:dyDescent="0.2">
      <c r="B14248" s="144" t="s">
        <v>52660</v>
      </c>
      <c r="C14248" s="145" t="s">
        <v>52661</v>
      </c>
      <c r="D14248" s="145" t="s">
        <v>1770</v>
      </c>
      <c r="E14248" s="146">
        <v>39.450000000000003</v>
      </c>
    </row>
    <row r="14249" spans="2:5" x14ac:dyDescent="0.2">
      <c r="B14249" s="144" t="s">
        <v>52662</v>
      </c>
      <c r="C14249" s="145" t="s">
        <v>52663</v>
      </c>
      <c r="D14249" s="145" t="s">
        <v>1549</v>
      </c>
      <c r="E14249" s="146">
        <v>34.869999999999997</v>
      </c>
    </row>
    <row r="14250" spans="2:5" x14ac:dyDescent="0.2">
      <c r="B14250" s="144" t="s">
        <v>52664</v>
      </c>
      <c r="C14250" s="145" t="s">
        <v>52665</v>
      </c>
      <c r="D14250" s="145" t="s">
        <v>1549</v>
      </c>
      <c r="E14250" s="146">
        <v>2.46</v>
      </c>
    </row>
    <row r="14251" spans="2:5" x14ac:dyDescent="0.2">
      <c r="B14251" s="144" t="s">
        <v>52666</v>
      </c>
      <c r="C14251" s="145" t="s">
        <v>52667</v>
      </c>
      <c r="D14251" s="145" t="s">
        <v>1549</v>
      </c>
      <c r="E14251" s="146">
        <v>18.7</v>
      </c>
    </row>
    <row r="14252" spans="2:5" x14ac:dyDescent="0.2">
      <c r="B14252" s="144" t="s">
        <v>52668</v>
      </c>
      <c r="C14252" s="145" t="s">
        <v>52669</v>
      </c>
      <c r="D14252" s="145" t="s">
        <v>1549</v>
      </c>
      <c r="E14252" s="146">
        <v>14.26</v>
      </c>
    </row>
    <row r="14253" spans="2:5" x14ac:dyDescent="0.2">
      <c r="B14253" s="144" t="s">
        <v>52670</v>
      </c>
      <c r="C14253" s="145" t="s">
        <v>52671</v>
      </c>
      <c r="D14253" s="145" t="s">
        <v>1549</v>
      </c>
      <c r="E14253" s="146">
        <v>68.92</v>
      </c>
    </row>
    <row r="14254" spans="2:5" x14ac:dyDescent="0.2">
      <c r="B14254" s="144" t="s">
        <v>52672</v>
      </c>
      <c r="C14254" s="145" t="s">
        <v>52673</v>
      </c>
      <c r="D14254" s="145" t="s">
        <v>1770</v>
      </c>
      <c r="E14254" s="146">
        <v>31.4</v>
      </c>
    </row>
    <row r="14255" spans="2:5" x14ac:dyDescent="0.2">
      <c r="B14255" s="144" t="s">
        <v>52674</v>
      </c>
      <c r="C14255" s="145" t="s">
        <v>52675</v>
      </c>
      <c r="D14255" s="145" t="s">
        <v>2759</v>
      </c>
      <c r="E14255" s="146">
        <v>457.67</v>
      </c>
    </row>
    <row r="14256" spans="2:5" x14ac:dyDescent="0.2">
      <c r="B14256" s="144" t="s">
        <v>52676</v>
      </c>
      <c r="C14256" s="145" t="s">
        <v>52677</v>
      </c>
      <c r="D14256" s="145" t="s">
        <v>2759</v>
      </c>
      <c r="E14256" s="146">
        <v>516.30999999999995</v>
      </c>
    </row>
    <row r="14257" spans="2:5" x14ac:dyDescent="0.2">
      <c r="B14257" s="144" t="s">
        <v>52678</v>
      </c>
      <c r="C14257" s="145" t="s">
        <v>52679</v>
      </c>
      <c r="D14257" s="145" t="s">
        <v>2759</v>
      </c>
      <c r="E14257" s="146">
        <v>345.88</v>
      </c>
    </row>
    <row r="14258" spans="2:5" x14ac:dyDescent="0.2">
      <c r="B14258" s="144" t="s">
        <v>52680</v>
      </c>
      <c r="C14258" s="145" t="s">
        <v>52681</v>
      </c>
      <c r="D14258" s="145" t="s">
        <v>2759</v>
      </c>
      <c r="E14258" s="146">
        <v>559.66999999999996</v>
      </c>
    </row>
    <row r="14259" spans="2:5" x14ac:dyDescent="0.2">
      <c r="B14259" s="144" t="s">
        <v>52682</v>
      </c>
      <c r="C14259" s="145" t="s">
        <v>52683</v>
      </c>
      <c r="D14259" s="145" t="s">
        <v>1549</v>
      </c>
      <c r="E14259" s="146">
        <v>2.0099999999999998</v>
      </c>
    </row>
    <row r="14260" spans="2:5" x14ac:dyDescent="0.2">
      <c r="B14260" s="144" t="s">
        <v>52684</v>
      </c>
      <c r="C14260" s="145" t="s">
        <v>52685</v>
      </c>
      <c r="D14260" s="145" t="s">
        <v>5902</v>
      </c>
      <c r="E14260" s="146">
        <v>10.9</v>
      </c>
    </row>
    <row r="14261" spans="2:5" x14ac:dyDescent="0.2">
      <c r="B14261" s="144" t="s">
        <v>52686</v>
      </c>
      <c r="C14261" s="145" t="s">
        <v>52687</v>
      </c>
      <c r="D14261" s="145" t="s">
        <v>1549</v>
      </c>
      <c r="E14261" s="146">
        <v>1.74</v>
      </c>
    </row>
    <row r="14262" spans="2:5" x14ac:dyDescent="0.2">
      <c r="B14262" s="144" t="s">
        <v>52688</v>
      </c>
      <c r="C14262" s="145" t="s">
        <v>52689</v>
      </c>
      <c r="D14262" s="145" t="s">
        <v>1549</v>
      </c>
      <c r="E14262" s="146">
        <v>2.4700000000000002</v>
      </c>
    </row>
    <row r="14263" spans="2:5" x14ac:dyDescent="0.2">
      <c r="B14263" s="144" t="s">
        <v>52690</v>
      </c>
      <c r="C14263" s="145" t="s">
        <v>52691</v>
      </c>
      <c r="D14263" s="145" t="s">
        <v>1549</v>
      </c>
      <c r="E14263" s="146">
        <v>1.8</v>
      </c>
    </row>
    <row r="14264" spans="2:5" x14ac:dyDescent="0.2">
      <c r="B14264" s="144" t="s">
        <v>52692</v>
      </c>
      <c r="C14264" s="145" t="s">
        <v>52693</v>
      </c>
      <c r="D14264" s="145" t="s">
        <v>1549</v>
      </c>
      <c r="E14264" s="146">
        <v>1.4</v>
      </c>
    </row>
    <row r="14265" spans="2:5" x14ac:dyDescent="0.2">
      <c r="B14265" s="144" t="s">
        <v>52694</v>
      </c>
      <c r="C14265" s="145" t="s">
        <v>52695</v>
      </c>
      <c r="D14265" s="145" t="s">
        <v>1549</v>
      </c>
      <c r="E14265" s="146">
        <v>2.96</v>
      </c>
    </row>
    <row r="14266" spans="2:5" x14ac:dyDescent="0.2">
      <c r="B14266" s="144" t="s">
        <v>52696</v>
      </c>
      <c r="C14266" s="145" t="s">
        <v>52697</v>
      </c>
      <c r="D14266" s="145" t="s">
        <v>1549</v>
      </c>
      <c r="E14266" s="146">
        <v>2.44</v>
      </c>
    </row>
    <row r="14267" spans="2:5" x14ac:dyDescent="0.2">
      <c r="B14267" s="144" t="s">
        <v>52698</v>
      </c>
      <c r="C14267" s="145" t="s">
        <v>52699</v>
      </c>
      <c r="D14267" s="145" t="s">
        <v>1549</v>
      </c>
      <c r="E14267" s="146">
        <v>1.79</v>
      </c>
    </row>
    <row r="14268" spans="2:5" x14ac:dyDescent="0.2">
      <c r="B14268" s="144" t="s">
        <v>52700</v>
      </c>
      <c r="C14268" s="145" t="s">
        <v>52701</v>
      </c>
      <c r="D14268" s="145" t="s">
        <v>1549</v>
      </c>
      <c r="E14268" s="146">
        <v>1.82</v>
      </c>
    </row>
    <row r="14269" spans="2:5" x14ac:dyDescent="0.2">
      <c r="B14269" s="144" t="s">
        <v>52702</v>
      </c>
      <c r="C14269" s="145" t="s">
        <v>52703</v>
      </c>
      <c r="D14269" s="145" t="s">
        <v>1549</v>
      </c>
      <c r="E14269" s="146">
        <v>2.2999999999999998</v>
      </c>
    </row>
    <row r="14270" spans="2:5" x14ac:dyDescent="0.2">
      <c r="B14270" s="144" t="s">
        <v>52704</v>
      </c>
      <c r="C14270" s="145" t="s">
        <v>52705</v>
      </c>
      <c r="D14270" s="145" t="s">
        <v>1549</v>
      </c>
      <c r="E14270" s="146">
        <v>3.18</v>
      </c>
    </row>
    <row r="14271" spans="2:5" x14ac:dyDescent="0.2">
      <c r="B14271" s="144" t="s">
        <v>52706</v>
      </c>
      <c r="C14271" s="145" t="s">
        <v>52707</v>
      </c>
      <c r="D14271" s="145" t="s">
        <v>1549</v>
      </c>
      <c r="E14271" s="146">
        <v>4.3</v>
      </c>
    </row>
    <row r="14272" spans="2:5" x14ac:dyDescent="0.2">
      <c r="B14272" s="144" t="s">
        <v>52708</v>
      </c>
      <c r="C14272" s="145" t="s">
        <v>52709</v>
      </c>
      <c r="D14272" s="145" t="s">
        <v>5902</v>
      </c>
      <c r="E14272" s="146">
        <v>29.57</v>
      </c>
    </row>
    <row r="14273" spans="2:5" x14ac:dyDescent="0.2">
      <c r="B14273" s="144" t="s">
        <v>52710</v>
      </c>
      <c r="C14273" s="145" t="s">
        <v>52711</v>
      </c>
      <c r="D14273" s="145" t="s">
        <v>1549</v>
      </c>
      <c r="E14273" s="146">
        <v>6.02</v>
      </c>
    </row>
    <row r="14274" spans="2:5" x14ac:dyDescent="0.2">
      <c r="B14274" s="144" t="s">
        <v>52712</v>
      </c>
      <c r="C14274" s="145" t="s">
        <v>52713</v>
      </c>
      <c r="D14274" s="145" t="s">
        <v>1549</v>
      </c>
      <c r="E14274" s="146">
        <v>10.3</v>
      </c>
    </row>
    <row r="14275" spans="2:5" x14ac:dyDescent="0.2">
      <c r="B14275" s="144" t="s">
        <v>52714</v>
      </c>
      <c r="C14275" s="145" t="s">
        <v>52715</v>
      </c>
      <c r="D14275" s="145" t="s">
        <v>1549</v>
      </c>
      <c r="E14275" s="146">
        <v>42.22</v>
      </c>
    </row>
    <row r="14276" spans="2:5" x14ac:dyDescent="0.2">
      <c r="B14276" s="144" t="s">
        <v>52716</v>
      </c>
      <c r="C14276" s="145" t="s">
        <v>52717</v>
      </c>
      <c r="D14276" s="145" t="s">
        <v>1549</v>
      </c>
      <c r="E14276" s="146">
        <v>51.71</v>
      </c>
    </row>
    <row r="14277" spans="2:5" x14ac:dyDescent="0.2">
      <c r="B14277" s="144" t="s">
        <v>52718</v>
      </c>
      <c r="C14277" s="145" t="s">
        <v>52719</v>
      </c>
      <c r="D14277" s="145" t="s">
        <v>1770</v>
      </c>
      <c r="E14277" s="146">
        <v>50.38</v>
      </c>
    </row>
    <row r="14278" spans="2:5" x14ac:dyDescent="0.2">
      <c r="B14278" s="144" t="s">
        <v>52720</v>
      </c>
      <c r="C14278" s="145" t="s">
        <v>52721</v>
      </c>
      <c r="D14278" s="145" t="s">
        <v>1549</v>
      </c>
      <c r="E14278" s="146">
        <v>41.98</v>
      </c>
    </row>
    <row r="14279" spans="2:5" x14ac:dyDescent="0.2">
      <c r="B14279" s="144" t="s">
        <v>52722</v>
      </c>
      <c r="C14279" s="145" t="s">
        <v>52723</v>
      </c>
      <c r="D14279" s="145" t="s">
        <v>1549</v>
      </c>
      <c r="E14279" s="146">
        <v>49.6</v>
      </c>
    </row>
    <row r="14280" spans="2:5" x14ac:dyDescent="0.2">
      <c r="B14280" s="144" t="s">
        <v>52724</v>
      </c>
      <c r="C14280" s="145" t="s">
        <v>52725</v>
      </c>
      <c r="D14280" s="145" t="s">
        <v>1549</v>
      </c>
      <c r="E14280" s="146">
        <v>19.16</v>
      </c>
    </row>
    <row r="14281" spans="2:5" x14ac:dyDescent="0.2">
      <c r="B14281" s="144" t="s">
        <v>52726</v>
      </c>
      <c r="C14281" s="145" t="s">
        <v>52727</v>
      </c>
      <c r="D14281" s="145" t="s">
        <v>1549</v>
      </c>
      <c r="E14281" s="146">
        <v>0.27</v>
      </c>
    </row>
    <row r="14282" spans="2:5" x14ac:dyDescent="0.2">
      <c r="B14282" s="144" t="s">
        <v>52728</v>
      </c>
      <c r="C14282" s="145" t="s">
        <v>52729</v>
      </c>
      <c r="D14282" s="145" t="s">
        <v>1549</v>
      </c>
      <c r="E14282" s="146">
        <v>17.03</v>
      </c>
    </row>
    <row r="14283" spans="2:5" x14ac:dyDescent="0.2">
      <c r="B14283" s="144" t="s">
        <v>52730</v>
      </c>
      <c r="C14283" s="145" t="s">
        <v>52731</v>
      </c>
      <c r="D14283" s="145" t="s">
        <v>1549</v>
      </c>
      <c r="E14283" s="146">
        <v>14.86</v>
      </c>
    </row>
    <row r="14284" spans="2:5" x14ac:dyDescent="0.2">
      <c r="B14284" s="144" t="s">
        <v>52732</v>
      </c>
      <c r="C14284" s="145" t="s">
        <v>52733</v>
      </c>
      <c r="D14284" s="145" t="s">
        <v>1549</v>
      </c>
      <c r="E14284" s="146">
        <v>17.04</v>
      </c>
    </row>
    <row r="14285" spans="2:5" x14ac:dyDescent="0.2">
      <c r="B14285" s="144" t="s">
        <v>52734</v>
      </c>
      <c r="C14285" s="145" t="s">
        <v>52735</v>
      </c>
      <c r="D14285" s="145" t="s">
        <v>2759</v>
      </c>
      <c r="E14285" s="146">
        <v>39.6</v>
      </c>
    </row>
    <row r="14286" spans="2:5" x14ac:dyDescent="0.2">
      <c r="B14286" s="144" t="s">
        <v>52736</v>
      </c>
      <c r="C14286" s="145" t="s">
        <v>52737</v>
      </c>
      <c r="D14286" s="145" t="s">
        <v>2759</v>
      </c>
      <c r="E14286" s="146">
        <v>109.13</v>
      </c>
    </row>
    <row r="14287" spans="2:5" x14ac:dyDescent="0.2">
      <c r="B14287" s="144" t="s">
        <v>52738</v>
      </c>
      <c r="C14287" s="145" t="s">
        <v>52739</v>
      </c>
      <c r="D14287" s="145" t="s">
        <v>2759</v>
      </c>
      <c r="E14287" s="146">
        <v>109.13</v>
      </c>
    </row>
    <row r="14288" spans="2:5" x14ac:dyDescent="0.2">
      <c r="B14288" s="144" t="s">
        <v>52740</v>
      </c>
      <c r="C14288" s="145" t="s">
        <v>52741</v>
      </c>
      <c r="D14288" s="145" t="s">
        <v>1549</v>
      </c>
      <c r="E14288" s="146">
        <v>177.71</v>
      </c>
    </row>
    <row r="14289" spans="2:5" x14ac:dyDescent="0.2">
      <c r="B14289" s="144" t="s">
        <v>52742</v>
      </c>
      <c r="C14289" s="145" t="s">
        <v>52743</v>
      </c>
      <c r="D14289" s="145" t="s">
        <v>1549</v>
      </c>
      <c r="E14289" s="146">
        <v>447.66</v>
      </c>
    </row>
    <row r="14290" spans="2:5" x14ac:dyDescent="0.2">
      <c r="B14290" s="144" t="s">
        <v>52744</v>
      </c>
      <c r="C14290" s="145" t="s">
        <v>52745</v>
      </c>
      <c r="D14290" s="145" t="s">
        <v>1549</v>
      </c>
      <c r="E14290" s="146">
        <v>1.62</v>
      </c>
    </row>
    <row r="14291" spans="2:5" x14ac:dyDescent="0.2">
      <c r="B14291" s="144" t="s">
        <v>52746</v>
      </c>
      <c r="C14291" s="145" t="s">
        <v>52747</v>
      </c>
      <c r="D14291" s="145" t="s">
        <v>1549</v>
      </c>
      <c r="E14291" s="146">
        <v>0.71</v>
      </c>
    </row>
    <row r="14292" spans="2:5" x14ac:dyDescent="0.2">
      <c r="B14292" s="144" t="s">
        <v>52748</v>
      </c>
      <c r="C14292" s="145" t="s">
        <v>52749</v>
      </c>
      <c r="D14292" s="145" t="s">
        <v>1549</v>
      </c>
      <c r="E14292" s="146">
        <v>1.05</v>
      </c>
    </row>
    <row r="14293" spans="2:5" x14ac:dyDescent="0.2">
      <c r="B14293" s="144" t="s">
        <v>52750</v>
      </c>
      <c r="C14293" s="145" t="s">
        <v>52751</v>
      </c>
      <c r="D14293" s="145" t="s">
        <v>1549</v>
      </c>
      <c r="E14293" s="146">
        <v>0.6</v>
      </c>
    </row>
    <row r="14294" spans="2:5" x14ac:dyDescent="0.2">
      <c r="B14294" s="144" t="s">
        <v>52752</v>
      </c>
      <c r="C14294" s="145" t="s">
        <v>52753</v>
      </c>
      <c r="D14294" s="145" t="s">
        <v>1549</v>
      </c>
      <c r="E14294" s="146">
        <v>1.93</v>
      </c>
    </row>
    <row r="14295" spans="2:5" x14ac:dyDescent="0.2">
      <c r="B14295" s="144" t="s">
        <v>52754</v>
      </c>
      <c r="C14295" s="145" t="s">
        <v>52755</v>
      </c>
      <c r="D14295" s="145" t="s">
        <v>5902</v>
      </c>
      <c r="E14295" s="146">
        <v>30.12</v>
      </c>
    </row>
    <row r="14296" spans="2:5" x14ac:dyDescent="0.2">
      <c r="B14296" s="144" t="s">
        <v>52756</v>
      </c>
      <c r="C14296" s="145" t="s">
        <v>26793</v>
      </c>
      <c r="D14296" s="145" t="s">
        <v>2759</v>
      </c>
      <c r="E14296" s="146">
        <v>36.909999999999997</v>
      </c>
    </row>
    <row r="14297" spans="2:5" x14ac:dyDescent="0.2">
      <c r="B14297" s="144" t="s">
        <v>52757</v>
      </c>
      <c r="C14297" s="145" t="s">
        <v>52758</v>
      </c>
      <c r="D14297" s="145" t="s">
        <v>1549</v>
      </c>
      <c r="E14297" s="146">
        <v>2.35</v>
      </c>
    </row>
    <row r="14298" spans="2:5" x14ac:dyDescent="0.2">
      <c r="B14298" s="144" t="s">
        <v>52759</v>
      </c>
      <c r="C14298" s="145" t="s">
        <v>52760</v>
      </c>
      <c r="D14298" s="145" t="s">
        <v>1549</v>
      </c>
      <c r="E14298" s="146">
        <v>19.64</v>
      </c>
    </row>
    <row r="14299" spans="2:5" x14ac:dyDescent="0.2">
      <c r="B14299" s="144" t="s">
        <v>52761</v>
      </c>
      <c r="C14299" s="145" t="s">
        <v>52762</v>
      </c>
      <c r="D14299" s="145" t="s">
        <v>2759</v>
      </c>
      <c r="E14299" s="146">
        <v>7.88</v>
      </c>
    </row>
    <row r="14300" spans="2:5" x14ac:dyDescent="0.2">
      <c r="B14300" s="144" t="s">
        <v>52763</v>
      </c>
      <c r="C14300" s="145" t="s">
        <v>52764</v>
      </c>
      <c r="D14300" s="145" t="s">
        <v>2759</v>
      </c>
      <c r="E14300" s="146">
        <v>16.100000000000001</v>
      </c>
    </row>
    <row r="14301" spans="2:5" x14ac:dyDescent="0.2">
      <c r="B14301" s="144" t="s">
        <v>52765</v>
      </c>
      <c r="C14301" s="145" t="s">
        <v>52766</v>
      </c>
      <c r="D14301" s="145" t="s">
        <v>1549</v>
      </c>
      <c r="E14301" s="146">
        <v>56</v>
      </c>
    </row>
    <row r="14302" spans="2:5" x14ac:dyDescent="0.2">
      <c r="B14302" s="144" t="s">
        <v>52767</v>
      </c>
      <c r="C14302" s="145" t="s">
        <v>52768</v>
      </c>
      <c r="D14302" s="145" t="s">
        <v>2759</v>
      </c>
      <c r="E14302" s="146">
        <v>19.510000000000002</v>
      </c>
    </row>
    <row r="14303" spans="2:5" x14ac:dyDescent="0.2">
      <c r="B14303" s="144" t="s">
        <v>52769</v>
      </c>
      <c r="C14303" s="145" t="s">
        <v>52770</v>
      </c>
      <c r="D14303" s="145" t="s">
        <v>2759</v>
      </c>
      <c r="E14303" s="146">
        <v>19.37</v>
      </c>
    </row>
    <row r="14304" spans="2:5" x14ac:dyDescent="0.2">
      <c r="B14304" s="144" t="s">
        <v>52771</v>
      </c>
      <c r="C14304" s="145" t="s">
        <v>52772</v>
      </c>
      <c r="D14304" s="145" t="s">
        <v>2759</v>
      </c>
      <c r="E14304" s="146">
        <v>85.55</v>
      </c>
    </row>
    <row r="14305" spans="2:5" x14ac:dyDescent="0.2">
      <c r="B14305" s="144" t="s">
        <v>52773</v>
      </c>
      <c r="C14305" s="145" t="s">
        <v>52774</v>
      </c>
      <c r="D14305" s="145" t="s">
        <v>2759</v>
      </c>
      <c r="E14305" s="146">
        <v>104.97</v>
      </c>
    </row>
    <row r="14306" spans="2:5" x14ac:dyDescent="0.2">
      <c r="B14306" s="144" t="s">
        <v>52775</v>
      </c>
      <c r="C14306" s="145" t="s">
        <v>52776</v>
      </c>
      <c r="D14306" s="145" t="s">
        <v>2759</v>
      </c>
      <c r="E14306" s="146">
        <v>105.45</v>
      </c>
    </row>
    <row r="14307" spans="2:5" x14ac:dyDescent="0.2">
      <c r="B14307" s="144" t="s">
        <v>52777</v>
      </c>
      <c r="C14307" s="145" t="s">
        <v>52778</v>
      </c>
      <c r="D14307" s="145" t="s">
        <v>2759</v>
      </c>
      <c r="E14307" s="146">
        <v>83.61</v>
      </c>
    </row>
    <row r="14308" spans="2:5" x14ac:dyDescent="0.2">
      <c r="B14308" s="144" t="s">
        <v>52779</v>
      </c>
      <c r="C14308" s="145" t="s">
        <v>52780</v>
      </c>
      <c r="D14308" s="145" t="s">
        <v>2759</v>
      </c>
      <c r="E14308" s="146">
        <v>96.03</v>
      </c>
    </row>
    <row r="14309" spans="2:5" x14ac:dyDescent="0.2">
      <c r="B14309" s="144" t="s">
        <v>52781</v>
      </c>
      <c r="C14309" s="145" t="s">
        <v>52782</v>
      </c>
      <c r="D14309" s="145" t="s">
        <v>2759</v>
      </c>
      <c r="E14309" s="146">
        <v>27.77</v>
      </c>
    </row>
    <row r="14310" spans="2:5" x14ac:dyDescent="0.2">
      <c r="B14310" s="144" t="s">
        <v>52783</v>
      </c>
      <c r="C14310" s="145" t="s">
        <v>52784</v>
      </c>
      <c r="D14310" s="145" t="s">
        <v>2759</v>
      </c>
      <c r="E14310" s="146">
        <v>38.44</v>
      </c>
    </row>
    <row r="14311" spans="2:5" x14ac:dyDescent="0.2">
      <c r="B14311" s="144" t="s">
        <v>52785</v>
      </c>
      <c r="C14311" s="145" t="s">
        <v>52786</v>
      </c>
      <c r="D14311" s="145" t="s">
        <v>2759</v>
      </c>
      <c r="E14311" s="146">
        <v>8.5</v>
      </c>
    </row>
    <row r="14312" spans="2:5" x14ac:dyDescent="0.2">
      <c r="B14312" s="144" t="s">
        <v>52787</v>
      </c>
      <c r="C14312" s="145" t="s">
        <v>52788</v>
      </c>
      <c r="D14312" s="145" t="s">
        <v>2759</v>
      </c>
      <c r="E14312" s="146">
        <v>40.15</v>
      </c>
    </row>
    <row r="14313" spans="2:5" x14ac:dyDescent="0.2">
      <c r="B14313" s="144" t="s">
        <v>52789</v>
      </c>
      <c r="C14313" s="145" t="s">
        <v>52790</v>
      </c>
      <c r="D14313" s="145" t="s">
        <v>2759</v>
      </c>
      <c r="E14313" s="146">
        <v>113.79</v>
      </c>
    </row>
    <row r="14314" spans="2:5" x14ac:dyDescent="0.2">
      <c r="B14314" s="144" t="s">
        <v>52791</v>
      </c>
      <c r="C14314" s="145" t="s">
        <v>52792</v>
      </c>
      <c r="D14314" s="145" t="s">
        <v>2759</v>
      </c>
      <c r="E14314" s="146">
        <v>24.59</v>
      </c>
    </row>
    <row r="14315" spans="2:5" x14ac:dyDescent="0.2">
      <c r="B14315" s="144" t="s">
        <v>52793</v>
      </c>
      <c r="C14315" s="145" t="s">
        <v>26850</v>
      </c>
      <c r="D14315" s="145" t="s">
        <v>2759</v>
      </c>
      <c r="E14315" s="146">
        <v>33.020000000000003</v>
      </c>
    </row>
    <row r="14316" spans="2:5" x14ac:dyDescent="0.2">
      <c r="B14316" s="144" t="s">
        <v>52794</v>
      </c>
      <c r="C14316" s="145" t="s">
        <v>52795</v>
      </c>
      <c r="D14316" s="145" t="s">
        <v>2759</v>
      </c>
      <c r="E14316" s="146">
        <v>213.52</v>
      </c>
    </row>
    <row r="14317" spans="2:5" x14ac:dyDescent="0.2">
      <c r="B14317" s="144" t="s">
        <v>52796</v>
      </c>
      <c r="C14317" s="145" t="s">
        <v>52797</v>
      </c>
      <c r="D14317" s="145" t="s">
        <v>2759</v>
      </c>
      <c r="E14317" s="146">
        <v>185.11</v>
      </c>
    </row>
    <row r="14318" spans="2:5" x14ac:dyDescent="0.2">
      <c r="B14318" s="144" t="s">
        <v>52798</v>
      </c>
      <c r="C14318" s="145" t="s">
        <v>52799</v>
      </c>
      <c r="D14318" s="145" t="s">
        <v>2759</v>
      </c>
      <c r="E14318" s="146">
        <v>169.64</v>
      </c>
    </row>
    <row r="14319" spans="2:5" x14ac:dyDescent="0.2">
      <c r="B14319" s="144" t="s">
        <v>52800</v>
      </c>
      <c r="C14319" s="145" t="s">
        <v>52801</v>
      </c>
      <c r="D14319" s="145" t="s">
        <v>2759</v>
      </c>
      <c r="E14319" s="146">
        <v>104.92</v>
      </c>
    </row>
    <row r="14320" spans="2:5" x14ac:dyDescent="0.2">
      <c r="B14320" s="144" t="s">
        <v>52802</v>
      </c>
      <c r="C14320" s="145" t="s">
        <v>52803</v>
      </c>
      <c r="D14320" s="145" t="s">
        <v>2759</v>
      </c>
      <c r="E14320" s="146">
        <v>104.92</v>
      </c>
    </row>
    <row r="14321" spans="2:5" x14ac:dyDescent="0.2">
      <c r="B14321" s="144" t="s">
        <v>52804</v>
      </c>
      <c r="C14321" s="145" t="s">
        <v>52805</v>
      </c>
      <c r="D14321" s="145" t="s">
        <v>1549</v>
      </c>
      <c r="E14321" s="146">
        <v>34.130000000000003</v>
      </c>
    </row>
    <row r="14322" spans="2:5" x14ac:dyDescent="0.2">
      <c r="B14322" s="144" t="s">
        <v>52806</v>
      </c>
      <c r="C14322" s="145" t="s">
        <v>52807</v>
      </c>
      <c r="D14322" s="145" t="s">
        <v>1549</v>
      </c>
      <c r="E14322" s="146">
        <v>34.75</v>
      </c>
    </row>
    <row r="14323" spans="2:5" ht="15.75" x14ac:dyDescent="0.2">
      <c r="B14323" s="147" t="s">
        <v>52808</v>
      </c>
      <c r="C14323" s="147"/>
      <c r="D14323" s="147"/>
      <c r="E14323" s="147"/>
    </row>
    <row r="14324" spans="2:5" ht="25.5" x14ac:dyDescent="0.2">
      <c r="B14324" s="141" t="s">
        <v>36189</v>
      </c>
      <c r="C14324" s="142" t="s">
        <v>36190</v>
      </c>
      <c r="D14324" s="142" t="s">
        <v>36191</v>
      </c>
      <c r="E14324" s="143" t="s">
        <v>36192</v>
      </c>
    </row>
    <row r="14325" spans="2:5" x14ac:dyDescent="0.2">
      <c r="B14325" s="144" t="s">
        <v>52809</v>
      </c>
      <c r="C14325" s="145" t="s">
        <v>52810</v>
      </c>
      <c r="D14325" s="145" t="s">
        <v>20799</v>
      </c>
      <c r="E14325" s="146">
        <v>17.190000000000001</v>
      </c>
    </row>
    <row r="14326" spans="2:5" x14ac:dyDescent="0.2">
      <c r="B14326" s="144" t="s">
        <v>52811</v>
      </c>
      <c r="C14326" s="145" t="s">
        <v>52812</v>
      </c>
      <c r="D14326" s="145" t="s">
        <v>20799</v>
      </c>
      <c r="E14326" s="146">
        <v>4.8499999999999996</v>
      </c>
    </row>
    <row r="14327" spans="2:5" x14ac:dyDescent="0.2">
      <c r="B14327" s="144" t="s">
        <v>52813</v>
      </c>
      <c r="C14327" s="145" t="s">
        <v>52814</v>
      </c>
      <c r="D14327" s="145" t="s">
        <v>5902</v>
      </c>
      <c r="E14327" s="146">
        <v>1.1499999999999999</v>
      </c>
    </row>
    <row r="14328" spans="2:5" x14ac:dyDescent="0.2">
      <c r="B14328" s="144" t="s">
        <v>52815</v>
      </c>
      <c r="C14328" s="145" t="s">
        <v>52816</v>
      </c>
      <c r="D14328" s="145" t="s">
        <v>5902</v>
      </c>
      <c r="E14328" s="146">
        <v>13.86</v>
      </c>
    </row>
    <row r="14329" spans="2:5" x14ac:dyDescent="0.2">
      <c r="B14329" s="144" t="s">
        <v>52817</v>
      </c>
      <c r="C14329" s="145" t="s">
        <v>52818</v>
      </c>
      <c r="D14329" s="145" t="s">
        <v>5902</v>
      </c>
      <c r="E14329" s="146">
        <v>3.15</v>
      </c>
    </row>
    <row r="14330" spans="2:5" x14ac:dyDescent="0.2">
      <c r="B14330" s="144" t="s">
        <v>52819</v>
      </c>
      <c r="C14330" s="145" t="s">
        <v>52820</v>
      </c>
      <c r="D14330" s="145" t="s">
        <v>20799</v>
      </c>
      <c r="E14330" s="146">
        <v>21.21</v>
      </c>
    </row>
    <row r="14331" spans="2:5" x14ac:dyDescent="0.2">
      <c r="B14331" s="144" t="s">
        <v>52821</v>
      </c>
      <c r="C14331" s="145" t="s">
        <v>52822</v>
      </c>
      <c r="D14331" s="145" t="s">
        <v>20799</v>
      </c>
      <c r="E14331" s="146">
        <v>21.21</v>
      </c>
    </row>
    <row r="14332" spans="2:5" x14ac:dyDescent="0.2">
      <c r="B14332" s="144" t="s">
        <v>52823</v>
      </c>
      <c r="C14332" s="145" t="s">
        <v>52824</v>
      </c>
      <c r="D14332" s="145" t="s">
        <v>20799</v>
      </c>
      <c r="E14332" s="146">
        <v>57.08</v>
      </c>
    </row>
    <row r="14333" spans="2:5" x14ac:dyDescent="0.2">
      <c r="B14333" s="144" t="s">
        <v>52825</v>
      </c>
      <c r="C14333" s="145" t="s">
        <v>52826</v>
      </c>
      <c r="D14333" s="145" t="s">
        <v>20799</v>
      </c>
      <c r="E14333" s="146">
        <v>24.99</v>
      </c>
    </row>
    <row r="14334" spans="2:5" x14ac:dyDescent="0.2">
      <c r="B14334" s="144" t="s">
        <v>52827</v>
      </c>
      <c r="C14334" s="145" t="s">
        <v>52828</v>
      </c>
      <c r="D14334" s="145" t="s">
        <v>1770</v>
      </c>
      <c r="E14334" s="146">
        <v>0.23</v>
      </c>
    </row>
    <row r="14335" spans="2:5" x14ac:dyDescent="0.2">
      <c r="B14335" s="144" t="s">
        <v>52829</v>
      </c>
      <c r="C14335" s="145" t="s">
        <v>52830</v>
      </c>
      <c r="D14335" s="145" t="s">
        <v>20799</v>
      </c>
      <c r="E14335" s="146">
        <v>12.68</v>
      </c>
    </row>
    <row r="14336" spans="2:5" x14ac:dyDescent="0.2">
      <c r="B14336" s="144" t="s">
        <v>52831</v>
      </c>
      <c r="C14336" s="145" t="s">
        <v>52832</v>
      </c>
      <c r="D14336" s="145" t="s">
        <v>20799</v>
      </c>
      <c r="E14336" s="146">
        <v>23.94</v>
      </c>
    </row>
    <row r="14337" spans="2:5" x14ac:dyDescent="0.2">
      <c r="B14337" s="144" t="s">
        <v>52833</v>
      </c>
      <c r="C14337" s="145" t="s">
        <v>52834</v>
      </c>
      <c r="D14337" s="145" t="s">
        <v>20799</v>
      </c>
      <c r="E14337" s="146">
        <v>11.07</v>
      </c>
    </row>
    <row r="14338" spans="2:5" x14ac:dyDescent="0.2">
      <c r="B14338" s="144" t="s">
        <v>52835</v>
      </c>
      <c r="C14338" s="145" t="s">
        <v>52836</v>
      </c>
      <c r="D14338" s="145" t="s">
        <v>5902</v>
      </c>
      <c r="E14338" s="146">
        <v>1.1499999999999999</v>
      </c>
    </row>
    <row r="14339" spans="2:5" x14ac:dyDescent="0.2">
      <c r="B14339" s="144" t="s">
        <v>52837</v>
      </c>
      <c r="C14339" s="145" t="s">
        <v>52838</v>
      </c>
      <c r="D14339" s="145" t="s">
        <v>20799</v>
      </c>
      <c r="E14339" s="146">
        <v>30.87</v>
      </c>
    </row>
    <row r="14340" spans="2:5" x14ac:dyDescent="0.2">
      <c r="B14340" s="144" t="s">
        <v>52839</v>
      </c>
      <c r="C14340" s="145" t="s">
        <v>52840</v>
      </c>
      <c r="D14340" s="145" t="s">
        <v>20799</v>
      </c>
      <c r="E14340" s="146">
        <v>17.149999999999999</v>
      </c>
    </row>
    <row r="14341" spans="2:5" x14ac:dyDescent="0.2">
      <c r="B14341" s="144" t="s">
        <v>52841</v>
      </c>
      <c r="C14341" s="145" t="s">
        <v>52842</v>
      </c>
      <c r="D14341" s="145" t="s">
        <v>1549</v>
      </c>
      <c r="E14341" s="146">
        <v>3.94</v>
      </c>
    </row>
    <row r="14342" spans="2:5" x14ac:dyDescent="0.2">
      <c r="B14342" s="144" t="s">
        <v>52843</v>
      </c>
      <c r="C14342" s="145" t="s">
        <v>52844</v>
      </c>
      <c r="D14342" s="145" t="s">
        <v>1549</v>
      </c>
      <c r="E14342" s="146">
        <v>1.69</v>
      </c>
    </row>
    <row r="14343" spans="2:5" x14ac:dyDescent="0.2">
      <c r="B14343" s="144" t="s">
        <v>52845</v>
      </c>
      <c r="C14343" s="145" t="s">
        <v>52846</v>
      </c>
      <c r="D14343" s="145" t="s">
        <v>1549</v>
      </c>
      <c r="E14343" s="146">
        <v>0.55000000000000004</v>
      </c>
    </row>
    <row r="14344" spans="2:5" x14ac:dyDescent="0.2">
      <c r="B14344" s="144" t="s">
        <v>52847</v>
      </c>
      <c r="C14344" s="145" t="s">
        <v>52848</v>
      </c>
      <c r="D14344" s="145" t="s">
        <v>20799</v>
      </c>
      <c r="E14344" s="146">
        <v>11.91</v>
      </c>
    </row>
    <row r="14345" spans="2:5" x14ac:dyDescent="0.2">
      <c r="B14345" s="144" t="s">
        <v>52849</v>
      </c>
      <c r="C14345" s="145" t="s">
        <v>52850</v>
      </c>
      <c r="D14345" s="145" t="s">
        <v>20799</v>
      </c>
      <c r="E14345" s="146">
        <v>7.1</v>
      </c>
    </row>
    <row r="14346" spans="2:5" x14ac:dyDescent="0.2">
      <c r="B14346" s="144" t="s">
        <v>52851</v>
      </c>
      <c r="C14346" s="145" t="s">
        <v>52852</v>
      </c>
      <c r="D14346" s="145" t="s">
        <v>20799</v>
      </c>
      <c r="E14346" s="146">
        <v>12.08</v>
      </c>
    </row>
    <row r="14347" spans="2:5" x14ac:dyDescent="0.2">
      <c r="B14347" s="144" t="s">
        <v>52853</v>
      </c>
      <c r="C14347" s="145" t="s">
        <v>52854</v>
      </c>
      <c r="D14347" s="145" t="s">
        <v>5902</v>
      </c>
      <c r="E14347" s="146">
        <v>2.87</v>
      </c>
    </row>
    <row r="14348" spans="2:5" x14ac:dyDescent="0.2">
      <c r="B14348" s="144" t="s">
        <v>52855</v>
      </c>
      <c r="C14348" s="145" t="s">
        <v>52856</v>
      </c>
      <c r="D14348" s="145" t="s">
        <v>5902</v>
      </c>
      <c r="E14348" s="146">
        <v>4.78</v>
      </c>
    </row>
    <row r="14349" spans="2:5" x14ac:dyDescent="0.2">
      <c r="B14349" s="144" t="s">
        <v>52857</v>
      </c>
      <c r="C14349" s="145" t="s">
        <v>52858</v>
      </c>
      <c r="D14349" s="145" t="s">
        <v>5902</v>
      </c>
      <c r="E14349" s="146">
        <v>9.1</v>
      </c>
    </row>
    <row r="14350" spans="2:5" x14ac:dyDescent="0.2">
      <c r="B14350" s="144" t="s">
        <v>52859</v>
      </c>
      <c r="C14350" s="145" t="s">
        <v>52860</v>
      </c>
      <c r="D14350" s="145" t="s">
        <v>5902</v>
      </c>
      <c r="E14350" s="146">
        <v>2.92</v>
      </c>
    </row>
    <row r="14351" spans="2:5" x14ac:dyDescent="0.2">
      <c r="B14351" s="144" t="s">
        <v>52861</v>
      </c>
      <c r="C14351" s="145" t="s">
        <v>52862</v>
      </c>
      <c r="D14351" s="145" t="s">
        <v>5902</v>
      </c>
      <c r="E14351" s="146">
        <v>13.91</v>
      </c>
    </row>
    <row r="14352" spans="2:5" x14ac:dyDescent="0.2">
      <c r="B14352" s="144" t="s">
        <v>52863</v>
      </c>
      <c r="C14352" s="145" t="s">
        <v>52864</v>
      </c>
      <c r="D14352" s="145" t="s">
        <v>20799</v>
      </c>
      <c r="E14352" s="146">
        <v>49.53</v>
      </c>
    </row>
    <row r="14353" spans="2:5" x14ac:dyDescent="0.2">
      <c r="B14353" s="144" t="s">
        <v>52865</v>
      </c>
      <c r="C14353" s="145" t="s">
        <v>52866</v>
      </c>
      <c r="D14353" s="145" t="s">
        <v>20799</v>
      </c>
      <c r="E14353" s="146">
        <v>53.03</v>
      </c>
    </row>
    <row r="14354" spans="2:5" x14ac:dyDescent="0.2">
      <c r="B14354" s="144" t="s">
        <v>52867</v>
      </c>
      <c r="C14354" s="145" t="s">
        <v>52868</v>
      </c>
      <c r="D14354" s="145" t="s">
        <v>5902</v>
      </c>
      <c r="E14354" s="146">
        <v>12.61</v>
      </c>
    </row>
    <row r="14355" spans="2:5" x14ac:dyDescent="0.2">
      <c r="B14355" s="144" t="s">
        <v>52869</v>
      </c>
      <c r="C14355" s="145" t="s">
        <v>52870</v>
      </c>
      <c r="D14355" s="145" t="s">
        <v>20799</v>
      </c>
      <c r="E14355" s="146">
        <v>25.35</v>
      </c>
    </row>
    <row r="14356" spans="2:5" x14ac:dyDescent="0.2">
      <c r="B14356" s="144" t="s">
        <v>52871</v>
      </c>
      <c r="C14356" s="145" t="s">
        <v>52872</v>
      </c>
      <c r="D14356" s="145" t="s">
        <v>20799</v>
      </c>
      <c r="E14356" s="146">
        <v>46.22</v>
      </c>
    </row>
    <row r="14357" spans="2:5" x14ac:dyDescent="0.2">
      <c r="B14357" s="144" t="s">
        <v>52873</v>
      </c>
      <c r="C14357" s="145" t="s">
        <v>52874</v>
      </c>
      <c r="D14357" s="145" t="s">
        <v>20799</v>
      </c>
      <c r="E14357" s="146">
        <v>28.48</v>
      </c>
    </row>
    <row r="14358" spans="2:5" x14ac:dyDescent="0.2">
      <c r="B14358" s="144" t="s">
        <v>52875</v>
      </c>
      <c r="C14358" s="145" t="s">
        <v>52876</v>
      </c>
      <c r="D14358" s="145" t="s">
        <v>5902</v>
      </c>
      <c r="E14358" s="146">
        <v>30.65</v>
      </c>
    </row>
    <row r="14359" spans="2:5" x14ac:dyDescent="0.2">
      <c r="B14359" s="144" t="s">
        <v>52877</v>
      </c>
      <c r="C14359" s="145" t="s">
        <v>52878</v>
      </c>
      <c r="D14359" s="145" t="s">
        <v>20799</v>
      </c>
      <c r="E14359" s="146">
        <v>13.32</v>
      </c>
    </row>
    <row r="14360" spans="2:5" x14ac:dyDescent="0.2">
      <c r="B14360" s="144" t="s">
        <v>52879</v>
      </c>
      <c r="C14360" s="145" t="s">
        <v>52880</v>
      </c>
      <c r="D14360" s="145" t="s">
        <v>20799</v>
      </c>
      <c r="E14360" s="146">
        <v>22.52</v>
      </c>
    </row>
    <row r="14361" spans="2:5" x14ac:dyDescent="0.2">
      <c r="B14361" s="144" t="s">
        <v>52881</v>
      </c>
      <c r="C14361" s="145" t="s">
        <v>52882</v>
      </c>
      <c r="D14361" s="145" t="s">
        <v>20799</v>
      </c>
      <c r="E14361" s="146">
        <v>29.7</v>
      </c>
    </row>
    <row r="14362" spans="2:5" x14ac:dyDescent="0.2">
      <c r="B14362" s="144" t="s">
        <v>52883</v>
      </c>
      <c r="C14362" s="145" t="s">
        <v>52884</v>
      </c>
      <c r="D14362" s="145" t="s">
        <v>5902</v>
      </c>
      <c r="E14362" s="146">
        <v>12.56</v>
      </c>
    </row>
    <row r="14363" spans="2:5" x14ac:dyDescent="0.2">
      <c r="B14363" s="144" t="s">
        <v>52885</v>
      </c>
      <c r="C14363" s="145" t="s">
        <v>52886</v>
      </c>
      <c r="D14363" s="145" t="s">
        <v>20799</v>
      </c>
      <c r="E14363" s="146">
        <v>13.49</v>
      </c>
    </row>
    <row r="14364" spans="2:5" x14ac:dyDescent="0.2">
      <c r="B14364" s="144" t="s">
        <v>52887</v>
      </c>
      <c r="C14364" s="145" t="s">
        <v>52888</v>
      </c>
      <c r="D14364" s="145" t="s">
        <v>20799</v>
      </c>
      <c r="E14364" s="146">
        <v>19.649999999999999</v>
      </c>
    </row>
    <row r="14365" spans="2:5" x14ac:dyDescent="0.2">
      <c r="B14365" s="144" t="s">
        <v>52889</v>
      </c>
      <c r="C14365" s="145" t="s">
        <v>52890</v>
      </c>
      <c r="D14365" s="145" t="s">
        <v>20799</v>
      </c>
      <c r="E14365" s="146">
        <v>39.909999999999997</v>
      </c>
    </row>
    <row r="14366" spans="2:5" x14ac:dyDescent="0.2">
      <c r="B14366" s="144" t="s">
        <v>52891</v>
      </c>
      <c r="C14366" s="145" t="s">
        <v>52892</v>
      </c>
      <c r="D14366" s="145" t="s">
        <v>5902</v>
      </c>
      <c r="E14366" s="146">
        <v>1.1499999999999999</v>
      </c>
    </row>
    <row r="14367" spans="2:5" x14ac:dyDescent="0.2">
      <c r="B14367" s="144" t="s">
        <v>52893</v>
      </c>
      <c r="C14367" s="145" t="s">
        <v>52894</v>
      </c>
      <c r="D14367" s="145" t="s">
        <v>5902</v>
      </c>
      <c r="E14367" s="146">
        <v>7.63</v>
      </c>
    </row>
    <row r="14368" spans="2:5" x14ac:dyDescent="0.2">
      <c r="B14368" s="144" t="s">
        <v>52895</v>
      </c>
      <c r="C14368" s="145" t="s">
        <v>52896</v>
      </c>
      <c r="D14368" s="145" t="s">
        <v>20799</v>
      </c>
      <c r="E14368" s="146">
        <v>24.59</v>
      </c>
    </row>
    <row r="14369" spans="2:5" x14ac:dyDescent="0.2">
      <c r="B14369" s="144" t="s">
        <v>52897</v>
      </c>
      <c r="C14369" s="145" t="s">
        <v>52898</v>
      </c>
      <c r="D14369" s="145" t="s">
        <v>20799</v>
      </c>
      <c r="E14369" s="146">
        <v>16.399999999999999</v>
      </c>
    </row>
    <row r="14370" spans="2:5" x14ac:dyDescent="0.2">
      <c r="B14370" s="144" t="s">
        <v>52899</v>
      </c>
      <c r="C14370" s="145" t="s">
        <v>52900</v>
      </c>
      <c r="D14370" s="145" t="s">
        <v>20799</v>
      </c>
      <c r="E14370" s="146">
        <v>13.23</v>
      </c>
    </row>
    <row r="14371" spans="2:5" x14ac:dyDescent="0.2">
      <c r="B14371" s="144" t="s">
        <v>52901</v>
      </c>
      <c r="C14371" s="145" t="s">
        <v>52902</v>
      </c>
      <c r="D14371" s="145" t="s">
        <v>20799</v>
      </c>
      <c r="E14371" s="146">
        <v>29.47</v>
      </c>
    </row>
    <row r="14372" spans="2:5" x14ac:dyDescent="0.2">
      <c r="B14372" s="144" t="s">
        <v>52903</v>
      </c>
      <c r="C14372" s="145" t="s">
        <v>52904</v>
      </c>
      <c r="D14372" s="145" t="s">
        <v>20799</v>
      </c>
      <c r="E14372" s="146">
        <v>32.380000000000003</v>
      </c>
    </row>
    <row r="14373" spans="2:5" x14ac:dyDescent="0.2">
      <c r="B14373" s="144" t="s">
        <v>52905</v>
      </c>
      <c r="C14373" s="145" t="s">
        <v>52906</v>
      </c>
      <c r="D14373" s="145" t="s">
        <v>20799</v>
      </c>
      <c r="E14373" s="146">
        <v>26.04</v>
      </c>
    </row>
    <row r="14374" spans="2:5" x14ac:dyDescent="0.2">
      <c r="B14374" s="144" t="s">
        <v>52907</v>
      </c>
      <c r="C14374" s="145" t="s">
        <v>52908</v>
      </c>
      <c r="D14374" s="145" t="s">
        <v>20799</v>
      </c>
      <c r="E14374" s="146">
        <v>46.96</v>
      </c>
    </row>
    <row r="14375" spans="2:5" x14ac:dyDescent="0.2">
      <c r="B14375" s="144" t="s">
        <v>52909</v>
      </c>
      <c r="C14375" s="145" t="s">
        <v>52910</v>
      </c>
      <c r="D14375" s="145" t="s">
        <v>5902</v>
      </c>
      <c r="E14375" s="146">
        <v>8.93</v>
      </c>
    </row>
    <row r="14376" spans="2:5" x14ac:dyDescent="0.2">
      <c r="B14376" s="144" t="s">
        <v>52911</v>
      </c>
      <c r="C14376" s="145" t="s">
        <v>52912</v>
      </c>
      <c r="D14376" s="145" t="s">
        <v>20799</v>
      </c>
      <c r="E14376" s="146">
        <v>15.61</v>
      </c>
    </row>
    <row r="14377" spans="2:5" x14ac:dyDescent="0.2">
      <c r="B14377" s="144" t="s">
        <v>52913</v>
      </c>
      <c r="C14377" s="145" t="s">
        <v>52914</v>
      </c>
      <c r="D14377" s="145" t="s">
        <v>20799</v>
      </c>
      <c r="E14377" s="146">
        <v>49.8</v>
      </c>
    </row>
    <row r="14378" spans="2:5" x14ac:dyDescent="0.2">
      <c r="B14378" s="144" t="s">
        <v>52915</v>
      </c>
      <c r="C14378" s="145" t="s">
        <v>52916</v>
      </c>
      <c r="D14378" s="145" t="s">
        <v>20799</v>
      </c>
      <c r="E14378" s="146">
        <v>42</v>
      </c>
    </row>
    <row r="14379" spans="2:5" x14ac:dyDescent="0.2">
      <c r="B14379" s="144" t="s">
        <v>52917</v>
      </c>
      <c r="C14379" s="145" t="s">
        <v>52918</v>
      </c>
      <c r="D14379" s="145" t="s">
        <v>20799</v>
      </c>
      <c r="E14379" s="146">
        <v>24.93</v>
      </c>
    </row>
    <row r="14380" spans="2:5" x14ac:dyDescent="0.2">
      <c r="B14380" s="144" t="s">
        <v>52919</v>
      </c>
      <c r="C14380" s="145" t="s">
        <v>52920</v>
      </c>
      <c r="D14380" s="145" t="s">
        <v>20799</v>
      </c>
      <c r="E14380" s="146">
        <v>26.7</v>
      </c>
    </row>
    <row r="14381" spans="2:5" x14ac:dyDescent="0.2">
      <c r="B14381" s="144" t="s">
        <v>52921</v>
      </c>
      <c r="C14381" s="145" t="s">
        <v>52922</v>
      </c>
      <c r="D14381" s="145" t="s">
        <v>20799</v>
      </c>
      <c r="E14381" s="146">
        <v>21.25</v>
      </c>
    </row>
    <row r="14382" spans="2:5" x14ac:dyDescent="0.2">
      <c r="B14382" s="144" t="s">
        <v>52923</v>
      </c>
      <c r="C14382" s="145" t="s">
        <v>52924</v>
      </c>
      <c r="D14382" s="145" t="s">
        <v>20799</v>
      </c>
      <c r="E14382" s="146">
        <v>24.59</v>
      </c>
    </row>
    <row r="14383" spans="2:5" x14ac:dyDescent="0.2">
      <c r="B14383" s="144" t="s">
        <v>52925</v>
      </c>
      <c r="C14383" s="145" t="s">
        <v>52926</v>
      </c>
      <c r="D14383" s="145" t="s">
        <v>5902</v>
      </c>
      <c r="E14383" s="146">
        <v>3.15</v>
      </c>
    </row>
    <row r="14384" spans="2:5" x14ac:dyDescent="0.2">
      <c r="B14384" s="144" t="s">
        <v>52927</v>
      </c>
      <c r="C14384" s="145" t="s">
        <v>52928</v>
      </c>
      <c r="D14384" s="145" t="s">
        <v>20799</v>
      </c>
      <c r="E14384" s="146">
        <v>7.83</v>
      </c>
    </row>
    <row r="14385" spans="2:5" x14ac:dyDescent="0.2">
      <c r="B14385" s="144" t="s">
        <v>52929</v>
      </c>
      <c r="C14385" s="145" t="s">
        <v>52930</v>
      </c>
      <c r="D14385" s="145" t="s">
        <v>20799</v>
      </c>
      <c r="E14385" s="146">
        <v>19.77</v>
      </c>
    </row>
    <row r="14386" spans="2:5" x14ac:dyDescent="0.2">
      <c r="B14386" s="144" t="s">
        <v>52931</v>
      </c>
      <c r="C14386" s="145" t="s">
        <v>52932</v>
      </c>
      <c r="D14386" s="145" t="s">
        <v>1549</v>
      </c>
      <c r="E14386" s="146">
        <v>3.82</v>
      </c>
    </row>
    <row r="14387" spans="2:5" x14ac:dyDescent="0.2">
      <c r="B14387" s="144" t="s">
        <v>52933</v>
      </c>
      <c r="C14387" s="145" t="s">
        <v>52934</v>
      </c>
      <c r="D14387" s="145" t="s">
        <v>20799</v>
      </c>
      <c r="E14387" s="146">
        <v>21.07</v>
      </c>
    </row>
    <row r="14388" spans="2:5" x14ac:dyDescent="0.2">
      <c r="B14388" s="144" t="s">
        <v>52935</v>
      </c>
      <c r="C14388" s="145" t="s">
        <v>52936</v>
      </c>
      <c r="D14388" s="145" t="s">
        <v>20799</v>
      </c>
      <c r="E14388" s="146">
        <v>19.79</v>
      </c>
    </row>
    <row r="14389" spans="2:5" x14ac:dyDescent="0.2">
      <c r="B14389" s="144" t="s">
        <v>52937</v>
      </c>
      <c r="C14389" s="145" t="s">
        <v>52938</v>
      </c>
      <c r="D14389" s="145" t="s">
        <v>20799</v>
      </c>
      <c r="E14389" s="146">
        <v>25.94</v>
      </c>
    </row>
    <row r="14390" spans="2:5" x14ac:dyDescent="0.2">
      <c r="B14390" s="144" t="s">
        <v>52939</v>
      </c>
      <c r="C14390" s="145" t="s">
        <v>52940</v>
      </c>
      <c r="D14390" s="145" t="s">
        <v>20799</v>
      </c>
      <c r="E14390" s="146">
        <v>22.58</v>
      </c>
    </row>
    <row r="14391" spans="2:5" x14ac:dyDescent="0.2">
      <c r="B14391" s="144" t="s">
        <v>52941</v>
      </c>
      <c r="C14391" s="145" t="s">
        <v>52942</v>
      </c>
      <c r="D14391" s="145" t="s">
        <v>20799</v>
      </c>
      <c r="E14391" s="146">
        <v>5.44</v>
      </c>
    </row>
    <row r="14392" spans="2:5" x14ac:dyDescent="0.2">
      <c r="B14392" s="144" t="s">
        <v>52943</v>
      </c>
      <c r="C14392" s="145" t="s">
        <v>52944</v>
      </c>
      <c r="D14392" s="145" t="s">
        <v>20799</v>
      </c>
      <c r="E14392" s="146">
        <v>20.51</v>
      </c>
    </row>
    <row r="14393" spans="2:5" ht="15.75" x14ac:dyDescent="0.2">
      <c r="B14393" s="147" t="s">
        <v>52945</v>
      </c>
      <c r="C14393" s="147"/>
      <c r="D14393" s="147"/>
      <c r="E14393" s="147"/>
    </row>
    <row r="14394" spans="2:5" ht="25.5" x14ac:dyDescent="0.2">
      <c r="B14394" s="141" t="s">
        <v>36189</v>
      </c>
      <c r="C14394" s="142" t="s">
        <v>36190</v>
      </c>
      <c r="D14394" s="142" t="s">
        <v>36191</v>
      </c>
      <c r="E14394" s="143" t="s">
        <v>36192</v>
      </c>
    </row>
    <row r="14395" spans="2:5" ht="22.5" x14ac:dyDescent="0.2">
      <c r="B14395" s="144" t="s">
        <v>52946</v>
      </c>
      <c r="C14395" s="145" t="s">
        <v>52947</v>
      </c>
      <c r="D14395" s="145" t="s">
        <v>1549</v>
      </c>
      <c r="E14395" s="146">
        <v>486.4</v>
      </c>
    </row>
    <row r="14396" spans="2:5" ht="22.5" x14ac:dyDescent="0.2">
      <c r="B14396" s="144" t="s">
        <v>52948</v>
      </c>
      <c r="C14396" s="145" t="s">
        <v>52949</v>
      </c>
      <c r="D14396" s="145" t="s">
        <v>1549</v>
      </c>
      <c r="E14396" s="146">
        <v>649.1</v>
      </c>
    </row>
    <row r="14397" spans="2:5" x14ac:dyDescent="0.2">
      <c r="B14397" s="144" t="s">
        <v>52950</v>
      </c>
      <c r="C14397" s="145" t="s">
        <v>52951</v>
      </c>
      <c r="D14397" s="145" t="s">
        <v>1549</v>
      </c>
      <c r="E14397" s="146">
        <v>926.1</v>
      </c>
    </row>
    <row r="14398" spans="2:5" ht="22.5" x14ac:dyDescent="0.2">
      <c r="B14398" s="144" t="s">
        <v>52952</v>
      </c>
      <c r="C14398" s="145" t="s">
        <v>52953</v>
      </c>
      <c r="D14398" s="145" t="s">
        <v>1549</v>
      </c>
      <c r="E14398" s="146">
        <v>2249.59</v>
      </c>
    </row>
    <row r="14399" spans="2:5" ht="22.5" x14ac:dyDescent="0.2">
      <c r="B14399" s="144" t="s">
        <v>52954</v>
      </c>
      <c r="C14399" s="145" t="s">
        <v>52955</v>
      </c>
      <c r="D14399" s="145" t="s">
        <v>1549</v>
      </c>
      <c r="E14399" s="146">
        <v>702.58</v>
      </c>
    </row>
    <row r="14400" spans="2:5" x14ac:dyDescent="0.2">
      <c r="B14400" s="144" t="s">
        <v>52956</v>
      </c>
      <c r="C14400" s="145" t="s">
        <v>52957</v>
      </c>
      <c r="D14400" s="145" t="s">
        <v>1549</v>
      </c>
      <c r="E14400" s="146">
        <v>905.15</v>
      </c>
    </row>
    <row r="14401" spans="2:5" x14ac:dyDescent="0.2">
      <c r="B14401" s="144" t="s">
        <v>52958</v>
      </c>
      <c r="C14401" s="145" t="s">
        <v>52959</v>
      </c>
      <c r="D14401" s="145" t="s">
        <v>1549</v>
      </c>
      <c r="E14401" s="146">
        <v>905.15</v>
      </c>
    </row>
    <row r="14402" spans="2:5" ht="22.5" x14ac:dyDescent="0.2">
      <c r="B14402" s="144" t="s">
        <v>52960</v>
      </c>
      <c r="C14402" s="145" t="s">
        <v>52961</v>
      </c>
      <c r="D14402" s="145" t="s">
        <v>1549</v>
      </c>
      <c r="E14402" s="146">
        <v>486.4</v>
      </c>
    </row>
    <row r="14403" spans="2:5" x14ac:dyDescent="0.2">
      <c r="B14403" s="144" t="s">
        <v>52962</v>
      </c>
      <c r="C14403" s="145" t="s">
        <v>52963</v>
      </c>
      <c r="D14403" s="145" t="s">
        <v>1549</v>
      </c>
      <c r="E14403" s="146">
        <v>700.36</v>
      </c>
    </row>
    <row r="14404" spans="2:5" x14ac:dyDescent="0.2">
      <c r="B14404" s="144" t="s">
        <v>52964</v>
      </c>
      <c r="C14404" s="145" t="s">
        <v>52965</v>
      </c>
      <c r="D14404" s="145" t="s">
        <v>1549</v>
      </c>
      <c r="E14404" s="146">
        <v>573.02</v>
      </c>
    </row>
    <row r="14405" spans="2:5" ht="33.75" x14ac:dyDescent="0.2">
      <c r="B14405" s="144" t="s">
        <v>52966</v>
      </c>
      <c r="C14405" s="145" t="s">
        <v>52967</v>
      </c>
      <c r="D14405" s="145" t="s">
        <v>26257</v>
      </c>
      <c r="E14405" s="146">
        <v>1891.55</v>
      </c>
    </row>
    <row r="14406" spans="2:5" ht="22.5" x14ac:dyDescent="0.2">
      <c r="B14406" s="144" t="s">
        <v>52968</v>
      </c>
      <c r="C14406" s="145" t="s">
        <v>52969</v>
      </c>
      <c r="D14406" s="145" t="s">
        <v>1549</v>
      </c>
      <c r="E14406" s="146">
        <v>648.53</v>
      </c>
    </row>
    <row r="14407" spans="2:5" x14ac:dyDescent="0.2">
      <c r="B14407" s="144" t="s">
        <v>52970</v>
      </c>
      <c r="C14407" s="145" t="s">
        <v>52971</v>
      </c>
      <c r="D14407" s="145" t="s">
        <v>1549</v>
      </c>
      <c r="E14407" s="146">
        <v>804.83</v>
      </c>
    </row>
    <row r="14408" spans="2:5" x14ac:dyDescent="0.2">
      <c r="B14408" s="144" t="s">
        <v>52972</v>
      </c>
      <c r="C14408" s="145" t="s">
        <v>52973</v>
      </c>
      <c r="D14408" s="145" t="s">
        <v>1549</v>
      </c>
      <c r="E14408" s="146">
        <v>891.37</v>
      </c>
    </row>
    <row r="14409" spans="2:5" x14ac:dyDescent="0.2">
      <c r="B14409" s="144" t="s">
        <v>52974</v>
      </c>
      <c r="C14409" s="145" t="s">
        <v>52975</v>
      </c>
      <c r="D14409" s="145" t="s">
        <v>1549</v>
      </c>
      <c r="E14409" s="146">
        <v>161.03</v>
      </c>
    </row>
    <row r="14410" spans="2:5" x14ac:dyDescent="0.2">
      <c r="B14410" s="144" t="s">
        <v>52976</v>
      </c>
      <c r="C14410" s="145" t="s">
        <v>52975</v>
      </c>
      <c r="D14410" s="145" t="s">
        <v>1770</v>
      </c>
      <c r="E14410" s="146">
        <v>37</v>
      </c>
    </row>
    <row r="14411" spans="2:5" ht="22.5" x14ac:dyDescent="0.2">
      <c r="B14411" s="144" t="s">
        <v>52977</v>
      </c>
      <c r="C14411" s="145" t="s">
        <v>52978</v>
      </c>
      <c r="D14411" s="145" t="s">
        <v>1549</v>
      </c>
      <c r="E14411" s="146">
        <v>452.16</v>
      </c>
    </row>
    <row r="14412" spans="2:5" ht="22.5" x14ac:dyDescent="0.2">
      <c r="B14412" s="144" t="s">
        <v>52979</v>
      </c>
      <c r="C14412" s="145" t="s">
        <v>52980</v>
      </c>
      <c r="D14412" s="145" t="s">
        <v>1549</v>
      </c>
      <c r="E14412" s="146">
        <v>531.85</v>
      </c>
    </row>
    <row r="14413" spans="2:5" ht="22.5" x14ac:dyDescent="0.2">
      <c r="B14413" s="144" t="s">
        <v>52981</v>
      </c>
      <c r="C14413" s="145" t="s">
        <v>33589</v>
      </c>
      <c r="D14413" s="145" t="s">
        <v>1549</v>
      </c>
      <c r="E14413" s="146">
        <v>611.55999999999995</v>
      </c>
    </row>
    <row r="14414" spans="2:5" ht="22.5" x14ac:dyDescent="0.2">
      <c r="B14414" s="144" t="s">
        <v>52982</v>
      </c>
      <c r="C14414" s="145" t="s">
        <v>33592</v>
      </c>
      <c r="D14414" s="145" t="s">
        <v>1549</v>
      </c>
      <c r="E14414" s="146">
        <v>738.72</v>
      </c>
    </row>
    <row r="14415" spans="2:5" ht="22.5" x14ac:dyDescent="0.2">
      <c r="B14415" s="144" t="s">
        <v>52983</v>
      </c>
      <c r="C14415" s="145" t="s">
        <v>33595</v>
      </c>
      <c r="D14415" s="145" t="s">
        <v>1549</v>
      </c>
      <c r="E14415" s="146">
        <v>866.83</v>
      </c>
    </row>
    <row r="14416" spans="2:5" ht="22.5" x14ac:dyDescent="0.2">
      <c r="B14416" s="144" t="s">
        <v>52984</v>
      </c>
      <c r="C14416" s="145" t="s">
        <v>33598</v>
      </c>
      <c r="D14416" s="145" t="s">
        <v>1549</v>
      </c>
      <c r="E14416" s="146">
        <v>554.69000000000005</v>
      </c>
    </row>
    <row r="14417" spans="2:5" ht="22.5" x14ac:dyDescent="0.2">
      <c r="B14417" s="144" t="s">
        <v>52985</v>
      </c>
      <c r="C14417" s="145" t="s">
        <v>33601</v>
      </c>
      <c r="D14417" s="145" t="s">
        <v>1549</v>
      </c>
      <c r="E14417" s="146">
        <v>676.75</v>
      </c>
    </row>
    <row r="14418" spans="2:5" ht="22.5" x14ac:dyDescent="0.2">
      <c r="B14418" s="144" t="s">
        <v>52986</v>
      </c>
      <c r="C14418" s="145" t="s">
        <v>33604</v>
      </c>
      <c r="D14418" s="145" t="s">
        <v>1549</v>
      </c>
      <c r="E14418" s="146">
        <v>869.48</v>
      </c>
    </row>
    <row r="14419" spans="2:5" ht="22.5" x14ac:dyDescent="0.2">
      <c r="B14419" s="144" t="s">
        <v>52987</v>
      </c>
      <c r="C14419" s="145" t="s">
        <v>33607</v>
      </c>
      <c r="D14419" s="145" t="s">
        <v>1549</v>
      </c>
      <c r="E14419" s="146">
        <v>865.35</v>
      </c>
    </row>
    <row r="14420" spans="2:5" ht="22.5" x14ac:dyDescent="0.2">
      <c r="B14420" s="144" t="s">
        <v>52988</v>
      </c>
      <c r="C14420" s="145" t="s">
        <v>33610</v>
      </c>
      <c r="D14420" s="145" t="s">
        <v>1549</v>
      </c>
      <c r="E14420" s="146">
        <v>1106.46</v>
      </c>
    </row>
    <row r="14421" spans="2:5" ht="22.5" x14ac:dyDescent="0.2">
      <c r="B14421" s="144" t="s">
        <v>52989</v>
      </c>
      <c r="C14421" s="145" t="s">
        <v>52990</v>
      </c>
      <c r="D14421" s="145" t="s">
        <v>1549</v>
      </c>
      <c r="E14421" s="146">
        <v>1475.12</v>
      </c>
    </row>
    <row r="14422" spans="2:5" ht="22.5" x14ac:dyDescent="0.2">
      <c r="B14422" s="144" t="s">
        <v>52991</v>
      </c>
      <c r="C14422" s="145" t="s">
        <v>52992</v>
      </c>
      <c r="D14422" s="145" t="s">
        <v>1549</v>
      </c>
      <c r="E14422" s="146">
        <v>1847.04</v>
      </c>
    </row>
    <row r="14423" spans="2:5" ht="22.5" x14ac:dyDescent="0.2">
      <c r="B14423" s="144" t="s">
        <v>52993</v>
      </c>
      <c r="C14423" s="145" t="s">
        <v>52994</v>
      </c>
      <c r="D14423" s="145" t="s">
        <v>1549</v>
      </c>
      <c r="E14423" s="146">
        <v>617.74</v>
      </c>
    </row>
    <row r="14424" spans="2:5" ht="22.5" x14ac:dyDescent="0.2">
      <c r="B14424" s="144" t="s">
        <v>52995</v>
      </c>
      <c r="C14424" s="145" t="s">
        <v>52996</v>
      </c>
      <c r="D14424" s="145" t="s">
        <v>1549</v>
      </c>
      <c r="E14424" s="146">
        <v>1014.5</v>
      </c>
    </row>
    <row r="14425" spans="2:5" ht="22.5" x14ac:dyDescent="0.2">
      <c r="B14425" s="144" t="s">
        <v>52997</v>
      </c>
      <c r="C14425" s="145" t="s">
        <v>52998</v>
      </c>
      <c r="D14425" s="145" t="s">
        <v>1549</v>
      </c>
      <c r="E14425" s="146">
        <v>503.46</v>
      </c>
    </row>
    <row r="14426" spans="2:5" ht="22.5" x14ac:dyDescent="0.2">
      <c r="B14426" s="144" t="s">
        <v>52999</v>
      </c>
      <c r="C14426" s="145" t="s">
        <v>53000</v>
      </c>
      <c r="D14426" s="145" t="s">
        <v>1549</v>
      </c>
      <c r="E14426" s="146">
        <v>503.46</v>
      </c>
    </row>
    <row r="14427" spans="2:5" ht="22.5" x14ac:dyDescent="0.2">
      <c r="B14427" s="144" t="s">
        <v>53001</v>
      </c>
      <c r="C14427" s="145" t="s">
        <v>53002</v>
      </c>
      <c r="D14427" s="145" t="s">
        <v>1549</v>
      </c>
      <c r="E14427" s="146">
        <v>399.51</v>
      </c>
    </row>
    <row r="14428" spans="2:5" ht="22.5" x14ac:dyDescent="0.2">
      <c r="B14428" s="144" t="s">
        <v>53003</v>
      </c>
      <c r="C14428" s="145" t="s">
        <v>53004</v>
      </c>
      <c r="D14428" s="145" t="s">
        <v>1549</v>
      </c>
      <c r="E14428" s="146">
        <v>503.46</v>
      </c>
    </row>
    <row r="14429" spans="2:5" ht="22.5" x14ac:dyDescent="0.2">
      <c r="B14429" s="144" t="s">
        <v>53005</v>
      </c>
      <c r="C14429" s="145" t="s">
        <v>53006</v>
      </c>
      <c r="D14429" s="145" t="s">
        <v>1549</v>
      </c>
      <c r="E14429" s="146">
        <v>663.42</v>
      </c>
    </row>
    <row r="14430" spans="2:5" ht="22.5" x14ac:dyDescent="0.2">
      <c r="B14430" s="144" t="s">
        <v>53007</v>
      </c>
      <c r="C14430" s="145" t="s">
        <v>53008</v>
      </c>
      <c r="D14430" s="145" t="s">
        <v>1549</v>
      </c>
      <c r="E14430" s="146">
        <v>617.74</v>
      </c>
    </row>
    <row r="14431" spans="2:5" ht="22.5" x14ac:dyDescent="0.2">
      <c r="B14431" s="144" t="s">
        <v>53009</v>
      </c>
      <c r="C14431" s="145" t="s">
        <v>53010</v>
      </c>
      <c r="D14431" s="145" t="s">
        <v>1549</v>
      </c>
      <c r="E14431" s="146">
        <v>744.12</v>
      </c>
    </row>
    <row r="14432" spans="2:5" ht="22.5" x14ac:dyDescent="0.2">
      <c r="B14432" s="144" t="s">
        <v>53011</v>
      </c>
      <c r="C14432" s="145" t="s">
        <v>53012</v>
      </c>
      <c r="D14432" s="145" t="s">
        <v>1549</v>
      </c>
      <c r="E14432" s="146">
        <v>986.3</v>
      </c>
    </row>
    <row r="14433" spans="2:5" ht="22.5" x14ac:dyDescent="0.2">
      <c r="B14433" s="144" t="s">
        <v>53013</v>
      </c>
      <c r="C14433" s="145" t="s">
        <v>53014</v>
      </c>
      <c r="D14433" s="145" t="s">
        <v>1549</v>
      </c>
      <c r="E14433" s="146">
        <v>1032.8599999999999</v>
      </c>
    </row>
    <row r="14434" spans="2:5" ht="22.5" x14ac:dyDescent="0.2">
      <c r="B14434" s="144" t="s">
        <v>53015</v>
      </c>
      <c r="C14434" s="145" t="s">
        <v>53016</v>
      </c>
      <c r="D14434" s="145" t="s">
        <v>1549</v>
      </c>
      <c r="E14434" s="146">
        <v>1072</v>
      </c>
    </row>
    <row r="14435" spans="2:5" ht="22.5" x14ac:dyDescent="0.2">
      <c r="B14435" s="144" t="s">
        <v>53017</v>
      </c>
      <c r="C14435" s="145" t="s">
        <v>33646</v>
      </c>
      <c r="D14435" s="145" t="s">
        <v>1549</v>
      </c>
      <c r="E14435" s="146">
        <v>2247.27</v>
      </c>
    </row>
    <row r="14436" spans="2:5" ht="45" x14ac:dyDescent="0.2">
      <c r="B14436" s="144" t="s">
        <v>53018</v>
      </c>
      <c r="C14436" s="145" t="s">
        <v>53019</v>
      </c>
      <c r="D14436" s="145" t="s">
        <v>26257</v>
      </c>
      <c r="E14436" s="146">
        <v>2128.73</v>
      </c>
    </row>
    <row r="14437" spans="2:5" x14ac:dyDescent="0.2">
      <c r="B14437" s="144" t="s">
        <v>53020</v>
      </c>
      <c r="C14437" s="145" t="s">
        <v>53021</v>
      </c>
      <c r="D14437" s="145" t="s">
        <v>1549</v>
      </c>
      <c r="E14437" s="146">
        <v>45.41</v>
      </c>
    </row>
    <row r="14438" spans="2:5" ht="22.5" x14ac:dyDescent="0.2">
      <c r="B14438" s="144" t="s">
        <v>53022</v>
      </c>
      <c r="C14438" s="145" t="s">
        <v>53023</v>
      </c>
      <c r="D14438" s="145" t="s">
        <v>26257</v>
      </c>
      <c r="E14438" s="146">
        <v>1260.8800000000001</v>
      </c>
    </row>
    <row r="14439" spans="2:5" x14ac:dyDescent="0.2">
      <c r="B14439" s="144" t="s">
        <v>53024</v>
      </c>
      <c r="C14439" s="145" t="s">
        <v>53025</v>
      </c>
      <c r="D14439" s="145" t="s">
        <v>2759</v>
      </c>
      <c r="E14439" s="146">
        <v>10.71</v>
      </c>
    </row>
    <row r="14440" spans="2:5" ht="33.75" x14ac:dyDescent="0.2">
      <c r="B14440" s="144" t="s">
        <v>53026</v>
      </c>
      <c r="C14440" s="145" t="s">
        <v>53027</v>
      </c>
      <c r="D14440" s="145" t="s">
        <v>26257</v>
      </c>
      <c r="E14440" s="146">
        <v>2950</v>
      </c>
    </row>
    <row r="14441" spans="2:5" ht="33.75" x14ac:dyDescent="0.2">
      <c r="B14441" s="144" t="s">
        <v>53028</v>
      </c>
      <c r="C14441" s="145" t="s">
        <v>53029</v>
      </c>
      <c r="D14441" s="145" t="s">
        <v>26257</v>
      </c>
      <c r="E14441" s="146">
        <v>3506.46</v>
      </c>
    </row>
    <row r="14442" spans="2:5" ht="15.75" x14ac:dyDescent="0.2">
      <c r="B14442" s="147" t="s">
        <v>53030</v>
      </c>
      <c r="C14442" s="147"/>
      <c r="D14442" s="147"/>
      <c r="E14442" s="147"/>
    </row>
    <row r="14443" spans="2:5" ht="25.5" x14ac:dyDescent="0.2">
      <c r="B14443" s="141" t="s">
        <v>36189</v>
      </c>
      <c r="C14443" s="142" t="s">
        <v>36190</v>
      </c>
      <c r="D14443" s="142" t="s">
        <v>36191</v>
      </c>
      <c r="E14443" s="143" t="s">
        <v>36192</v>
      </c>
    </row>
    <row r="14444" spans="2:5" x14ac:dyDescent="0.2">
      <c r="B14444" s="144" t="s">
        <v>53031</v>
      </c>
      <c r="C14444" s="145" t="s">
        <v>53032</v>
      </c>
      <c r="D14444" s="145" t="s">
        <v>1549</v>
      </c>
      <c r="E14444" s="146">
        <v>550.15</v>
      </c>
    </row>
    <row r="14445" spans="2:5" x14ac:dyDescent="0.2">
      <c r="B14445" s="144" t="s">
        <v>53033</v>
      </c>
      <c r="C14445" s="145" t="s">
        <v>53034</v>
      </c>
      <c r="D14445" s="145" t="s">
        <v>1549</v>
      </c>
      <c r="E14445" s="146">
        <v>215.35</v>
      </c>
    </row>
    <row r="14446" spans="2:5" ht="22.5" x14ac:dyDescent="0.2">
      <c r="B14446" s="144" t="s">
        <v>53035</v>
      </c>
      <c r="C14446" s="145" t="s">
        <v>53036</v>
      </c>
      <c r="D14446" s="145" t="s">
        <v>2759</v>
      </c>
      <c r="E14446" s="146">
        <v>87.78</v>
      </c>
    </row>
    <row r="14447" spans="2:5" x14ac:dyDescent="0.2">
      <c r="B14447" s="144" t="s">
        <v>53037</v>
      </c>
      <c r="C14447" s="145" t="s">
        <v>53038</v>
      </c>
      <c r="D14447" s="145" t="s">
        <v>2759</v>
      </c>
      <c r="E14447" s="146">
        <v>35.4</v>
      </c>
    </row>
    <row r="14448" spans="2:5" x14ac:dyDescent="0.2">
      <c r="B14448" s="144" t="s">
        <v>53039</v>
      </c>
      <c r="C14448" s="145" t="s">
        <v>53040</v>
      </c>
      <c r="D14448" s="145" t="s">
        <v>2759</v>
      </c>
      <c r="E14448" s="146">
        <v>59.01</v>
      </c>
    </row>
    <row r="14449" spans="2:5" ht="22.5" x14ac:dyDescent="0.2">
      <c r="B14449" s="144" t="s">
        <v>53041</v>
      </c>
      <c r="C14449" s="145" t="s">
        <v>53042</v>
      </c>
      <c r="D14449" s="145" t="s">
        <v>1549</v>
      </c>
      <c r="E14449" s="146">
        <v>410.13</v>
      </c>
    </row>
    <row r="14450" spans="2:5" ht="22.5" x14ac:dyDescent="0.2">
      <c r="B14450" s="144" t="s">
        <v>53043</v>
      </c>
      <c r="C14450" s="145" t="s">
        <v>53044</v>
      </c>
      <c r="D14450" s="145" t="s">
        <v>1549</v>
      </c>
      <c r="E14450" s="146">
        <v>116.55</v>
      </c>
    </row>
    <row r="14451" spans="2:5" ht="22.5" x14ac:dyDescent="0.2">
      <c r="B14451" s="144" t="s">
        <v>53045</v>
      </c>
      <c r="C14451" s="145" t="s">
        <v>53046</v>
      </c>
      <c r="D14451" s="145" t="s">
        <v>2759</v>
      </c>
      <c r="E14451" s="146">
        <v>37.49</v>
      </c>
    </row>
    <row r="14452" spans="2:5" ht="22.5" x14ac:dyDescent="0.2">
      <c r="B14452" s="144" t="s">
        <v>53047</v>
      </c>
      <c r="C14452" s="145" t="s">
        <v>53048</v>
      </c>
      <c r="D14452" s="145" t="s">
        <v>2759</v>
      </c>
      <c r="E14452" s="146">
        <v>282.73</v>
      </c>
    </row>
    <row r="14453" spans="2:5" ht="15.75" x14ac:dyDescent="0.2">
      <c r="B14453" s="147" t="s">
        <v>53049</v>
      </c>
      <c r="C14453" s="147"/>
      <c r="D14453" s="147"/>
      <c r="E14453" s="147"/>
    </row>
    <row r="14454" spans="2:5" ht="25.5" x14ac:dyDescent="0.2">
      <c r="B14454" s="141" t="s">
        <v>36189</v>
      </c>
      <c r="C14454" s="142" t="s">
        <v>36190</v>
      </c>
      <c r="D14454" s="142" t="s">
        <v>36191</v>
      </c>
      <c r="E14454" s="143" t="s">
        <v>36192</v>
      </c>
    </row>
    <row r="14455" spans="2:5" x14ac:dyDescent="0.2">
      <c r="B14455" s="144" t="s">
        <v>53050</v>
      </c>
      <c r="C14455" s="145" t="s">
        <v>53051</v>
      </c>
      <c r="D14455" s="145" t="s">
        <v>2759</v>
      </c>
      <c r="E14455" s="146">
        <v>379.25</v>
      </c>
    </row>
    <row r="14456" spans="2:5" x14ac:dyDescent="0.2">
      <c r="B14456" s="144" t="s">
        <v>53052</v>
      </c>
      <c r="C14456" s="145" t="s">
        <v>53053</v>
      </c>
      <c r="D14456" s="145" t="s">
        <v>5902</v>
      </c>
      <c r="E14456" s="146">
        <v>8.41</v>
      </c>
    </row>
    <row r="14457" spans="2:5" x14ac:dyDescent="0.2">
      <c r="B14457" s="144" t="s">
        <v>53054</v>
      </c>
      <c r="C14457" s="145" t="s">
        <v>53055</v>
      </c>
      <c r="D14457" s="145" t="s">
        <v>5902</v>
      </c>
      <c r="E14457" s="146">
        <v>9.74</v>
      </c>
    </row>
    <row r="14458" spans="2:5" x14ac:dyDescent="0.2">
      <c r="B14458" s="144" t="s">
        <v>53056</v>
      </c>
      <c r="C14458" s="145" t="s">
        <v>53057</v>
      </c>
      <c r="D14458" s="145" t="s">
        <v>2759</v>
      </c>
      <c r="E14458" s="146">
        <v>41.29</v>
      </c>
    </row>
    <row r="14459" spans="2:5" x14ac:dyDescent="0.2">
      <c r="B14459" s="144" t="s">
        <v>53058</v>
      </c>
      <c r="C14459" s="145" t="s">
        <v>53059</v>
      </c>
      <c r="D14459" s="145" t="s">
        <v>2759</v>
      </c>
      <c r="E14459" s="146">
        <v>41.29</v>
      </c>
    </row>
    <row r="14460" spans="2:5" x14ac:dyDescent="0.2">
      <c r="B14460" s="144" t="s">
        <v>53060</v>
      </c>
      <c r="C14460" s="145" t="s">
        <v>53061</v>
      </c>
      <c r="D14460" s="145" t="s">
        <v>1549</v>
      </c>
      <c r="E14460" s="146">
        <v>47.3</v>
      </c>
    </row>
    <row r="14461" spans="2:5" x14ac:dyDescent="0.2">
      <c r="B14461" s="144" t="s">
        <v>53062</v>
      </c>
      <c r="C14461" s="145" t="s">
        <v>53063</v>
      </c>
      <c r="D14461" s="145" t="s">
        <v>1549</v>
      </c>
      <c r="E14461" s="146">
        <v>54.57</v>
      </c>
    </row>
    <row r="14462" spans="2:5" x14ac:dyDescent="0.2">
      <c r="B14462" s="144" t="s">
        <v>53064</v>
      </c>
      <c r="C14462" s="145" t="s">
        <v>53065</v>
      </c>
      <c r="D14462" s="145" t="s">
        <v>1549</v>
      </c>
      <c r="E14462" s="146">
        <v>20.43</v>
      </c>
    </row>
    <row r="14463" spans="2:5" x14ac:dyDescent="0.2">
      <c r="B14463" s="144" t="s">
        <v>53066</v>
      </c>
      <c r="C14463" s="145" t="s">
        <v>53067</v>
      </c>
      <c r="D14463" s="145" t="s">
        <v>1549</v>
      </c>
      <c r="E14463" s="146">
        <v>20.43</v>
      </c>
    </row>
    <row r="14464" spans="2:5" x14ac:dyDescent="0.2">
      <c r="B14464" s="144" t="s">
        <v>53068</v>
      </c>
      <c r="C14464" s="145" t="s">
        <v>53069</v>
      </c>
      <c r="D14464" s="145" t="s">
        <v>1549</v>
      </c>
      <c r="E14464" s="146">
        <v>52.39</v>
      </c>
    </row>
    <row r="14465" spans="2:5" x14ac:dyDescent="0.2">
      <c r="B14465" s="144" t="s">
        <v>53070</v>
      </c>
      <c r="C14465" s="145" t="s">
        <v>53071</v>
      </c>
      <c r="D14465" s="145" t="s">
        <v>1549</v>
      </c>
      <c r="E14465" s="146">
        <v>28.22</v>
      </c>
    </row>
    <row r="14466" spans="2:5" x14ac:dyDescent="0.2">
      <c r="B14466" s="144" t="s">
        <v>53072</v>
      </c>
      <c r="C14466" s="145" t="s">
        <v>53073</v>
      </c>
      <c r="D14466" s="145" t="s">
        <v>1549</v>
      </c>
      <c r="E14466" s="146">
        <v>72.540000000000006</v>
      </c>
    </row>
    <row r="14467" spans="2:5" x14ac:dyDescent="0.2">
      <c r="B14467" s="144" t="s">
        <v>53074</v>
      </c>
      <c r="C14467" s="145" t="s">
        <v>53075</v>
      </c>
      <c r="D14467" s="145" t="s">
        <v>1549</v>
      </c>
      <c r="E14467" s="146">
        <v>55.16</v>
      </c>
    </row>
    <row r="14468" spans="2:5" x14ac:dyDescent="0.2">
      <c r="B14468" s="144" t="s">
        <v>53076</v>
      </c>
      <c r="C14468" s="145" t="s">
        <v>53077</v>
      </c>
      <c r="D14468" s="145" t="s">
        <v>2759</v>
      </c>
      <c r="E14468" s="146">
        <v>127.77</v>
      </c>
    </row>
    <row r="14469" spans="2:5" x14ac:dyDescent="0.2">
      <c r="B14469" s="144" t="s">
        <v>53078</v>
      </c>
      <c r="C14469" s="145" t="s">
        <v>53079</v>
      </c>
      <c r="D14469" s="145" t="s">
        <v>2759</v>
      </c>
      <c r="E14469" s="146">
        <v>204.44</v>
      </c>
    </row>
    <row r="14470" spans="2:5" x14ac:dyDescent="0.2">
      <c r="B14470" s="144" t="s">
        <v>53080</v>
      </c>
      <c r="C14470" s="145" t="s">
        <v>53081</v>
      </c>
      <c r="D14470" s="145" t="s">
        <v>2759</v>
      </c>
      <c r="E14470" s="146">
        <v>220.68</v>
      </c>
    </row>
    <row r="14471" spans="2:5" x14ac:dyDescent="0.2">
      <c r="B14471" s="144" t="s">
        <v>53082</v>
      </c>
      <c r="C14471" s="145" t="s">
        <v>53083</v>
      </c>
      <c r="D14471" s="145" t="s">
        <v>2759</v>
      </c>
      <c r="E14471" s="146">
        <v>306.66000000000003</v>
      </c>
    </row>
    <row r="14472" spans="2:5" ht="33.75" x14ac:dyDescent="0.2">
      <c r="B14472" s="144" t="s">
        <v>53084</v>
      </c>
      <c r="C14472" s="145" t="s">
        <v>53085</v>
      </c>
      <c r="D14472" s="145" t="s">
        <v>2759</v>
      </c>
      <c r="E14472" s="146">
        <v>605.29999999999995</v>
      </c>
    </row>
    <row r="14473" spans="2:5" x14ac:dyDescent="0.2">
      <c r="B14473" s="144" t="s">
        <v>53086</v>
      </c>
      <c r="C14473" s="145" t="s">
        <v>53087</v>
      </c>
      <c r="D14473" s="145" t="s">
        <v>2759</v>
      </c>
      <c r="E14473" s="146">
        <v>153.33000000000001</v>
      </c>
    </row>
    <row r="14474" spans="2:5" x14ac:dyDescent="0.2">
      <c r="B14474" s="144" t="s">
        <v>53088</v>
      </c>
      <c r="C14474" s="145" t="s">
        <v>53089</v>
      </c>
      <c r="D14474" s="145" t="s">
        <v>2759</v>
      </c>
      <c r="E14474" s="146">
        <v>178.88</v>
      </c>
    </row>
    <row r="14475" spans="2:5" x14ac:dyDescent="0.2">
      <c r="B14475" s="144" t="s">
        <v>53090</v>
      </c>
      <c r="C14475" s="145" t="s">
        <v>53091</v>
      </c>
      <c r="D14475" s="145" t="s">
        <v>2759</v>
      </c>
      <c r="E14475" s="146">
        <v>217.22</v>
      </c>
    </row>
    <row r="14476" spans="2:5" x14ac:dyDescent="0.2">
      <c r="B14476" s="144" t="s">
        <v>53092</v>
      </c>
      <c r="C14476" s="145" t="s">
        <v>53093</v>
      </c>
      <c r="D14476" s="145" t="s">
        <v>2759</v>
      </c>
      <c r="E14476" s="146">
        <v>235.46</v>
      </c>
    </row>
    <row r="14477" spans="2:5" x14ac:dyDescent="0.2">
      <c r="B14477" s="144" t="s">
        <v>53094</v>
      </c>
      <c r="C14477" s="145" t="s">
        <v>53095</v>
      </c>
      <c r="D14477" s="145" t="s">
        <v>2759</v>
      </c>
      <c r="E14477" s="146">
        <v>271.95999999999998</v>
      </c>
    </row>
    <row r="14478" spans="2:5" x14ac:dyDescent="0.2">
      <c r="B14478" s="144" t="s">
        <v>53096</v>
      </c>
      <c r="C14478" s="145" t="s">
        <v>53097</v>
      </c>
      <c r="D14478" s="145" t="s">
        <v>2759</v>
      </c>
      <c r="E14478" s="146">
        <v>330.99</v>
      </c>
    </row>
    <row r="14479" spans="2:5" ht="22.5" x14ac:dyDescent="0.2">
      <c r="B14479" s="144" t="s">
        <v>53098</v>
      </c>
      <c r="C14479" s="145" t="s">
        <v>53099</v>
      </c>
      <c r="D14479" s="145" t="s">
        <v>2759</v>
      </c>
      <c r="E14479" s="146">
        <v>358</v>
      </c>
    </row>
  </sheetData>
  <mergeCells count="6155">
    <mergeCell ref="B5836:D5836"/>
    <mergeCell ref="B5837:D5837"/>
    <mergeCell ref="B5839:D5839"/>
    <mergeCell ref="A5832:A5833"/>
    <mergeCell ref="B5832:B5833"/>
    <mergeCell ref="C5832:C5833"/>
    <mergeCell ref="D5832:D5833"/>
    <mergeCell ref="E5832:E5833"/>
    <mergeCell ref="A5834:A5835"/>
    <mergeCell ref="B5834:B5835"/>
    <mergeCell ref="C5834:C5835"/>
    <mergeCell ref="D5834:D5835"/>
    <mergeCell ref="E5834:E5835"/>
    <mergeCell ref="A5825:A5826"/>
    <mergeCell ref="B5825:B5826"/>
    <mergeCell ref="C5825:C5826"/>
    <mergeCell ref="D5825:D5826"/>
    <mergeCell ref="E5825:E5826"/>
    <mergeCell ref="B5830:D5830"/>
    <mergeCell ref="A5821:A5822"/>
    <mergeCell ref="B5821:B5822"/>
    <mergeCell ref="C5821:C5822"/>
    <mergeCell ref="D5821:D5822"/>
    <mergeCell ref="E5821:E5822"/>
    <mergeCell ref="A5823:A5824"/>
    <mergeCell ref="B5823:B5824"/>
    <mergeCell ref="C5823:C5824"/>
    <mergeCell ref="D5823:D5824"/>
    <mergeCell ref="E5823:E5824"/>
    <mergeCell ref="A5817:A5818"/>
    <mergeCell ref="B5817:B5818"/>
    <mergeCell ref="C5817:C5818"/>
    <mergeCell ref="D5817:D5818"/>
    <mergeCell ref="E5817:E5818"/>
    <mergeCell ref="A5819:A5820"/>
    <mergeCell ref="B5819:B5820"/>
    <mergeCell ref="C5819:C5820"/>
    <mergeCell ref="D5819:D5820"/>
    <mergeCell ref="E5819:E5820"/>
    <mergeCell ref="A5814:A5815"/>
    <mergeCell ref="B5814:B5815"/>
    <mergeCell ref="C5814:C5815"/>
    <mergeCell ref="D5814:D5815"/>
    <mergeCell ref="E5814:E5815"/>
    <mergeCell ref="B5816:D5816"/>
    <mergeCell ref="E5809:E5810"/>
    <mergeCell ref="A5812:A5813"/>
    <mergeCell ref="B5812:B5813"/>
    <mergeCell ref="C5812:C5813"/>
    <mergeCell ref="D5812:D5813"/>
    <mergeCell ref="E5812:E5813"/>
    <mergeCell ref="B5799:D5799"/>
    <mergeCell ref="B5808:D5808"/>
    <mergeCell ref="A5809:A5810"/>
    <mergeCell ref="B5809:B5810"/>
    <mergeCell ref="C5809:C5810"/>
    <mergeCell ref="D5809:D5810"/>
    <mergeCell ref="A5793:A5794"/>
    <mergeCell ref="B5793:B5794"/>
    <mergeCell ref="C5793:C5794"/>
    <mergeCell ref="D5793:D5794"/>
    <mergeCell ref="E5793:E5794"/>
    <mergeCell ref="A5797:A5798"/>
    <mergeCell ref="B5797:B5798"/>
    <mergeCell ref="C5797:C5798"/>
    <mergeCell ref="D5797:D5798"/>
    <mergeCell ref="E5797:E5798"/>
    <mergeCell ref="B5790:D5790"/>
    <mergeCell ref="A5791:A5792"/>
    <mergeCell ref="B5791:B5792"/>
    <mergeCell ref="C5791:C5792"/>
    <mergeCell ref="D5791:D5792"/>
    <mergeCell ref="E5791:E5792"/>
    <mergeCell ref="B5784:D5784"/>
    <mergeCell ref="A5787:A5788"/>
    <mergeCell ref="B5787:B5788"/>
    <mergeCell ref="C5787:C5788"/>
    <mergeCell ref="D5787:D5788"/>
    <mergeCell ref="E5787:E5788"/>
    <mergeCell ref="A5780:A5781"/>
    <mergeCell ref="B5780:B5781"/>
    <mergeCell ref="C5780:C5781"/>
    <mergeCell ref="D5780:D5781"/>
    <mergeCell ref="E5780:E5781"/>
    <mergeCell ref="B5783:D5783"/>
    <mergeCell ref="A5776:A5777"/>
    <mergeCell ref="B5776:B5777"/>
    <mergeCell ref="C5776:C5777"/>
    <mergeCell ref="D5776:D5777"/>
    <mergeCell ref="E5776:E5777"/>
    <mergeCell ref="A5778:A5779"/>
    <mergeCell ref="B5778:B5779"/>
    <mergeCell ref="C5778:C5779"/>
    <mergeCell ref="D5778:D5779"/>
    <mergeCell ref="E5778:E5779"/>
    <mergeCell ref="A5772:A5773"/>
    <mergeCell ref="B5772:B5773"/>
    <mergeCell ref="C5772:C5773"/>
    <mergeCell ref="D5772:D5773"/>
    <mergeCell ref="E5772:E5773"/>
    <mergeCell ref="A5774:A5775"/>
    <mergeCell ref="B5774:B5775"/>
    <mergeCell ref="C5774:C5775"/>
    <mergeCell ref="D5774:D5775"/>
    <mergeCell ref="E5774:E5775"/>
    <mergeCell ref="A5768:A5769"/>
    <mergeCell ref="B5768:B5769"/>
    <mergeCell ref="C5768:C5769"/>
    <mergeCell ref="D5768:D5769"/>
    <mergeCell ref="E5768:E5769"/>
    <mergeCell ref="A5770:A5771"/>
    <mergeCell ref="B5770:B5771"/>
    <mergeCell ref="C5770:C5771"/>
    <mergeCell ref="D5770:D5771"/>
    <mergeCell ref="E5770:E5771"/>
    <mergeCell ref="A5763:A5764"/>
    <mergeCell ref="B5763:B5764"/>
    <mergeCell ref="C5763:C5764"/>
    <mergeCell ref="D5763:D5764"/>
    <mergeCell ref="E5763:E5764"/>
    <mergeCell ref="A5765:A5766"/>
    <mergeCell ref="B5765:B5766"/>
    <mergeCell ref="C5765:C5766"/>
    <mergeCell ref="D5765:D5766"/>
    <mergeCell ref="E5765:E5766"/>
    <mergeCell ref="A5759:A5760"/>
    <mergeCell ref="B5759:B5760"/>
    <mergeCell ref="C5759:C5760"/>
    <mergeCell ref="D5759:D5760"/>
    <mergeCell ref="E5759:E5760"/>
    <mergeCell ref="A5761:A5762"/>
    <mergeCell ref="B5761:B5762"/>
    <mergeCell ref="C5761:C5762"/>
    <mergeCell ref="D5761:D5762"/>
    <mergeCell ref="E5761:E5762"/>
    <mergeCell ref="A5755:A5756"/>
    <mergeCell ref="B5755:B5756"/>
    <mergeCell ref="C5755:C5756"/>
    <mergeCell ref="D5755:D5756"/>
    <mergeCell ref="E5755:E5756"/>
    <mergeCell ref="A5757:A5758"/>
    <mergeCell ref="B5757:B5758"/>
    <mergeCell ref="C5757:C5758"/>
    <mergeCell ref="D5757:D5758"/>
    <mergeCell ref="E5757:E5758"/>
    <mergeCell ref="A5751:A5752"/>
    <mergeCell ref="B5751:B5752"/>
    <mergeCell ref="C5751:C5752"/>
    <mergeCell ref="D5751:D5752"/>
    <mergeCell ref="E5751:E5752"/>
    <mergeCell ref="A5753:A5754"/>
    <mergeCell ref="B5753:B5754"/>
    <mergeCell ref="C5753:C5754"/>
    <mergeCell ref="D5753:D5754"/>
    <mergeCell ref="E5753:E5754"/>
    <mergeCell ref="A5748:A5749"/>
    <mergeCell ref="B5748:B5749"/>
    <mergeCell ref="C5748:C5749"/>
    <mergeCell ref="D5748:D5749"/>
    <mergeCell ref="E5748:E5749"/>
    <mergeCell ref="B5750:D5750"/>
    <mergeCell ref="A5744:A5745"/>
    <mergeCell ref="B5744:B5745"/>
    <mergeCell ref="C5744:C5745"/>
    <mergeCell ref="D5744:D5745"/>
    <mergeCell ref="E5744:E5745"/>
    <mergeCell ref="A5746:A5747"/>
    <mergeCell ref="B5746:B5747"/>
    <mergeCell ref="C5746:C5747"/>
    <mergeCell ref="D5746:D5747"/>
    <mergeCell ref="E5746:E5747"/>
    <mergeCell ref="A5740:A5741"/>
    <mergeCell ref="B5740:B5741"/>
    <mergeCell ref="C5740:C5741"/>
    <mergeCell ref="D5740:D5741"/>
    <mergeCell ref="E5740:E5741"/>
    <mergeCell ref="A5742:A5743"/>
    <mergeCell ref="B5742:B5743"/>
    <mergeCell ref="C5742:C5743"/>
    <mergeCell ref="D5742:D5743"/>
    <mergeCell ref="E5742:E5743"/>
    <mergeCell ref="A5736:A5737"/>
    <mergeCell ref="B5736:B5737"/>
    <mergeCell ref="C5736:C5737"/>
    <mergeCell ref="D5736:D5737"/>
    <mergeCell ref="E5736:E5737"/>
    <mergeCell ref="A5738:A5739"/>
    <mergeCell ref="B5738:B5739"/>
    <mergeCell ref="C5738:C5739"/>
    <mergeCell ref="D5738:D5739"/>
    <mergeCell ref="E5738:E5739"/>
    <mergeCell ref="A5733:A5734"/>
    <mergeCell ref="B5733:B5734"/>
    <mergeCell ref="C5733:C5734"/>
    <mergeCell ref="D5733:D5734"/>
    <mergeCell ref="E5733:E5734"/>
    <mergeCell ref="B5735:D5735"/>
    <mergeCell ref="A5729:A5730"/>
    <mergeCell ref="B5729:B5730"/>
    <mergeCell ref="C5729:C5730"/>
    <mergeCell ref="D5729:D5730"/>
    <mergeCell ref="E5729:E5730"/>
    <mergeCell ref="A5731:A5732"/>
    <mergeCell ref="B5731:B5732"/>
    <mergeCell ref="C5731:C5732"/>
    <mergeCell ref="D5731:D5732"/>
    <mergeCell ref="E5731:E5732"/>
    <mergeCell ref="A5725:A5726"/>
    <mergeCell ref="B5725:B5726"/>
    <mergeCell ref="C5725:C5726"/>
    <mergeCell ref="D5725:D5726"/>
    <mergeCell ref="E5725:E5726"/>
    <mergeCell ref="A5727:A5728"/>
    <mergeCell ref="B5727:B5728"/>
    <mergeCell ref="C5727:C5728"/>
    <mergeCell ref="D5727:D5728"/>
    <mergeCell ref="E5727:E5728"/>
    <mergeCell ref="A5721:A5722"/>
    <mergeCell ref="B5721:B5722"/>
    <mergeCell ref="C5721:C5722"/>
    <mergeCell ref="D5721:D5722"/>
    <mergeCell ref="E5721:E5722"/>
    <mergeCell ref="A5723:A5724"/>
    <mergeCell ref="B5723:B5724"/>
    <mergeCell ref="C5723:C5724"/>
    <mergeCell ref="D5723:D5724"/>
    <mergeCell ref="E5723:E5724"/>
    <mergeCell ref="A5717:A5718"/>
    <mergeCell ref="B5717:B5718"/>
    <mergeCell ref="C5717:C5718"/>
    <mergeCell ref="D5717:D5718"/>
    <mergeCell ref="E5717:E5718"/>
    <mergeCell ref="A5719:A5720"/>
    <mergeCell ref="B5719:B5720"/>
    <mergeCell ref="C5719:C5720"/>
    <mergeCell ref="D5719:D5720"/>
    <mergeCell ref="E5719:E5720"/>
    <mergeCell ref="A5713:A5714"/>
    <mergeCell ref="B5713:B5714"/>
    <mergeCell ref="C5713:C5714"/>
    <mergeCell ref="D5713:D5714"/>
    <mergeCell ref="E5713:E5714"/>
    <mergeCell ref="A5715:A5716"/>
    <mergeCell ref="B5715:B5716"/>
    <mergeCell ref="C5715:C5716"/>
    <mergeCell ref="D5715:D5716"/>
    <mergeCell ref="E5715:E5716"/>
    <mergeCell ref="A5709:A5710"/>
    <mergeCell ref="B5709:B5710"/>
    <mergeCell ref="C5709:C5710"/>
    <mergeCell ref="D5709:D5710"/>
    <mergeCell ref="E5709:E5710"/>
    <mergeCell ref="A5711:A5712"/>
    <mergeCell ref="B5711:B5712"/>
    <mergeCell ref="C5711:C5712"/>
    <mergeCell ref="D5711:D5712"/>
    <mergeCell ref="E5711:E5712"/>
    <mergeCell ref="A5705:A5706"/>
    <mergeCell ref="B5705:B5706"/>
    <mergeCell ref="C5705:C5706"/>
    <mergeCell ref="D5705:D5706"/>
    <mergeCell ref="E5705:E5706"/>
    <mergeCell ref="A5707:A5708"/>
    <mergeCell ref="B5707:B5708"/>
    <mergeCell ref="C5707:C5708"/>
    <mergeCell ref="D5707:D5708"/>
    <mergeCell ref="E5707:E5708"/>
    <mergeCell ref="A5701:A5702"/>
    <mergeCell ref="B5701:B5702"/>
    <mergeCell ref="C5701:C5702"/>
    <mergeCell ref="D5701:D5702"/>
    <mergeCell ref="E5701:E5702"/>
    <mergeCell ref="A5703:A5704"/>
    <mergeCell ref="B5703:B5704"/>
    <mergeCell ref="C5703:C5704"/>
    <mergeCell ref="D5703:D5704"/>
    <mergeCell ref="E5703:E5704"/>
    <mergeCell ref="A5697:A5698"/>
    <mergeCell ref="B5697:B5698"/>
    <mergeCell ref="C5697:C5698"/>
    <mergeCell ref="D5697:D5698"/>
    <mergeCell ref="E5697:E5698"/>
    <mergeCell ref="A5699:A5700"/>
    <mergeCell ref="B5699:B5700"/>
    <mergeCell ref="C5699:C5700"/>
    <mergeCell ref="D5699:D5700"/>
    <mergeCell ref="E5699:E5700"/>
    <mergeCell ref="A5693:A5694"/>
    <mergeCell ref="B5693:B5694"/>
    <mergeCell ref="C5693:C5694"/>
    <mergeCell ref="D5693:D5694"/>
    <mergeCell ref="E5693:E5694"/>
    <mergeCell ref="A5695:A5696"/>
    <mergeCell ref="B5695:B5696"/>
    <mergeCell ref="C5695:C5696"/>
    <mergeCell ref="D5695:D5696"/>
    <mergeCell ref="E5695:E5696"/>
    <mergeCell ref="A5689:A5690"/>
    <mergeCell ref="B5689:B5690"/>
    <mergeCell ref="C5689:C5690"/>
    <mergeCell ref="D5689:D5690"/>
    <mergeCell ref="E5689:E5690"/>
    <mergeCell ref="A5691:A5692"/>
    <mergeCell ref="B5691:B5692"/>
    <mergeCell ref="C5691:C5692"/>
    <mergeCell ref="D5691:D5692"/>
    <mergeCell ref="E5691:E5692"/>
    <mergeCell ref="A5685:A5686"/>
    <mergeCell ref="B5685:B5686"/>
    <mergeCell ref="C5685:C5686"/>
    <mergeCell ref="D5685:D5686"/>
    <mergeCell ref="E5685:E5686"/>
    <mergeCell ref="A5687:A5688"/>
    <mergeCell ref="B5687:B5688"/>
    <mergeCell ref="C5687:C5688"/>
    <mergeCell ref="D5687:D5688"/>
    <mergeCell ref="E5687:E5688"/>
    <mergeCell ref="A5681:A5682"/>
    <mergeCell ref="B5681:B5682"/>
    <mergeCell ref="C5681:C5682"/>
    <mergeCell ref="D5681:D5682"/>
    <mergeCell ref="E5681:E5682"/>
    <mergeCell ref="A5683:A5684"/>
    <mergeCell ref="B5683:B5684"/>
    <mergeCell ref="C5683:C5684"/>
    <mergeCell ref="D5683:D5684"/>
    <mergeCell ref="E5683:E5684"/>
    <mergeCell ref="A5677:A5678"/>
    <mergeCell ref="B5677:B5678"/>
    <mergeCell ref="C5677:C5678"/>
    <mergeCell ref="D5677:D5678"/>
    <mergeCell ref="E5677:E5678"/>
    <mergeCell ref="A5679:A5680"/>
    <mergeCell ref="B5679:B5680"/>
    <mergeCell ref="C5679:C5680"/>
    <mergeCell ref="D5679:D5680"/>
    <mergeCell ref="E5679:E5680"/>
    <mergeCell ref="A5674:A5675"/>
    <mergeCell ref="B5674:B5675"/>
    <mergeCell ref="C5674:C5675"/>
    <mergeCell ref="D5674:D5675"/>
    <mergeCell ref="E5674:E5675"/>
    <mergeCell ref="B5676:D5676"/>
    <mergeCell ref="A5670:A5671"/>
    <mergeCell ref="B5670:B5671"/>
    <mergeCell ref="C5670:C5671"/>
    <mergeCell ref="D5670:D5671"/>
    <mergeCell ref="E5670:E5671"/>
    <mergeCell ref="A5672:A5673"/>
    <mergeCell ref="B5672:B5673"/>
    <mergeCell ref="C5672:C5673"/>
    <mergeCell ref="D5672:D5673"/>
    <mergeCell ref="E5672:E5673"/>
    <mergeCell ref="A5666:A5667"/>
    <mergeCell ref="B5666:B5667"/>
    <mergeCell ref="C5666:C5667"/>
    <mergeCell ref="D5666:D5667"/>
    <mergeCell ref="E5666:E5667"/>
    <mergeCell ref="A5668:A5669"/>
    <mergeCell ref="B5668:B5669"/>
    <mergeCell ref="C5668:C5669"/>
    <mergeCell ref="D5668:D5669"/>
    <mergeCell ref="E5668:E5669"/>
    <mergeCell ref="A5662:A5663"/>
    <mergeCell ref="B5662:B5663"/>
    <mergeCell ref="C5662:C5663"/>
    <mergeCell ref="D5662:D5663"/>
    <mergeCell ref="E5662:E5663"/>
    <mergeCell ref="A5664:A5665"/>
    <mergeCell ref="B5664:B5665"/>
    <mergeCell ref="C5664:C5665"/>
    <mergeCell ref="D5664:D5665"/>
    <mergeCell ref="E5664:E5665"/>
    <mergeCell ref="A5658:A5659"/>
    <mergeCell ref="B5658:B5659"/>
    <mergeCell ref="C5658:C5659"/>
    <mergeCell ref="D5658:D5659"/>
    <mergeCell ref="E5658:E5659"/>
    <mergeCell ref="A5660:A5661"/>
    <mergeCell ref="B5660:B5661"/>
    <mergeCell ref="C5660:C5661"/>
    <mergeCell ref="D5660:D5661"/>
    <mergeCell ref="E5660:E5661"/>
    <mergeCell ref="A5654:A5655"/>
    <mergeCell ref="B5654:B5655"/>
    <mergeCell ref="C5654:C5655"/>
    <mergeCell ref="D5654:D5655"/>
    <mergeCell ref="E5654:E5655"/>
    <mergeCell ref="A5656:A5657"/>
    <mergeCell ref="B5656:B5657"/>
    <mergeCell ref="C5656:C5657"/>
    <mergeCell ref="D5656:D5657"/>
    <mergeCell ref="E5656:E5657"/>
    <mergeCell ref="A5650:A5651"/>
    <mergeCell ref="B5650:B5651"/>
    <mergeCell ref="C5650:C5651"/>
    <mergeCell ref="D5650:D5651"/>
    <mergeCell ref="E5650:E5651"/>
    <mergeCell ref="A5652:A5653"/>
    <mergeCell ref="B5652:B5653"/>
    <mergeCell ref="C5652:C5653"/>
    <mergeCell ref="D5652:D5653"/>
    <mergeCell ref="E5652:E5653"/>
    <mergeCell ref="A5646:A5647"/>
    <mergeCell ref="B5646:B5647"/>
    <mergeCell ref="C5646:C5647"/>
    <mergeCell ref="D5646:D5647"/>
    <mergeCell ref="E5646:E5647"/>
    <mergeCell ref="A5648:A5649"/>
    <mergeCell ref="B5648:B5649"/>
    <mergeCell ref="C5648:C5649"/>
    <mergeCell ref="D5648:D5649"/>
    <mergeCell ref="E5648:E5649"/>
    <mergeCell ref="A5642:A5643"/>
    <mergeCell ref="B5642:B5643"/>
    <mergeCell ref="C5642:C5643"/>
    <mergeCell ref="D5642:D5643"/>
    <mergeCell ref="E5642:E5643"/>
    <mergeCell ref="A5644:A5645"/>
    <mergeCell ref="B5644:B5645"/>
    <mergeCell ref="C5644:C5645"/>
    <mergeCell ref="D5644:D5645"/>
    <mergeCell ref="E5644:E5645"/>
    <mergeCell ref="A5638:A5639"/>
    <mergeCell ref="B5638:B5639"/>
    <mergeCell ref="C5638:C5639"/>
    <mergeCell ref="D5638:D5639"/>
    <mergeCell ref="E5638:E5639"/>
    <mergeCell ref="A5640:A5641"/>
    <mergeCell ref="B5640:B5641"/>
    <mergeCell ref="C5640:C5641"/>
    <mergeCell ref="D5640:D5641"/>
    <mergeCell ref="E5640:E5641"/>
    <mergeCell ref="E5634:E5635"/>
    <mergeCell ref="A5636:A5637"/>
    <mergeCell ref="B5636:B5637"/>
    <mergeCell ref="C5636:C5637"/>
    <mergeCell ref="D5636:D5637"/>
    <mergeCell ref="E5636:E5637"/>
    <mergeCell ref="B5632:D5632"/>
    <mergeCell ref="B5633:D5633"/>
    <mergeCell ref="A5634:A5635"/>
    <mergeCell ref="B5634:B5635"/>
    <mergeCell ref="C5634:C5635"/>
    <mergeCell ref="D5634:D5635"/>
    <mergeCell ref="A5628:A5629"/>
    <mergeCell ref="B5628:B5629"/>
    <mergeCell ref="C5628:C5629"/>
    <mergeCell ref="D5628:D5629"/>
    <mergeCell ref="E5628:E5629"/>
    <mergeCell ref="A5630:A5631"/>
    <mergeCell ref="B5630:B5631"/>
    <mergeCell ref="C5630:C5631"/>
    <mergeCell ref="D5630:D5631"/>
    <mergeCell ref="E5630:E5631"/>
    <mergeCell ref="A5624:A5625"/>
    <mergeCell ref="B5624:B5625"/>
    <mergeCell ref="C5624:C5625"/>
    <mergeCell ref="D5624:D5625"/>
    <mergeCell ref="E5624:E5625"/>
    <mergeCell ref="A5626:A5627"/>
    <mergeCell ref="B5626:B5627"/>
    <mergeCell ref="C5626:C5627"/>
    <mergeCell ref="D5626:D5627"/>
    <mergeCell ref="E5626:E5627"/>
    <mergeCell ref="A5620:A5621"/>
    <mergeCell ref="B5620:B5621"/>
    <mergeCell ref="C5620:C5621"/>
    <mergeCell ref="D5620:D5621"/>
    <mergeCell ref="E5620:E5621"/>
    <mergeCell ref="A5622:A5623"/>
    <mergeCell ref="B5622:B5623"/>
    <mergeCell ref="C5622:C5623"/>
    <mergeCell ref="D5622:D5623"/>
    <mergeCell ref="E5622:E5623"/>
    <mergeCell ref="A5616:A5617"/>
    <mergeCell ref="B5616:B5617"/>
    <mergeCell ref="C5616:C5617"/>
    <mergeCell ref="D5616:D5617"/>
    <mergeCell ref="E5616:E5617"/>
    <mergeCell ref="A5618:A5619"/>
    <mergeCell ref="B5618:B5619"/>
    <mergeCell ref="C5618:C5619"/>
    <mergeCell ref="D5618:D5619"/>
    <mergeCell ref="E5618:E5619"/>
    <mergeCell ref="A5612:A5613"/>
    <mergeCell ref="B5612:B5613"/>
    <mergeCell ref="C5612:C5613"/>
    <mergeCell ref="D5612:D5613"/>
    <mergeCell ref="E5612:E5613"/>
    <mergeCell ref="A5614:A5615"/>
    <mergeCell ref="B5614:B5615"/>
    <mergeCell ref="C5614:C5615"/>
    <mergeCell ref="D5614:D5615"/>
    <mergeCell ref="E5614:E5615"/>
    <mergeCell ref="A5608:A5609"/>
    <mergeCell ref="B5608:B5609"/>
    <mergeCell ref="C5608:C5609"/>
    <mergeCell ref="D5608:D5609"/>
    <mergeCell ref="E5608:E5609"/>
    <mergeCell ref="A5610:A5611"/>
    <mergeCell ref="B5610:B5611"/>
    <mergeCell ref="C5610:C5611"/>
    <mergeCell ref="D5610:D5611"/>
    <mergeCell ref="E5610:E5611"/>
    <mergeCell ref="A5605:A5606"/>
    <mergeCell ref="B5605:B5606"/>
    <mergeCell ref="C5605:C5606"/>
    <mergeCell ref="D5605:D5606"/>
    <mergeCell ref="E5605:E5606"/>
    <mergeCell ref="B5607:D5607"/>
    <mergeCell ref="A5601:A5602"/>
    <mergeCell ref="B5601:B5602"/>
    <mergeCell ref="C5601:C5602"/>
    <mergeCell ref="D5601:D5602"/>
    <mergeCell ref="E5601:E5602"/>
    <mergeCell ref="A5603:A5604"/>
    <mergeCell ref="B5603:B5604"/>
    <mergeCell ref="C5603:C5604"/>
    <mergeCell ref="D5603:D5604"/>
    <mergeCell ref="E5603:E5604"/>
    <mergeCell ref="A5597:A5598"/>
    <mergeCell ref="B5597:B5598"/>
    <mergeCell ref="C5597:C5598"/>
    <mergeCell ref="D5597:D5598"/>
    <mergeCell ref="E5597:E5598"/>
    <mergeCell ref="A5599:A5600"/>
    <mergeCell ref="B5599:B5600"/>
    <mergeCell ref="C5599:C5600"/>
    <mergeCell ref="D5599:D5600"/>
    <mergeCell ref="E5599:E5600"/>
    <mergeCell ref="A5593:A5594"/>
    <mergeCell ref="B5593:B5594"/>
    <mergeCell ref="C5593:C5594"/>
    <mergeCell ref="D5593:D5594"/>
    <mergeCell ref="E5593:E5594"/>
    <mergeCell ref="A5595:A5596"/>
    <mergeCell ref="B5595:B5596"/>
    <mergeCell ref="C5595:C5596"/>
    <mergeCell ref="D5595:D5596"/>
    <mergeCell ref="E5595:E5596"/>
    <mergeCell ref="A5589:A5590"/>
    <mergeCell ref="B5589:B5590"/>
    <mergeCell ref="C5589:C5590"/>
    <mergeCell ref="D5589:D5590"/>
    <mergeCell ref="E5589:E5590"/>
    <mergeCell ref="A5591:A5592"/>
    <mergeCell ref="B5591:B5592"/>
    <mergeCell ref="C5591:C5592"/>
    <mergeCell ref="D5591:D5592"/>
    <mergeCell ref="E5591:E5592"/>
    <mergeCell ref="A5585:A5586"/>
    <mergeCell ref="B5585:B5586"/>
    <mergeCell ref="C5585:C5586"/>
    <mergeCell ref="D5585:D5586"/>
    <mergeCell ref="E5585:E5586"/>
    <mergeCell ref="A5587:A5588"/>
    <mergeCell ref="B5587:B5588"/>
    <mergeCell ref="C5587:C5588"/>
    <mergeCell ref="D5587:D5588"/>
    <mergeCell ref="E5587:E5588"/>
    <mergeCell ref="A5580:A5581"/>
    <mergeCell ref="B5580:B5581"/>
    <mergeCell ref="C5580:C5581"/>
    <mergeCell ref="D5580:D5581"/>
    <mergeCell ref="E5580:E5581"/>
    <mergeCell ref="A5582:A5583"/>
    <mergeCell ref="B5582:B5583"/>
    <mergeCell ref="C5582:C5583"/>
    <mergeCell ref="D5582:D5583"/>
    <mergeCell ref="E5582:E5583"/>
    <mergeCell ref="A5576:A5577"/>
    <mergeCell ref="B5576:B5577"/>
    <mergeCell ref="C5576:C5577"/>
    <mergeCell ref="D5576:D5577"/>
    <mergeCell ref="E5576:E5577"/>
    <mergeCell ref="A5578:A5579"/>
    <mergeCell ref="B5578:B5579"/>
    <mergeCell ref="C5578:C5579"/>
    <mergeCell ref="D5578:D5579"/>
    <mergeCell ref="E5578:E5579"/>
    <mergeCell ref="A5572:A5573"/>
    <mergeCell ref="B5572:B5573"/>
    <mergeCell ref="C5572:C5573"/>
    <mergeCell ref="D5572:D5573"/>
    <mergeCell ref="E5572:E5573"/>
    <mergeCell ref="A5574:A5575"/>
    <mergeCell ref="B5574:B5575"/>
    <mergeCell ref="C5574:C5575"/>
    <mergeCell ref="D5574:D5575"/>
    <mergeCell ref="E5574:E5575"/>
    <mergeCell ref="E5568:E5569"/>
    <mergeCell ref="A5570:A5571"/>
    <mergeCell ref="B5570:B5571"/>
    <mergeCell ref="C5570:C5571"/>
    <mergeCell ref="D5570:D5571"/>
    <mergeCell ref="E5570:E5571"/>
    <mergeCell ref="B5559:D5559"/>
    <mergeCell ref="B5560:D5560"/>
    <mergeCell ref="A5568:A5569"/>
    <mergeCell ref="B5568:B5569"/>
    <mergeCell ref="C5568:C5569"/>
    <mergeCell ref="D5568:D5569"/>
    <mergeCell ref="A5549:A5550"/>
    <mergeCell ref="B5549:B5550"/>
    <mergeCell ref="C5549:C5550"/>
    <mergeCell ref="D5549:D5550"/>
    <mergeCell ref="E5549:E5550"/>
    <mergeCell ref="B5551:D5551"/>
    <mergeCell ref="A5545:A5546"/>
    <mergeCell ref="B5545:B5546"/>
    <mergeCell ref="C5545:C5546"/>
    <mergeCell ref="D5545:D5546"/>
    <mergeCell ref="E5545:E5546"/>
    <mergeCell ref="A5547:A5548"/>
    <mergeCell ref="B5547:B5548"/>
    <mergeCell ref="C5547:C5548"/>
    <mergeCell ref="D5547:D5548"/>
    <mergeCell ref="E5547:E5548"/>
    <mergeCell ref="A5541:A5542"/>
    <mergeCell ref="B5541:B5542"/>
    <mergeCell ref="C5541:C5542"/>
    <mergeCell ref="D5541:D5542"/>
    <mergeCell ref="E5541:E5542"/>
    <mergeCell ref="A5543:A5544"/>
    <mergeCell ref="B5543:B5544"/>
    <mergeCell ref="C5543:C5544"/>
    <mergeCell ref="D5543:D5544"/>
    <mergeCell ref="E5543:E5544"/>
    <mergeCell ref="A5536:A5537"/>
    <mergeCell ref="B5536:B5537"/>
    <mergeCell ref="C5536:C5537"/>
    <mergeCell ref="D5536:D5537"/>
    <mergeCell ref="E5536:E5537"/>
    <mergeCell ref="A5539:A5540"/>
    <mergeCell ref="B5539:B5540"/>
    <mergeCell ref="C5539:C5540"/>
    <mergeCell ref="D5539:D5540"/>
    <mergeCell ref="E5539:E5540"/>
    <mergeCell ref="A5530:A5531"/>
    <mergeCell ref="B5530:B5531"/>
    <mergeCell ref="C5530:C5531"/>
    <mergeCell ref="D5530:D5531"/>
    <mergeCell ref="E5530:E5531"/>
    <mergeCell ref="A5532:A5533"/>
    <mergeCell ref="B5532:B5533"/>
    <mergeCell ref="C5532:C5533"/>
    <mergeCell ref="D5532:D5533"/>
    <mergeCell ref="E5532:E5533"/>
    <mergeCell ref="A5524:A5525"/>
    <mergeCell ref="B5524:B5525"/>
    <mergeCell ref="C5524:C5525"/>
    <mergeCell ref="D5524:D5525"/>
    <mergeCell ref="E5524:E5525"/>
    <mergeCell ref="A5528:A5529"/>
    <mergeCell ref="B5528:B5529"/>
    <mergeCell ref="C5528:C5529"/>
    <mergeCell ref="D5528:D5529"/>
    <mergeCell ref="E5528:E5529"/>
    <mergeCell ref="A5515:A5516"/>
    <mergeCell ref="B5515:B5516"/>
    <mergeCell ref="C5515:C5516"/>
    <mergeCell ref="D5515:D5516"/>
    <mergeCell ref="E5515:E5516"/>
    <mergeCell ref="A5521:A5522"/>
    <mergeCell ref="B5521:B5522"/>
    <mergeCell ref="C5521:C5522"/>
    <mergeCell ref="D5521:D5522"/>
    <mergeCell ref="E5521:E5522"/>
    <mergeCell ref="B5505:D5505"/>
    <mergeCell ref="A5513:A5514"/>
    <mergeCell ref="B5513:B5514"/>
    <mergeCell ref="C5513:C5514"/>
    <mergeCell ref="D5513:D5514"/>
    <mergeCell ref="E5513:E5514"/>
    <mergeCell ref="A5501:A5502"/>
    <mergeCell ref="B5501:B5502"/>
    <mergeCell ref="C5501:C5502"/>
    <mergeCell ref="D5501:D5502"/>
    <mergeCell ref="E5501:E5502"/>
    <mergeCell ref="A5503:A5504"/>
    <mergeCell ref="B5503:B5504"/>
    <mergeCell ref="C5503:C5504"/>
    <mergeCell ref="D5503:D5504"/>
    <mergeCell ref="E5503:E5504"/>
    <mergeCell ref="A5497:A5498"/>
    <mergeCell ref="B5497:B5498"/>
    <mergeCell ref="C5497:C5498"/>
    <mergeCell ref="D5497:D5498"/>
    <mergeCell ref="E5497:E5498"/>
    <mergeCell ref="A5499:A5500"/>
    <mergeCell ref="B5499:B5500"/>
    <mergeCell ref="C5499:C5500"/>
    <mergeCell ref="D5499:D5500"/>
    <mergeCell ref="E5499:E5500"/>
    <mergeCell ref="A5493:A5494"/>
    <mergeCell ref="B5493:B5494"/>
    <mergeCell ref="C5493:C5494"/>
    <mergeCell ref="D5493:D5494"/>
    <mergeCell ref="E5493:E5494"/>
    <mergeCell ref="A5495:A5496"/>
    <mergeCell ref="B5495:B5496"/>
    <mergeCell ref="C5495:C5496"/>
    <mergeCell ref="D5495:D5496"/>
    <mergeCell ref="E5495:E5496"/>
    <mergeCell ref="A5489:A5490"/>
    <mergeCell ref="B5489:B5490"/>
    <mergeCell ref="C5489:C5490"/>
    <mergeCell ref="D5489:D5490"/>
    <mergeCell ref="E5489:E5490"/>
    <mergeCell ref="A5491:A5492"/>
    <mergeCell ref="B5491:B5492"/>
    <mergeCell ref="C5491:C5492"/>
    <mergeCell ref="D5491:D5492"/>
    <mergeCell ref="E5491:E5492"/>
    <mergeCell ref="A5485:A5486"/>
    <mergeCell ref="B5485:B5486"/>
    <mergeCell ref="C5485:C5486"/>
    <mergeCell ref="D5485:D5486"/>
    <mergeCell ref="E5485:E5486"/>
    <mergeCell ref="A5487:A5488"/>
    <mergeCell ref="B5487:B5488"/>
    <mergeCell ref="C5487:C5488"/>
    <mergeCell ref="D5487:D5488"/>
    <mergeCell ref="E5487:E5488"/>
    <mergeCell ref="A5481:A5482"/>
    <mergeCell ref="B5481:B5482"/>
    <mergeCell ref="C5481:C5482"/>
    <mergeCell ref="D5481:D5482"/>
    <mergeCell ref="E5481:E5482"/>
    <mergeCell ref="A5483:A5484"/>
    <mergeCell ref="B5483:B5484"/>
    <mergeCell ref="C5483:C5484"/>
    <mergeCell ref="D5483:D5484"/>
    <mergeCell ref="E5483:E5484"/>
    <mergeCell ref="A5477:A5478"/>
    <mergeCell ref="B5477:B5478"/>
    <mergeCell ref="C5477:C5478"/>
    <mergeCell ref="D5477:D5478"/>
    <mergeCell ref="E5477:E5478"/>
    <mergeCell ref="A5479:A5480"/>
    <mergeCell ref="B5479:B5480"/>
    <mergeCell ref="C5479:C5480"/>
    <mergeCell ref="D5479:D5480"/>
    <mergeCell ref="E5479:E5480"/>
    <mergeCell ref="A5470:A5471"/>
    <mergeCell ref="B5470:B5471"/>
    <mergeCell ref="C5470:C5471"/>
    <mergeCell ref="D5470:D5471"/>
    <mergeCell ref="E5470:E5471"/>
    <mergeCell ref="A5472:A5473"/>
    <mergeCell ref="B5472:B5473"/>
    <mergeCell ref="C5472:C5473"/>
    <mergeCell ref="D5472:D5473"/>
    <mergeCell ref="E5472:E5473"/>
    <mergeCell ref="E5465:E5466"/>
    <mergeCell ref="A5468:A5469"/>
    <mergeCell ref="B5468:B5469"/>
    <mergeCell ref="C5468:C5469"/>
    <mergeCell ref="D5468:D5469"/>
    <mergeCell ref="E5468:E5469"/>
    <mergeCell ref="B5454:D5454"/>
    <mergeCell ref="B5464:D5464"/>
    <mergeCell ref="A5465:A5466"/>
    <mergeCell ref="B5465:B5466"/>
    <mergeCell ref="C5465:C5466"/>
    <mergeCell ref="D5465:D5466"/>
    <mergeCell ref="A5450:A5451"/>
    <mergeCell ref="B5450:B5451"/>
    <mergeCell ref="C5450:C5451"/>
    <mergeCell ref="D5450:D5451"/>
    <mergeCell ref="E5450:E5451"/>
    <mergeCell ref="A5452:A5453"/>
    <mergeCell ref="B5452:B5453"/>
    <mergeCell ref="C5452:C5453"/>
    <mergeCell ref="D5452:D5453"/>
    <mergeCell ref="E5452:E5453"/>
    <mergeCell ref="A5446:A5447"/>
    <mergeCell ref="B5446:B5447"/>
    <mergeCell ref="C5446:C5447"/>
    <mergeCell ref="D5446:D5447"/>
    <mergeCell ref="E5446:E5447"/>
    <mergeCell ref="A5448:A5449"/>
    <mergeCell ref="B5448:B5449"/>
    <mergeCell ref="C5448:C5449"/>
    <mergeCell ref="D5448:D5449"/>
    <mergeCell ref="E5448:E5449"/>
    <mergeCell ref="E5440:E5441"/>
    <mergeCell ref="A5442:A5443"/>
    <mergeCell ref="B5442:B5443"/>
    <mergeCell ref="C5442:C5443"/>
    <mergeCell ref="D5442:D5443"/>
    <mergeCell ref="E5442:E5443"/>
    <mergeCell ref="B5437:D5437"/>
    <mergeCell ref="B5438:D5438"/>
    <mergeCell ref="A5440:A5441"/>
    <mergeCell ref="B5440:B5441"/>
    <mergeCell ref="C5440:C5441"/>
    <mergeCell ref="D5440:D5441"/>
    <mergeCell ref="B5429:D5429"/>
    <mergeCell ref="A5434:A5435"/>
    <mergeCell ref="B5434:B5435"/>
    <mergeCell ref="C5434:C5435"/>
    <mergeCell ref="D5434:D5435"/>
    <mergeCell ref="E5434:E5435"/>
    <mergeCell ref="A5417:A5418"/>
    <mergeCell ref="B5417:B5418"/>
    <mergeCell ref="C5417:C5418"/>
    <mergeCell ref="D5417:D5418"/>
    <mergeCell ref="E5417:E5418"/>
    <mergeCell ref="A5427:A5428"/>
    <mergeCell ref="B5427:B5428"/>
    <mergeCell ref="C5427:C5428"/>
    <mergeCell ref="D5427:D5428"/>
    <mergeCell ref="E5427:E5428"/>
    <mergeCell ref="A5413:A5414"/>
    <mergeCell ref="B5413:B5414"/>
    <mergeCell ref="C5413:C5414"/>
    <mergeCell ref="D5413:D5414"/>
    <mergeCell ref="E5413:E5414"/>
    <mergeCell ref="A5415:A5416"/>
    <mergeCell ref="B5415:B5416"/>
    <mergeCell ref="C5415:C5416"/>
    <mergeCell ref="D5415:D5416"/>
    <mergeCell ref="E5415:E5416"/>
    <mergeCell ref="A5396:A5397"/>
    <mergeCell ref="B5396:B5397"/>
    <mergeCell ref="C5396:C5397"/>
    <mergeCell ref="D5396:D5397"/>
    <mergeCell ref="E5396:E5397"/>
    <mergeCell ref="A5403:A5404"/>
    <mergeCell ref="B5403:B5404"/>
    <mergeCell ref="C5403:C5404"/>
    <mergeCell ref="D5403:D5404"/>
    <mergeCell ref="E5403:E5404"/>
    <mergeCell ref="B5387:D5387"/>
    <mergeCell ref="A5392:A5393"/>
    <mergeCell ref="B5392:B5393"/>
    <mergeCell ref="C5392:C5393"/>
    <mergeCell ref="D5392:D5393"/>
    <mergeCell ref="E5392:E5393"/>
    <mergeCell ref="A5378:A5379"/>
    <mergeCell ref="B5378:B5379"/>
    <mergeCell ref="C5378:C5379"/>
    <mergeCell ref="D5378:D5379"/>
    <mergeCell ref="E5378:E5379"/>
    <mergeCell ref="A5380:A5381"/>
    <mergeCell ref="B5380:B5381"/>
    <mergeCell ref="C5380:C5381"/>
    <mergeCell ref="D5380:D5381"/>
    <mergeCell ref="E5380:E5381"/>
    <mergeCell ref="A5374:A5375"/>
    <mergeCell ref="B5374:B5375"/>
    <mergeCell ref="C5374:C5375"/>
    <mergeCell ref="D5374:D5375"/>
    <mergeCell ref="E5374:E5375"/>
    <mergeCell ref="A5376:A5377"/>
    <mergeCell ref="B5376:B5377"/>
    <mergeCell ref="C5376:C5377"/>
    <mergeCell ref="D5376:D5377"/>
    <mergeCell ref="E5376:E5377"/>
    <mergeCell ref="A5370:A5371"/>
    <mergeCell ref="B5370:B5371"/>
    <mergeCell ref="C5370:C5371"/>
    <mergeCell ref="D5370:D5371"/>
    <mergeCell ref="E5370:E5371"/>
    <mergeCell ref="A5372:A5373"/>
    <mergeCell ref="B5372:B5373"/>
    <mergeCell ref="C5372:C5373"/>
    <mergeCell ref="D5372:D5373"/>
    <mergeCell ref="E5372:E5373"/>
    <mergeCell ref="A5366:A5367"/>
    <mergeCell ref="B5366:B5367"/>
    <mergeCell ref="C5366:C5367"/>
    <mergeCell ref="D5366:D5367"/>
    <mergeCell ref="E5366:E5367"/>
    <mergeCell ref="A5368:A5369"/>
    <mergeCell ref="B5368:B5369"/>
    <mergeCell ref="C5368:C5369"/>
    <mergeCell ref="D5368:D5369"/>
    <mergeCell ref="E5368:E5369"/>
    <mergeCell ref="A5362:A5363"/>
    <mergeCell ref="B5362:B5363"/>
    <mergeCell ref="C5362:C5363"/>
    <mergeCell ref="D5362:D5363"/>
    <mergeCell ref="E5362:E5363"/>
    <mergeCell ref="A5364:A5365"/>
    <mergeCell ref="B5364:B5365"/>
    <mergeCell ref="C5364:C5365"/>
    <mergeCell ref="D5364:D5365"/>
    <mergeCell ref="E5364:E5365"/>
    <mergeCell ref="A5357:A5358"/>
    <mergeCell ref="B5357:B5358"/>
    <mergeCell ref="C5357:C5358"/>
    <mergeCell ref="D5357:D5358"/>
    <mergeCell ref="E5357:E5358"/>
    <mergeCell ref="A5359:A5360"/>
    <mergeCell ref="B5359:B5360"/>
    <mergeCell ref="C5359:C5360"/>
    <mergeCell ref="D5359:D5360"/>
    <mergeCell ref="E5359:E5360"/>
    <mergeCell ref="A5352:A5353"/>
    <mergeCell ref="B5352:B5353"/>
    <mergeCell ref="C5352:C5353"/>
    <mergeCell ref="D5352:D5353"/>
    <mergeCell ref="E5352:E5353"/>
    <mergeCell ref="A5354:A5355"/>
    <mergeCell ref="B5354:B5355"/>
    <mergeCell ref="C5354:C5355"/>
    <mergeCell ref="D5354:D5355"/>
    <mergeCell ref="E5354:E5355"/>
    <mergeCell ref="A5344:A5345"/>
    <mergeCell ref="B5344:B5345"/>
    <mergeCell ref="C5344:C5345"/>
    <mergeCell ref="D5344:D5345"/>
    <mergeCell ref="E5344:E5345"/>
    <mergeCell ref="A5349:A5350"/>
    <mergeCell ref="B5349:B5350"/>
    <mergeCell ref="C5349:C5350"/>
    <mergeCell ref="D5349:D5350"/>
    <mergeCell ref="E5349:E5350"/>
    <mergeCell ref="A5339:A5340"/>
    <mergeCell ref="B5339:B5340"/>
    <mergeCell ref="C5339:C5340"/>
    <mergeCell ref="D5339:D5340"/>
    <mergeCell ref="E5339:E5340"/>
    <mergeCell ref="A5341:A5342"/>
    <mergeCell ref="B5341:B5342"/>
    <mergeCell ref="C5341:C5342"/>
    <mergeCell ref="D5341:D5342"/>
    <mergeCell ref="E5341:E5342"/>
    <mergeCell ref="E5335:E5336"/>
    <mergeCell ref="A5337:A5338"/>
    <mergeCell ref="B5337:B5338"/>
    <mergeCell ref="C5337:C5338"/>
    <mergeCell ref="D5337:D5338"/>
    <mergeCell ref="E5337:E5338"/>
    <mergeCell ref="B5332:D5332"/>
    <mergeCell ref="B5333:D5333"/>
    <mergeCell ref="A5335:A5336"/>
    <mergeCell ref="B5335:B5336"/>
    <mergeCell ref="C5335:C5336"/>
    <mergeCell ref="D5335:D5336"/>
    <mergeCell ref="A5328:A5329"/>
    <mergeCell ref="B5328:B5329"/>
    <mergeCell ref="C5328:C5329"/>
    <mergeCell ref="D5328:D5329"/>
    <mergeCell ref="E5328:E5329"/>
    <mergeCell ref="A5330:A5331"/>
    <mergeCell ref="B5330:B5331"/>
    <mergeCell ref="C5330:C5331"/>
    <mergeCell ref="D5330:D5331"/>
    <mergeCell ref="E5330:E5331"/>
    <mergeCell ref="A5324:A5325"/>
    <mergeCell ref="B5324:B5325"/>
    <mergeCell ref="C5324:C5325"/>
    <mergeCell ref="D5324:D5325"/>
    <mergeCell ref="E5324:E5325"/>
    <mergeCell ref="A5326:A5327"/>
    <mergeCell ref="B5326:B5327"/>
    <mergeCell ref="C5326:C5327"/>
    <mergeCell ref="D5326:D5327"/>
    <mergeCell ref="E5326:E5327"/>
    <mergeCell ref="B5321:D5321"/>
    <mergeCell ref="A5322:A5323"/>
    <mergeCell ref="B5322:B5323"/>
    <mergeCell ref="C5322:C5323"/>
    <mergeCell ref="D5322:D5323"/>
    <mergeCell ref="E5322:E5323"/>
    <mergeCell ref="A5317:A5318"/>
    <mergeCell ref="B5317:B5318"/>
    <mergeCell ref="C5317:C5318"/>
    <mergeCell ref="D5317:D5318"/>
    <mergeCell ref="E5317:E5318"/>
    <mergeCell ref="A5319:A5320"/>
    <mergeCell ref="B5319:B5320"/>
    <mergeCell ref="C5319:C5320"/>
    <mergeCell ref="D5319:D5320"/>
    <mergeCell ref="E5319:E5320"/>
    <mergeCell ref="A5312:A5313"/>
    <mergeCell ref="B5312:B5313"/>
    <mergeCell ref="C5312:C5313"/>
    <mergeCell ref="D5312:D5313"/>
    <mergeCell ref="E5312:E5313"/>
    <mergeCell ref="A5315:A5316"/>
    <mergeCell ref="B5315:B5316"/>
    <mergeCell ref="C5315:C5316"/>
    <mergeCell ref="D5315:D5316"/>
    <mergeCell ref="E5315:E5316"/>
    <mergeCell ref="A5308:A5309"/>
    <mergeCell ref="B5308:B5309"/>
    <mergeCell ref="C5308:C5309"/>
    <mergeCell ref="D5308:D5309"/>
    <mergeCell ref="E5308:E5309"/>
    <mergeCell ref="A5310:A5311"/>
    <mergeCell ref="B5310:B5311"/>
    <mergeCell ref="C5310:C5311"/>
    <mergeCell ref="D5310:D5311"/>
    <mergeCell ref="E5310:E5311"/>
    <mergeCell ref="A5304:A5305"/>
    <mergeCell ref="B5304:B5305"/>
    <mergeCell ref="C5304:C5305"/>
    <mergeCell ref="D5304:D5305"/>
    <mergeCell ref="E5304:E5305"/>
    <mergeCell ref="A5306:A5307"/>
    <mergeCell ref="B5306:B5307"/>
    <mergeCell ref="C5306:C5307"/>
    <mergeCell ref="D5306:D5307"/>
    <mergeCell ref="E5306:E5307"/>
    <mergeCell ref="A5298:A5299"/>
    <mergeCell ref="B5298:B5299"/>
    <mergeCell ref="C5298:C5299"/>
    <mergeCell ref="D5298:D5299"/>
    <mergeCell ref="E5298:E5299"/>
    <mergeCell ref="A5301:A5302"/>
    <mergeCell ref="B5301:B5302"/>
    <mergeCell ref="C5301:C5302"/>
    <mergeCell ref="D5301:D5302"/>
    <mergeCell ref="E5301:E5302"/>
    <mergeCell ref="A5294:A5295"/>
    <mergeCell ref="B5294:B5295"/>
    <mergeCell ref="C5294:C5295"/>
    <mergeCell ref="D5294:D5295"/>
    <mergeCell ref="E5294:E5295"/>
    <mergeCell ref="A5296:A5297"/>
    <mergeCell ref="B5296:B5297"/>
    <mergeCell ref="C5296:C5297"/>
    <mergeCell ref="D5296:D5297"/>
    <mergeCell ref="E5296:E5297"/>
    <mergeCell ref="A5290:A5291"/>
    <mergeCell ref="B5290:B5291"/>
    <mergeCell ref="C5290:C5291"/>
    <mergeCell ref="D5290:D5291"/>
    <mergeCell ref="E5290:E5291"/>
    <mergeCell ref="A5292:A5293"/>
    <mergeCell ref="B5292:B5293"/>
    <mergeCell ref="C5292:C5293"/>
    <mergeCell ref="D5292:D5293"/>
    <mergeCell ref="E5292:E5293"/>
    <mergeCell ref="A5285:A5286"/>
    <mergeCell ref="B5285:B5286"/>
    <mergeCell ref="C5285:C5286"/>
    <mergeCell ref="D5285:D5286"/>
    <mergeCell ref="E5285:E5286"/>
    <mergeCell ref="A5288:A5289"/>
    <mergeCell ref="B5288:B5289"/>
    <mergeCell ref="C5288:C5289"/>
    <mergeCell ref="D5288:D5289"/>
    <mergeCell ref="E5288:E5289"/>
    <mergeCell ref="A5280:A5281"/>
    <mergeCell ref="B5280:B5281"/>
    <mergeCell ref="C5280:C5281"/>
    <mergeCell ref="D5280:D5281"/>
    <mergeCell ref="E5280:E5281"/>
    <mergeCell ref="A5282:A5283"/>
    <mergeCell ref="B5282:B5283"/>
    <mergeCell ref="C5282:C5283"/>
    <mergeCell ref="D5282:D5283"/>
    <mergeCell ref="E5282:E5283"/>
    <mergeCell ref="A5275:A5276"/>
    <mergeCell ref="B5275:B5276"/>
    <mergeCell ref="C5275:C5276"/>
    <mergeCell ref="D5275:D5276"/>
    <mergeCell ref="E5275:E5276"/>
    <mergeCell ref="A5278:A5279"/>
    <mergeCell ref="B5278:B5279"/>
    <mergeCell ref="C5278:C5279"/>
    <mergeCell ref="D5278:D5279"/>
    <mergeCell ref="E5278:E5279"/>
    <mergeCell ref="A5271:A5272"/>
    <mergeCell ref="B5271:B5272"/>
    <mergeCell ref="C5271:C5272"/>
    <mergeCell ref="D5271:D5272"/>
    <mergeCell ref="E5271:E5272"/>
    <mergeCell ref="A5273:A5274"/>
    <mergeCell ref="B5273:B5274"/>
    <mergeCell ref="C5273:C5274"/>
    <mergeCell ref="D5273:D5274"/>
    <mergeCell ref="E5273:E5274"/>
    <mergeCell ref="A5257:A5258"/>
    <mergeCell ref="B5257:B5258"/>
    <mergeCell ref="C5257:C5258"/>
    <mergeCell ref="D5257:D5258"/>
    <mergeCell ref="E5257:E5258"/>
    <mergeCell ref="A5264:A5265"/>
    <mergeCell ref="B5264:B5265"/>
    <mergeCell ref="C5264:C5265"/>
    <mergeCell ref="D5264:D5265"/>
    <mergeCell ref="E5264:E5265"/>
    <mergeCell ref="E5249:E5250"/>
    <mergeCell ref="A5252:A5253"/>
    <mergeCell ref="B5252:B5253"/>
    <mergeCell ref="C5252:C5253"/>
    <mergeCell ref="D5252:D5253"/>
    <mergeCell ref="E5252:E5253"/>
    <mergeCell ref="B5234:D5234"/>
    <mergeCell ref="B5247:D5247"/>
    <mergeCell ref="A5249:A5250"/>
    <mergeCell ref="B5249:B5250"/>
    <mergeCell ref="C5249:C5250"/>
    <mergeCell ref="D5249:D5250"/>
    <mergeCell ref="A5231:A5232"/>
    <mergeCell ref="B5231:B5232"/>
    <mergeCell ref="C5231:C5232"/>
    <mergeCell ref="D5231:D5232"/>
    <mergeCell ref="E5231:E5232"/>
    <mergeCell ref="B5233:D5233"/>
    <mergeCell ref="B5228:D5228"/>
    <mergeCell ref="A5229:A5230"/>
    <mergeCell ref="B5229:B5230"/>
    <mergeCell ref="C5229:C5230"/>
    <mergeCell ref="D5229:D5230"/>
    <mergeCell ref="E5229:E5230"/>
    <mergeCell ref="A5221:A5222"/>
    <mergeCell ref="B5221:B5222"/>
    <mergeCell ref="C5221:C5222"/>
    <mergeCell ref="D5221:D5222"/>
    <mergeCell ref="E5221:E5222"/>
    <mergeCell ref="B5225:D5225"/>
    <mergeCell ref="E5217:E5218"/>
    <mergeCell ref="A5219:A5220"/>
    <mergeCell ref="B5219:B5220"/>
    <mergeCell ref="C5219:C5220"/>
    <mergeCell ref="D5219:D5220"/>
    <mergeCell ref="E5219:E5220"/>
    <mergeCell ref="B5212:D5212"/>
    <mergeCell ref="B5213:D5213"/>
    <mergeCell ref="A5217:A5218"/>
    <mergeCell ref="B5217:B5218"/>
    <mergeCell ref="C5217:C5218"/>
    <mergeCell ref="D5217:D5218"/>
    <mergeCell ref="B5208:D5208"/>
    <mergeCell ref="A5209:A5210"/>
    <mergeCell ref="B5209:B5210"/>
    <mergeCell ref="C5209:C5210"/>
    <mergeCell ref="D5209:D5210"/>
    <mergeCell ref="E5209:E5210"/>
    <mergeCell ref="A5204:A5205"/>
    <mergeCell ref="B5204:B5205"/>
    <mergeCell ref="C5204:C5205"/>
    <mergeCell ref="D5204:D5205"/>
    <mergeCell ref="E5204:E5205"/>
    <mergeCell ref="A5206:A5207"/>
    <mergeCell ref="B5206:B5207"/>
    <mergeCell ref="C5206:C5207"/>
    <mergeCell ref="D5206:D5207"/>
    <mergeCell ref="E5206:E5207"/>
    <mergeCell ref="A5200:A5201"/>
    <mergeCell ref="B5200:B5201"/>
    <mergeCell ref="C5200:C5201"/>
    <mergeCell ref="D5200:D5201"/>
    <mergeCell ref="E5200:E5201"/>
    <mergeCell ref="A5202:A5203"/>
    <mergeCell ref="B5202:B5203"/>
    <mergeCell ref="C5202:C5203"/>
    <mergeCell ref="D5202:D5203"/>
    <mergeCell ref="E5202:E5203"/>
    <mergeCell ref="A5193:A5194"/>
    <mergeCell ref="B5193:B5194"/>
    <mergeCell ref="C5193:C5194"/>
    <mergeCell ref="D5193:D5194"/>
    <mergeCell ref="E5193:E5194"/>
    <mergeCell ref="A5195:A5196"/>
    <mergeCell ref="B5195:B5196"/>
    <mergeCell ref="C5195:C5196"/>
    <mergeCell ref="D5195:D5196"/>
    <mergeCell ref="E5195:E5196"/>
    <mergeCell ref="A5189:A5190"/>
    <mergeCell ref="B5189:B5190"/>
    <mergeCell ref="C5189:C5190"/>
    <mergeCell ref="D5189:D5190"/>
    <mergeCell ref="E5189:E5190"/>
    <mergeCell ref="A5191:A5192"/>
    <mergeCell ref="B5191:B5192"/>
    <mergeCell ref="C5191:C5192"/>
    <mergeCell ref="D5191:D5192"/>
    <mergeCell ref="E5191:E5192"/>
    <mergeCell ref="A5186:A5187"/>
    <mergeCell ref="B5186:B5187"/>
    <mergeCell ref="C5186:C5187"/>
    <mergeCell ref="D5186:D5187"/>
    <mergeCell ref="E5186:E5187"/>
    <mergeCell ref="B5188:D5188"/>
    <mergeCell ref="A5182:A5183"/>
    <mergeCell ref="B5182:B5183"/>
    <mergeCell ref="C5182:C5183"/>
    <mergeCell ref="D5182:D5183"/>
    <mergeCell ref="E5182:E5183"/>
    <mergeCell ref="A5184:A5185"/>
    <mergeCell ref="B5184:B5185"/>
    <mergeCell ref="C5184:C5185"/>
    <mergeCell ref="D5184:D5185"/>
    <mergeCell ref="E5184:E5185"/>
    <mergeCell ref="A5178:A5179"/>
    <mergeCell ref="B5178:B5179"/>
    <mergeCell ref="C5178:C5179"/>
    <mergeCell ref="D5178:D5179"/>
    <mergeCell ref="E5178:E5179"/>
    <mergeCell ref="A5180:A5181"/>
    <mergeCell ref="B5180:B5181"/>
    <mergeCell ref="C5180:C5181"/>
    <mergeCell ref="D5180:D5181"/>
    <mergeCell ref="E5180:E5181"/>
    <mergeCell ref="A5175:A5176"/>
    <mergeCell ref="B5175:B5176"/>
    <mergeCell ref="C5175:C5176"/>
    <mergeCell ref="D5175:D5176"/>
    <mergeCell ref="E5175:E5176"/>
    <mergeCell ref="B5177:D5177"/>
    <mergeCell ref="A5171:A5172"/>
    <mergeCell ref="B5171:B5172"/>
    <mergeCell ref="C5171:C5172"/>
    <mergeCell ref="D5171:D5172"/>
    <mergeCell ref="E5171:E5172"/>
    <mergeCell ref="A5173:A5174"/>
    <mergeCell ref="B5173:B5174"/>
    <mergeCell ref="C5173:C5174"/>
    <mergeCell ref="D5173:D5174"/>
    <mergeCell ref="E5173:E5174"/>
    <mergeCell ref="A5167:A5168"/>
    <mergeCell ref="B5167:B5168"/>
    <mergeCell ref="C5167:C5168"/>
    <mergeCell ref="D5167:D5168"/>
    <mergeCell ref="E5167:E5168"/>
    <mergeCell ref="A5169:A5170"/>
    <mergeCell ref="B5169:B5170"/>
    <mergeCell ref="C5169:C5170"/>
    <mergeCell ref="D5169:D5170"/>
    <mergeCell ref="E5169:E5170"/>
    <mergeCell ref="A5160:A5161"/>
    <mergeCell ref="B5160:B5161"/>
    <mergeCell ref="C5160:C5161"/>
    <mergeCell ref="D5160:D5161"/>
    <mergeCell ref="E5160:E5161"/>
    <mergeCell ref="A5162:A5163"/>
    <mergeCell ref="B5162:B5163"/>
    <mergeCell ref="C5162:C5163"/>
    <mergeCell ref="D5162:D5163"/>
    <mergeCell ref="E5162:E5163"/>
    <mergeCell ref="A5156:A5157"/>
    <mergeCell ref="B5156:B5157"/>
    <mergeCell ref="C5156:C5157"/>
    <mergeCell ref="D5156:D5157"/>
    <mergeCell ref="E5156:E5157"/>
    <mergeCell ref="A5158:A5159"/>
    <mergeCell ref="B5158:B5159"/>
    <mergeCell ref="C5158:C5159"/>
    <mergeCell ref="D5158:D5159"/>
    <mergeCell ref="E5158:E5159"/>
    <mergeCell ref="A5152:A5153"/>
    <mergeCell ref="B5152:B5153"/>
    <mergeCell ref="C5152:C5153"/>
    <mergeCell ref="D5152:D5153"/>
    <mergeCell ref="E5152:E5153"/>
    <mergeCell ref="A5154:A5155"/>
    <mergeCell ref="B5154:B5155"/>
    <mergeCell ref="C5154:C5155"/>
    <mergeCell ref="D5154:D5155"/>
    <mergeCell ref="E5154:E5155"/>
    <mergeCell ref="A5148:A5149"/>
    <mergeCell ref="B5148:B5149"/>
    <mergeCell ref="C5148:C5149"/>
    <mergeCell ref="D5148:D5149"/>
    <mergeCell ref="E5148:E5149"/>
    <mergeCell ref="A5150:A5151"/>
    <mergeCell ref="B5150:B5151"/>
    <mergeCell ref="C5150:C5151"/>
    <mergeCell ref="D5150:D5151"/>
    <mergeCell ref="E5150:E5151"/>
    <mergeCell ref="A5144:A5145"/>
    <mergeCell ref="B5144:B5145"/>
    <mergeCell ref="C5144:C5145"/>
    <mergeCell ref="D5144:D5145"/>
    <mergeCell ref="E5144:E5145"/>
    <mergeCell ref="A5146:A5147"/>
    <mergeCell ref="B5146:B5147"/>
    <mergeCell ref="C5146:C5147"/>
    <mergeCell ref="D5146:D5147"/>
    <mergeCell ref="E5146:E5147"/>
    <mergeCell ref="A5140:A5141"/>
    <mergeCell ref="B5140:B5141"/>
    <mergeCell ref="C5140:C5141"/>
    <mergeCell ref="D5140:D5141"/>
    <mergeCell ref="E5140:E5141"/>
    <mergeCell ref="A5142:A5143"/>
    <mergeCell ref="B5142:B5143"/>
    <mergeCell ref="C5142:C5143"/>
    <mergeCell ref="D5142:D5143"/>
    <mergeCell ref="E5142:E5143"/>
    <mergeCell ref="A5136:A5137"/>
    <mergeCell ref="B5136:B5137"/>
    <mergeCell ref="C5136:C5137"/>
    <mergeCell ref="D5136:D5137"/>
    <mergeCell ref="E5136:E5137"/>
    <mergeCell ref="A5138:A5139"/>
    <mergeCell ref="B5138:B5139"/>
    <mergeCell ref="C5138:C5139"/>
    <mergeCell ref="D5138:D5139"/>
    <mergeCell ref="E5138:E5139"/>
    <mergeCell ref="A5132:A5133"/>
    <mergeCell ref="B5132:B5133"/>
    <mergeCell ref="C5132:C5133"/>
    <mergeCell ref="D5132:D5133"/>
    <mergeCell ref="E5132:E5133"/>
    <mergeCell ref="A5134:A5135"/>
    <mergeCell ref="B5134:B5135"/>
    <mergeCell ref="C5134:C5135"/>
    <mergeCell ref="D5134:D5135"/>
    <mergeCell ref="E5134:E5135"/>
    <mergeCell ref="A5128:A5129"/>
    <mergeCell ref="B5128:B5129"/>
    <mergeCell ref="C5128:C5129"/>
    <mergeCell ref="D5128:D5129"/>
    <mergeCell ref="E5128:E5129"/>
    <mergeCell ref="A5130:A5131"/>
    <mergeCell ref="B5130:B5131"/>
    <mergeCell ref="C5130:C5131"/>
    <mergeCell ref="D5130:D5131"/>
    <mergeCell ref="E5130:E5131"/>
    <mergeCell ref="A5124:A5125"/>
    <mergeCell ref="B5124:B5125"/>
    <mergeCell ref="C5124:C5125"/>
    <mergeCell ref="D5124:D5125"/>
    <mergeCell ref="E5124:E5125"/>
    <mergeCell ref="A5126:A5127"/>
    <mergeCell ref="B5126:B5127"/>
    <mergeCell ref="C5126:C5127"/>
    <mergeCell ref="D5126:D5127"/>
    <mergeCell ref="E5126:E5127"/>
    <mergeCell ref="A5120:A5121"/>
    <mergeCell ref="B5120:B5121"/>
    <mergeCell ref="C5120:C5121"/>
    <mergeCell ref="D5120:D5121"/>
    <mergeCell ref="E5120:E5121"/>
    <mergeCell ref="A5122:A5123"/>
    <mergeCell ref="B5122:B5123"/>
    <mergeCell ref="C5122:C5123"/>
    <mergeCell ref="D5122:D5123"/>
    <mergeCell ref="E5122:E5123"/>
    <mergeCell ref="A5116:A5117"/>
    <mergeCell ref="B5116:B5117"/>
    <mergeCell ref="C5116:C5117"/>
    <mergeCell ref="D5116:D5117"/>
    <mergeCell ref="E5116:E5117"/>
    <mergeCell ref="A5118:A5119"/>
    <mergeCell ref="B5118:B5119"/>
    <mergeCell ref="C5118:C5119"/>
    <mergeCell ref="D5118:D5119"/>
    <mergeCell ref="E5118:E5119"/>
    <mergeCell ref="B5091:D5091"/>
    <mergeCell ref="A5092:A5093"/>
    <mergeCell ref="B5092:B5093"/>
    <mergeCell ref="C5092:C5093"/>
    <mergeCell ref="D5092:D5093"/>
    <mergeCell ref="E5092:E5093"/>
    <mergeCell ref="A5084:A5085"/>
    <mergeCell ref="B5084:B5085"/>
    <mergeCell ref="C5084:C5085"/>
    <mergeCell ref="D5084:D5085"/>
    <mergeCell ref="E5084:E5085"/>
    <mergeCell ref="B5090:D5090"/>
    <mergeCell ref="A5060:A5061"/>
    <mergeCell ref="B5060:B5061"/>
    <mergeCell ref="C5060:C5061"/>
    <mergeCell ref="D5060:D5061"/>
    <mergeCell ref="E5060:E5061"/>
    <mergeCell ref="B5076:D5076"/>
    <mergeCell ref="A5055:A5056"/>
    <mergeCell ref="B5055:B5056"/>
    <mergeCell ref="C5055:C5056"/>
    <mergeCell ref="D5055:D5056"/>
    <mergeCell ref="E5055:E5056"/>
    <mergeCell ref="A5058:A5059"/>
    <mergeCell ref="B5058:B5059"/>
    <mergeCell ref="C5058:C5059"/>
    <mergeCell ref="D5058:D5059"/>
    <mergeCell ref="E5058:E5059"/>
    <mergeCell ref="A5051:A5052"/>
    <mergeCell ref="B5051:B5052"/>
    <mergeCell ref="C5051:C5052"/>
    <mergeCell ref="D5051:D5052"/>
    <mergeCell ref="E5051:E5052"/>
    <mergeCell ref="A5053:A5054"/>
    <mergeCell ref="B5053:B5054"/>
    <mergeCell ref="C5053:C5054"/>
    <mergeCell ref="D5053:D5054"/>
    <mergeCell ref="E5053:E5054"/>
    <mergeCell ref="A5043:A5044"/>
    <mergeCell ref="B5043:B5044"/>
    <mergeCell ref="C5043:C5044"/>
    <mergeCell ref="D5043:D5044"/>
    <mergeCell ref="E5043:E5044"/>
    <mergeCell ref="A5049:A5050"/>
    <mergeCell ref="B5049:B5050"/>
    <mergeCell ref="C5049:C5050"/>
    <mergeCell ref="D5049:D5050"/>
    <mergeCell ref="E5049:E5050"/>
    <mergeCell ref="A5016:A5017"/>
    <mergeCell ref="B5016:B5017"/>
    <mergeCell ref="C5016:C5017"/>
    <mergeCell ref="D5016:D5017"/>
    <mergeCell ref="E5016:E5017"/>
    <mergeCell ref="A5041:A5042"/>
    <mergeCell ref="B5041:B5042"/>
    <mergeCell ref="C5041:C5042"/>
    <mergeCell ref="D5041:D5042"/>
    <mergeCell ref="E5041:E5042"/>
    <mergeCell ref="A5012:A5013"/>
    <mergeCell ref="B5012:B5013"/>
    <mergeCell ref="C5012:C5013"/>
    <mergeCell ref="D5012:D5013"/>
    <mergeCell ref="E5012:E5013"/>
    <mergeCell ref="A5014:A5015"/>
    <mergeCell ref="B5014:B5015"/>
    <mergeCell ref="C5014:C5015"/>
    <mergeCell ref="D5014:D5015"/>
    <mergeCell ref="E5014:E5015"/>
    <mergeCell ref="A5006:A5007"/>
    <mergeCell ref="B5006:B5007"/>
    <mergeCell ref="C5006:C5007"/>
    <mergeCell ref="D5006:D5007"/>
    <mergeCell ref="E5006:E5007"/>
    <mergeCell ref="A5010:A5011"/>
    <mergeCell ref="B5010:B5011"/>
    <mergeCell ref="C5010:C5011"/>
    <mergeCell ref="D5010:D5011"/>
    <mergeCell ref="E5010:E5011"/>
    <mergeCell ref="A4995:A4996"/>
    <mergeCell ref="B4995:B4996"/>
    <mergeCell ref="C4995:C4996"/>
    <mergeCell ref="D4995:D4996"/>
    <mergeCell ref="E4995:E4996"/>
    <mergeCell ref="B4998:D4998"/>
    <mergeCell ref="A4988:A4989"/>
    <mergeCell ref="B4988:B4989"/>
    <mergeCell ref="C4988:C4989"/>
    <mergeCell ref="D4988:D4989"/>
    <mergeCell ref="E4988:E4989"/>
    <mergeCell ref="A4993:A4994"/>
    <mergeCell ref="B4993:B4994"/>
    <mergeCell ref="C4993:C4994"/>
    <mergeCell ref="D4993:D4994"/>
    <mergeCell ref="E4993:E4994"/>
    <mergeCell ref="A4983:A4984"/>
    <mergeCell ref="B4983:B4984"/>
    <mergeCell ref="C4983:C4984"/>
    <mergeCell ref="D4983:D4984"/>
    <mergeCell ref="E4983:E4984"/>
    <mergeCell ref="A4986:A4987"/>
    <mergeCell ref="B4986:B4987"/>
    <mergeCell ref="C4986:C4987"/>
    <mergeCell ref="D4986:D4987"/>
    <mergeCell ref="E4986:E4987"/>
    <mergeCell ref="A4978:A4979"/>
    <mergeCell ref="B4978:B4979"/>
    <mergeCell ref="C4978:C4979"/>
    <mergeCell ref="D4978:D4979"/>
    <mergeCell ref="E4978:E4979"/>
    <mergeCell ref="A4981:A4982"/>
    <mergeCell ref="B4981:B4982"/>
    <mergeCell ref="C4981:C4982"/>
    <mergeCell ref="D4981:D4982"/>
    <mergeCell ref="E4981:E4982"/>
    <mergeCell ref="A4974:A4975"/>
    <mergeCell ref="B4974:B4975"/>
    <mergeCell ref="C4974:C4975"/>
    <mergeCell ref="D4974:D4975"/>
    <mergeCell ref="E4974:E4975"/>
    <mergeCell ref="A4976:A4977"/>
    <mergeCell ref="B4976:B4977"/>
    <mergeCell ref="C4976:C4977"/>
    <mergeCell ref="D4976:D4977"/>
    <mergeCell ref="E4976:E4977"/>
    <mergeCell ref="A4970:A4971"/>
    <mergeCell ref="B4970:B4971"/>
    <mergeCell ref="C4970:C4971"/>
    <mergeCell ref="D4970:D4971"/>
    <mergeCell ref="E4970:E4971"/>
    <mergeCell ref="A4972:A4973"/>
    <mergeCell ref="B4972:B4973"/>
    <mergeCell ref="C4972:C4973"/>
    <mergeCell ref="D4972:D4973"/>
    <mergeCell ref="E4972:E4973"/>
    <mergeCell ref="A4963:A4964"/>
    <mergeCell ref="B4963:B4964"/>
    <mergeCell ref="C4963:C4964"/>
    <mergeCell ref="D4963:D4964"/>
    <mergeCell ref="E4963:E4964"/>
    <mergeCell ref="A4968:A4969"/>
    <mergeCell ref="B4968:B4969"/>
    <mergeCell ref="C4968:C4969"/>
    <mergeCell ref="D4968:D4969"/>
    <mergeCell ref="E4968:E4969"/>
    <mergeCell ref="A4957:A4958"/>
    <mergeCell ref="B4957:B4958"/>
    <mergeCell ref="C4957:C4958"/>
    <mergeCell ref="D4957:D4958"/>
    <mergeCell ref="E4957:E4958"/>
    <mergeCell ref="A4961:A4962"/>
    <mergeCell ref="B4961:B4962"/>
    <mergeCell ref="C4961:C4962"/>
    <mergeCell ref="D4961:D4962"/>
    <mergeCell ref="E4961:E4962"/>
    <mergeCell ref="A4953:A4954"/>
    <mergeCell ref="B4953:B4954"/>
    <mergeCell ref="C4953:C4954"/>
    <mergeCell ref="D4953:D4954"/>
    <mergeCell ref="E4953:E4954"/>
    <mergeCell ref="A4955:A4956"/>
    <mergeCell ref="B4955:B4956"/>
    <mergeCell ref="C4955:C4956"/>
    <mergeCell ref="D4955:D4956"/>
    <mergeCell ref="E4955:E4956"/>
    <mergeCell ref="A4949:A4950"/>
    <mergeCell ref="B4949:B4950"/>
    <mergeCell ref="C4949:C4950"/>
    <mergeCell ref="D4949:D4950"/>
    <mergeCell ref="E4949:E4950"/>
    <mergeCell ref="A4951:A4952"/>
    <mergeCell ref="B4951:B4952"/>
    <mergeCell ref="C4951:C4952"/>
    <mergeCell ref="D4951:D4952"/>
    <mergeCell ref="E4951:E4952"/>
    <mergeCell ref="A4945:A4946"/>
    <mergeCell ref="B4945:B4946"/>
    <mergeCell ref="C4945:C4946"/>
    <mergeCell ref="D4945:D4946"/>
    <mergeCell ref="E4945:E4946"/>
    <mergeCell ref="A4947:A4948"/>
    <mergeCell ref="B4947:B4948"/>
    <mergeCell ref="C4947:C4948"/>
    <mergeCell ref="D4947:D4948"/>
    <mergeCell ref="E4947:E4948"/>
    <mergeCell ref="A4941:A4942"/>
    <mergeCell ref="B4941:B4942"/>
    <mergeCell ref="C4941:C4942"/>
    <mergeCell ref="D4941:D4942"/>
    <mergeCell ref="E4941:E4942"/>
    <mergeCell ref="A4943:A4944"/>
    <mergeCell ref="B4943:B4944"/>
    <mergeCell ref="C4943:C4944"/>
    <mergeCell ref="D4943:D4944"/>
    <mergeCell ref="E4943:E4944"/>
    <mergeCell ref="A4937:A4938"/>
    <mergeCell ref="B4937:B4938"/>
    <mergeCell ref="C4937:C4938"/>
    <mergeCell ref="D4937:D4938"/>
    <mergeCell ref="E4937:E4938"/>
    <mergeCell ref="A4939:A4940"/>
    <mergeCell ref="B4939:B4940"/>
    <mergeCell ref="C4939:C4940"/>
    <mergeCell ref="D4939:D4940"/>
    <mergeCell ref="E4939:E4940"/>
    <mergeCell ref="A4932:A4933"/>
    <mergeCell ref="B4932:B4933"/>
    <mergeCell ref="C4932:C4933"/>
    <mergeCell ref="D4932:D4933"/>
    <mergeCell ref="E4932:E4933"/>
    <mergeCell ref="A4934:A4935"/>
    <mergeCell ref="B4934:B4935"/>
    <mergeCell ref="C4934:C4935"/>
    <mergeCell ref="D4934:D4935"/>
    <mergeCell ref="E4934:E4935"/>
    <mergeCell ref="A4928:A4929"/>
    <mergeCell ref="B4928:B4929"/>
    <mergeCell ref="C4928:C4929"/>
    <mergeCell ref="D4928:D4929"/>
    <mergeCell ref="E4928:E4929"/>
    <mergeCell ref="A4930:A4931"/>
    <mergeCell ref="B4930:B4931"/>
    <mergeCell ref="C4930:C4931"/>
    <mergeCell ref="D4930:D4931"/>
    <mergeCell ref="E4930:E4931"/>
    <mergeCell ref="A4923:A4924"/>
    <mergeCell ref="B4923:B4924"/>
    <mergeCell ref="C4923:C4924"/>
    <mergeCell ref="D4923:D4924"/>
    <mergeCell ref="E4923:E4924"/>
    <mergeCell ref="A4925:A4926"/>
    <mergeCell ref="B4925:B4926"/>
    <mergeCell ref="C4925:C4926"/>
    <mergeCell ref="D4925:D4926"/>
    <mergeCell ref="E4925:E4926"/>
    <mergeCell ref="A4919:A4920"/>
    <mergeCell ref="B4919:B4920"/>
    <mergeCell ref="C4919:C4920"/>
    <mergeCell ref="D4919:D4920"/>
    <mergeCell ref="E4919:E4920"/>
    <mergeCell ref="A4921:A4922"/>
    <mergeCell ref="B4921:B4922"/>
    <mergeCell ref="C4921:C4922"/>
    <mergeCell ref="D4921:D4922"/>
    <mergeCell ref="E4921:E4922"/>
    <mergeCell ref="A4915:A4916"/>
    <mergeCell ref="B4915:B4916"/>
    <mergeCell ref="C4915:C4916"/>
    <mergeCell ref="D4915:D4916"/>
    <mergeCell ref="E4915:E4916"/>
    <mergeCell ref="A4917:A4918"/>
    <mergeCell ref="B4917:B4918"/>
    <mergeCell ref="C4917:C4918"/>
    <mergeCell ref="D4917:D4918"/>
    <mergeCell ref="E4917:E4918"/>
    <mergeCell ref="E4908:E4909"/>
    <mergeCell ref="A4913:A4914"/>
    <mergeCell ref="B4913:B4914"/>
    <mergeCell ref="C4913:C4914"/>
    <mergeCell ref="D4913:D4914"/>
    <mergeCell ref="E4913:E4914"/>
    <mergeCell ref="B4906:D4906"/>
    <mergeCell ref="B4907:D4907"/>
    <mergeCell ref="A4908:A4909"/>
    <mergeCell ref="B4908:B4909"/>
    <mergeCell ref="C4908:C4909"/>
    <mergeCell ref="D4908:D4909"/>
    <mergeCell ref="B4899:D4899"/>
    <mergeCell ref="A4900:A4901"/>
    <mergeCell ref="B4900:B4901"/>
    <mergeCell ref="C4900:C4901"/>
    <mergeCell ref="D4900:D4901"/>
    <mergeCell ref="E4900:E4901"/>
    <mergeCell ref="A4893:A4894"/>
    <mergeCell ref="B4893:B4894"/>
    <mergeCell ref="C4893:C4894"/>
    <mergeCell ref="D4893:D4894"/>
    <mergeCell ref="E4893:E4894"/>
    <mergeCell ref="B4895:D4895"/>
    <mergeCell ref="A4889:A4890"/>
    <mergeCell ref="B4889:B4890"/>
    <mergeCell ref="C4889:C4890"/>
    <mergeCell ref="D4889:D4890"/>
    <mergeCell ref="E4889:E4890"/>
    <mergeCell ref="A4891:A4892"/>
    <mergeCell ref="B4891:B4892"/>
    <mergeCell ref="C4891:C4892"/>
    <mergeCell ref="D4891:D4892"/>
    <mergeCell ref="E4891:E4892"/>
    <mergeCell ref="A4885:A4886"/>
    <mergeCell ref="B4885:B4886"/>
    <mergeCell ref="C4885:C4886"/>
    <mergeCell ref="D4885:D4886"/>
    <mergeCell ref="E4885:E4886"/>
    <mergeCell ref="A4887:A4888"/>
    <mergeCell ref="B4887:B4888"/>
    <mergeCell ref="C4887:C4888"/>
    <mergeCell ref="D4887:D4888"/>
    <mergeCell ref="E4887:E4888"/>
    <mergeCell ref="E4873:E4874"/>
    <mergeCell ref="B4878:D4878"/>
    <mergeCell ref="B4881:D4881"/>
    <mergeCell ref="A4883:A4884"/>
    <mergeCell ref="B4883:B4884"/>
    <mergeCell ref="C4883:C4884"/>
    <mergeCell ref="D4883:D4884"/>
    <mergeCell ref="E4883:E4884"/>
    <mergeCell ref="B4870:D4870"/>
    <mergeCell ref="B4872:D4872"/>
    <mergeCell ref="A4873:A4874"/>
    <mergeCell ref="B4873:B4874"/>
    <mergeCell ref="C4873:C4874"/>
    <mergeCell ref="D4873:D4874"/>
    <mergeCell ref="A4866:A4867"/>
    <mergeCell ref="B4866:B4867"/>
    <mergeCell ref="C4866:C4867"/>
    <mergeCell ref="D4866:D4867"/>
    <mergeCell ref="E4866:E4867"/>
    <mergeCell ref="B4868:D4868"/>
    <mergeCell ref="A4862:A4863"/>
    <mergeCell ref="B4862:B4863"/>
    <mergeCell ref="C4862:C4863"/>
    <mergeCell ref="D4862:D4863"/>
    <mergeCell ref="E4862:E4863"/>
    <mergeCell ref="A4864:A4865"/>
    <mergeCell ref="B4864:B4865"/>
    <mergeCell ref="C4864:C4865"/>
    <mergeCell ref="D4864:D4865"/>
    <mergeCell ref="E4864:E4865"/>
    <mergeCell ref="A4858:A4859"/>
    <mergeCell ref="B4858:B4859"/>
    <mergeCell ref="C4858:C4859"/>
    <mergeCell ref="D4858:D4859"/>
    <mergeCell ref="E4858:E4859"/>
    <mergeCell ref="A4860:A4861"/>
    <mergeCell ref="B4860:B4861"/>
    <mergeCell ref="C4860:C4861"/>
    <mergeCell ref="D4860:D4861"/>
    <mergeCell ref="E4860:E4861"/>
    <mergeCell ref="A4853:A4854"/>
    <mergeCell ref="B4853:B4854"/>
    <mergeCell ref="C4853:C4854"/>
    <mergeCell ref="D4853:D4854"/>
    <mergeCell ref="E4853:E4854"/>
    <mergeCell ref="A4856:A4857"/>
    <mergeCell ref="B4856:B4857"/>
    <mergeCell ref="C4856:C4857"/>
    <mergeCell ref="D4856:D4857"/>
    <mergeCell ref="E4856:E4857"/>
    <mergeCell ref="B4850:D4850"/>
    <mergeCell ref="A4851:A4852"/>
    <mergeCell ref="B4851:B4852"/>
    <mergeCell ref="C4851:C4852"/>
    <mergeCell ref="D4851:D4852"/>
    <mergeCell ref="E4851:E4852"/>
    <mergeCell ref="E4842:E4843"/>
    <mergeCell ref="A4844:A4845"/>
    <mergeCell ref="B4844:B4845"/>
    <mergeCell ref="C4844:C4845"/>
    <mergeCell ref="D4844:D4845"/>
    <mergeCell ref="E4844:E4845"/>
    <mergeCell ref="B4831:D4831"/>
    <mergeCell ref="B4832:D4832"/>
    <mergeCell ref="B4834:D4834"/>
    <mergeCell ref="A4842:A4843"/>
    <mergeCell ref="B4842:B4843"/>
    <mergeCell ref="C4842:C4843"/>
    <mergeCell ref="D4842:D4843"/>
    <mergeCell ref="E4826:E4827"/>
    <mergeCell ref="A4828:A4829"/>
    <mergeCell ref="B4828:B4829"/>
    <mergeCell ref="C4828:C4829"/>
    <mergeCell ref="D4828:D4829"/>
    <mergeCell ref="E4828:E4829"/>
    <mergeCell ref="B4812:D4812"/>
    <mergeCell ref="B4820:D4820"/>
    <mergeCell ref="A4826:A4827"/>
    <mergeCell ref="B4826:B4827"/>
    <mergeCell ref="C4826:C4827"/>
    <mergeCell ref="D4826:D4827"/>
    <mergeCell ref="A4801:A4802"/>
    <mergeCell ref="B4801:B4802"/>
    <mergeCell ref="C4801:C4802"/>
    <mergeCell ref="D4801:D4802"/>
    <mergeCell ref="E4801:E4802"/>
    <mergeCell ref="A4806:A4807"/>
    <mergeCell ref="B4806:B4807"/>
    <mergeCell ref="C4806:C4807"/>
    <mergeCell ref="D4806:D4807"/>
    <mergeCell ref="E4806:E4807"/>
    <mergeCell ref="A4797:A4798"/>
    <mergeCell ref="B4797:B4798"/>
    <mergeCell ref="C4797:C4798"/>
    <mergeCell ref="D4797:D4798"/>
    <mergeCell ref="E4797:E4798"/>
    <mergeCell ref="A4799:A4800"/>
    <mergeCell ref="B4799:B4800"/>
    <mergeCell ref="C4799:C4800"/>
    <mergeCell ref="D4799:D4800"/>
    <mergeCell ref="E4799:E4800"/>
    <mergeCell ref="A4792:A4793"/>
    <mergeCell ref="B4792:B4793"/>
    <mergeCell ref="C4792:C4793"/>
    <mergeCell ref="D4792:D4793"/>
    <mergeCell ref="E4792:E4793"/>
    <mergeCell ref="A4794:A4795"/>
    <mergeCell ref="B4794:B4795"/>
    <mergeCell ref="C4794:C4795"/>
    <mergeCell ref="D4794:D4795"/>
    <mergeCell ref="E4794:E4795"/>
    <mergeCell ref="A4780:A4781"/>
    <mergeCell ref="B4780:B4781"/>
    <mergeCell ref="C4780:C4781"/>
    <mergeCell ref="D4780:D4781"/>
    <mergeCell ref="E4780:E4781"/>
    <mergeCell ref="A4783:A4784"/>
    <mergeCell ref="B4783:B4784"/>
    <mergeCell ref="C4783:C4784"/>
    <mergeCell ref="D4783:D4784"/>
    <mergeCell ref="E4783:E4784"/>
    <mergeCell ref="A4776:A4777"/>
    <mergeCell ref="B4776:B4777"/>
    <mergeCell ref="C4776:C4777"/>
    <mergeCell ref="D4776:D4777"/>
    <mergeCell ref="E4776:E4777"/>
    <mergeCell ref="A4778:A4779"/>
    <mergeCell ref="B4778:B4779"/>
    <mergeCell ref="C4778:C4779"/>
    <mergeCell ref="D4778:D4779"/>
    <mergeCell ref="E4778:E4779"/>
    <mergeCell ref="B4773:D4773"/>
    <mergeCell ref="A4774:A4775"/>
    <mergeCell ref="B4774:B4775"/>
    <mergeCell ref="C4774:C4775"/>
    <mergeCell ref="D4774:D4775"/>
    <mergeCell ref="E4774:E4775"/>
    <mergeCell ref="B4764:D4764"/>
    <mergeCell ref="A4765:A4766"/>
    <mergeCell ref="B4765:B4766"/>
    <mergeCell ref="C4765:C4766"/>
    <mergeCell ref="D4765:D4766"/>
    <mergeCell ref="E4765:E4766"/>
    <mergeCell ref="B4753:D4753"/>
    <mergeCell ref="A4757:A4758"/>
    <mergeCell ref="B4757:B4758"/>
    <mergeCell ref="C4757:C4758"/>
    <mergeCell ref="D4757:D4758"/>
    <mergeCell ref="E4757:E4758"/>
    <mergeCell ref="A4735:A4736"/>
    <mergeCell ref="B4735:B4736"/>
    <mergeCell ref="C4735:C4736"/>
    <mergeCell ref="D4735:D4736"/>
    <mergeCell ref="E4735:E4736"/>
    <mergeCell ref="A4741:A4742"/>
    <mergeCell ref="B4741:B4742"/>
    <mergeCell ref="C4741:C4742"/>
    <mergeCell ref="D4741:D4742"/>
    <mergeCell ref="E4741:E4742"/>
    <mergeCell ref="B4717:D4717"/>
    <mergeCell ref="A4726:A4727"/>
    <mergeCell ref="B4726:B4727"/>
    <mergeCell ref="C4726:C4727"/>
    <mergeCell ref="D4726:D4727"/>
    <mergeCell ref="E4726:E4727"/>
    <mergeCell ref="A4710:A4711"/>
    <mergeCell ref="B4710:B4711"/>
    <mergeCell ref="C4710:C4711"/>
    <mergeCell ref="D4710:D4711"/>
    <mergeCell ref="E4710:E4711"/>
    <mergeCell ref="B4716:D4716"/>
    <mergeCell ref="A4687:A4688"/>
    <mergeCell ref="B4687:B4688"/>
    <mergeCell ref="C4687:C4688"/>
    <mergeCell ref="D4687:D4688"/>
    <mergeCell ref="E4687:E4688"/>
    <mergeCell ref="A4689:A4690"/>
    <mergeCell ref="B4689:B4690"/>
    <mergeCell ref="C4689:C4690"/>
    <mergeCell ref="D4689:D4690"/>
    <mergeCell ref="E4689:E4690"/>
    <mergeCell ref="A4682:A4683"/>
    <mergeCell ref="B4682:B4683"/>
    <mergeCell ref="C4682:C4683"/>
    <mergeCell ref="D4682:D4683"/>
    <mergeCell ref="E4682:E4683"/>
    <mergeCell ref="A4685:A4686"/>
    <mergeCell ref="B4685:B4686"/>
    <mergeCell ref="C4685:C4686"/>
    <mergeCell ref="D4685:D4686"/>
    <mergeCell ref="E4685:E4686"/>
    <mergeCell ref="A4675:A4676"/>
    <mergeCell ref="B4675:B4676"/>
    <mergeCell ref="C4675:C4676"/>
    <mergeCell ref="D4675:D4676"/>
    <mergeCell ref="E4675:E4676"/>
    <mergeCell ref="B4677:D4677"/>
    <mergeCell ref="A4671:A4672"/>
    <mergeCell ref="B4671:B4672"/>
    <mergeCell ref="C4671:C4672"/>
    <mergeCell ref="D4671:D4672"/>
    <mergeCell ref="E4671:E4672"/>
    <mergeCell ref="A4673:A4674"/>
    <mergeCell ref="B4673:B4674"/>
    <mergeCell ref="C4673:C4674"/>
    <mergeCell ref="D4673:D4674"/>
    <mergeCell ref="E4673:E4674"/>
    <mergeCell ref="A4666:A4667"/>
    <mergeCell ref="B4666:B4667"/>
    <mergeCell ref="C4666:C4667"/>
    <mergeCell ref="D4666:D4667"/>
    <mergeCell ref="E4666:E4667"/>
    <mergeCell ref="A4668:A4669"/>
    <mergeCell ref="B4668:B4669"/>
    <mergeCell ref="C4668:C4669"/>
    <mergeCell ref="D4668:D4669"/>
    <mergeCell ref="E4668:E4669"/>
    <mergeCell ref="A4661:A4662"/>
    <mergeCell ref="B4661:B4662"/>
    <mergeCell ref="C4661:C4662"/>
    <mergeCell ref="D4661:D4662"/>
    <mergeCell ref="E4661:E4662"/>
    <mergeCell ref="A4664:A4665"/>
    <mergeCell ref="B4664:B4665"/>
    <mergeCell ref="C4664:C4665"/>
    <mergeCell ref="D4664:D4665"/>
    <mergeCell ref="E4664:E4665"/>
    <mergeCell ref="A4657:A4658"/>
    <mergeCell ref="B4657:B4658"/>
    <mergeCell ref="C4657:C4658"/>
    <mergeCell ref="D4657:D4658"/>
    <mergeCell ref="E4657:E4658"/>
    <mergeCell ref="A4659:A4660"/>
    <mergeCell ref="B4659:B4660"/>
    <mergeCell ref="C4659:C4660"/>
    <mergeCell ref="D4659:D4660"/>
    <mergeCell ref="E4659:E4660"/>
    <mergeCell ref="A4644:A4645"/>
    <mergeCell ref="B4644:B4645"/>
    <mergeCell ref="C4644:C4645"/>
    <mergeCell ref="D4644:D4645"/>
    <mergeCell ref="E4644:E4645"/>
    <mergeCell ref="A4655:A4656"/>
    <mergeCell ref="B4655:B4656"/>
    <mergeCell ref="C4655:C4656"/>
    <mergeCell ref="D4655:D4656"/>
    <mergeCell ref="E4655:E4656"/>
    <mergeCell ref="A4640:A4641"/>
    <mergeCell ref="B4640:B4641"/>
    <mergeCell ref="C4640:C4641"/>
    <mergeCell ref="D4640:D4641"/>
    <mergeCell ref="E4640:E4641"/>
    <mergeCell ref="A4642:A4643"/>
    <mergeCell ref="B4642:B4643"/>
    <mergeCell ref="C4642:C4643"/>
    <mergeCell ref="D4642:D4643"/>
    <mergeCell ref="E4642:E4643"/>
    <mergeCell ref="A4636:A4637"/>
    <mergeCell ref="B4636:B4637"/>
    <mergeCell ref="C4636:C4637"/>
    <mergeCell ref="D4636:D4637"/>
    <mergeCell ref="E4636:E4637"/>
    <mergeCell ref="A4638:A4639"/>
    <mergeCell ref="B4638:B4639"/>
    <mergeCell ref="C4638:C4639"/>
    <mergeCell ref="D4638:D4639"/>
    <mergeCell ref="E4638:E4639"/>
    <mergeCell ref="A4632:A4633"/>
    <mergeCell ref="B4632:B4633"/>
    <mergeCell ref="C4632:C4633"/>
    <mergeCell ref="D4632:D4633"/>
    <mergeCell ref="E4632:E4633"/>
    <mergeCell ref="A4634:A4635"/>
    <mergeCell ref="B4634:B4635"/>
    <mergeCell ref="C4634:C4635"/>
    <mergeCell ref="D4634:D4635"/>
    <mergeCell ref="E4634:E4635"/>
    <mergeCell ref="A4628:A4629"/>
    <mergeCell ref="B4628:B4629"/>
    <mergeCell ref="C4628:C4629"/>
    <mergeCell ref="D4628:D4629"/>
    <mergeCell ref="E4628:E4629"/>
    <mergeCell ref="A4630:A4631"/>
    <mergeCell ref="B4630:B4631"/>
    <mergeCell ref="C4630:C4631"/>
    <mergeCell ref="D4630:D4631"/>
    <mergeCell ref="E4630:E4631"/>
    <mergeCell ref="A4624:A4625"/>
    <mergeCell ref="B4624:B4625"/>
    <mergeCell ref="C4624:C4625"/>
    <mergeCell ref="D4624:D4625"/>
    <mergeCell ref="E4624:E4625"/>
    <mergeCell ref="A4626:A4627"/>
    <mergeCell ref="B4626:B4627"/>
    <mergeCell ref="C4626:C4627"/>
    <mergeCell ref="D4626:D4627"/>
    <mergeCell ref="E4626:E4627"/>
    <mergeCell ref="A4620:A4621"/>
    <mergeCell ref="B4620:B4621"/>
    <mergeCell ref="C4620:C4621"/>
    <mergeCell ref="D4620:D4621"/>
    <mergeCell ref="E4620:E4621"/>
    <mergeCell ref="A4622:A4623"/>
    <mergeCell ref="B4622:B4623"/>
    <mergeCell ref="C4622:C4623"/>
    <mergeCell ref="D4622:D4623"/>
    <mergeCell ref="E4622:E4623"/>
    <mergeCell ref="A4616:A4617"/>
    <mergeCell ref="B4616:B4617"/>
    <mergeCell ref="C4616:C4617"/>
    <mergeCell ref="D4616:D4617"/>
    <mergeCell ref="E4616:E4617"/>
    <mergeCell ref="A4618:A4619"/>
    <mergeCell ref="B4618:B4619"/>
    <mergeCell ref="C4618:C4619"/>
    <mergeCell ref="D4618:D4619"/>
    <mergeCell ref="E4618:E4619"/>
    <mergeCell ref="A4612:A4613"/>
    <mergeCell ref="B4612:B4613"/>
    <mergeCell ref="C4612:C4613"/>
    <mergeCell ref="D4612:D4613"/>
    <mergeCell ref="E4612:E4613"/>
    <mergeCell ref="A4614:A4615"/>
    <mergeCell ref="B4614:B4615"/>
    <mergeCell ref="C4614:C4615"/>
    <mergeCell ref="D4614:D4615"/>
    <mergeCell ref="E4614:E4615"/>
    <mergeCell ref="A4608:A4609"/>
    <mergeCell ref="B4608:B4609"/>
    <mergeCell ref="C4608:C4609"/>
    <mergeCell ref="D4608:D4609"/>
    <mergeCell ref="E4608:E4609"/>
    <mergeCell ref="A4610:A4611"/>
    <mergeCell ref="B4610:B4611"/>
    <mergeCell ref="C4610:C4611"/>
    <mergeCell ref="D4610:D4611"/>
    <mergeCell ref="E4610:E4611"/>
    <mergeCell ref="A4603:A4604"/>
    <mergeCell ref="B4603:B4604"/>
    <mergeCell ref="C4603:C4604"/>
    <mergeCell ref="D4603:D4604"/>
    <mergeCell ref="E4603:E4604"/>
    <mergeCell ref="A4605:A4606"/>
    <mergeCell ref="B4605:B4606"/>
    <mergeCell ref="C4605:C4606"/>
    <mergeCell ref="D4605:D4606"/>
    <mergeCell ref="E4605:E4606"/>
    <mergeCell ref="A4596:A4597"/>
    <mergeCell ref="B4596:B4597"/>
    <mergeCell ref="C4596:C4597"/>
    <mergeCell ref="D4596:D4597"/>
    <mergeCell ref="E4596:E4597"/>
    <mergeCell ref="A4601:A4602"/>
    <mergeCell ref="B4601:B4602"/>
    <mergeCell ref="C4601:C4602"/>
    <mergeCell ref="D4601:D4602"/>
    <mergeCell ref="E4601:E4602"/>
    <mergeCell ref="A4591:A4592"/>
    <mergeCell ref="B4591:B4592"/>
    <mergeCell ref="C4591:C4592"/>
    <mergeCell ref="D4591:D4592"/>
    <mergeCell ref="E4591:E4592"/>
    <mergeCell ref="A4594:A4595"/>
    <mergeCell ref="B4594:B4595"/>
    <mergeCell ref="C4594:C4595"/>
    <mergeCell ref="D4594:D4595"/>
    <mergeCell ref="E4594:E4595"/>
    <mergeCell ref="A4587:A4588"/>
    <mergeCell ref="B4587:B4588"/>
    <mergeCell ref="C4587:C4588"/>
    <mergeCell ref="D4587:D4588"/>
    <mergeCell ref="E4587:E4588"/>
    <mergeCell ref="A4589:A4590"/>
    <mergeCell ref="B4589:B4590"/>
    <mergeCell ref="C4589:C4590"/>
    <mergeCell ref="D4589:D4590"/>
    <mergeCell ref="E4589:E4590"/>
    <mergeCell ref="A4580:A4581"/>
    <mergeCell ref="B4580:B4581"/>
    <mergeCell ref="C4580:C4581"/>
    <mergeCell ref="D4580:D4581"/>
    <mergeCell ref="E4580:E4581"/>
    <mergeCell ref="A4585:A4586"/>
    <mergeCell ref="B4585:B4586"/>
    <mergeCell ref="C4585:C4586"/>
    <mergeCell ref="D4585:D4586"/>
    <mergeCell ref="E4585:E4586"/>
    <mergeCell ref="B4571:D4571"/>
    <mergeCell ref="A4573:A4574"/>
    <mergeCell ref="B4573:B4574"/>
    <mergeCell ref="C4573:C4574"/>
    <mergeCell ref="D4573:D4574"/>
    <mergeCell ref="E4573:E4574"/>
    <mergeCell ref="A4567:A4568"/>
    <mergeCell ref="B4567:B4568"/>
    <mergeCell ref="C4567:C4568"/>
    <mergeCell ref="D4567:D4568"/>
    <mergeCell ref="E4567:E4568"/>
    <mergeCell ref="A4569:A4570"/>
    <mergeCell ref="B4569:B4570"/>
    <mergeCell ref="C4569:C4570"/>
    <mergeCell ref="D4569:D4570"/>
    <mergeCell ref="E4569:E4570"/>
    <mergeCell ref="A4563:A4564"/>
    <mergeCell ref="B4563:B4564"/>
    <mergeCell ref="C4563:C4564"/>
    <mergeCell ref="D4563:D4564"/>
    <mergeCell ref="E4563:E4564"/>
    <mergeCell ref="A4565:A4566"/>
    <mergeCell ref="B4565:B4566"/>
    <mergeCell ref="C4565:C4566"/>
    <mergeCell ref="D4565:D4566"/>
    <mergeCell ref="E4565:E4566"/>
    <mergeCell ref="A4559:A4560"/>
    <mergeCell ref="B4559:B4560"/>
    <mergeCell ref="C4559:C4560"/>
    <mergeCell ref="D4559:D4560"/>
    <mergeCell ref="E4559:E4560"/>
    <mergeCell ref="A4561:A4562"/>
    <mergeCell ref="B4561:B4562"/>
    <mergeCell ref="C4561:C4562"/>
    <mergeCell ref="D4561:D4562"/>
    <mergeCell ref="E4561:E4562"/>
    <mergeCell ref="A4555:A4556"/>
    <mergeCell ref="B4555:B4556"/>
    <mergeCell ref="C4555:C4556"/>
    <mergeCell ref="D4555:D4556"/>
    <mergeCell ref="E4555:E4556"/>
    <mergeCell ref="A4557:A4558"/>
    <mergeCell ref="B4557:B4558"/>
    <mergeCell ref="C4557:C4558"/>
    <mergeCell ref="D4557:D4558"/>
    <mergeCell ref="E4557:E4558"/>
    <mergeCell ref="A4552:A4553"/>
    <mergeCell ref="B4552:B4553"/>
    <mergeCell ref="C4552:C4553"/>
    <mergeCell ref="D4552:D4553"/>
    <mergeCell ref="E4552:E4553"/>
    <mergeCell ref="B4554:D4554"/>
    <mergeCell ref="A4548:A4549"/>
    <mergeCell ref="B4548:B4549"/>
    <mergeCell ref="C4548:C4549"/>
    <mergeCell ref="D4548:D4549"/>
    <mergeCell ref="E4548:E4549"/>
    <mergeCell ref="A4550:A4551"/>
    <mergeCell ref="B4550:B4551"/>
    <mergeCell ref="C4550:C4551"/>
    <mergeCell ref="D4550:D4551"/>
    <mergeCell ref="E4550:E4551"/>
    <mergeCell ref="A4544:A4545"/>
    <mergeCell ref="B4544:B4545"/>
    <mergeCell ref="C4544:C4545"/>
    <mergeCell ref="D4544:D4545"/>
    <mergeCell ref="E4544:E4545"/>
    <mergeCell ref="A4546:A4547"/>
    <mergeCell ref="B4546:B4547"/>
    <mergeCell ref="C4546:C4547"/>
    <mergeCell ref="D4546:D4547"/>
    <mergeCell ref="E4546:E4547"/>
    <mergeCell ref="A4540:A4541"/>
    <mergeCell ref="B4540:B4541"/>
    <mergeCell ref="C4540:C4541"/>
    <mergeCell ref="D4540:D4541"/>
    <mergeCell ref="E4540:E4541"/>
    <mergeCell ref="A4542:A4543"/>
    <mergeCell ref="B4542:B4543"/>
    <mergeCell ref="C4542:C4543"/>
    <mergeCell ref="D4542:D4543"/>
    <mergeCell ref="E4542:E4543"/>
    <mergeCell ref="A4536:A4537"/>
    <mergeCell ref="B4536:B4537"/>
    <mergeCell ref="C4536:C4537"/>
    <mergeCell ref="D4536:D4537"/>
    <mergeCell ref="E4536:E4537"/>
    <mergeCell ref="A4538:A4539"/>
    <mergeCell ref="B4538:B4539"/>
    <mergeCell ref="C4538:C4539"/>
    <mergeCell ref="D4538:D4539"/>
    <mergeCell ref="E4538:E4539"/>
    <mergeCell ref="A4532:A4533"/>
    <mergeCell ref="B4532:B4533"/>
    <mergeCell ref="C4532:C4533"/>
    <mergeCell ref="D4532:D4533"/>
    <mergeCell ref="E4532:E4533"/>
    <mergeCell ref="A4534:A4535"/>
    <mergeCell ref="B4534:B4535"/>
    <mergeCell ref="C4534:C4535"/>
    <mergeCell ref="D4534:D4535"/>
    <mergeCell ref="E4534:E4535"/>
    <mergeCell ref="A4528:A4529"/>
    <mergeCell ref="B4528:B4529"/>
    <mergeCell ref="C4528:C4529"/>
    <mergeCell ref="D4528:D4529"/>
    <mergeCell ref="E4528:E4529"/>
    <mergeCell ref="A4530:A4531"/>
    <mergeCell ref="B4530:B4531"/>
    <mergeCell ref="C4530:C4531"/>
    <mergeCell ref="D4530:D4531"/>
    <mergeCell ref="E4530:E4531"/>
    <mergeCell ref="A4524:A4525"/>
    <mergeCell ref="B4524:B4525"/>
    <mergeCell ref="C4524:C4525"/>
    <mergeCell ref="D4524:D4525"/>
    <mergeCell ref="E4524:E4525"/>
    <mergeCell ref="A4526:A4527"/>
    <mergeCell ref="B4526:B4527"/>
    <mergeCell ref="C4526:C4527"/>
    <mergeCell ref="D4526:D4527"/>
    <mergeCell ref="E4526:E4527"/>
    <mergeCell ref="A4520:A4521"/>
    <mergeCell ref="B4520:B4521"/>
    <mergeCell ref="C4520:C4521"/>
    <mergeCell ref="D4520:D4521"/>
    <mergeCell ref="E4520:E4521"/>
    <mergeCell ref="A4522:A4523"/>
    <mergeCell ref="B4522:B4523"/>
    <mergeCell ref="C4522:C4523"/>
    <mergeCell ref="D4522:D4523"/>
    <mergeCell ref="E4522:E4523"/>
    <mergeCell ref="A4516:A4517"/>
    <mergeCell ref="B4516:B4517"/>
    <mergeCell ref="C4516:C4517"/>
    <mergeCell ref="D4516:D4517"/>
    <mergeCell ref="E4516:E4517"/>
    <mergeCell ref="A4518:A4519"/>
    <mergeCell ref="B4518:B4519"/>
    <mergeCell ref="C4518:C4519"/>
    <mergeCell ref="D4518:D4519"/>
    <mergeCell ref="E4518:E4519"/>
    <mergeCell ref="A4512:A4513"/>
    <mergeCell ref="B4512:B4513"/>
    <mergeCell ref="C4512:C4513"/>
    <mergeCell ref="D4512:D4513"/>
    <mergeCell ref="E4512:E4513"/>
    <mergeCell ref="A4514:A4515"/>
    <mergeCell ref="B4514:B4515"/>
    <mergeCell ref="C4514:C4515"/>
    <mergeCell ref="D4514:D4515"/>
    <mergeCell ref="E4514:E4515"/>
    <mergeCell ref="B4509:D4509"/>
    <mergeCell ref="A4510:A4511"/>
    <mergeCell ref="B4510:B4511"/>
    <mergeCell ref="C4510:C4511"/>
    <mergeCell ref="D4510:D4511"/>
    <mergeCell ref="E4510:E4511"/>
    <mergeCell ref="A4481:A4482"/>
    <mergeCell ref="B4481:B4482"/>
    <mergeCell ref="C4481:C4482"/>
    <mergeCell ref="D4481:D4482"/>
    <mergeCell ref="E4481:E4482"/>
    <mergeCell ref="B4500:D4500"/>
    <mergeCell ref="A4470:A4471"/>
    <mergeCell ref="B4470:B4471"/>
    <mergeCell ref="C4470:C4471"/>
    <mergeCell ref="D4470:D4471"/>
    <mergeCell ref="E4470:E4471"/>
    <mergeCell ref="B4480:D4480"/>
    <mergeCell ref="B4446:D4446"/>
    <mergeCell ref="A4468:A4469"/>
    <mergeCell ref="B4468:B4469"/>
    <mergeCell ref="C4468:C4469"/>
    <mergeCell ref="D4468:D4469"/>
    <mergeCell ref="E4468:E4469"/>
    <mergeCell ref="A4442:A4443"/>
    <mergeCell ref="B4442:B4443"/>
    <mergeCell ref="C4442:C4443"/>
    <mergeCell ref="D4442:D4443"/>
    <mergeCell ref="E4442:E4443"/>
    <mergeCell ref="A4444:A4445"/>
    <mergeCell ref="B4444:B4445"/>
    <mergeCell ref="C4444:C4445"/>
    <mergeCell ref="D4444:D4445"/>
    <mergeCell ref="E4444:E4445"/>
    <mergeCell ref="A4438:A4439"/>
    <mergeCell ref="B4438:B4439"/>
    <mergeCell ref="C4438:C4439"/>
    <mergeCell ref="D4438:D4439"/>
    <mergeCell ref="E4438:E4439"/>
    <mergeCell ref="A4440:A4441"/>
    <mergeCell ref="B4440:B4441"/>
    <mergeCell ref="C4440:C4441"/>
    <mergeCell ref="D4440:D4441"/>
    <mergeCell ref="E4440:E4441"/>
    <mergeCell ref="A4434:A4435"/>
    <mergeCell ref="B4434:B4435"/>
    <mergeCell ref="C4434:C4435"/>
    <mergeCell ref="D4434:D4435"/>
    <mergeCell ref="E4434:E4435"/>
    <mergeCell ref="A4436:A4437"/>
    <mergeCell ref="B4436:B4437"/>
    <mergeCell ref="C4436:C4437"/>
    <mergeCell ref="D4436:D4437"/>
    <mergeCell ref="E4436:E4437"/>
    <mergeCell ref="A4430:A4431"/>
    <mergeCell ref="B4430:B4431"/>
    <mergeCell ref="C4430:C4431"/>
    <mergeCell ref="D4430:D4431"/>
    <mergeCell ref="E4430:E4431"/>
    <mergeCell ref="A4432:A4433"/>
    <mergeCell ref="B4432:B4433"/>
    <mergeCell ref="C4432:C4433"/>
    <mergeCell ref="D4432:D4433"/>
    <mergeCell ref="E4432:E4433"/>
    <mergeCell ref="A4426:A4427"/>
    <mergeCell ref="B4426:B4427"/>
    <mergeCell ref="C4426:C4427"/>
    <mergeCell ref="D4426:D4427"/>
    <mergeCell ref="E4426:E4427"/>
    <mergeCell ref="A4428:A4429"/>
    <mergeCell ref="B4428:B4429"/>
    <mergeCell ref="C4428:C4429"/>
    <mergeCell ref="D4428:D4429"/>
    <mergeCell ref="E4428:E4429"/>
    <mergeCell ref="A4422:A4423"/>
    <mergeCell ref="B4422:B4423"/>
    <mergeCell ref="C4422:C4423"/>
    <mergeCell ref="D4422:D4423"/>
    <mergeCell ref="E4422:E4423"/>
    <mergeCell ref="A4424:A4425"/>
    <mergeCell ref="B4424:B4425"/>
    <mergeCell ref="C4424:C4425"/>
    <mergeCell ref="D4424:D4425"/>
    <mergeCell ref="E4424:E4425"/>
    <mergeCell ref="A4418:A4419"/>
    <mergeCell ref="B4418:B4419"/>
    <mergeCell ref="C4418:C4419"/>
    <mergeCell ref="D4418:D4419"/>
    <mergeCell ref="E4418:E4419"/>
    <mergeCell ref="A4420:A4421"/>
    <mergeCell ref="B4420:B4421"/>
    <mergeCell ref="C4420:C4421"/>
    <mergeCell ref="D4420:D4421"/>
    <mergeCell ref="E4420:E4421"/>
    <mergeCell ref="A4414:A4415"/>
    <mergeCell ref="B4414:B4415"/>
    <mergeCell ref="C4414:C4415"/>
    <mergeCell ref="D4414:D4415"/>
    <mergeCell ref="E4414:E4415"/>
    <mergeCell ref="A4416:A4417"/>
    <mergeCell ref="B4416:B4417"/>
    <mergeCell ref="C4416:C4417"/>
    <mergeCell ref="D4416:D4417"/>
    <mergeCell ref="E4416:E4417"/>
    <mergeCell ref="A4410:A4411"/>
    <mergeCell ref="B4410:B4411"/>
    <mergeCell ref="C4410:C4411"/>
    <mergeCell ref="D4410:D4411"/>
    <mergeCell ref="E4410:E4411"/>
    <mergeCell ref="A4412:A4413"/>
    <mergeCell ref="B4412:B4413"/>
    <mergeCell ref="C4412:C4413"/>
    <mergeCell ref="D4412:D4413"/>
    <mergeCell ref="E4412:E4413"/>
    <mergeCell ref="B4407:D4407"/>
    <mergeCell ref="A4408:A4409"/>
    <mergeCell ref="B4408:B4409"/>
    <mergeCell ref="C4408:C4409"/>
    <mergeCell ref="D4408:D4409"/>
    <mergeCell ref="E4408:E4409"/>
    <mergeCell ref="A4402:A4403"/>
    <mergeCell ref="B4402:B4403"/>
    <mergeCell ref="C4402:C4403"/>
    <mergeCell ref="D4402:D4403"/>
    <mergeCell ref="E4402:E4403"/>
    <mergeCell ref="A4404:A4405"/>
    <mergeCell ref="B4404:B4405"/>
    <mergeCell ref="C4404:C4405"/>
    <mergeCell ref="D4404:D4405"/>
    <mergeCell ref="E4404:E4405"/>
    <mergeCell ref="A4395:A4396"/>
    <mergeCell ref="B4395:B4396"/>
    <mergeCell ref="C4395:C4396"/>
    <mergeCell ref="D4395:D4396"/>
    <mergeCell ref="E4395:E4396"/>
    <mergeCell ref="A4397:A4398"/>
    <mergeCell ref="B4397:B4398"/>
    <mergeCell ref="C4397:C4398"/>
    <mergeCell ref="D4397:D4398"/>
    <mergeCell ref="E4397:E4398"/>
    <mergeCell ref="A4391:A4392"/>
    <mergeCell ref="B4391:B4392"/>
    <mergeCell ref="C4391:C4392"/>
    <mergeCell ref="D4391:D4392"/>
    <mergeCell ref="E4391:E4392"/>
    <mergeCell ref="A4393:A4394"/>
    <mergeCell ref="B4393:B4394"/>
    <mergeCell ref="C4393:C4394"/>
    <mergeCell ref="D4393:D4394"/>
    <mergeCell ref="E4393:E4394"/>
    <mergeCell ref="A4387:A4388"/>
    <mergeCell ref="B4387:B4388"/>
    <mergeCell ref="C4387:C4388"/>
    <mergeCell ref="D4387:D4388"/>
    <mergeCell ref="E4387:E4388"/>
    <mergeCell ref="A4389:A4390"/>
    <mergeCell ref="B4389:B4390"/>
    <mergeCell ref="C4389:C4390"/>
    <mergeCell ref="D4389:D4390"/>
    <mergeCell ref="E4389:E4390"/>
    <mergeCell ref="A4377:A4378"/>
    <mergeCell ref="B4377:B4378"/>
    <mergeCell ref="C4377:C4378"/>
    <mergeCell ref="D4377:D4378"/>
    <mergeCell ref="E4377:E4378"/>
    <mergeCell ref="A4385:A4386"/>
    <mergeCell ref="B4385:B4386"/>
    <mergeCell ref="C4385:C4386"/>
    <mergeCell ref="D4385:D4386"/>
    <mergeCell ref="E4385:E4386"/>
    <mergeCell ref="A4373:A4374"/>
    <mergeCell ref="B4373:B4374"/>
    <mergeCell ref="C4373:C4374"/>
    <mergeCell ref="D4373:D4374"/>
    <mergeCell ref="E4373:E4374"/>
    <mergeCell ref="A4375:A4376"/>
    <mergeCell ref="B4375:B4376"/>
    <mergeCell ref="C4375:C4376"/>
    <mergeCell ref="D4375:D4376"/>
    <mergeCell ref="E4375:E4376"/>
    <mergeCell ref="A4365:A4366"/>
    <mergeCell ref="B4365:B4366"/>
    <mergeCell ref="C4365:C4366"/>
    <mergeCell ref="D4365:D4366"/>
    <mergeCell ref="E4365:E4366"/>
    <mergeCell ref="A4370:A4371"/>
    <mergeCell ref="B4370:B4371"/>
    <mergeCell ref="C4370:C4371"/>
    <mergeCell ref="D4370:D4371"/>
    <mergeCell ref="E4370:E4371"/>
    <mergeCell ref="A4353:A4354"/>
    <mergeCell ref="B4353:B4354"/>
    <mergeCell ref="C4353:C4354"/>
    <mergeCell ref="D4353:D4354"/>
    <mergeCell ref="E4353:E4354"/>
    <mergeCell ref="A4359:A4360"/>
    <mergeCell ref="B4359:B4360"/>
    <mergeCell ref="C4359:C4360"/>
    <mergeCell ref="D4359:D4360"/>
    <mergeCell ref="E4359:E4360"/>
    <mergeCell ref="A4349:A4350"/>
    <mergeCell ref="B4349:B4350"/>
    <mergeCell ref="C4349:C4350"/>
    <mergeCell ref="D4349:D4350"/>
    <mergeCell ref="E4349:E4350"/>
    <mergeCell ref="A4351:A4352"/>
    <mergeCell ref="B4351:B4352"/>
    <mergeCell ref="C4351:C4352"/>
    <mergeCell ref="D4351:D4352"/>
    <mergeCell ref="E4351:E4352"/>
    <mergeCell ref="A4343:A4344"/>
    <mergeCell ref="B4343:B4344"/>
    <mergeCell ref="C4343:C4344"/>
    <mergeCell ref="D4343:D4344"/>
    <mergeCell ref="E4343:E4344"/>
    <mergeCell ref="A4347:A4348"/>
    <mergeCell ref="B4347:B4348"/>
    <mergeCell ref="C4347:C4348"/>
    <mergeCell ref="D4347:D4348"/>
    <mergeCell ref="E4347:E4348"/>
    <mergeCell ref="A4325:A4326"/>
    <mergeCell ref="B4325:B4326"/>
    <mergeCell ref="C4325:C4326"/>
    <mergeCell ref="D4325:D4326"/>
    <mergeCell ref="E4325:E4326"/>
    <mergeCell ref="A4327:A4328"/>
    <mergeCell ref="B4327:B4328"/>
    <mergeCell ref="C4327:C4328"/>
    <mergeCell ref="D4327:D4328"/>
    <mergeCell ref="E4327:E4328"/>
    <mergeCell ref="A4320:A4321"/>
    <mergeCell ref="B4320:B4321"/>
    <mergeCell ref="C4320:C4321"/>
    <mergeCell ref="D4320:D4321"/>
    <mergeCell ref="E4320:E4321"/>
    <mergeCell ref="A4323:A4324"/>
    <mergeCell ref="B4323:B4324"/>
    <mergeCell ref="C4323:C4324"/>
    <mergeCell ref="D4323:D4324"/>
    <mergeCell ref="E4323:E4324"/>
    <mergeCell ref="A4316:A4317"/>
    <mergeCell ref="B4316:B4317"/>
    <mergeCell ref="C4316:C4317"/>
    <mergeCell ref="D4316:D4317"/>
    <mergeCell ref="E4316:E4317"/>
    <mergeCell ref="A4318:A4319"/>
    <mergeCell ref="B4318:B4319"/>
    <mergeCell ref="C4318:C4319"/>
    <mergeCell ref="D4318:D4319"/>
    <mergeCell ref="E4318:E4319"/>
    <mergeCell ref="A4312:A4313"/>
    <mergeCell ref="B4312:B4313"/>
    <mergeCell ref="C4312:C4313"/>
    <mergeCell ref="D4312:D4313"/>
    <mergeCell ref="E4312:E4313"/>
    <mergeCell ref="A4314:A4315"/>
    <mergeCell ref="B4314:B4315"/>
    <mergeCell ref="C4314:C4315"/>
    <mergeCell ref="D4314:D4315"/>
    <mergeCell ref="E4314:E4315"/>
    <mergeCell ref="A4308:A4309"/>
    <mergeCell ref="B4308:B4309"/>
    <mergeCell ref="C4308:C4309"/>
    <mergeCell ref="D4308:D4309"/>
    <mergeCell ref="E4308:E4309"/>
    <mergeCell ref="A4310:A4311"/>
    <mergeCell ref="B4310:B4311"/>
    <mergeCell ref="C4310:C4311"/>
    <mergeCell ref="D4310:D4311"/>
    <mergeCell ref="E4310:E4311"/>
    <mergeCell ref="A4303:A4304"/>
    <mergeCell ref="B4303:B4304"/>
    <mergeCell ref="C4303:C4304"/>
    <mergeCell ref="D4303:D4304"/>
    <mergeCell ref="E4303:E4304"/>
    <mergeCell ref="A4306:A4307"/>
    <mergeCell ref="B4306:B4307"/>
    <mergeCell ref="C4306:C4307"/>
    <mergeCell ref="D4306:D4307"/>
    <mergeCell ref="E4306:E4307"/>
    <mergeCell ref="A4299:A4300"/>
    <mergeCell ref="B4299:B4300"/>
    <mergeCell ref="C4299:C4300"/>
    <mergeCell ref="D4299:D4300"/>
    <mergeCell ref="E4299:E4300"/>
    <mergeCell ref="A4301:A4302"/>
    <mergeCell ref="B4301:B4302"/>
    <mergeCell ref="C4301:C4302"/>
    <mergeCell ref="D4301:D4302"/>
    <mergeCell ref="E4301:E4302"/>
    <mergeCell ref="A4295:A4296"/>
    <mergeCell ref="B4295:B4296"/>
    <mergeCell ref="C4295:C4296"/>
    <mergeCell ref="D4295:D4296"/>
    <mergeCell ref="E4295:E4296"/>
    <mergeCell ref="A4297:A4298"/>
    <mergeCell ref="B4297:B4298"/>
    <mergeCell ref="C4297:C4298"/>
    <mergeCell ref="D4297:D4298"/>
    <mergeCell ref="E4297:E4298"/>
    <mergeCell ref="A4291:A4292"/>
    <mergeCell ref="B4291:B4292"/>
    <mergeCell ref="C4291:C4292"/>
    <mergeCell ref="D4291:D4292"/>
    <mergeCell ref="E4291:E4292"/>
    <mergeCell ref="A4293:A4294"/>
    <mergeCell ref="B4293:B4294"/>
    <mergeCell ref="C4293:C4294"/>
    <mergeCell ref="D4293:D4294"/>
    <mergeCell ref="E4293:E4294"/>
    <mergeCell ref="A4287:A4288"/>
    <mergeCell ref="B4287:B4288"/>
    <mergeCell ref="C4287:C4288"/>
    <mergeCell ref="D4287:D4288"/>
    <mergeCell ref="E4287:E4288"/>
    <mergeCell ref="A4289:A4290"/>
    <mergeCell ref="B4289:B4290"/>
    <mergeCell ref="C4289:C4290"/>
    <mergeCell ref="D4289:D4290"/>
    <mergeCell ref="E4289:E4290"/>
    <mergeCell ref="A4283:A4284"/>
    <mergeCell ref="B4283:B4284"/>
    <mergeCell ref="C4283:C4284"/>
    <mergeCell ref="D4283:D4284"/>
    <mergeCell ref="E4283:E4284"/>
    <mergeCell ref="A4285:A4286"/>
    <mergeCell ref="B4285:B4286"/>
    <mergeCell ref="C4285:C4286"/>
    <mergeCell ref="D4285:D4286"/>
    <mergeCell ref="E4285:E4286"/>
    <mergeCell ref="A4279:A4280"/>
    <mergeCell ref="B4279:B4280"/>
    <mergeCell ref="C4279:C4280"/>
    <mergeCell ref="D4279:D4280"/>
    <mergeCell ref="E4279:E4280"/>
    <mergeCell ref="A4281:A4282"/>
    <mergeCell ref="B4281:B4282"/>
    <mergeCell ref="C4281:C4282"/>
    <mergeCell ref="D4281:D4282"/>
    <mergeCell ref="E4281:E4282"/>
    <mergeCell ref="A4272:A4273"/>
    <mergeCell ref="B4272:B4273"/>
    <mergeCell ref="C4272:C4273"/>
    <mergeCell ref="D4272:D4273"/>
    <mergeCell ref="E4272:E4273"/>
    <mergeCell ref="A4277:A4278"/>
    <mergeCell ref="B4277:B4278"/>
    <mergeCell ref="C4277:C4278"/>
    <mergeCell ref="D4277:D4278"/>
    <mergeCell ref="E4277:E4278"/>
    <mergeCell ref="A4268:A4269"/>
    <mergeCell ref="B4268:B4269"/>
    <mergeCell ref="C4268:C4269"/>
    <mergeCell ref="D4268:D4269"/>
    <mergeCell ref="E4268:E4269"/>
    <mergeCell ref="A4270:A4271"/>
    <mergeCell ref="B4270:B4271"/>
    <mergeCell ref="C4270:C4271"/>
    <mergeCell ref="D4270:D4271"/>
    <mergeCell ref="E4270:E4271"/>
    <mergeCell ref="A4246:A4247"/>
    <mergeCell ref="B4246:B4247"/>
    <mergeCell ref="C4246:C4247"/>
    <mergeCell ref="D4246:D4247"/>
    <mergeCell ref="E4246:E4247"/>
    <mergeCell ref="A4253:A4254"/>
    <mergeCell ref="B4253:B4254"/>
    <mergeCell ref="C4253:C4254"/>
    <mergeCell ref="D4253:D4254"/>
    <mergeCell ref="E4253:E4254"/>
    <mergeCell ref="A4239:A4240"/>
    <mergeCell ref="B4239:B4240"/>
    <mergeCell ref="C4239:C4240"/>
    <mergeCell ref="D4239:D4240"/>
    <mergeCell ref="E4239:E4240"/>
    <mergeCell ref="A4241:A4242"/>
    <mergeCell ref="B4241:B4242"/>
    <mergeCell ref="C4241:C4242"/>
    <mergeCell ref="D4241:D4242"/>
    <mergeCell ref="E4241:E4242"/>
    <mergeCell ref="A4235:A4236"/>
    <mergeCell ref="B4235:B4236"/>
    <mergeCell ref="C4235:C4236"/>
    <mergeCell ref="D4235:D4236"/>
    <mergeCell ref="E4235:E4236"/>
    <mergeCell ref="A4237:A4238"/>
    <mergeCell ref="B4237:B4238"/>
    <mergeCell ref="C4237:C4238"/>
    <mergeCell ref="D4237:D4238"/>
    <mergeCell ref="E4237:E4238"/>
    <mergeCell ref="A4231:A4232"/>
    <mergeCell ref="B4231:B4232"/>
    <mergeCell ref="C4231:C4232"/>
    <mergeCell ref="D4231:D4232"/>
    <mergeCell ref="E4231:E4232"/>
    <mergeCell ref="A4233:A4234"/>
    <mergeCell ref="B4233:B4234"/>
    <mergeCell ref="C4233:C4234"/>
    <mergeCell ref="D4233:D4234"/>
    <mergeCell ref="E4233:E4234"/>
    <mergeCell ref="A4227:A4228"/>
    <mergeCell ref="B4227:B4228"/>
    <mergeCell ref="C4227:C4228"/>
    <mergeCell ref="D4227:D4228"/>
    <mergeCell ref="E4227:E4228"/>
    <mergeCell ref="A4229:A4230"/>
    <mergeCell ref="B4229:B4230"/>
    <mergeCell ref="C4229:C4230"/>
    <mergeCell ref="D4229:D4230"/>
    <mergeCell ref="E4229:E4230"/>
    <mergeCell ref="B4223:D4223"/>
    <mergeCell ref="A4225:A4226"/>
    <mergeCell ref="B4225:B4226"/>
    <mergeCell ref="C4225:C4226"/>
    <mergeCell ref="D4225:D4226"/>
    <mergeCell ref="E4225:E4226"/>
    <mergeCell ref="A4212:A4213"/>
    <mergeCell ref="B4212:B4213"/>
    <mergeCell ref="C4212:C4213"/>
    <mergeCell ref="D4212:D4213"/>
    <mergeCell ref="E4212:E4213"/>
    <mergeCell ref="A4214:A4215"/>
    <mergeCell ref="B4214:B4215"/>
    <mergeCell ref="C4214:C4215"/>
    <mergeCell ref="D4214:D4215"/>
    <mergeCell ref="E4214:E4215"/>
    <mergeCell ref="A4207:A4208"/>
    <mergeCell ref="B4207:B4208"/>
    <mergeCell ref="C4207:C4208"/>
    <mergeCell ref="D4207:D4208"/>
    <mergeCell ref="E4207:E4208"/>
    <mergeCell ref="A4209:A4210"/>
    <mergeCell ref="B4209:B4210"/>
    <mergeCell ref="C4209:C4210"/>
    <mergeCell ref="D4209:D4210"/>
    <mergeCell ref="E4209:E4210"/>
    <mergeCell ref="A4203:A4204"/>
    <mergeCell ref="B4203:B4204"/>
    <mergeCell ref="C4203:C4204"/>
    <mergeCell ref="D4203:D4204"/>
    <mergeCell ref="E4203:E4204"/>
    <mergeCell ref="A4205:A4206"/>
    <mergeCell ref="B4205:B4206"/>
    <mergeCell ref="C4205:C4206"/>
    <mergeCell ref="D4205:D4206"/>
    <mergeCell ref="E4205:E4206"/>
    <mergeCell ref="A4195:A4196"/>
    <mergeCell ref="B4195:B4196"/>
    <mergeCell ref="C4195:C4196"/>
    <mergeCell ref="D4195:D4196"/>
    <mergeCell ref="E4195:E4196"/>
    <mergeCell ref="A4197:A4198"/>
    <mergeCell ref="B4197:B4198"/>
    <mergeCell ref="C4197:C4198"/>
    <mergeCell ref="D4197:D4198"/>
    <mergeCell ref="E4197:E4198"/>
    <mergeCell ref="B4158:D4158"/>
    <mergeCell ref="A4182:A4183"/>
    <mergeCell ref="B4182:B4183"/>
    <mergeCell ref="C4182:C4183"/>
    <mergeCell ref="D4182:D4183"/>
    <mergeCell ref="E4182:E4183"/>
    <mergeCell ref="A4145:A4146"/>
    <mergeCell ref="B4145:B4146"/>
    <mergeCell ref="C4145:C4146"/>
    <mergeCell ref="D4145:D4146"/>
    <mergeCell ref="E4145:E4146"/>
    <mergeCell ref="A4151:A4152"/>
    <mergeCell ref="B4151:B4152"/>
    <mergeCell ref="C4151:C4152"/>
    <mergeCell ref="D4151:D4152"/>
    <mergeCell ref="E4151:E4152"/>
    <mergeCell ref="A4115:A4116"/>
    <mergeCell ref="B4115:B4116"/>
    <mergeCell ref="C4115:C4116"/>
    <mergeCell ref="D4115:D4116"/>
    <mergeCell ref="E4115:E4116"/>
    <mergeCell ref="A4117:A4118"/>
    <mergeCell ref="B4117:B4118"/>
    <mergeCell ref="C4117:C4118"/>
    <mergeCell ref="D4117:D4118"/>
    <mergeCell ref="E4117:E4118"/>
    <mergeCell ref="A4110:A4111"/>
    <mergeCell ref="B4110:B4111"/>
    <mergeCell ref="C4110:C4111"/>
    <mergeCell ref="D4110:D4111"/>
    <mergeCell ref="E4110:E4111"/>
    <mergeCell ref="A4112:A4113"/>
    <mergeCell ref="B4112:B4113"/>
    <mergeCell ref="C4112:C4113"/>
    <mergeCell ref="D4112:D4113"/>
    <mergeCell ref="E4112:E4113"/>
    <mergeCell ref="A4088:A4089"/>
    <mergeCell ref="B4088:B4089"/>
    <mergeCell ref="C4088:C4089"/>
    <mergeCell ref="D4088:D4089"/>
    <mergeCell ref="E4088:E4089"/>
    <mergeCell ref="A4108:A4109"/>
    <mergeCell ref="B4108:B4109"/>
    <mergeCell ref="C4108:C4109"/>
    <mergeCell ref="D4108:D4109"/>
    <mergeCell ref="E4108:E4109"/>
    <mergeCell ref="A4051:A4052"/>
    <mergeCell ref="B4051:B4052"/>
    <mergeCell ref="C4051:C4052"/>
    <mergeCell ref="D4051:D4052"/>
    <mergeCell ref="E4051:E4052"/>
    <mergeCell ref="B4066:D4066"/>
    <mergeCell ref="A3934:A3935"/>
    <mergeCell ref="B3934:B3935"/>
    <mergeCell ref="C3934:C3935"/>
    <mergeCell ref="D3934:D3935"/>
    <mergeCell ref="E3934:E3935"/>
    <mergeCell ref="B3950:D3950"/>
    <mergeCell ref="A3930:A3931"/>
    <mergeCell ref="B3930:B3931"/>
    <mergeCell ref="C3930:C3931"/>
    <mergeCell ref="D3930:D3931"/>
    <mergeCell ref="E3930:E3931"/>
    <mergeCell ref="A3932:A3933"/>
    <mergeCell ref="B3932:B3933"/>
    <mergeCell ref="C3932:C3933"/>
    <mergeCell ref="D3932:D3933"/>
    <mergeCell ref="E3932:E3933"/>
    <mergeCell ref="A3926:A3927"/>
    <mergeCell ref="B3926:B3927"/>
    <mergeCell ref="C3926:C3927"/>
    <mergeCell ref="D3926:D3927"/>
    <mergeCell ref="E3926:E3927"/>
    <mergeCell ref="A3928:A3929"/>
    <mergeCell ref="B3928:B3929"/>
    <mergeCell ref="C3928:C3929"/>
    <mergeCell ref="D3928:D3929"/>
    <mergeCell ref="E3928:E3929"/>
    <mergeCell ref="A3922:A3923"/>
    <mergeCell ref="B3922:B3923"/>
    <mergeCell ref="C3922:C3923"/>
    <mergeCell ref="D3922:D3923"/>
    <mergeCell ref="E3922:E3923"/>
    <mergeCell ref="A3924:A3925"/>
    <mergeCell ref="B3924:B3925"/>
    <mergeCell ref="C3924:C3925"/>
    <mergeCell ref="D3924:D3925"/>
    <mergeCell ref="E3924:E3925"/>
    <mergeCell ref="A3918:A3919"/>
    <mergeCell ref="B3918:B3919"/>
    <mergeCell ref="C3918:C3919"/>
    <mergeCell ref="D3918:D3919"/>
    <mergeCell ref="E3918:E3919"/>
    <mergeCell ref="A3920:A3921"/>
    <mergeCell ref="B3920:B3921"/>
    <mergeCell ref="C3920:C3921"/>
    <mergeCell ref="D3920:D3921"/>
    <mergeCell ref="E3920:E3921"/>
    <mergeCell ref="A3914:A3915"/>
    <mergeCell ref="B3914:B3915"/>
    <mergeCell ref="C3914:C3915"/>
    <mergeCell ref="D3914:D3915"/>
    <mergeCell ref="E3914:E3915"/>
    <mergeCell ref="A3916:A3917"/>
    <mergeCell ref="B3916:B3917"/>
    <mergeCell ref="C3916:C3917"/>
    <mergeCell ref="D3916:D3917"/>
    <mergeCell ref="E3916:E3917"/>
    <mergeCell ref="A3910:A3911"/>
    <mergeCell ref="B3910:B3911"/>
    <mergeCell ref="C3910:C3911"/>
    <mergeCell ref="D3910:D3911"/>
    <mergeCell ref="E3910:E3911"/>
    <mergeCell ref="A3912:A3913"/>
    <mergeCell ref="B3912:B3913"/>
    <mergeCell ref="C3912:C3913"/>
    <mergeCell ref="D3912:D3913"/>
    <mergeCell ref="E3912:E3913"/>
    <mergeCell ref="A3879:A3880"/>
    <mergeCell ref="B3879:B3880"/>
    <mergeCell ref="C3879:C3880"/>
    <mergeCell ref="D3879:D3880"/>
    <mergeCell ref="E3879:E3880"/>
    <mergeCell ref="A3889:A3890"/>
    <mergeCell ref="B3889:B3890"/>
    <mergeCell ref="C3889:C3890"/>
    <mergeCell ref="D3889:D3890"/>
    <mergeCell ref="E3889:E3890"/>
    <mergeCell ref="A3875:A3876"/>
    <mergeCell ref="B3875:B3876"/>
    <mergeCell ref="C3875:C3876"/>
    <mergeCell ref="D3875:D3876"/>
    <mergeCell ref="E3875:E3876"/>
    <mergeCell ref="A3877:A3878"/>
    <mergeCell ref="B3877:B3878"/>
    <mergeCell ref="C3877:C3878"/>
    <mergeCell ref="D3877:D3878"/>
    <mergeCell ref="E3877:E3878"/>
    <mergeCell ref="A3871:A3872"/>
    <mergeCell ref="B3871:B3872"/>
    <mergeCell ref="C3871:C3872"/>
    <mergeCell ref="D3871:D3872"/>
    <mergeCell ref="E3871:E3872"/>
    <mergeCell ref="A3873:A3874"/>
    <mergeCell ref="B3873:B3874"/>
    <mergeCell ref="C3873:C3874"/>
    <mergeCell ref="D3873:D3874"/>
    <mergeCell ref="E3873:E3874"/>
    <mergeCell ref="A3867:A3868"/>
    <mergeCell ref="B3867:B3868"/>
    <mergeCell ref="C3867:C3868"/>
    <mergeCell ref="D3867:D3868"/>
    <mergeCell ref="E3867:E3868"/>
    <mergeCell ref="A3869:A3870"/>
    <mergeCell ref="B3869:B3870"/>
    <mergeCell ref="C3869:C3870"/>
    <mergeCell ref="D3869:D3870"/>
    <mergeCell ref="E3869:E3870"/>
    <mergeCell ref="A3863:A3864"/>
    <mergeCell ref="B3863:B3864"/>
    <mergeCell ref="C3863:C3864"/>
    <mergeCell ref="D3863:D3864"/>
    <mergeCell ref="E3863:E3864"/>
    <mergeCell ref="A3865:A3866"/>
    <mergeCell ref="B3865:B3866"/>
    <mergeCell ref="C3865:C3866"/>
    <mergeCell ref="D3865:D3866"/>
    <mergeCell ref="E3865:E3866"/>
    <mergeCell ref="A3859:A3860"/>
    <mergeCell ref="B3859:B3860"/>
    <mergeCell ref="C3859:C3860"/>
    <mergeCell ref="D3859:D3860"/>
    <mergeCell ref="E3859:E3860"/>
    <mergeCell ref="A3861:A3862"/>
    <mergeCell ref="B3861:B3862"/>
    <mergeCell ref="C3861:C3862"/>
    <mergeCell ref="D3861:D3862"/>
    <mergeCell ref="E3861:E3862"/>
    <mergeCell ref="A3855:A3856"/>
    <mergeCell ref="B3855:B3856"/>
    <mergeCell ref="C3855:C3856"/>
    <mergeCell ref="D3855:D3856"/>
    <mergeCell ref="E3855:E3856"/>
    <mergeCell ref="A3857:A3858"/>
    <mergeCell ref="B3857:B3858"/>
    <mergeCell ref="C3857:C3858"/>
    <mergeCell ref="D3857:D3858"/>
    <mergeCell ref="E3857:E3858"/>
    <mergeCell ref="A3850:A3851"/>
    <mergeCell ref="B3850:B3851"/>
    <mergeCell ref="C3850:C3851"/>
    <mergeCell ref="D3850:D3851"/>
    <mergeCell ref="E3850:E3851"/>
    <mergeCell ref="A3852:A3853"/>
    <mergeCell ref="B3852:B3853"/>
    <mergeCell ref="C3852:C3853"/>
    <mergeCell ref="D3852:D3853"/>
    <mergeCell ref="E3852:E3853"/>
    <mergeCell ref="B3819:D3819"/>
    <mergeCell ref="A3848:A3849"/>
    <mergeCell ref="B3848:B3849"/>
    <mergeCell ref="C3848:C3849"/>
    <mergeCell ref="D3848:D3849"/>
    <mergeCell ref="E3848:E3849"/>
    <mergeCell ref="B3799:D3799"/>
    <mergeCell ref="A3817:A3818"/>
    <mergeCell ref="B3817:B3818"/>
    <mergeCell ref="C3817:C3818"/>
    <mergeCell ref="D3817:D3818"/>
    <mergeCell ref="E3817:E3818"/>
    <mergeCell ref="A3792:A3793"/>
    <mergeCell ref="B3792:B3793"/>
    <mergeCell ref="C3792:C3793"/>
    <mergeCell ref="D3792:D3793"/>
    <mergeCell ref="E3792:E3793"/>
    <mergeCell ref="A3795:A3796"/>
    <mergeCell ref="B3795:B3796"/>
    <mergeCell ref="C3795:C3796"/>
    <mergeCell ref="D3795:D3796"/>
    <mergeCell ref="E3795:E3796"/>
    <mergeCell ref="A3788:A3789"/>
    <mergeCell ref="B3788:B3789"/>
    <mergeCell ref="C3788:C3789"/>
    <mergeCell ref="D3788:D3789"/>
    <mergeCell ref="E3788:E3789"/>
    <mergeCell ref="A3790:A3791"/>
    <mergeCell ref="B3790:B3791"/>
    <mergeCell ref="C3790:C3791"/>
    <mergeCell ref="D3790:D3791"/>
    <mergeCell ref="E3790:E3791"/>
    <mergeCell ref="A3778:A3779"/>
    <mergeCell ref="B3778:B3779"/>
    <mergeCell ref="C3778:C3779"/>
    <mergeCell ref="D3778:D3779"/>
    <mergeCell ref="E3778:E3779"/>
    <mergeCell ref="B3783:D3783"/>
    <mergeCell ref="A3774:A3775"/>
    <mergeCell ref="B3774:B3775"/>
    <mergeCell ref="C3774:C3775"/>
    <mergeCell ref="D3774:D3775"/>
    <mergeCell ref="E3774:E3775"/>
    <mergeCell ref="A3776:A3777"/>
    <mergeCell ref="B3776:B3777"/>
    <mergeCell ref="C3776:C3777"/>
    <mergeCell ref="D3776:D3777"/>
    <mergeCell ref="E3776:E3777"/>
    <mergeCell ref="A3770:A3771"/>
    <mergeCell ref="B3770:B3771"/>
    <mergeCell ref="C3770:C3771"/>
    <mergeCell ref="D3770:D3771"/>
    <mergeCell ref="E3770:E3771"/>
    <mergeCell ref="A3772:A3773"/>
    <mergeCell ref="B3772:B3773"/>
    <mergeCell ref="C3772:C3773"/>
    <mergeCell ref="D3772:D3773"/>
    <mergeCell ref="E3772:E3773"/>
    <mergeCell ref="E3766:E3767"/>
    <mergeCell ref="A3768:A3769"/>
    <mergeCell ref="B3768:B3769"/>
    <mergeCell ref="C3768:C3769"/>
    <mergeCell ref="D3768:D3769"/>
    <mergeCell ref="E3768:E3769"/>
    <mergeCell ref="B3697:D3697"/>
    <mergeCell ref="B3743:D3743"/>
    <mergeCell ref="B3751:D3751"/>
    <mergeCell ref="A3766:A3767"/>
    <mergeCell ref="B3766:B3767"/>
    <mergeCell ref="C3766:C3767"/>
    <mergeCell ref="D3766:D3767"/>
    <mergeCell ref="A3690:A3691"/>
    <mergeCell ref="B3690:B3691"/>
    <mergeCell ref="C3690:C3691"/>
    <mergeCell ref="D3690:D3691"/>
    <mergeCell ref="E3690:E3691"/>
    <mergeCell ref="B3696:D3696"/>
    <mergeCell ref="E3684:E3685"/>
    <mergeCell ref="A3686:A3687"/>
    <mergeCell ref="B3686:B3687"/>
    <mergeCell ref="C3686:C3687"/>
    <mergeCell ref="D3686:D3687"/>
    <mergeCell ref="E3686:E3687"/>
    <mergeCell ref="B3678:D3678"/>
    <mergeCell ref="B3680:D3680"/>
    <mergeCell ref="A3684:A3685"/>
    <mergeCell ref="B3684:B3685"/>
    <mergeCell ref="C3684:C3685"/>
    <mergeCell ref="D3684:D3685"/>
    <mergeCell ref="B3646:D3646"/>
    <mergeCell ref="A3652:A3653"/>
    <mergeCell ref="B3652:B3653"/>
    <mergeCell ref="C3652:C3653"/>
    <mergeCell ref="D3652:D3653"/>
    <mergeCell ref="E3652:E3653"/>
    <mergeCell ref="A3642:A3643"/>
    <mergeCell ref="B3642:B3643"/>
    <mergeCell ref="C3642:C3643"/>
    <mergeCell ref="D3642:D3643"/>
    <mergeCell ref="E3642:E3643"/>
    <mergeCell ref="A3644:A3645"/>
    <mergeCell ref="B3644:B3645"/>
    <mergeCell ref="C3644:C3645"/>
    <mergeCell ref="D3644:D3645"/>
    <mergeCell ref="E3644:E3645"/>
    <mergeCell ref="A3638:A3639"/>
    <mergeCell ref="B3638:B3639"/>
    <mergeCell ref="C3638:C3639"/>
    <mergeCell ref="D3638:D3639"/>
    <mergeCell ref="E3638:E3639"/>
    <mergeCell ref="A3640:A3641"/>
    <mergeCell ref="B3640:B3641"/>
    <mergeCell ref="C3640:C3641"/>
    <mergeCell ref="D3640:D3641"/>
    <mergeCell ref="E3640:E3641"/>
    <mergeCell ref="A3634:A3635"/>
    <mergeCell ref="B3634:B3635"/>
    <mergeCell ref="C3634:C3635"/>
    <mergeCell ref="D3634:D3635"/>
    <mergeCell ref="E3634:E3635"/>
    <mergeCell ref="A3636:A3637"/>
    <mergeCell ref="B3636:B3637"/>
    <mergeCell ref="C3636:C3637"/>
    <mergeCell ref="D3636:D3637"/>
    <mergeCell ref="E3636:E3637"/>
    <mergeCell ref="B3630:D3630"/>
    <mergeCell ref="A3632:A3633"/>
    <mergeCell ref="B3632:B3633"/>
    <mergeCell ref="C3632:C3633"/>
    <mergeCell ref="D3632:D3633"/>
    <mergeCell ref="E3632:E3633"/>
    <mergeCell ref="A3625:A3626"/>
    <mergeCell ref="B3625:B3626"/>
    <mergeCell ref="C3625:C3626"/>
    <mergeCell ref="D3625:D3626"/>
    <mergeCell ref="E3625:E3626"/>
    <mergeCell ref="A3627:A3628"/>
    <mergeCell ref="B3627:B3628"/>
    <mergeCell ref="C3627:C3628"/>
    <mergeCell ref="D3627:D3628"/>
    <mergeCell ref="E3627:E3628"/>
    <mergeCell ref="A3620:A3621"/>
    <mergeCell ref="B3620:B3621"/>
    <mergeCell ref="C3620:C3621"/>
    <mergeCell ref="D3620:D3621"/>
    <mergeCell ref="E3620:E3621"/>
    <mergeCell ref="A3622:A3623"/>
    <mergeCell ref="B3622:B3623"/>
    <mergeCell ref="C3622:C3623"/>
    <mergeCell ref="D3622:D3623"/>
    <mergeCell ref="E3622:E3623"/>
    <mergeCell ref="A3615:A3616"/>
    <mergeCell ref="B3615:B3616"/>
    <mergeCell ref="C3615:C3616"/>
    <mergeCell ref="D3615:D3616"/>
    <mergeCell ref="E3615:E3616"/>
    <mergeCell ref="A3618:A3619"/>
    <mergeCell ref="B3618:B3619"/>
    <mergeCell ref="C3618:C3619"/>
    <mergeCell ref="D3618:D3619"/>
    <mergeCell ref="E3618:E3619"/>
    <mergeCell ref="A3611:A3612"/>
    <mergeCell ref="B3611:B3612"/>
    <mergeCell ref="C3611:C3612"/>
    <mergeCell ref="D3611:D3612"/>
    <mergeCell ref="E3611:E3612"/>
    <mergeCell ref="A3613:A3614"/>
    <mergeCell ref="B3613:B3614"/>
    <mergeCell ref="C3613:C3614"/>
    <mergeCell ref="D3613:D3614"/>
    <mergeCell ref="E3613:E3614"/>
    <mergeCell ref="A3607:A3608"/>
    <mergeCell ref="B3607:B3608"/>
    <mergeCell ref="C3607:C3608"/>
    <mergeCell ref="D3607:D3608"/>
    <mergeCell ref="E3607:E3608"/>
    <mergeCell ref="A3609:A3610"/>
    <mergeCell ref="B3609:B3610"/>
    <mergeCell ref="C3609:C3610"/>
    <mergeCell ref="D3609:D3610"/>
    <mergeCell ref="E3609:E3610"/>
    <mergeCell ref="A3603:A3604"/>
    <mergeCell ref="B3603:B3604"/>
    <mergeCell ref="C3603:C3604"/>
    <mergeCell ref="D3603:D3604"/>
    <mergeCell ref="E3603:E3604"/>
    <mergeCell ref="A3605:A3606"/>
    <mergeCell ref="B3605:B3606"/>
    <mergeCell ref="C3605:C3606"/>
    <mergeCell ref="D3605:D3606"/>
    <mergeCell ref="E3605:E3606"/>
    <mergeCell ref="A3598:A3599"/>
    <mergeCell ref="B3598:B3599"/>
    <mergeCell ref="C3598:C3599"/>
    <mergeCell ref="D3598:D3599"/>
    <mergeCell ref="E3598:E3599"/>
    <mergeCell ref="A3601:A3602"/>
    <mergeCell ref="B3601:B3602"/>
    <mergeCell ref="C3601:C3602"/>
    <mergeCell ref="D3601:D3602"/>
    <mergeCell ref="E3601:E3602"/>
    <mergeCell ref="A3593:A3594"/>
    <mergeCell ref="B3593:B3594"/>
    <mergeCell ref="C3593:C3594"/>
    <mergeCell ref="D3593:D3594"/>
    <mergeCell ref="E3593:E3594"/>
    <mergeCell ref="A3596:A3597"/>
    <mergeCell ref="B3596:B3597"/>
    <mergeCell ref="C3596:C3597"/>
    <mergeCell ref="D3596:D3597"/>
    <mergeCell ref="E3596:E3597"/>
    <mergeCell ref="A3586:A3587"/>
    <mergeCell ref="B3586:B3587"/>
    <mergeCell ref="C3586:C3587"/>
    <mergeCell ref="D3586:D3587"/>
    <mergeCell ref="E3586:E3587"/>
    <mergeCell ref="B3588:D3588"/>
    <mergeCell ref="A3581:A3582"/>
    <mergeCell ref="B3581:B3582"/>
    <mergeCell ref="C3581:C3582"/>
    <mergeCell ref="D3581:D3582"/>
    <mergeCell ref="E3581:E3582"/>
    <mergeCell ref="A3584:A3585"/>
    <mergeCell ref="B3584:B3585"/>
    <mergeCell ref="C3584:C3585"/>
    <mergeCell ref="D3584:D3585"/>
    <mergeCell ref="E3584:E3585"/>
    <mergeCell ref="A3577:A3578"/>
    <mergeCell ref="B3577:B3578"/>
    <mergeCell ref="C3577:C3578"/>
    <mergeCell ref="D3577:D3578"/>
    <mergeCell ref="E3577:E3578"/>
    <mergeCell ref="A3579:A3580"/>
    <mergeCell ref="B3579:B3580"/>
    <mergeCell ref="C3579:C3580"/>
    <mergeCell ref="D3579:D3580"/>
    <mergeCell ref="E3579:E3580"/>
    <mergeCell ref="A3573:A3574"/>
    <mergeCell ref="B3573:B3574"/>
    <mergeCell ref="C3573:C3574"/>
    <mergeCell ref="D3573:D3574"/>
    <mergeCell ref="E3573:E3574"/>
    <mergeCell ref="A3575:A3576"/>
    <mergeCell ref="B3575:B3576"/>
    <mergeCell ref="C3575:C3576"/>
    <mergeCell ref="D3575:D3576"/>
    <mergeCell ref="E3575:E3576"/>
    <mergeCell ref="A3567:A3568"/>
    <mergeCell ref="B3567:B3568"/>
    <mergeCell ref="C3567:C3568"/>
    <mergeCell ref="D3567:D3568"/>
    <mergeCell ref="E3567:E3568"/>
    <mergeCell ref="A3571:A3572"/>
    <mergeCell ref="B3571:B3572"/>
    <mergeCell ref="C3571:C3572"/>
    <mergeCell ref="D3571:D3572"/>
    <mergeCell ref="E3571:E3572"/>
    <mergeCell ref="A3563:A3564"/>
    <mergeCell ref="B3563:B3564"/>
    <mergeCell ref="C3563:C3564"/>
    <mergeCell ref="D3563:D3564"/>
    <mergeCell ref="E3563:E3564"/>
    <mergeCell ref="A3565:A3566"/>
    <mergeCell ref="B3565:B3566"/>
    <mergeCell ref="C3565:C3566"/>
    <mergeCell ref="D3565:D3566"/>
    <mergeCell ref="E3565:E3566"/>
    <mergeCell ref="A3558:A3559"/>
    <mergeCell ref="B3558:B3559"/>
    <mergeCell ref="C3558:C3559"/>
    <mergeCell ref="D3558:D3559"/>
    <mergeCell ref="E3558:E3559"/>
    <mergeCell ref="A3560:A3561"/>
    <mergeCell ref="B3560:B3561"/>
    <mergeCell ref="C3560:C3561"/>
    <mergeCell ref="D3560:D3561"/>
    <mergeCell ref="E3560:E3561"/>
    <mergeCell ref="A3548:A3549"/>
    <mergeCell ref="B3548:B3549"/>
    <mergeCell ref="C3548:C3549"/>
    <mergeCell ref="D3548:D3549"/>
    <mergeCell ref="E3548:E3549"/>
    <mergeCell ref="A3550:A3551"/>
    <mergeCell ref="B3550:B3551"/>
    <mergeCell ref="C3550:C3551"/>
    <mergeCell ref="D3550:D3551"/>
    <mergeCell ref="E3550:E3551"/>
    <mergeCell ref="A3541:A3542"/>
    <mergeCell ref="B3541:B3542"/>
    <mergeCell ref="C3541:C3542"/>
    <mergeCell ref="D3541:D3542"/>
    <mergeCell ref="E3541:E3542"/>
    <mergeCell ref="B3543:D3543"/>
    <mergeCell ref="A3535:A3536"/>
    <mergeCell ref="B3535:B3536"/>
    <mergeCell ref="C3535:C3536"/>
    <mergeCell ref="D3535:D3536"/>
    <mergeCell ref="E3535:E3536"/>
    <mergeCell ref="A3537:A3538"/>
    <mergeCell ref="B3537:B3538"/>
    <mergeCell ref="C3537:C3538"/>
    <mergeCell ref="D3537:D3538"/>
    <mergeCell ref="E3537:E3538"/>
    <mergeCell ref="B3526:D3526"/>
    <mergeCell ref="A3533:A3534"/>
    <mergeCell ref="B3533:B3534"/>
    <mergeCell ref="C3533:C3534"/>
    <mergeCell ref="D3533:D3534"/>
    <mergeCell ref="E3533:E3534"/>
    <mergeCell ref="A3522:A3523"/>
    <mergeCell ref="B3522:B3523"/>
    <mergeCell ref="C3522:C3523"/>
    <mergeCell ref="D3522:D3523"/>
    <mergeCell ref="E3522:E3523"/>
    <mergeCell ref="B3525:D3525"/>
    <mergeCell ref="B3514:D3514"/>
    <mergeCell ref="A3520:A3521"/>
    <mergeCell ref="B3520:B3521"/>
    <mergeCell ref="C3520:C3521"/>
    <mergeCell ref="D3520:D3521"/>
    <mergeCell ref="E3520:E3521"/>
    <mergeCell ref="A3501:A3502"/>
    <mergeCell ref="B3501:B3502"/>
    <mergeCell ref="C3501:C3502"/>
    <mergeCell ref="D3501:D3502"/>
    <mergeCell ref="E3501:E3502"/>
    <mergeCell ref="A3505:A3506"/>
    <mergeCell ref="B3505:B3506"/>
    <mergeCell ref="C3505:C3506"/>
    <mergeCell ref="D3505:D3506"/>
    <mergeCell ref="E3505:E3506"/>
    <mergeCell ref="A3497:A3498"/>
    <mergeCell ref="B3497:B3498"/>
    <mergeCell ref="C3497:C3498"/>
    <mergeCell ref="D3497:D3498"/>
    <mergeCell ref="E3497:E3498"/>
    <mergeCell ref="A3499:A3500"/>
    <mergeCell ref="B3499:B3500"/>
    <mergeCell ref="C3499:C3500"/>
    <mergeCell ref="D3499:D3500"/>
    <mergeCell ref="E3499:E3500"/>
    <mergeCell ref="A3493:A3494"/>
    <mergeCell ref="B3493:B3494"/>
    <mergeCell ref="C3493:C3494"/>
    <mergeCell ref="D3493:D3494"/>
    <mergeCell ref="E3493:E3494"/>
    <mergeCell ref="A3495:A3496"/>
    <mergeCell ref="B3495:B3496"/>
    <mergeCell ref="C3495:C3496"/>
    <mergeCell ref="D3495:D3496"/>
    <mergeCell ref="E3495:E3496"/>
    <mergeCell ref="A3489:A3490"/>
    <mergeCell ref="B3489:B3490"/>
    <mergeCell ref="C3489:C3490"/>
    <mergeCell ref="D3489:D3490"/>
    <mergeCell ref="E3489:E3490"/>
    <mergeCell ref="A3491:A3492"/>
    <mergeCell ref="B3491:B3492"/>
    <mergeCell ref="C3491:C3492"/>
    <mergeCell ref="D3491:D3492"/>
    <mergeCell ref="E3491:E3492"/>
    <mergeCell ref="A3485:A3486"/>
    <mergeCell ref="B3485:B3486"/>
    <mergeCell ref="C3485:C3486"/>
    <mergeCell ref="D3485:D3486"/>
    <mergeCell ref="E3485:E3486"/>
    <mergeCell ref="A3487:A3488"/>
    <mergeCell ref="B3487:B3488"/>
    <mergeCell ref="C3487:C3488"/>
    <mergeCell ref="D3487:D3488"/>
    <mergeCell ref="E3487:E3488"/>
    <mergeCell ref="A3481:A3482"/>
    <mergeCell ref="B3481:B3482"/>
    <mergeCell ref="C3481:C3482"/>
    <mergeCell ref="D3481:D3482"/>
    <mergeCell ref="E3481:E3482"/>
    <mergeCell ref="A3483:A3484"/>
    <mergeCell ref="B3483:B3484"/>
    <mergeCell ref="C3483:C3484"/>
    <mergeCell ref="D3483:D3484"/>
    <mergeCell ref="E3483:E3484"/>
    <mergeCell ref="A3477:A3478"/>
    <mergeCell ref="B3477:B3478"/>
    <mergeCell ref="C3477:C3478"/>
    <mergeCell ref="D3477:D3478"/>
    <mergeCell ref="E3477:E3478"/>
    <mergeCell ref="A3479:A3480"/>
    <mergeCell ref="B3479:B3480"/>
    <mergeCell ref="C3479:C3480"/>
    <mergeCell ref="D3479:D3480"/>
    <mergeCell ref="E3479:E3480"/>
    <mergeCell ref="A3471:A3472"/>
    <mergeCell ref="B3471:B3472"/>
    <mergeCell ref="C3471:C3472"/>
    <mergeCell ref="D3471:D3472"/>
    <mergeCell ref="E3471:E3472"/>
    <mergeCell ref="A3474:A3475"/>
    <mergeCell ref="B3474:B3475"/>
    <mergeCell ref="C3474:C3475"/>
    <mergeCell ref="D3474:D3475"/>
    <mergeCell ref="E3474:E3475"/>
    <mergeCell ref="A3463:A3464"/>
    <mergeCell ref="B3463:B3464"/>
    <mergeCell ref="C3463:C3464"/>
    <mergeCell ref="D3463:D3464"/>
    <mergeCell ref="E3463:E3464"/>
    <mergeCell ref="A3465:A3466"/>
    <mergeCell ref="B3465:B3466"/>
    <mergeCell ref="C3465:C3466"/>
    <mergeCell ref="D3465:D3466"/>
    <mergeCell ref="E3465:E3466"/>
    <mergeCell ref="A3459:A3460"/>
    <mergeCell ref="B3459:B3460"/>
    <mergeCell ref="C3459:C3460"/>
    <mergeCell ref="D3459:D3460"/>
    <mergeCell ref="E3459:E3460"/>
    <mergeCell ref="A3461:A3462"/>
    <mergeCell ref="B3461:B3462"/>
    <mergeCell ref="C3461:C3462"/>
    <mergeCell ref="D3461:D3462"/>
    <mergeCell ref="E3461:E3462"/>
    <mergeCell ref="A3455:A3456"/>
    <mergeCell ref="B3455:B3456"/>
    <mergeCell ref="C3455:C3456"/>
    <mergeCell ref="D3455:D3456"/>
    <mergeCell ref="E3455:E3456"/>
    <mergeCell ref="A3457:A3458"/>
    <mergeCell ref="B3457:B3458"/>
    <mergeCell ref="C3457:C3458"/>
    <mergeCell ref="D3457:D3458"/>
    <mergeCell ref="E3457:E3458"/>
    <mergeCell ref="A3451:A3452"/>
    <mergeCell ref="B3451:B3452"/>
    <mergeCell ref="C3451:C3452"/>
    <mergeCell ref="D3451:D3452"/>
    <mergeCell ref="E3451:E3452"/>
    <mergeCell ref="A3453:A3454"/>
    <mergeCell ref="B3453:B3454"/>
    <mergeCell ref="C3453:C3454"/>
    <mergeCell ref="D3453:D3454"/>
    <mergeCell ref="E3453:E3454"/>
    <mergeCell ref="A3446:A3447"/>
    <mergeCell ref="B3446:B3447"/>
    <mergeCell ref="C3446:C3447"/>
    <mergeCell ref="D3446:D3447"/>
    <mergeCell ref="E3446:E3447"/>
    <mergeCell ref="A3448:A3449"/>
    <mergeCell ref="B3448:B3449"/>
    <mergeCell ref="C3448:C3449"/>
    <mergeCell ref="D3448:D3449"/>
    <mergeCell ref="E3448:E3449"/>
    <mergeCell ref="A3442:A3443"/>
    <mergeCell ref="B3442:B3443"/>
    <mergeCell ref="C3442:C3443"/>
    <mergeCell ref="D3442:D3443"/>
    <mergeCell ref="E3442:E3443"/>
    <mergeCell ref="A3444:A3445"/>
    <mergeCell ref="B3444:B3445"/>
    <mergeCell ref="C3444:C3445"/>
    <mergeCell ref="D3444:D3445"/>
    <mergeCell ref="E3444:E3445"/>
    <mergeCell ref="A3438:A3439"/>
    <mergeCell ref="B3438:B3439"/>
    <mergeCell ref="C3438:C3439"/>
    <mergeCell ref="D3438:D3439"/>
    <mergeCell ref="E3438:E3439"/>
    <mergeCell ref="A3440:A3441"/>
    <mergeCell ref="B3440:B3441"/>
    <mergeCell ref="C3440:C3441"/>
    <mergeCell ref="D3440:D3441"/>
    <mergeCell ref="E3440:E3441"/>
    <mergeCell ref="A3434:A3435"/>
    <mergeCell ref="B3434:B3435"/>
    <mergeCell ref="C3434:C3435"/>
    <mergeCell ref="D3434:D3435"/>
    <mergeCell ref="E3434:E3435"/>
    <mergeCell ref="A3436:A3437"/>
    <mergeCell ref="B3436:B3437"/>
    <mergeCell ref="C3436:C3437"/>
    <mergeCell ref="D3436:D3437"/>
    <mergeCell ref="E3436:E3437"/>
    <mergeCell ref="A3430:A3431"/>
    <mergeCell ref="B3430:B3431"/>
    <mergeCell ref="C3430:C3431"/>
    <mergeCell ref="D3430:D3431"/>
    <mergeCell ref="E3430:E3431"/>
    <mergeCell ref="A3432:A3433"/>
    <mergeCell ref="B3432:B3433"/>
    <mergeCell ref="C3432:C3433"/>
    <mergeCell ref="D3432:D3433"/>
    <mergeCell ref="E3432:E3433"/>
    <mergeCell ref="A3426:A3427"/>
    <mergeCell ref="B3426:B3427"/>
    <mergeCell ref="C3426:C3427"/>
    <mergeCell ref="D3426:D3427"/>
    <mergeCell ref="E3426:E3427"/>
    <mergeCell ref="A3428:A3429"/>
    <mergeCell ref="B3428:B3429"/>
    <mergeCell ref="C3428:C3429"/>
    <mergeCell ref="D3428:D3429"/>
    <mergeCell ref="E3428:E3429"/>
    <mergeCell ref="B3421:D3421"/>
    <mergeCell ref="A3424:A3425"/>
    <mergeCell ref="B3424:B3425"/>
    <mergeCell ref="C3424:C3425"/>
    <mergeCell ref="D3424:D3425"/>
    <mergeCell ref="E3424:E3425"/>
    <mergeCell ref="A3417:A3418"/>
    <mergeCell ref="B3417:B3418"/>
    <mergeCell ref="C3417:C3418"/>
    <mergeCell ref="D3417:D3418"/>
    <mergeCell ref="E3417:E3418"/>
    <mergeCell ref="A3419:A3420"/>
    <mergeCell ref="B3419:B3420"/>
    <mergeCell ref="C3419:C3420"/>
    <mergeCell ref="D3419:D3420"/>
    <mergeCell ref="E3419:E3420"/>
    <mergeCell ref="A3408:A3409"/>
    <mergeCell ref="B3408:B3409"/>
    <mergeCell ref="C3408:C3409"/>
    <mergeCell ref="D3408:D3409"/>
    <mergeCell ref="E3408:E3409"/>
    <mergeCell ref="A3410:A3411"/>
    <mergeCell ref="B3410:B3411"/>
    <mergeCell ref="C3410:C3411"/>
    <mergeCell ref="D3410:D3411"/>
    <mergeCell ref="E3410:E3411"/>
    <mergeCell ref="B3405:D3405"/>
    <mergeCell ref="A3406:A3407"/>
    <mergeCell ref="B3406:B3407"/>
    <mergeCell ref="C3406:C3407"/>
    <mergeCell ref="D3406:D3407"/>
    <mergeCell ref="E3406:E3407"/>
    <mergeCell ref="A3400:A3401"/>
    <mergeCell ref="B3400:B3401"/>
    <mergeCell ref="C3400:C3401"/>
    <mergeCell ref="D3400:D3401"/>
    <mergeCell ref="E3400:E3401"/>
    <mergeCell ref="A3402:A3403"/>
    <mergeCell ref="B3402:B3403"/>
    <mergeCell ref="C3402:C3403"/>
    <mergeCell ref="D3402:D3403"/>
    <mergeCell ref="E3402:E3403"/>
    <mergeCell ref="A3385:A3386"/>
    <mergeCell ref="B3385:B3386"/>
    <mergeCell ref="C3385:C3386"/>
    <mergeCell ref="D3385:D3386"/>
    <mergeCell ref="E3385:E3386"/>
    <mergeCell ref="A3387:A3388"/>
    <mergeCell ref="B3387:B3388"/>
    <mergeCell ref="C3387:C3388"/>
    <mergeCell ref="D3387:D3388"/>
    <mergeCell ref="E3387:E3388"/>
    <mergeCell ref="B3376:D3376"/>
    <mergeCell ref="A3383:A3384"/>
    <mergeCell ref="B3383:B3384"/>
    <mergeCell ref="C3383:C3384"/>
    <mergeCell ref="D3383:D3384"/>
    <mergeCell ref="E3383:E3384"/>
    <mergeCell ref="A3361:A3362"/>
    <mergeCell ref="B3361:B3362"/>
    <mergeCell ref="C3361:C3362"/>
    <mergeCell ref="D3361:D3362"/>
    <mergeCell ref="E3361:E3362"/>
    <mergeCell ref="A3370:A3371"/>
    <mergeCell ref="B3370:B3371"/>
    <mergeCell ref="C3370:C3371"/>
    <mergeCell ref="D3370:D3371"/>
    <mergeCell ref="E3370:E3371"/>
    <mergeCell ref="A3356:A3357"/>
    <mergeCell ref="B3356:B3357"/>
    <mergeCell ref="C3356:C3357"/>
    <mergeCell ref="D3356:D3357"/>
    <mergeCell ref="E3356:E3357"/>
    <mergeCell ref="A3358:A3359"/>
    <mergeCell ref="B3358:B3359"/>
    <mergeCell ref="C3358:C3359"/>
    <mergeCell ref="D3358:D3359"/>
    <mergeCell ref="E3358:E3359"/>
    <mergeCell ref="A3346:A3347"/>
    <mergeCell ref="B3346:B3347"/>
    <mergeCell ref="C3346:C3347"/>
    <mergeCell ref="D3346:D3347"/>
    <mergeCell ref="E3346:E3347"/>
    <mergeCell ref="B3352:D3352"/>
    <mergeCell ref="A3335:A3336"/>
    <mergeCell ref="B3335:B3336"/>
    <mergeCell ref="C3335:C3336"/>
    <mergeCell ref="D3335:D3336"/>
    <mergeCell ref="E3335:E3336"/>
    <mergeCell ref="A3337:A3338"/>
    <mergeCell ref="B3337:B3338"/>
    <mergeCell ref="C3337:C3338"/>
    <mergeCell ref="D3337:D3338"/>
    <mergeCell ref="E3337:E3338"/>
    <mergeCell ref="A3331:A3332"/>
    <mergeCell ref="B3331:B3332"/>
    <mergeCell ref="C3331:C3332"/>
    <mergeCell ref="D3331:D3332"/>
    <mergeCell ref="E3331:E3332"/>
    <mergeCell ref="A3333:A3334"/>
    <mergeCell ref="B3333:B3334"/>
    <mergeCell ref="C3333:C3334"/>
    <mergeCell ref="D3333:D3334"/>
    <mergeCell ref="E3333:E3334"/>
    <mergeCell ref="A3327:A3328"/>
    <mergeCell ref="B3327:B3328"/>
    <mergeCell ref="C3327:C3328"/>
    <mergeCell ref="D3327:D3328"/>
    <mergeCell ref="E3327:E3328"/>
    <mergeCell ref="A3329:A3330"/>
    <mergeCell ref="B3329:B3330"/>
    <mergeCell ref="C3329:C3330"/>
    <mergeCell ref="D3329:D3330"/>
    <mergeCell ref="E3329:E3330"/>
    <mergeCell ref="A3323:A3324"/>
    <mergeCell ref="B3323:B3324"/>
    <mergeCell ref="C3323:C3324"/>
    <mergeCell ref="D3323:D3324"/>
    <mergeCell ref="E3323:E3324"/>
    <mergeCell ref="A3325:A3326"/>
    <mergeCell ref="B3325:B3326"/>
    <mergeCell ref="C3325:C3326"/>
    <mergeCell ref="D3325:D3326"/>
    <mergeCell ref="E3325:E3326"/>
    <mergeCell ref="A3310:A3311"/>
    <mergeCell ref="B3310:B3311"/>
    <mergeCell ref="C3310:C3311"/>
    <mergeCell ref="D3310:D3311"/>
    <mergeCell ref="E3310:E3311"/>
    <mergeCell ref="B3322:D3322"/>
    <mergeCell ref="A3306:A3307"/>
    <mergeCell ref="B3306:B3307"/>
    <mergeCell ref="C3306:C3307"/>
    <mergeCell ref="D3306:D3307"/>
    <mergeCell ref="E3306:E3307"/>
    <mergeCell ref="A3308:A3309"/>
    <mergeCell ref="B3308:B3309"/>
    <mergeCell ref="C3308:C3309"/>
    <mergeCell ref="D3308:D3309"/>
    <mergeCell ref="E3308:E3309"/>
    <mergeCell ref="A3302:A3303"/>
    <mergeCell ref="B3302:B3303"/>
    <mergeCell ref="C3302:C3303"/>
    <mergeCell ref="D3302:D3303"/>
    <mergeCell ref="E3302:E3303"/>
    <mergeCell ref="A3304:A3305"/>
    <mergeCell ref="B3304:B3305"/>
    <mergeCell ref="C3304:C3305"/>
    <mergeCell ref="D3304:D3305"/>
    <mergeCell ref="E3304:E3305"/>
    <mergeCell ref="A3290:A3291"/>
    <mergeCell ref="B3290:B3291"/>
    <mergeCell ref="C3290:C3291"/>
    <mergeCell ref="D3290:D3291"/>
    <mergeCell ref="E3290:E3291"/>
    <mergeCell ref="A3292:A3293"/>
    <mergeCell ref="B3292:B3293"/>
    <mergeCell ref="C3292:C3293"/>
    <mergeCell ref="D3292:D3293"/>
    <mergeCell ref="E3292:E3293"/>
    <mergeCell ref="A3286:A3287"/>
    <mergeCell ref="B3286:B3287"/>
    <mergeCell ref="C3286:C3287"/>
    <mergeCell ref="D3286:D3287"/>
    <mergeCell ref="E3286:E3287"/>
    <mergeCell ref="A3288:A3289"/>
    <mergeCell ref="B3288:B3289"/>
    <mergeCell ref="C3288:C3289"/>
    <mergeCell ref="D3288:D3289"/>
    <mergeCell ref="E3288:E3289"/>
    <mergeCell ref="A3282:A3283"/>
    <mergeCell ref="B3282:B3283"/>
    <mergeCell ref="C3282:C3283"/>
    <mergeCell ref="D3282:D3283"/>
    <mergeCell ref="E3282:E3283"/>
    <mergeCell ref="A3284:A3285"/>
    <mergeCell ref="B3284:B3285"/>
    <mergeCell ref="C3284:C3285"/>
    <mergeCell ref="D3284:D3285"/>
    <mergeCell ref="E3284:E3285"/>
    <mergeCell ref="A3278:A3279"/>
    <mergeCell ref="B3278:B3279"/>
    <mergeCell ref="C3278:C3279"/>
    <mergeCell ref="D3278:D3279"/>
    <mergeCell ref="E3278:E3279"/>
    <mergeCell ref="A3280:A3281"/>
    <mergeCell ref="B3280:B3281"/>
    <mergeCell ref="C3280:C3281"/>
    <mergeCell ref="D3280:D3281"/>
    <mergeCell ref="E3280:E3281"/>
    <mergeCell ref="A3274:A3275"/>
    <mergeCell ref="B3274:B3275"/>
    <mergeCell ref="C3274:C3275"/>
    <mergeCell ref="D3274:D3275"/>
    <mergeCell ref="E3274:E3275"/>
    <mergeCell ref="A3276:A3277"/>
    <mergeCell ref="B3276:B3277"/>
    <mergeCell ref="C3276:C3277"/>
    <mergeCell ref="D3276:D3277"/>
    <mergeCell ref="E3276:E3277"/>
    <mergeCell ref="A3270:A3271"/>
    <mergeCell ref="B3270:B3271"/>
    <mergeCell ref="C3270:C3271"/>
    <mergeCell ref="D3270:D3271"/>
    <mergeCell ref="E3270:E3271"/>
    <mergeCell ref="A3272:A3273"/>
    <mergeCell ref="B3272:B3273"/>
    <mergeCell ref="C3272:C3273"/>
    <mergeCell ref="D3272:D3273"/>
    <mergeCell ref="E3272:E3273"/>
    <mergeCell ref="A3266:A3267"/>
    <mergeCell ref="B3266:B3267"/>
    <mergeCell ref="C3266:C3267"/>
    <mergeCell ref="D3266:D3267"/>
    <mergeCell ref="E3266:E3267"/>
    <mergeCell ref="A3268:A3269"/>
    <mergeCell ref="B3268:B3269"/>
    <mergeCell ref="C3268:C3269"/>
    <mergeCell ref="D3268:D3269"/>
    <mergeCell ref="E3268:E3269"/>
    <mergeCell ref="A3262:A3263"/>
    <mergeCell ref="B3262:B3263"/>
    <mergeCell ref="C3262:C3263"/>
    <mergeCell ref="D3262:D3263"/>
    <mergeCell ref="E3262:E3263"/>
    <mergeCell ref="A3264:A3265"/>
    <mergeCell ref="B3264:B3265"/>
    <mergeCell ref="C3264:C3265"/>
    <mergeCell ref="D3264:D3265"/>
    <mergeCell ref="E3264:E3265"/>
    <mergeCell ref="A3248:A3249"/>
    <mergeCell ref="B3248:B3249"/>
    <mergeCell ref="C3248:C3249"/>
    <mergeCell ref="D3248:D3249"/>
    <mergeCell ref="E3248:E3249"/>
    <mergeCell ref="A3260:A3261"/>
    <mergeCell ref="B3260:B3261"/>
    <mergeCell ref="C3260:C3261"/>
    <mergeCell ref="D3260:D3261"/>
    <mergeCell ref="E3260:E3261"/>
    <mergeCell ref="A3236:A3237"/>
    <mergeCell ref="B3236:B3237"/>
    <mergeCell ref="C3236:C3237"/>
    <mergeCell ref="D3236:D3237"/>
    <mergeCell ref="E3236:E3237"/>
    <mergeCell ref="A3238:A3239"/>
    <mergeCell ref="B3238:B3239"/>
    <mergeCell ref="C3238:C3239"/>
    <mergeCell ref="D3238:D3239"/>
    <mergeCell ref="E3238:E3239"/>
    <mergeCell ref="A3231:A3232"/>
    <mergeCell ref="B3231:B3232"/>
    <mergeCell ref="C3231:C3232"/>
    <mergeCell ref="D3231:D3232"/>
    <mergeCell ref="E3231:E3232"/>
    <mergeCell ref="A3234:A3235"/>
    <mergeCell ref="B3234:B3235"/>
    <mergeCell ref="C3234:C3235"/>
    <mergeCell ref="D3234:D3235"/>
    <mergeCell ref="E3234:E3235"/>
    <mergeCell ref="E3227:E3228"/>
    <mergeCell ref="A3229:A3230"/>
    <mergeCell ref="B3229:B3230"/>
    <mergeCell ref="C3229:C3230"/>
    <mergeCell ref="D3229:D3230"/>
    <mergeCell ref="E3229:E3230"/>
    <mergeCell ref="B3166:D3166"/>
    <mergeCell ref="B3215:D3215"/>
    <mergeCell ref="A3227:A3228"/>
    <mergeCell ref="B3227:B3228"/>
    <mergeCell ref="C3227:C3228"/>
    <mergeCell ref="D3227:D3228"/>
    <mergeCell ref="A3152:A3153"/>
    <mergeCell ref="B3152:B3153"/>
    <mergeCell ref="C3152:C3153"/>
    <mergeCell ref="D3152:D3153"/>
    <mergeCell ref="E3152:E3153"/>
    <mergeCell ref="A3158:A3159"/>
    <mergeCell ref="B3158:B3159"/>
    <mergeCell ref="C3158:C3159"/>
    <mergeCell ref="D3158:D3159"/>
    <mergeCell ref="E3158:E3159"/>
    <mergeCell ref="A3147:A3148"/>
    <mergeCell ref="B3147:B3148"/>
    <mergeCell ref="C3147:C3148"/>
    <mergeCell ref="D3147:D3148"/>
    <mergeCell ref="E3147:E3148"/>
    <mergeCell ref="A3149:A3150"/>
    <mergeCell ref="B3149:B3150"/>
    <mergeCell ref="C3149:C3150"/>
    <mergeCell ref="D3149:D3150"/>
    <mergeCell ref="E3149:E3150"/>
    <mergeCell ref="A3113:A3114"/>
    <mergeCell ref="B3113:B3114"/>
    <mergeCell ref="C3113:C3114"/>
    <mergeCell ref="D3113:D3114"/>
    <mergeCell ref="E3113:E3114"/>
    <mergeCell ref="A3119:A3120"/>
    <mergeCell ref="B3119:B3120"/>
    <mergeCell ref="C3119:C3120"/>
    <mergeCell ref="D3119:D3120"/>
    <mergeCell ref="E3119:E3120"/>
    <mergeCell ref="A3106:A3107"/>
    <mergeCell ref="B3106:B3107"/>
    <mergeCell ref="C3106:C3107"/>
    <mergeCell ref="D3106:D3107"/>
    <mergeCell ref="E3106:E3107"/>
    <mergeCell ref="A3111:A3112"/>
    <mergeCell ref="B3111:B3112"/>
    <mergeCell ref="C3111:C3112"/>
    <mergeCell ref="D3111:D3112"/>
    <mergeCell ref="E3111:E3112"/>
    <mergeCell ref="A3096:A3097"/>
    <mergeCell ref="B3096:B3097"/>
    <mergeCell ref="C3096:C3097"/>
    <mergeCell ref="D3096:D3097"/>
    <mergeCell ref="E3096:E3097"/>
    <mergeCell ref="A3103:A3104"/>
    <mergeCell ref="B3103:B3104"/>
    <mergeCell ref="C3103:C3104"/>
    <mergeCell ref="D3103:D3104"/>
    <mergeCell ref="E3103:E3104"/>
    <mergeCell ref="A3084:A3085"/>
    <mergeCell ref="B3084:B3085"/>
    <mergeCell ref="C3084:C3085"/>
    <mergeCell ref="D3084:D3085"/>
    <mergeCell ref="E3084:E3085"/>
    <mergeCell ref="A3093:A3094"/>
    <mergeCell ref="B3093:B3094"/>
    <mergeCell ref="C3093:C3094"/>
    <mergeCell ref="D3093:D3094"/>
    <mergeCell ref="E3093:E3094"/>
    <mergeCell ref="E3031:E3032"/>
    <mergeCell ref="B3065:D3065"/>
    <mergeCell ref="A3082:A3083"/>
    <mergeCell ref="B3082:B3083"/>
    <mergeCell ref="C3082:C3083"/>
    <mergeCell ref="D3082:D3083"/>
    <mergeCell ref="E3082:E3083"/>
    <mergeCell ref="B2934:D2934"/>
    <mergeCell ref="B2947:D2947"/>
    <mergeCell ref="B2962:D2962"/>
    <mergeCell ref="B2999:D2999"/>
    <mergeCell ref="A3031:A3032"/>
    <mergeCell ref="B3031:B3032"/>
    <mergeCell ref="C3031:C3032"/>
    <mergeCell ref="D3031:D3032"/>
    <mergeCell ref="A2884:A2885"/>
    <mergeCell ref="B2884:B2885"/>
    <mergeCell ref="C2884:C2885"/>
    <mergeCell ref="D2884:D2885"/>
    <mergeCell ref="E2884:E2885"/>
    <mergeCell ref="B2922:D2922"/>
    <mergeCell ref="A2858:A2859"/>
    <mergeCell ref="B2858:B2859"/>
    <mergeCell ref="C2858:C2859"/>
    <mergeCell ref="D2858:D2859"/>
    <mergeCell ref="E2858:E2859"/>
    <mergeCell ref="A2882:A2883"/>
    <mergeCell ref="B2882:B2883"/>
    <mergeCell ref="C2882:C2883"/>
    <mergeCell ref="D2882:D2883"/>
    <mergeCell ref="E2882:E2883"/>
    <mergeCell ref="A2846:A2847"/>
    <mergeCell ref="B2846:B2847"/>
    <mergeCell ref="C2846:C2847"/>
    <mergeCell ref="D2846:D2847"/>
    <mergeCell ref="E2846:E2847"/>
    <mergeCell ref="A2849:A2850"/>
    <mergeCell ref="B2849:B2850"/>
    <mergeCell ref="C2849:C2850"/>
    <mergeCell ref="D2849:D2850"/>
    <mergeCell ref="E2849:E2850"/>
    <mergeCell ref="A2838:A2839"/>
    <mergeCell ref="B2838:B2839"/>
    <mergeCell ref="C2838:C2839"/>
    <mergeCell ref="D2838:D2839"/>
    <mergeCell ref="E2838:E2839"/>
    <mergeCell ref="A2843:A2844"/>
    <mergeCell ref="B2843:B2844"/>
    <mergeCell ref="C2843:C2844"/>
    <mergeCell ref="D2843:D2844"/>
    <mergeCell ref="E2843:E2844"/>
    <mergeCell ref="A2834:A2835"/>
    <mergeCell ref="B2834:B2835"/>
    <mergeCell ref="C2834:C2835"/>
    <mergeCell ref="D2834:D2835"/>
    <mergeCell ref="E2834:E2835"/>
    <mergeCell ref="A2836:A2837"/>
    <mergeCell ref="B2836:B2837"/>
    <mergeCell ref="C2836:C2837"/>
    <mergeCell ref="D2836:D2837"/>
    <mergeCell ref="E2836:E2837"/>
    <mergeCell ref="A2827:A2828"/>
    <mergeCell ref="B2827:B2828"/>
    <mergeCell ref="C2827:C2828"/>
    <mergeCell ref="D2827:D2828"/>
    <mergeCell ref="E2827:E2828"/>
    <mergeCell ref="A2829:A2830"/>
    <mergeCell ref="B2829:B2830"/>
    <mergeCell ref="C2829:C2830"/>
    <mergeCell ref="D2829:D2830"/>
    <mergeCell ref="E2829:E2830"/>
    <mergeCell ref="A2823:A2824"/>
    <mergeCell ref="B2823:B2824"/>
    <mergeCell ref="C2823:C2824"/>
    <mergeCell ref="D2823:D2824"/>
    <mergeCell ref="E2823:E2824"/>
    <mergeCell ref="A2825:A2826"/>
    <mergeCell ref="B2825:B2826"/>
    <mergeCell ref="C2825:C2826"/>
    <mergeCell ref="D2825:D2826"/>
    <mergeCell ref="E2825:E2826"/>
    <mergeCell ref="A2750:A2751"/>
    <mergeCell ref="B2750:B2751"/>
    <mergeCell ref="C2750:C2751"/>
    <mergeCell ref="D2750:D2751"/>
    <mergeCell ref="E2750:E2751"/>
    <mergeCell ref="A2764:A2765"/>
    <mergeCell ref="B2764:B2765"/>
    <mergeCell ref="C2764:C2765"/>
    <mergeCell ref="D2764:D2765"/>
    <mergeCell ref="E2764:E2765"/>
    <mergeCell ref="A2741:A2742"/>
    <mergeCell ref="B2741:B2742"/>
    <mergeCell ref="C2741:C2742"/>
    <mergeCell ref="D2741:D2742"/>
    <mergeCell ref="E2741:E2742"/>
    <mergeCell ref="A2743:A2744"/>
    <mergeCell ref="B2743:B2744"/>
    <mergeCell ref="C2743:C2744"/>
    <mergeCell ref="D2743:D2744"/>
    <mergeCell ref="E2743:E2744"/>
    <mergeCell ref="A2534:A2535"/>
    <mergeCell ref="B2534:B2535"/>
    <mergeCell ref="C2534:C2535"/>
    <mergeCell ref="D2534:D2535"/>
    <mergeCell ref="E2534:E2535"/>
    <mergeCell ref="A2536:A2537"/>
    <mergeCell ref="B2536:B2537"/>
    <mergeCell ref="C2536:C2537"/>
    <mergeCell ref="D2536:D2537"/>
    <mergeCell ref="E2536:E2537"/>
    <mergeCell ref="A2484:A2485"/>
    <mergeCell ref="B2484:B2485"/>
    <mergeCell ref="C2484:C2485"/>
    <mergeCell ref="D2484:D2485"/>
    <mergeCell ref="E2484:E2485"/>
    <mergeCell ref="B2515:D2515"/>
    <mergeCell ref="A2479:A2480"/>
    <mergeCell ref="B2479:B2480"/>
    <mergeCell ref="C2479:C2480"/>
    <mergeCell ref="D2479:D2480"/>
    <mergeCell ref="E2479:E2480"/>
    <mergeCell ref="A2482:A2483"/>
    <mergeCell ref="B2482:B2483"/>
    <mergeCell ref="C2482:C2483"/>
    <mergeCell ref="D2482:D2483"/>
    <mergeCell ref="E2482:E2483"/>
    <mergeCell ref="A2443:A2444"/>
    <mergeCell ref="B2443:B2444"/>
    <mergeCell ref="C2443:C2444"/>
    <mergeCell ref="D2443:D2444"/>
    <mergeCell ref="E2443:E2444"/>
    <mergeCell ref="A2445:A2446"/>
    <mergeCell ref="B2445:B2446"/>
    <mergeCell ref="C2445:C2446"/>
    <mergeCell ref="D2445:D2446"/>
    <mergeCell ref="E2445:E2446"/>
    <mergeCell ref="A2438:A2439"/>
    <mergeCell ref="B2438:B2439"/>
    <mergeCell ref="C2438:C2439"/>
    <mergeCell ref="D2438:D2439"/>
    <mergeCell ref="E2438:E2439"/>
    <mergeCell ref="A2441:A2442"/>
    <mergeCell ref="B2441:B2442"/>
    <mergeCell ref="C2441:C2442"/>
    <mergeCell ref="D2441:D2442"/>
    <mergeCell ref="E2441:E2442"/>
    <mergeCell ref="A2414:A2415"/>
    <mergeCell ref="B2414:B2415"/>
    <mergeCell ref="C2414:C2415"/>
    <mergeCell ref="D2414:D2415"/>
    <mergeCell ref="E2414:E2415"/>
    <mergeCell ref="A2416:A2417"/>
    <mergeCell ref="B2416:B2417"/>
    <mergeCell ref="C2416:C2417"/>
    <mergeCell ref="D2416:D2417"/>
    <mergeCell ref="E2416:E2417"/>
    <mergeCell ref="E2365:E2366"/>
    <mergeCell ref="A2394:A2395"/>
    <mergeCell ref="B2394:B2395"/>
    <mergeCell ref="C2394:C2395"/>
    <mergeCell ref="D2394:D2395"/>
    <mergeCell ref="E2394:E2395"/>
    <mergeCell ref="B2283:D2283"/>
    <mergeCell ref="B2284:D2284"/>
    <mergeCell ref="B2335:D2335"/>
    <mergeCell ref="A2365:A2366"/>
    <mergeCell ref="B2365:B2366"/>
    <mergeCell ref="C2365:C2366"/>
    <mergeCell ref="D2365:D2366"/>
    <mergeCell ref="A2274:A2275"/>
    <mergeCell ref="B2274:B2275"/>
    <mergeCell ref="C2274:C2275"/>
    <mergeCell ref="D2274:D2275"/>
    <mergeCell ref="E2274:E2275"/>
    <mergeCell ref="A2276:A2277"/>
    <mergeCell ref="B2276:B2277"/>
    <mergeCell ref="C2276:C2277"/>
    <mergeCell ref="D2276:D2277"/>
    <mergeCell ref="E2276:E2277"/>
    <mergeCell ref="A2270:A2271"/>
    <mergeCell ref="B2270:B2271"/>
    <mergeCell ref="C2270:C2271"/>
    <mergeCell ref="D2270:D2271"/>
    <mergeCell ref="E2270:E2271"/>
    <mergeCell ref="A2272:A2273"/>
    <mergeCell ref="B2272:B2273"/>
    <mergeCell ref="C2272:C2273"/>
    <mergeCell ref="D2272:D2273"/>
    <mergeCell ref="E2272:E2273"/>
    <mergeCell ref="A2264:A2265"/>
    <mergeCell ref="B2264:B2265"/>
    <mergeCell ref="C2264:C2265"/>
    <mergeCell ref="D2264:D2265"/>
    <mergeCell ref="E2264:E2265"/>
    <mergeCell ref="A2266:A2267"/>
    <mergeCell ref="B2266:B2267"/>
    <mergeCell ref="C2266:C2267"/>
    <mergeCell ref="D2266:D2267"/>
    <mergeCell ref="E2266:E2267"/>
    <mergeCell ref="A2260:A2261"/>
    <mergeCell ref="B2260:B2261"/>
    <mergeCell ref="C2260:C2261"/>
    <mergeCell ref="D2260:D2261"/>
    <mergeCell ref="E2260:E2261"/>
    <mergeCell ref="A2262:A2263"/>
    <mergeCell ref="B2262:B2263"/>
    <mergeCell ref="C2262:C2263"/>
    <mergeCell ref="D2262:D2263"/>
    <mergeCell ref="E2262:E2263"/>
    <mergeCell ref="A2256:A2257"/>
    <mergeCell ref="B2256:B2257"/>
    <mergeCell ref="C2256:C2257"/>
    <mergeCell ref="D2256:D2257"/>
    <mergeCell ref="E2256:E2257"/>
    <mergeCell ref="A2258:A2259"/>
    <mergeCell ref="B2258:B2259"/>
    <mergeCell ref="C2258:C2259"/>
    <mergeCell ref="D2258:D2259"/>
    <mergeCell ref="E2258:E2259"/>
    <mergeCell ref="A2252:A2253"/>
    <mergeCell ref="B2252:B2253"/>
    <mergeCell ref="C2252:C2253"/>
    <mergeCell ref="D2252:D2253"/>
    <mergeCell ref="E2252:E2253"/>
    <mergeCell ref="A2254:A2255"/>
    <mergeCell ref="B2254:B2255"/>
    <mergeCell ref="C2254:C2255"/>
    <mergeCell ref="D2254:D2255"/>
    <mergeCell ref="E2254:E2255"/>
    <mergeCell ref="A2243:A2244"/>
    <mergeCell ref="B2243:B2244"/>
    <mergeCell ref="C2243:C2244"/>
    <mergeCell ref="D2243:D2244"/>
    <mergeCell ref="E2243:E2244"/>
    <mergeCell ref="A2248:A2249"/>
    <mergeCell ref="B2248:B2249"/>
    <mergeCell ref="C2248:C2249"/>
    <mergeCell ref="D2248:D2249"/>
    <mergeCell ref="E2248:E2249"/>
    <mergeCell ref="B2238:D2238"/>
    <mergeCell ref="A2241:A2242"/>
    <mergeCell ref="B2241:B2242"/>
    <mergeCell ref="C2241:C2242"/>
    <mergeCell ref="D2241:D2242"/>
    <mergeCell ref="E2241:E2242"/>
    <mergeCell ref="A2211:A2212"/>
    <mergeCell ref="B2211:B2212"/>
    <mergeCell ref="C2211:C2212"/>
    <mergeCell ref="D2211:D2212"/>
    <mergeCell ref="E2211:E2212"/>
    <mergeCell ref="A2233:A2234"/>
    <mergeCell ref="B2233:B2234"/>
    <mergeCell ref="C2233:C2234"/>
    <mergeCell ref="D2233:D2234"/>
    <mergeCell ref="E2233:E2234"/>
    <mergeCell ref="A2207:A2208"/>
    <mergeCell ref="B2207:B2208"/>
    <mergeCell ref="C2207:C2208"/>
    <mergeCell ref="D2207:D2208"/>
    <mergeCell ref="E2207:E2208"/>
    <mergeCell ref="A2209:A2210"/>
    <mergeCell ref="B2209:B2210"/>
    <mergeCell ref="C2209:C2210"/>
    <mergeCell ref="D2209:D2210"/>
    <mergeCell ref="E2209:E2210"/>
    <mergeCell ref="A2203:A2204"/>
    <mergeCell ref="B2203:B2204"/>
    <mergeCell ref="C2203:C2204"/>
    <mergeCell ref="D2203:D2204"/>
    <mergeCell ref="E2203:E2204"/>
    <mergeCell ref="A2205:A2206"/>
    <mergeCell ref="B2205:B2206"/>
    <mergeCell ref="C2205:C2206"/>
    <mergeCell ref="D2205:D2206"/>
    <mergeCell ref="E2205:E2206"/>
    <mergeCell ref="A2196:A2197"/>
    <mergeCell ref="B2196:B2197"/>
    <mergeCell ref="C2196:C2197"/>
    <mergeCell ref="D2196:D2197"/>
    <mergeCell ref="E2196:E2197"/>
    <mergeCell ref="A2201:A2202"/>
    <mergeCell ref="B2201:B2202"/>
    <mergeCell ref="C2201:C2202"/>
    <mergeCell ref="D2201:D2202"/>
    <mergeCell ref="E2201:E2202"/>
    <mergeCell ref="A2188:A2189"/>
    <mergeCell ref="B2188:B2189"/>
    <mergeCell ref="C2188:C2189"/>
    <mergeCell ref="D2188:D2189"/>
    <mergeCell ref="E2188:E2189"/>
    <mergeCell ref="A2194:A2195"/>
    <mergeCell ref="B2194:B2195"/>
    <mergeCell ref="C2194:C2195"/>
    <mergeCell ref="D2194:D2195"/>
    <mergeCell ref="E2194:E2195"/>
    <mergeCell ref="A2174:A2175"/>
    <mergeCell ref="B2174:B2175"/>
    <mergeCell ref="C2174:C2175"/>
    <mergeCell ref="D2174:D2175"/>
    <mergeCell ref="E2174:E2175"/>
    <mergeCell ref="A2184:A2185"/>
    <mergeCell ref="B2184:B2185"/>
    <mergeCell ref="C2184:C2185"/>
    <mergeCell ref="D2184:D2185"/>
    <mergeCell ref="E2184:E2185"/>
    <mergeCell ref="A2169:A2170"/>
    <mergeCell ref="B2169:B2170"/>
    <mergeCell ref="C2169:C2170"/>
    <mergeCell ref="D2169:D2170"/>
    <mergeCell ref="E2169:E2170"/>
    <mergeCell ref="A2172:A2173"/>
    <mergeCell ref="B2172:B2173"/>
    <mergeCell ref="C2172:C2173"/>
    <mergeCell ref="D2172:D2173"/>
    <mergeCell ref="E2172:E2173"/>
    <mergeCell ref="A2165:A2166"/>
    <mergeCell ref="B2165:B2166"/>
    <mergeCell ref="C2165:C2166"/>
    <mergeCell ref="D2165:D2166"/>
    <mergeCell ref="E2165:E2166"/>
    <mergeCell ref="A2167:A2168"/>
    <mergeCell ref="B2167:B2168"/>
    <mergeCell ref="C2167:C2168"/>
    <mergeCell ref="D2167:D2168"/>
    <mergeCell ref="E2167:E2168"/>
    <mergeCell ref="A2151:A2152"/>
    <mergeCell ref="B2151:B2152"/>
    <mergeCell ref="C2151:C2152"/>
    <mergeCell ref="D2151:D2152"/>
    <mergeCell ref="E2151:E2152"/>
    <mergeCell ref="A2155:A2156"/>
    <mergeCell ref="B2155:B2156"/>
    <mergeCell ref="C2155:C2156"/>
    <mergeCell ref="D2155:D2156"/>
    <mergeCell ref="E2155:E2156"/>
    <mergeCell ref="A2144:A2145"/>
    <mergeCell ref="B2144:B2145"/>
    <mergeCell ref="C2144:C2145"/>
    <mergeCell ref="D2144:D2145"/>
    <mergeCell ref="E2144:E2145"/>
    <mergeCell ref="A2146:A2147"/>
    <mergeCell ref="B2146:B2147"/>
    <mergeCell ref="C2146:C2147"/>
    <mergeCell ref="D2146:D2147"/>
    <mergeCell ref="E2146:E2147"/>
    <mergeCell ref="A2140:A2141"/>
    <mergeCell ref="B2140:B2141"/>
    <mergeCell ref="C2140:C2141"/>
    <mergeCell ref="D2140:D2141"/>
    <mergeCell ref="E2140:E2141"/>
    <mergeCell ref="A2142:A2143"/>
    <mergeCell ref="B2142:B2143"/>
    <mergeCell ref="C2142:C2143"/>
    <mergeCell ref="D2142:D2143"/>
    <mergeCell ref="E2142:E2143"/>
    <mergeCell ref="A2126:A2127"/>
    <mergeCell ref="B2126:B2127"/>
    <mergeCell ref="C2126:C2127"/>
    <mergeCell ref="D2126:D2127"/>
    <mergeCell ref="E2126:E2127"/>
    <mergeCell ref="A2128:A2129"/>
    <mergeCell ref="B2128:B2129"/>
    <mergeCell ref="C2128:C2129"/>
    <mergeCell ref="D2128:D2129"/>
    <mergeCell ref="E2128:E2129"/>
    <mergeCell ref="E2122:E2123"/>
    <mergeCell ref="A2124:A2125"/>
    <mergeCell ref="B2124:B2125"/>
    <mergeCell ref="C2124:C2125"/>
    <mergeCell ref="D2124:D2125"/>
    <mergeCell ref="E2124:E2125"/>
    <mergeCell ref="B2119:D2119"/>
    <mergeCell ref="B2120:D2120"/>
    <mergeCell ref="A2122:A2123"/>
    <mergeCell ref="B2122:B2123"/>
    <mergeCell ref="C2122:C2123"/>
    <mergeCell ref="D2122:D2123"/>
    <mergeCell ref="A2111:A2112"/>
    <mergeCell ref="B2111:B2112"/>
    <mergeCell ref="C2111:C2112"/>
    <mergeCell ref="D2111:D2112"/>
    <mergeCell ref="E2111:E2112"/>
    <mergeCell ref="A2113:A2114"/>
    <mergeCell ref="B2113:B2114"/>
    <mergeCell ref="C2113:C2114"/>
    <mergeCell ref="D2113:D2114"/>
    <mergeCell ref="E2113:E2114"/>
    <mergeCell ref="A2107:A2108"/>
    <mergeCell ref="B2107:B2108"/>
    <mergeCell ref="C2107:C2108"/>
    <mergeCell ref="D2107:D2108"/>
    <mergeCell ref="E2107:E2108"/>
    <mergeCell ref="A2109:A2110"/>
    <mergeCell ref="B2109:B2110"/>
    <mergeCell ref="C2109:C2110"/>
    <mergeCell ref="D2109:D2110"/>
    <mergeCell ref="E2109:E2110"/>
    <mergeCell ref="A2100:A2101"/>
    <mergeCell ref="B2100:B2101"/>
    <mergeCell ref="C2100:C2101"/>
    <mergeCell ref="D2100:D2101"/>
    <mergeCell ref="E2100:E2101"/>
    <mergeCell ref="A2102:A2103"/>
    <mergeCell ref="B2102:B2103"/>
    <mergeCell ref="C2102:C2103"/>
    <mergeCell ref="D2102:D2103"/>
    <mergeCell ref="E2102:E2103"/>
    <mergeCell ref="A2095:A2096"/>
    <mergeCell ref="B2095:B2096"/>
    <mergeCell ref="C2095:C2096"/>
    <mergeCell ref="D2095:D2096"/>
    <mergeCell ref="E2095:E2096"/>
    <mergeCell ref="A2097:A2098"/>
    <mergeCell ref="B2097:B2098"/>
    <mergeCell ref="C2097:C2098"/>
    <mergeCell ref="D2097:D2098"/>
    <mergeCell ref="E2097:E2098"/>
    <mergeCell ref="A2090:A2091"/>
    <mergeCell ref="B2090:B2091"/>
    <mergeCell ref="C2090:C2091"/>
    <mergeCell ref="D2090:D2091"/>
    <mergeCell ref="E2090:E2091"/>
    <mergeCell ref="A2093:A2094"/>
    <mergeCell ref="B2093:B2094"/>
    <mergeCell ref="C2093:C2094"/>
    <mergeCell ref="D2093:D2094"/>
    <mergeCell ref="E2093:E2094"/>
    <mergeCell ref="A2086:A2087"/>
    <mergeCell ref="B2086:B2087"/>
    <mergeCell ref="C2086:C2087"/>
    <mergeCell ref="D2086:D2087"/>
    <mergeCell ref="E2086:E2087"/>
    <mergeCell ref="A2088:A2089"/>
    <mergeCell ref="B2088:B2089"/>
    <mergeCell ref="C2088:C2089"/>
    <mergeCell ref="D2088:D2089"/>
    <mergeCell ref="E2088:E2089"/>
    <mergeCell ref="B2083:D2083"/>
    <mergeCell ref="A2084:A2085"/>
    <mergeCell ref="B2084:B2085"/>
    <mergeCell ref="C2084:C2085"/>
    <mergeCell ref="D2084:D2085"/>
    <mergeCell ref="E2084:E2085"/>
    <mergeCell ref="A2079:A2080"/>
    <mergeCell ref="B2079:B2080"/>
    <mergeCell ref="C2079:C2080"/>
    <mergeCell ref="D2079:D2080"/>
    <mergeCell ref="E2079:E2080"/>
    <mergeCell ref="A2081:A2082"/>
    <mergeCell ref="B2081:B2082"/>
    <mergeCell ref="C2081:C2082"/>
    <mergeCell ref="D2081:D2082"/>
    <mergeCell ref="E2081:E2082"/>
    <mergeCell ref="A2075:A2076"/>
    <mergeCell ref="B2075:B2076"/>
    <mergeCell ref="C2075:C2076"/>
    <mergeCell ref="D2075:D2076"/>
    <mergeCell ref="E2075:E2076"/>
    <mergeCell ref="A2077:A2078"/>
    <mergeCell ref="B2077:B2078"/>
    <mergeCell ref="C2077:C2078"/>
    <mergeCell ref="D2077:D2078"/>
    <mergeCell ref="E2077:E2078"/>
    <mergeCell ref="A2071:A2072"/>
    <mergeCell ref="B2071:B2072"/>
    <mergeCell ref="C2071:C2072"/>
    <mergeCell ref="D2071:D2072"/>
    <mergeCell ref="E2071:E2072"/>
    <mergeCell ref="A2073:A2074"/>
    <mergeCell ref="B2073:B2074"/>
    <mergeCell ref="C2073:C2074"/>
    <mergeCell ref="D2073:D2074"/>
    <mergeCell ref="E2073:E2074"/>
    <mergeCell ref="A2067:A2068"/>
    <mergeCell ref="B2067:B2068"/>
    <mergeCell ref="C2067:C2068"/>
    <mergeCell ref="D2067:D2068"/>
    <mergeCell ref="E2067:E2068"/>
    <mergeCell ref="A2069:A2070"/>
    <mergeCell ref="B2069:B2070"/>
    <mergeCell ref="C2069:C2070"/>
    <mergeCell ref="D2069:D2070"/>
    <mergeCell ref="E2069:E2070"/>
    <mergeCell ref="A2063:A2064"/>
    <mergeCell ref="B2063:B2064"/>
    <mergeCell ref="C2063:C2064"/>
    <mergeCell ref="D2063:D2064"/>
    <mergeCell ref="E2063:E2064"/>
    <mergeCell ref="A2065:A2066"/>
    <mergeCell ref="B2065:B2066"/>
    <mergeCell ref="C2065:C2066"/>
    <mergeCell ref="D2065:D2066"/>
    <mergeCell ref="E2065:E2066"/>
    <mergeCell ref="A2059:A2060"/>
    <mergeCell ref="B2059:B2060"/>
    <mergeCell ref="C2059:C2060"/>
    <mergeCell ref="D2059:D2060"/>
    <mergeCell ref="E2059:E2060"/>
    <mergeCell ref="A2061:A2062"/>
    <mergeCell ref="B2061:B2062"/>
    <mergeCell ref="C2061:C2062"/>
    <mergeCell ref="D2061:D2062"/>
    <mergeCell ref="E2061:E2062"/>
    <mergeCell ref="A2054:A2055"/>
    <mergeCell ref="B2054:B2055"/>
    <mergeCell ref="C2054:C2055"/>
    <mergeCell ref="D2054:D2055"/>
    <mergeCell ref="E2054:E2055"/>
    <mergeCell ref="A2057:A2058"/>
    <mergeCell ref="B2057:B2058"/>
    <mergeCell ref="C2057:C2058"/>
    <mergeCell ref="D2057:D2058"/>
    <mergeCell ref="E2057:E2058"/>
    <mergeCell ref="A2042:A2043"/>
    <mergeCell ref="B2042:B2043"/>
    <mergeCell ref="C2042:C2043"/>
    <mergeCell ref="D2042:D2043"/>
    <mergeCell ref="E2042:E2043"/>
    <mergeCell ref="B2053:D2053"/>
    <mergeCell ref="A2038:A2039"/>
    <mergeCell ref="B2038:B2039"/>
    <mergeCell ref="C2038:C2039"/>
    <mergeCell ref="D2038:D2039"/>
    <mergeCell ref="E2038:E2039"/>
    <mergeCell ref="A2040:A2041"/>
    <mergeCell ref="B2040:B2041"/>
    <mergeCell ref="C2040:C2041"/>
    <mergeCell ref="D2040:D2041"/>
    <mergeCell ref="E2040:E2041"/>
    <mergeCell ref="A2029:A2030"/>
    <mergeCell ref="B2029:B2030"/>
    <mergeCell ref="C2029:C2030"/>
    <mergeCell ref="D2029:D2030"/>
    <mergeCell ref="E2029:E2030"/>
    <mergeCell ref="A2031:A2032"/>
    <mergeCell ref="B2031:B2032"/>
    <mergeCell ref="C2031:C2032"/>
    <mergeCell ref="D2031:D2032"/>
    <mergeCell ref="E2031:E2032"/>
    <mergeCell ref="A2025:A2026"/>
    <mergeCell ref="B2025:B2026"/>
    <mergeCell ref="C2025:C2026"/>
    <mergeCell ref="D2025:D2026"/>
    <mergeCell ref="E2025:E2026"/>
    <mergeCell ref="A2027:A2028"/>
    <mergeCell ref="B2027:B2028"/>
    <mergeCell ref="C2027:C2028"/>
    <mergeCell ref="D2027:D2028"/>
    <mergeCell ref="E2027:E2028"/>
    <mergeCell ref="A2021:A2022"/>
    <mergeCell ref="B2021:B2022"/>
    <mergeCell ref="C2021:C2022"/>
    <mergeCell ref="D2021:D2022"/>
    <mergeCell ref="E2021:E2022"/>
    <mergeCell ref="A2023:A2024"/>
    <mergeCell ref="B2023:B2024"/>
    <mergeCell ref="C2023:C2024"/>
    <mergeCell ref="D2023:D2024"/>
    <mergeCell ref="E2023:E2024"/>
    <mergeCell ref="A2017:A2018"/>
    <mergeCell ref="B2017:B2018"/>
    <mergeCell ref="C2017:C2018"/>
    <mergeCell ref="D2017:D2018"/>
    <mergeCell ref="E2017:E2018"/>
    <mergeCell ref="A2019:A2020"/>
    <mergeCell ref="B2019:B2020"/>
    <mergeCell ref="C2019:C2020"/>
    <mergeCell ref="D2019:D2020"/>
    <mergeCell ref="E2019:E2020"/>
    <mergeCell ref="A2011:A2012"/>
    <mergeCell ref="B2011:B2012"/>
    <mergeCell ref="C2011:C2012"/>
    <mergeCell ref="D2011:D2012"/>
    <mergeCell ref="E2011:E2012"/>
    <mergeCell ref="A2015:A2016"/>
    <mergeCell ref="B2015:B2016"/>
    <mergeCell ref="C2015:C2016"/>
    <mergeCell ref="D2015:D2016"/>
    <mergeCell ref="E2015:E2016"/>
    <mergeCell ref="A2004:A2005"/>
    <mergeCell ref="B2004:B2005"/>
    <mergeCell ref="C2004:C2005"/>
    <mergeCell ref="D2004:D2005"/>
    <mergeCell ref="E2004:E2005"/>
    <mergeCell ref="A2009:A2010"/>
    <mergeCell ref="B2009:B2010"/>
    <mergeCell ref="C2009:C2010"/>
    <mergeCell ref="D2009:D2010"/>
    <mergeCell ref="E2009:E2010"/>
    <mergeCell ref="A2000:A2001"/>
    <mergeCell ref="B2000:B2001"/>
    <mergeCell ref="C2000:C2001"/>
    <mergeCell ref="D2000:D2001"/>
    <mergeCell ref="E2000:E2001"/>
    <mergeCell ref="A2002:A2003"/>
    <mergeCell ref="B2002:B2003"/>
    <mergeCell ref="C2002:C2003"/>
    <mergeCell ref="D2002:D2003"/>
    <mergeCell ref="E2002:E2003"/>
    <mergeCell ref="A1995:A1996"/>
    <mergeCell ref="B1995:B1996"/>
    <mergeCell ref="C1995:C1996"/>
    <mergeCell ref="D1995:D1996"/>
    <mergeCell ref="E1995:E1996"/>
    <mergeCell ref="A1997:A1998"/>
    <mergeCell ref="B1997:B1998"/>
    <mergeCell ref="C1997:C1998"/>
    <mergeCell ref="D1997:D1998"/>
    <mergeCell ref="E1997:E1998"/>
    <mergeCell ref="A1991:A1992"/>
    <mergeCell ref="B1991:B1992"/>
    <mergeCell ref="C1991:C1992"/>
    <mergeCell ref="D1991:D1992"/>
    <mergeCell ref="E1991:E1992"/>
    <mergeCell ref="A1993:A1994"/>
    <mergeCell ref="B1993:B1994"/>
    <mergeCell ref="C1993:C1994"/>
    <mergeCell ref="D1993:D1994"/>
    <mergeCell ref="E1993:E1994"/>
    <mergeCell ref="A1986:A1987"/>
    <mergeCell ref="B1986:B1987"/>
    <mergeCell ref="C1986:C1987"/>
    <mergeCell ref="D1986:D1987"/>
    <mergeCell ref="E1986:E1987"/>
    <mergeCell ref="A1989:A1990"/>
    <mergeCell ref="B1989:B1990"/>
    <mergeCell ref="C1989:C1990"/>
    <mergeCell ref="D1989:D1990"/>
    <mergeCell ref="E1989:E1990"/>
    <mergeCell ref="A1977:A1978"/>
    <mergeCell ref="B1977:B1978"/>
    <mergeCell ref="C1977:C1978"/>
    <mergeCell ref="D1977:D1978"/>
    <mergeCell ref="E1977:E1978"/>
    <mergeCell ref="A1979:A1980"/>
    <mergeCell ref="B1979:B1980"/>
    <mergeCell ref="C1979:C1980"/>
    <mergeCell ref="D1979:D1980"/>
    <mergeCell ref="E1979:E1980"/>
    <mergeCell ref="A1973:A1974"/>
    <mergeCell ref="B1973:B1974"/>
    <mergeCell ref="C1973:C1974"/>
    <mergeCell ref="D1973:D1974"/>
    <mergeCell ref="E1973:E1974"/>
    <mergeCell ref="A1975:A1976"/>
    <mergeCell ref="B1975:B1976"/>
    <mergeCell ref="C1975:C1976"/>
    <mergeCell ref="D1975:D1976"/>
    <mergeCell ref="E1975:E1976"/>
    <mergeCell ref="A1969:A1970"/>
    <mergeCell ref="B1969:B1970"/>
    <mergeCell ref="C1969:C1970"/>
    <mergeCell ref="D1969:D1970"/>
    <mergeCell ref="E1969:E1970"/>
    <mergeCell ref="A1971:A1972"/>
    <mergeCell ref="B1971:B1972"/>
    <mergeCell ref="C1971:C1972"/>
    <mergeCell ref="D1971:D1972"/>
    <mergeCell ref="E1971:E1972"/>
    <mergeCell ref="A1961:A1962"/>
    <mergeCell ref="B1961:B1962"/>
    <mergeCell ref="C1961:C1962"/>
    <mergeCell ref="D1961:D1962"/>
    <mergeCell ref="E1961:E1962"/>
    <mergeCell ref="A1967:A1968"/>
    <mergeCell ref="B1967:B1968"/>
    <mergeCell ref="C1967:C1968"/>
    <mergeCell ref="D1967:D1968"/>
    <mergeCell ref="E1967:E1968"/>
    <mergeCell ref="A1955:A1956"/>
    <mergeCell ref="B1955:B1956"/>
    <mergeCell ref="C1955:C1956"/>
    <mergeCell ref="D1955:D1956"/>
    <mergeCell ref="E1955:E1956"/>
    <mergeCell ref="A1959:A1960"/>
    <mergeCell ref="B1959:B1960"/>
    <mergeCell ref="C1959:C1960"/>
    <mergeCell ref="D1959:D1960"/>
    <mergeCell ref="E1959:E1960"/>
    <mergeCell ref="A1949:A1950"/>
    <mergeCell ref="B1949:B1950"/>
    <mergeCell ref="C1949:C1950"/>
    <mergeCell ref="D1949:D1950"/>
    <mergeCell ref="E1949:E1950"/>
    <mergeCell ref="A1953:A1954"/>
    <mergeCell ref="B1953:B1954"/>
    <mergeCell ref="C1953:C1954"/>
    <mergeCell ref="D1953:D1954"/>
    <mergeCell ref="E1953:E1954"/>
    <mergeCell ref="A1945:A1946"/>
    <mergeCell ref="B1945:B1946"/>
    <mergeCell ref="C1945:C1946"/>
    <mergeCell ref="D1945:D1946"/>
    <mergeCell ref="E1945:E1946"/>
    <mergeCell ref="A1947:A1948"/>
    <mergeCell ref="B1947:B1948"/>
    <mergeCell ref="C1947:C1948"/>
    <mergeCell ref="D1947:D1948"/>
    <mergeCell ref="E1947:E1948"/>
    <mergeCell ref="A1941:A1942"/>
    <mergeCell ref="B1941:B1942"/>
    <mergeCell ref="C1941:C1942"/>
    <mergeCell ref="D1941:D1942"/>
    <mergeCell ref="E1941:E1942"/>
    <mergeCell ref="B1944:D1944"/>
    <mergeCell ref="A1936:A1937"/>
    <mergeCell ref="B1936:B1937"/>
    <mergeCell ref="C1936:C1937"/>
    <mergeCell ref="D1936:D1937"/>
    <mergeCell ref="E1936:E1937"/>
    <mergeCell ref="A1939:A1940"/>
    <mergeCell ref="B1939:B1940"/>
    <mergeCell ref="C1939:C1940"/>
    <mergeCell ref="D1939:D1940"/>
    <mergeCell ref="E1939:E1940"/>
    <mergeCell ref="A1920:A1921"/>
    <mergeCell ref="B1920:B1921"/>
    <mergeCell ref="C1920:C1921"/>
    <mergeCell ref="D1920:D1921"/>
    <mergeCell ref="E1920:E1921"/>
    <mergeCell ref="A1922:A1923"/>
    <mergeCell ref="B1922:B1923"/>
    <mergeCell ref="C1922:C1923"/>
    <mergeCell ref="D1922:D1923"/>
    <mergeCell ref="E1922:E1923"/>
    <mergeCell ref="A1916:A1917"/>
    <mergeCell ref="B1916:B1917"/>
    <mergeCell ref="C1916:C1917"/>
    <mergeCell ref="D1916:D1917"/>
    <mergeCell ref="E1916:E1917"/>
    <mergeCell ref="A1918:A1919"/>
    <mergeCell ref="B1918:B1919"/>
    <mergeCell ref="C1918:C1919"/>
    <mergeCell ref="D1918:D1919"/>
    <mergeCell ref="E1918:E1919"/>
    <mergeCell ref="A1911:A1912"/>
    <mergeCell ref="B1911:B1912"/>
    <mergeCell ref="C1911:C1912"/>
    <mergeCell ref="D1911:D1912"/>
    <mergeCell ref="E1911:E1912"/>
    <mergeCell ref="A1914:A1915"/>
    <mergeCell ref="B1914:B1915"/>
    <mergeCell ref="C1914:C1915"/>
    <mergeCell ref="D1914:D1915"/>
    <mergeCell ref="E1914:E1915"/>
    <mergeCell ref="A1907:A1908"/>
    <mergeCell ref="B1907:B1908"/>
    <mergeCell ref="C1907:C1908"/>
    <mergeCell ref="D1907:D1908"/>
    <mergeCell ref="E1907:E1908"/>
    <mergeCell ref="A1909:A1910"/>
    <mergeCell ref="B1909:B1910"/>
    <mergeCell ref="C1909:C1910"/>
    <mergeCell ref="D1909:D1910"/>
    <mergeCell ref="E1909:E1910"/>
    <mergeCell ref="A1900:A1901"/>
    <mergeCell ref="B1900:B1901"/>
    <mergeCell ref="C1900:C1901"/>
    <mergeCell ref="D1900:D1901"/>
    <mergeCell ref="E1900:E1901"/>
    <mergeCell ref="A1902:A1903"/>
    <mergeCell ref="B1902:B1903"/>
    <mergeCell ref="C1902:C1903"/>
    <mergeCell ref="D1902:D1903"/>
    <mergeCell ref="E1902:E1903"/>
    <mergeCell ref="A1886:A1887"/>
    <mergeCell ref="B1886:B1887"/>
    <mergeCell ref="C1886:C1887"/>
    <mergeCell ref="D1886:D1887"/>
    <mergeCell ref="E1886:E1887"/>
    <mergeCell ref="A1893:A1894"/>
    <mergeCell ref="B1893:B1894"/>
    <mergeCell ref="C1893:C1894"/>
    <mergeCell ref="D1893:D1894"/>
    <mergeCell ref="E1893:E1894"/>
    <mergeCell ref="B1883:D1883"/>
    <mergeCell ref="A1884:A1885"/>
    <mergeCell ref="B1884:B1885"/>
    <mergeCell ref="C1884:C1885"/>
    <mergeCell ref="D1884:D1885"/>
    <mergeCell ref="E1884:E1885"/>
    <mergeCell ref="A1880:A1881"/>
    <mergeCell ref="B1880:B1881"/>
    <mergeCell ref="C1880:C1881"/>
    <mergeCell ref="D1880:D1881"/>
    <mergeCell ref="E1880:E1881"/>
    <mergeCell ref="B1882:D1882"/>
    <mergeCell ref="B1877:D1877"/>
    <mergeCell ref="A1878:A1879"/>
    <mergeCell ref="B1878:B1879"/>
    <mergeCell ref="C1878:C1879"/>
    <mergeCell ref="D1878:D1879"/>
    <mergeCell ref="E1878:E1879"/>
    <mergeCell ref="A1871:A1872"/>
    <mergeCell ref="B1871:B1872"/>
    <mergeCell ref="C1871:C1872"/>
    <mergeCell ref="D1871:D1872"/>
    <mergeCell ref="E1871:E1872"/>
    <mergeCell ref="A1875:A1876"/>
    <mergeCell ref="B1875:B1876"/>
    <mergeCell ref="C1875:C1876"/>
    <mergeCell ref="D1875:D1876"/>
    <mergeCell ref="E1875:E1876"/>
    <mergeCell ref="A1865:A1866"/>
    <mergeCell ref="B1865:B1866"/>
    <mergeCell ref="C1865:C1866"/>
    <mergeCell ref="D1865:D1866"/>
    <mergeCell ref="E1865:E1866"/>
    <mergeCell ref="B1868:D1868"/>
    <mergeCell ref="E1861:E1862"/>
    <mergeCell ref="A1863:A1864"/>
    <mergeCell ref="B1863:B1864"/>
    <mergeCell ref="C1863:C1864"/>
    <mergeCell ref="D1863:D1864"/>
    <mergeCell ref="E1863:E1864"/>
    <mergeCell ref="B1859:D1859"/>
    <mergeCell ref="B1860:D1860"/>
    <mergeCell ref="A1861:A1862"/>
    <mergeCell ref="B1861:B1862"/>
    <mergeCell ref="C1861:C1862"/>
    <mergeCell ref="D1861:D1862"/>
    <mergeCell ref="A1855:A1856"/>
    <mergeCell ref="B1855:B1856"/>
    <mergeCell ref="C1855:C1856"/>
    <mergeCell ref="D1855:D1856"/>
    <mergeCell ref="E1855:E1856"/>
    <mergeCell ref="A1857:A1858"/>
    <mergeCell ref="B1857:B1858"/>
    <mergeCell ref="C1857:C1858"/>
    <mergeCell ref="D1857:D1858"/>
    <mergeCell ref="E1857:E1858"/>
    <mergeCell ref="A1851:A1852"/>
    <mergeCell ref="B1851:B1852"/>
    <mergeCell ref="C1851:C1852"/>
    <mergeCell ref="D1851:D1852"/>
    <mergeCell ref="E1851:E1852"/>
    <mergeCell ref="A1853:A1854"/>
    <mergeCell ref="B1853:B1854"/>
    <mergeCell ref="C1853:C1854"/>
    <mergeCell ref="D1853:D1854"/>
    <mergeCell ref="E1853:E1854"/>
    <mergeCell ref="A1847:A1848"/>
    <mergeCell ref="B1847:B1848"/>
    <mergeCell ref="C1847:C1848"/>
    <mergeCell ref="D1847:D1848"/>
    <mergeCell ref="E1847:E1848"/>
    <mergeCell ref="A1849:A1850"/>
    <mergeCell ref="B1849:B1850"/>
    <mergeCell ref="C1849:C1850"/>
    <mergeCell ref="D1849:D1850"/>
    <mergeCell ref="E1849:E1850"/>
    <mergeCell ref="A1843:A1844"/>
    <mergeCell ref="B1843:B1844"/>
    <mergeCell ref="C1843:C1844"/>
    <mergeCell ref="D1843:D1844"/>
    <mergeCell ref="E1843:E1844"/>
    <mergeCell ref="A1845:A1846"/>
    <mergeCell ref="B1845:B1846"/>
    <mergeCell ref="C1845:C1846"/>
    <mergeCell ref="D1845:D1846"/>
    <mergeCell ref="E1845:E1846"/>
    <mergeCell ref="A1839:A1840"/>
    <mergeCell ref="B1839:B1840"/>
    <mergeCell ref="C1839:C1840"/>
    <mergeCell ref="D1839:D1840"/>
    <mergeCell ref="E1839:E1840"/>
    <mergeCell ref="A1841:A1842"/>
    <mergeCell ref="B1841:B1842"/>
    <mergeCell ref="C1841:C1842"/>
    <mergeCell ref="D1841:D1842"/>
    <mergeCell ref="E1841:E1842"/>
    <mergeCell ref="A1835:A1836"/>
    <mergeCell ref="B1835:B1836"/>
    <mergeCell ref="C1835:C1836"/>
    <mergeCell ref="D1835:D1836"/>
    <mergeCell ref="E1835:E1836"/>
    <mergeCell ref="A1837:A1838"/>
    <mergeCell ref="B1837:B1838"/>
    <mergeCell ref="C1837:C1838"/>
    <mergeCell ref="D1837:D1838"/>
    <mergeCell ref="E1837:E1838"/>
    <mergeCell ref="A1831:A1832"/>
    <mergeCell ref="B1831:B1832"/>
    <mergeCell ref="C1831:C1832"/>
    <mergeCell ref="D1831:D1832"/>
    <mergeCell ref="E1831:E1832"/>
    <mergeCell ref="A1833:A1834"/>
    <mergeCell ref="B1833:B1834"/>
    <mergeCell ref="C1833:C1834"/>
    <mergeCell ref="D1833:D1834"/>
    <mergeCell ref="E1833:E1834"/>
    <mergeCell ref="B1828:D1828"/>
    <mergeCell ref="A1829:A1830"/>
    <mergeCell ref="B1829:B1830"/>
    <mergeCell ref="C1829:C1830"/>
    <mergeCell ref="D1829:D1830"/>
    <mergeCell ref="E1829:E1830"/>
    <mergeCell ref="A1821:A1822"/>
    <mergeCell ref="B1821:B1822"/>
    <mergeCell ref="C1821:C1822"/>
    <mergeCell ref="D1821:D1822"/>
    <mergeCell ref="E1821:E1822"/>
    <mergeCell ref="A1826:A1827"/>
    <mergeCell ref="B1826:B1827"/>
    <mergeCell ref="C1826:C1827"/>
    <mergeCell ref="D1826:D1827"/>
    <mergeCell ref="E1826:E1827"/>
    <mergeCell ref="A1817:A1818"/>
    <mergeCell ref="B1817:B1818"/>
    <mergeCell ref="C1817:C1818"/>
    <mergeCell ref="D1817:D1818"/>
    <mergeCell ref="E1817:E1818"/>
    <mergeCell ref="A1819:A1820"/>
    <mergeCell ref="B1819:B1820"/>
    <mergeCell ref="C1819:C1820"/>
    <mergeCell ref="D1819:D1820"/>
    <mergeCell ref="E1819:E1820"/>
    <mergeCell ref="B1814:D1814"/>
    <mergeCell ref="A1815:A1816"/>
    <mergeCell ref="B1815:B1816"/>
    <mergeCell ref="C1815:C1816"/>
    <mergeCell ref="D1815:D1816"/>
    <mergeCell ref="E1815:E1816"/>
    <mergeCell ref="A1810:A1811"/>
    <mergeCell ref="B1810:B1811"/>
    <mergeCell ref="C1810:C1811"/>
    <mergeCell ref="D1810:D1811"/>
    <mergeCell ref="E1810:E1811"/>
    <mergeCell ref="A1812:A1813"/>
    <mergeCell ref="B1812:B1813"/>
    <mergeCell ref="C1812:C1813"/>
    <mergeCell ref="D1812:D1813"/>
    <mergeCell ref="E1812:E1813"/>
    <mergeCell ref="A1806:A1807"/>
    <mergeCell ref="B1806:B1807"/>
    <mergeCell ref="C1806:C1807"/>
    <mergeCell ref="D1806:D1807"/>
    <mergeCell ref="E1806:E1807"/>
    <mergeCell ref="A1808:A1809"/>
    <mergeCell ref="B1808:B1809"/>
    <mergeCell ref="C1808:C1809"/>
    <mergeCell ref="D1808:D1809"/>
    <mergeCell ref="E1808:E1809"/>
    <mergeCell ref="B1803:D1803"/>
    <mergeCell ref="A1804:A1805"/>
    <mergeCell ref="B1804:B1805"/>
    <mergeCell ref="C1804:C1805"/>
    <mergeCell ref="D1804:D1805"/>
    <mergeCell ref="E1804:E1805"/>
    <mergeCell ref="A1799:A1800"/>
    <mergeCell ref="B1799:B1800"/>
    <mergeCell ref="C1799:C1800"/>
    <mergeCell ref="D1799:D1800"/>
    <mergeCell ref="E1799:E1800"/>
    <mergeCell ref="A1801:A1802"/>
    <mergeCell ref="B1801:B1802"/>
    <mergeCell ref="C1801:C1802"/>
    <mergeCell ref="D1801:D1802"/>
    <mergeCell ref="E1801:E1802"/>
    <mergeCell ref="A1794:A1795"/>
    <mergeCell ref="B1794:B1795"/>
    <mergeCell ref="C1794:C1795"/>
    <mergeCell ref="D1794:D1795"/>
    <mergeCell ref="E1794:E1795"/>
    <mergeCell ref="A1797:A1798"/>
    <mergeCell ref="B1797:B1798"/>
    <mergeCell ref="C1797:C1798"/>
    <mergeCell ref="D1797:D1798"/>
    <mergeCell ref="E1797:E1798"/>
    <mergeCell ref="B1791:D1791"/>
    <mergeCell ref="A1792:A1793"/>
    <mergeCell ref="B1792:B1793"/>
    <mergeCell ref="C1792:C1793"/>
    <mergeCell ref="D1792:D1793"/>
    <mergeCell ref="E1792:E1793"/>
    <mergeCell ref="A1787:A1788"/>
    <mergeCell ref="B1787:B1788"/>
    <mergeCell ref="C1787:C1788"/>
    <mergeCell ref="D1787:D1788"/>
    <mergeCell ref="E1787:E1788"/>
    <mergeCell ref="A1789:A1790"/>
    <mergeCell ref="B1789:B1790"/>
    <mergeCell ref="C1789:C1790"/>
    <mergeCell ref="D1789:D1790"/>
    <mergeCell ref="E1789:E1790"/>
    <mergeCell ref="A1783:A1784"/>
    <mergeCell ref="B1783:B1784"/>
    <mergeCell ref="C1783:C1784"/>
    <mergeCell ref="D1783:D1784"/>
    <mergeCell ref="E1783:E1784"/>
    <mergeCell ref="A1785:A1786"/>
    <mergeCell ref="B1785:B1786"/>
    <mergeCell ref="C1785:C1786"/>
    <mergeCell ref="D1785:D1786"/>
    <mergeCell ref="E1785:E1786"/>
    <mergeCell ref="B1780:D1780"/>
    <mergeCell ref="A1781:A1782"/>
    <mergeCell ref="B1781:B1782"/>
    <mergeCell ref="C1781:C1782"/>
    <mergeCell ref="D1781:D1782"/>
    <mergeCell ref="E1781:E1782"/>
    <mergeCell ref="A1776:A1777"/>
    <mergeCell ref="B1776:B1777"/>
    <mergeCell ref="C1776:C1777"/>
    <mergeCell ref="D1776:D1777"/>
    <mergeCell ref="E1776:E1777"/>
    <mergeCell ref="A1778:A1779"/>
    <mergeCell ref="B1778:B1779"/>
    <mergeCell ref="C1778:C1779"/>
    <mergeCell ref="D1778:D1779"/>
    <mergeCell ref="E1778:E1779"/>
    <mergeCell ref="B1773:D1773"/>
    <mergeCell ref="A1774:A1775"/>
    <mergeCell ref="B1774:B1775"/>
    <mergeCell ref="C1774:C1775"/>
    <mergeCell ref="D1774:D1775"/>
    <mergeCell ref="E1774:E1775"/>
    <mergeCell ref="A1767:A1768"/>
    <mergeCell ref="B1767:B1768"/>
    <mergeCell ref="C1767:C1768"/>
    <mergeCell ref="D1767:D1768"/>
    <mergeCell ref="E1767:E1768"/>
    <mergeCell ref="A1769:A1770"/>
    <mergeCell ref="B1769:B1770"/>
    <mergeCell ref="C1769:C1770"/>
    <mergeCell ref="D1769:D1770"/>
    <mergeCell ref="E1769:E1770"/>
    <mergeCell ref="A1764:A1765"/>
    <mergeCell ref="B1764:B1765"/>
    <mergeCell ref="C1764:C1765"/>
    <mergeCell ref="D1764:D1765"/>
    <mergeCell ref="E1764:E1765"/>
    <mergeCell ref="B1766:D1766"/>
    <mergeCell ref="B1761:D1761"/>
    <mergeCell ref="A1762:A1763"/>
    <mergeCell ref="B1762:B1763"/>
    <mergeCell ref="C1762:C1763"/>
    <mergeCell ref="D1762:D1763"/>
    <mergeCell ref="E1762:E1763"/>
    <mergeCell ref="A1757:A1758"/>
    <mergeCell ref="B1757:B1758"/>
    <mergeCell ref="C1757:C1758"/>
    <mergeCell ref="D1757:D1758"/>
    <mergeCell ref="E1757:E1758"/>
    <mergeCell ref="B1760:D1760"/>
    <mergeCell ref="B1736:D1736"/>
    <mergeCell ref="A1745:A1746"/>
    <mergeCell ref="B1745:B1746"/>
    <mergeCell ref="C1745:C1746"/>
    <mergeCell ref="D1745:D1746"/>
    <mergeCell ref="E1745:E1746"/>
    <mergeCell ref="A1723:A1724"/>
    <mergeCell ref="B1723:B1724"/>
    <mergeCell ref="C1723:C1724"/>
    <mergeCell ref="D1723:D1724"/>
    <mergeCell ref="E1723:E1724"/>
    <mergeCell ref="B1727:D1727"/>
    <mergeCell ref="E1719:E1720"/>
    <mergeCell ref="A1721:A1722"/>
    <mergeCell ref="B1721:B1722"/>
    <mergeCell ref="C1721:C1722"/>
    <mergeCell ref="D1721:D1722"/>
    <mergeCell ref="E1721:E1722"/>
    <mergeCell ref="B1610:D1610"/>
    <mergeCell ref="B1649:D1649"/>
    <mergeCell ref="B1718:D1718"/>
    <mergeCell ref="A1719:A1720"/>
    <mergeCell ref="B1719:B1720"/>
    <mergeCell ref="C1719:C1720"/>
    <mergeCell ref="D1719:D1720"/>
    <mergeCell ref="A1597:A1598"/>
    <mergeCell ref="B1597:B1598"/>
    <mergeCell ref="C1597:C1598"/>
    <mergeCell ref="D1597:D1598"/>
    <mergeCell ref="E1597:E1598"/>
    <mergeCell ref="A1599:A1600"/>
    <mergeCell ref="B1599:B1600"/>
    <mergeCell ref="C1599:C1600"/>
    <mergeCell ref="D1599:D1600"/>
    <mergeCell ref="E1599:E1600"/>
    <mergeCell ref="A1593:A1594"/>
    <mergeCell ref="B1593:B1594"/>
    <mergeCell ref="C1593:C1594"/>
    <mergeCell ref="D1593:D1594"/>
    <mergeCell ref="E1593:E1594"/>
    <mergeCell ref="A1595:A1596"/>
    <mergeCell ref="B1595:B1596"/>
    <mergeCell ref="C1595:C1596"/>
    <mergeCell ref="D1595:D1596"/>
    <mergeCell ref="E1595:E1596"/>
    <mergeCell ref="A1589:A1590"/>
    <mergeCell ref="B1589:B1590"/>
    <mergeCell ref="C1589:C1590"/>
    <mergeCell ref="D1589:D1590"/>
    <mergeCell ref="E1589:E1590"/>
    <mergeCell ref="A1591:A1592"/>
    <mergeCell ref="B1591:B1592"/>
    <mergeCell ref="C1591:C1592"/>
    <mergeCell ref="D1591:D1592"/>
    <mergeCell ref="E1591:E1592"/>
    <mergeCell ref="E1585:E1586"/>
    <mergeCell ref="A1587:A1588"/>
    <mergeCell ref="B1587:B1588"/>
    <mergeCell ref="C1587:C1588"/>
    <mergeCell ref="D1587:D1588"/>
    <mergeCell ref="E1587:E1588"/>
    <mergeCell ref="B1574:D1574"/>
    <mergeCell ref="B1582:D1582"/>
    <mergeCell ref="B1583:D1583"/>
    <mergeCell ref="A1585:A1586"/>
    <mergeCell ref="B1585:B1586"/>
    <mergeCell ref="C1585:C1586"/>
    <mergeCell ref="D1585:D1586"/>
    <mergeCell ref="A1563:A1564"/>
    <mergeCell ref="B1563:B1564"/>
    <mergeCell ref="C1563:C1564"/>
    <mergeCell ref="D1563:D1564"/>
    <mergeCell ref="E1563:E1564"/>
    <mergeCell ref="A1565:A1566"/>
    <mergeCell ref="B1565:B1566"/>
    <mergeCell ref="C1565:C1566"/>
    <mergeCell ref="D1565:D1566"/>
    <mergeCell ref="E1565:E1566"/>
    <mergeCell ref="A1559:A1560"/>
    <mergeCell ref="B1559:B1560"/>
    <mergeCell ref="C1559:C1560"/>
    <mergeCell ref="D1559:D1560"/>
    <mergeCell ref="E1559:E1560"/>
    <mergeCell ref="A1561:A1562"/>
    <mergeCell ref="B1561:B1562"/>
    <mergeCell ref="C1561:C1562"/>
    <mergeCell ref="D1561:D1562"/>
    <mergeCell ref="E1561:E1562"/>
    <mergeCell ref="A1550:A1551"/>
    <mergeCell ref="B1550:B1551"/>
    <mergeCell ref="C1550:C1551"/>
    <mergeCell ref="D1550:D1551"/>
    <mergeCell ref="E1550:E1551"/>
    <mergeCell ref="A1552:A1553"/>
    <mergeCell ref="B1552:B1553"/>
    <mergeCell ref="C1552:C1553"/>
    <mergeCell ref="D1552:D1553"/>
    <mergeCell ref="E1552:E1553"/>
    <mergeCell ref="B1546:D1546"/>
    <mergeCell ref="A1548:A1549"/>
    <mergeCell ref="B1548:B1549"/>
    <mergeCell ref="C1548:C1549"/>
    <mergeCell ref="D1548:D1549"/>
    <mergeCell ref="E1548:E1549"/>
    <mergeCell ref="B1536:D1536"/>
    <mergeCell ref="A1543:A1544"/>
    <mergeCell ref="B1543:B1544"/>
    <mergeCell ref="C1543:C1544"/>
    <mergeCell ref="D1543:D1544"/>
    <mergeCell ref="E1543:E1544"/>
    <mergeCell ref="A1533:A1534"/>
    <mergeCell ref="B1533:B1534"/>
    <mergeCell ref="C1533:C1534"/>
    <mergeCell ref="D1533:D1534"/>
    <mergeCell ref="E1533:E1534"/>
    <mergeCell ref="B1535:D1535"/>
    <mergeCell ref="A1526:A1527"/>
    <mergeCell ref="B1526:B1527"/>
    <mergeCell ref="C1526:C1527"/>
    <mergeCell ref="D1526:D1527"/>
    <mergeCell ref="E1526:E1527"/>
    <mergeCell ref="A1528:A1529"/>
    <mergeCell ref="B1528:B1529"/>
    <mergeCell ref="C1528:C1529"/>
    <mergeCell ref="D1528:D1529"/>
    <mergeCell ref="E1528:E1529"/>
    <mergeCell ref="A1518:A1519"/>
    <mergeCell ref="B1518:B1519"/>
    <mergeCell ref="C1518:C1519"/>
    <mergeCell ref="D1518:D1519"/>
    <mergeCell ref="E1518:E1519"/>
    <mergeCell ref="A1524:A1525"/>
    <mergeCell ref="B1524:B1525"/>
    <mergeCell ref="C1524:C1525"/>
    <mergeCell ref="D1524:D1525"/>
    <mergeCell ref="E1524:E1525"/>
    <mergeCell ref="B1479:D1479"/>
    <mergeCell ref="A1512:A1513"/>
    <mergeCell ref="B1512:B1513"/>
    <mergeCell ref="C1512:C1513"/>
    <mergeCell ref="D1512:D1513"/>
    <mergeCell ref="E1512:E1513"/>
    <mergeCell ref="B1466:D1466"/>
    <mergeCell ref="A1476:A1477"/>
    <mergeCell ref="B1476:B1477"/>
    <mergeCell ref="C1476:C1477"/>
    <mergeCell ref="D1476:D1477"/>
    <mergeCell ref="E1476:E1477"/>
    <mergeCell ref="A1457:A1458"/>
    <mergeCell ref="B1457:B1458"/>
    <mergeCell ref="C1457:C1458"/>
    <mergeCell ref="D1457:D1458"/>
    <mergeCell ref="E1457:E1458"/>
    <mergeCell ref="A1459:A1460"/>
    <mergeCell ref="B1459:B1460"/>
    <mergeCell ref="C1459:C1460"/>
    <mergeCell ref="D1459:D1460"/>
    <mergeCell ref="E1459:E1460"/>
    <mergeCell ref="A1451:A1452"/>
    <mergeCell ref="B1451:B1452"/>
    <mergeCell ref="C1451:C1452"/>
    <mergeCell ref="D1451:D1452"/>
    <mergeCell ref="E1451:E1452"/>
    <mergeCell ref="A1455:A1456"/>
    <mergeCell ref="B1455:B1456"/>
    <mergeCell ref="C1455:C1456"/>
    <mergeCell ref="D1455:D1456"/>
    <mergeCell ref="E1455:E1456"/>
    <mergeCell ref="A1447:A1448"/>
    <mergeCell ref="B1447:B1448"/>
    <mergeCell ref="C1447:C1448"/>
    <mergeCell ref="D1447:D1448"/>
    <mergeCell ref="E1447:E1448"/>
    <mergeCell ref="A1449:A1450"/>
    <mergeCell ref="B1449:B1450"/>
    <mergeCell ref="C1449:C1450"/>
    <mergeCell ref="D1449:D1450"/>
    <mergeCell ref="E1449:E1450"/>
    <mergeCell ref="A1442:A1443"/>
    <mergeCell ref="B1442:B1443"/>
    <mergeCell ref="C1442:C1443"/>
    <mergeCell ref="D1442:D1443"/>
    <mergeCell ref="E1442:E1443"/>
    <mergeCell ref="A1444:A1445"/>
    <mergeCell ref="B1444:B1445"/>
    <mergeCell ref="C1444:C1445"/>
    <mergeCell ref="D1444:D1445"/>
    <mergeCell ref="E1444:E1445"/>
    <mergeCell ref="A1438:A1439"/>
    <mergeCell ref="B1438:B1439"/>
    <mergeCell ref="C1438:C1439"/>
    <mergeCell ref="D1438:D1439"/>
    <mergeCell ref="E1438:E1439"/>
    <mergeCell ref="A1440:A1441"/>
    <mergeCell ref="B1440:B1441"/>
    <mergeCell ref="C1440:C1441"/>
    <mergeCell ref="D1440:D1441"/>
    <mergeCell ref="E1440:E1441"/>
    <mergeCell ref="A1434:A1435"/>
    <mergeCell ref="B1434:B1435"/>
    <mergeCell ref="C1434:C1435"/>
    <mergeCell ref="D1434:D1435"/>
    <mergeCell ref="E1434:E1435"/>
    <mergeCell ref="A1436:A1437"/>
    <mergeCell ref="B1436:B1437"/>
    <mergeCell ref="C1436:C1437"/>
    <mergeCell ref="D1436:D1437"/>
    <mergeCell ref="E1436:E1437"/>
    <mergeCell ref="A1430:A1431"/>
    <mergeCell ref="B1430:B1431"/>
    <mergeCell ref="C1430:C1431"/>
    <mergeCell ref="D1430:D1431"/>
    <mergeCell ref="E1430:E1431"/>
    <mergeCell ref="A1432:A1433"/>
    <mergeCell ref="B1432:B1433"/>
    <mergeCell ref="C1432:C1433"/>
    <mergeCell ref="D1432:D1433"/>
    <mergeCell ref="E1432:E1433"/>
    <mergeCell ref="A1417:A1418"/>
    <mergeCell ref="B1417:B1418"/>
    <mergeCell ref="C1417:C1418"/>
    <mergeCell ref="D1417:D1418"/>
    <mergeCell ref="E1417:E1418"/>
    <mergeCell ref="A1428:A1429"/>
    <mergeCell ref="B1428:B1429"/>
    <mergeCell ref="C1428:C1429"/>
    <mergeCell ref="D1428:D1429"/>
    <mergeCell ref="E1428:E1429"/>
    <mergeCell ref="A1413:A1414"/>
    <mergeCell ref="B1413:B1414"/>
    <mergeCell ref="C1413:C1414"/>
    <mergeCell ref="D1413:D1414"/>
    <mergeCell ref="E1413:E1414"/>
    <mergeCell ref="A1415:A1416"/>
    <mergeCell ref="B1415:B1416"/>
    <mergeCell ref="C1415:C1416"/>
    <mergeCell ref="D1415:D1416"/>
    <mergeCell ref="E1415:E1416"/>
    <mergeCell ref="A1404:A1405"/>
    <mergeCell ref="B1404:B1405"/>
    <mergeCell ref="C1404:C1405"/>
    <mergeCell ref="D1404:D1405"/>
    <mergeCell ref="E1404:E1405"/>
    <mergeCell ref="A1411:A1412"/>
    <mergeCell ref="B1411:B1412"/>
    <mergeCell ref="C1411:C1412"/>
    <mergeCell ref="D1411:D1412"/>
    <mergeCell ref="E1411:E1412"/>
    <mergeCell ref="A1388:A1389"/>
    <mergeCell ref="B1388:B1389"/>
    <mergeCell ref="C1388:C1389"/>
    <mergeCell ref="D1388:D1389"/>
    <mergeCell ref="E1388:E1389"/>
    <mergeCell ref="B1399:D1399"/>
    <mergeCell ref="A1384:A1385"/>
    <mergeCell ref="B1384:B1385"/>
    <mergeCell ref="C1384:C1385"/>
    <mergeCell ref="D1384:D1385"/>
    <mergeCell ref="E1384:E1385"/>
    <mergeCell ref="A1386:A1387"/>
    <mergeCell ref="B1386:B1387"/>
    <mergeCell ref="C1386:C1387"/>
    <mergeCell ref="D1386:D1387"/>
    <mergeCell ref="E1386:E1387"/>
    <mergeCell ref="A1356:A1357"/>
    <mergeCell ref="B1356:B1357"/>
    <mergeCell ref="C1356:C1357"/>
    <mergeCell ref="D1356:D1357"/>
    <mergeCell ref="E1356:E1357"/>
    <mergeCell ref="A1358:A1359"/>
    <mergeCell ref="B1358:B1359"/>
    <mergeCell ref="C1358:C1359"/>
    <mergeCell ref="D1358:D1359"/>
    <mergeCell ref="E1358:E1359"/>
    <mergeCell ref="A1352:A1353"/>
    <mergeCell ref="B1352:B1353"/>
    <mergeCell ref="C1352:C1353"/>
    <mergeCell ref="D1352:D1353"/>
    <mergeCell ref="E1352:E1353"/>
    <mergeCell ref="A1354:A1355"/>
    <mergeCell ref="B1354:B1355"/>
    <mergeCell ref="C1354:C1355"/>
    <mergeCell ref="D1354:D1355"/>
    <mergeCell ref="E1354:E1355"/>
    <mergeCell ref="B1346:D1346"/>
    <mergeCell ref="A1349:A1350"/>
    <mergeCell ref="B1349:B1350"/>
    <mergeCell ref="C1349:C1350"/>
    <mergeCell ref="D1349:D1350"/>
    <mergeCell ref="E1349:E1350"/>
    <mergeCell ref="A1343:A1344"/>
    <mergeCell ref="B1343:B1344"/>
    <mergeCell ref="C1343:C1344"/>
    <mergeCell ref="D1343:D1344"/>
    <mergeCell ref="E1343:E1344"/>
    <mergeCell ref="B1345:D1345"/>
    <mergeCell ref="A1334:A1335"/>
    <mergeCell ref="B1334:B1335"/>
    <mergeCell ref="C1334:C1335"/>
    <mergeCell ref="D1334:D1335"/>
    <mergeCell ref="E1334:E1335"/>
    <mergeCell ref="A1341:A1342"/>
    <mergeCell ref="B1341:B1342"/>
    <mergeCell ref="C1341:C1342"/>
    <mergeCell ref="D1341:D1342"/>
    <mergeCell ref="E1341:E1342"/>
    <mergeCell ref="B1322:D1322"/>
    <mergeCell ref="A1332:A1333"/>
    <mergeCell ref="B1332:B1333"/>
    <mergeCell ref="C1332:C1333"/>
    <mergeCell ref="D1332:D1333"/>
    <mergeCell ref="E1332:E1333"/>
    <mergeCell ref="A1312:A1313"/>
    <mergeCell ref="B1312:B1313"/>
    <mergeCell ref="C1312:C1313"/>
    <mergeCell ref="D1312:D1313"/>
    <mergeCell ref="E1312:E1313"/>
    <mergeCell ref="B1316:D1316"/>
    <mergeCell ref="A1306:A1307"/>
    <mergeCell ref="B1306:B1307"/>
    <mergeCell ref="C1306:C1307"/>
    <mergeCell ref="D1306:D1307"/>
    <mergeCell ref="E1306:E1307"/>
    <mergeCell ref="A1308:A1309"/>
    <mergeCell ref="B1308:B1309"/>
    <mergeCell ref="C1308:C1309"/>
    <mergeCell ref="D1308:D1309"/>
    <mergeCell ref="E1308:E1309"/>
    <mergeCell ref="A1302:A1303"/>
    <mergeCell ref="B1302:B1303"/>
    <mergeCell ref="C1302:C1303"/>
    <mergeCell ref="D1302:D1303"/>
    <mergeCell ref="E1302:E1303"/>
    <mergeCell ref="A1304:A1305"/>
    <mergeCell ref="B1304:B1305"/>
    <mergeCell ref="C1304:C1305"/>
    <mergeCell ref="D1304:D1305"/>
    <mergeCell ref="E1304:E1305"/>
    <mergeCell ref="B1298:D1298"/>
    <mergeCell ref="A1300:A1301"/>
    <mergeCell ref="B1300:B1301"/>
    <mergeCell ref="C1300:C1301"/>
    <mergeCell ref="D1300:D1301"/>
    <mergeCell ref="E1300:E1301"/>
    <mergeCell ref="A1294:A1295"/>
    <mergeCell ref="B1294:B1295"/>
    <mergeCell ref="C1294:C1295"/>
    <mergeCell ref="D1294:D1295"/>
    <mergeCell ref="E1294:E1295"/>
    <mergeCell ref="A1296:A1297"/>
    <mergeCell ref="B1296:B1297"/>
    <mergeCell ref="C1296:C1297"/>
    <mergeCell ref="D1296:D1297"/>
    <mergeCell ref="E1296:E1297"/>
    <mergeCell ref="A1289:A1290"/>
    <mergeCell ref="B1289:B1290"/>
    <mergeCell ref="C1289:C1290"/>
    <mergeCell ref="D1289:D1290"/>
    <mergeCell ref="E1289:E1290"/>
    <mergeCell ref="A1292:A1293"/>
    <mergeCell ref="B1292:B1293"/>
    <mergeCell ref="C1292:C1293"/>
    <mergeCell ref="D1292:D1293"/>
    <mergeCell ref="E1292:E1293"/>
    <mergeCell ref="A1285:A1286"/>
    <mergeCell ref="B1285:B1286"/>
    <mergeCell ref="C1285:C1286"/>
    <mergeCell ref="D1285:D1286"/>
    <mergeCell ref="E1285:E1286"/>
    <mergeCell ref="A1287:A1288"/>
    <mergeCell ref="B1287:B1288"/>
    <mergeCell ref="C1287:C1288"/>
    <mergeCell ref="D1287:D1288"/>
    <mergeCell ref="E1287:E1288"/>
    <mergeCell ref="A1281:A1282"/>
    <mergeCell ref="B1281:B1282"/>
    <mergeCell ref="C1281:C1282"/>
    <mergeCell ref="D1281:D1282"/>
    <mergeCell ref="E1281:E1282"/>
    <mergeCell ref="A1283:A1284"/>
    <mergeCell ref="B1283:B1284"/>
    <mergeCell ref="C1283:C1284"/>
    <mergeCell ref="D1283:D1284"/>
    <mergeCell ref="E1283:E1284"/>
    <mergeCell ref="A1277:A1278"/>
    <mergeCell ref="B1277:B1278"/>
    <mergeCell ref="C1277:C1278"/>
    <mergeCell ref="D1277:D1278"/>
    <mergeCell ref="E1277:E1278"/>
    <mergeCell ref="A1279:A1280"/>
    <mergeCell ref="B1279:B1280"/>
    <mergeCell ref="C1279:C1280"/>
    <mergeCell ref="D1279:D1280"/>
    <mergeCell ref="E1279:E1280"/>
    <mergeCell ref="A1273:A1274"/>
    <mergeCell ref="B1273:B1274"/>
    <mergeCell ref="C1273:C1274"/>
    <mergeCell ref="D1273:D1274"/>
    <mergeCell ref="E1273:E1274"/>
    <mergeCell ref="A1275:A1276"/>
    <mergeCell ref="B1275:B1276"/>
    <mergeCell ref="C1275:C1276"/>
    <mergeCell ref="D1275:D1276"/>
    <mergeCell ref="E1275:E1276"/>
    <mergeCell ref="A1265:A1266"/>
    <mergeCell ref="B1265:B1266"/>
    <mergeCell ref="C1265:C1266"/>
    <mergeCell ref="D1265:D1266"/>
    <mergeCell ref="E1265:E1266"/>
    <mergeCell ref="A1271:A1272"/>
    <mergeCell ref="B1271:B1272"/>
    <mergeCell ref="C1271:C1272"/>
    <mergeCell ref="D1271:D1272"/>
    <mergeCell ref="E1271:E1272"/>
    <mergeCell ref="B1262:D1262"/>
    <mergeCell ref="A1263:A1264"/>
    <mergeCell ref="B1263:B1264"/>
    <mergeCell ref="C1263:C1264"/>
    <mergeCell ref="D1263:D1264"/>
    <mergeCell ref="E1263:E1264"/>
    <mergeCell ref="A1256:A1257"/>
    <mergeCell ref="B1256:B1257"/>
    <mergeCell ref="C1256:C1257"/>
    <mergeCell ref="D1256:D1257"/>
    <mergeCell ref="E1256:E1257"/>
    <mergeCell ref="B1258:D1258"/>
    <mergeCell ref="A1252:A1253"/>
    <mergeCell ref="B1252:B1253"/>
    <mergeCell ref="C1252:C1253"/>
    <mergeCell ref="D1252:D1253"/>
    <mergeCell ref="E1252:E1253"/>
    <mergeCell ref="A1254:A1255"/>
    <mergeCell ref="B1254:B1255"/>
    <mergeCell ref="C1254:C1255"/>
    <mergeCell ref="D1254:D1255"/>
    <mergeCell ref="E1254:E1255"/>
    <mergeCell ref="A1248:A1249"/>
    <mergeCell ref="B1248:B1249"/>
    <mergeCell ref="C1248:C1249"/>
    <mergeCell ref="D1248:D1249"/>
    <mergeCell ref="E1248:E1249"/>
    <mergeCell ref="A1250:A1251"/>
    <mergeCell ref="B1250:B1251"/>
    <mergeCell ref="C1250:C1251"/>
    <mergeCell ref="D1250:D1251"/>
    <mergeCell ref="E1250:E1251"/>
    <mergeCell ref="A1244:A1245"/>
    <mergeCell ref="B1244:B1245"/>
    <mergeCell ref="C1244:C1245"/>
    <mergeCell ref="D1244:D1245"/>
    <mergeCell ref="E1244:E1245"/>
    <mergeCell ref="A1246:A1247"/>
    <mergeCell ref="B1246:B1247"/>
    <mergeCell ref="C1246:C1247"/>
    <mergeCell ref="D1246:D1247"/>
    <mergeCell ref="E1246:E1247"/>
    <mergeCell ref="A1241:A1242"/>
    <mergeCell ref="B1241:B1242"/>
    <mergeCell ref="C1241:C1242"/>
    <mergeCell ref="D1241:D1242"/>
    <mergeCell ref="E1241:E1242"/>
    <mergeCell ref="B1243:D1243"/>
    <mergeCell ref="A1236:A1237"/>
    <mergeCell ref="B1236:B1237"/>
    <mergeCell ref="C1236:C1237"/>
    <mergeCell ref="D1236:D1237"/>
    <mergeCell ref="E1236:E1237"/>
    <mergeCell ref="A1239:A1240"/>
    <mergeCell ref="B1239:B1240"/>
    <mergeCell ref="C1239:C1240"/>
    <mergeCell ref="D1239:D1240"/>
    <mergeCell ref="E1239:E1240"/>
    <mergeCell ref="A1229:A1230"/>
    <mergeCell ref="B1229:B1230"/>
    <mergeCell ref="C1229:C1230"/>
    <mergeCell ref="D1229:D1230"/>
    <mergeCell ref="E1229:E1230"/>
    <mergeCell ref="A1233:A1234"/>
    <mergeCell ref="B1233:B1234"/>
    <mergeCell ref="C1233:C1234"/>
    <mergeCell ref="D1233:D1234"/>
    <mergeCell ref="E1233:E1234"/>
    <mergeCell ref="B1226:D1226"/>
    <mergeCell ref="A1227:A1228"/>
    <mergeCell ref="B1227:B1228"/>
    <mergeCell ref="C1227:C1228"/>
    <mergeCell ref="D1227:D1228"/>
    <mergeCell ref="E1227:E1228"/>
    <mergeCell ref="A1222:A1223"/>
    <mergeCell ref="B1222:B1223"/>
    <mergeCell ref="C1222:C1223"/>
    <mergeCell ref="D1222:D1223"/>
    <mergeCell ref="E1222:E1223"/>
    <mergeCell ref="A1224:A1225"/>
    <mergeCell ref="B1224:B1225"/>
    <mergeCell ref="C1224:C1225"/>
    <mergeCell ref="D1224:D1225"/>
    <mergeCell ref="E1224:E1225"/>
    <mergeCell ref="A1218:A1219"/>
    <mergeCell ref="B1218:B1219"/>
    <mergeCell ref="C1218:C1219"/>
    <mergeCell ref="D1218:D1219"/>
    <mergeCell ref="E1218:E1219"/>
    <mergeCell ref="A1220:A1221"/>
    <mergeCell ref="B1220:B1221"/>
    <mergeCell ref="C1220:C1221"/>
    <mergeCell ref="D1220:D1221"/>
    <mergeCell ref="E1220:E1221"/>
    <mergeCell ref="A1214:A1215"/>
    <mergeCell ref="B1214:B1215"/>
    <mergeCell ref="C1214:C1215"/>
    <mergeCell ref="D1214:D1215"/>
    <mergeCell ref="E1214:E1215"/>
    <mergeCell ref="A1216:A1217"/>
    <mergeCell ref="B1216:B1217"/>
    <mergeCell ref="C1216:C1217"/>
    <mergeCell ref="D1216:D1217"/>
    <mergeCell ref="E1216:E1217"/>
    <mergeCell ref="A1210:A1211"/>
    <mergeCell ref="B1210:B1211"/>
    <mergeCell ref="C1210:C1211"/>
    <mergeCell ref="D1210:D1211"/>
    <mergeCell ref="E1210:E1211"/>
    <mergeCell ref="A1212:A1213"/>
    <mergeCell ref="B1212:B1213"/>
    <mergeCell ref="C1212:C1213"/>
    <mergeCell ref="D1212:D1213"/>
    <mergeCell ref="E1212:E1213"/>
    <mergeCell ref="A1206:A1207"/>
    <mergeCell ref="B1206:B1207"/>
    <mergeCell ref="C1206:C1207"/>
    <mergeCell ref="D1206:D1207"/>
    <mergeCell ref="E1206:E1207"/>
    <mergeCell ref="A1208:A1209"/>
    <mergeCell ref="B1208:B1209"/>
    <mergeCell ref="C1208:C1209"/>
    <mergeCell ref="D1208:D1209"/>
    <mergeCell ref="E1208:E1209"/>
    <mergeCell ref="A1202:A1203"/>
    <mergeCell ref="B1202:B1203"/>
    <mergeCell ref="C1202:C1203"/>
    <mergeCell ref="D1202:D1203"/>
    <mergeCell ref="E1202:E1203"/>
    <mergeCell ref="A1204:A1205"/>
    <mergeCell ref="B1204:B1205"/>
    <mergeCell ref="C1204:C1205"/>
    <mergeCell ref="D1204:D1205"/>
    <mergeCell ref="E1204:E1205"/>
    <mergeCell ref="A1198:A1199"/>
    <mergeCell ref="B1198:B1199"/>
    <mergeCell ref="C1198:C1199"/>
    <mergeCell ref="D1198:D1199"/>
    <mergeCell ref="E1198:E1199"/>
    <mergeCell ref="A1200:A1201"/>
    <mergeCell ref="B1200:B1201"/>
    <mergeCell ref="C1200:C1201"/>
    <mergeCell ref="D1200:D1201"/>
    <mergeCell ref="E1200:E1201"/>
    <mergeCell ref="A1194:A1195"/>
    <mergeCell ref="B1194:B1195"/>
    <mergeCell ref="C1194:C1195"/>
    <mergeCell ref="D1194:D1195"/>
    <mergeCell ref="E1194:E1195"/>
    <mergeCell ref="A1196:A1197"/>
    <mergeCell ref="B1196:B1197"/>
    <mergeCell ref="C1196:C1197"/>
    <mergeCell ref="D1196:D1197"/>
    <mergeCell ref="E1196:E1197"/>
    <mergeCell ref="A1190:A1191"/>
    <mergeCell ref="B1190:B1191"/>
    <mergeCell ref="C1190:C1191"/>
    <mergeCell ref="D1190:D1191"/>
    <mergeCell ref="E1190:E1191"/>
    <mergeCell ref="A1192:A1193"/>
    <mergeCell ref="B1192:B1193"/>
    <mergeCell ref="C1192:C1193"/>
    <mergeCell ref="D1192:D1193"/>
    <mergeCell ref="E1192:E1193"/>
    <mergeCell ref="A1186:A1187"/>
    <mergeCell ref="B1186:B1187"/>
    <mergeCell ref="C1186:C1187"/>
    <mergeCell ref="D1186:D1187"/>
    <mergeCell ref="E1186:E1187"/>
    <mergeCell ref="A1188:A1189"/>
    <mergeCell ref="B1188:B1189"/>
    <mergeCell ref="C1188:C1189"/>
    <mergeCell ref="D1188:D1189"/>
    <mergeCell ref="E1188:E1189"/>
    <mergeCell ref="E1182:E1183"/>
    <mergeCell ref="A1184:A1185"/>
    <mergeCell ref="B1184:B1185"/>
    <mergeCell ref="C1184:C1185"/>
    <mergeCell ref="D1184:D1185"/>
    <mergeCell ref="E1184:E1185"/>
    <mergeCell ref="B1170:D1170"/>
    <mergeCell ref="B1180:D1180"/>
    <mergeCell ref="B1181:D1181"/>
    <mergeCell ref="A1182:A1183"/>
    <mergeCell ref="B1182:B1183"/>
    <mergeCell ref="C1182:C1183"/>
    <mergeCell ref="D1182:D1183"/>
    <mergeCell ref="E1158:E1159"/>
    <mergeCell ref="B1160:D1160"/>
    <mergeCell ref="B1164:D1164"/>
    <mergeCell ref="A1166:A1167"/>
    <mergeCell ref="B1166:B1167"/>
    <mergeCell ref="C1166:C1167"/>
    <mergeCell ref="D1166:D1167"/>
    <mergeCell ref="E1166:E1167"/>
    <mergeCell ref="B1137:D1137"/>
    <mergeCell ref="B1152:D1152"/>
    <mergeCell ref="B1153:D1153"/>
    <mergeCell ref="A1158:A1159"/>
    <mergeCell ref="B1158:B1159"/>
    <mergeCell ref="C1158:C1159"/>
    <mergeCell ref="D1158:D1159"/>
    <mergeCell ref="A1130:A1131"/>
    <mergeCell ref="B1130:B1131"/>
    <mergeCell ref="C1130:C1131"/>
    <mergeCell ref="D1130:D1131"/>
    <mergeCell ref="E1130:E1131"/>
    <mergeCell ref="B1133:D1133"/>
    <mergeCell ref="A1124:A1125"/>
    <mergeCell ref="B1124:B1125"/>
    <mergeCell ref="C1124:C1125"/>
    <mergeCell ref="D1124:D1125"/>
    <mergeCell ref="E1124:E1125"/>
    <mergeCell ref="A1126:A1127"/>
    <mergeCell ref="B1126:B1127"/>
    <mergeCell ref="C1126:C1127"/>
    <mergeCell ref="D1126:D1127"/>
    <mergeCell ref="E1126:E1127"/>
    <mergeCell ref="A1120:A1121"/>
    <mergeCell ref="B1120:B1121"/>
    <mergeCell ref="C1120:C1121"/>
    <mergeCell ref="D1120:D1121"/>
    <mergeCell ref="E1120:E1121"/>
    <mergeCell ref="A1122:A1123"/>
    <mergeCell ref="B1122:B1123"/>
    <mergeCell ref="C1122:C1123"/>
    <mergeCell ref="D1122:D1123"/>
    <mergeCell ref="E1122:E1123"/>
    <mergeCell ref="A1098:A1099"/>
    <mergeCell ref="B1098:B1099"/>
    <mergeCell ref="C1098:C1099"/>
    <mergeCell ref="D1098:D1099"/>
    <mergeCell ref="E1098:E1099"/>
    <mergeCell ref="B1102:D1102"/>
    <mergeCell ref="A1094:A1095"/>
    <mergeCell ref="B1094:B1095"/>
    <mergeCell ref="C1094:C1095"/>
    <mergeCell ref="D1094:D1095"/>
    <mergeCell ref="E1094:E1095"/>
    <mergeCell ref="A1096:A1097"/>
    <mergeCell ref="B1096:B1097"/>
    <mergeCell ref="C1096:C1097"/>
    <mergeCell ref="D1096:D1097"/>
    <mergeCell ref="E1096:E1097"/>
    <mergeCell ref="A1090:A1091"/>
    <mergeCell ref="B1090:B1091"/>
    <mergeCell ref="C1090:C1091"/>
    <mergeCell ref="D1090:D1091"/>
    <mergeCell ref="E1090:E1091"/>
    <mergeCell ref="A1092:A1093"/>
    <mergeCell ref="B1092:B1093"/>
    <mergeCell ref="C1092:C1093"/>
    <mergeCell ref="D1092:D1093"/>
    <mergeCell ref="E1092:E1093"/>
    <mergeCell ref="A1085:A1086"/>
    <mergeCell ref="B1085:B1086"/>
    <mergeCell ref="C1085:C1086"/>
    <mergeCell ref="D1085:D1086"/>
    <mergeCell ref="E1085:E1086"/>
    <mergeCell ref="A1088:A1089"/>
    <mergeCell ref="B1088:B1089"/>
    <mergeCell ref="C1088:C1089"/>
    <mergeCell ref="D1088:D1089"/>
    <mergeCell ref="E1088:E1089"/>
    <mergeCell ref="A1074:A1075"/>
    <mergeCell ref="B1074:B1075"/>
    <mergeCell ref="C1074:C1075"/>
    <mergeCell ref="D1074:D1075"/>
    <mergeCell ref="E1074:E1075"/>
    <mergeCell ref="B1080:D1080"/>
    <mergeCell ref="A1061:A1062"/>
    <mergeCell ref="B1061:B1062"/>
    <mergeCell ref="C1061:C1062"/>
    <mergeCell ref="D1061:D1062"/>
    <mergeCell ref="E1061:E1062"/>
    <mergeCell ref="A1072:A1073"/>
    <mergeCell ref="B1072:B1073"/>
    <mergeCell ref="C1072:C1073"/>
    <mergeCell ref="D1072:D1073"/>
    <mergeCell ref="E1072:E1073"/>
    <mergeCell ref="A1036:A1037"/>
    <mergeCell ref="B1036:B1037"/>
    <mergeCell ref="C1036:C1037"/>
    <mergeCell ref="D1036:D1037"/>
    <mergeCell ref="E1036:E1037"/>
    <mergeCell ref="A1058:A1059"/>
    <mergeCell ref="B1058:B1059"/>
    <mergeCell ref="C1058:C1059"/>
    <mergeCell ref="D1058:D1059"/>
    <mergeCell ref="E1058:E1059"/>
    <mergeCell ref="A1032:A1033"/>
    <mergeCell ref="B1032:B1033"/>
    <mergeCell ref="C1032:C1033"/>
    <mergeCell ref="D1032:D1033"/>
    <mergeCell ref="E1032:E1033"/>
    <mergeCell ref="A1034:A1035"/>
    <mergeCell ref="B1034:B1035"/>
    <mergeCell ref="C1034:C1035"/>
    <mergeCell ref="D1034:D1035"/>
    <mergeCell ref="E1034:E1035"/>
    <mergeCell ref="A1028:A1029"/>
    <mergeCell ref="B1028:B1029"/>
    <mergeCell ref="C1028:C1029"/>
    <mergeCell ref="D1028:D1029"/>
    <mergeCell ref="E1028:E1029"/>
    <mergeCell ref="A1030:A1031"/>
    <mergeCell ref="B1030:B1031"/>
    <mergeCell ref="C1030:C1031"/>
    <mergeCell ref="D1030:D1031"/>
    <mergeCell ref="E1030:E1031"/>
    <mergeCell ref="A1024:A1025"/>
    <mergeCell ref="B1024:B1025"/>
    <mergeCell ref="C1024:C1025"/>
    <mergeCell ref="D1024:D1025"/>
    <mergeCell ref="E1024:E1025"/>
    <mergeCell ref="A1026:A1027"/>
    <mergeCell ref="B1026:B1027"/>
    <mergeCell ref="C1026:C1027"/>
    <mergeCell ref="D1026:D1027"/>
    <mergeCell ref="E1026:E1027"/>
    <mergeCell ref="A1021:A1022"/>
    <mergeCell ref="B1021:B1022"/>
    <mergeCell ref="C1021:C1022"/>
    <mergeCell ref="D1021:D1022"/>
    <mergeCell ref="E1021:E1022"/>
    <mergeCell ref="B1023:D1023"/>
    <mergeCell ref="A1013:A1014"/>
    <mergeCell ref="B1013:B1014"/>
    <mergeCell ref="C1013:C1014"/>
    <mergeCell ref="D1013:D1014"/>
    <mergeCell ref="E1013:E1014"/>
    <mergeCell ref="A1015:A1016"/>
    <mergeCell ref="B1015:B1016"/>
    <mergeCell ref="C1015:C1016"/>
    <mergeCell ref="D1015:D1016"/>
    <mergeCell ref="E1015:E1016"/>
    <mergeCell ref="A980:A981"/>
    <mergeCell ref="B980:B981"/>
    <mergeCell ref="C980:C981"/>
    <mergeCell ref="D980:D981"/>
    <mergeCell ref="E980:E981"/>
    <mergeCell ref="A982:A983"/>
    <mergeCell ref="B982:B983"/>
    <mergeCell ref="C982:C983"/>
    <mergeCell ref="D982:D983"/>
    <mergeCell ref="E982:E983"/>
    <mergeCell ref="A975:A976"/>
    <mergeCell ref="B975:B976"/>
    <mergeCell ref="C975:C976"/>
    <mergeCell ref="D975:D976"/>
    <mergeCell ref="E975:E976"/>
    <mergeCell ref="A978:A979"/>
    <mergeCell ref="B978:B979"/>
    <mergeCell ref="C978:C979"/>
    <mergeCell ref="D978:D979"/>
    <mergeCell ref="E978:E979"/>
    <mergeCell ref="A970:A971"/>
    <mergeCell ref="B970:B971"/>
    <mergeCell ref="C970:C971"/>
    <mergeCell ref="D970:D971"/>
    <mergeCell ref="E970:E971"/>
    <mergeCell ref="A973:A974"/>
    <mergeCell ref="B973:B974"/>
    <mergeCell ref="C973:C974"/>
    <mergeCell ref="D973:D974"/>
    <mergeCell ref="E973:E974"/>
    <mergeCell ref="B963:D963"/>
    <mergeCell ref="A966:A967"/>
    <mergeCell ref="B966:B967"/>
    <mergeCell ref="C966:C967"/>
    <mergeCell ref="D966:D967"/>
    <mergeCell ref="E966:E967"/>
    <mergeCell ref="A957:A958"/>
    <mergeCell ref="B957:B958"/>
    <mergeCell ref="C957:C958"/>
    <mergeCell ref="D957:D958"/>
    <mergeCell ref="E957:E958"/>
    <mergeCell ref="A959:A960"/>
    <mergeCell ref="B959:B960"/>
    <mergeCell ref="C959:C960"/>
    <mergeCell ref="D959:D960"/>
    <mergeCell ref="E959:E960"/>
    <mergeCell ref="A953:A954"/>
    <mergeCell ref="B953:B954"/>
    <mergeCell ref="C953:C954"/>
    <mergeCell ref="D953:D954"/>
    <mergeCell ref="E953:E954"/>
    <mergeCell ref="A955:A956"/>
    <mergeCell ref="B955:B956"/>
    <mergeCell ref="C955:C956"/>
    <mergeCell ref="D955:D956"/>
    <mergeCell ref="E955:E956"/>
    <mergeCell ref="A949:A950"/>
    <mergeCell ref="B949:B950"/>
    <mergeCell ref="C949:C950"/>
    <mergeCell ref="D949:D950"/>
    <mergeCell ref="E949:E950"/>
    <mergeCell ref="A951:A952"/>
    <mergeCell ref="B951:B952"/>
    <mergeCell ref="C951:C952"/>
    <mergeCell ref="D951:D952"/>
    <mergeCell ref="E951:E952"/>
    <mergeCell ref="A921:A922"/>
    <mergeCell ref="B921:B922"/>
    <mergeCell ref="C921:C922"/>
    <mergeCell ref="D921:D922"/>
    <mergeCell ref="E921:E922"/>
    <mergeCell ref="B923:D923"/>
    <mergeCell ref="A914:A915"/>
    <mergeCell ref="B914:B915"/>
    <mergeCell ref="C914:C915"/>
    <mergeCell ref="D914:D915"/>
    <mergeCell ref="E914:E915"/>
    <mergeCell ref="A918:A919"/>
    <mergeCell ref="B918:B919"/>
    <mergeCell ref="C918:C919"/>
    <mergeCell ref="D918:D919"/>
    <mergeCell ref="E918:E919"/>
    <mergeCell ref="A906:A907"/>
    <mergeCell ref="B906:B907"/>
    <mergeCell ref="C906:C907"/>
    <mergeCell ref="D906:D907"/>
    <mergeCell ref="E906:E907"/>
    <mergeCell ref="A908:A909"/>
    <mergeCell ref="B908:B909"/>
    <mergeCell ref="C908:C909"/>
    <mergeCell ref="D908:D909"/>
    <mergeCell ref="E908:E909"/>
    <mergeCell ref="A892:A893"/>
    <mergeCell ref="B892:B893"/>
    <mergeCell ref="C892:C893"/>
    <mergeCell ref="D892:D893"/>
    <mergeCell ref="E892:E893"/>
    <mergeCell ref="A899:A900"/>
    <mergeCell ref="B899:B900"/>
    <mergeCell ref="C899:C900"/>
    <mergeCell ref="D899:D900"/>
    <mergeCell ref="E899:E900"/>
    <mergeCell ref="B889:D889"/>
    <mergeCell ref="A890:A891"/>
    <mergeCell ref="B890:B891"/>
    <mergeCell ref="C890:C891"/>
    <mergeCell ref="D890:D891"/>
    <mergeCell ref="E890:E891"/>
    <mergeCell ref="A885:A886"/>
    <mergeCell ref="B885:B886"/>
    <mergeCell ref="C885:C886"/>
    <mergeCell ref="D885:D886"/>
    <mergeCell ref="E885:E886"/>
    <mergeCell ref="A887:A888"/>
    <mergeCell ref="B887:B888"/>
    <mergeCell ref="C887:C888"/>
    <mergeCell ref="D887:D888"/>
    <mergeCell ref="E887:E888"/>
    <mergeCell ref="A880:A881"/>
    <mergeCell ref="B880:B881"/>
    <mergeCell ref="C880:C881"/>
    <mergeCell ref="D880:D881"/>
    <mergeCell ref="E880:E881"/>
    <mergeCell ref="A882:A883"/>
    <mergeCell ref="B882:B883"/>
    <mergeCell ref="C882:C883"/>
    <mergeCell ref="D882:D883"/>
    <mergeCell ref="E882:E883"/>
    <mergeCell ref="B876:D876"/>
    <mergeCell ref="A878:A879"/>
    <mergeCell ref="B878:B879"/>
    <mergeCell ref="C878:C879"/>
    <mergeCell ref="D878:D879"/>
    <mergeCell ref="E878:E879"/>
    <mergeCell ref="A845:A846"/>
    <mergeCell ref="B845:B846"/>
    <mergeCell ref="C845:C846"/>
    <mergeCell ref="D845:D846"/>
    <mergeCell ref="E845:E846"/>
    <mergeCell ref="B848:D848"/>
    <mergeCell ref="A841:A842"/>
    <mergeCell ref="B841:B842"/>
    <mergeCell ref="C841:C842"/>
    <mergeCell ref="D841:D842"/>
    <mergeCell ref="E841:E842"/>
    <mergeCell ref="A843:A844"/>
    <mergeCell ref="B843:B844"/>
    <mergeCell ref="C843:C844"/>
    <mergeCell ref="D843:D844"/>
    <mergeCell ref="E843:E844"/>
    <mergeCell ref="A837:A838"/>
    <mergeCell ref="B837:B838"/>
    <mergeCell ref="C837:C838"/>
    <mergeCell ref="D837:D838"/>
    <mergeCell ref="E837:E838"/>
    <mergeCell ref="A839:A840"/>
    <mergeCell ref="B839:B840"/>
    <mergeCell ref="C839:C840"/>
    <mergeCell ref="D839:D840"/>
    <mergeCell ref="E839:E840"/>
    <mergeCell ref="E833:E834"/>
    <mergeCell ref="A835:A836"/>
    <mergeCell ref="B835:B836"/>
    <mergeCell ref="C835:C836"/>
    <mergeCell ref="D835:D836"/>
    <mergeCell ref="E835:E836"/>
    <mergeCell ref="B811:D811"/>
    <mergeCell ref="B816:D816"/>
    <mergeCell ref="B817:D817"/>
    <mergeCell ref="B830:D830"/>
    <mergeCell ref="A833:A834"/>
    <mergeCell ref="B833:B834"/>
    <mergeCell ref="C833:C834"/>
    <mergeCell ref="D833:D834"/>
    <mergeCell ref="A802:A803"/>
    <mergeCell ref="B802:B803"/>
    <mergeCell ref="C802:C803"/>
    <mergeCell ref="D802:D803"/>
    <mergeCell ref="E802:E803"/>
    <mergeCell ref="A804:A805"/>
    <mergeCell ref="B804:B805"/>
    <mergeCell ref="C804:C805"/>
    <mergeCell ref="D804:D805"/>
    <mergeCell ref="E804:E805"/>
    <mergeCell ref="B799:D799"/>
    <mergeCell ref="A800:A801"/>
    <mergeCell ref="B800:B801"/>
    <mergeCell ref="C800:C801"/>
    <mergeCell ref="D800:D801"/>
    <mergeCell ref="E800:E801"/>
    <mergeCell ref="A771:A772"/>
    <mergeCell ref="B771:B772"/>
    <mergeCell ref="C771:C772"/>
    <mergeCell ref="D771:D772"/>
    <mergeCell ref="E771:E772"/>
    <mergeCell ref="A773:A774"/>
    <mergeCell ref="B773:B774"/>
    <mergeCell ref="C773:C774"/>
    <mergeCell ref="D773:D774"/>
    <mergeCell ref="E773:E774"/>
    <mergeCell ref="E767:E768"/>
    <mergeCell ref="A769:A770"/>
    <mergeCell ref="B769:B770"/>
    <mergeCell ref="C769:C770"/>
    <mergeCell ref="D769:D770"/>
    <mergeCell ref="E769:E770"/>
    <mergeCell ref="B741:D741"/>
    <mergeCell ref="B742:D742"/>
    <mergeCell ref="B745:D745"/>
    <mergeCell ref="A767:A768"/>
    <mergeCell ref="B767:B768"/>
    <mergeCell ref="C767:C768"/>
    <mergeCell ref="D767:D768"/>
    <mergeCell ref="A730:A731"/>
    <mergeCell ref="B730:B731"/>
    <mergeCell ref="C730:C731"/>
    <mergeCell ref="D730:D731"/>
    <mergeCell ref="E730:E731"/>
    <mergeCell ref="A732:A733"/>
    <mergeCell ref="B732:B733"/>
    <mergeCell ref="C732:C733"/>
    <mergeCell ref="D732:D733"/>
    <mergeCell ref="E732:E733"/>
    <mergeCell ref="B716:D716"/>
    <mergeCell ref="A728:A729"/>
    <mergeCell ref="B728:B729"/>
    <mergeCell ref="C728:C729"/>
    <mergeCell ref="D728:D729"/>
    <mergeCell ref="E728:E729"/>
    <mergeCell ref="A712:A713"/>
    <mergeCell ref="B712:B713"/>
    <mergeCell ref="C712:C713"/>
    <mergeCell ref="D712:D713"/>
    <mergeCell ref="E712:E713"/>
    <mergeCell ref="A714:A715"/>
    <mergeCell ref="B714:B715"/>
    <mergeCell ref="C714:C715"/>
    <mergeCell ref="D714:D715"/>
    <mergeCell ref="E714:E715"/>
    <mergeCell ref="A708:A709"/>
    <mergeCell ref="B708:B709"/>
    <mergeCell ref="C708:C709"/>
    <mergeCell ref="D708:D709"/>
    <mergeCell ref="E708:E709"/>
    <mergeCell ref="A710:A711"/>
    <mergeCell ref="B710:B711"/>
    <mergeCell ref="C710:C711"/>
    <mergeCell ref="D710:D711"/>
    <mergeCell ref="E710:E711"/>
    <mergeCell ref="A704:A705"/>
    <mergeCell ref="B704:B705"/>
    <mergeCell ref="C704:C705"/>
    <mergeCell ref="D704:D705"/>
    <mergeCell ref="E704:E705"/>
    <mergeCell ref="A706:A707"/>
    <mergeCell ref="B706:B707"/>
    <mergeCell ref="C706:C707"/>
    <mergeCell ref="D706:D707"/>
    <mergeCell ref="E706:E707"/>
    <mergeCell ref="A700:A701"/>
    <mergeCell ref="B700:B701"/>
    <mergeCell ref="C700:C701"/>
    <mergeCell ref="D700:D701"/>
    <mergeCell ref="E700:E701"/>
    <mergeCell ref="A702:A703"/>
    <mergeCell ref="B702:B703"/>
    <mergeCell ref="C702:C703"/>
    <mergeCell ref="D702:D703"/>
    <mergeCell ref="E702:E703"/>
    <mergeCell ref="A696:A697"/>
    <mergeCell ref="B696:B697"/>
    <mergeCell ref="C696:C697"/>
    <mergeCell ref="D696:D697"/>
    <mergeCell ref="E696:E697"/>
    <mergeCell ref="A698:A699"/>
    <mergeCell ref="B698:B699"/>
    <mergeCell ref="C698:C699"/>
    <mergeCell ref="D698:D699"/>
    <mergeCell ref="E698:E699"/>
    <mergeCell ref="A692:A693"/>
    <mergeCell ref="B692:B693"/>
    <mergeCell ref="C692:C693"/>
    <mergeCell ref="D692:D693"/>
    <mergeCell ref="E692:E693"/>
    <mergeCell ref="A694:A695"/>
    <mergeCell ref="B694:B695"/>
    <mergeCell ref="C694:C695"/>
    <mergeCell ref="D694:D695"/>
    <mergeCell ref="E694:E695"/>
    <mergeCell ref="A687:A688"/>
    <mergeCell ref="B687:B688"/>
    <mergeCell ref="C687:C688"/>
    <mergeCell ref="D687:D688"/>
    <mergeCell ref="E687:E688"/>
    <mergeCell ref="A690:A691"/>
    <mergeCell ref="B690:B691"/>
    <mergeCell ref="C690:C691"/>
    <mergeCell ref="D690:D691"/>
    <mergeCell ref="E690:E691"/>
    <mergeCell ref="A680:A681"/>
    <mergeCell ref="B680:B681"/>
    <mergeCell ref="C680:C681"/>
    <mergeCell ref="D680:D681"/>
    <mergeCell ref="E680:E681"/>
    <mergeCell ref="A682:A683"/>
    <mergeCell ref="B682:B683"/>
    <mergeCell ref="C682:C683"/>
    <mergeCell ref="D682:D683"/>
    <mergeCell ref="E682:E683"/>
    <mergeCell ref="B677:D677"/>
    <mergeCell ref="A678:A679"/>
    <mergeCell ref="B678:B679"/>
    <mergeCell ref="C678:C679"/>
    <mergeCell ref="D678:D679"/>
    <mergeCell ref="E678:E679"/>
    <mergeCell ref="A643:A644"/>
    <mergeCell ref="B643:B644"/>
    <mergeCell ref="C643:C644"/>
    <mergeCell ref="D643:D644"/>
    <mergeCell ref="E643:E644"/>
    <mergeCell ref="B660:D660"/>
    <mergeCell ref="A639:A640"/>
    <mergeCell ref="B639:B640"/>
    <mergeCell ref="C639:C640"/>
    <mergeCell ref="D639:D640"/>
    <mergeCell ref="E639:E640"/>
    <mergeCell ref="A641:A642"/>
    <mergeCell ref="B641:B642"/>
    <mergeCell ref="C641:C642"/>
    <mergeCell ref="D641:D642"/>
    <mergeCell ref="E641:E642"/>
    <mergeCell ref="A535:A536"/>
    <mergeCell ref="B535:B536"/>
    <mergeCell ref="C535:C536"/>
    <mergeCell ref="D535:D536"/>
    <mergeCell ref="E535:E536"/>
    <mergeCell ref="A537:A538"/>
    <mergeCell ref="B537:B538"/>
    <mergeCell ref="C537:C538"/>
    <mergeCell ref="D537:D538"/>
    <mergeCell ref="E537:E538"/>
    <mergeCell ref="A531:A532"/>
    <mergeCell ref="B531:B532"/>
    <mergeCell ref="C531:C532"/>
    <mergeCell ref="D531:D532"/>
    <mergeCell ref="E531:E532"/>
    <mergeCell ref="A533:A534"/>
    <mergeCell ref="B533:B534"/>
    <mergeCell ref="C533:C534"/>
    <mergeCell ref="D533:D534"/>
    <mergeCell ref="E533:E534"/>
    <mergeCell ref="A527:A528"/>
    <mergeCell ref="B527:B528"/>
    <mergeCell ref="C527:C528"/>
    <mergeCell ref="D527:D528"/>
    <mergeCell ref="E527:E528"/>
    <mergeCell ref="A529:A530"/>
    <mergeCell ref="B529:B530"/>
    <mergeCell ref="C529:C530"/>
    <mergeCell ref="D529:D530"/>
    <mergeCell ref="E529:E530"/>
    <mergeCell ref="A521:A522"/>
    <mergeCell ref="B521:B522"/>
    <mergeCell ref="C521:C522"/>
    <mergeCell ref="D521:D522"/>
    <mergeCell ref="E521:E522"/>
    <mergeCell ref="A525:A526"/>
    <mergeCell ref="B525:B526"/>
    <mergeCell ref="C525:C526"/>
    <mergeCell ref="D525:D526"/>
    <mergeCell ref="E525:E526"/>
    <mergeCell ref="B497:D497"/>
    <mergeCell ref="B500:D500"/>
    <mergeCell ref="B505:D505"/>
    <mergeCell ref="B506:D506"/>
    <mergeCell ref="B511:D511"/>
    <mergeCell ref="B515:D515"/>
    <mergeCell ref="B457:D457"/>
    <mergeCell ref="B462:D462"/>
    <mergeCell ref="B470:D470"/>
    <mergeCell ref="B473:D473"/>
    <mergeCell ref="B481:D481"/>
    <mergeCell ref="B493:D493"/>
    <mergeCell ref="A448:A449"/>
    <mergeCell ref="B448:B449"/>
    <mergeCell ref="C448:C449"/>
    <mergeCell ref="D448:D449"/>
    <mergeCell ref="E448:E449"/>
    <mergeCell ref="A451:A452"/>
    <mergeCell ref="B451:B452"/>
    <mergeCell ref="C451:C452"/>
    <mergeCell ref="D451:D452"/>
    <mergeCell ref="E451:E452"/>
    <mergeCell ref="E439:E440"/>
    <mergeCell ref="A442:A443"/>
    <mergeCell ref="B442:B443"/>
    <mergeCell ref="C442:C443"/>
    <mergeCell ref="D442:D443"/>
    <mergeCell ref="E442:E443"/>
    <mergeCell ref="B414:D414"/>
    <mergeCell ref="B415:D415"/>
    <mergeCell ref="B422:D422"/>
    <mergeCell ref="A439:A440"/>
    <mergeCell ref="B439:B440"/>
    <mergeCell ref="C439:C440"/>
    <mergeCell ref="D439:D440"/>
    <mergeCell ref="A409:A410"/>
    <mergeCell ref="B409:B410"/>
    <mergeCell ref="C409:C410"/>
    <mergeCell ref="D409:D410"/>
    <mergeCell ref="E409:E410"/>
    <mergeCell ref="A411:A412"/>
    <mergeCell ref="B411:B412"/>
    <mergeCell ref="C411:C412"/>
    <mergeCell ref="D411:D412"/>
    <mergeCell ref="E411:E412"/>
    <mergeCell ref="A405:A406"/>
    <mergeCell ref="B405:B406"/>
    <mergeCell ref="C405:C406"/>
    <mergeCell ref="D405:D406"/>
    <mergeCell ref="E405:E406"/>
    <mergeCell ref="A407:A408"/>
    <mergeCell ref="B407:B408"/>
    <mergeCell ref="C407:C408"/>
    <mergeCell ref="D407:D408"/>
    <mergeCell ref="E407:E408"/>
    <mergeCell ref="A401:A402"/>
    <mergeCell ref="B401:B402"/>
    <mergeCell ref="C401:C402"/>
    <mergeCell ref="D401:D402"/>
    <mergeCell ref="E401:E402"/>
    <mergeCell ref="A403:A404"/>
    <mergeCell ref="B403:B404"/>
    <mergeCell ref="C403:C404"/>
    <mergeCell ref="D403:D404"/>
    <mergeCell ref="E403:E404"/>
    <mergeCell ref="A397:A398"/>
    <mergeCell ref="B397:B398"/>
    <mergeCell ref="C397:C398"/>
    <mergeCell ref="D397:D398"/>
    <mergeCell ref="E397:E398"/>
    <mergeCell ref="A399:A400"/>
    <mergeCell ref="B399:B400"/>
    <mergeCell ref="C399:C400"/>
    <mergeCell ref="D399:D400"/>
    <mergeCell ref="E399:E400"/>
    <mergeCell ref="A393:A394"/>
    <mergeCell ref="B393:B394"/>
    <mergeCell ref="C393:C394"/>
    <mergeCell ref="D393:D394"/>
    <mergeCell ref="E393:E394"/>
    <mergeCell ref="A395:A396"/>
    <mergeCell ref="B395:B396"/>
    <mergeCell ref="C395:C396"/>
    <mergeCell ref="D395:D396"/>
    <mergeCell ref="E395:E396"/>
    <mergeCell ref="A386:A387"/>
    <mergeCell ref="B386:B387"/>
    <mergeCell ref="C386:C387"/>
    <mergeCell ref="D386:D387"/>
    <mergeCell ref="E386:E387"/>
    <mergeCell ref="A391:A392"/>
    <mergeCell ref="B391:B392"/>
    <mergeCell ref="C391:C392"/>
    <mergeCell ref="D391:D392"/>
    <mergeCell ref="E391:E392"/>
    <mergeCell ref="A382:A383"/>
    <mergeCell ref="B382:B383"/>
    <mergeCell ref="C382:C383"/>
    <mergeCell ref="D382:D383"/>
    <mergeCell ref="E382:E383"/>
    <mergeCell ref="A384:A385"/>
    <mergeCell ref="B384:B385"/>
    <mergeCell ref="C384:C385"/>
    <mergeCell ref="D384:D385"/>
    <mergeCell ref="E384:E385"/>
    <mergeCell ref="A378:A379"/>
    <mergeCell ref="B378:B379"/>
    <mergeCell ref="C378:C379"/>
    <mergeCell ref="D378:D379"/>
    <mergeCell ref="E378:E379"/>
    <mergeCell ref="A380:A381"/>
    <mergeCell ref="B380:B381"/>
    <mergeCell ref="C380:C381"/>
    <mergeCell ref="D380:D381"/>
    <mergeCell ref="E380:E381"/>
    <mergeCell ref="A374:A375"/>
    <mergeCell ref="B374:B375"/>
    <mergeCell ref="C374:C375"/>
    <mergeCell ref="D374:D375"/>
    <mergeCell ref="E374:E375"/>
    <mergeCell ref="A376:A377"/>
    <mergeCell ref="B376:B377"/>
    <mergeCell ref="C376:C377"/>
    <mergeCell ref="D376:D377"/>
    <mergeCell ref="E376:E377"/>
    <mergeCell ref="B371:D371"/>
    <mergeCell ref="A372:A373"/>
    <mergeCell ref="B372:B373"/>
    <mergeCell ref="C372:C373"/>
    <mergeCell ref="D372:D373"/>
    <mergeCell ref="E372:E373"/>
    <mergeCell ref="A353:A354"/>
    <mergeCell ref="B353:B354"/>
    <mergeCell ref="C353:C354"/>
    <mergeCell ref="D353:D354"/>
    <mergeCell ref="E353:E354"/>
    <mergeCell ref="A367:A368"/>
    <mergeCell ref="B367:B368"/>
    <mergeCell ref="C367:C368"/>
    <mergeCell ref="D367:D368"/>
    <mergeCell ref="E367:E368"/>
    <mergeCell ref="A348:A349"/>
    <mergeCell ref="B348:B349"/>
    <mergeCell ref="C348:C349"/>
    <mergeCell ref="D348:D349"/>
    <mergeCell ref="E348:E349"/>
    <mergeCell ref="A351:A352"/>
    <mergeCell ref="B351:B352"/>
    <mergeCell ref="C351:C352"/>
    <mergeCell ref="D351:D352"/>
    <mergeCell ref="E351:E352"/>
    <mergeCell ref="A322:A323"/>
    <mergeCell ref="B322:B323"/>
    <mergeCell ref="C322:C323"/>
    <mergeCell ref="D322:D323"/>
    <mergeCell ref="E322:E323"/>
    <mergeCell ref="B345:D345"/>
    <mergeCell ref="A318:A319"/>
    <mergeCell ref="B318:B319"/>
    <mergeCell ref="C318:C319"/>
    <mergeCell ref="D318:D319"/>
    <mergeCell ref="E318:E319"/>
    <mergeCell ref="A320:A321"/>
    <mergeCell ref="B320:B321"/>
    <mergeCell ref="C320:C321"/>
    <mergeCell ref="D320:D321"/>
    <mergeCell ref="E320:E321"/>
    <mergeCell ref="E314:E315"/>
    <mergeCell ref="A316:A317"/>
    <mergeCell ref="B316:B317"/>
    <mergeCell ref="C316:C317"/>
    <mergeCell ref="D316:D317"/>
    <mergeCell ref="E316:E317"/>
    <mergeCell ref="B242:D242"/>
    <mergeCell ref="B248:D248"/>
    <mergeCell ref="B266:D266"/>
    <mergeCell ref="B309:D309"/>
    <mergeCell ref="A314:A315"/>
    <mergeCell ref="B314:B315"/>
    <mergeCell ref="C314:C315"/>
    <mergeCell ref="D314:D315"/>
    <mergeCell ref="A230:A231"/>
    <mergeCell ref="B230:B231"/>
    <mergeCell ref="C230:C231"/>
    <mergeCell ref="D230:D231"/>
    <mergeCell ref="E230:E231"/>
    <mergeCell ref="A240:A241"/>
    <mergeCell ref="B240:B241"/>
    <mergeCell ref="C240:C241"/>
    <mergeCell ref="D240:D241"/>
    <mergeCell ref="E240:E241"/>
    <mergeCell ref="A226:A227"/>
    <mergeCell ref="B226:B227"/>
    <mergeCell ref="C226:C227"/>
    <mergeCell ref="D226:D227"/>
    <mergeCell ref="E226:E227"/>
    <mergeCell ref="A228:A229"/>
    <mergeCell ref="B228:B229"/>
    <mergeCell ref="C228:C229"/>
    <mergeCell ref="D228:D229"/>
    <mergeCell ref="E228:E229"/>
    <mergeCell ref="A222:A223"/>
    <mergeCell ref="B222:B223"/>
    <mergeCell ref="C222:C223"/>
    <mergeCell ref="D222:D223"/>
    <mergeCell ref="E222:E223"/>
    <mergeCell ref="A224:A225"/>
    <mergeCell ref="B224:B225"/>
    <mergeCell ref="C224:C225"/>
    <mergeCell ref="D224:D225"/>
    <mergeCell ref="E224:E225"/>
    <mergeCell ref="A218:A219"/>
    <mergeCell ref="B218:B219"/>
    <mergeCell ref="C218:C219"/>
    <mergeCell ref="D218:D219"/>
    <mergeCell ref="E218:E219"/>
    <mergeCell ref="A220:A221"/>
    <mergeCell ref="B220:B221"/>
    <mergeCell ref="C220:C221"/>
    <mergeCell ref="D220:D221"/>
    <mergeCell ref="E220:E221"/>
    <mergeCell ref="E213:E214"/>
    <mergeCell ref="A216:A217"/>
    <mergeCell ref="B216:B217"/>
    <mergeCell ref="C216:C217"/>
    <mergeCell ref="D216:D217"/>
    <mergeCell ref="E216:E217"/>
    <mergeCell ref="B211:D211"/>
    <mergeCell ref="B212:D212"/>
    <mergeCell ref="A213:A214"/>
    <mergeCell ref="B213:B214"/>
    <mergeCell ref="C213:C214"/>
    <mergeCell ref="D213:D214"/>
    <mergeCell ref="B201:D201"/>
    <mergeCell ref="A209:A210"/>
    <mergeCell ref="B209:B210"/>
    <mergeCell ref="C209:C210"/>
    <mergeCell ref="D209:D210"/>
    <mergeCell ref="E209:E210"/>
    <mergeCell ref="E135:E136"/>
    <mergeCell ref="A144:A145"/>
    <mergeCell ref="B144:B145"/>
    <mergeCell ref="C144:C145"/>
    <mergeCell ref="D144:D145"/>
    <mergeCell ref="E144:E145"/>
    <mergeCell ref="B87:D87"/>
    <mergeCell ref="B97:D97"/>
    <mergeCell ref="A135:A136"/>
    <mergeCell ref="B135:B136"/>
    <mergeCell ref="C135:C136"/>
    <mergeCell ref="D135:D136"/>
    <mergeCell ref="A83:A84"/>
    <mergeCell ref="B83:B84"/>
    <mergeCell ref="C83:C84"/>
    <mergeCell ref="D83:D84"/>
    <mergeCell ref="E83:E84"/>
    <mergeCell ref="A85:A86"/>
    <mergeCell ref="B85:B86"/>
    <mergeCell ref="C85:C86"/>
    <mergeCell ref="D85:D86"/>
    <mergeCell ref="E85:E86"/>
    <mergeCell ref="B79:D79"/>
    <mergeCell ref="A81:A82"/>
    <mergeCell ref="B81:B82"/>
    <mergeCell ref="C81:C82"/>
    <mergeCell ref="D81:D82"/>
    <mergeCell ref="E81:E82"/>
    <mergeCell ref="A73:A74"/>
    <mergeCell ref="B73:B74"/>
    <mergeCell ref="C73:C74"/>
    <mergeCell ref="D73:D74"/>
    <mergeCell ref="E73:E74"/>
    <mergeCell ref="A75:A76"/>
    <mergeCell ref="B75:B76"/>
    <mergeCell ref="C75:C76"/>
    <mergeCell ref="D75:D76"/>
    <mergeCell ref="E75:E76"/>
    <mergeCell ref="A67:A68"/>
    <mergeCell ref="B67:B68"/>
    <mergeCell ref="C67:C68"/>
    <mergeCell ref="D67:D68"/>
    <mergeCell ref="E67:E68"/>
    <mergeCell ref="B47:D47"/>
    <mergeCell ref="A57:A58"/>
    <mergeCell ref="B57:B58"/>
    <mergeCell ref="C57:C58"/>
    <mergeCell ref="D57:D58"/>
    <mergeCell ref="E57:E58"/>
    <mergeCell ref="B41:D41"/>
    <mergeCell ref="A43:A44"/>
    <mergeCell ref="B43:B44"/>
    <mergeCell ref="C43:C44"/>
    <mergeCell ref="D43:D44"/>
    <mergeCell ref="E43:E44"/>
    <mergeCell ref="A33:A34"/>
    <mergeCell ref="B33:B34"/>
    <mergeCell ref="C33:C34"/>
    <mergeCell ref="D33:D34"/>
    <mergeCell ref="E33:E34"/>
    <mergeCell ref="A35:A36"/>
    <mergeCell ref="B35:B36"/>
    <mergeCell ref="C35:C36"/>
    <mergeCell ref="D35:D36"/>
    <mergeCell ref="E35:E36"/>
    <mergeCell ref="D1:D3"/>
    <mergeCell ref="A5:E5"/>
    <mergeCell ref="B7:D7"/>
    <mergeCell ref="B8:D8"/>
    <mergeCell ref="B19:D19"/>
    <mergeCell ref="B32:D32"/>
    <mergeCell ref="A59:A60"/>
    <mergeCell ref="B59:B60"/>
    <mergeCell ref="C59:C60"/>
    <mergeCell ref="D59:D60"/>
    <mergeCell ref="E59:E60"/>
  </mergeCells>
  <pageMargins left="0" right="0" top="0" bottom="0" header="0.5" footer="0.5"/>
  <pageSetup paperSize="9" pageOrder="overThenDown"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showGridLines="0" topLeftCell="I1" zoomScaleNormal="100" zoomScaleSheetLayoutView="100" workbookViewId="0">
      <selection activeCell="JG16" sqref="JG16"/>
    </sheetView>
  </sheetViews>
  <sheetFormatPr defaultColWidth="0" defaultRowHeight="15" zeroHeight="1" x14ac:dyDescent="0.25"/>
  <cols>
    <col min="1" max="8" width="0" style="103" hidden="1"/>
    <col min="9" max="18" width="10.7109375" style="103" customWidth="1"/>
    <col min="19" max="19" width="4.42578125" style="103" customWidth="1"/>
    <col min="20" max="264" width="0" style="103" hidden="1"/>
    <col min="265" max="274" width="10.7109375" style="103" customWidth="1"/>
    <col min="275" max="275" width="4.42578125" style="103" customWidth="1"/>
    <col min="276" max="520" width="0" style="103" hidden="1"/>
    <col min="521" max="530" width="10.7109375" style="103" customWidth="1"/>
    <col min="531" max="531" width="4.42578125" style="103" customWidth="1"/>
    <col min="532" max="776" width="0" style="103" hidden="1"/>
    <col min="777" max="786" width="10.7109375" style="103" customWidth="1"/>
    <col min="787" max="787" width="4.42578125" style="103" customWidth="1"/>
    <col min="788" max="1032" width="0" style="103" hidden="1"/>
    <col min="1033" max="1042" width="10.7109375" style="103" customWidth="1"/>
    <col min="1043" max="1043" width="4.42578125" style="103" customWidth="1"/>
    <col min="1044" max="1288" width="0" style="103" hidden="1"/>
    <col min="1289" max="1298" width="10.7109375" style="103" customWidth="1"/>
    <col min="1299" max="1299" width="4.42578125" style="103" customWidth="1"/>
    <col min="1300" max="1544" width="0" style="103" hidden="1"/>
    <col min="1545" max="1554" width="10.7109375" style="103" customWidth="1"/>
    <col min="1555" max="1555" width="4.42578125" style="103" customWidth="1"/>
    <col min="1556" max="1800" width="0" style="103" hidden="1"/>
    <col min="1801" max="1810" width="10.7109375" style="103" customWidth="1"/>
    <col min="1811" max="1811" width="4.42578125" style="103" customWidth="1"/>
    <col min="1812" max="2056" width="0" style="103" hidden="1"/>
    <col min="2057" max="2066" width="10.7109375" style="103" customWidth="1"/>
    <col min="2067" max="2067" width="4.42578125" style="103" customWidth="1"/>
    <col min="2068" max="2312" width="0" style="103" hidden="1"/>
    <col min="2313" max="2322" width="10.7109375" style="103" customWidth="1"/>
    <col min="2323" max="2323" width="4.42578125" style="103" customWidth="1"/>
    <col min="2324" max="2568" width="0" style="103" hidden="1"/>
    <col min="2569" max="2578" width="10.7109375" style="103" customWidth="1"/>
    <col min="2579" max="2579" width="4.42578125" style="103" customWidth="1"/>
    <col min="2580" max="2824" width="0" style="103" hidden="1"/>
    <col min="2825" max="2834" width="10.7109375" style="103" customWidth="1"/>
    <col min="2835" max="2835" width="4.42578125" style="103" customWidth="1"/>
    <col min="2836" max="3080" width="0" style="103" hidden="1"/>
    <col min="3081" max="3090" width="10.7109375" style="103" customWidth="1"/>
    <col min="3091" max="3091" width="4.42578125" style="103" customWidth="1"/>
    <col min="3092" max="3336" width="0" style="103" hidden="1"/>
    <col min="3337" max="3346" width="10.7109375" style="103" customWidth="1"/>
    <col min="3347" max="3347" width="4.42578125" style="103" customWidth="1"/>
    <col min="3348" max="3592" width="0" style="103" hidden="1"/>
    <col min="3593" max="3602" width="10.7109375" style="103" customWidth="1"/>
    <col min="3603" max="3603" width="4.42578125" style="103" customWidth="1"/>
    <col min="3604" max="3848" width="0" style="103" hidden="1"/>
    <col min="3849" max="3858" width="10.7109375" style="103" customWidth="1"/>
    <col min="3859" max="3859" width="4.42578125" style="103" customWidth="1"/>
    <col min="3860" max="4104" width="0" style="103" hidden="1"/>
    <col min="4105" max="4114" width="10.7109375" style="103" customWidth="1"/>
    <col min="4115" max="4115" width="4.42578125" style="103" customWidth="1"/>
    <col min="4116" max="4360" width="0" style="103" hidden="1"/>
    <col min="4361" max="4370" width="10.7109375" style="103" customWidth="1"/>
    <col min="4371" max="4371" width="4.42578125" style="103" customWidth="1"/>
    <col min="4372" max="4616" width="0" style="103" hidden="1"/>
    <col min="4617" max="4626" width="10.7109375" style="103" customWidth="1"/>
    <col min="4627" max="4627" width="4.42578125" style="103" customWidth="1"/>
    <col min="4628" max="4872" width="0" style="103" hidden="1"/>
    <col min="4873" max="4882" width="10.7109375" style="103" customWidth="1"/>
    <col min="4883" max="4883" width="4.42578125" style="103" customWidth="1"/>
    <col min="4884" max="5128" width="0" style="103" hidden="1"/>
    <col min="5129" max="5138" width="10.7109375" style="103" customWidth="1"/>
    <col min="5139" max="5139" width="4.42578125" style="103" customWidth="1"/>
    <col min="5140" max="5384" width="0" style="103" hidden="1"/>
    <col min="5385" max="5394" width="10.7109375" style="103" customWidth="1"/>
    <col min="5395" max="5395" width="4.42578125" style="103" customWidth="1"/>
    <col min="5396" max="5640" width="0" style="103" hidden="1"/>
    <col min="5641" max="5650" width="10.7109375" style="103" customWidth="1"/>
    <col min="5651" max="5651" width="4.42578125" style="103" customWidth="1"/>
    <col min="5652" max="5896" width="0" style="103" hidden="1"/>
    <col min="5897" max="5906" width="10.7109375" style="103" customWidth="1"/>
    <col min="5907" max="5907" width="4.42578125" style="103" customWidth="1"/>
    <col min="5908" max="6152" width="0" style="103" hidden="1"/>
    <col min="6153" max="6162" width="10.7109375" style="103" customWidth="1"/>
    <col min="6163" max="6163" width="4.42578125" style="103" customWidth="1"/>
    <col min="6164" max="6408" width="0" style="103" hidden="1"/>
    <col min="6409" max="6418" width="10.7109375" style="103" customWidth="1"/>
    <col min="6419" max="6419" width="4.42578125" style="103" customWidth="1"/>
    <col min="6420" max="6664" width="0" style="103" hidden="1"/>
    <col min="6665" max="6674" width="10.7109375" style="103" customWidth="1"/>
    <col min="6675" max="6675" width="4.42578125" style="103" customWidth="1"/>
    <col min="6676" max="6920" width="0" style="103" hidden="1"/>
    <col min="6921" max="6930" width="10.7109375" style="103" customWidth="1"/>
    <col min="6931" max="6931" width="4.42578125" style="103" customWidth="1"/>
    <col min="6932" max="7176" width="0" style="103" hidden="1"/>
    <col min="7177" max="7186" width="10.7109375" style="103" customWidth="1"/>
    <col min="7187" max="7187" width="4.42578125" style="103" customWidth="1"/>
    <col min="7188" max="7432" width="0" style="103" hidden="1"/>
    <col min="7433" max="7442" width="10.7109375" style="103" customWidth="1"/>
    <col min="7443" max="7443" width="4.42578125" style="103" customWidth="1"/>
    <col min="7444" max="7688" width="0" style="103" hidden="1"/>
    <col min="7689" max="7698" width="10.7109375" style="103" customWidth="1"/>
    <col min="7699" max="7699" width="4.42578125" style="103" customWidth="1"/>
    <col min="7700" max="7944" width="0" style="103" hidden="1"/>
    <col min="7945" max="7954" width="10.7109375" style="103" customWidth="1"/>
    <col min="7955" max="7955" width="4.42578125" style="103" customWidth="1"/>
    <col min="7956" max="8200" width="0" style="103" hidden="1"/>
    <col min="8201" max="8210" width="10.7109375" style="103" customWidth="1"/>
    <col min="8211" max="8211" width="4.42578125" style="103" customWidth="1"/>
    <col min="8212" max="8456" width="0" style="103" hidden="1"/>
    <col min="8457" max="8466" width="10.7109375" style="103" customWidth="1"/>
    <col min="8467" max="8467" width="4.42578125" style="103" customWidth="1"/>
    <col min="8468" max="8712" width="0" style="103" hidden="1"/>
    <col min="8713" max="8722" width="10.7109375" style="103" customWidth="1"/>
    <col min="8723" max="8723" width="4.42578125" style="103" customWidth="1"/>
    <col min="8724" max="8968" width="0" style="103" hidden="1"/>
    <col min="8969" max="8978" width="10.7109375" style="103" customWidth="1"/>
    <col min="8979" max="8979" width="4.42578125" style="103" customWidth="1"/>
    <col min="8980" max="9224" width="0" style="103" hidden="1"/>
    <col min="9225" max="9234" width="10.7109375" style="103" customWidth="1"/>
    <col min="9235" max="9235" width="4.42578125" style="103" customWidth="1"/>
    <col min="9236" max="9480" width="0" style="103" hidden="1"/>
    <col min="9481" max="9490" width="10.7109375" style="103" customWidth="1"/>
    <col min="9491" max="9491" width="4.42578125" style="103" customWidth="1"/>
    <col min="9492" max="9736" width="0" style="103" hidden="1"/>
    <col min="9737" max="9746" width="10.7109375" style="103" customWidth="1"/>
    <col min="9747" max="9747" width="4.42578125" style="103" customWidth="1"/>
    <col min="9748" max="9992" width="0" style="103" hidden="1"/>
    <col min="9993" max="10002" width="10.7109375" style="103" customWidth="1"/>
    <col min="10003" max="10003" width="4.42578125" style="103" customWidth="1"/>
    <col min="10004" max="10248" width="0" style="103" hidden="1"/>
    <col min="10249" max="10258" width="10.7109375" style="103" customWidth="1"/>
    <col min="10259" max="10259" width="4.42578125" style="103" customWidth="1"/>
    <col min="10260" max="10504" width="0" style="103" hidden="1"/>
    <col min="10505" max="10514" width="10.7109375" style="103" customWidth="1"/>
    <col min="10515" max="10515" width="4.42578125" style="103" customWidth="1"/>
    <col min="10516" max="10760" width="0" style="103" hidden="1"/>
    <col min="10761" max="10770" width="10.7109375" style="103" customWidth="1"/>
    <col min="10771" max="10771" width="4.42578125" style="103" customWidth="1"/>
    <col min="10772" max="11016" width="0" style="103" hidden="1"/>
    <col min="11017" max="11026" width="10.7109375" style="103" customWidth="1"/>
    <col min="11027" max="11027" width="4.42578125" style="103" customWidth="1"/>
    <col min="11028" max="11272" width="0" style="103" hidden="1"/>
    <col min="11273" max="11282" width="10.7109375" style="103" customWidth="1"/>
    <col min="11283" max="11283" width="4.42578125" style="103" customWidth="1"/>
    <col min="11284" max="11528" width="0" style="103" hidden="1"/>
    <col min="11529" max="11538" width="10.7109375" style="103" customWidth="1"/>
    <col min="11539" max="11539" width="4.42578125" style="103" customWidth="1"/>
    <col min="11540" max="11784" width="0" style="103" hidden="1"/>
    <col min="11785" max="11794" width="10.7109375" style="103" customWidth="1"/>
    <col min="11795" max="11795" width="4.42578125" style="103" customWidth="1"/>
    <col min="11796" max="12040" width="0" style="103" hidden="1"/>
    <col min="12041" max="12050" width="10.7109375" style="103" customWidth="1"/>
    <col min="12051" max="12051" width="4.42578125" style="103" customWidth="1"/>
    <col min="12052" max="12296" width="0" style="103" hidden="1"/>
    <col min="12297" max="12306" width="10.7109375" style="103" customWidth="1"/>
    <col min="12307" max="12307" width="4.42578125" style="103" customWidth="1"/>
    <col min="12308" max="12552" width="0" style="103" hidden="1"/>
    <col min="12553" max="12562" width="10.7109375" style="103" customWidth="1"/>
    <col min="12563" max="12563" width="4.42578125" style="103" customWidth="1"/>
    <col min="12564" max="12808" width="0" style="103" hidden="1"/>
    <col min="12809" max="12818" width="10.7109375" style="103" customWidth="1"/>
    <col min="12819" max="12819" width="4.42578125" style="103" customWidth="1"/>
    <col min="12820" max="13064" width="0" style="103" hidden="1"/>
    <col min="13065" max="13074" width="10.7109375" style="103" customWidth="1"/>
    <col min="13075" max="13075" width="4.42578125" style="103" customWidth="1"/>
    <col min="13076" max="13320" width="0" style="103" hidden="1"/>
    <col min="13321" max="13330" width="10.7109375" style="103" customWidth="1"/>
    <col min="13331" max="13331" width="4.42578125" style="103" customWidth="1"/>
    <col min="13332" max="13576" width="0" style="103" hidden="1"/>
    <col min="13577" max="13586" width="10.7109375" style="103" customWidth="1"/>
    <col min="13587" max="13587" width="4.42578125" style="103" customWidth="1"/>
    <col min="13588" max="13832" width="0" style="103" hidden="1"/>
    <col min="13833" max="13842" width="10.7109375" style="103" customWidth="1"/>
    <col min="13843" max="13843" width="4.42578125" style="103" customWidth="1"/>
    <col min="13844" max="14088" width="0" style="103" hidden="1"/>
    <col min="14089" max="14098" width="10.7109375" style="103" customWidth="1"/>
    <col min="14099" max="14099" width="4.42578125" style="103" customWidth="1"/>
    <col min="14100" max="14344" width="0" style="103" hidden="1"/>
    <col min="14345" max="14354" width="10.7109375" style="103" customWidth="1"/>
    <col min="14355" max="14355" width="4.42578125" style="103" customWidth="1"/>
    <col min="14356" max="14600" width="0" style="103" hidden="1"/>
    <col min="14601" max="14610" width="10.7109375" style="103" customWidth="1"/>
    <col min="14611" max="14611" width="4.42578125" style="103" customWidth="1"/>
    <col min="14612" max="14856" width="0" style="103" hidden="1"/>
    <col min="14857" max="14866" width="10.7109375" style="103" customWidth="1"/>
    <col min="14867" max="14867" width="4.42578125" style="103" customWidth="1"/>
    <col min="14868" max="15112" width="0" style="103" hidden="1"/>
    <col min="15113" max="15122" width="10.7109375" style="103" customWidth="1"/>
    <col min="15123" max="15123" width="4.42578125" style="103" customWidth="1"/>
    <col min="15124" max="15368" width="0" style="103" hidden="1"/>
    <col min="15369" max="15378" width="10.7109375" style="103" customWidth="1"/>
    <col min="15379" max="15379" width="4.42578125" style="103" customWidth="1"/>
    <col min="15380" max="15624" width="0" style="103" hidden="1"/>
    <col min="15625" max="15634" width="10.7109375" style="103" customWidth="1"/>
    <col min="15635" max="15635" width="4.42578125" style="103" customWidth="1"/>
    <col min="15636" max="15880" width="0" style="103" hidden="1"/>
    <col min="15881" max="15890" width="10.7109375" style="103" customWidth="1"/>
    <col min="15891" max="15891" width="4.42578125" style="103" customWidth="1"/>
    <col min="15892" max="16136" width="0" style="103" hidden="1"/>
    <col min="16137" max="16146" width="10.7109375" style="103" customWidth="1"/>
    <col min="16147" max="16147" width="4.42578125" style="103" customWidth="1"/>
    <col min="16148" max="16384" width="0" style="103" hidden="1"/>
  </cols>
  <sheetData>
    <row r="1" spans="1:19" ht="15" customHeight="1" x14ac:dyDescent="0.25">
      <c r="E1" s="104" t="s">
        <v>22772</v>
      </c>
      <c r="F1" s="104" t="s">
        <v>22773</v>
      </c>
      <c r="G1" s="104" t="s">
        <v>22774</v>
      </c>
      <c r="N1" s="105"/>
      <c r="Q1" s="553" t="s">
        <v>22775</v>
      </c>
      <c r="R1" s="553"/>
    </row>
    <row r="2" spans="1:19" ht="15.75" x14ac:dyDescent="0.25">
      <c r="A2" s="103" t="s">
        <v>22776</v>
      </c>
      <c r="B2" s="106" t="s">
        <v>22777</v>
      </c>
      <c r="C2" s="103" t="str">
        <f t="shared" ref="C2:C15" si="0">CONCATENATE(A2,"-",B2)</f>
        <v>Construção e Reforma de Edifícios-AC</v>
      </c>
      <c r="E2" s="107">
        <v>0.03</v>
      </c>
      <c r="F2" s="107">
        <v>0.04</v>
      </c>
      <c r="G2" s="107">
        <v>5.5E-2</v>
      </c>
      <c r="N2" s="108"/>
      <c r="Q2" s="554" t="s">
        <v>22778</v>
      </c>
      <c r="R2" s="554"/>
    </row>
    <row r="3" spans="1:19" x14ac:dyDescent="0.25">
      <c r="A3" s="103" t="str">
        <f>A2</f>
        <v>Construção e Reforma de Edifícios</v>
      </c>
      <c r="B3" s="106" t="s">
        <v>22779</v>
      </c>
      <c r="C3" s="103" t="str">
        <f t="shared" si="0"/>
        <v>Construção e Reforma de Edifícios-SG</v>
      </c>
      <c r="E3" s="107">
        <v>8.0000000000000002E-3</v>
      </c>
      <c r="F3" s="107">
        <v>8.0000000000000002E-3</v>
      </c>
      <c r="G3" s="107">
        <v>0.01</v>
      </c>
    </row>
    <row r="4" spans="1:19" x14ac:dyDescent="0.25">
      <c r="A4" s="103" t="str">
        <f>A3</f>
        <v>Construção e Reforma de Edifícios</v>
      </c>
      <c r="B4" s="106" t="s">
        <v>22780</v>
      </c>
      <c r="C4" s="103" t="str">
        <f t="shared" si="0"/>
        <v>Construção e Reforma de Edifícios-R</v>
      </c>
      <c r="E4" s="107">
        <v>9.7000000000000003E-3</v>
      </c>
      <c r="F4" s="107">
        <v>1.2699999999999999E-2</v>
      </c>
      <c r="G4" s="107">
        <v>1.2699999999999999E-2</v>
      </c>
      <c r="I4" s="555" t="s">
        <v>22781</v>
      </c>
      <c r="J4" s="555"/>
      <c r="K4" s="555" t="s">
        <v>22782</v>
      </c>
      <c r="L4" s="555"/>
      <c r="M4" s="555"/>
      <c r="N4" s="555"/>
      <c r="O4" s="555"/>
      <c r="P4" s="555"/>
      <c r="Q4" s="555"/>
      <c r="R4" s="555"/>
    </row>
    <row r="5" spans="1:19" ht="12.75" customHeight="1" x14ac:dyDescent="0.3">
      <c r="A5" s="103" t="str">
        <f>A4</f>
        <v>Construção e Reforma de Edifícios</v>
      </c>
      <c r="B5" s="106" t="s">
        <v>22783</v>
      </c>
      <c r="C5" s="103" t="str">
        <f t="shared" si="0"/>
        <v>Construção e Reforma de Edifícios-DF</v>
      </c>
      <c r="E5" s="107">
        <v>5.8999999999999999E-3</v>
      </c>
      <c r="F5" s="107">
        <v>1.23E-2</v>
      </c>
      <c r="G5" s="107">
        <v>1.3899999999999999E-2</v>
      </c>
      <c r="I5" s="556"/>
      <c r="J5" s="556"/>
      <c r="K5" s="557" t="s">
        <v>22784</v>
      </c>
      <c r="L5" s="557"/>
      <c r="M5" s="557"/>
      <c r="N5" s="557"/>
      <c r="O5" s="557"/>
      <c r="P5" s="557"/>
      <c r="Q5" s="557"/>
      <c r="R5" s="557"/>
      <c r="S5" s="109"/>
    </row>
    <row r="6" spans="1:19" ht="6" customHeight="1" x14ac:dyDescent="0.25">
      <c r="A6" s="103" t="str">
        <f>A5</f>
        <v>Construção e Reforma de Edifícios</v>
      </c>
      <c r="B6" s="106" t="s">
        <v>20799</v>
      </c>
      <c r="C6" s="103" t="str">
        <f t="shared" si="0"/>
        <v>Construção e Reforma de Edifícios-L</v>
      </c>
      <c r="E6" s="107">
        <v>6.1600000000000002E-2</v>
      </c>
      <c r="F6" s="107">
        <v>7.400000000000001E-2</v>
      </c>
      <c r="G6" s="107">
        <v>8.9600000000000013E-2</v>
      </c>
      <c r="I6" s="110"/>
      <c r="J6" s="110"/>
      <c r="K6" s="110"/>
      <c r="L6" s="110"/>
      <c r="M6" s="110"/>
      <c r="N6" s="110"/>
      <c r="O6" s="110"/>
      <c r="P6" s="110"/>
      <c r="Q6" s="110"/>
      <c r="R6" s="110"/>
    </row>
    <row r="7" spans="1:19" ht="13.5" customHeight="1" x14ac:dyDescent="0.25">
      <c r="A7" s="103" t="str">
        <f>A6</f>
        <v>Construção e Reforma de Edifícios</v>
      </c>
      <c r="B7" s="111" t="s">
        <v>22785</v>
      </c>
      <c r="C7" s="103" t="str">
        <f t="shared" si="0"/>
        <v>Construção e Reforma de Edifícios-BDI PAD</v>
      </c>
      <c r="E7" s="107">
        <v>0.2034</v>
      </c>
      <c r="F7" s="107">
        <v>0.22120000000000001</v>
      </c>
      <c r="G7" s="107">
        <v>0.25</v>
      </c>
      <c r="I7" s="555" t="s">
        <v>22786</v>
      </c>
      <c r="J7" s="555"/>
      <c r="K7" s="555"/>
      <c r="L7" s="555"/>
      <c r="M7" s="555"/>
      <c r="N7" s="555"/>
      <c r="O7" s="555"/>
      <c r="P7" s="555"/>
      <c r="Q7" s="555"/>
      <c r="R7" s="555"/>
    </row>
    <row r="8" spans="1:19" ht="27" customHeight="1" x14ac:dyDescent="0.25">
      <c r="A8" s="103" t="s">
        <v>22787</v>
      </c>
      <c r="B8" s="106" t="s">
        <v>22777</v>
      </c>
      <c r="C8" s="103" t="str">
        <f t="shared" si="0"/>
        <v>Construção de Praças Urbanas, Rodovias, Ferrovias e recapeamento e pavimentação de vias urbanas-AC</v>
      </c>
      <c r="E8" s="107">
        <v>3.7999999999999999E-2</v>
      </c>
      <c r="F8" s="107">
        <v>4.0099999999999997E-2</v>
      </c>
      <c r="G8" s="107">
        <v>4.6699999999999998E-2</v>
      </c>
      <c r="I8" s="558" t="s">
        <v>53384</v>
      </c>
      <c r="J8" s="558"/>
      <c r="K8" s="558"/>
      <c r="L8" s="558"/>
      <c r="M8" s="558"/>
      <c r="N8" s="558"/>
      <c r="O8" s="558"/>
      <c r="P8" s="558"/>
      <c r="Q8" s="558"/>
      <c r="R8" s="558"/>
    </row>
    <row r="9" spans="1:19" ht="6" customHeight="1" x14ac:dyDescent="0.25">
      <c r="A9" s="103" t="s">
        <v>22787</v>
      </c>
      <c r="B9" s="106" t="s">
        <v>22779</v>
      </c>
      <c r="C9" s="103" t="str">
        <f t="shared" si="0"/>
        <v>Construção de Praças Urbanas, Rodovias, Ferrovias e recapeamento e pavimentação de vias urbanas-SG</v>
      </c>
      <c r="E9" s="107">
        <v>3.2000000000000002E-3</v>
      </c>
      <c r="F9" s="107">
        <v>4.0000000000000001E-3</v>
      </c>
      <c r="G9" s="107">
        <v>7.4000000000000003E-3</v>
      </c>
      <c r="I9" s="110"/>
      <c r="J9" s="110"/>
      <c r="K9" s="110"/>
      <c r="L9" s="110"/>
      <c r="M9" s="110"/>
      <c r="N9" s="110"/>
      <c r="O9" s="110"/>
      <c r="P9" s="110"/>
      <c r="Q9" s="110"/>
      <c r="R9" s="110"/>
    </row>
    <row r="10" spans="1:19" x14ac:dyDescent="0.25">
      <c r="A10" s="103" t="s">
        <v>22787</v>
      </c>
      <c r="B10" s="106" t="s">
        <v>22780</v>
      </c>
      <c r="C10" s="103" t="str">
        <f t="shared" si="0"/>
        <v>Construção de Praças Urbanas, Rodovias, Ferrovias e recapeamento e pavimentação de vias urbanas-R</v>
      </c>
      <c r="E10" s="107">
        <v>5.0000000000000001E-3</v>
      </c>
      <c r="F10" s="107">
        <v>5.6000000000000008E-3</v>
      </c>
      <c r="G10" s="107">
        <v>9.7000000000000003E-3</v>
      </c>
      <c r="I10" s="559" t="s">
        <v>22788</v>
      </c>
      <c r="J10" s="559"/>
      <c r="K10" s="559"/>
      <c r="L10" s="559"/>
      <c r="M10" s="559"/>
      <c r="N10" s="559"/>
      <c r="O10" s="559"/>
      <c r="P10" s="559"/>
      <c r="Q10" s="555" t="s">
        <v>22789</v>
      </c>
      <c r="R10" s="555"/>
    </row>
    <row r="11" spans="1:19" ht="12.75" customHeight="1" x14ac:dyDescent="0.25">
      <c r="A11" s="103" t="s">
        <v>22787</v>
      </c>
      <c r="B11" s="106" t="s">
        <v>22783</v>
      </c>
      <c r="C11" s="103" t="str">
        <f t="shared" si="0"/>
        <v>Construção de Praças Urbanas, Rodovias, Ferrovias e recapeamento e pavimentação de vias urbanas-DF</v>
      </c>
      <c r="E11" s="107">
        <v>1.0200000000000001E-2</v>
      </c>
      <c r="F11" s="107">
        <v>1.11E-2</v>
      </c>
      <c r="G11" s="107">
        <v>1.21E-2</v>
      </c>
      <c r="I11" s="560" t="s">
        <v>22790</v>
      </c>
      <c r="J11" s="560"/>
      <c r="K11" s="560"/>
      <c r="L11" s="560"/>
      <c r="M11" s="560"/>
      <c r="N11" s="560"/>
      <c r="O11" s="560"/>
      <c r="P11" s="560"/>
      <c r="Q11" s="561" t="s">
        <v>22791</v>
      </c>
      <c r="R11" s="561"/>
    </row>
    <row r="12" spans="1:19" x14ac:dyDescent="0.25">
      <c r="A12" s="103" t="s">
        <v>22787</v>
      </c>
      <c r="B12" s="106" t="s">
        <v>20799</v>
      </c>
      <c r="C12" s="103" t="str">
        <f t="shared" si="0"/>
        <v>Construção de Praças Urbanas, Rodovias, Ferrovias e recapeamento e pavimentação de vias urbanas-L</v>
      </c>
      <c r="E12" s="107">
        <v>6.6400000000000001E-2</v>
      </c>
      <c r="F12" s="107">
        <v>7.2999999999999995E-2</v>
      </c>
      <c r="G12" s="107">
        <v>8.6899999999999991E-2</v>
      </c>
    </row>
    <row r="13" spans="1:19" ht="15" customHeight="1" x14ac:dyDescent="0.25">
      <c r="A13" s="103" t="s">
        <v>22787</v>
      </c>
      <c r="B13" s="111" t="s">
        <v>22785</v>
      </c>
      <c r="C13" s="103" t="str">
        <f t="shared" si="0"/>
        <v>Construção de Praças Urbanas, Rodovias, Ferrovias e recapeamento e pavimentação de vias urbanas-BDI PAD</v>
      </c>
      <c r="E13" s="107">
        <v>0.19600000000000001</v>
      </c>
      <c r="F13" s="107">
        <v>0.2097</v>
      </c>
      <c r="G13" s="107">
        <v>0.24230000000000002</v>
      </c>
      <c r="I13" s="563" t="s">
        <v>22792</v>
      </c>
      <c r="J13" s="563"/>
      <c r="K13" s="563"/>
      <c r="L13" s="563"/>
      <c r="M13" s="563"/>
      <c r="N13" s="563"/>
      <c r="O13" s="563"/>
      <c r="P13" s="563"/>
      <c r="Q13" s="564">
        <v>0.4</v>
      </c>
      <c r="R13" s="564"/>
    </row>
    <row r="14" spans="1:19" ht="15" customHeight="1" x14ac:dyDescent="0.25">
      <c r="A14" s="103" t="s">
        <v>22790</v>
      </c>
      <c r="B14" s="106" t="s">
        <v>22777</v>
      </c>
      <c r="C14" s="103" t="str">
        <f t="shared" si="0"/>
        <v>Construção de Redes de Abastecimento de Água, Coleta de Esgoto-AC</v>
      </c>
      <c r="E14" s="107">
        <v>3.4300000000000004E-2</v>
      </c>
      <c r="F14" s="107">
        <v>4.9299999999999997E-2</v>
      </c>
      <c r="G14" s="107">
        <v>6.7099999999999993E-2</v>
      </c>
      <c r="I14" s="565" t="s">
        <v>22793</v>
      </c>
      <c r="J14" s="565"/>
      <c r="K14" s="565"/>
      <c r="L14" s="565"/>
      <c r="M14" s="565"/>
      <c r="N14" s="565"/>
      <c r="O14" s="565"/>
      <c r="P14" s="565"/>
      <c r="Q14" s="566">
        <v>0.03</v>
      </c>
      <c r="R14" s="566"/>
    </row>
    <row r="15" spans="1:19" x14ac:dyDescent="0.25">
      <c r="A15" s="103" t="str">
        <f>A14</f>
        <v>Construção de Redes de Abastecimento de Água, Coleta de Esgoto</v>
      </c>
      <c r="B15" s="106" t="s">
        <v>22779</v>
      </c>
      <c r="C15" s="103" t="str">
        <f t="shared" si="0"/>
        <v>Construção de Redes de Abastecimento de Água, Coleta de Esgoto-SG</v>
      </c>
      <c r="E15" s="107">
        <v>2.8000000000000004E-3</v>
      </c>
      <c r="F15" s="107">
        <v>4.8999999999999998E-3</v>
      </c>
      <c r="G15" s="107">
        <v>7.4999999999999997E-3</v>
      </c>
    </row>
    <row r="16" spans="1:19" ht="15" customHeight="1" x14ac:dyDescent="0.25">
      <c r="B16" s="106"/>
      <c r="E16" s="107"/>
      <c r="F16" s="107"/>
      <c r="G16" s="107"/>
      <c r="I16" s="567" t="s">
        <v>22794</v>
      </c>
      <c r="J16" s="567"/>
      <c r="K16" s="567"/>
      <c r="L16" s="567"/>
      <c r="M16" s="567" t="s">
        <v>22795</v>
      </c>
      <c r="N16" s="568" t="s">
        <v>22796</v>
      </c>
      <c r="O16" s="568" t="s">
        <v>22797</v>
      </c>
      <c r="P16" s="569" t="s">
        <v>22798</v>
      </c>
      <c r="Q16" s="569"/>
      <c r="R16" s="569"/>
    </row>
    <row r="17" spans="1:18" x14ac:dyDescent="0.25">
      <c r="A17" s="103" t="str">
        <f>A15</f>
        <v>Construção de Redes de Abastecimento de Água, Coleta de Esgoto</v>
      </c>
      <c r="B17" s="106" t="s">
        <v>22780</v>
      </c>
      <c r="C17" s="103" t="str">
        <f t="shared" ref="C17:C29" si="1">CONCATENATE(A17,"-",B17)</f>
        <v>Construção de Redes de Abastecimento de Água, Coleta de Esgoto-R</v>
      </c>
      <c r="E17" s="107">
        <v>0.01</v>
      </c>
      <c r="F17" s="107">
        <v>1.3899999999999999E-2</v>
      </c>
      <c r="G17" s="107">
        <v>1.7399999999999999E-2</v>
      </c>
      <c r="I17" s="567"/>
      <c r="J17" s="567"/>
      <c r="K17" s="567"/>
      <c r="L17" s="567"/>
      <c r="M17" s="567"/>
      <c r="N17" s="568"/>
      <c r="O17" s="568"/>
      <c r="P17" s="112" t="s">
        <v>22799</v>
      </c>
      <c r="Q17" s="112" t="s">
        <v>22800</v>
      </c>
      <c r="R17" s="113" t="s">
        <v>22801</v>
      </c>
    </row>
    <row r="18" spans="1:18" ht="30.75" customHeight="1" x14ac:dyDescent="0.25">
      <c r="A18" s="103" t="str">
        <f>A17</f>
        <v>Construção de Redes de Abastecimento de Água, Coleta de Esgoto</v>
      </c>
      <c r="B18" s="106" t="s">
        <v>22783</v>
      </c>
      <c r="C18" s="103" t="str">
        <f t="shared" si="1"/>
        <v>Construção de Redes de Abastecimento de Água, Coleta de Esgoto-DF</v>
      </c>
      <c r="E18" s="107">
        <v>9.3999999999999986E-3</v>
      </c>
      <c r="F18" s="107">
        <v>9.8999999999999991E-3</v>
      </c>
      <c r="G18" s="107">
        <v>1.1699999999999999E-2</v>
      </c>
      <c r="I18" s="570" t="str">
        <f>IF($I$11=$A$58,"Encargos Sociais incidentes sobre a mão de obra","Administração Central")</f>
        <v>Administração Central</v>
      </c>
      <c r="J18" s="570"/>
      <c r="K18" s="570"/>
      <c r="L18" s="570"/>
      <c r="M18" s="114" t="str">
        <f>IF($I$11=$A$58,"K1","AC")</f>
        <v>AC</v>
      </c>
      <c r="N18" s="115">
        <v>4.7500000000000001E-2</v>
      </c>
      <c r="O18" s="116" t="s">
        <v>406</v>
      </c>
      <c r="P18" s="117">
        <f>VLOOKUP(CONCATENATE(I$11,"-",M18),$C$2:$G$49,3,FALSE)</f>
        <v>3.4300000000000004E-2</v>
      </c>
      <c r="Q18" s="117">
        <f>VLOOKUP(CONCATENATE(I$11,"-",M18),$C$2:$G$49,4,FALSE)</f>
        <v>4.9299999999999997E-2</v>
      </c>
      <c r="R18" s="117">
        <f>VLOOKUP(CONCATENATE(I$11,"-",M18),$C$2:$G$49,5,FALSE)</f>
        <v>6.7099999999999993E-2</v>
      </c>
    </row>
    <row r="19" spans="1:18" ht="30.75" customHeight="1" x14ac:dyDescent="0.25">
      <c r="A19" s="103" t="str">
        <f>A18</f>
        <v>Construção de Redes de Abastecimento de Água, Coleta de Esgoto</v>
      </c>
      <c r="B19" s="106" t="s">
        <v>20799</v>
      </c>
      <c r="C19" s="103" t="str">
        <f t="shared" si="1"/>
        <v>Construção de Redes de Abastecimento de Água, Coleta de Esgoto-L</v>
      </c>
      <c r="E19" s="107">
        <v>6.7400000000000002E-2</v>
      </c>
      <c r="F19" s="107">
        <v>8.0399999999999985E-2</v>
      </c>
      <c r="G19" s="107">
        <v>9.4E-2</v>
      </c>
      <c r="I19" s="570" t="str">
        <f>IF($I$11=$A$58,"Administração Central da empresa ou consultoria - overhead","Seguro e Garantia")</f>
        <v>Seguro e Garantia</v>
      </c>
      <c r="J19" s="570"/>
      <c r="K19" s="570"/>
      <c r="L19" s="570"/>
      <c r="M19" s="114" t="str">
        <f>IF($I$11=$A$58,"K2","SG")</f>
        <v>SG</v>
      </c>
      <c r="N19" s="115">
        <v>5.0000000000000001E-3</v>
      </c>
      <c r="O19" s="116" t="s">
        <v>406</v>
      </c>
      <c r="P19" s="117">
        <f>VLOOKUP(CONCATENATE(I$11,"-",M19),$C$2:$G$49,3,FALSE)</f>
        <v>2.8000000000000004E-3</v>
      </c>
      <c r="Q19" s="117">
        <f>VLOOKUP(CONCATENATE(I$11,"-",M19),$C$2:$G$49,4,FALSE)</f>
        <v>4.8999999999999998E-3</v>
      </c>
      <c r="R19" s="117">
        <f>VLOOKUP(CONCATENATE(I$11,"-",M19),$C$2:$G$49,5,FALSE)</f>
        <v>7.4999999999999997E-3</v>
      </c>
    </row>
    <row r="20" spans="1:18" ht="30.75" customHeight="1" x14ac:dyDescent="0.25">
      <c r="A20" s="103" t="str">
        <f>A19</f>
        <v>Construção de Redes de Abastecimento de Água, Coleta de Esgoto</v>
      </c>
      <c r="B20" s="111" t="s">
        <v>22785</v>
      </c>
      <c r="C20" s="103" t="str">
        <f t="shared" si="1"/>
        <v>Construção de Redes de Abastecimento de Água, Coleta de Esgoto-BDI PAD</v>
      </c>
      <c r="E20" s="107">
        <v>0.20760000000000001</v>
      </c>
      <c r="F20" s="107">
        <v>0.24179999999999999</v>
      </c>
      <c r="G20" s="107">
        <v>0.26440000000000002</v>
      </c>
      <c r="I20" s="570" t="str">
        <f>IF($I$11=$A$58,"","Risco")</f>
        <v>Risco</v>
      </c>
      <c r="J20" s="570"/>
      <c r="K20" s="570"/>
      <c r="L20" s="570"/>
      <c r="M20" s="114" t="str">
        <f>IF($I$11=$A$58,"","R")</f>
        <v>R</v>
      </c>
      <c r="N20" s="115">
        <v>1.4E-2</v>
      </c>
      <c r="O20" s="116" t="s">
        <v>406</v>
      </c>
      <c r="P20" s="117">
        <f>VLOOKUP(CONCATENATE(I$11,"-",M20),$C$2:$G$49,3,FALSE)</f>
        <v>0.01</v>
      </c>
      <c r="Q20" s="117">
        <f>VLOOKUP(CONCATENATE(I$11,"-",M20),$C$2:$G$49,4,FALSE)</f>
        <v>1.3899999999999999E-2</v>
      </c>
      <c r="R20" s="117">
        <f>VLOOKUP(CONCATENATE(I$11,"-",M20),$C$2:$G$49,5,FALSE)</f>
        <v>1.7399999999999999E-2</v>
      </c>
    </row>
    <row r="21" spans="1:18" ht="30.75" customHeight="1" x14ac:dyDescent="0.25">
      <c r="A21" s="103" t="s">
        <v>22802</v>
      </c>
      <c r="B21" s="106" t="s">
        <v>22777</v>
      </c>
      <c r="C21" s="103" t="str">
        <f t="shared" si="1"/>
        <v>Construção e Manutenção de Estações e Redes de Distribuição de Energia Elétrica-AC</v>
      </c>
      <c r="E21" s="107">
        <v>5.2900000000000003E-2</v>
      </c>
      <c r="F21" s="107">
        <v>5.9200000000000003E-2</v>
      </c>
      <c r="G21" s="107">
        <v>7.9299999999999995E-2</v>
      </c>
      <c r="I21" s="570" t="str">
        <f>IF($I$11=$A$58,"","Despesas Financeiras")</f>
        <v>Despesas Financeiras</v>
      </c>
      <c r="J21" s="570"/>
      <c r="K21" s="570"/>
      <c r="L21" s="570"/>
      <c r="M21" s="114" t="str">
        <f>IF($I$11=$A$58,"","DF")</f>
        <v>DF</v>
      </c>
      <c r="N21" s="115">
        <v>0.01</v>
      </c>
      <c r="O21" s="116" t="s">
        <v>406</v>
      </c>
      <c r="P21" s="117">
        <f>VLOOKUP(CONCATENATE(I$11,"-",M21),$C$2:$G$49,3,FALSE)</f>
        <v>9.3999999999999986E-3</v>
      </c>
      <c r="Q21" s="117">
        <f>VLOOKUP(CONCATENATE(I$11,"-",M21),$C$2:$G$49,4,FALSE)</f>
        <v>9.8999999999999991E-3</v>
      </c>
      <c r="R21" s="117">
        <f>VLOOKUP(CONCATENATE(I$11,"-",M21),$C$2:$G$49,5,FALSE)</f>
        <v>1.1699999999999999E-2</v>
      </c>
    </row>
    <row r="22" spans="1:18" ht="30.75" customHeight="1" x14ac:dyDescent="0.25">
      <c r="A22" s="103" t="str">
        <f>A21</f>
        <v>Construção e Manutenção de Estações e Redes de Distribuição de Energia Elétrica</v>
      </c>
      <c r="B22" s="106" t="s">
        <v>22779</v>
      </c>
      <c r="C22" s="103" t="str">
        <f t="shared" si="1"/>
        <v>Construção e Manutenção de Estações e Redes de Distribuição de Energia Elétrica-SG</v>
      </c>
      <c r="E22" s="107">
        <v>2.5000000000000001E-3</v>
      </c>
      <c r="F22" s="107">
        <v>5.1000000000000004E-3</v>
      </c>
      <c r="G22" s="107">
        <v>5.6000000000000008E-3</v>
      </c>
      <c r="I22" s="570" t="str">
        <f>IF($I$11=$A$58,"Margem bruta da empresa de consultoria","Lucro")</f>
        <v>Lucro</v>
      </c>
      <c r="J22" s="570"/>
      <c r="K22" s="570"/>
      <c r="L22" s="570"/>
      <c r="M22" s="114" t="str">
        <f>IF($I$11=$A$58,"K3","L")</f>
        <v>L</v>
      </c>
      <c r="N22" s="115">
        <v>0.08</v>
      </c>
      <c r="O22" s="116" t="s">
        <v>406</v>
      </c>
      <c r="P22" s="117">
        <f>VLOOKUP(CONCATENATE(I$11,"-",M22),$C$2:$G$49,3,FALSE)</f>
        <v>6.7400000000000002E-2</v>
      </c>
      <c r="Q22" s="117">
        <f>VLOOKUP(CONCATENATE(I$11,"-",M22),$C$2:$G$49,4,FALSE)</f>
        <v>8.0399999999999985E-2</v>
      </c>
      <c r="R22" s="117">
        <f>VLOOKUP(CONCATENATE(I$11,"-",M22),$C$2:$G$49,5,FALSE)</f>
        <v>9.4E-2</v>
      </c>
    </row>
    <row r="23" spans="1:18" ht="30.75" customHeight="1" x14ac:dyDescent="0.25">
      <c r="A23" s="103" t="str">
        <f>A22</f>
        <v>Construção e Manutenção de Estações e Redes de Distribuição de Energia Elétrica</v>
      </c>
      <c r="B23" s="106" t="s">
        <v>22780</v>
      </c>
      <c r="C23" s="103" t="str">
        <f t="shared" si="1"/>
        <v>Construção e Manutenção de Estações e Redes de Distribuição de Energia Elétrica-R</v>
      </c>
      <c r="E23" s="107">
        <v>0.01</v>
      </c>
      <c r="F23" s="107">
        <v>1.4800000000000001E-2</v>
      </c>
      <c r="G23" s="107">
        <v>1.9699999999999999E-2</v>
      </c>
      <c r="I23" s="562" t="s">
        <v>22803</v>
      </c>
      <c r="J23" s="562"/>
      <c r="K23" s="562"/>
      <c r="L23" s="562"/>
      <c r="M23" s="114" t="s">
        <v>22804</v>
      </c>
      <c r="N23" s="115">
        <v>3.6499999999999998E-2</v>
      </c>
      <c r="O23" s="116" t="s">
        <v>406</v>
      </c>
      <c r="P23" s="117">
        <v>3.6499999999999998E-2</v>
      </c>
      <c r="Q23" s="117">
        <v>3.6499999999999998E-2</v>
      </c>
      <c r="R23" s="117">
        <v>3.6499999999999998E-2</v>
      </c>
    </row>
    <row r="24" spans="1:18" ht="30.75" customHeight="1" x14ac:dyDescent="0.25">
      <c r="A24" s="103" t="str">
        <f>A23</f>
        <v>Construção e Manutenção de Estações e Redes de Distribuição de Energia Elétrica</v>
      </c>
      <c r="B24" s="106" t="s">
        <v>22783</v>
      </c>
      <c r="C24" s="103" t="str">
        <f t="shared" si="1"/>
        <v>Construção e Manutenção de Estações e Redes de Distribuição de Energia Elétrica-DF</v>
      </c>
      <c r="E24" s="107">
        <v>1.01E-2</v>
      </c>
      <c r="F24" s="107">
        <v>1.0700000000000001E-2</v>
      </c>
      <c r="G24" s="107">
        <v>1.11E-2</v>
      </c>
      <c r="I24" s="570" t="s">
        <v>22805</v>
      </c>
      <c r="J24" s="570"/>
      <c r="K24" s="570"/>
      <c r="L24" s="570"/>
      <c r="M24" s="114" t="s">
        <v>22806</v>
      </c>
      <c r="N24" s="117">
        <v>0.03</v>
      </c>
      <c r="O24" s="116" t="s">
        <v>406</v>
      </c>
      <c r="P24" s="117">
        <v>0</v>
      </c>
      <c r="Q24" s="117">
        <v>2.5000000000000001E-2</v>
      </c>
      <c r="R24" s="117">
        <v>0.05</v>
      </c>
    </row>
    <row r="25" spans="1:18" ht="30.75" customHeight="1" x14ac:dyDescent="0.25">
      <c r="A25" s="103" t="str">
        <f>A24</f>
        <v>Construção e Manutenção de Estações e Redes de Distribuição de Energia Elétrica</v>
      </c>
      <c r="B25" s="106" t="s">
        <v>20799</v>
      </c>
      <c r="C25" s="103" t="str">
        <f t="shared" si="1"/>
        <v>Construção e Manutenção de Estações e Redes de Distribuição de Energia Elétrica-L</v>
      </c>
      <c r="E25" s="107">
        <v>0.08</v>
      </c>
      <c r="F25" s="107">
        <v>8.3100000000000007E-2</v>
      </c>
      <c r="G25" s="107">
        <v>9.5100000000000004E-2</v>
      </c>
      <c r="I25" s="570" t="s">
        <v>22807</v>
      </c>
      <c r="J25" s="570"/>
      <c r="K25" s="570"/>
      <c r="L25" s="570"/>
      <c r="M25" s="114" t="s">
        <v>22808</v>
      </c>
      <c r="N25" s="117">
        <f>IF(Q11="Sim",4.5%,0%)</f>
        <v>0</v>
      </c>
      <c r="O25" s="116" t="str">
        <f>IF(AND(N25&gt;=P25,N25&lt;=R25),"OK","Não OK")</f>
        <v>OK</v>
      </c>
      <c r="P25" s="118">
        <v>0</v>
      </c>
      <c r="Q25" s="118">
        <v>4.4999999999999998E-2</v>
      </c>
      <c r="R25" s="118">
        <v>4.4999999999999998E-2</v>
      </c>
    </row>
    <row r="26" spans="1:18" ht="30.75" customHeight="1" x14ac:dyDescent="0.25">
      <c r="A26" s="103" t="str">
        <f>A25</f>
        <v>Construção e Manutenção de Estações e Redes de Distribuição de Energia Elétrica</v>
      </c>
      <c r="B26" s="111" t="s">
        <v>22785</v>
      </c>
      <c r="C26" s="103" t="str">
        <f t="shared" si="1"/>
        <v>Construção e Manutenção de Estações e Redes de Distribuição de Energia Elétrica-BDI PAD</v>
      </c>
      <c r="E26" s="107">
        <v>0.24</v>
      </c>
      <c r="F26" s="107">
        <v>0.25840000000000002</v>
      </c>
      <c r="G26" s="107">
        <v>0.27860000000000001</v>
      </c>
      <c r="I26" s="570" t="s">
        <v>22809</v>
      </c>
      <c r="J26" s="570"/>
      <c r="K26" s="570"/>
      <c r="L26" s="570"/>
      <c r="M26" s="119" t="s">
        <v>22785</v>
      </c>
      <c r="N26" s="117">
        <f>ROUND((((1+N18+N19+N20)*(1+N21)*(1+N22)/(1-(N23+N24)))-1),4)</f>
        <v>0.2462</v>
      </c>
      <c r="O26" s="116" t="str">
        <f>IF(OR($I$11=$A$58,AND(N26&gt;=P26,N26&lt;=R26)),"OK","NÃO OK")</f>
        <v>OK</v>
      </c>
      <c r="P26" s="117">
        <f>VLOOKUP(CONCATENATE($I$11,"-",$M26),$C$2:$G$49,3,FALSE)</f>
        <v>0.20760000000000001</v>
      </c>
      <c r="Q26" s="117">
        <f>VLOOKUP(CONCATENATE($I$11,"-",$M26),$C$2:$G$49,4,FALSE)</f>
        <v>0.24179999999999999</v>
      </c>
      <c r="R26" s="117">
        <f>VLOOKUP(CONCATENATE($I$11,"-",$M26),$C$2:$G$49,5,FALSE)</f>
        <v>0.26440000000000002</v>
      </c>
    </row>
    <row r="27" spans="1:18" ht="30" customHeight="1" x14ac:dyDescent="0.25">
      <c r="A27" s="103" t="s">
        <v>22810</v>
      </c>
      <c r="B27" s="106" t="s">
        <v>22777</v>
      </c>
      <c r="C27" s="103" t="str">
        <f t="shared" si="1"/>
        <v>Obras Portuárias, Marítimas e Fluviais-AC</v>
      </c>
      <c r="E27" s="107">
        <v>0.04</v>
      </c>
      <c r="F27" s="107">
        <v>5.5199999999999999E-2</v>
      </c>
      <c r="G27" s="107">
        <v>7.85E-2</v>
      </c>
      <c r="I27" s="572" t="s">
        <v>22811</v>
      </c>
      <c r="J27" s="572"/>
      <c r="K27" s="572"/>
      <c r="L27" s="572"/>
      <c r="M27" s="120" t="s">
        <v>22812</v>
      </c>
      <c r="N27" s="121">
        <f>ROUND((((1+N18+N19+N20)*(1+N21)*(1+N22)/(1-(N23+N24+N25)))-1),4)</f>
        <v>0.2462</v>
      </c>
      <c r="O27" s="122" t="str">
        <f>IF(Q11&lt;&gt;"Sim","",IF(COUNTIF($O$18:$O$26,"NÃO OK")&gt;0,"NÃO OK","OK"))</f>
        <v/>
      </c>
      <c r="P27" s="573"/>
      <c r="Q27" s="573"/>
      <c r="R27" s="573"/>
    </row>
    <row r="28" spans="1:18" x14ac:dyDescent="0.25">
      <c r="A28" s="103" t="str">
        <f>A27</f>
        <v>Obras Portuárias, Marítimas e Fluviais</v>
      </c>
      <c r="B28" s="106" t="s">
        <v>22779</v>
      </c>
      <c r="C28" s="103" t="str">
        <f t="shared" si="1"/>
        <v>Obras Portuárias, Marítimas e Fluviais-SG</v>
      </c>
      <c r="E28" s="107">
        <v>8.1000000000000013E-3</v>
      </c>
      <c r="F28" s="107">
        <v>1.2199999999999999E-2</v>
      </c>
      <c r="G28" s="107">
        <v>1.9900000000000001E-2</v>
      </c>
    </row>
    <row r="29" spans="1:18" ht="27.75" customHeight="1" x14ac:dyDescent="0.25">
      <c r="A29" s="103" t="str">
        <f>A28</f>
        <v>Obras Portuárias, Marítimas e Fluviais</v>
      </c>
      <c r="B29" s="106" t="s">
        <v>22780</v>
      </c>
      <c r="C29" s="103" t="str">
        <f t="shared" si="1"/>
        <v>Obras Portuárias, Marítimas e Fluviais-R</v>
      </c>
      <c r="E29" s="107">
        <v>1.46E-2</v>
      </c>
      <c r="F29" s="107">
        <v>2.3199999999999998E-2</v>
      </c>
      <c r="G29" s="107">
        <v>3.1600000000000003E-2</v>
      </c>
      <c r="I29" s="574" t="s">
        <v>22813</v>
      </c>
      <c r="J29" s="574"/>
      <c r="K29" s="574"/>
      <c r="L29" s="574"/>
      <c r="M29" s="574"/>
      <c r="N29" s="574"/>
      <c r="O29" s="574"/>
      <c r="P29" s="574"/>
      <c r="Q29" s="574"/>
      <c r="R29" s="574"/>
    </row>
    <row r="30" spans="1:18" ht="27.75" customHeight="1" x14ac:dyDescent="0.25">
      <c r="B30" s="106"/>
      <c r="E30" s="107"/>
      <c r="F30" s="107"/>
      <c r="G30" s="107"/>
      <c r="I30" s="123"/>
      <c r="J30" s="123"/>
      <c r="K30" s="123"/>
      <c r="L30" s="575" t="str">
        <f>IF(Q11="Sim","BDI.DES =","BDI.PAD =")</f>
        <v>BDI.PAD =</v>
      </c>
      <c r="M30" s="576" t="str">
        <f>IF($I$11=$A$58,"(1+K1+K2)*(1+K3)","(1+AC + S + R + G)*(1 + DF)*(1+L)")</f>
        <v>(1+AC + S + R + G)*(1 + DF)*(1+L)</v>
      </c>
      <c r="N30" s="576"/>
      <c r="O30" s="576"/>
      <c r="P30" s="577" t="s">
        <v>22814</v>
      </c>
      <c r="Q30" s="123"/>
      <c r="R30" s="123"/>
    </row>
    <row r="31" spans="1:18" ht="27.75" customHeight="1" x14ac:dyDescent="0.25">
      <c r="B31" s="106"/>
      <c r="E31" s="107"/>
      <c r="F31" s="107"/>
      <c r="G31" s="107"/>
      <c r="I31" s="123"/>
      <c r="J31" s="123"/>
      <c r="K31" s="123"/>
      <c r="L31" s="575"/>
      <c r="M31" s="578" t="str">
        <f>IF(Q11="Sim","(1-CP-ISS-CRPB)","(1-CP-ISS)")</f>
        <v>(1-CP-ISS)</v>
      </c>
      <c r="N31" s="578"/>
      <c r="O31" s="578"/>
      <c r="P31" s="577"/>
      <c r="Q31" s="123"/>
      <c r="R31" s="123"/>
    </row>
    <row r="32" spans="1:18" ht="20.100000000000001" customHeight="1" x14ac:dyDescent="0.25">
      <c r="A32" s="103" t="str">
        <f>A29</f>
        <v>Obras Portuárias, Marítimas e Fluviais</v>
      </c>
      <c r="B32" s="106" t="s">
        <v>22783</v>
      </c>
      <c r="C32" s="103" t="str">
        <f>CONCATENATE(A32,"-",B32)</f>
        <v>Obras Portuárias, Marítimas e Fluviais-DF</v>
      </c>
      <c r="E32" s="107">
        <v>9.3999999999999986E-3</v>
      </c>
      <c r="F32" s="107">
        <v>1.0200000000000001E-2</v>
      </c>
      <c r="G32" s="107">
        <v>1.3300000000000001E-2</v>
      </c>
      <c r="I32" s="124"/>
      <c r="J32" s="124"/>
      <c r="K32" s="124"/>
      <c r="L32" s="124"/>
      <c r="M32" s="124"/>
      <c r="N32" s="124"/>
      <c r="O32" s="124"/>
      <c r="P32" s="124"/>
      <c r="Q32" s="124"/>
      <c r="R32" s="124"/>
    </row>
    <row r="33" spans="1:18" ht="50.1" customHeight="1" x14ac:dyDescent="0.25">
      <c r="A33" s="103" t="str">
        <f>A32</f>
        <v>Obras Portuárias, Marítimas e Fluviais</v>
      </c>
      <c r="B33" s="106" t="s">
        <v>20799</v>
      </c>
      <c r="C33" s="103" t="str">
        <f>CONCATENATE(A33,"-",B33)</f>
        <v>Obras Portuárias, Marítimas e Fluviais-L</v>
      </c>
      <c r="E33" s="107">
        <v>7.1399999999999991E-2</v>
      </c>
      <c r="F33" s="107">
        <v>8.4000000000000005E-2</v>
      </c>
      <c r="G33" s="107">
        <v>0.1043</v>
      </c>
      <c r="I33" s="579" t="str">
        <f>CONCATENATE("Declaro para os devidos fins que, conforme legislação tributária municipal, a base de cálculo para ",I11,", é de ",Q13*100,"%, com a respectiva alíquota de ",Q14*100,"%.")</f>
        <v>Declaro para os devidos fins que, conforme legislação tributária municipal, a base de cálculo para Construção de Redes de Abastecimento de Água, Coleta de Esgoto, é de 40%, com a respectiva alíquota de 3%.</v>
      </c>
      <c r="J33" s="579"/>
      <c r="K33" s="579"/>
      <c r="L33" s="579"/>
      <c r="M33" s="579"/>
      <c r="N33" s="579"/>
      <c r="O33" s="579"/>
      <c r="P33" s="579"/>
      <c r="Q33" s="579"/>
      <c r="R33" s="579"/>
    </row>
    <row r="34" spans="1:18" ht="22.5" customHeight="1" x14ac:dyDescent="0.25">
      <c r="A34" s="103" t="str">
        <f>A33</f>
        <v>Obras Portuárias, Marítimas e Fluviais</v>
      </c>
      <c r="B34" s="111" t="s">
        <v>22785</v>
      </c>
      <c r="C34" s="103" t="str">
        <f>CONCATENATE(A34,"-",B34)</f>
        <v>Obras Portuárias, Marítimas e Fluviais-BDI PAD</v>
      </c>
      <c r="E34" s="107">
        <v>0.22800000000000001</v>
      </c>
      <c r="F34" s="107">
        <v>0.27479999999999999</v>
      </c>
      <c r="G34" s="107">
        <v>0.3095</v>
      </c>
    </row>
    <row r="35" spans="1:18" x14ac:dyDescent="0.25">
      <c r="B35" s="111"/>
      <c r="E35" s="107"/>
      <c r="F35" s="107"/>
      <c r="G35" s="107"/>
      <c r="I35" s="103" t="s">
        <v>22815</v>
      </c>
    </row>
    <row r="36" spans="1:18" ht="49.5" customHeight="1" x14ac:dyDescent="0.25">
      <c r="B36" s="111"/>
      <c r="E36" s="107"/>
      <c r="F36" s="107"/>
      <c r="G36" s="107"/>
      <c r="I36" s="571"/>
      <c r="J36" s="571"/>
      <c r="K36" s="571"/>
      <c r="L36" s="571"/>
      <c r="M36" s="571"/>
      <c r="N36" s="571"/>
      <c r="O36" s="571"/>
      <c r="P36" s="571"/>
      <c r="Q36" s="571"/>
      <c r="R36" s="571"/>
    </row>
    <row r="37" spans="1:18" x14ac:dyDescent="0.25">
      <c r="B37" s="111"/>
      <c r="E37" s="107"/>
      <c r="F37" s="107"/>
      <c r="G37" s="107"/>
    </row>
    <row r="38" spans="1:18" x14ac:dyDescent="0.25">
      <c r="A38" s="103" t="s">
        <v>22816</v>
      </c>
      <c r="B38" s="106" t="s">
        <v>22777</v>
      </c>
      <c r="C38" s="103" t="str">
        <f t="shared" ref="C38:C49" si="2">CONCATENATE(A38,"-",B38)</f>
        <v>Fornecimento de Materiais e Equipamentos-AC</v>
      </c>
      <c r="E38" s="107">
        <v>1.4999999999999999E-2</v>
      </c>
      <c r="F38" s="107">
        <v>3.4500000000000003E-2</v>
      </c>
      <c r="G38" s="107">
        <v>4.4900000000000002E-2</v>
      </c>
      <c r="I38" s="582" t="s">
        <v>22817</v>
      </c>
      <c r="J38" s="582"/>
      <c r="K38" s="582"/>
      <c r="L38" s="582"/>
      <c r="R38" s="125" t="s">
        <v>22818</v>
      </c>
    </row>
    <row r="39" spans="1:18" x14ac:dyDescent="0.25">
      <c r="A39" s="103" t="str">
        <f>A38</f>
        <v>Fornecimento de Materiais e Equipamentos</v>
      </c>
      <c r="B39" s="106" t="s">
        <v>22779</v>
      </c>
      <c r="C39" s="103" t="str">
        <f t="shared" si="2"/>
        <v>Fornecimento de Materiais e Equipamentos-SG</v>
      </c>
      <c r="E39" s="107">
        <v>3.0000000000000001E-3</v>
      </c>
      <c r="F39" s="107">
        <v>4.7999999999999996E-3</v>
      </c>
      <c r="G39" s="107">
        <v>8.199999999999999E-3</v>
      </c>
      <c r="I39" s="583" t="s">
        <v>22819</v>
      </c>
      <c r="J39" s="583"/>
      <c r="K39" s="583"/>
      <c r="L39" s="583"/>
      <c r="M39" s="583"/>
      <c r="N39" s="583"/>
      <c r="O39" s="583"/>
      <c r="P39" s="584">
        <f ca="1">TODAY()</f>
        <v>45601</v>
      </c>
      <c r="Q39" s="584"/>
      <c r="R39" s="584"/>
    </row>
    <row r="40" spans="1:18" x14ac:dyDescent="0.25">
      <c r="A40" s="103" t="str">
        <f>A39</f>
        <v>Fornecimento de Materiais e Equipamentos</v>
      </c>
      <c r="B40" s="106" t="s">
        <v>22780</v>
      </c>
      <c r="C40" s="103" t="str">
        <f t="shared" si="2"/>
        <v>Fornecimento de Materiais e Equipamentos-R</v>
      </c>
      <c r="E40" s="107">
        <v>5.6000000000000008E-3</v>
      </c>
      <c r="F40" s="107">
        <v>8.5000000000000006E-3</v>
      </c>
      <c r="G40" s="107">
        <v>8.8999999999999999E-3</v>
      </c>
    </row>
    <row r="41" spans="1:18" ht="31.5" customHeight="1" x14ac:dyDescent="0.25">
      <c r="A41" s="103" t="str">
        <f>A40</f>
        <v>Fornecimento de Materiais e Equipamentos</v>
      </c>
      <c r="B41" s="106" t="s">
        <v>22783</v>
      </c>
      <c r="C41" s="103" t="str">
        <f t="shared" si="2"/>
        <v>Fornecimento de Materiais e Equipamentos-DF</v>
      </c>
      <c r="E41" s="107">
        <v>8.5000000000000006E-3</v>
      </c>
      <c r="F41" s="107">
        <v>8.5000000000000006E-3</v>
      </c>
      <c r="G41" s="107">
        <v>1.11E-2</v>
      </c>
      <c r="I41" s="585"/>
      <c r="J41" s="585"/>
      <c r="K41" s="585"/>
      <c r="L41" s="585"/>
      <c r="M41" s="126"/>
      <c r="N41" s="126"/>
      <c r="O41" s="585"/>
      <c r="P41" s="585"/>
      <c r="Q41" s="585"/>
      <c r="R41" s="585"/>
    </row>
    <row r="42" spans="1:18" x14ac:dyDescent="0.25">
      <c r="A42" s="103" t="str">
        <f>A41</f>
        <v>Fornecimento de Materiais e Equipamentos</v>
      </c>
      <c r="B42" s="106" t="s">
        <v>20799</v>
      </c>
      <c r="C42" s="103" t="str">
        <f t="shared" si="2"/>
        <v>Fornecimento de Materiais e Equipamentos-L</v>
      </c>
      <c r="E42" s="107">
        <v>3.5000000000000003E-2</v>
      </c>
      <c r="F42" s="107">
        <v>5.1100000000000007E-2</v>
      </c>
      <c r="G42" s="107">
        <v>6.2199999999999998E-2</v>
      </c>
      <c r="I42" s="586" t="s">
        <v>22820</v>
      </c>
      <c r="J42" s="586"/>
      <c r="K42" s="586"/>
      <c r="L42" s="586"/>
      <c r="O42" s="586" t="s">
        <v>22821</v>
      </c>
      <c r="P42" s="586"/>
      <c r="Q42" s="586"/>
      <c r="R42" s="586"/>
    </row>
    <row r="43" spans="1:18" ht="15" customHeight="1" x14ac:dyDescent="0.25">
      <c r="A43" s="103" t="str">
        <f>A42</f>
        <v>Fornecimento de Materiais e Equipamentos</v>
      </c>
      <c r="B43" s="111" t="s">
        <v>22785</v>
      </c>
      <c r="C43" s="103" t="str">
        <f t="shared" si="2"/>
        <v>Fornecimento de Materiais e Equipamentos-BDI PAD</v>
      </c>
      <c r="E43" s="107">
        <v>0.111</v>
      </c>
      <c r="F43" s="107">
        <v>0.14019999999999999</v>
      </c>
      <c r="G43" s="107">
        <v>0.16800000000000001</v>
      </c>
      <c r="I43" s="127" t="s">
        <v>22822</v>
      </c>
      <c r="J43" s="128"/>
      <c r="K43" s="128"/>
      <c r="L43" s="128"/>
      <c r="M43" s="126"/>
      <c r="N43" s="126"/>
      <c r="O43" s="127" t="s">
        <v>22823</v>
      </c>
      <c r="P43" s="580"/>
      <c r="Q43" s="580"/>
      <c r="R43" s="580"/>
    </row>
    <row r="44" spans="1:18" x14ac:dyDescent="0.25">
      <c r="A44" s="103" t="s">
        <v>22824</v>
      </c>
      <c r="B44" s="106" t="s">
        <v>22825</v>
      </c>
      <c r="C44" s="103" t="str">
        <f t="shared" si="2"/>
        <v>Estudos e Projetos, Planos e Gerenciamento e outros correlatos-K1</v>
      </c>
      <c r="E44" s="107" t="s">
        <v>406</v>
      </c>
      <c r="F44" s="107" t="s">
        <v>406</v>
      </c>
      <c r="G44" s="107" t="s">
        <v>406</v>
      </c>
      <c r="I44" s="129" t="s">
        <v>22826</v>
      </c>
      <c r="J44" s="128"/>
      <c r="K44" s="128"/>
      <c r="L44" s="128"/>
      <c r="M44" s="126"/>
      <c r="N44" s="126"/>
      <c r="O44" s="127" t="s">
        <v>22827</v>
      </c>
      <c r="P44" s="580"/>
      <c r="Q44" s="580"/>
      <c r="R44" s="580"/>
    </row>
    <row r="45" spans="1:18" x14ac:dyDescent="0.25">
      <c r="A45" s="103" t="str">
        <f>A44</f>
        <v>Estudos e Projetos, Planos e Gerenciamento e outros correlatos</v>
      </c>
      <c r="B45" s="106" t="s">
        <v>22828</v>
      </c>
      <c r="C45" s="103" t="str">
        <f t="shared" si="2"/>
        <v>Estudos e Projetos, Planos e Gerenciamento e outros correlatos-K2</v>
      </c>
      <c r="E45" s="107" t="s">
        <v>406</v>
      </c>
      <c r="F45" s="107">
        <v>0.2</v>
      </c>
      <c r="G45" s="107" t="s">
        <v>406</v>
      </c>
      <c r="I45" s="130" t="s">
        <v>22829</v>
      </c>
      <c r="J45" s="581"/>
      <c r="K45" s="581"/>
      <c r="L45" s="581"/>
      <c r="M45" s="126"/>
      <c r="N45" s="126"/>
      <c r="O45" s="126"/>
      <c r="P45" s="126"/>
      <c r="Q45" s="126"/>
      <c r="R45" s="126"/>
    </row>
    <row r="46" spans="1:18" x14ac:dyDescent="0.25">
      <c r="A46" s="103" t="str">
        <f>A45</f>
        <v>Estudos e Projetos, Planos e Gerenciamento e outros correlatos</v>
      </c>
      <c r="B46" s="106"/>
      <c r="C46" s="103" t="str">
        <f t="shared" si="2"/>
        <v>Estudos e Projetos, Planos e Gerenciamento e outros correlatos-</v>
      </c>
      <c r="E46" s="107" t="s">
        <v>406</v>
      </c>
      <c r="F46" s="107" t="s">
        <v>406</v>
      </c>
      <c r="G46" s="107" t="s">
        <v>406</v>
      </c>
    </row>
    <row r="47" spans="1:18" hidden="1" x14ac:dyDescent="0.25">
      <c r="A47" s="103" t="str">
        <f>A46</f>
        <v>Estudos e Projetos, Planos e Gerenciamento e outros correlatos</v>
      </c>
      <c r="B47" s="106"/>
      <c r="C47" s="103" t="str">
        <f t="shared" si="2"/>
        <v>Estudos e Projetos, Planos e Gerenciamento e outros correlatos-</v>
      </c>
      <c r="E47" s="107" t="s">
        <v>406</v>
      </c>
      <c r="F47" s="107" t="s">
        <v>406</v>
      </c>
      <c r="G47" s="107" t="s">
        <v>406</v>
      </c>
    </row>
    <row r="48" spans="1:18" hidden="1" x14ac:dyDescent="0.25">
      <c r="A48" s="103" t="str">
        <f>A47</f>
        <v>Estudos e Projetos, Planos e Gerenciamento e outros correlatos</v>
      </c>
      <c r="B48" s="106" t="s">
        <v>22830</v>
      </c>
      <c r="C48" s="103" t="str">
        <f t="shared" si="2"/>
        <v>Estudos e Projetos, Planos e Gerenciamento e outros correlatos-K3</v>
      </c>
      <c r="E48" s="107" t="s">
        <v>406</v>
      </c>
      <c r="F48" s="107">
        <v>0.12</v>
      </c>
      <c r="G48" s="107" t="s">
        <v>406</v>
      </c>
    </row>
    <row r="49" spans="1:7" ht="76.5" hidden="1" x14ac:dyDescent="0.25">
      <c r="A49" s="103" t="str">
        <f>A48</f>
        <v>Estudos e Projetos, Planos e Gerenciamento e outros correlatos</v>
      </c>
      <c r="B49" s="111" t="s">
        <v>22785</v>
      </c>
      <c r="C49" s="103" t="str">
        <f t="shared" si="2"/>
        <v>Estudos e Projetos, Planos e Gerenciamento e outros correlatos-BDI PAD</v>
      </c>
      <c r="E49" s="107" t="s">
        <v>406</v>
      </c>
      <c r="F49" s="107" t="s">
        <v>406</v>
      </c>
      <c r="G49" s="107" t="s">
        <v>406</v>
      </c>
    </row>
    <row r="50" spans="1:7" x14ac:dyDescent="0.25"/>
    <row r="51" spans="1:7" x14ac:dyDescent="0.25"/>
    <row r="52" spans="1:7" hidden="1" x14ac:dyDescent="0.25">
      <c r="A52" s="103" t="s">
        <v>22776</v>
      </c>
    </row>
    <row r="53" spans="1:7" hidden="1" x14ac:dyDescent="0.25">
      <c r="A53" s="103" t="s">
        <v>22787</v>
      </c>
    </row>
    <row r="54" spans="1:7" hidden="1" x14ac:dyDescent="0.25">
      <c r="A54" s="103" t="s">
        <v>22790</v>
      </c>
    </row>
    <row r="55" spans="1:7" hidden="1" x14ac:dyDescent="0.25">
      <c r="A55" s="103" t="s">
        <v>22802</v>
      </c>
    </row>
    <row r="56" spans="1:7" hidden="1" x14ac:dyDescent="0.25">
      <c r="A56" s="103" t="s">
        <v>22810</v>
      </c>
    </row>
    <row r="57" spans="1:7" hidden="1" x14ac:dyDescent="0.25">
      <c r="A57" s="103" t="s">
        <v>22816</v>
      </c>
    </row>
    <row r="58" spans="1:7" hidden="1" x14ac:dyDescent="0.25">
      <c r="A58" s="103" t="s">
        <v>22824</v>
      </c>
    </row>
  </sheetData>
  <sheetProtection formatCells="0" formatColumns="0" formatRows="0" insertColumns="0" insertRows="0" insertHyperlinks="0" deleteColumns="0" deleteRows="0" sort="0" autoFilter="0" pivotTables="0"/>
  <protectedRanges>
    <protectedRange sqref="I5 K5 I8 I11 Q11 Q13:Q14 N18:N23 I36 I39 J43:J45 P43:P44" name="Intervalo1"/>
  </protectedRanges>
  <mergeCells count="49">
    <mergeCell ref="P43:R43"/>
    <mergeCell ref="P44:R44"/>
    <mergeCell ref="J45:L45"/>
    <mergeCell ref="I38:L38"/>
    <mergeCell ref="I39:O39"/>
    <mergeCell ref="P39:R39"/>
    <mergeCell ref="I41:L41"/>
    <mergeCell ref="O41:R41"/>
    <mergeCell ref="I42:L42"/>
    <mergeCell ref="O42:R42"/>
    <mergeCell ref="I36:R36"/>
    <mergeCell ref="I24:L24"/>
    <mergeCell ref="I25:L25"/>
    <mergeCell ref="I26:L26"/>
    <mergeCell ref="I27:L27"/>
    <mergeCell ref="P27:R27"/>
    <mergeCell ref="I29:R29"/>
    <mergeCell ref="L30:L31"/>
    <mergeCell ref="M30:O30"/>
    <mergeCell ref="P30:P31"/>
    <mergeCell ref="M31:O31"/>
    <mergeCell ref="I33:R33"/>
    <mergeCell ref="I23:L23"/>
    <mergeCell ref="I13:P13"/>
    <mergeCell ref="Q13:R13"/>
    <mergeCell ref="I14:P14"/>
    <mergeCell ref="Q14:R14"/>
    <mergeCell ref="I16:L17"/>
    <mergeCell ref="M16:M17"/>
    <mergeCell ref="N16:N17"/>
    <mergeCell ref="O16:O17"/>
    <mergeCell ref="P16:R16"/>
    <mergeCell ref="I18:L18"/>
    <mergeCell ref="I19:L19"/>
    <mergeCell ref="I20:L20"/>
    <mergeCell ref="I21:L21"/>
    <mergeCell ref="I22:L22"/>
    <mergeCell ref="I7:R7"/>
    <mergeCell ref="I8:R8"/>
    <mergeCell ref="I10:P10"/>
    <mergeCell ref="Q10:R10"/>
    <mergeCell ref="I11:P11"/>
    <mergeCell ref="Q11:R11"/>
    <mergeCell ref="Q1:R1"/>
    <mergeCell ref="Q2:R2"/>
    <mergeCell ref="I4:J4"/>
    <mergeCell ref="K4:R4"/>
    <mergeCell ref="I5:J5"/>
    <mergeCell ref="K5:R5"/>
  </mergeCells>
  <conditionalFormatting sqref="I26:N26">
    <cfRule type="expression" dxfId="19" priority="3" stopIfTrue="1">
      <formula>$Q$11="Não"</formula>
    </cfRule>
  </conditionalFormatting>
  <conditionalFormatting sqref="I27:N27">
    <cfRule type="expression" dxfId="18" priority="4" stopIfTrue="1">
      <formula>$Q$11="sim"</formula>
    </cfRule>
  </conditionalFormatting>
  <conditionalFormatting sqref="I13:R14 I33:R33">
    <cfRule type="expression" dxfId="17" priority="7" stopIfTrue="1">
      <formula>$I$11=$A$57</formula>
    </cfRule>
  </conditionalFormatting>
  <conditionalFormatting sqref="O18:O27">
    <cfRule type="cellIs" dxfId="16" priority="1" stopIfTrue="1" operator="equal">
      <formula>"NÃO OK"</formula>
    </cfRule>
    <cfRule type="cellIs" dxfId="15" priority="2" stopIfTrue="1" operator="equal">
      <formula>"OK"</formula>
    </cfRule>
  </conditionalFormatting>
  <dataValidations disablePrompts="1" count="7">
    <dataValidation type="list" allowBlank="1" showErrorMessage="1" sqref="Q11:R11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Q65547:R65547 JM65547:JN65547 TI65547:TJ65547 ADE65547:ADF65547 ANA65547:ANB65547 AWW65547:AWX65547 BGS65547:BGT65547 BQO65547:BQP65547 CAK65547:CAL65547 CKG65547:CKH65547 CUC65547:CUD65547 DDY65547:DDZ65547 DNU65547:DNV65547 DXQ65547:DXR65547 EHM65547:EHN65547 ERI65547:ERJ65547 FBE65547:FBF65547 FLA65547:FLB65547 FUW65547:FUX65547 GES65547:GET65547 GOO65547:GOP65547 GYK65547:GYL65547 HIG65547:HIH65547 HSC65547:HSD65547 IBY65547:IBZ65547 ILU65547:ILV65547 IVQ65547:IVR65547 JFM65547:JFN65547 JPI65547:JPJ65547 JZE65547:JZF65547 KJA65547:KJB65547 KSW65547:KSX65547 LCS65547:LCT65547 LMO65547:LMP65547 LWK65547:LWL65547 MGG65547:MGH65547 MQC65547:MQD65547 MZY65547:MZZ65547 NJU65547:NJV65547 NTQ65547:NTR65547 ODM65547:ODN65547 ONI65547:ONJ65547 OXE65547:OXF65547 PHA65547:PHB65547 PQW65547:PQX65547 QAS65547:QAT65547 QKO65547:QKP65547 QUK65547:QUL65547 REG65547:REH65547 ROC65547:ROD65547 RXY65547:RXZ65547 SHU65547:SHV65547 SRQ65547:SRR65547 TBM65547:TBN65547 TLI65547:TLJ65547 TVE65547:TVF65547 UFA65547:UFB65547 UOW65547:UOX65547 UYS65547:UYT65547 VIO65547:VIP65547 VSK65547:VSL65547 WCG65547:WCH65547 WMC65547:WMD65547 WVY65547:WVZ65547 Q131083:R131083 JM131083:JN131083 TI131083:TJ131083 ADE131083:ADF131083 ANA131083:ANB131083 AWW131083:AWX131083 BGS131083:BGT131083 BQO131083:BQP131083 CAK131083:CAL131083 CKG131083:CKH131083 CUC131083:CUD131083 DDY131083:DDZ131083 DNU131083:DNV131083 DXQ131083:DXR131083 EHM131083:EHN131083 ERI131083:ERJ131083 FBE131083:FBF131083 FLA131083:FLB131083 FUW131083:FUX131083 GES131083:GET131083 GOO131083:GOP131083 GYK131083:GYL131083 HIG131083:HIH131083 HSC131083:HSD131083 IBY131083:IBZ131083 ILU131083:ILV131083 IVQ131083:IVR131083 JFM131083:JFN131083 JPI131083:JPJ131083 JZE131083:JZF131083 KJA131083:KJB131083 KSW131083:KSX131083 LCS131083:LCT131083 LMO131083:LMP131083 LWK131083:LWL131083 MGG131083:MGH131083 MQC131083:MQD131083 MZY131083:MZZ131083 NJU131083:NJV131083 NTQ131083:NTR131083 ODM131083:ODN131083 ONI131083:ONJ131083 OXE131083:OXF131083 PHA131083:PHB131083 PQW131083:PQX131083 QAS131083:QAT131083 QKO131083:QKP131083 QUK131083:QUL131083 REG131083:REH131083 ROC131083:ROD131083 RXY131083:RXZ131083 SHU131083:SHV131083 SRQ131083:SRR131083 TBM131083:TBN131083 TLI131083:TLJ131083 TVE131083:TVF131083 UFA131083:UFB131083 UOW131083:UOX131083 UYS131083:UYT131083 VIO131083:VIP131083 VSK131083:VSL131083 WCG131083:WCH131083 WMC131083:WMD131083 WVY131083:WVZ131083 Q196619:R196619 JM196619:JN196619 TI196619:TJ196619 ADE196619:ADF196619 ANA196619:ANB196619 AWW196619:AWX196619 BGS196619:BGT196619 BQO196619:BQP196619 CAK196619:CAL196619 CKG196619:CKH196619 CUC196619:CUD196619 DDY196619:DDZ196619 DNU196619:DNV196619 DXQ196619:DXR196619 EHM196619:EHN196619 ERI196619:ERJ196619 FBE196619:FBF196619 FLA196619:FLB196619 FUW196619:FUX196619 GES196619:GET196619 GOO196619:GOP196619 GYK196619:GYL196619 HIG196619:HIH196619 HSC196619:HSD196619 IBY196619:IBZ196619 ILU196619:ILV196619 IVQ196619:IVR196619 JFM196619:JFN196619 JPI196619:JPJ196619 JZE196619:JZF196619 KJA196619:KJB196619 KSW196619:KSX196619 LCS196619:LCT196619 LMO196619:LMP196619 LWK196619:LWL196619 MGG196619:MGH196619 MQC196619:MQD196619 MZY196619:MZZ196619 NJU196619:NJV196619 NTQ196619:NTR196619 ODM196619:ODN196619 ONI196619:ONJ196619 OXE196619:OXF196619 PHA196619:PHB196619 PQW196619:PQX196619 QAS196619:QAT196619 QKO196619:QKP196619 QUK196619:QUL196619 REG196619:REH196619 ROC196619:ROD196619 RXY196619:RXZ196619 SHU196619:SHV196619 SRQ196619:SRR196619 TBM196619:TBN196619 TLI196619:TLJ196619 TVE196619:TVF196619 UFA196619:UFB196619 UOW196619:UOX196619 UYS196619:UYT196619 VIO196619:VIP196619 VSK196619:VSL196619 WCG196619:WCH196619 WMC196619:WMD196619 WVY196619:WVZ196619 Q262155:R262155 JM262155:JN262155 TI262155:TJ262155 ADE262155:ADF262155 ANA262155:ANB262155 AWW262155:AWX262155 BGS262155:BGT262155 BQO262155:BQP262155 CAK262155:CAL262155 CKG262155:CKH262155 CUC262155:CUD262155 DDY262155:DDZ262155 DNU262155:DNV262155 DXQ262155:DXR262155 EHM262155:EHN262155 ERI262155:ERJ262155 FBE262155:FBF262155 FLA262155:FLB262155 FUW262155:FUX262155 GES262155:GET262155 GOO262155:GOP262155 GYK262155:GYL262155 HIG262155:HIH262155 HSC262155:HSD262155 IBY262155:IBZ262155 ILU262155:ILV262155 IVQ262155:IVR262155 JFM262155:JFN262155 JPI262155:JPJ262155 JZE262155:JZF262155 KJA262155:KJB262155 KSW262155:KSX262155 LCS262155:LCT262155 LMO262155:LMP262155 LWK262155:LWL262155 MGG262155:MGH262155 MQC262155:MQD262155 MZY262155:MZZ262155 NJU262155:NJV262155 NTQ262155:NTR262155 ODM262155:ODN262155 ONI262155:ONJ262155 OXE262155:OXF262155 PHA262155:PHB262155 PQW262155:PQX262155 QAS262155:QAT262155 QKO262155:QKP262155 QUK262155:QUL262155 REG262155:REH262155 ROC262155:ROD262155 RXY262155:RXZ262155 SHU262155:SHV262155 SRQ262155:SRR262155 TBM262155:TBN262155 TLI262155:TLJ262155 TVE262155:TVF262155 UFA262155:UFB262155 UOW262155:UOX262155 UYS262155:UYT262155 VIO262155:VIP262155 VSK262155:VSL262155 WCG262155:WCH262155 WMC262155:WMD262155 WVY262155:WVZ262155 Q327691:R327691 JM327691:JN327691 TI327691:TJ327691 ADE327691:ADF327691 ANA327691:ANB327691 AWW327691:AWX327691 BGS327691:BGT327691 BQO327691:BQP327691 CAK327691:CAL327691 CKG327691:CKH327691 CUC327691:CUD327691 DDY327691:DDZ327691 DNU327691:DNV327691 DXQ327691:DXR327691 EHM327691:EHN327691 ERI327691:ERJ327691 FBE327691:FBF327691 FLA327691:FLB327691 FUW327691:FUX327691 GES327691:GET327691 GOO327691:GOP327691 GYK327691:GYL327691 HIG327691:HIH327691 HSC327691:HSD327691 IBY327691:IBZ327691 ILU327691:ILV327691 IVQ327691:IVR327691 JFM327691:JFN327691 JPI327691:JPJ327691 JZE327691:JZF327691 KJA327691:KJB327691 KSW327691:KSX327691 LCS327691:LCT327691 LMO327691:LMP327691 LWK327691:LWL327691 MGG327691:MGH327691 MQC327691:MQD327691 MZY327691:MZZ327691 NJU327691:NJV327691 NTQ327691:NTR327691 ODM327691:ODN327691 ONI327691:ONJ327691 OXE327691:OXF327691 PHA327691:PHB327691 PQW327691:PQX327691 QAS327691:QAT327691 QKO327691:QKP327691 QUK327691:QUL327691 REG327691:REH327691 ROC327691:ROD327691 RXY327691:RXZ327691 SHU327691:SHV327691 SRQ327691:SRR327691 TBM327691:TBN327691 TLI327691:TLJ327691 TVE327691:TVF327691 UFA327691:UFB327691 UOW327691:UOX327691 UYS327691:UYT327691 VIO327691:VIP327691 VSK327691:VSL327691 WCG327691:WCH327691 WMC327691:WMD327691 WVY327691:WVZ327691 Q393227:R393227 JM393227:JN393227 TI393227:TJ393227 ADE393227:ADF393227 ANA393227:ANB393227 AWW393227:AWX393227 BGS393227:BGT393227 BQO393227:BQP393227 CAK393227:CAL393227 CKG393227:CKH393227 CUC393227:CUD393227 DDY393227:DDZ393227 DNU393227:DNV393227 DXQ393227:DXR393227 EHM393227:EHN393227 ERI393227:ERJ393227 FBE393227:FBF393227 FLA393227:FLB393227 FUW393227:FUX393227 GES393227:GET393227 GOO393227:GOP393227 GYK393227:GYL393227 HIG393227:HIH393227 HSC393227:HSD393227 IBY393227:IBZ393227 ILU393227:ILV393227 IVQ393227:IVR393227 JFM393227:JFN393227 JPI393227:JPJ393227 JZE393227:JZF393227 KJA393227:KJB393227 KSW393227:KSX393227 LCS393227:LCT393227 LMO393227:LMP393227 LWK393227:LWL393227 MGG393227:MGH393227 MQC393227:MQD393227 MZY393227:MZZ393227 NJU393227:NJV393227 NTQ393227:NTR393227 ODM393227:ODN393227 ONI393227:ONJ393227 OXE393227:OXF393227 PHA393227:PHB393227 PQW393227:PQX393227 QAS393227:QAT393227 QKO393227:QKP393227 QUK393227:QUL393227 REG393227:REH393227 ROC393227:ROD393227 RXY393227:RXZ393227 SHU393227:SHV393227 SRQ393227:SRR393227 TBM393227:TBN393227 TLI393227:TLJ393227 TVE393227:TVF393227 UFA393227:UFB393227 UOW393227:UOX393227 UYS393227:UYT393227 VIO393227:VIP393227 VSK393227:VSL393227 WCG393227:WCH393227 WMC393227:WMD393227 WVY393227:WVZ393227 Q458763:R458763 JM458763:JN458763 TI458763:TJ458763 ADE458763:ADF458763 ANA458763:ANB458763 AWW458763:AWX458763 BGS458763:BGT458763 BQO458763:BQP458763 CAK458763:CAL458763 CKG458763:CKH458763 CUC458763:CUD458763 DDY458763:DDZ458763 DNU458763:DNV458763 DXQ458763:DXR458763 EHM458763:EHN458763 ERI458763:ERJ458763 FBE458763:FBF458763 FLA458763:FLB458763 FUW458763:FUX458763 GES458763:GET458763 GOO458763:GOP458763 GYK458763:GYL458763 HIG458763:HIH458763 HSC458763:HSD458763 IBY458763:IBZ458763 ILU458763:ILV458763 IVQ458763:IVR458763 JFM458763:JFN458763 JPI458763:JPJ458763 JZE458763:JZF458763 KJA458763:KJB458763 KSW458763:KSX458763 LCS458763:LCT458763 LMO458763:LMP458763 LWK458763:LWL458763 MGG458763:MGH458763 MQC458763:MQD458763 MZY458763:MZZ458763 NJU458763:NJV458763 NTQ458763:NTR458763 ODM458763:ODN458763 ONI458763:ONJ458763 OXE458763:OXF458763 PHA458763:PHB458763 PQW458763:PQX458763 QAS458763:QAT458763 QKO458763:QKP458763 QUK458763:QUL458763 REG458763:REH458763 ROC458763:ROD458763 RXY458763:RXZ458763 SHU458763:SHV458763 SRQ458763:SRR458763 TBM458763:TBN458763 TLI458763:TLJ458763 TVE458763:TVF458763 UFA458763:UFB458763 UOW458763:UOX458763 UYS458763:UYT458763 VIO458763:VIP458763 VSK458763:VSL458763 WCG458763:WCH458763 WMC458763:WMD458763 WVY458763:WVZ458763 Q524299:R524299 JM524299:JN524299 TI524299:TJ524299 ADE524299:ADF524299 ANA524299:ANB524299 AWW524299:AWX524299 BGS524299:BGT524299 BQO524299:BQP524299 CAK524299:CAL524299 CKG524299:CKH524299 CUC524299:CUD524299 DDY524299:DDZ524299 DNU524299:DNV524299 DXQ524299:DXR524299 EHM524299:EHN524299 ERI524299:ERJ524299 FBE524299:FBF524299 FLA524299:FLB524299 FUW524299:FUX524299 GES524299:GET524299 GOO524299:GOP524299 GYK524299:GYL524299 HIG524299:HIH524299 HSC524299:HSD524299 IBY524299:IBZ524299 ILU524299:ILV524299 IVQ524299:IVR524299 JFM524299:JFN524299 JPI524299:JPJ524299 JZE524299:JZF524299 KJA524299:KJB524299 KSW524299:KSX524299 LCS524299:LCT524299 LMO524299:LMP524299 LWK524299:LWL524299 MGG524299:MGH524299 MQC524299:MQD524299 MZY524299:MZZ524299 NJU524299:NJV524299 NTQ524299:NTR524299 ODM524299:ODN524299 ONI524299:ONJ524299 OXE524299:OXF524299 PHA524299:PHB524299 PQW524299:PQX524299 QAS524299:QAT524299 QKO524299:QKP524299 QUK524299:QUL524299 REG524299:REH524299 ROC524299:ROD524299 RXY524299:RXZ524299 SHU524299:SHV524299 SRQ524299:SRR524299 TBM524299:TBN524299 TLI524299:TLJ524299 TVE524299:TVF524299 UFA524299:UFB524299 UOW524299:UOX524299 UYS524299:UYT524299 VIO524299:VIP524299 VSK524299:VSL524299 WCG524299:WCH524299 WMC524299:WMD524299 WVY524299:WVZ524299 Q589835:R589835 JM589835:JN589835 TI589835:TJ589835 ADE589835:ADF589835 ANA589835:ANB589835 AWW589835:AWX589835 BGS589835:BGT589835 BQO589835:BQP589835 CAK589835:CAL589835 CKG589835:CKH589835 CUC589835:CUD589835 DDY589835:DDZ589835 DNU589835:DNV589835 DXQ589835:DXR589835 EHM589835:EHN589835 ERI589835:ERJ589835 FBE589835:FBF589835 FLA589835:FLB589835 FUW589835:FUX589835 GES589835:GET589835 GOO589835:GOP589835 GYK589835:GYL589835 HIG589835:HIH589835 HSC589835:HSD589835 IBY589835:IBZ589835 ILU589835:ILV589835 IVQ589835:IVR589835 JFM589835:JFN589835 JPI589835:JPJ589835 JZE589835:JZF589835 KJA589835:KJB589835 KSW589835:KSX589835 LCS589835:LCT589835 LMO589835:LMP589835 LWK589835:LWL589835 MGG589835:MGH589835 MQC589835:MQD589835 MZY589835:MZZ589835 NJU589835:NJV589835 NTQ589835:NTR589835 ODM589835:ODN589835 ONI589835:ONJ589835 OXE589835:OXF589835 PHA589835:PHB589835 PQW589835:PQX589835 QAS589835:QAT589835 QKO589835:QKP589835 QUK589835:QUL589835 REG589835:REH589835 ROC589835:ROD589835 RXY589835:RXZ589835 SHU589835:SHV589835 SRQ589835:SRR589835 TBM589835:TBN589835 TLI589835:TLJ589835 TVE589835:TVF589835 UFA589835:UFB589835 UOW589835:UOX589835 UYS589835:UYT589835 VIO589835:VIP589835 VSK589835:VSL589835 WCG589835:WCH589835 WMC589835:WMD589835 WVY589835:WVZ589835 Q655371:R655371 JM655371:JN655371 TI655371:TJ655371 ADE655371:ADF655371 ANA655371:ANB655371 AWW655371:AWX655371 BGS655371:BGT655371 BQO655371:BQP655371 CAK655371:CAL655371 CKG655371:CKH655371 CUC655371:CUD655371 DDY655371:DDZ655371 DNU655371:DNV655371 DXQ655371:DXR655371 EHM655371:EHN655371 ERI655371:ERJ655371 FBE655371:FBF655371 FLA655371:FLB655371 FUW655371:FUX655371 GES655371:GET655371 GOO655371:GOP655371 GYK655371:GYL655371 HIG655371:HIH655371 HSC655371:HSD655371 IBY655371:IBZ655371 ILU655371:ILV655371 IVQ655371:IVR655371 JFM655371:JFN655371 JPI655371:JPJ655371 JZE655371:JZF655371 KJA655371:KJB655371 KSW655371:KSX655371 LCS655371:LCT655371 LMO655371:LMP655371 LWK655371:LWL655371 MGG655371:MGH655371 MQC655371:MQD655371 MZY655371:MZZ655371 NJU655371:NJV655371 NTQ655371:NTR655371 ODM655371:ODN655371 ONI655371:ONJ655371 OXE655371:OXF655371 PHA655371:PHB655371 PQW655371:PQX655371 QAS655371:QAT655371 QKO655371:QKP655371 QUK655371:QUL655371 REG655371:REH655371 ROC655371:ROD655371 RXY655371:RXZ655371 SHU655371:SHV655371 SRQ655371:SRR655371 TBM655371:TBN655371 TLI655371:TLJ655371 TVE655371:TVF655371 UFA655371:UFB655371 UOW655371:UOX655371 UYS655371:UYT655371 VIO655371:VIP655371 VSK655371:VSL655371 WCG655371:WCH655371 WMC655371:WMD655371 WVY655371:WVZ655371 Q720907:R720907 JM720907:JN720907 TI720907:TJ720907 ADE720907:ADF720907 ANA720907:ANB720907 AWW720907:AWX720907 BGS720907:BGT720907 BQO720907:BQP720907 CAK720907:CAL720907 CKG720907:CKH720907 CUC720907:CUD720907 DDY720907:DDZ720907 DNU720907:DNV720907 DXQ720907:DXR720907 EHM720907:EHN720907 ERI720907:ERJ720907 FBE720907:FBF720907 FLA720907:FLB720907 FUW720907:FUX720907 GES720907:GET720907 GOO720907:GOP720907 GYK720907:GYL720907 HIG720907:HIH720907 HSC720907:HSD720907 IBY720907:IBZ720907 ILU720907:ILV720907 IVQ720907:IVR720907 JFM720907:JFN720907 JPI720907:JPJ720907 JZE720907:JZF720907 KJA720907:KJB720907 KSW720907:KSX720907 LCS720907:LCT720907 LMO720907:LMP720907 LWK720907:LWL720907 MGG720907:MGH720907 MQC720907:MQD720907 MZY720907:MZZ720907 NJU720907:NJV720907 NTQ720907:NTR720907 ODM720907:ODN720907 ONI720907:ONJ720907 OXE720907:OXF720907 PHA720907:PHB720907 PQW720907:PQX720907 QAS720907:QAT720907 QKO720907:QKP720907 QUK720907:QUL720907 REG720907:REH720907 ROC720907:ROD720907 RXY720907:RXZ720907 SHU720907:SHV720907 SRQ720907:SRR720907 TBM720907:TBN720907 TLI720907:TLJ720907 TVE720907:TVF720907 UFA720907:UFB720907 UOW720907:UOX720907 UYS720907:UYT720907 VIO720907:VIP720907 VSK720907:VSL720907 WCG720907:WCH720907 WMC720907:WMD720907 WVY720907:WVZ720907 Q786443:R786443 JM786443:JN786443 TI786443:TJ786443 ADE786443:ADF786443 ANA786443:ANB786443 AWW786443:AWX786443 BGS786443:BGT786443 BQO786443:BQP786443 CAK786443:CAL786443 CKG786443:CKH786443 CUC786443:CUD786443 DDY786443:DDZ786443 DNU786443:DNV786443 DXQ786443:DXR786443 EHM786443:EHN786443 ERI786443:ERJ786443 FBE786443:FBF786443 FLA786443:FLB786443 FUW786443:FUX786443 GES786443:GET786443 GOO786443:GOP786443 GYK786443:GYL786443 HIG786443:HIH786443 HSC786443:HSD786443 IBY786443:IBZ786443 ILU786443:ILV786443 IVQ786443:IVR786443 JFM786443:JFN786443 JPI786443:JPJ786443 JZE786443:JZF786443 KJA786443:KJB786443 KSW786443:KSX786443 LCS786443:LCT786443 LMO786443:LMP786443 LWK786443:LWL786443 MGG786443:MGH786443 MQC786443:MQD786443 MZY786443:MZZ786443 NJU786443:NJV786443 NTQ786443:NTR786443 ODM786443:ODN786443 ONI786443:ONJ786443 OXE786443:OXF786443 PHA786443:PHB786443 PQW786443:PQX786443 QAS786443:QAT786443 QKO786443:QKP786443 QUK786443:QUL786443 REG786443:REH786443 ROC786443:ROD786443 RXY786443:RXZ786443 SHU786443:SHV786443 SRQ786443:SRR786443 TBM786443:TBN786443 TLI786443:TLJ786443 TVE786443:TVF786443 UFA786443:UFB786443 UOW786443:UOX786443 UYS786443:UYT786443 VIO786443:VIP786443 VSK786443:VSL786443 WCG786443:WCH786443 WMC786443:WMD786443 WVY786443:WVZ786443 Q851979:R851979 JM851979:JN851979 TI851979:TJ851979 ADE851979:ADF851979 ANA851979:ANB851979 AWW851979:AWX851979 BGS851979:BGT851979 BQO851979:BQP851979 CAK851979:CAL851979 CKG851979:CKH851979 CUC851979:CUD851979 DDY851979:DDZ851979 DNU851979:DNV851979 DXQ851979:DXR851979 EHM851979:EHN851979 ERI851979:ERJ851979 FBE851979:FBF851979 FLA851979:FLB851979 FUW851979:FUX851979 GES851979:GET851979 GOO851979:GOP851979 GYK851979:GYL851979 HIG851979:HIH851979 HSC851979:HSD851979 IBY851979:IBZ851979 ILU851979:ILV851979 IVQ851979:IVR851979 JFM851979:JFN851979 JPI851979:JPJ851979 JZE851979:JZF851979 KJA851979:KJB851979 KSW851979:KSX851979 LCS851979:LCT851979 LMO851979:LMP851979 LWK851979:LWL851979 MGG851979:MGH851979 MQC851979:MQD851979 MZY851979:MZZ851979 NJU851979:NJV851979 NTQ851979:NTR851979 ODM851979:ODN851979 ONI851979:ONJ851979 OXE851979:OXF851979 PHA851979:PHB851979 PQW851979:PQX851979 QAS851979:QAT851979 QKO851979:QKP851979 QUK851979:QUL851979 REG851979:REH851979 ROC851979:ROD851979 RXY851979:RXZ851979 SHU851979:SHV851979 SRQ851979:SRR851979 TBM851979:TBN851979 TLI851979:TLJ851979 TVE851979:TVF851979 UFA851979:UFB851979 UOW851979:UOX851979 UYS851979:UYT851979 VIO851979:VIP851979 VSK851979:VSL851979 WCG851979:WCH851979 WMC851979:WMD851979 WVY851979:WVZ851979 Q917515:R917515 JM917515:JN917515 TI917515:TJ917515 ADE917515:ADF917515 ANA917515:ANB917515 AWW917515:AWX917515 BGS917515:BGT917515 BQO917515:BQP917515 CAK917515:CAL917515 CKG917515:CKH917515 CUC917515:CUD917515 DDY917515:DDZ917515 DNU917515:DNV917515 DXQ917515:DXR917515 EHM917515:EHN917515 ERI917515:ERJ917515 FBE917515:FBF917515 FLA917515:FLB917515 FUW917515:FUX917515 GES917515:GET917515 GOO917515:GOP917515 GYK917515:GYL917515 HIG917515:HIH917515 HSC917515:HSD917515 IBY917515:IBZ917515 ILU917515:ILV917515 IVQ917515:IVR917515 JFM917515:JFN917515 JPI917515:JPJ917515 JZE917515:JZF917515 KJA917515:KJB917515 KSW917515:KSX917515 LCS917515:LCT917515 LMO917515:LMP917515 LWK917515:LWL917515 MGG917515:MGH917515 MQC917515:MQD917515 MZY917515:MZZ917515 NJU917515:NJV917515 NTQ917515:NTR917515 ODM917515:ODN917515 ONI917515:ONJ917515 OXE917515:OXF917515 PHA917515:PHB917515 PQW917515:PQX917515 QAS917515:QAT917515 QKO917515:QKP917515 QUK917515:QUL917515 REG917515:REH917515 ROC917515:ROD917515 RXY917515:RXZ917515 SHU917515:SHV917515 SRQ917515:SRR917515 TBM917515:TBN917515 TLI917515:TLJ917515 TVE917515:TVF917515 UFA917515:UFB917515 UOW917515:UOX917515 UYS917515:UYT917515 VIO917515:VIP917515 VSK917515:VSL917515 WCG917515:WCH917515 WMC917515:WMD917515 WVY917515:WVZ917515 Q983051:R983051 JM983051:JN983051 TI983051:TJ983051 ADE983051:ADF983051 ANA983051:ANB983051 AWW983051:AWX983051 BGS983051:BGT983051 BQO983051:BQP983051 CAK983051:CAL983051 CKG983051:CKH983051 CUC983051:CUD983051 DDY983051:DDZ983051 DNU983051:DNV983051 DXQ983051:DXR983051 EHM983051:EHN983051 ERI983051:ERJ983051 FBE983051:FBF983051 FLA983051:FLB983051 FUW983051:FUX983051 GES983051:GET983051 GOO983051:GOP983051 GYK983051:GYL983051 HIG983051:HIH983051 HSC983051:HSD983051 IBY983051:IBZ983051 ILU983051:ILV983051 IVQ983051:IVR983051 JFM983051:JFN983051 JPI983051:JPJ983051 JZE983051:JZF983051 KJA983051:KJB983051 KSW983051:KSX983051 LCS983051:LCT983051 LMO983051:LMP983051 LWK983051:LWL983051 MGG983051:MGH983051 MQC983051:MQD983051 MZY983051:MZZ983051 NJU983051:NJV983051 NTQ983051:NTR983051 ODM983051:ODN983051 ONI983051:ONJ983051 OXE983051:OXF983051 PHA983051:PHB983051 PQW983051:PQX983051 QAS983051:QAT983051 QKO983051:QKP983051 QUK983051:QUL983051 REG983051:REH983051 ROC983051:ROD983051 RXY983051:RXZ983051 SHU983051:SHV983051 SRQ983051:SRR983051 TBM983051:TBN983051 TLI983051:TLJ983051 TVE983051:TVF983051 UFA983051:UFB983051 UOW983051:UOX983051 UYS983051:UYT983051 VIO983051:VIP983051 VSK983051:VSL983051 WCG983051:WCH983051 WMC983051:WMD983051 WVY983051:WVZ983051">
      <formula1>"Sim,Não"</formula1>
      <formula2>0</formula2>
    </dataValidation>
    <dataValidation type="list" allowBlank="1" showErrorMessage="1" sqref="I11:P11 JE11:JL11 TA11:TH11 ACW11:ADD11 AMS11:AMZ11 AWO11:AWV11 BGK11:BGR11 BQG11:BQN11 CAC11:CAJ11 CJY11:CKF11 CTU11:CUB11 DDQ11:DDX11 DNM11:DNT11 DXI11:DXP11 EHE11:EHL11 ERA11:ERH11 FAW11:FBD11 FKS11:FKZ11 FUO11:FUV11 GEK11:GER11 GOG11:GON11 GYC11:GYJ11 HHY11:HIF11 HRU11:HSB11 IBQ11:IBX11 ILM11:ILT11 IVI11:IVP11 JFE11:JFL11 JPA11:JPH11 JYW11:JZD11 KIS11:KIZ11 KSO11:KSV11 LCK11:LCR11 LMG11:LMN11 LWC11:LWJ11 MFY11:MGF11 MPU11:MQB11 MZQ11:MZX11 NJM11:NJT11 NTI11:NTP11 ODE11:ODL11 ONA11:ONH11 OWW11:OXD11 PGS11:PGZ11 PQO11:PQV11 QAK11:QAR11 QKG11:QKN11 QUC11:QUJ11 RDY11:REF11 RNU11:ROB11 RXQ11:RXX11 SHM11:SHT11 SRI11:SRP11 TBE11:TBL11 TLA11:TLH11 TUW11:TVD11 UES11:UEZ11 UOO11:UOV11 UYK11:UYR11 VIG11:VIN11 VSC11:VSJ11 WBY11:WCF11 WLU11:WMB11 WVQ11:WVX11 I65547:P65547 JE65547:JL65547 TA65547:TH65547 ACW65547:ADD65547 AMS65547:AMZ65547 AWO65547:AWV65547 BGK65547:BGR65547 BQG65547:BQN65547 CAC65547:CAJ65547 CJY65547:CKF65547 CTU65547:CUB65547 DDQ65547:DDX65547 DNM65547:DNT65547 DXI65547:DXP65547 EHE65547:EHL65547 ERA65547:ERH65547 FAW65547:FBD65547 FKS65547:FKZ65547 FUO65547:FUV65547 GEK65547:GER65547 GOG65547:GON65547 GYC65547:GYJ65547 HHY65547:HIF65547 HRU65547:HSB65547 IBQ65547:IBX65547 ILM65547:ILT65547 IVI65547:IVP65547 JFE65547:JFL65547 JPA65547:JPH65547 JYW65547:JZD65547 KIS65547:KIZ65547 KSO65547:KSV65547 LCK65547:LCR65547 LMG65547:LMN65547 LWC65547:LWJ65547 MFY65547:MGF65547 MPU65547:MQB65547 MZQ65547:MZX65547 NJM65547:NJT65547 NTI65547:NTP65547 ODE65547:ODL65547 ONA65547:ONH65547 OWW65547:OXD65547 PGS65547:PGZ65547 PQO65547:PQV65547 QAK65547:QAR65547 QKG65547:QKN65547 QUC65547:QUJ65547 RDY65547:REF65547 RNU65547:ROB65547 RXQ65547:RXX65547 SHM65547:SHT65547 SRI65547:SRP65547 TBE65547:TBL65547 TLA65547:TLH65547 TUW65547:TVD65547 UES65547:UEZ65547 UOO65547:UOV65547 UYK65547:UYR65547 VIG65547:VIN65547 VSC65547:VSJ65547 WBY65547:WCF65547 WLU65547:WMB65547 WVQ65547:WVX65547 I131083:P131083 JE131083:JL131083 TA131083:TH131083 ACW131083:ADD131083 AMS131083:AMZ131083 AWO131083:AWV131083 BGK131083:BGR131083 BQG131083:BQN131083 CAC131083:CAJ131083 CJY131083:CKF131083 CTU131083:CUB131083 DDQ131083:DDX131083 DNM131083:DNT131083 DXI131083:DXP131083 EHE131083:EHL131083 ERA131083:ERH131083 FAW131083:FBD131083 FKS131083:FKZ131083 FUO131083:FUV131083 GEK131083:GER131083 GOG131083:GON131083 GYC131083:GYJ131083 HHY131083:HIF131083 HRU131083:HSB131083 IBQ131083:IBX131083 ILM131083:ILT131083 IVI131083:IVP131083 JFE131083:JFL131083 JPA131083:JPH131083 JYW131083:JZD131083 KIS131083:KIZ131083 KSO131083:KSV131083 LCK131083:LCR131083 LMG131083:LMN131083 LWC131083:LWJ131083 MFY131083:MGF131083 MPU131083:MQB131083 MZQ131083:MZX131083 NJM131083:NJT131083 NTI131083:NTP131083 ODE131083:ODL131083 ONA131083:ONH131083 OWW131083:OXD131083 PGS131083:PGZ131083 PQO131083:PQV131083 QAK131083:QAR131083 QKG131083:QKN131083 QUC131083:QUJ131083 RDY131083:REF131083 RNU131083:ROB131083 RXQ131083:RXX131083 SHM131083:SHT131083 SRI131083:SRP131083 TBE131083:TBL131083 TLA131083:TLH131083 TUW131083:TVD131083 UES131083:UEZ131083 UOO131083:UOV131083 UYK131083:UYR131083 VIG131083:VIN131083 VSC131083:VSJ131083 WBY131083:WCF131083 WLU131083:WMB131083 WVQ131083:WVX131083 I196619:P196619 JE196619:JL196619 TA196619:TH196619 ACW196619:ADD196619 AMS196619:AMZ196619 AWO196619:AWV196619 BGK196619:BGR196619 BQG196619:BQN196619 CAC196619:CAJ196619 CJY196619:CKF196619 CTU196619:CUB196619 DDQ196619:DDX196619 DNM196619:DNT196619 DXI196619:DXP196619 EHE196619:EHL196619 ERA196619:ERH196619 FAW196619:FBD196619 FKS196619:FKZ196619 FUO196619:FUV196619 GEK196619:GER196619 GOG196619:GON196619 GYC196619:GYJ196619 HHY196619:HIF196619 HRU196619:HSB196619 IBQ196619:IBX196619 ILM196619:ILT196619 IVI196619:IVP196619 JFE196619:JFL196619 JPA196619:JPH196619 JYW196619:JZD196619 KIS196619:KIZ196619 KSO196619:KSV196619 LCK196619:LCR196619 LMG196619:LMN196619 LWC196619:LWJ196619 MFY196619:MGF196619 MPU196619:MQB196619 MZQ196619:MZX196619 NJM196619:NJT196619 NTI196619:NTP196619 ODE196619:ODL196619 ONA196619:ONH196619 OWW196619:OXD196619 PGS196619:PGZ196619 PQO196619:PQV196619 QAK196619:QAR196619 QKG196619:QKN196619 QUC196619:QUJ196619 RDY196619:REF196619 RNU196619:ROB196619 RXQ196619:RXX196619 SHM196619:SHT196619 SRI196619:SRP196619 TBE196619:TBL196619 TLA196619:TLH196619 TUW196619:TVD196619 UES196619:UEZ196619 UOO196619:UOV196619 UYK196619:UYR196619 VIG196619:VIN196619 VSC196619:VSJ196619 WBY196619:WCF196619 WLU196619:WMB196619 WVQ196619:WVX196619 I262155:P262155 JE262155:JL262155 TA262155:TH262155 ACW262155:ADD262155 AMS262155:AMZ262155 AWO262155:AWV262155 BGK262155:BGR262155 BQG262155:BQN262155 CAC262155:CAJ262155 CJY262155:CKF262155 CTU262155:CUB262155 DDQ262155:DDX262155 DNM262155:DNT262155 DXI262155:DXP262155 EHE262155:EHL262155 ERA262155:ERH262155 FAW262155:FBD262155 FKS262155:FKZ262155 FUO262155:FUV262155 GEK262155:GER262155 GOG262155:GON262155 GYC262155:GYJ262155 HHY262155:HIF262155 HRU262155:HSB262155 IBQ262155:IBX262155 ILM262155:ILT262155 IVI262155:IVP262155 JFE262155:JFL262155 JPA262155:JPH262155 JYW262155:JZD262155 KIS262155:KIZ262155 KSO262155:KSV262155 LCK262155:LCR262155 LMG262155:LMN262155 LWC262155:LWJ262155 MFY262155:MGF262155 MPU262155:MQB262155 MZQ262155:MZX262155 NJM262155:NJT262155 NTI262155:NTP262155 ODE262155:ODL262155 ONA262155:ONH262155 OWW262155:OXD262155 PGS262155:PGZ262155 PQO262155:PQV262155 QAK262155:QAR262155 QKG262155:QKN262155 QUC262155:QUJ262155 RDY262155:REF262155 RNU262155:ROB262155 RXQ262155:RXX262155 SHM262155:SHT262155 SRI262155:SRP262155 TBE262155:TBL262155 TLA262155:TLH262155 TUW262155:TVD262155 UES262155:UEZ262155 UOO262155:UOV262155 UYK262155:UYR262155 VIG262155:VIN262155 VSC262155:VSJ262155 WBY262155:WCF262155 WLU262155:WMB262155 WVQ262155:WVX262155 I327691:P327691 JE327691:JL327691 TA327691:TH327691 ACW327691:ADD327691 AMS327691:AMZ327691 AWO327691:AWV327691 BGK327691:BGR327691 BQG327691:BQN327691 CAC327691:CAJ327691 CJY327691:CKF327691 CTU327691:CUB327691 DDQ327691:DDX327691 DNM327691:DNT327691 DXI327691:DXP327691 EHE327691:EHL327691 ERA327691:ERH327691 FAW327691:FBD327691 FKS327691:FKZ327691 FUO327691:FUV327691 GEK327691:GER327691 GOG327691:GON327691 GYC327691:GYJ327691 HHY327691:HIF327691 HRU327691:HSB327691 IBQ327691:IBX327691 ILM327691:ILT327691 IVI327691:IVP327691 JFE327691:JFL327691 JPA327691:JPH327691 JYW327691:JZD327691 KIS327691:KIZ327691 KSO327691:KSV327691 LCK327691:LCR327691 LMG327691:LMN327691 LWC327691:LWJ327691 MFY327691:MGF327691 MPU327691:MQB327691 MZQ327691:MZX327691 NJM327691:NJT327691 NTI327691:NTP327691 ODE327691:ODL327691 ONA327691:ONH327691 OWW327691:OXD327691 PGS327691:PGZ327691 PQO327691:PQV327691 QAK327691:QAR327691 QKG327691:QKN327691 QUC327691:QUJ327691 RDY327691:REF327691 RNU327691:ROB327691 RXQ327691:RXX327691 SHM327691:SHT327691 SRI327691:SRP327691 TBE327691:TBL327691 TLA327691:TLH327691 TUW327691:TVD327691 UES327691:UEZ327691 UOO327691:UOV327691 UYK327691:UYR327691 VIG327691:VIN327691 VSC327691:VSJ327691 WBY327691:WCF327691 WLU327691:WMB327691 WVQ327691:WVX327691 I393227:P393227 JE393227:JL393227 TA393227:TH393227 ACW393227:ADD393227 AMS393227:AMZ393227 AWO393227:AWV393227 BGK393227:BGR393227 BQG393227:BQN393227 CAC393227:CAJ393227 CJY393227:CKF393227 CTU393227:CUB393227 DDQ393227:DDX393227 DNM393227:DNT393227 DXI393227:DXP393227 EHE393227:EHL393227 ERA393227:ERH393227 FAW393227:FBD393227 FKS393227:FKZ393227 FUO393227:FUV393227 GEK393227:GER393227 GOG393227:GON393227 GYC393227:GYJ393227 HHY393227:HIF393227 HRU393227:HSB393227 IBQ393227:IBX393227 ILM393227:ILT393227 IVI393227:IVP393227 JFE393227:JFL393227 JPA393227:JPH393227 JYW393227:JZD393227 KIS393227:KIZ393227 KSO393227:KSV393227 LCK393227:LCR393227 LMG393227:LMN393227 LWC393227:LWJ393227 MFY393227:MGF393227 MPU393227:MQB393227 MZQ393227:MZX393227 NJM393227:NJT393227 NTI393227:NTP393227 ODE393227:ODL393227 ONA393227:ONH393227 OWW393227:OXD393227 PGS393227:PGZ393227 PQO393227:PQV393227 QAK393227:QAR393227 QKG393227:QKN393227 QUC393227:QUJ393227 RDY393227:REF393227 RNU393227:ROB393227 RXQ393227:RXX393227 SHM393227:SHT393227 SRI393227:SRP393227 TBE393227:TBL393227 TLA393227:TLH393227 TUW393227:TVD393227 UES393227:UEZ393227 UOO393227:UOV393227 UYK393227:UYR393227 VIG393227:VIN393227 VSC393227:VSJ393227 WBY393227:WCF393227 WLU393227:WMB393227 WVQ393227:WVX393227 I458763:P458763 JE458763:JL458763 TA458763:TH458763 ACW458763:ADD458763 AMS458763:AMZ458763 AWO458763:AWV458763 BGK458763:BGR458763 BQG458763:BQN458763 CAC458763:CAJ458763 CJY458763:CKF458763 CTU458763:CUB458763 DDQ458763:DDX458763 DNM458763:DNT458763 DXI458763:DXP458763 EHE458763:EHL458763 ERA458763:ERH458763 FAW458763:FBD458763 FKS458763:FKZ458763 FUO458763:FUV458763 GEK458763:GER458763 GOG458763:GON458763 GYC458763:GYJ458763 HHY458763:HIF458763 HRU458763:HSB458763 IBQ458763:IBX458763 ILM458763:ILT458763 IVI458763:IVP458763 JFE458763:JFL458763 JPA458763:JPH458763 JYW458763:JZD458763 KIS458763:KIZ458763 KSO458763:KSV458763 LCK458763:LCR458763 LMG458763:LMN458763 LWC458763:LWJ458763 MFY458763:MGF458763 MPU458763:MQB458763 MZQ458763:MZX458763 NJM458763:NJT458763 NTI458763:NTP458763 ODE458763:ODL458763 ONA458763:ONH458763 OWW458763:OXD458763 PGS458763:PGZ458763 PQO458763:PQV458763 QAK458763:QAR458763 QKG458763:QKN458763 QUC458763:QUJ458763 RDY458763:REF458763 RNU458763:ROB458763 RXQ458763:RXX458763 SHM458763:SHT458763 SRI458763:SRP458763 TBE458763:TBL458763 TLA458763:TLH458763 TUW458763:TVD458763 UES458763:UEZ458763 UOO458763:UOV458763 UYK458763:UYR458763 VIG458763:VIN458763 VSC458763:VSJ458763 WBY458763:WCF458763 WLU458763:WMB458763 WVQ458763:WVX458763 I524299:P524299 JE524299:JL524299 TA524299:TH524299 ACW524299:ADD524299 AMS524299:AMZ524299 AWO524299:AWV524299 BGK524299:BGR524299 BQG524299:BQN524299 CAC524299:CAJ524299 CJY524299:CKF524299 CTU524299:CUB524299 DDQ524299:DDX524299 DNM524299:DNT524299 DXI524299:DXP524299 EHE524299:EHL524299 ERA524299:ERH524299 FAW524299:FBD524299 FKS524299:FKZ524299 FUO524299:FUV524299 GEK524299:GER524299 GOG524299:GON524299 GYC524299:GYJ524299 HHY524299:HIF524299 HRU524299:HSB524299 IBQ524299:IBX524299 ILM524299:ILT524299 IVI524299:IVP524299 JFE524299:JFL524299 JPA524299:JPH524299 JYW524299:JZD524299 KIS524299:KIZ524299 KSO524299:KSV524299 LCK524299:LCR524299 LMG524299:LMN524299 LWC524299:LWJ524299 MFY524299:MGF524299 MPU524299:MQB524299 MZQ524299:MZX524299 NJM524299:NJT524299 NTI524299:NTP524299 ODE524299:ODL524299 ONA524299:ONH524299 OWW524299:OXD524299 PGS524299:PGZ524299 PQO524299:PQV524299 QAK524299:QAR524299 QKG524299:QKN524299 QUC524299:QUJ524299 RDY524299:REF524299 RNU524299:ROB524299 RXQ524299:RXX524299 SHM524299:SHT524299 SRI524299:SRP524299 TBE524299:TBL524299 TLA524299:TLH524299 TUW524299:TVD524299 UES524299:UEZ524299 UOO524299:UOV524299 UYK524299:UYR524299 VIG524299:VIN524299 VSC524299:VSJ524299 WBY524299:WCF524299 WLU524299:WMB524299 WVQ524299:WVX524299 I589835:P589835 JE589835:JL589835 TA589835:TH589835 ACW589835:ADD589835 AMS589835:AMZ589835 AWO589835:AWV589835 BGK589835:BGR589835 BQG589835:BQN589835 CAC589835:CAJ589835 CJY589835:CKF589835 CTU589835:CUB589835 DDQ589835:DDX589835 DNM589835:DNT589835 DXI589835:DXP589835 EHE589835:EHL589835 ERA589835:ERH589835 FAW589835:FBD589835 FKS589835:FKZ589835 FUO589835:FUV589835 GEK589835:GER589835 GOG589835:GON589835 GYC589835:GYJ589835 HHY589835:HIF589835 HRU589835:HSB589835 IBQ589835:IBX589835 ILM589835:ILT589835 IVI589835:IVP589835 JFE589835:JFL589835 JPA589835:JPH589835 JYW589835:JZD589835 KIS589835:KIZ589835 KSO589835:KSV589835 LCK589835:LCR589835 LMG589835:LMN589835 LWC589835:LWJ589835 MFY589835:MGF589835 MPU589835:MQB589835 MZQ589835:MZX589835 NJM589835:NJT589835 NTI589835:NTP589835 ODE589835:ODL589835 ONA589835:ONH589835 OWW589835:OXD589835 PGS589835:PGZ589835 PQO589835:PQV589835 QAK589835:QAR589835 QKG589835:QKN589835 QUC589835:QUJ589835 RDY589835:REF589835 RNU589835:ROB589835 RXQ589835:RXX589835 SHM589835:SHT589835 SRI589835:SRP589835 TBE589835:TBL589835 TLA589835:TLH589835 TUW589835:TVD589835 UES589835:UEZ589835 UOO589835:UOV589835 UYK589835:UYR589835 VIG589835:VIN589835 VSC589835:VSJ589835 WBY589835:WCF589835 WLU589835:WMB589835 WVQ589835:WVX589835 I655371:P655371 JE655371:JL655371 TA655371:TH655371 ACW655371:ADD655371 AMS655371:AMZ655371 AWO655371:AWV655371 BGK655371:BGR655371 BQG655371:BQN655371 CAC655371:CAJ655371 CJY655371:CKF655371 CTU655371:CUB655371 DDQ655371:DDX655371 DNM655371:DNT655371 DXI655371:DXP655371 EHE655371:EHL655371 ERA655371:ERH655371 FAW655371:FBD655371 FKS655371:FKZ655371 FUO655371:FUV655371 GEK655371:GER655371 GOG655371:GON655371 GYC655371:GYJ655371 HHY655371:HIF655371 HRU655371:HSB655371 IBQ655371:IBX655371 ILM655371:ILT655371 IVI655371:IVP655371 JFE655371:JFL655371 JPA655371:JPH655371 JYW655371:JZD655371 KIS655371:KIZ655371 KSO655371:KSV655371 LCK655371:LCR655371 LMG655371:LMN655371 LWC655371:LWJ655371 MFY655371:MGF655371 MPU655371:MQB655371 MZQ655371:MZX655371 NJM655371:NJT655371 NTI655371:NTP655371 ODE655371:ODL655371 ONA655371:ONH655371 OWW655371:OXD655371 PGS655371:PGZ655371 PQO655371:PQV655371 QAK655371:QAR655371 QKG655371:QKN655371 QUC655371:QUJ655371 RDY655371:REF655371 RNU655371:ROB655371 RXQ655371:RXX655371 SHM655371:SHT655371 SRI655371:SRP655371 TBE655371:TBL655371 TLA655371:TLH655371 TUW655371:TVD655371 UES655371:UEZ655371 UOO655371:UOV655371 UYK655371:UYR655371 VIG655371:VIN655371 VSC655371:VSJ655371 WBY655371:WCF655371 WLU655371:WMB655371 WVQ655371:WVX655371 I720907:P720907 JE720907:JL720907 TA720907:TH720907 ACW720907:ADD720907 AMS720907:AMZ720907 AWO720907:AWV720907 BGK720907:BGR720907 BQG720907:BQN720907 CAC720907:CAJ720907 CJY720907:CKF720907 CTU720907:CUB720907 DDQ720907:DDX720907 DNM720907:DNT720907 DXI720907:DXP720907 EHE720907:EHL720907 ERA720907:ERH720907 FAW720907:FBD720907 FKS720907:FKZ720907 FUO720907:FUV720907 GEK720907:GER720907 GOG720907:GON720907 GYC720907:GYJ720907 HHY720907:HIF720907 HRU720907:HSB720907 IBQ720907:IBX720907 ILM720907:ILT720907 IVI720907:IVP720907 JFE720907:JFL720907 JPA720907:JPH720907 JYW720907:JZD720907 KIS720907:KIZ720907 KSO720907:KSV720907 LCK720907:LCR720907 LMG720907:LMN720907 LWC720907:LWJ720907 MFY720907:MGF720907 MPU720907:MQB720907 MZQ720907:MZX720907 NJM720907:NJT720907 NTI720907:NTP720907 ODE720907:ODL720907 ONA720907:ONH720907 OWW720907:OXD720907 PGS720907:PGZ720907 PQO720907:PQV720907 QAK720907:QAR720907 QKG720907:QKN720907 QUC720907:QUJ720907 RDY720907:REF720907 RNU720907:ROB720907 RXQ720907:RXX720907 SHM720907:SHT720907 SRI720907:SRP720907 TBE720907:TBL720907 TLA720907:TLH720907 TUW720907:TVD720907 UES720907:UEZ720907 UOO720907:UOV720907 UYK720907:UYR720907 VIG720907:VIN720907 VSC720907:VSJ720907 WBY720907:WCF720907 WLU720907:WMB720907 WVQ720907:WVX720907 I786443:P786443 JE786443:JL786443 TA786443:TH786443 ACW786443:ADD786443 AMS786443:AMZ786443 AWO786443:AWV786443 BGK786443:BGR786443 BQG786443:BQN786443 CAC786443:CAJ786443 CJY786443:CKF786443 CTU786443:CUB786443 DDQ786443:DDX786443 DNM786443:DNT786443 DXI786443:DXP786443 EHE786443:EHL786443 ERA786443:ERH786443 FAW786443:FBD786443 FKS786443:FKZ786443 FUO786443:FUV786443 GEK786443:GER786443 GOG786443:GON786443 GYC786443:GYJ786443 HHY786443:HIF786443 HRU786443:HSB786443 IBQ786443:IBX786443 ILM786443:ILT786443 IVI786443:IVP786443 JFE786443:JFL786443 JPA786443:JPH786443 JYW786443:JZD786443 KIS786443:KIZ786443 KSO786443:KSV786443 LCK786443:LCR786443 LMG786443:LMN786443 LWC786443:LWJ786443 MFY786443:MGF786443 MPU786443:MQB786443 MZQ786443:MZX786443 NJM786443:NJT786443 NTI786443:NTP786443 ODE786443:ODL786443 ONA786443:ONH786443 OWW786443:OXD786443 PGS786443:PGZ786443 PQO786443:PQV786443 QAK786443:QAR786443 QKG786443:QKN786443 QUC786443:QUJ786443 RDY786443:REF786443 RNU786443:ROB786443 RXQ786443:RXX786443 SHM786443:SHT786443 SRI786443:SRP786443 TBE786443:TBL786443 TLA786443:TLH786443 TUW786443:TVD786443 UES786443:UEZ786443 UOO786443:UOV786443 UYK786443:UYR786443 VIG786443:VIN786443 VSC786443:VSJ786443 WBY786443:WCF786443 WLU786443:WMB786443 WVQ786443:WVX786443 I851979:P851979 JE851979:JL851979 TA851979:TH851979 ACW851979:ADD851979 AMS851979:AMZ851979 AWO851979:AWV851979 BGK851979:BGR851979 BQG851979:BQN851979 CAC851979:CAJ851979 CJY851979:CKF851979 CTU851979:CUB851979 DDQ851979:DDX851979 DNM851979:DNT851979 DXI851979:DXP851979 EHE851979:EHL851979 ERA851979:ERH851979 FAW851979:FBD851979 FKS851979:FKZ851979 FUO851979:FUV851979 GEK851979:GER851979 GOG851979:GON851979 GYC851979:GYJ851979 HHY851979:HIF851979 HRU851979:HSB851979 IBQ851979:IBX851979 ILM851979:ILT851979 IVI851979:IVP851979 JFE851979:JFL851979 JPA851979:JPH851979 JYW851979:JZD851979 KIS851979:KIZ851979 KSO851979:KSV851979 LCK851979:LCR851979 LMG851979:LMN851979 LWC851979:LWJ851979 MFY851979:MGF851979 MPU851979:MQB851979 MZQ851979:MZX851979 NJM851979:NJT851979 NTI851979:NTP851979 ODE851979:ODL851979 ONA851979:ONH851979 OWW851979:OXD851979 PGS851979:PGZ851979 PQO851979:PQV851979 QAK851979:QAR851979 QKG851979:QKN851979 QUC851979:QUJ851979 RDY851979:REF851979 RNU851979:ROB851979 RXQ851979:RXX851979 SHM851979:SHT851979 SRI851979:SRP851979 TBE851979:TBL851979 TLA851979:TLH851979 TUW851979:TVD851979 UES851979:UEZ851979 UOO851979:UOV851979 UYK851979:UYR851979 VIG851979:VIN851979 VSC851979:VSJ851979 WBY851979:WCF851979 WLU851979:WMB851979 WVQ851979:WVX851979 I917515:P917515 JE917515:JL917515 TA917515:TH917515 ACW917515:ADD917515 AMS917515:AMZ917515 AWO917515:AWV917515 BGK917515:BGR917515 BQG917515:BQN917515 CAC917515:CAJ917515 CJY917515:CKF917515 CTU917515:CUB917515 DDQ917515:DDX917515 DNM917515:DNT917515 DXI917515:DXP917515 EHE917515:EHL917515 ERA917515:ERH917515 FAW917515:FBD917515 FKS917515:FKZ917515 FUO917515:FUV917515 GEK917515:GER917515 GOG917515:GON917515 GYC917515:GYJ917515 HHY917515:HIF917515 HRU917515:HSB917515 IBQ917515:IBX917515 ILM917515:ILT917515 IVI917515:IVP917515 JFE917515:JFL917515 JPA917515:JPH917515 JYW917515:JZD917515 KIS917515:KIZ917515 KSO917515:KSV917515 LCK917515:LCR917515 LMG917515:LMN917515 LWC917515:LWJ917515 MFY917515:MGF917515 MPU917515:MQB917515 MZQ917515:MZX917515 NJM917515:NJT917515 NTI917515:NTP917515 ODE917515:ODL917515 ONA917515:ONH917515 OWW917515:OXD917515 PGS917515:PGZ917515 PQO917515:PQV917515 QAK917515:QAR917515 QKG917515:QKN917515 QUC917515:QUJ917515 RDY917515:REF917515 RNU917515:ROB917515 RXQ917515:RXX917515 SHM917515:SHT917515 SRI917515:SRP917515 TBE917515:TBL917515 TLA917515:TLH917515 TUW917515:TVD917515 UES917515:UEZ917515 UOO917515:UOV917515 UYK917515:UYR917515 VIG917515:VIN917515 VSC917515:VSJ917515 WBY917515:WCF917515 WLU917515:WMB917515 WVQ917515:WVX917515 I983051:P983051 JE983051:JL983051 TA983051:TH983051 ACW983051:ADD983051 AMS983051:AMZ983051 AWO983051:AWV983051 BGK983051:BGR983051 BQG983051:BQN983051 CAC983051:CAJ983051 CJY983051:CKF983051 CTU983051:CUB983051 DDQ983051:DDX983051 DNM983051:DNT983051 DXI983051:DXP983051 EHE983051:EHL983051 ERA983051:ERH983051 FAW983051:FBD983051 FKS983051:FKZ983051 FUO983051:FUV983051 GEK983051:GER983051 GOG983051:GON983051 GYC983051:GYJ983051 HHY983051:HIF983051 HRU983051:HSB983051 IBQ983051:IBX983051 ILM983051:ILT983051 IVI983051:IVP983051 JFE983051:JFL983051 JPA983051:JPH983051 JYW983051:JZD983051 KIS983051:KIZ983051 KSO983051:KSV983051 LCK983051:LCR983051 LMG983051:LMN983051 LWC983051:LWJ983051 MFY983051:MGF983051 MPU983051:MQB983051 MZQ983051:MZX983051 NJM983051:NJT983051 NTI983051:NTP983051 ODE983051:ODL983051 ONA983051:ONH983051 OWW983051:OXD983051 PGS983051:PGZ983051 PQO983051:PQV983051 QAK983051:QAR983051 QKG983051:QKN983051 QUC983051:QUJ983051 RDY983051:REF983051 RNU983051:ROB983051 RXQ983051:RXX983051 SHM983051:SHT983051 SRI983051:SRP983051 TBE983051:TBL983051 TLA983051:TLH983051 TUW983051:TVD983051 UES983051:UEZ983051 UOO983051:UOV983051 UYK983051:UYR983051 VIG983051:VIN983051 VSC983051:VSJ983051 WBY983051:WCF983051 WLU983051:WMB983051 WVQ983051:WVX983051">
      <formula1>$A$52:$A$58</formula1>
      <formula2>0</formula2>
    </dataValidation>
    <dataValidation operator="greaterThanOrEqual" allowBlank="1" showErrorMessage="1" errorTitle="Erro de valores" error="Digite um valor igual a 0% ou 2%." sqref="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formula1>0</formula1>
      <formula2>0</formula2>
    </dataValidation>
    <dataValidation type="decimal" allowBlank="1" showErrorMessage="1" errorTitle="Erro de valores" error="Digite um valor maior do que 0." sqref="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formula1>0</formula1>
      <formula2>1</formula2>
    </dataValidation>
    <dataValidation type="decimal" allowBlank="1" showInputMessage="1" showErrorMessage="1" errorTitle="Valor não permitido" error="Digite um percentual entre 0% e 100%." promptTitle="Valores admissíveis:" prompt="Insira valores entre 0 e 100%." sqref="Q13:R13 JM13:JN13 TI13:TJ13 ADE13:ADF13 ANA13:ANB13 AWW13:AWX13 BGS13:BGT13 BQO13:BQP13 CAK13:CAL13 CKG13:CKH13 CUC13:CUD13 DDY13:DDZ13 DNU13:DNV13 DXQ13:DXR13 EHM13:EHN13 ERI13:ERJ13 FBE13:FBF13 FLA13:FLB13 FUW13:FUX13 GES13:GET13 GOO13:GOP13 GYK13:GYL13 HIG13:HIH13 HSC13:HSD13 IBY13:IBZ13 ILU13:ILV13 IVQ13:IVR13 JFM13:JFN13 JPI13:JPJ13 JZE13:JZF13 KJA13:KJB13 KSW13:KSX13 LCS13:LCT13 LMO13:LMP13 LWK13:LWL13 MGG13:MGH13 MQC13:MQD13 MZY13:MZZ13 NJU13:NJV13 NTQ13:NTR13 ODM13:ODN13 ONI13:ONJ13 OXE13:OXF13 PHA13:PHB13 PQW13:PQX13 QAS13:QAT13 QKO13:QKP13 QUK13:QUL13 REG13:REH13 ROC13:ROD13 RXY13:RXZ13 SHU13:SHV13 SRQ13:SRR13 TBM13:TBN13 TLI13:TLJ13 TVE13:TVF13 UFA13:UFB13 UOW13:UOX13 UYS13:UYT13 VIO13:VIP13 VSK13:VSL13 WCG13:WCH13 WMC13:WMD13 WVY13:WVZ13 Q65549:R65549 JM65549:JN65549 TI65549:TJ65549 ADE65549:ADF65549 ANA65549:ANB65549 AWW65549:AWX65549 BGS65549:BGT65549 BQO65549:BQP65549 CAK65549:CAL65549 CKG65549:CKH65549 CUC65549:CUD65549 DDY65549:DDZ65549 DNU65549:DNV65549 DXQ65549:DXR65549 EHM65549:EHN65549 ERI65549:ERJ65549 FBE65549:FBF65549 FLA65549:FLB65549 FUW65549:FUX65549 GES65549:GET65549 GOO65549:GOP65549 GYK65549:GYL65549 HIG65549:HIH65549 HSC65549:HSD65549 IBY65549:IBZ65549 ILU65549:ILV65549 IVQ65549:IVR65549 JFM65549:JFN65549 JPI65549:JPJ65549 JZE65549:JZF65549 KJA65549:KJB65549 KSW65549:KSX65549 LCS65549:LCT65549 LMO65549:LMP65549 LWK65549:LWL65549 MGG65549:MGH65549 MQC65549:MQD65549 MZY65549:MZZ65549 NJU65549:NJV65549 NTQ65549:NTR65549 ODM65549:ODN65549 ONI65549:ONJ65549 OXE65549:OXF65549 PHA65549:PHB65549 PQW65549:PQX65549 QAS65549:QAT65549 QKO65549:QKP65549 QUK65549:QUL65549 REG65549:REH65549 ROC65549:ROD65549 RXY65549:RXZ65549 SHU65549:SHV65549 SRQ65549:SRR65549 TBM65549:TBN65549 TLI65549:TLJ65549 TVE65549:TVF65549 UFA65549:UFB65549 UOW65549:UOX65549 UYS65549:UYT65549 VIO65549:VIP65549 VSK65549:VSL65549 WCG65549:WCH65549 WMC65549:WMD65549 WVY65549:WVZ65549 Q131085:R131085 JM131085:JN131085 TI131085:TJ131085 ADE131085:ADF131085 ANA131085:ANB131085 AWW131085:AWX131085 BGS131085:BGT131085 BQO131085:BQP131085 CAK131085:CAL131085 CKG131085:CKH131085 CUC131085:CUD131085 DDY131085:DDZ131085 DNU131085:DNV131085 DXQ131085:DXR131085 EHM131085:EHN131085 ERI131085:ERJ131085 FBE131085:FBF131085 FLA131085:FLB131085 FUW131085:FUX131085 GES131085:GET131085 GOO131085:GOP131085 GYK131085:GYL131085 HIG131085:HIH131085 HSC131085:HSD131085 IBY131085:IBZ131085 ILU131085:ILV131085 IVQ131085:IVR131085 JFM131085:JFN131085 JPI131085:JPJ131085 JZE131085:JZF131085 KJA131085:KJB131085 KSW131085:KSX131085 LCS131085:LCT131085 LMO131085:LMP131085 LWK131085:LWL131085 MGG131085:MGH131085 MQC131085:MQD131085 MZY131085:MZZ131085 NJU131085:NJV131085 NTQ131085:NTR131085 ODM131085:ODN131085 ONI131085:ONJ131085 OXE131085:OXF131085 PHA131085:PHB131085 PQW131085:PQX131085 QAS131085:QAT131085 QKO131085:QKP131085 QUK131085:QUL131085 REG131085:REH131085 ROC131085:ROD131085 RXY131085:RXZ131085 SHU131085:SHV131085 SRQ131085:SRR131085 TBM131085:TBN131085 TLI131085:TLJ131085 TVE131085:TVF131085 UFA131085:UFB131085 UOW131085:UOX131085 UYS131085:UYT131085 VIO131085:VIP131085 VSK131085:VSL131085 WCG131085:WCH131085 WMC131085:WMD131085 WVY131085:WVZ131085 Q196621:R196621 JM196621:JN196621 TI196621:TJ196621 ADE196621:ADF196621 ANA196621:ANB196621 AWW196621:AWX196621 BGS196621:BGT196621 BQO196621:BQP196621 CAK196621:CAL196621 CKG196621:CKH196621 CUC196621:CUD196621 DDY196621:DDZ196621 DNU196621:DNV196621 DXQ196621:DXR196621 EHM196621:EHN196621 ERI196621:ERJ196621 FBE196621:FBF196621 FLA196621:FLB196621 FUW196621:FUX196621 GES196621:GET196621 GOO196621:GOP196621 GYK196621:GYL196621 HIG196621:HIH196621 HSC196621:HSD196621 IBY196621:IBZ196621 ILU196621:ILV196621 IVQ196621:IVR196621 JFM196621:JFN196621 JPI196621:JPJ196621 JZE196621:JZF196621 KJA196621:KJB196621 KSW196621:KSX196621 LCS196621:LCT196621 LMO196621:LMP196621 LWK196621:LWL196621 MGG196621:MGH196621 MQC196621:MQD196621 MZY196621:MZZ196621 NJU196621:NJV196621 NTQ196621:NTR196621 ODM196621:ODN196621 ONI196621:ONJ196621 OXE196621:OXF196621 PHA196621:PHB196621 PQW196621:PQX196621 QAS196621:QAT196621 QKO196621:QKP196621 QUK196621:QUL196621 REG196621:REH196621 ROC196621:ROD196621 RXY196621:RXZ196621 SHU196621:SHV196621 SRQ196621:SRR196621 TBM196621:TBN196621 TLI196621:TLJ196621 TVE196621:TVF196621 UFA196621:UFB196621 UOW196621:UOX196621 UYS196621:UYT196621 VIO196621:VIP196621 VSK196621:VSL196621 WCG196621:WCH196621 WMC196621:WMD196621 WVY196621:WVZ196621 Q262157:R262157 JM262157:JN262157 TI262157:TJ262157 ADE262157:ADF262157 ANA262157:ANB262157 AWW262157:AWX262157 BGS262157:BGT262157 BQO262157:BQP262157 CAK262157:CAL262157 CKG262157:CKH262157 CUC262157:CUD262157 DDY262157:DDZ262157 DNU262157:DNV262157 DXQ262157:DXR262157 EHM262157:EHN262157 ERI262157:ERJ262157 FBE262157:FBF262157 FLA262157:FLB262157 FUW262157:FUX262157 GES262157:GET262157 GOO262157:GOP262157 GYK262157:GYL262157 HIG262157:HIH262157 HSC262157:HSD262157 IBY262157:IBZ262157 ILU262157:ILV262157 IVQ262157:IVR262157 JFM262157:JFN262157 JPI262157:JPJ262157 JZE262157:JZF262157 KJA262157:KJB262157 KSW262157:KSX262157 LCS262157:LCT262157 LMO262157:LMP262157 LWK262157:LWL262157 MGG262157:MGH262157 MQC262157:MQD262157 MZY262157:MZZ262157 NJU262157:NJV262157 NTQ262157:NTR262157 ODM262157:ODN262157 ONI262157:ONJ262157 OXE262157:OXF262157 PHA262157:PHB262157 PQW262157:PQX262157 QAS262157:QAT262157 QKO262157:QKP262157 QUK262157:QUL262157 REG262157:REH262157 ROC262157:ROD262157 RXY262157:RXZ262157 SHU262157:SHV262157 SRQ262157:SRR262157 TBM262157:TBN262157 TLI262157:TLJ262157 TVE262157:TVF262157 UFA262157:UFB262157 UOW262157:UOX262157 UYS262157:UYT262157 VIO262157:VIP262157 VSK262157:VSL262157 WCG262157:WCH262157 WMC262157:WMD262157 WVY262157:WVZ262157 Q327693:R327693 JM327693:JN327693 TI327693:TJ327693 ADE327693:ADF327693 ANA327693:ANB327693 AWW327693:AWX327693 BGS327693:BGT327693 BQO327693:BQP327693 CAK327693:CAL327693 CKG327693:CKH327693 CUC327693:CUD327693 DDY327693:DDZ327693 DNU327693:DNV327693 DXQ327693:DXR327693 EHM327693:EHN327693 ERI327693:ERJ327693 FBE327693:FBF327693 FLA327693:FLB327693 FUW327693:FUX327693 GES327693:GET327693 GOO327693:GOP327693 GYK327693:GYL327693 HIG327693:HIH327693 HSC327693:HSD327693 IBY327693:IBZ327693 ILU327693:ILV327693 IVQ327693:IVR327693 JFM327693:JFN327693 JPI327693:JPJ327693 JZE327693:JZF327693 KJA327693:KJB327693 KSW327693:KSX327693 LCS327693:LCT327693 LMO327693:LMP327693 LWK327693:LWL327693 MGG327693:MGH327693 MQC327693:MQD327693 MZY327693:MZZ327693 NJU327693:NJV327693 NTQ327693:NTR327693 ODM327693:ODN327693 ONI327693:ONJ327693 OXE327693:OXF327693 PHA327693:PHB327693 PQW327693:PQX327693 QAS327693:QAT327693 QKO327693:QKP327693 QUK327693:QUL327693 REG327693:REH327693 ROC327693:ROD327693 RXY327693:RXZ327693 SHU327693:SHV327693 SRQ327693:SRR327693 TBM327693:TBN327693 TLI327693:TLJ327693 TVE327693:TVF327693 UFA327693:UFB327693 UOW327693:UOX327693 UYS327693:UYT327693 VIO327693:VIP327693 VSK327693:VSL327693 WCG327693:WCH327693 WMC327693:WMD327693 WVY327693:WVZ327693 Q393229:R393229 JM393229:JN393229 TI393229:TJ393229 ADE393229:ADF393229 ANA393229:ANB393229 AWW393229:AWX393229 BGS393229:BGT393229 BQO393229:BQP393229 CAK393229:CAL393229 CKG393229:CKH393229 CUC393229:CUD393229 DDY393229:DDZ393229 DNU393229:DNV393229 DXQ393229:DXR393229 EHM393229:EHN393229 ERI393229:ERJ393229 FBE393229:FBF393229 FLA393229:FLB393229 FUW393229:FUX393229 GES393229:GET393229 GOO393229:GOP393229 GYK393229:GYL393229 HIG393229:HIH393229 HSC393229:HSD393229 IBY393229:IBZ393229 ILU393229:ILV393229 IVQ393229:IVR393229 JFM393229:JFN393229 JPI393229:JPJ393229 JZE393229:JZF393229 KJA393229:KJB393229 KSW393229:KSX393229 LCS393229:LCT393229 LMO393229:LMP393229 LWK393229:LWL393229 MGG393229:MGH393229 MQC393229:MQD393229 MZY393229:MZZ393229 NJU393229:NJV393229 NTQ393229:NTR393229 ODM393229:ODN393229 ONI393229:ONJ393229 OXE393229:OXF393229 PHA393229:PHB393229 PQW393229:PQX393229 QAS393229:QAT393229 QKO393229:QKP393229 QUK393229:QUL393229 REG393229:REH393229 ROC393229:ROD393229 RXY393229:RXZ393229 SHU393229:SHV393229 SRQ393229:SRR393229 TBM393229:TBN393229 TLI393229:TLJ393229 TVE393229:TVF393229 UFA393229:UFB393229 UOW393229:UOX393229 UYS393229:UYT393229 VIO393229:VIP393229 VSK393229:VSL393229 WCG393229:WCH393229 WMC393229:WMD393229 WVY393229:WVZ393229 Q458765:R458765 JM458765:JN458765 TI458765:TJ458765 ADE458765:ADF458765 ANA458765:ANB458765 AWW458765:AWX458765 BGS458765:BGT458765 BQO458765:BQP458765 CAK458765:CAL458765 CKG458765:CKH458765 CUC458765:CUD458765 DDY458765:DDZ458765 DNU458765:DNV458765 DXQ458765:DXR458765 EHM458765:EHN458765 ERI458765:ERJ458765 FBE458765:FBF458765 FLA458765:FLB458765 FUW458765:FUX458765 GES458765:GET458765 GOO458765:GOP458765 GYK458765:GYL458765 HIG458765:HIH458765 HSC458765:HSD458765 IBY458765:IBZ458765 ILU458765:ILV458765 IVQ458765:IVR458765 JFM458765:JFN458765 JPI458765:JPJ458765 JZE458765:JZF458765 KJA458765:KJB458765 KSW458765:KSX458765 LCS458765:LCT458765 LMO458765:LMP458765 LWK458765:LWL458765 MGG458765:MGH458765 MQC458765:MQD458765 MZY458765:MZZ458765 NJU458765:NJV458765 NTQ458765:NTR458765 ODM458765:ODN458765 ONI458765:ONJ458765 OXE458765:OXF458765 PHA458765:PHB458765 PQW458765:PQX458765 QAS458765:QAT458765 QKO458765:QKP458765 QUK458765:QUL458765 REG458765:REH458765 ROC458765:ROD458765 RXY458765:RXZ458765 SHU458765:SHV458765 SRQ458765:SRR458765 TBM458765:TBN458765 TLI458765:TLJ458765 TVE458765:TVF458765 UFA458765:UFB458765 UOW458765:UOX458765 UYS458765:UYT458765 VIO458765:VIP458765 VSK458765:VSL458765 WCG458765:WCH458765 WMC458765:WMD458765 WVY458765:WVZ458765 Q524301:R524301 JM524301:JN524301 TI524301:TJ524301 ADE524301:ADF524301 ANA524301:ANB524301 AWW524301:AWX524301 BGS524301:BGT524301 BQO524301:BQP524301 CAK524301:CAL524301 CKG524301:CKH524301 CUC524301:CUD524301 DDY524301:DDZ524301 DNU524301:DNV524301 DXQ524301:DXR524301 EHM524301:EHN524301 ERI524301:ERJ524301 FBE524301:FBF524301 FLA524301:FLB524301 FUW524301:FUX524301 GES524301:GET524301 GOO524301:GOP524301 GYK524301:GYL524301 HIG524301:HIH524301 HSC524301:HSD524301 IBY524301:IBZ524301 ILU524301:ILV524301 IVQ524301:IVR524301 JFM524301:JFN524301 JPI524301:JPJ524301 JZE524301:JZF524301 KJA524301:KJB524301 KSW524301:KSX524301 LCS524301:LCT524301 LMO524301:LMP524301 LWK524301:LWL524301 MGG524301:MGH524301 MQC524301:MQD524301 MZY524301:MZZ524301 NJU524301:NJV524301 NTQ524301:NTR524301 ODM524301:ODN524301 ONI524301:ONJ524301 OXE524301:OXF524301 PHA524301:PHB524301 PQW524301:PQX524301 QAS524301:QAT524301 QKO524301:QKP524301 QUK524301:QUL524301 REG524301:REH524301 ROC524301:ROD524301 RXY524301:RXZ524301 SHU524301:SHV524301 SRQ524301:SRR524301 TBM524301:TBN524301 TLI524301:TLJ524301 TVE524301:TVF524301 UFA524301:UFB524301 UOW524301:UOX524301 UYS524301:UYT524301 VIO524301:VIP524301 VSK524301:VSL524301 WCG524301:WCH524301 WMC524301:WMD524301 WVY524301:WVZ524301 Q589837:R589837 JM589837:JN589837 TI589837:TJ589837 ADE589837:ADF589837 ANA589837:ANB589837 AWW589837:AWX589837 BGS589837:BGT589837 BQO589837:BQP589837 CAK589837:CAL589837 CKG589837:CKH589837 CUC589837:CUD589837 DDY589837:DDZ589837 DNU589837:DNV589837 DXQ589837:DXR589837 EHM589837:EHN589837 ERI589837:ERJ589837 FBE589837:FBF589837 FLA589837:FLB589837 FUW589837:FUX589837 GES589837:GET589837 GOO589837:GOP589837 GYK589837:GYL589837 HIG589837:HIH589837 HSC589837:HSD589837 IBY589837:IBZ589837 ILU589837:ILV589837 IVQ589837:IVR589837 JFM589837:JFN589837 JPI589837:JPJ589837 JZE589837:JZF589837 KJA589837:KJB589837 KSW589837:KSX589837 LCS589837:LCT589837 LMO589837:LMP589837 LWK589837:LWL589837 MGG589837:MGH589837 MQC589837:MQD589837 MZY589837:MZZ589837 NJU589837:NJV589837 NTQ589837:NTR589837 ODM589837:ODN589837 ONI589837:ONJ589837 OXE589837:OXF589837 PHA589837:PHB589837 PQW589837:PQX589837 QAS589837:QAT589837 QKO589837:QKP589837 QUK589837:QUL589837 REG589837:REH589837 ROC589837:ROD589837 RXY589837:RXZ589837 SHU589837:SHV589837 SRQ589837:SRR589837 TBM589837:TBN589837 TLI589837:TLJ589837 TVE589837:TVF589837 UFA589837:UFB589837 UOW589837:UOX589837 UYS589837:UYT589837 VIO589837:VIP589837 VSK589837:VSL589837 WCG589837:WCH589837 WMC589837:WMD589837 WVY589837:WVZ589837 Q655373:R655373 JM655373:JN655373 TI655373:TJ655373 ADE655373:ADF655373 ANA655373:ANB655373 AWW655373:AWX655373 BGS655373:BGT655373 BQO655373:BQP655373 CAK655373:CAL655373 CKG655373:CKH655373 CUC655373:CUD655373 DDY655373:DDZ655373 DNU655373:DNV655373 DXQ655373:DXR655373 EHM655373:EHN655373 ERI655373:ERJ655373 FBE655373:FBF655373 FLA655373:FLB655373 FUW655373:FUX655373 GES655373:GET655373 GOO655373:GOP655373 GYK655373:GYL655373 HIG655373:HIH655373 HSC655373:HSD655373 IBY655373:IBZ655373 ILU655373:ILV655373 IVQ655373:IVR655373 JFM655373:JFN655373 JPI655373:JPJ655373 JZE655373:JZF655373 KJA655373:KJB655373 KSW655373:KSX655373 LCS655373:LCT655373 LMO655373:LMP655373 LWK655373:LWL655373 MGG655373:MGH655373 MQC655373:MQD655373 MZY655373:MZZ655373 NJU655373:NJV655373 NTQ655373:NTR655373 ODM655373:ODN655373 ONI655373:ONJ655373 OXE655373:OXF655373 PHA655373:PHB655373 PQW655373:PQX655373 QAS655373:QAT655373 QKO655373:QKP655373 QUK655373:QUL655373 REG655373:REH655373 ROC655373:ROD655373 RXY655373:RXZ655373 SHU655373:SHV655373 SRQ655373:SRR655373 TBM655373:TBN655373 TLI655373:TLJ655373 TVE655373:TVF655373 UFA655373:UFB655373 UOW655373:UOX655373 UYS655373:UYT655373 VIO655373:VIP655373 VSK655373:VSL655373 WCG655373:WCH655373 WMC655373:WMD655373 WVY655373:WVZ655373 Q720909:R720909 JM720909:JN720909 TI720909:TJ720909 ADE720909:ADF720909 ANA720909:ANB720909 AWW720909:AWX720909 BGS720909:BGT720909 BQO720909:BQP720909 CAK720909:CAL720909 CKG720909:CKH720909 CUC720909:CUD720909 DDY720909:DDZ720909 DNU720909:DNV720909 DXQ720909:DXR720909 EHM720909:EHN720909 ERI720909:ERJ720909 FBE720909:FBF720909 FLA720909:FLB720909 FUW720909:FUX720909 GES720909:GET720909 GOO720909:GOP720909 GYK720909:GYL720909 HIG720909:HIH720909 HSC720909:HSD720909 IBY720909:IBZ720909 ILU720909:ILV720909 IVQ720909:IVR720909 JFM720909:JFN720909 JPI720909:JPJ720909 JZE720909:JZF720909 KJA720909:KJB720909 KSW720909:KSX720909 LCS720909:LCT720909 LMO720909:LMP720909 LWK720909:LWL720909 MGG720909:MGH720909 MQC720909:MQD720909 MZY720909:MZZ720909 NJU720909:NJV720909 NTQ720909:NTR720909 ODM720909:ODN720909 ONI720909:ONJ720909 OXE720909:OXF720909 PHA720909:PHB720909 PQW720909:PQX720909 QAS720909:QAT720909 QKO720909:QKP720909 QUK720909:QUL720909 REG720909:REH720909 ROC720909:ROD720909 RXY720909:RXZ720909 SHU720909:SHV720909 SRQ720909:SRR720909 TBM720909:TBN720909 TLI720909:TLJ720909 TVE720909:TVF720909 UFA720909:UFB720909 UOW720909:UOX720909 UYS720909:UYT720909 VIO720909:VIP720909 VSK720909:VSL720909 WCG720909:WCH720909 WMC720909:WMD720909 WVY720909:WVZ720909 Q786445:R786445 JM786445:JN786445 TI786445:TJ786445 ADE786445:ADF786445 ANA786445:ANB786445 AWW786445:AWX786445 BGS786445:BGT786445 BQO786445:BQP786445 CAK786445:CAL786445 CKG786445:CKH786445 CUC786445:CUD786445 DDY786445:DDZ786445 DNU786445:DNV786445 DXQ786445:DXR786445 EHM786445:EHN786445 ERI786445:ERJ786445 FBE786445:FBF786445 FLA786445:FLB786445 FUW786445:FUX786445 GES786445:GET786445 GOO786445:GOP786445 GYK786445:GYL786445 HIG786445:HIH786445 HSC786445:HSD786445 IBY786445:IBZ786445 ILU786445:ILV786445 IVQ786445:IVR786445 JFM786445:JFN786445 JPI786445:JPJ786445 JZE786445:JZF786445 KJA786445:KJB786445 KSW786445:KSX786445 LCS786445:LCT786445 LMO786445:LMP786445 LWK786445:LWL786445 MGG786445:MGH786445 MQC786445:MQD786445 MZY786445:MZZ786445 NJU786445:NJV786445 NTQ786445:NTR786445 ODM786445:ODN786445 ONI786445:ONJ786445 OXE786445:OXF786445 PHA786445:PHB786445 PQW786445:PQX786445 QAS786445:QAT786445 QKO786445:QKP786445 QUK786445:QUL786445 REG786445:REH786445 ROC786445:ROD786445 RXY786445:RXZ786445 SHU786445:SHV786445 SRQ786445:SRR786445 TBM786445:TBN786445 TLI786445:TLJ786445 TVE786445:TVF786445 UFA786445:UFB786445 UOW786445:UOX786445 UYS786445:UYT786445 VIO786445:VIP786445 VSK786445:VSL786445 WCG786445:WCH786445 WMC786445:WMD786445 WVY786445:WVZ786445 Q851981:R851981 JM851981:JN851981 TI851981:TJ851981 ADE851981:ADF851981 ANA851981:ANB851981 AWW851981:AWX851981 BGS851981:BGT851981 BQO851981:BQP851981 CAK851981:CAL851981 CKG851981:CKH851981 CUC851981:CUD851981 DDY851981:DDZ851981 DNU851981:DNV851981 DXQ851981:DXR851981 EHM851981:EHN851981 ERI851981:ERJ851981 FBE851981:FBF851981 FLA851981:FLB851981 FUW851981:FUX851981 GES851981:GET851981 GOO851981:GOP851981 GYK851981:GYL851981 HIG851981:HIH851981 HSC851981:HSD851981 IBY851981:IBZ851981 ILU851981:ILV851981 IVQ851981:IVR851981 JFM851981:JFN851981 JPI851981:JPJ851981 JZE851981:JZF851981 KJA851981:KJB851981 KSW851981:KSX851981 LCS851981:LCT851981 LMO851981:LMP851981 LWK851981:LWL851981 MGG851981:MGH851981 MQC851981:MQD851981 MZY851981:MZZ851981 NJU851981:NJV851981 NTQ851981:NTR851981 ODM851981:ODN851981 ONI851981:ONJ851981 OXE851981:OXF851981 PHA851981:PHB851981 PQW851981:PQX851981 QAS851981:QAT851981 QKO851981:QKP851981 QUK851981:QUL851981 REG851981:REH851981 ROC851981:ROD851981 RXY851981:RXZ851981 SHU851981:SHV851981 SRQ851981:SRR851981 TBM851981:TBN851981 TLI851981:TLJ851981 TVE851981:TVF851981 UFA851981:UFB851981 UOW851981:UOX851981 UYS851981:UYT851981 VIO851981:VIP851981 VSK851981:VSL851981 WCG851981:WCH851981 WMC851981:WMD851981 WVY851981:WVZ851981 Q917517:R917517 JM917517:JN917517 TI917517:TJ917517 ADE917517:ADF917517 ANA917517:ANB917517 AWW917517:AWX917517 BGS917517:BGT917517 BQO917517:BQP917517 CAK917517:CAL917517 CKG917517:CKH917517 CUC917517:CUD917517 DDY917517:DDZ917517 DNU917517:DNV917517 DXQ917517:DXR917517 EHM917517:EHN917517 ERI917517:ERJ917517 FBE917517:FBF917517 FLA917517:FLB917517 FUW917517:FUX917517 GES917517:GET917517 GOO917517:GOP917517 GYK917517:GYL917517 HIG917517:HIH917517 HSC917517:HSD917517 IBY917517:IBZ917517 ILU917517:ILV917517 IVQ917517:IVR917517 JFM917517:JFN917517 JPI917517:JPJ917517 JZE917517:JZF917517 KJA917517:KJB917517 KSW917517:KSX917517 LCS917517:LCT917517 LMO917517:LMP917517 LWK917517:LWL917517 MGG917517:MGH917517 MQC917517:MQD917517 MZY917517:MZZ917517 NJU917517:NJV917517 NTQ917517:NTR917517 ODM917517:ODN917517 ONI917517:ONJ917517 OXE917517:OXF917517 PHA917517:PHB917517 PQW917517:PQX917517 QAS917517:QAT917517 QKO917517:QKP917517 QUK917517:QUL917517 REG917517:REH917517 ROC917517:ROD917517 RXY917517:RXZ917517 SHU917517:SHV917517 SRQ917517:SRR917517 TBM917517:TBN917517 TLI917517:TLJ917517 TVE917517:TVF917517 UFA917517:UFB917517 UOW917517:UOX917517 UYS917517:UYT917517 VIO917517:VIP917517 VSK917517:VSL917517 WCG917517:WCH917517 WMC917517:WMD917517 WVY917517:WVZ917517 Q983053:R983053 JM983053:JN983053 TI983053:TJ983053 ADE983053:ADF983053 ANA983053:ANB983053 AWW983053:AWX983053 BGS983053:BGT983053 BQO983053:BQP983053 CAK983053:CAL983053 CKG983053:CKH983053 CUC983053:CUD983053 DDY983053:DDZ983053 DNU983053:DNV983053 DXQ983053:DXR983053 EHM983053:EHN983053 ERI983053:ERJ983053 FBE983053:FBF983053 FLA983053:FLB983053 FUW983053:FUX983053 GES983053:GET983053 GOO983053:GOP983053 GYK983053:GYL983053 HIG983053:HIH983053 HSC983053:HSD983053 IBY983053:IBZ983053 ILU983053:ILV983053 IVQ983053:IVR983053 JFM983053:JFN983053 JPI983053:JPJ983053 JZE983053:JZF983053 KJA983053:KJB983053 KSW983053:KSX983053 LCS983053:LCT983053 LMO983053:LMP983053 LWK983053:LWL983053 MGG983053:MGH983053 MQC983053:MQD983053 MZY983053:MZZ983053 NJU983053:NJV983053 NTQ983053:NTR983053 ODM983053:ODN983053 ONI983053:ONJ983053 OXE983053:OXF983053 PHA983053:PHB983053 PQW983053:PQX983053 QAS983053:QAT983053 QKO983053:QKP983053 QUK983053:QUL983053 REG983053:REH983053 ROC983053:ROD983053 RXY983053:RXZ983053 SHU983053:SHV983053 SRQ983053:SRR983053 TBM983053:TBN983053 TLI983053:TLJ983053 TVE983053:TVF983053 UFA983053:UFB983053 UOW983053:UOX983053 UYS983053:UYT983053 VIO983053:VIP983053 VSK983053:VSL983053 WCG983053:WCH983053 WMC983053:WMD983053 WVY983053:WVZ983053">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Q14:R14 JM14:JN14 TI14:TJ14 ADE14:ADF14 ANA14:ANB14 AWW14:AWX14 BGS14:BGT14 BQO14:BQP14 CAK14:CAL14 CKG14:CKH14 CUC14:CUD14 DDY14:DDZ14 DNU14:DNV14 DXQ14:DXR14 EHM14:EHN14 ERI14:ERJ14 FBE14:FBF14 FLA14:FLB14 FUW14:FUX14 GES14:GET14 GOO14:GOP14 GYK14:GYL14 HIG14:HIH14 HSC14:HSD14 IBY14:IBZ14 ILU14:ILV14 IVQ14:IVR14 JFM14:JFN14 JPI14:JPJ14 JZE14:JZF14 KJA14:KJB14 KSW14:KSX14 LCS14:LCT14 LMO14:LMP14 LWK14:LWL14 MGG14:MGH14 MQC14:MQD14 MZY14:MZZ14 NJU14:NJV14 NTQ14:NTR14 ODM14:ODN14 ONI14:ONJ14 OXE14:OXF14 PHA14:PHB14 PQW14:PQX14 QAS14:QAT14 QKO14:QKP14 QUK14:QUL14 REG14:REH14 ROC14:ROD14 RXY14:RXZ14 SHU14:SHV14 SRQ14:SRR14 TBM14:TBN14 TLI14:TLJ14 TVE14:TVF14 UFA14:UFB14 UOW14:UOX14 UYS14:UYT14 VIO14:VIP14 VSK14:VSL14 WCG14:WCH14 WMC14:WMD14 WVY14:WVZ14 Q65550:R65550 JM65550:JN65550 TI65550:TJ65550 ADE65550:ADF65550 ANA65550:ANB65550 AWW65550:AWX65550 BGS65550:BGT65550 BQO65550:BQP65550 CAK65550:CAL65550 CKG65550:CKH65550 CUC65550:CUD65550 DDY65550:DDZ65550 DNU65550:DNV65550 DXQ65550:DXR65550 EHM65550:EHN65550 ERI65550:ERJ65550 FBE65550:FBF65550 FLA65550:FLB65550 FUW65550:FUX65550 GES65550:GET65550 GOO65550:GOP65550 GYK65550:GYL65550 HIG65550:HIH65550 HSC65550:HSD65550 IBY65550:IBZ65550 ILU65550:ILV65550 IVQ65550:IVR65550 JFM65550:JFN65550 JPI65550:JPJ65550 JZE65550:JZF65550 KJA65550:KJB65550 KSW65550:KSX65550 LCS65550:LCT65550 LMO65550:LMP65550 LWK65550:LWL65550 MGG65550:MGH65550 MQC65550:MQD65550 MZY65550:MZZ65550 NJU65550:NJV65550 NTQ65550:NTR65550 ODM65550:ODN65550 ONI65550:ONJ65550 OXE65550:OXF65550 PHA65550:PHB65550 PQW65550:PQX65550 QAS65550:QAT65550 QKO65550:QKP65550 QUK65550:QUL65550 REG65550:REH65550 ROC65550:ROD65550 RXY65550:RXZ65550 SHU65550:SHV65550 SRQ65550:SRR65550 TBM65550:TBN65550 TLI65550:TLJ65550 TVE65550:TVF65550 UFA65550:UFB65550 UOW65550:UOX65550 UYS65550:UYT65550 VIO65550:VIP65550 VSK65550:VSL65550 WCG65550:WCH65550 WMC65550:WMD65550 WVY65550:WVZ65550 Q131086:R131086 JM131086:JN131086 TI131086:TJ131086 ADE131086:ADF131086 ANA131086:ANB131086 AWW131086:AWX131086 BGS131086:BGT131086 BQO131086:BQP131086 CAK131086:CAL131086 CKG131086:CKH131086 CUC131086:CUD131086 DDY131086:DDZ131086 DNU131086:DNV131086 DXQ131086:DXR131086 EHM131086:EHN131086 ERI131086:ERJ131086 FBE131086:FBF131086 FLA131086:FLB131086 FUW131086:FUX131086 GES131086:GET131086 GOO131086:GOP131086 GYK131086:GYL131086 HIG131086:HIH131086 HSC131086:HSD131086 IBY131086:IBZ131086 ILU131086:ILV131086 IVQ131086:IVR131086 JFM131086:JFN131086 JPI131086:JPJ131086 JZE131086:JZF131086 KJA131086:KJB131086 KSW131086:KSX131086 LCS131086:LCT131086 LMO131086:LMP131086 LWK131086:LWL131086 MGG131086:MGH131086 MQC131086:MQD131086 MZY131086:MZZ131086 NJU131086:NJV131086 NTQ131086:NTR131086 ODM131086:ODN131086 ONI131086:ONJ131086 OXE131086:OXF131086 PHA131086:PHB131086 PQW131086:PQX131086 QAS131086:QAT131086 QKO131086:QKP131086 QUK131086:QUL131086 REG131086:REH131086 ROC131086:ROD131086 RXY131086:RXZ131086 SHU131086:SHV131086 SRQ131086:SRR131086 TBM131086:TBN131086 TLI131086:TLJ131086 TVE131086:TVF131086 UFA131086:UFB131086 UOW131086:UOX131086 UYS131086:UYT131086 VIO131086:VIP131086 VSK131086:VSL131086 WCG131086:WCH131086 WMC131086:WMD131086 WVY131086:WVZ131086 Q196622:R196622 JM196622:JN196622 TI196622:TJ196622 ADE196622:ADF196622 ANA196622:ANB196622 AWW196622:AWX196622 BGS196622:BGT196622 BQO196622:BQP196622 CAK196622:CAL196622 CKG196622:CKH196622 CUC196622:CUD196622 DDY196622:DDZ196622 DNU196622:DNV196622 DXQ196622:DXR196622 EHM196622:EHN196622 ERI196622:ERJ196622 FBE196622:FBF196622 FLA196622:FLB196622 FUW196622:FUX196622 GES196622:GET196622 GOO196622:GOP196622 GYK196622:GYL196622 HIG196622:HIH196622 HSC196622:HSD196622 IBY196622:IBZ196622 ILU196622:ILV196622 IVQ196622:IVR196622 JFM196622:JFN196622 JPI196622:JPJ196622 JZE196622:JZF196622 KJA196622:KJB196622 KSW196622:KSX196622 LCS196622:LCT196622 LMO196622:LMP196622 LWK196622:LWL196622 MGG196622:MGH196622 MQC196622:MQD196622 MZY196622:MZZ196622 NJU196622:NJV196622 NTQ196622:NTR196622 ODM196622:ODN196622 ONI196622:ONJ196622 OXE196622:OXF196622 PHA196622:PHB196622 PQW196622:PQX196622 QAS196622:QAT196622 QKO196622:QKP196622 QUK196622:QUL196622 REG196622:REH196622 ROC196622:ROD196622 RXY196622:RXZ196622 SHU196622:SHV196622 SRQ196622:SRR196622 TBM196622:TBN196622 TLI196622:TLJ196622 TVE196622:TVF196622 UFA196622:UFB196622 UOW196622:UOX196622 UYS196622:UYT196622 VIO196622:VIP196622 VSK196622:VSL196622 WCG196622:WCH196622 WMC196622:WMD196622 WVY196622:WVZ196622 Q262158:R262158 JM262158:JN262158 TI262158:TJ262158 ADE262158:ADF262158 ANA262158:ANB262158 AWW262158:AWX262158 BGS262158:BGT262158 BQO262158:BQP262158 CAK262158:CAL262158 CKG262158:CKH262158 CUC262158:CUD262158 DDY262158:DDZ262158 DNU262158:DNV262158 DXQ262158:DXR262158 EHM262158:EHN262158 ERI262158:ERJ262158 FBE262158:FBF262158 FLA262158:FLB262158 FUW262158:FUX262158 GES262158:GET262158 GOO262158:GOP262158 GYK262158:GYL262158 HIG262158:HIH262158 HSC262158:HSD262158 IBY262158:IBZ262158 ILU262158:ILV262158 IVQ262158:IVR262158 JFM262158:JFN262158 JPI262158:JPJ262158 JZE262158:JZF262158 KJA262158:KJB262158 KSW262158:KSX262158 LCS262158:LCT262158 LMO262158:LMP262158 LWK262158:LWL262158 MGG262158:MGH262158 MQC262158:MQD262158 MZY262158:MZZ262158 NJU262158:NJV262158 NTQ262158:NTR262158 ODM262158:ODN262158 ONI262158:ONJ262158 OXE262158:OXF262158 PHA262158:PHB262158 PQW262158:PQX262158 QAS262158:QAT262158 QKO262158:QKP262158 QUK262158:QUL262158 REG262158:REH262158 ROC262158:ROD262158 RXY262158:RXZ262158 SHU262158:SHV262158 SRQ262158:SRR262158 TBM262158:TBN262158 TLI262158:TLJ262158 TVE262158:TVF262158 UFA262158:UFB262158 UOW262158:UOX262158 UYS262158:UYT262158 VIO262158:VIP262158 VSK262158:VSL262158 WCG262158:WCH262158 WMC262158:WMD262158 WVY262158:WVZ262158 Q327694:R327694 JM327694:JN327694 TI327694:TJ327694 ADE327694:ADF327694 ANA327694:ANB327694 AWW327694:AWX327694 BGS327694:BGT327694 BQO327694:BQP327694 CAK327694:CAL327694 CKG327694:CKH327694 CUC327694:CUD327694 DDY327694:DDZ327694 DNU327694:DNV327694 DXQ327694:DXR327694 EHM327694:EHN327694 ERI327694:ERJ327694 FBE327694:FBF327694 FLA327694:FLB327694 FUW327694:FUX327694 GES327694:GET327694 GOO327694:GOP327694 GYK327694:GYL327694 HIG327694:HIH327694 HSC327694:HSD327694 IBY327694:IBZ327694 ILU327694:ILV327694 IVQ327694:IVR327694 JFM327694:JFN327694 JPI327694:JPJ327694 JZE327694:JZF327694 KJA327694:KJB327694 KSW327694:KSX327694 LCS327694:LCT327694 LMO327694:LMP327694 LWK327694:LWL327694 MGG327694:MGH327694 MQC327694:MQD327694 MZY327694:MZZ327694 NJU327694:NJV327694 NTQ327694:NTR327694 ODM327694:ODN327694 ONI327694:ONJ327694 OXE327694:OXF327694 PHA327694:PHB327694 PQW327694:PQX327694 QAS327694:QAT327694 QKO327694:QKP327694 QUK327694:QUL327694 REG327694:REH327694 ROC327694:ROD327694 RXY327694:RXZ327694 SHU327694:SHV327694 SRQ327694:SRR327694 TBM327694:TBN327694 TLI327694:TLJ327694 TVE327694:TVF327694 UFA327694:UFB327694 UOW327694:UOX327694 UYS327694:UYT327694 VIO327694:VIP327694 VSK327694:VSL327694 WCG327694:WCH327694 WMC327694:WMD327694 WVY327694:WVZ327694 Q393230:R393230 JM393230:JN393230 TI393230:TJ393230 ADE393230:ADF393230 ANA393230:ANB393230 AWW393230:AWX393230 BGS393230:BGT393230 BQO393230:BQP393230 CAK393230:CAL393230 CKG393230:CKH393230 CUC393230:CUD393230 DDY393230:DDZ393230 DNU393230:DNV393230 DXQ393230:DXR393230 EHM393230:EHN393230 ERI393230:ERJ393230 FBE393230:FBF393230 FLA393230:FLB393230 FUW393230:FUX393230 GES393230:GET393230 GOO393230:GOP393230 GYK393230:GYL393230 HIG393230:HIH393230 HSC393230:HSD393230 IBY393230:IBZ393230 ILU393230:ILV393230 IVQ393230:IVR393230 JFM393230:JFN393230 JPI393230:JPJ393230 JZE393230:JZF393230 KJA393230:KJB393230 KSW393230:KSX393230 LCS393230:LCT393230 LMO393230:LMP393230 LWK393230:LWL393230 MGG393230:MGH393230 MQC393230:MQD393230 MZY393230:MZZ393230 NJU393230:NJV393230 NTQ393230:NTR393230 ODM393230:ODN393230 ONI393230:ONJ393230 OXE393230:OXF393230 PHA393230:PHB393230 PQW393230:PQX393230 QAS393230:QAT393230 QKO393230:QKP393230 QUK393230:QUL393230 REG393230:REH393230 ROC393230:ROD393230 RXY393230:RXZ393230 SHU393230:SHV393230 SRQ393230:SRR393230 TBM393230:TBN393230 TLI393230:TLJ393230 TVE393230:TVF393230 UFA393230:UFB393230 UOW393230:UOX393230 UYS393230:UYT393230 VIO393230:VIP393230 VSK393230:VSL393230 WCG393230:WCH393230 WMC393230:WMD393230 WVY393230:WVZ393230 Q458766:R458766 JM458766:JN458766 TI458766:TJ458766 ADE458766:ADF458766 ANA458766:ANB458766 AWW458766:AWX458766 BGS458766:BGT458766 BQO458766:BQP458766 CAK458766:CAL458766 CKG458766:CKH458766 CUC458766:CUD458766 DDY458766:DDZ458766 DNU458766:DNV458766 DXQ458766:DXR458766 EHM458766:EHN458766 ERI458766:ERJ458766 FBE458766:FBF458766 FLA458766:FLB458766 FUW458766:FUX458766 GES458766:GET458766 GOO458766:GOP458766 GYK458766:GYL458766 HIG458766:HIH458766 HSC458766:HSD458766 IBY458766:IBZ458766 ILU458766:ILV458766 IVQ458766:IVR458766 JFM458766:JFN458766 JPI458766:JPJ458766 JZE458766:JZF458766 KJA458766:KJB458766 KSW458766:KSX458766 LCS458766:LCT458766 LMO458766:LMP458766 LWK458766:LWL458766 MGG458766:MGH458766 MQC458766:MQD458766 MZY458766:MZZ458766 NJU458766:NJV458766 NTQ458766:NTR458766 ODM458766:ODN458766 ONI458766:ONJ458766 OXE458766:OXF458766 PHA458766:PHB458766 PQW458766:PQX458766 QAS458766:QAT458766 QKO458766:QKP458766 QUK458766:QUL458766 REG458766:REH458766 ROC458766:ROD458766 RXY458766:RXZ458766 SHU458766:SHV458766 SRQ458766:SRR458766 TBM458766:TBN458766 TLI458766:TLJ458766 TVE458766:TVF458766 UFA458766:UFB458766 UOW458766:UOX458766 UYS458766:UYT458766 VIO458766:VIP458766 VSK458766:VSL458766 WCG458766:WCH458766 WMC458766:WMD458766 WVY458766:WVZ458766 Q524302:R524302 JM524302:JN524302 TI524302:TJ524302 ADE524302:ADF524302 ANA524302:ANB524302 AWW524302:AWX524302 BGS524302:BGT524302 BQO524302:BQP524302 CAK524302:CAL524302 CKG524302:CKH524302 CUC524302:CUD524302 DDY524302:DDZ524302 DNU524302:DNV524302 DXQ524302:DXR524302 EHM524302:EHN524302 ERI524302:ERJ524302 FBE524302:FBF524302 FLA524302:FLB524302 FUW524302:FUX524302 GES524302:GET524302 GOO524302:GOP524302 GYK524302:GYL524302 HIG524302:HIH524302 HSC524302:HSD524302 IBY524302:IBZ524302 ILU524302:ILV524302 IVQ524302:IVR524302 JFM524302:JFN524302 JPI524302:JPJ524302 JZE524302:JZF524302 KJA524302:KJB524302 KSW524302:KSX524302 LCS524302:LCT524302 LMO524302:LMP524302 LWK524302:LWL524302 MGG524302:MGH524302 MQC524302:MQD524302 MZY524302:MZZ524302 NJU524302:NJV524302 NTQ524302:NTR524302 ODM524302:ODN524302 ONI524302:ONJ524302 OXE524302:OXF524302 PHA524302:PHB524302 PQW524302:PQX524302 QAS524302:QAT524302 QKO524302:QKP524302 QUK524302:QUL524302 REG524302:REH524302 ROC524302:ROD524302 RXY524302:RXZ524302 SHU524302:SHV524302 SRQ524302:SRR524302 TBM524302:TBN524302 TLI524302:TLJ524302 TVE524302:TVF524302 UFA524302:UFB524302 UOW524302:UOX524302 UYS524302:UYT524302 VIO524302:VIP524302 VSK524302:VSL524302 WCG524302:WCH524302 WMC524302:WMD524302 WVY524302:WVZ524302 Q589838:R589838 JM589838:JN589838 TI589838:TJ589838 ADE589838:ADF589838 ANA589838:ANB589838 AWW589838:AWX589838 BGS589838:BGT589838 BQO589838:BQP589838 CAK589838:CAL589838 CKG589838:CKH589838 CUC589838:CUD589838 DDY589838:DDZ589838 DNU589838:DNV589838 DXQ589838:DXR589838 EHM589838:EHN589838 ERI589838:ERJ589838 FBE589838:FBF589838 FLA589838:FLB589838 FUW589838:FUX589838 GES589838:GET589838 GOO589838:GOP589838 GYK589838:GYL589838 HIG589838:HIH589838 HSC589838:HSD589838 IBY589838:IBZ589838 ILU589838:ILV589838 IVQ589838:IVR589838 JFM589838:JFN589838 JPI589838:JPJ589838 JZE589838:JZF589838 KJA589838:KJB589838 KSW589838:KSX589838 LCS589838:LCT589838 LMO589838:LMP589838 LWK589838:LWL589838 MGG589838:MGH589838 MQC589838:MQD589838 MZY589838:MZZ589838 NJU589838:NJV589838 NTQ589838:NTR589838 ODM589838:ODN589838 ONI589838:ONJ589838 OXE589838:OXF589838 PHA589838:PHB589838 PQW589838:PQX589838 QAS589838:QAT589838 QKO589838:QKP589838 QUK589838:QUL589838 REG589838:REH589838 ROC589838:ROD589838 RXY589838:RXZ589838 SHU589838:SHV589838 SRQ589838:SRR589838 TBM589838:TBN589838 TLI589838:TLJ589838 TVE589838:TVF589838 UFA589838:UFB589838 UOW589838:UOX589838 UYS589838:UYT589838 VIO589838:VIP589838 VSK589838:VSL589838 WCG589838:WCH589838 WMC589838:WMD589838 WVY589838:WVZ589838 Q655374:R655374 JM655374:JN655374 TI655374:TJ655374 ADE655374:ADF655374 ANA655374:ANB655374 AWW655374:AWX655374 BGS655374:BGT655374 BQO655374:BQP655374 CAK655374:CAL655374 CKG655374:CKH655374 CUC655374:CUD655374 DDY655374:DDZ655374 DNU655374:DNV655374 DXQ655374:DXR655374 EHM655374:EHN655374 ERI655374:ERJ655374 FBE655374:FBF655374 FLA655374:FLB655374 FUW655374:FUX655374 GES655374:GET655374 GOO655374:GOP655374 GYK655374:GYL655374 HIG655374:HIH655374 HSC655374:HSD655374 IBY655374:IBZ655374 ILU655374:ILV655374 IVQ655374:IVR655374 JFM655374:JFN655374 JPI655374:JPJ655374 JZE655374:JZF655374 KJA655374:KJB655374 KSW655374:KSX655374 LCS655374:LCT655374 LMO655374:LMP655374 LWK655374:LWL655374 MGG655374:MGH655374 MQC655374:MQD655374 MZY655374:MZZ655374 NJU655374:NJV655374 NTQ655374:NTR655374 ODM655374:ODN655374 ONI655374:ONJ655374 OXE655374:OXF655374 PHA655374:PHB655374 PQW655374:PQX655374 QAS655374:QAT655374 QKO655374:QKP655374 QUK655374:QUL655374 REG655374:REH655374 ROC655374:ROD655374 RXY655374:RXZ655374 SHU655374:SHV655374 SRQ655374:SRR655374 TBM655374:TBN655374 TLI655374:TLJ655374 TVE655374:TVF655374 UFA655374:UFB655374 UOW655374:UOX655374 UYS655374:UYT655374 VIO655374:VIP655374 VSK655374:VSL655374 WCG655374:WCH655374 WMC655374:WMD655374 WVY655374:WVZ655374 Q720910:R720910 JM720910:JN720910 TI720910:TJ720910 ADE720910:ADF720910 ANA720910:ANB720910 AWW720910:AWX720910 BGS720910:BGT720910 BQO720910:BQP720910 CAK720910:CAL720910 CKG720910:CKH720910 CUC720910:CUD720910 DDY720910:DDZ720910 DNU720910:DNV720910 DXQ720910:DXR720910 EHM720910:EHN720910 ERI720910:ERJ720910 FBE720910:FBF720910 FLA720910:FLB720910 FUW720910:FUX720910 GES720910:GET720910 GOO720910:GOP720910 GYK720910:GYL720910 HIG720910:HIH720910 HSC720910:HSD720910 IBY720910:IBZ720910 ILU720910:ILV720910 IVQ720910:IVR720910 JFM720910:JFN720910 JPI720910:JPJ720910 JZE720910:JZF720910 KJA720910:KJB720910 KSW720910:KSX720910 LCS720910:LCT720910 LMO720910:LMP720910 LWK720910:LWL720910 MGG720910:MGH720910 MQC720910:MQD720910 MZY720910:MZZ720910 NJU720910:NJV720910 NTQ720910:NTR720910 ODM720910:ODN720910 ONI720910:ONJ720910 OXE720910:OXF720910 PHA720910:PHB720910 PQW720910:PQX720910 QAS720910:QAT720910 QKO720910:QKP720910 QUK720910:QUL720910 REG720910:REH720910 ROC720910:ROD720910 RXY720910:RXZ720910 SHU720910:SHV720910 SRQ720910:SRR720910 TBM720910:TBN720910 TLI720910:TLJ720910 TVE720910:TVF720910 UFA720910:UFB720910 UOW720910:UOX720910 UYS720910:UYT720910 VIO720910:VIP720910 VSK720910:VSL720910 WCG720910:WCH720910 WMC720910:WMD720910 WVY720910:WVZ720910 Q786446:R786446 JM786446:JN786446 TI786446:TJ786446 ADE786446:ADF786446 ANA786446:ANB786446 AWW786446:AWX786446 BGS786446:BGT786446 BQO786446:BQP786446 CAK786446:CAL786446 CKG786446:CKH786446 CUC786446:CUD786446 DDY786446:DDZ786446 DNU786446:DNV786446 DXQ786446:DXR786446 EHM786446:EHN786446 ERI786446:ERJ786446 FBE786446:FBF786446 FLA786446:FLB786446 FUW786446:FUX786446 GES786446:GET786446 GOO786446:GOP786446 GYK786446:GYL786446 HIG786446:HIH786446 HSC786446:HSD786446 IBY786446:IBZ786446 ILU786446:ILV786446 IVQ786446:IVR786446 JFM786446:JFN786446 JPI786446:JPJ786446 JZE786446:JZF786446 KJA786446:KJB786446 KSW786446:KSX786446 LCS786446:LCT786446 LMO786446:LMP786446 LWK786446:LWL786446 MGG786446:MGH786446 MQC786446:MQD786446 MZY786446:MZZ786446 NJU786446:NJV786446 NTQ786446:NTR786446 ODM786446:ODN786446 ONI786446:ONJ786446 OXE786446:OXF786446 PHA786446:PHB786446 PQW786446:PQX786446 QAS786446:QAT786446 QKO786446:QKP786446 QUK786446:QUL786446 REG786446:REH786446 ROC786446:ROD786446 RXY786446:RXZ786446 SHU786446:SHV786446 SRQ786446:SRR786446 TBM786446:TBN786446 TLI786446:TLJ786446 TVE786446:TVF786446 UFA786446:UFB786446 UOW786446:UOX786446 UYS786446:UYT786446 VIO786446:VIP786446 VSK786446:VSL786446 WCG786446:WCH786446 WMC786446:WMD786446 WVY786446:WVZ786446 Q851982:R851982 JM851982:JN851982 TI851982:TJ851982 ADE851982:ADF851982 ANA851982:ANB851982 AWW851982:AWX851982 BGS851982:BGT851982 BQO851982:BQP851982 CAK851982:CAL851982 CKG851982:CKH851982 CUC851982:CUD851982 DDY851982:DDZ851982 DNU851982:DNV851982 DXQ851982:DXR851982 EHM851982:EHN851982 ERI851982:ERJ851982 FBE851982:FBF851982 FLA851982:FLB851982 FUW851982:FUX851982 GES851982:GET851982 GOO851982:GOP851982 GYK851982:GYL851982 HIG851982:HIH851982 HSC851982:HSD851982 IBY851982:IBZ851982 ILU851982:ILV851982 IVQ851982:IVR851982 JFM851982:JFN851982 JPI851982:JPJ851982 JZE851982:JZF851982 KJA851982:KJB851982 KSW851982:KSX851982 LCS851982:LCT851982 LMO851982:LMP851982 LWK851982:LWL851982 MGG851982:MGH851982 MQC851982:MQD851982 MZY851982:MZZ851982 NJU851982:NJV851982 NTQ851982:NTR851982 ODM851982:ODN851982 ONI851982:ONJ851982 OXE851982:OXF851982 PHA851982:PHB851982 PQW851982:PQX851982 QAS851982:QAT851982 QKO851982:QKP851982 QUK851982:QUL851982 REG851982:REH851982 ROC851982:ROD851982 RXY851982:RXZ851982 SHU851982:SHV851982 SRQ851982:SRR851982 TBM851982:TBN851982 TLI851982:TLJ851982 TVE851982:TVF851982 UFA851982:UFB851982 UOW851982:UOX851982 UYS851982:UYT851982 VIO851982:VIP851982 VSK851982:VSL851982 WCG851982:WCH851982 WMC851982:WMD851982 WVY851982:WVZ851982 Q917518:R917518 JM917518:JN917518 TI917518:TJ917518 ADE917518:ADF917518 ANA917518:ANB917518 AWW917518:AWX917518 BGS917518:BGT917518 BQO917518:BQP917518 CAK917518:CAL917518 CKG917518:CKH917518 CUC917518:CUD917518 DDY917518:DDZ917518 DNU917518:DNV917518 DXQ917518:DXR917518 EHM917518:EHN917518 ERI917518:ERJ917518 FBE917518:FBF917518 FLA917518:FLB917518 FUW917518:FUX917518 GES917518:GET917518 GOO917518:GOP917518 GYK917518:GYL917518 HIG917518:HIH917518 HSC917518:HSD917518 IBY917518:IBZ917518 ILU917518:ILV917518 IVQ917518:IVR917518 JFM917518:JFN917518 JPI917518:JPJ917518 JZE917518:JZF917518 KJA917518:KJB917518 KSW917518:KSX917518 LCS917518:LCT917518 LMO917518:LMP917518 LWK917518:LWL917518 MGG917518:MGH917518 MQC917518:MQD917518 MZY917518:MZZ917518 NJU917518:NJV917518 NTQ917518:NTR917518 ODM917518:ODN917518 ONI917518:ONJ917518 OXE917518:OXF917518 PHA917518:PHB917518 PQW917518:PQX917518 QAS917518:QAT917518 QKO917518:QKP917518 QUK917518:QUL917518 REG917518:REH917518 ROC917518:ROD917518 RXY917518:RXZ917518 SHU917518:SHV917518 SRQ917518:SRR917518 TBM917518:TBN917518 TLI917518:TLJ917518 TVE917518:TVF917518 UFA917518:UFB917518 UOW917518:UOX917518 UYS917518:UYT917518 VIO917518:VIP917518 VSK917518:VSL917518 WCG917518:WCH917518 WMC917518:WMD917518 WVY917518:WVZ917518 Q983054:R983054 JM983054:JN983054 TI983054:TJ983054 ADE983054:ADF983054 ANA983054:ANB983054 AWW983054:AWX983054 BGS983054:BGT983054 BQO983054:BQP983054 CAK983054:CAL983054 CKG983054:CKH983054 CUC983054:CUD983054 DDY983054:DDZ983054 DNU983054:DNV983054 DXQ983054:DXR983054 EHM983054:EHN983054 ERI983054:ERJ983054 FBE983054:FBF983054 FLA983054:FLB983054 FUW983054:FUX983054 GES983054:GET983054 GOO983054:GOP983054 GYK983054:GYL983054 HIG983054:HIH983054 HSC983054:HSD983054 IBY983054:IBZ983054 ILU983054:ILV983054 IVQ983054:IVR983054 JFM983054:JFN983054 JPI983054:JPJ983054 JZE983054:JZF983054 KJA983054:KJB983054 KSW983054:KSX983054 LCS983054:LCT983054 LMO983054:LMP983054 LWK983054:LWL983054 MGG983054:MGH983054 MQC983054:MQD983054 MZY983054:MZZ983054 NJU983054:NJV983054 NTQ983054:NTR983054 ODM983054:ODN983054 ONI983054:ONJ983054 OXE983054:OXF983054 PHA983054:PHB983054 PQW983054:PQX983054 QAS983054:QAT983054 QKO983054:QKP983054 QUK983054:QUL983054 REG983054:REH983054 ROC983054:ROD983054 RXY983054:RXZ983054 SHU983054:SHV983054 SRQ983054:SRR983054 TBM983054:TBN983054 TLI983054:TLJ983054 TVE983054:TVF983054 UFA983054:UFB983054 UOW983054:UOX983054 UYS983054:UYT983054 VIO983054:VIP983054 VSK983054:VSL983054 WCG983054:WCH983054 WMC983054:WMD983054 WVY983054:WVZ983054">
      <formula1>0</formula1>
      <formula2>0</formula2>
    </dataValidation>
    <dataValidation type="decimal" allowBlank="1" showErrorMessage="1" errorTitle="Erro de valores" error="Digite um valor entre 0% e 100%" sqref="N18:N23 JJ18:JJ23 TF18:TF23 ADB18:ADB23 AMX18:AMX23 AWT18:AWT23 BGP18:BGP23 BQL18:BQL23 CAH18:CAH23 CKD18:CKD23 CTZ18:CTZ23 DDV18:DDV23 DNR18:DNR23 DXN18:DXN23 EHJ18:EHJ23 ERF18:ERF23 FBB18:FBB23 FKX18:FKX23 FUT18:FUT23 GEP18:GEP23 GOL18:GOL23 GYH18:GYH23 HID18:HID23 HRZ18:HRZ23 IBV18:IBV23 ILR18:ILR23 IVN18:IVN23 JFJ18:JFJ23 JPF18:JPF23 JZB18:JZB23 KIX18:KIX23 KST18:KST23 LCP18:LCP23 LML18:LML23 LWH18:LWH23 MGD18:MGD23 MPZ18:MPZ23 MZV18:MZV23 NJR18:NJR23 NTN18:NTN23 ODJ18:ODJ23 ONF18:ONF23 OXB18:OXB23 PGX18:PGX23 PQT18:PQT23 QAP18:QAP23 QKL18:QKL23 QUH18:QUH23 RED18:RED23 RNZ18:RNZ23 RXV18:RXV23 SHR18:SHR23 SRN18:SRN23 TBJ18:TBJ23 TLF18:TLF23 TVB18:TVB23 UEX18:UEX23 UOT18:UOT23 UYP18:UYP23 VIL18:VIL23 VSH18:VSH23 WCD18:WCD23 WLZ18:WLZ23 WVV18:WVV23 N65554:N65559 JJ65554:JJ65559 TF65554:TF65559 ADB65554:ADB65559 AMX65554:AMX65559 AWT65554:AWT65559 BGP65554:BGP65559 BQL65554:BQL65559 CAH65554:CAH65559 CKD65554:CKD65559 CTZ65554:CTZ65559 DDV65554:DDV65559 DNR65554:DNR65559 DXN65554:DXN65559 EHJ65554:EHJ65559 ERF65554:ERF65559 FBB65554:FBB65559 FKX65554:FKX65559 FUT65554:FUT65559 GEP65554:GEP65559 GOL65554:GOL65559 GYH65554:GYH65559 HID65554:HID65559 HRZ65554:HRZ65559 IBV65554:IBV65559 ILR65554:ILR65559 IVN65554:IVN65559 JFJ65554:JFJ65559 JPF65554:JPF65559 JZB65554:JZB65559 KIX65554:KIX65559 KST65554:KST65559 LCP65554:LCP65559 LML65554:LML65559 LWH65554:LWH65559 MGD65554:MGD65559 MPZ65554:MPZ65559 MZV65554:MZV65559 NJR65554:NJR65559 NTN65554:NTN65559 ODJ65554:ODJ65559 ONF65554:ONF65559 OXB65554:OXB65559 PGX65554:PGX65559 PQT65554:PQT65559 QAP65554:QAP65559 QKL65554:QKL65559 QUH65554:QUH65559 RED65554:RED65559 RNZ65554:RNZ65559 RXV65554:RXV65559 SHR65554:SHR65559 SRN65554:SRN65559 TBJ65554:TBJ65559 TLF65554:TLF65559 TVB65554:TVB65559 UEX65554:UEX65559 UOT65554:UOT65559 UYP65554:UYP65559 VIL65554:VIL65559 VSH65554:VSH65559 WCD65554:WCD65559 WLZ65554:WLZ65559 WVV65554:WVV65559 N131090:N131095 JJ131090:JJ131095 TF131090:TF131095 ADB131090:ADB131095 AMX131090:AMX131095 AWT131090:AWT131095 BGP131090:BGP131095 BQL131090:BQL131095 CAH131090:CAH131095 CKD131090:CKD131095 CTZ131090:CTZ131095 DDV131090:DDV131095 DNR131090:DNR131095 DXN131090:DXN131095 EHJ131090:EHJ131095 ERF131090:ERF131095 FBB131090:FBB131095 FKX131090:FKX131095 FUT131090:FUT131095 GEP131090:GEP131095 GOL131090:GOL131095 GYH131090:GYH131095 HID131090:HID131095 HRZ131090:HRZ131095 IBV131090:IBV131095 ILR131090:ILR131095 IVN131090:IVN131095 JFJ131090:JFJ131095 JPF131090:JPF131095 JZB131090:JZB131095 KIX131090:KIX131095 KST131090:KST131095 LCP131090:LCP131095 LML131090:LML131095 LWH131090:LWH131095 MGD131090:MGD131095 MPZ131090:MPZ131095 MZV131090:MZV131095 NJR131090:NJR131095 NTN131090:NTN131095 ODJ131090:ODJ131095 ONF131090:ONF131095 OXB131090:OXB131095 PGX131090:PGX131095 PQT131090:PQT131095 QAP131090:QAP131095 QKL131090:QKL131095 QUH131090:QUH131095 RED131090:RED131095 RNZ131090:RNZ131095 RXV131090:RXV131095 SHR131090:SHR131095 SRN131090:SRN131095 TBJ131090:TBJ131095 TLF131090:TLF131095 TVB131090:TVB131095 UEX131090:UEX131095 UOT131090:UOT131095 UYP131090:UYP131095 VIL131090:VIL131095 VSH131090:VSH131095 WCD131090:WCD131095 WLZ131090:WLZ131095 WVV131090:WVV131095 N196626:N196631 JJ196626:JJ196631 TF196626:TF196631 ADB196626:ADB196631 AMX196626:AMX196631 AWT196626:AWT196631 BGP196626:BGP196631 BQL196626:BQL196631 CAH196626:CAH196631 CKD196626:CKD196631 CTZ196626:CTZ196631 DDV196626:DDV196631 DNR196626:DNR196631 DXN196626:DXN196631 EHJ196626:EHJ196631 ERF196626:ERF196631 FBB196626:FBB196631 FKX196626:FKX196631 FUT196626:FUT196631 GEP196626:GEP196631 GOL196626:GOL196631 GYH196626:GYH196631 HID196626:HID196631 HRZ196626:HRZ196631 IBV196626:IBV196631 ILR196626:ILR196631 IVN196626:IVN196631 JFJ196626:JFJ196631 JPF196626:JPF196631 JZB196626:JZB196631 KIX196626:KIX196631 KST196626:KST196631 LCP196626:LCP196631 LML196626:LML196631 LWH196626:LWH196631 MGD196626:MGD196631 MPZ196626:MPZ196631 MZV196626:MZV196631 NJR196626:NJR196631 NTN196626:NTN196631 ODJ196626:ODJ196631 ONF196626:ONF196631 OXB196626:OXB196631 PGX196626:PGX196631 PQT196626:PQT196631 QAP196626:QAP196631 QKL196626:QKL196631 QUH196626:QUH196631 RED196626:RED196631 RNZ196626:RNZ196631 RXV196626:RXV196631 SHR196626:SHR196631 SRN196626:SRN196631 TBJ196626:TBJ196631 TLF196626:TLF196631 TVB196626:TVB196631 UEX196626:UEX196631 UOT196626:UOT196631 UYP196626:UYP196631 VIL196626:VIL196631 VSH196626:VSH196631 WCD196626:WCD196631 WLZ196626:WLZ196631 WVV196626:WVV196631 N262162:N262167 JJ262162:JJ262167 TF262162:TF262167 ADB262162:ADB262167 AMX262162:AMX262167 AWT262162:AWT262167 BGP262162:BGP262167 BQL262162:BQL262167 CAH262162:CAH262167 CKD262162:CKD262167 CTZ262162:CTZ262167 DDV262162:DDV262167 DNR262162:DNR262167 DXN262162:DXN262167 EHJ262162:EHJ262167 ERF262162:ERF262167 FBB262162:FBB262167 FKX262162:FKX262167 FUT262162:FUT262167 GEP262162:GEP262167 GOL262162:GOL262167 GYH262162:GYH262167 HID262162:HID262167 HRZ262162:HRZ262167 IBV262162:IBV262167 ILR262162:ILR262167 IVN262162:IVN262167 JFJ262162:JFJ262167 JPF262162:JPF262167 JZB262162:JZB262167 KIX262162:KIX262167 KST262162:KST262167 LCP262162:LCP262167 LML262162:LML262167 LWH262162:LWH262167 MGD262162:MGD262167 MPZ262162:MPZ262167 MZV262162:MZV262167 NJR262162:NJR262167 NTN262162:NTN262167 ODJ262162:ODJ262167 ONF262162:ONF262167 OXB262162:OXB262167 PGX262162:PGX262167 PQT262162:PQT262167 QAP262162:QAP262167 QKL262162:QKL262167 QUH262162:QUH262167 RED262162:RED262167 RNZ262162:RNZ262167 RXV262162:RXV262167 SHR262162:SHR262167 SRN262162:SRN262167 TBJ262162:TBJ262167 TLF262162:TLF262167 TVB262162:TVB262167 UEX262162:UEX262167 UOT262162:UOT262167 UYP262162:UYP262167 VIL262162:VIL262167 VSH262162:VSH262167 WCD262162:WCD262167 WLZ262162:WLZ262167 WVV262162:WVV262167 N327698:N327703 JJ327698:JJ327703 TF327698:TF327703 ADB327698:ADB327703 AMX327698:AMX327703 AWT327698:AWT327703 BGP327698:BGP327703 BQL327698:BQL327703 CAH327698:CAH327703 CKD327698:CKD327703 CTZ327698:CTZ327703 DDV327698:DDV327703 DNR327698:DNR327703 DXN327698:DXN327703 EHJ327698:EHJ327703 ERF327698:ERF327703 FBB327698:FBB327703 FKX327698:FKX327703 FUT327698:FUT327703 GEP327698:GEP327703 GOL327698:GOL327703 GYH327698:GYH327703 HID327698:HID327703 HRZ327698:HRZ327703 IBV327698:IBV327703 ILR327698:ILR327703 IVN327698:IVN327703 JFJ327698:JFJ327703 JPF327698:JPF327703 JZB327698:JZB327703 KIX327698:KIX327703 KST327698:KST327703 LCP327698:LCP327703 LML327698:LML327703 LWH327698:LWH327703 MGD327698:MGD327703 MPZ327698:MPZ327703 MZV327698:MZV327703 NJR327698:NJR327703 NTN327698:NTN327703 ODJ327698:ODJ327703 ONF327698:ONF327703 OXB327698:OXB327703 PGX327698:PGX327703 PQT327698:PQT327703 QAP327698:QAP327703 QKL327698:QKL327703 QUH327698:QUH327703 RED327698:RED327703 RNZ327698:RNZ327703 RXV327698:RXV327703 SHR327698:SHR327703 SRN327698:SRN327703 TBJ327698:TBJ327703 TLF327698:TLF327703 TVB327698:TVB327703 UEX327698:UEX327703 UOT327698:UOT327703 UYP327698:UYP327703 VIL327698:VIL327703 VSH327698:VSH327703 WCD327698:WCD327703 WLZ327698:WLZ327703 WVV327698:WVV327703 N393234:N393239 JJ393234:JJ393239 TF393234:TF393239 ADB393234:ADB393239 AMX393234:AMX393239 AWT393234:AWT393239 BGP393234:BGP393239 BQL393234:BQL393239 CAH393234:CAH393239 CKD393234:CKD393239 CTZ393234:CTZ393239 DDV393234:DDV393239 DNR393234:DNR393239 DXN393234:DXN393239 EHJ393234:EHJ393239 ERF393234:ERF393239 FBB393234:FBB393239 FKX393234:FKX393239 FUT393234:FUT393239 GEP393234:GEP393239 GOL393234:GOL393239 GYH393234:GYH393239 HID393234:HID393239 HRZ393234:HRZ393239 IBV393234:IBV393239 ILR393234:ILR393239 IVN393234:IVN393239 JFJ393234:JFJ393239 JPF393234:JPF393239 JZB393234:JZB393239 KIX393234:KIX393239 KST393234:KST393239 LCP393234:LCP393239 LML393234:LML393239 LWH393234:LWH393239 MGD393234:MGD393239 MPZ393234:MPZ393239 MZV393234:MZV393239 NJR393234:NJR393239 NTN393234:NTN393239 ODJ393234:ODJ393239 ONF393234:ONF393239 OXB393234:OXB393239 PGX393234:PGX393239 PQT393234:PQT393239 QAP393234:QAP393239 QKL393234:QKL393239 QUH393234:QUH393239 RED393234:RED393239 RNZ393234:RNZ393239 RXV393234:RXV393239 SHR393234:SHR393239 SRN393234:SRN393239 TBJ393234:TBJ393239 TLF393234:TLF393239 TVB393234:TVB393239 UEX393234:UEX393239 UOT393234:UOT393239 UYP393234:UYP393239 VIL393234:VIL393239 VSH393234:VSH393239 WCD393234:WCD393239 WLZ393234:WLZ393239 WVV393234:WVV393239 N458770:N458775 JJ458770:JJ458775 TF458770:TF458775 ADB458770:ADB458775 AMX458770:AMX458775 AWT458770:AWT458775 BGP458770:BGP458775 BQL458770:BQL458775 CAH458770:CAH458775 CKD458770:CKD458775 CTZ458770:CTZ458775 DDV458770:DDV458775 DNR458770:DNR458775 DXN458770:DXN458775 EHJ458770:EHJ458775 ERF458770:ERF458775 FBB458770:FBB458775 FKX458770:FKX458775 FUT458770:FUT458775 GEP458770:GEP458775 GOL458770:GOL458775 GYH458770:GYH458775 HID458770:HID458775 HRZ458770:HRZ458775 IBV458770:IBV458775 ILR458770:ILR458775 IVN458770:IVN458775 JFJ458770:JFJ458775 JPF458770:JPF458775 JZB458770:JZB458775 KIX458770:KIX458775 KST458770:KST458775 LCP458770:LCP458775 LML458770:LML458775 LWH458770:LWH458775 MGD458770:MGD458775 MPZ458770:MPZ458775 MZV458770:MZV458775 NJR458770:NJR458775 NTN458770:NTN458775 ODJ458770:ODJ458775 ONF458770:ONF458775 OXB458770:OXB458775 PGX458770:PGX458775 PQT458770:PQT458775 QAP458770:QAP458775 QKL458770:QKL458775 QUH458770:QUH458775 RED458770:RED458775 RNZ458770:RNZ458775 RXV458770:RXV458775 SHR458770:SHR458775 SRN458770:SRN458775 TBJ458770:TBJ458775 TLF458770:TLF458775 TVB458770:TVB458775 UEX458770:UEX458775 UOT458770:UOT458775 UYP458770:UYP458775 VIL458770:VIL458775 VSH458770:VSH458775 WCD458770:WCD458775 WLZ458770:WLZ458775 WVV458770:WVV458775 N524306:N524311 JJ524306:JJ524311 TF524306:TF524311 ADB524306:ADB524311 AMX524306:AMX524311 AWT524306:AWT524311 BGP524306:BGP524311 BQL524306:BQL524311 CAH524306:CAH524311 CKD524306:CKD524311 CTZ524306:CTZ524311 DDV524306:DDV524311 DNR524306:DNR524311 DXN524306:DXN524311 EHJ524306:EHJ524311 ERF524306:ERF524311 FBB524306:FBB524311 FKX524306:FKX524311 FUT524306:FUT524311 GEP524306:GEP524311 GOL524306:GOL524311 GYH524306:GYH524311 HID524306:HID524311 HRZ524306:HRZ524311 IBV524306:IBV524311 ILR524306:ILR524311 IVN524306:IVN524311 JFJ524306:JFJ524311 JPF524306:JPF524311 JZB524306:JZB524311 KIX524306:KIX524311 KST524306:KST524311 LCP524306:LCP524311 LML524306:LML524311 LWH524306:LWH524311 MGD524306:MGD524311 MPZ524306:MPZ524311 MZV524306:MZV524311 NJR524306:NJR524311 NTN524306:NTN524311 ODJ524306:ODJ524311 ONF524306:ONF524311 OXB524306:OXB524311 PGX524306:PGX524311 PQT524306:PQT524311 QAP524306:QAP524311 QKL524306:QKL524311 QUH524306:QUH524311 RED524306:RED524311 RNZ524306:RNZ524311 RXV524306:RXV524311 SHR524306:SHR524311 SRN524306:SRN524311 TBJ524306:TBJ524311 TLF524306:TLF524311 TVB524306:TVB524311 UEX524306:UEX524311 UOT524306:UOT524311 UYP524306:UYP524311 VIL524306:VIL524311 VSH524306:VSH524311 WCD524306:WCD524311 WLZ524306:WLZ524311 WVV524306:WVV524311 N589842:N589847 JJ589842:JJ589847 TF589842:TF589847 ADB589842:ADB589847 AMX589842:AMX589847 AWT589842:AWT589847 BGP589842:BGP589847 BQL589842:BQL589847 CAH589842:CAH589847 CKD589842:CKD589847 CTZ589842:CTZ589847 DDV589842:DDV589847 DNR589842:DNR589847 DXN589842:DXN589847 EHJ589842:EHJ589847 ERF589842:ERF589847 FBB589842:FBB589847 FKX589842:FKX589847 FUT589842:FUT589847 GEP589842:GEP589847 GOL589842:GOL589847 GYH589842:GYH589847 HID589842:HID589847 HRZ589842:HRZ589847 IBV589842:IBV589847 ILR589842:ILR589847 IVN589842:IVN589847 JFJ589842:JFJ589847 JPF589842:JPF589847 JZB589842:JZB589847 KIX589842:KIX589847 KST589842:KST589847 LCP589842:LCP589847 LML589842:LML589847 LWH589842:LWH589847 MGD589842:MGD589847 MPZ589842:MPZ589847 MZV589842:MZV589847 NJR589842:NJR589847 NTN589842:NTN589847 ODJ589842:ODJ589847 ONF589842:ONF589847 OXB589842:OXB589847 PGX589842:PGX589847 PQT589842:PQT589847 QAP589842:QAP589847 QKL589842:QKL589847 QUH589842:QUH589847 RED589842:RED589847 RNZ589842:RNZ589847 RXV589842:RXV589847 SHR589842:SHR589847 SRN589842:SRN589847 TBJ589842:TBJ589847 TLF589842:TLF589847 TVB589842:TVB589847 UEX589842:UEX589847 UOT589842:UOT589847 UYP589842:UYP589847 VIL589842:VIL589847 VSH589842:VSH589847 WCD589842:WCD589847 WLZ589842:WLZ589847 WVV589842:WVV589847 N655378:N655383 JJ655378:JJ655383 TF655378:TF655383 ADB655378:ADB655383 AMX655378:AMX655383 AWT655378:AWT655383 BGP655378:BGP655383 BQL655378:BQL655383 CAH655378:CAH655383 CKD655378:CKD655383 CTZ655378:CTZ655383 DDV655378:DDV655383 DNR655378:DNR655383 DXN655378:DXN655383 EHJ655378:EHJ655383 ERF655378:ERF655383 FBB655378:FBB655383 FKX655378:FKX655383 FUT655378:FUT655383 GEP655378:GEP655383 GOL655378:GOL655383 GYH655378:GYH655383 HID655378:HID655383 HRZ655378:HRZ655383 IBV655378:IBV655383 ILR655378:ILR655383 IVN655378:IVN655383 JFJ655378:JFJ655383 JPF655378:JPF655383 JZB655378:JZB655383 KIX655378:KIX655383 KST655378:KST655383 LCP655378:LCP655383 LML655378:LML655383 LWH655378:LWH655383 MGD655378:MGD655383 MPZ655378:MPZ655383 MZV655378:MZV655383 NJR655378:NJR655383 NTN655378:NTN655383 ODJ655378:ODJ655383 ONF655378:ONF655383 OXB655378:OXB655383 PGX655378:PGX655383 PQT655378:PQT655383 QAP655378:QAP655383 QKL655378:QKL655383 QUH655378:QUH655383 RED655378:RED655383 RNZ655378:RNZ655383 RXV655378:RXV655383 SHR655378:SHR655383 SRN655378:SRN655383 TBJ655378:TBJ655383 TLF655378:TLF655383 TVB655378:TVB655383 UEX655378:UEX655383 UOT655378:UOT655383 UYP655378:UYP655383 VIL655378:VIL655383 VSH655378:VSH655383 WCD655378:WCD655383 WLZ655378:WLZ655383 WVV655378:WVV655383 N720914:N720919 JJ720914:JJ720919 TF720914:TF720919 ADB720914:ADB720919 AMX720914:AMX720919 AWT720914:AWT720919 BGP720914:BGP720919 BQL720914:BQL720919 CAH720914:CAH720919 CKD720914:CKD720919 CTZ720914:CTZ720919 DDV720914:DDV720919 DNR720914:DNR720919 DXN720914:DXN720919 EHJ720914:EHJ720919 ERF720914:ERF720919 FBB720914:FBB720919 FKX720914:FKX720919 FUT720914:FUT720919 GEP720914:GEP720919 GOL720914:GOL720919 GYH720914:GYH720919 HID720914:HID720919 HRZ720914:HRZ720919 IBV720914:IBV720919 ILR720914:ILR720919 IVN720914:IVN720919 JFJ720914:JFJ720919 JPF720914:JPF720919 JZB720914:JZB720919 KIX720914:KIX720919 KST720914:KST720919 LCP720914:LCP720919 LML720914:LML720919 LWH720914:LWH720919 MGD720914:MGD720919 MPZ720914:MPZ720919 MZV720914:MZV720919 NJR720914:NJR720919 NTN720914:NTN720919 ODJ720914:ODJ720919 ONF720914:ONF720919 OXB720914:OXB720919 PGX720914:PGX720919 PQT720914:PQT720919 QAP720914:QAP720919 QKL720914:QKL720919 QUH720914:QUH720919 RED720914:RED720919 RNZ720914:RNZ720919 RXV720914:RXV720919 SHR720914:SHR720919 SRN720914:SRN720919 TBJ720914:TBJ720919 TLF720914:TLF720919 TVB720914:TVB720919 UEX720914:UEX720919 UOT720914:UOT720919 UYP720914:UYP720919 VIL720914:VIL720919 VSH720914:VSH720919 WCD720914:WCD720919 WLZ720914:WLZ720919 WVV720914:WVV720919 N786450:N786455 JJ786450:JJ786455 TF786450:TF786455 ADB786450:ADB786455 AMX786450:AMX786455 AWT786450:AWT786455 BGP786450:BGP786455 BQL786450:BQL786455 CAH786450:CAH786455 CKD786450:CKD786455 CTZ786450:CTZ786455 DDV786450:DDV786455 DNR786450:DNR786455 DXN786450:DXN786455 EHJ786450:EHJ786455 ERF786450:ERF786455 FBB786450:FBB786455 FKX786450:FKX786455 FUT786450:FUT786455 GEP786450:GEP786455 GOL786450:GOL786455 GYH786450:GYH786455 HID786450:HID786455 HRZ786450:HRZ786455 IBV786450:IBV786455 ILR786450:ILR786455 IVN786450:IVN786455 JFJ786450:JFJ786455 JPF786450:JPF786455 JZB786450:JZB786455 KIX786450:KIX786455 KST786450:KST786455 LCP786450:LCP786455 LML786450:LML786455 LWH786450:LWH786455 MGD786450:MGD786455 MPZ786450:MPZ786455 MZV786450:MZV786455 NJR786450:NJR786455 NTN786450:NTN786455 ODJ786450:ODJ786455 ONF786450:ONF786455 OXB786450:OXB786455 PGX786450:PGX786455 PQT786450:PQT786455 QAP786450:QAP786455 QKL786450:QKL786455 QUH786450:QUH786455 RED786450:RED786455 RNZ786450:RNZ786455 RXV786450:RXV786455 SHR786450:SHR786455 SRN786450:SRN786455 TBJ786450:TBJ786455 TLF786450:TLF786455 TVB786450:TVB786455 UEX786450:UEX786455 UOT786450:UOT786455 UYP786450:UYP786455 VIL786450:VIL786455 VSH786450:VSH786455 WCD786450:WCD786455 WLZ786450:WLZ786455 WVV786450:WVV786455 N851986:N851991 JJ851986:JJ851991 TF851986:TF851991 ADB851986:ADB851991 AMX851986:AMX851991 AWT851986:AWT851991 BGP851986:BGP851991 BQL851986:BQL851991 CAH851986:CAH851991 CKD851986:CKD851991 CTZ851986:CTZ851991 DDV851986:DDV851991 DNR851986:DNR851991 DXN851986:DXN851991 EHJ851986:EHJ851991 ERF851986:ERF851991 FBB851986:FBB851991 FKX851986:FKX851991 FUT851986:FUT851991 GEP851986:GEP851991 GOL851986:GOL851991 GYH851986:GYH851991 HID851986:HID851991 HRZ851986:HRZ851991 IBV851986:IBV851991 ILR851986:ILR851991 IVN851986:IVN851991 JFJ851986:JFJ851991 JPF851986:JPF851991 JZB851986:JZB851991 KIX851986:KIX851991 KST851986:KST851991 LCP851986:LCP851991 LML851986:LML851991 LWH851986:LWH851991 MGD851986:MGD851991 MPZ851986:MPZ851991 MZV851986:MZV851991 NJR851986:NJR851991 NTN851986:NTN851991 ODJ851986:ODJ851991 ONF851986:ONF851991 OXB851986:OXB851991 PGX851986:PGX851991 PQT851986:PQT851991 QAP851986:QAP851991 QKL851986:QKL851991 QUH851986:QUH851991 RED851986:RED851991 RNZ851986:RNZ851991 RXV851986:RXV851991 SHR851986:SHR851991 SRN851986:SRN851991 TBJ851986:TBJ851991 TLF851986:TLF851991 TVB851986:TVB851991 UEX851986:UEX851991 UOT851986:UOT851991 UYP851986:UYP851991 VIL851986:VIL851991 VSH851986:VSH851991 WCD851986:WCD851991 WLZ851986:WLZ851991 WVV851986:WVV851991 N917522:N917527 JJ917522:JJ917527 TF917522:TF917527 ADB917522:ADB917527 AMX917522:AMX917527 AWT917522:AWT917527 BGP917522:BGP917527 BQL917522:BQL917527 CAH917522:CAH917527 CKD917522:CKD917527 CTZ917522:CTZ917527 DDV917522:DDV917527 DNR917522:DNR917527 DXN917522:DXN917527 EHJ917522:EHJ917527 ERF917522:ERF917527 FBB917522:FBB917527 FKX917522:FKX917527 FUT917522:FUT917527 GEP917522:GEP917527 GOL917522:GOL917527 GYH917522:GYH917527 HID917522:HID917527 HRZ917522:HRZ917527 IBV917522:IBV917527 ILR917522:ILR917527 IVN917522:IVN917527 JFJ917522:JFJ917527 JPF917522:JPF917527 JZB917522:JZB917527 KIX917522:KIX917527 KST917522:KST917527 LCP917522:LCP917527 LML917522:LML917527 LWH917522:LWH917527 MGD917522:MGD917527 MPZ917522:MPZ917527 MZV917522:MZV917527 NJR917522:NJR917527 NTN917522:NTN917527 ODJ917522:ODJ917527 ONF917522:ONF917527 OXB917522:OXB917527 PGX917522:PGX917527 PQT917522:PQT917527 QAP917522:QAP917527 QKL917522:QKL917527 QUH917522:QUH917527 RED917522:RED917527 RNZ917522:RNZ917527 RXV917522:RXV917527 SHR917522:SHR917527 SRN917522:SRN917527 TBJ917522:TBJ917527 TLF917522:TLF917527 TVB917522:TVB917527 UEX917522:UEX917527 UOT917522:UOT917527 UYP917522:UYP917527 VIL917522:VIL917527 VSH917522:VSH917527 WCD917522:WCD917527 WLZ917522:WLZ917527 WVV917522:WVV917527 N983058:N983063 JJ983058:JJ983063 TF983058:TF983063 ADB983058:ADB983063 AMX983058:AMX983063 AWT983058:AWT983063 BGP983058:BGP983063 BQL983058:BQL983063 CAH983058:CAH983063 CKD983058:CKD983063 CTZ983058:CTZ983063 DDV983058:DDV983063 DNR983058:DNR983063 DXN983058:DXN983063 EHJ983058:EHJ983063 ERF983058:ERF983063 FBB983058:FBB983063 FKX983058:FKX983063 FUT983058:FUT983063 GEP983058:GEP983063 GOL983058:GOL983063 GYH983058:GYH983063 HID983058:HID983063 HRZ983058:HRZ983063 IBV983058:IBV983063 ILR983058:ILR983063 IVN983058:IVN983063 JFJ983058:JFJ983063 JPF983058:JPF983063 JZB983058:JZB983063 KIX983058:KIX983063 KST983058:KST983063 LCP983058:LCP983063 LML983058:LML983063 LWH983058:LWH983063 MGD983058:MGD983063 MPZ983058:MPZ983063 MZV983058:MZV983063 NJR983058:NJR983063 NTN983058:NTN983063 ODJ983058:ODJ983063 ONF983058:ONF983063 OXB983058:OXB983063 PGX983058:PGX983063 PQT983058:PQT983063 QAP983058:QAP983063 QKL983058:QKL983063 QUH983058:QUH983063 RED983058:RED983063 RNZ983058:RNZ983063 RXV983058:RXV983063 SHR983058:SHR983063 SRN983058:SRN983063 TBJ983058:TBJ983063 TLF983058:TLF983063 TVB983058:TVB983063 UEX983058:UEX983063 UOT983058:UOT983063 UYP983058:UYP983063 VIL983058:VIL983063 VSH983058:VSH983063 WCD983058:WCD983063 WLZ983058:WLZ983063 WVV983058:WVV983063">
      <formula1>0</formula1>
      <formula2>1</formula2>
    </dataValidation>
  </dataValidations>
  <pageMargins left="0.78749999999999998" right="0.78749999999999998" top="0.78749999999999998" bottom="0.78749999999999998" header="0.51180555555555551" footer="0"/>
  <pageSetup paperSize="9" scale="79" firstPageNumber="0" orientation="portrait" horizontalDpi="300" verticalDpi="300" r:id="rId1"/>
  <headerFooter alignWithMargins="0">
    <oddFooter>&amp;L27.476 v002  micro&amp;R&amp;P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showGridLines="0" view="pageBreakPreview" topLeftCell="I25" zoomScaleNormal="100" zoomScaleSheetLayoutView="100" workbookViewId="0">
      <selection activeCell="JJ29" sqref="JJ29"/>
    </sheetView>
  </sheetViews>
  <sheetFormatPr defaultColWidth="0" defaultRowHeight="0" customHeight="1" zeroHeight="1" x14ac:dyDescent="0.25"/>
  <cols>
    <col min="1" max="8" width="0" style="103" hidden="1"/>
    <col min="9" max="18" width="10.7109375" style="103" customWidth="1"/>
    <col min="19" max="19" width="4.42578125" style="103" customWidth="1"/>
    <col min="20" max="264" width="0" style="103" hidden="1"/>
    <col min="265" max="274" width="10.7109375" style="103" customWidth="1"/>
    <col min="275" max="275" width="4.42578125" style="103" customWidth="1"/>
    <col min="276" max="520" width="0" style="103" hidden="1"/>
    <col min="521" max="530" width="10.7109375" style="103" customWidth="1"/>
    <col min="531" max="531" width="4.42578125" style="103" customWidth="1"/>
    <col min="532" max="776" width="0" style="103" hidden="1"/>
    <col min="777" max="786" width="10.7109375" style="103" customWidth="1"/>
    <col min="787" max="787" width="4.42578125" style="103" customWidth="1"/>
    <col min="788" max="1032" width="0" style="103" hidden="1"/>
    <col min="1033" max="1042" width="10.7109375" style="103" customWidth="1"/>
    <col min="1043" max="1043" width="4.42578125" style="103" customWidth="1"/>
    <col min="1044" max="1288" width="0" style="103" hidden="1"/>
    <col min="1289" max="1298" width="10.7109375" style="103" customWidth="1"/>
    <col min="1299" max="1299" width="4.42578125" style="103" customWidth="1"/>
    <col min="1300" max="1544" width="0" style="103" hidden="1"/>
    <col min="1545" max="1554" width="10.7109375" style="103" customWidth="1"/>
    <col min="1555" max="1555" width="4.42578125" style="103" customWidth="1"/>
    <col min="1556" max="1800" width="0" style="103" hidden="1"/>
    <col min="1801" max="1810" width="10.7109375" style="103" customWidth="1"/>
    <col min="1811" max="1811" width="4.42578125" style="103" customWidth="1"/>
    <col min="1812" max="2056" width="0" style="103" hidden="1"/>
    <col min="2057" max="2066" width="10.7109375" style="103" customWidth="1"/>
    <col min="2067" max="2067" width="4.42578125" style="103" customWidth="1"/>
    <col min="2068" max="2312" width="0" style="103" hidden="1"/>
    <col min="2313" max="2322" width="10.7109375" style="103" customWidth="1"/>
    <col min="2323" max="2323" width="4.42578125" style="103" customWidth="1"/>
    <col min="2324" max="2568" width="0" style="103" hidden="1"/>
    <col min="2569" max="2578" width="10.7109375" style="103" customWidth="1"/>
    <col min="2579" max="2579" width="4.42578125" style="103" customWidth="1"/>
    <col min="2580" max="2824" width="0" style="103" hidden="1"/>
    <col min="2825" max="2834" width="10.7109375" style="103" customWidth="1"/>
    <col min="2835" max="2835" width="4.42578125" style="103" customWidth="1"/>
    <col min="2836" max="3080" width="0" style="103" hidden="1"/>
    <col min="3081" max="3090" width="10.7109375" style="103" customWidth="1"/>
    <col min="3091" max="3091" width="4.42578125" style="103" customWidth="1"/>
    <col min="3092" max="3336" width="0" style="103" hidden="1"/>
    <col min="3337" max="3346" width="10.7109375" style="103" customWidth="1"/>
    <col min="3347" max="3347" width="4.42578125" style="103" customWidth="1"/>
    <col min="3348" max="3592" width="0" style="103" hidden="1"/>
    <col min="3593" max="3602" width="10.7109375" style="103" customWidth="1"/>
    <col min="3603" max="3603" width="4.42578125" style="103" customWidth="1"/>
    <col min="3604" max="3848" width="0" style="103" hidden="1"/>
    <col min="3849" max="3858" width="10.7109375" style="103" customWidth="1"/>
    <col min="3859" max="3859" width="4.42578125" style="103" customWidth="1"/>
    <col min="3860" max="4104" width="0" style="103" hidden="1"/>
    <col min="4105" max="4114" width="10.7109375" style="103" customWidth="1"/>
    <col min="4115" max="4115" width="4.42578125" style="103" customWidth="1"/>
    <col min="4116" max="4360" width="0" style="103" hidden="1"/>
    <col min="4361" max="4370" width="10.7109375" style="103" customWidth="1"/>
    <col min="4371" max="4371" width="4.42578125" style="103" customWidth="1"/>
    <col min="4372" max="4616" width="0" style="103" hidden="1"/>
    <col min="4617" max="4626" width="10.7109375" style="103" customWidth="1"/>
    <col min="4627" max="4627" width="4.42578125" style="103" customWidth="1"/>
    <col min="4628" max="4872" width="0" style="103" hidden="1"/>
    <col min="4873" max="4882" width="10.7109375" style="103" customWidth="1"/>
    <col min="4883" max="4883" width="4.42578125" style="103" customWidth="1"/>
    <col min="4884" max="5128" width="0" style="103" hidden="1"/>
    <col min="5129" max="5138" width="10.7109375" style="103" customWidth="1"/>
    <col min="5139" max="5139" width="4.42578125" style="103" customWidth="1"/>
    <col min="5140" max="5384" width="0" style="103" hidden="1"/>
    <col min="5385" max="5394" width="10.7109375" style="103" customWidth="1"/>
    <col min="5395" max="5395" width="4.42578125" style="103" customWidth="1"/>
    <col min="5396" max="5640" width="0" style="103" hidden="1"/>
    <col min="5641" max="5650" width="10.7109375" style="103" customWidth="1"/>
    <col min="5651" max="5651" width="4.42578125" style="103" customWidth="1"/>
    <col min="5652" max="5896" width="0" style="103" hidden="1"/>
    <col min="5897" max="5906" width="10.7109375" style="103" customWidth="1"/>
    <col min="5907" max="5907" width="4.42578125" style="103" customWidth="1"/>
    <col min="5908" max="6152" width="0" style="103" hidden="1"/>
    <col min="6153" max="6162" width="10.7109375" style="103" customWidth="1"/>
    <col min="6163" max="6163" width="4.42578125" style="103" customWidth="1"/>
    <col min="6164" max="6408" width="0" style="103" hidden="1"/>
    <col min="6409" max="6418" width="10.7109375" style="103" customWidth="1"/>
    <col min="6419" max="6419" width="4.42578125" style="103" customWidth="1"/>
    <col min="6420" max="6664" width="0" style="103" hidden="1"/>
    <col min="6665" max="6674" width="10.7109375" style="103" customWidth="1"/>
    <col min="6675" max="6675" width="4.42578125" style="103" customWidth="1"/>
    <col min="6676" max="6920" width="0" style="103" hidden="1"/>
    <col min="6921" max="6930" width="10.7109375" style="103" customWidth="1"/>
    <col min="6931" max="6931" width="4.42578125" style="103" customWidth="1"/>
    <col min="6932" max="7176" width="0" style="103" hidden="1"/>
    <col min="7177" max="7186" width="10.7109375" style="103" customWidth="1"/>
    <col min="7187" max="7187" width="4.42578125" style="103" customWidth="1"/>
    <col min="7188" max="7432" width="0" style="103" hidden="1"/>
    <col min="7433" max="7442" width="10.7109375" style="103" customWidth="1"/>
    <col min="7443" max="7443" width="4.42578125" style="103" customWidth="1"/>
    <col min="7444" max="7688" width="0" style="103" hidden="1"/>
    <col min="7689" max="7698" width="10.7109375" style="103" customWidth="1"/>
    <col min="7699" max="7699" width="4.42578125" style="103" customWidth="1"/>
    <col min="7700" max="7944" width="0" style="103" hidden="1"/>
    <col min="7945" max="7954" width="10.7109375" style="103" customWidth="1"/>
    <col min="7955" max="7955" width="4.42578125" style="103" customWidth="1"/>
    <col min="7956" max="8200" width="0" style="103" hidden="1"/>
    <col min="8201" max="8210" width="10.7109375" style="103" customWidth="1"/>
    <col min="8211" max="8211" width="4.42578125" style="103" customWidth="1"/>
    <col min="8212" max="8456" width="0" style="103" hidden="1"/>
    <col min="8457" max="8466" width="10.7109375" style="103" customWidth="1"/>
    <col min="8467" max="8467" width="4.42578125" style="103" customWidth="1"/>
    <col min="8468" max="8712" width="0" style="103" hidden="1"/>
    <col min="8713" max="8722" width="10.7109375" style="103" customWidth="1"/>
    <col min="8723" max="8723" width="4.42578125" style="103" customWidth="1"/>
    <col min="8724" max="8968" width="0" style="103" hidden="1"/>
    <col min="8969" max="8978" width="10.7109375" style="103" customWidth="1"/>
    <col min="8979" max="8979" width="4.42578125" style="103" customWidth="1"/>
    <col min="8980" max="9224" width="0" style="103" hidden="1"/>
    <col min="9225" max="9234" width="10.7109375" style="103" customWidth="1"/>
    <col min="9235" max="9235" width="4.42578125" style="103" customWidth="1"/>
    <col min="9236" max="9480" width="0" style="103" hidden="1"/>
    <col min="9481" max="9490" width="10.7109375" style="103" customWidth="1"/>
    <col min="9491" max="9491" width="4.42578125" style="103" customWidth="1"/>
    <col min="9492" max="9736" width="0" style="103" hidden="1"/>
    <col min="9737" max="9746" width="10.7109375" style="103" customWidth="1"/>
    <col min="9747" max="9747" width="4.42578125" style="103" customWidth="1"/>
    <col min="9748" max="9992" width="0" style="103" hidden="1"/>
    <col min="9993" max="10002" width="10.7109375" style="103" customWidth="1"/>
    <col min="10003" max="10003" width="4.42578125" style="103" customWidth="1"/>
    <col min="10004" max="10248" width="0" style="103" hidden="1"/>
    <col min="10249" max="10258" width="10.7109375" style="103" customWidth="1"/>
    <col min="10259" max="10259" width="4.42578125" style="103" customWidth="1"/>
    <col min="10260" max="10504" width="0" style="103" hidden="1"/>
    <col min="10505" max="10514" width="10.7109375" style="103" customWidth="1"/>
    <col min="10515" max="10515" width="4.42578125" style="103" customWidth="1"/>
    <col min="10516" max="10760" width="0" style="103" hidden="1"/>
    <col min="10761" max="10770" width="10.7109375" style="103" customWidth="1"/>
    <col min="10771" max="10771" width="4.42578125" style="103" customWidth="1"/>
    <col min="10772" max="11016" width="0" style="103" hidden="1"/>
    <col min="11017" max="11026" width="10.7109375" style="103" customWidth="1"/>
    <col min="11027" max="11027" width="4.42578125" style="103" customWidth="1"/>
    <col min="11028" max="11272" width="0" style="103" hidden="1"/>
    <col min="11273" max="11282" width="10.7109375" style="103" customWidth="1"/>
    <col min="11283" max="11283" width="4.42578125" style="103" customWidth="1"/>
    <col min="11284" max="11528" width="0" style="103" hidden="1"/>
    <col min="11529" max="11538" width="10.7109375" style="103" customWidth="1"/>
    <col min="11539" max="11539" width="4.42578125" style="103" customWidth="1"/>
    <col min="11540" max="11784" width="0" style="103" hidden="1"/>
    <col min="11785" max="11794" width="10.7109375" style="103" customWidth="1"/>
    <col min="11795" max="11795" width="4.42578125" style="103" customWidth="1"/>
    <col min="11796" max="12040" width="0" style="103" hidden="1"/>
    <col min="12041" max="12050" width="10.7109375" style="103" customWidth="1"/>
    <col min="12051" max="12051" width="4.42578125" style="103" customWidth="1"/>
    <col min="12052" max="12296" width="0" style="103" hidden="1"/>
    <col min="12297" max="12306" width="10.7109375" style="103" customWidth="1"/>
    <col min="12307" max="12307" width="4.42578125" style="103" customWidth="1"/>
    <col min="12308" max="12552" width="0" style="103" hidden="1"/>
    <col min="12553" max="12562" width="10.7109375" style="103" customWidth="1"/>
    <col min="12563" max="12563" width="4.42578125" style="103" customWidth="1"/>
    <col min="12564" max="12808" width="0" style="103" hidden="1"/>
    <col min="12809" max="12818" width="10.7109375" style="103" customWidth="1"/>
    <col min="12819" max="12819" width="4.42578125" style="103" customWidth="1"/>
    <col min="12820" max="13064" width="0" style="103" hidden="1"/>
    <col min="13065" max="13074" width="10.7109375" style="103" customWidth="1"/>
    <col min="13075" max="13075" width="4.42578125" style="103" customWidth="1"/>
    <col min="13076" max="13320" width="0" style="103" hidden="1"/>
    <col min="13321" max="13330" width="10.7109375" style="103" customWidth="1"/>
    <col min="13331" max="13331" width="4.42578125" style="103" customWidth="1"/>
    <col min="13332" max="13576" width="0" style="103" hidden="1"/>
    <col min="13577" max="13586" width="10.7109375" style="103" customWidth="1"/>
    <col min="13587" max="13587" width="4.42578125" style="103" customWidth="1"/>
    <col min="13588" max="13832" width="0" style="103" hidden="1"/>
    <col min="13833" max="13842" width="10.7109375" style="103" customWidth="1"/>
    <col min="13843" max="13843" width="4.42578125" style="103" customWidth="1"/>
    <col min="13844" max="14088" width="0" style="103" hidden="1"/>
    <col min="14089" max="14098" width="10.7109375" style="103" customWidth="1"/>
    <col min="14099" max="14099" width="4.42578125" style="103" customWidth="1"/>
    <col min="14100" max="14344" width="0" style="103" hidden="1"/>
    <col min="14345" max="14354" width="10.7109375" style="103" customWidth="1"/>
    <col min="14355" max="14355" width="4.42578125" style="103" customWidth="1"/>
    <col min="14356" max="14600" width="0" style="103" hidden="1"/>
    <col min="14601" max="14610" width="10.7109375" style="103" customWidth="1"/>
    <col min="14611" max="14611" width="4.42578125" style="103" customWidth="1"/>
    <col min="14612" max="14856" width="0" style="103" hidden="1"/>
    <col min="14857" max="14866" width="10.7109375" style="103" customWidth="1"/>
    <col min="14867" max="14867" width="4.42578125" style="103" customWidth="1"/>
    <col min="14868" max="15112" width="0" style="103" hidden="1"/>
    <col min="15113" max="15122" width="10.7109375" style="103" customWidth="1"/>
    <col min="15123" max="15123" width="4.42578125" style="103" customWidth="1"/>
    <col min="15124" max="15368" width="0" style="103" hidden="1"/>
    <col min="15369" max="15378" width="10.7109375" style="103" customWidth="1"/>
    <col min="15379" max="15379" width="4.42578125" style="103" customWidth="1"/>
    <col min="15380" max="15624" width="0" style="103" hidden="1"/>
    <col min="15625" max="15634" width="10.7109375" style="103" customWidth="1"/>
    <col min="15635" max="15635" width="4.42578125" style="103" customWidth="1"/>
    <col min="15636" max="15880" width="0" style="103" hidden="1"/>
    <col min="15881" max="15890" width="10.7109375" style="103" customWidth="1"/>
    <col min="15891" max="15891" width="4.42578125" style="103" customWidth="1"/>
    <col min="15892" max="16136" width="0" style="103" hidden="1"/>
    <col min="16137" max="16146" width="10.7109375" style="103" customWidth="1"/>
    <col min="16147" max="16147" width="4.42578125" style="103" customWidth="1"/>
    <col min="16148" max="16384" width="0" style="103" hidden="1"/>
  </cols>
  <sheetData>
    <row r="1" spans="1:19" ht="15" customHeight="1" x14ac:dyDescent="0.25">
      <c r="E1" s="104" t="s">
        <v>22772</v>
      </c>
      <c r="F1" s="104" t="s">
        <v>22773</v>
      </c>
      <c r="G1" s="104" t="s">
        <v>22774</v>
      </c>
      <c r="N1" s="105"/>
      <c r="Q1" s="553" t="s">
        <v>22775</v>
      </c>
      <c r="R1" s="553"/>
    </row>
    <row r="2" spans="1:19" ht="15.75" x14ac:dyDescent="0.25">
      <c r="A2" s="103" t="s">
        <v>22776</v>
      </c>
      <c r="B2" s="106" t="s">
        <v>22777</v>
      </c>
      <c r="C2" s="103" t="str">
        <f t="shared" ref="C2:C15" si="0">CONCATENATE(A2,"-",B2)</f>
        <v>Construção e Reforma de Edifícios-AC</v>
      </c>
      <c r="E2" s="107">
        <v>0.03</v>
      </c>
      <c r="F2" s="107">
        <v>0.04</v>
      </c>
      <c r="G2" s="107">
        <v>5.5E-2</v>
      </c>
      <c r="N2" s="108"/>
      <c r="Q2" s="554" t="s">
        <v>22778</v>
      </c>
      <c r="R2" s="554"/>
    </row>
    <row r="3" spans="1:19" ht="15" x14ac:dyDescent="0.25">
      <c r="A3" s="103" t="str">
        <f>A2</f>
        <v>Construção e Reforma de Edifícios</v>
      </c>
      <c r="B3" s="106" t="s">
        <v>22779</v>
      </c>
      <c r="C3" s="103" t="str">
        <f t="shared" si="0"/>
        <v>Construção e Reforma de Edifícios-SG</v>
      </c>
      <c r="E3" s="107">
        <v>8.0000000000000002E-3</v>
      </c>
      <c r="F3" s="107">
        <v>8.0000000000000002E-3</v>
      </c>
      <c r="G3" s="107">
        <v>0.01</v>
      </c>
    </row>
    <row r="4" spans="1:19" ht="15" x14ac:dyDescent="0.25">
      <c r="A4" s="103" t="str">
        <f>A3</f>
        <v>Construção e Reforma de Edifícios</v>
      </c>
      <c r="B4" s="106" t="s">
        <v>22780</v>
      </c>
      <c r="C4" s="103" t="str">
        <f t="shared" si="0"/>
        <v>Construção e Reforma de Edifícios-R</v>
      </c>
      <c r="E4" s="107">
        <v>9.7000000000000003E-3</v>
      </c>
      <c r="F4" s="107">
        <v>1.2699999999999999E-2</v>
      </c>
      <c r="G4" s="107">
        <v>1.2699999999999999E-2</v>
      </c>
      <c r="I4" s="555" t="s">
        <v>22781</v>
      </c>
      <c r="J4" s="555"/>
      <c r="K4" s="555" t="s">
        <v>22782</v>
      </c>
      <c r="L4" s="555"/>
      <c r="M4" s="555"/>
      <c r="N4" s="555"/>
      <c r="O4" s="555"/>
      <c r="P4" s="555"/>
      <c r="Q4" s="555"/>
      <c r="R4" s="555"/>
    </row>
    <row r="5" spans="1:19" ht="12.75" customHeight="1" x14ac:dyDescent="0.3">
      <c r="A5" s="103" t="str">
        <f>A4</f>
        <v>Construção e Reforma de Edifícios</v>
      </c>
      <c r="B5" s="106" t="s">
        <v>22783</v>
      </c>
      <c r="C5" s="103" t="str">
        <f t="shared" si="0"/>
        <v>Construção e Reforma de Edifícios-DF</v>
      </c>
      <c r="E5" s="107">
        <v>5.8999999999999999E-3</v>
      </c>
      <c r="F5" s="107">
        <v>1.23E-2</v>
      </c>
      <c r="G5" s="107">
        <v>1.3899999999999999E-2</v>
      </c>
      <c r="I5" s="556"/>
      <c r="J5" s="556"/>
      <c r="K5" s="557" t="s">
        <v>22784</v>
      </c>
      <c r="L5" s="557"/>
      <c r="M5" s="557"/>
      <c r="N5" s="557"/>
      <c r="O5" s="557"/>
      <c r="P5" s="557"/>
      <c r="Q5" s="557"/>
      <c r="R5" s="557"/>
      <c r="S5" s="109"/>
    </row>
    <row r="6" spans="1:19" ht="6" customHeight="1" x14ac:dyDescent="0.25">
      <c r="A6" s="103" t="str">
        <f>A5</f>
        <v>Construção e Reforma de Edifícios</v>
      </c>
      <c r="B6" s="106" t="s">
        <v>20799</v>
      </c>
      <c r="C6" s="103" t="str">
        <f t="shared" si="0"/>
        <v>Construção e Reforma de Edifícios-L</v>
      </c>
      <c r="E6" s="107">
        <v>6.1600000000000002E-2</v>
      </c>
      <c r="F6" s="107">
        <v>7.400000000000001E-2</v>
      </c>
      <c r="G6" s="107">
        <v>8.9600000000000013E-2</v>
      </c>
      <c r="I6" s="110"/>
      <c r="J6" s="110"/>
      <c r="K6" s="110"/>
      <c r="L6" s="110"/>
      <c r="M6" s="110"/>
      <c r="N6" s="110"/>
      <c r="O6" s="110"/>
      <c r="P6" s="110"/>
      <c r="Q6" s="110"/>
      <c r="R6" s="110"/>
    </row>
    <row r="7" spans="1:19" ht="13.5" customHeight="1" x14ac:dyDescent="0.25">
      <c r="A7" s="103" t="str">
        <f>A6</f>
        <v>Construção e Reforma de Edifícios</v>
      </c>
      <c r="B7" s="111" t="s">
        <v>22785</v>
      </c>
      <c r="C7" s="103" t="str">
        <f t="shared" si="0"/>
        <v>Construção e Reforma de Edifícios-BDI PAD</v>
      </c>
      <c r="E7" s="107">
        <v>0.2034</v>
      </c>
      <c r="F7" s="107">
        <v>0.22120000000000001</v>
      </c>
      <c r="G7" s="107">
        <v>0.25</v>
      </c>
      <c r="I7" s="555" t="s">
        <v>22786</v>
      </c>
      <c r="J7" s="555"/>
      <c r="K7" s="555"/>
      <c r="L7" s="555"/>
      <c r="M7" s="555"/>
      <c r="N7" s="555"/>
      <c r="O7" s="555"/>
      <c r="P7" s="555"/>
      <c r="Q7" s="555"/>
      <c r="R7" s="555"/>
    </row>
    <row r="8" spans="1:19" ht="24.75" customHeight="1" x14ac:dyDescent="0.25">
      <c r="A8" s="103" t="s">
        <v>22787</v>
      </c>
      <c r="B8" s="106" t="s">
        <v>22777</v>
      </c>
      <c r="C8" s="103" t="str">
        <f t="shared" si="0"/>
        <v>Construção de Praças Urbanas, Rodovias, Ferrovias e recapeamento e pavimentação de vias urbanas-AC</v>
      </c>
      <c r="E8" s="107">
        <v>3.7999999999999999E-2</v>
      </c>
      <c r="F8" s="107">
        <v>4.0099999999999997E-2</v>
      </c>
      <c r="G8" s="107">
        <v>4.6699999999999998E-2</v>
      </c>
      <c r="I8" s="558" t="s">
        <v>53384</v>
      </c>
      <c r="J8" s="558"/>
      <c r="K8" s="558"/>
      <c r="L8" s="558"/>
      <c r="M8" s="558"/>
      <c r="N8" s="558"/>
      <c r="O8" s="558"/>
      <c r="P8" s="558"/>
      <c r="Q8" s="558"/>
      <c r="R8" s="558"/>
    </row>
    <row r="9" spans="1:19" ht="6" customHeight="1" x14ac:dyDescent="0.25">
      <c r="A9" s="103" t="s">
        <v>22787</v>
      </c>
      <c r="B9" s="106" t="s">
        <v>22779</v>
      </c>
      <c r="C9" s="103" t="str">
        <f t="shared" si="0"/>
        <v>Construção de Praças Urbanas, Rodovias, Ferrovias e recapeamento e pavimentação de vias urbanas-SG</v>
      </c>
      <c r="E9" s="107">
        <v>3.2000000000000002E-3</v>
      </c>
      <c r="F9" s="107">
        <v>4.0000000000000001E-3</v>
      </c>
      <c r="G9" s="107">
        <v>7.4000000000000003E-3</v>
      </c>
      <c r="I9" s="110"/>
      <c r="J9" s="110"/>
      <c r="K9" s="110"/>
      <c r="L9" s="110"/>
      <c r="M9" s="110"/>
      <c r="N9" s="110"/>
      <c r="O9" s="110"/>
      <c r="P9" s="110"/>
      <c r="Q9" s="110"/>
      <c r="R9" s="110"/>
    </row>
    <row r="10" spans="1:19" ht="15" x14ac:dyDescent="0.25">
      <c r="A10" s="103" t="s">
        <v>22787</v>
      </c>
      <c r="B10" s="106" t="s">
        <v>22780</v>
      </c>
      <c r="C10" s="103" t="str">
        <f t="shared" si="0"/>
        <v>Construção de Praças Urbanas, Rodovias, Ferrovias e recapeamento e pavimentação de vias urbanas-R</v>
      </c>
      <c r="E10" s="107">
        <v>5.0000000000000001E-3</v>
      </c>
      <c r="F10" s="107">
        <v>5.6000000000000008E-3</v>
      </c>
      <c r="G10" s="107">
        <v>9.7000000000000003E-3</v>
      </c>
      <c r="I10" s="559" t="s">
        <v>22788</v>
      </c>
      <c r="J10" s="559"/>
      <c r="K10" s="559"/>
      <c r="L10" s="559"/>
      <c r="M10" s="559"/>
      <c r="N10" s="559"/>
      <c r="O10" s="559"/>
      <c r="P10" s="559"/>
      <c r="Q10" s="555" t="s">
        <v>22789</v>
      </c>
      <c r="R10" s="555"/>
    </row>
    <row r="11" spans="1:19" ht="12.75" customHeight="1" x14ac:dyDescent="0.25">
      <c r="A11" s="103" t="s">
        <v>22787</v>
      </c>
      <c r="B11" s="106" t="s">
        <v>22783</v>
      </c>
      <c r="C11" s="103" t="str">
        <f t="shared" si="0"/>
        <v>Construção de Praças Urbanas, Rodovias, Ferrovias e recapeamento e pavimentação de vias urbanas-DF</v>
      </c>
      <c r="E11" s="107">
        <v>1.0200000000000001E-2</v>
      </c>
      <c r="F11" s="107">
        <v>1.11E-2</v>
      </c>
      <c r="G11" s="107">
        <v>1.21E-2</v>
      </c>
      <c r="I11" s="560" t="s">
        <v>22816</v>
      </c>
      <c r="J11" s="560"/>
      <c r="K11" s="560"/>
      <c r="L11" s="560"/>
      <c r="M11" s="560"/>
      <c r="N11" s="560"/>
      <c r="O11" s="560"/>
      <c r="P11" s="560"/>
      <c r="Q11" s="561" t="s">
        <v>22791</v>
      </c>
      <c r="R11" s="561"/>
    </row>
    <row r="12" spans="1:19" ht="15" x14ac:dyDescent="0.25">
      <c r="A12" s="103" t="s">
        <v>22787</v>
      </c>
      <c r="B12" s="106" t="s">
        <v>20799</v>
      </c>
      <c r="C12" s="103" t="str">
        <f t="shared" si="0"/>
        <v>Construção de Praças Urbanas, Rodovias, Ferrovias e recapeamento e pavimentação de vias urbanas-L</v>
      </c>
      <c r="E12" s="107">
        <v>6.6400000000000001E-2</v>
      </c>
      <c r="F12" s="107">
        <v>7.2999999999999995E-2</v>
      </c>
      <c r="G12" s="107">
        <v>8.6899999999999991E-2</v>
      </c>
    </row>
    <row r="13" spans="1:19" ht="15" customHeight="1" x14ac:dyDescent="0.25">
      <c r="A13" s="103" t="s">
        <v>22787</v>
      </c>
      <c r="B13" s="111" t="s">
        <v>22785</v>
      </c>
      <c r="C13" s="103" t="str">
        <f t="shared" si="0"/>
        <v>Construção de Praças Urbanas, Rodovias, Ferrovias e recapeamento e pavimentação de vias urbanas-BDI PAD</v>
      </c>
      <c r="E13" s="107">
        <v>0.19600000000000001</v>
      </c>
      <c r="F13" s="107">
        <v>0.2097</v>
      </c>
      <c r="G13" s="107">
        <v>0.24230000000000002</v>
      </c>
      <c r="I13" s="563"/>
      <c r="J13" s="563"/>
      <c r="K13" s="563"/>
      <c r="L13" s="563"/>
      <c r="M13" s="563"/>
      <c r="N13" s="563"/>
      <c r="O13" s="563"/>
      <c r="P13" s="563"/>
      <c r="Q13" s="564"/>
      <c r="R13" s="564"/>
    </row>
    <row r="14" spans="1:19" ht="15" customHeight="1" x14ac:dyDescent="0.25">
      <c r="A14" s="103" t="s">
        <v>22790</v>
      </c>
      <c r="B14" s="106" t="s">
        <v>22777</v>
      </c>
      <c r="C14" s="103" t="str">
        <f t="shared" si="0"/>
        <v>Construção de Redes de Abastecimento de Água, Coleta de Esgoto-AC</v>
      </c>
      <c r="E14" s="107">
        <v>3.4300000000000004E-2</v>
      </c>
      <c r="F14" s="107">
        <v>4.9299999999999997E-2</v>
      </c>
      <c r="G14" s="107">
        <v>6.7099999999999993E-2</v>
      </c>
      <c r="I14" s="565"/>
      <c r="J14" s="565"/>
      <c r="K14" s="565"/>
      <c r="L14" s="565"/>
      <c r="M14" s="565"/>
      <c r="N14" s="565"/>
      <c r="O14" s="565"/>
      <c r="P14" s="565"/>
      <c r="Q14" s="566"/>
      <c r="R14" s="566"/>
    </row>
    <row r="15" spans="1:19" ht="15" x14ac:dyDescent="0.25">
      <c r="A15" s="103" t="str">
        <f>A14</f>
        <v>Construção de Redes de Abastecimento de Água, Coleta de Esgoto</v>
      </c>
      <c r="B15" s="106" t="s">
        <v>22779</v>
      </c>
      <c r="C15" s="103" t="str">
        <f t="shared" si="0"/>
        <v>Construção de Redes de Abastecimento de Água, Coleta de Esgoto-SG</v>
      </c>
      <c r="E15" s="107">
        <v>2.8000000000000004E-3</v>
      </c>
      <c r="F15" s="107">
        <v>4.8999999999999998E-3</v>
      </c>
      <c r="G15" s="107">
        <v>7.4999999999999997E-3</v>
      </c>
    </row>
    <row r="16" spans="1:19" ht="15" customHeight="1" x14ac:dyDescent="0.25">
      <c r="B16" s="106"/>
      <c r="E16" s="107"/>
      <c r="F16" s="107"/>
      <c r="G16" s="107"/>
      <c r="I16" s="567" t="s">
        <v>22794</v>
      </c>
      <c r="J16" s="567"/>
      <c r="K16" s="567"/>
      <c r="L16" s="567"/>
      <c r="M16" s="567" t="s">
        <v>22795</v>
      </c>
      <c r="N16" s="568" t="s">
        <v>22796</v>
      </c>
      <c r="O16" s="568" t="s">
        <v>22797</v>
      </c>
      <c r="P16" s="569" t="s">
        <v>22798</v>
      </c>
      <c r="Q16" s="569"/>
      <c r="R16" s="569"/>
    </row>
    <row r="17" spans="1:18" ht="15" x14ac:dyDescent="0.25">
      <c r="A17" s="103" t="str">
        <f>A15</f>
        <v>Construção de Redes de Abastecimento de Água, Coleta de Esgoto</v>
      </c>
      <c r="B17" s="106" t="s">
        <v>22780</v>
      </c>
      <c r="C17" s="103" t="str">
        <f t="shared" ref="C17:C29" si="1">CONCATENATE(A17,"-",B17)</f>
        <v>Construção de Redes de Abastecimento de Água, Coleta de Esgoto-R</v>
      </c>
      <c r="E17" s="107">
        <v>0.01</v>
      </c>
      <c r="F17" s="107">
        <v>1.3899999999999999E-2</v>
      </c>
      <c r="G17" s="107">
        <v>1.7399999999999999E-2</v>
      </c>
      <c r="I17" s="567"/>
      <c r="J17" s="567"/>
      <c r="K17" s="567"/>
      <c r="L17" s="567"/>
      <c r="M17" s="567"/>
      <c r="N17" s="568"/>
      <c r="O17" s="568"/>
      <c r="P17" s="112" t="s">
        <v>22799</v>
      </c>
      <c r="Q17" s="112" t="s">
        <v>22800</v>
      </c>
      <c r="R17" s="113" t="s">
        <v>22801</v>
      </c>
    </row>
    <row r="18" spans="1:18" ht="30.75" customHeight="1" x14ac:dyDescent="0.25">
      <c r="A18" s="103" t="str">
        <f>A17</f>
        <v>Construção de Redes de Abastecimento de Água, Coleta de Esgoto</v>
      </c>
      <c r="B18" s="106" t="s">
        <v>22783</v>
      </c>
      <c r="C18" s="103" t="str">
        <f t="shared" si="1"/>
        <v>Construção de Redes de Abastecimento de Água, Coleta de Esgoto-DF</v>
      </c>
      <c r="E18" s="107">
        <v>9.3999999999999986E-3</v>
      </c>
      <c r="F18" s="107">
        <v>9.8999999999999991E-3</v>
      </c>
      <c r="G18" s="107">
        <v>1.1699999999999999E-2</v>
      </c>
      <c r="I18" s="570" t="str">
        <f>IF($I$11=$A$58,"Encargos Sociais incidentes sobre a mão de obra","Administração Central")</f>
        <v>Administração Central</v>
      </c>
      <c r="J18" s="570"/>
      <c r="K18" s="570"/>
      <c r="L18" s="570"/>
      <c r="M18" s="114" t="str">
        <f>IF($I$11=$A$58,"K1","AC")</f>
        <v>AC</v>
      </c>
      <c r="N18" s="115">
        <v>3.4500000000000003E-2</v>
      </c>
      <c r="O18" s="116" t="s">
        <v>406</v>
      </c>
      <c r="P18" s="117">
        <f>VLOOKUP(CONCATENATE(I$11,"-",M18),$C$2:$G$49,3,FALSE)</f>
        <v>1.4999999999999999E-2</v>
      </c>
      <c r="Q18" s="117">
        <f>VLOOKUP(CONCATENATE(I$11,"-",M18),$C$2:$G$49,4,FALSE)</f>
        <v>3.4500000000000003E-2</v>
      </c>
      <c r="R18" s="117">
        <f>VLOOKUP(CONCATENATE(I$11,"-",M18),$C$2:$G$49,5,FALSE)</f>
        <v>4.4900000000000002E-2</v>
      </c>
    </row>
    <row r="19" spans="1:18" ht="30.75" customHeight="1" x14ac:dyDescent="0.25">
      <c r="A19" s="103" t="str">
        <f>A18</f>
        <v>Construção de Redes de Abastecimento de Água, Coleta de Esgoto</v>
      </c>
      <c r="B19" s="106" t="s">
        <v>20799</v>
      </c>
      <c r="C19" s="103" t="str">
        <f t="shared" si="1"/>
        <v>Construção de Redes de Abastecimento de Água, Coleta de Esgoto-L</v>
      </c>
      <c r="E19" s="107">
        <v>6.7400000000000002E-2</v>
      </c>
      <c r="F19" s="107">
        <v>8.0399999999999985E-2</v>
      </c>
      <c r="G19" s="107">
        <v>9.4E-2</v>
      </c>
      <c r="I19" s="570" t="str">
        <f>IF($I$11=$A$58,"Administração Central da empresa ou consultoria - overhead","Seguro e Garantia")</f>
        <v>Seguro e Garantia</v>
      </c>
      <c r="J19" s="570"/>
      <c r="K19" s="570"/>
      <c r="L19" s="570"/>
      <c r="M19" s="114" t="str">
        <f>IF($I$11=$A$58,"K2","SG")</f>
        <v>SG</v>
      </c>
      <c r="N19" s="115">
        <v>4.7999999999999996E-3</v>
      </c>
      <c r="O19" s="116" t="s">
        <v>406</v>
      </c>
      <c r="P19" s="117">
        <f>VLOOKUP(CONCATENATE(I$11,"-",M19),$C$2:$G$49,3,FALSE)</f>
        <v>3.0000000000000001E-3</v>
      </c>
      <c r="Q19" s="117">
        <f>VLOOKUP(CONCATENATE(I$11,"-",M19),$C$2:$G$49,4,FALSE)</f>
        <v>4.7999999999999996E-3</v>
      </c>
      <c r="R19" s="117">
        <f>VLOOKUP(CONCATENATE(I$11,"-",M19),$C$2:$G$49,5,FALSE)</f>
        <v>8.199999999999999E-3</v>
      </c>
    </row>
    <row r="20" spans="1:18" ht="30.75" customHeight="1" x14ac:dyDescent="0.25">
      <c r="A20" s="103" t="str">
        <f>A19</f>
        <v>Construção de Redes de Abastecimento de Água, Coleta de Esgoto</v>
      </c>
      <c r="B20" s="111" t="s">
        <v>22785</v>
      </c>
      <c r="C20" s="103" t="str">
        <f t="shared" si="1"/>
        <v>Construção de Redes de Abastecimento de Água, Coleta de Esgoto-BDI PAD</v>
      </c>
      <c r="E20" s="107">
        <v>0.20760000000000001</v>
      </c>
      <c r="F20" s="107">
        <v>0.24179999999999999</v>
      </c>
      <c r="G20" s="107">
        <v>0.26440000000000002</v>
      </c>
      <c r="I20" s="570" t="str">
        <f>IF($I$11=$A$58,"","Risco")</f>
        <v>Risco</v>
      </c>
      <c r="J20" s="570"/>
      <c r="K20" s="570"/>
      <c r="L20" s="570"/>
      <c r="M20" s="114" t="str">
        <f>IF($I$11=$A$58,"","R")</f>
        <v>R</v>
      </c>
      <c r="N20" s="115">
        <v>8.5000000000000006E-3</v>
      </c>
      <c r="O20" s="116" t="s">
        <v>406</v>
      </c>
      <c r="P20" s="117">
        <f>VLOOKUP(CONCATENATE(I$11,"-",M20),$C$2:$G$49,3,FALSE)</f>
        <v>5.6000000000000008E-3</v>
      </c>
      <c r="Q20" s="117">
        <f>VLOOKUP(CONCATENATE(I$11,"-",M20),$C$2:$G$49,4,FALSE)</f>
        <v>8.5000000000000006E-3</v>
      </c>
      <c r="R20" s="117">
        <f>VLOOKUP(CONCATENATE(I$11,"-",M20),$C$2:$G$49,5,FALSE)</f>
        <v>8.8999999999999999E-3</v>
      </c>
    </row>
    <row r="21" spans="1:18" ht="30.75" customHeight="1" x14ac:dyDescent="0.25">
      <c r="A21" s="103" t="s">
        <v>22802</v>
      </c>
      <c r="B21" s="106" t="s">
        <v>22777</v>
      </c>
      <c r="C21" s="103" t="str">
        <f t="shared" si="1"/>
        <v>Construção e Manutenção de Estações e Redes de Distribuição de Energia Elétrica-AC</v>
      </c>
      <c r="E21" s="107">
        <v>5.2900000000000003E-2</v>
      </c>
      <c r="F21" s="107">
        <v>5.9200000000000003E-2</v>
      </c>
      <c r="G21" s="107">
        <v>7.9299999999999995E-2</v>
      </c>
      <c r="I21" s="570" t="str">
        <f>IF($I$11=$A$58,"","Despesas Financeiras")</f>
        <v>Despesas Financeiras</v>
      </c>
      <c r="J21" s="570"/>
      <c r="K21" s="570"/>
      <c r="L21" s="570"/>
      <c r="M21" s="114" t="str">
        <f>IF($I$11=$A$58,"","DF")</f>
        <v>DF</v>
      </c>
      <c r="N21" s="115">
        <v>8.5000000000000006E-3</v>
      </c>
      <c r="O21" s="116" t="s">
        <v>406</v>
      </c>
      <c r="P21" s="117">
        <f>VLOOKUP(CONCATENATE(I$11,"-",M21),$C$2:$G$49,3,FALSE)</f>
        <v>8.5000000000000006E-3</v>
      </c>
      <c r="Q21" s="117">
        <f>VLOOKUP(CONCATENATE(I$11,"-",M21),$C$2:$G$49,4,FALSE)</f>
        <v>8.5000000000000006E-3</v>
      </c>
      <c r="R21" s="117">
        <f>VLOOKUP(CONCATENATE(I$11,"-",M21),$C$2:$G$49,5,FALSE)</f>
        <v>1.11E-2</v>
      </c>
    </row>
    <row r="22" spans="1:18" ht="30.75" customHeight="1" x14ac:dyDescent="0.25">
      <c r="A22" s="103" t="str">
        <f>A21</f>
        <v>Construção e Manutenção de Estações e Redes de Distribuição de Energia Elétrica</v>
      </c>
      <c r="B22" s="106" t="s">
        <v>22779</v>
      </c>
      <c r="C22" s="103" t="str">
        <f t="shared" si="1"/>
        <v>Construção e Manutenção de Estações e Redes de Distribuição de Energia Elétrica-SG</v>
      </c>
      <c r="E22" s="107">
        <v>2.5000000000000001E-3</v>
      </c>
      <c r="F22" s="107">
        <v>5.1000000000000004E-3</v>
      </c>
      <c r="G22" s="107">
        <v>5.6000000000000008E-3</v>
      </c>
      <c r="I22" s="570" t="str">
        <f>IF($I$11=$A$58,"Margem bruta da empresa de consultoria","Lucro")</f>
        <v>Lucro</v>
      </c>
      <c r="J22" s="570"/>
      <c r="K22" s="570"/>
      <c r="L22" s="570"/>
      <c r="M22" s="114" t="str">
        <f>IF($I$11=$A$58,"K3","L")</f>
        <v>L</v>
      </c>
      <c r="N22" s="115">
        <v>5.11E-2</v>
      </c>
      <c r="O22" s="116" t="s">
        <v>406</v>
      </c>
      <c r="P22" s="117">
        <f>VLOOKUP(CONCATENATE(I$11,"-",M22),$C$2:$G$49,3,FALSE)</f>
        <v>3.5000000000000003E-2</v>
      </c>
      <c r="Q22" s="117">
        <f>VLOOKUP(CONCATENATE(I$11,"-",M22),$C$2:$G$49,4,FALSE)</f>
        <v>5.1100000000000007E-2</v>
      </c>
      <c r="R22" s="117">
        <f>VLOOKUP(CONCATENATE(I$11,"-",M22),$C$2:$G$49,5,FALSE)</f>
        <v>6.2199999999999998E-2</v>
      </c>
    </row>
    <row r="23" spans="1:18" ht="30.75" customHeight="1" x14ac:dyDescent="0.25">
      <c r="A23" s="103" t="str">
        <f>A22</f>
        <v>Construção e Manutenção de Estações e Redes de Distribuição de Energia Elétrica</v>
      </c>
      <c r="B23" s="106" t="s">
        <v>22780</v>
      </c>
      <c r="C23" s="103" t="str">
        <f t="shared" si="1"/>
        <v>Construção e Manutenção de Estações e Redes de Distribuição de Energia Elétrica-R</v>
      </c>
      <c r="E23" s="107">
        <v>0.01</v>
      </c>
      <c r="F23" s="107">
        <v>1.4800000000000001E-2</v>
      </c>
      <c r="G23" s="107">
        <v>1.9699999999999999E-2</v>
      </c>
      <c r="I23" s="562" t="s">
        <v>22803</v>
      </c>
      <c r="J23" s="562"/>
      <c r="K23" s="562"/>
      <c r="L23" s="562"/>
      <c r="M23" s="114" t="s">
        <v>22804</v>
      </c>
      <c r="N23" s="115">
        <v>3.6499999999999998E-2</v>
      </c>
      <c r="O23" s="116" t="s">
        <v>406</v>
      </c>
      <c r="P23" s="117">
        <v>3.6499999999999998E-2</v>
      </c>
      <c r="Q23" s="117">
        <v>3.6499999999999998E-2</v>
      </c>
      <c r="R23" s="117">
        <v>3.6499999999999998E-2</v>
      </c>
    </row>
    <row r="24" spans="1:18" ht="30.75" customHeight="1" x14ac:dyDescent="0.25">
      <c r="A24" s="103" t="str">
        <f>A23</f>
        <v>Construção e Manutenção de Estações e Redes de Distribuição de Energia Elétrica</v>
      </c>
      <c r="B24" s="106" t="s">
        <v>22783</v>
      </c>
      <c r="C24" s="103" t="str">
        <f t="shared" si="1"/>
        <v>Construção e Manutenção de Estações e Redes de Distribuição de Energia Elétrica-DF</v>
      </c>
      <c r="E24" s="107">
        <v>1.01E-2</v>
      </c>
      <c r="F24" s="107">
        <v>1.0700000000000001E-2</v>
      </c>
      <c r="G24" s="107">
        <v>1.11E-2</v>
      </c>
      <c r="I24" s="570" t="s">
        <v>22805</v>
      </c>
      <c r="J24" s="570"/>
      <c r="K24" s="570"/>
      <c r="L24" s="570"/>
      <c r="M24" s="114" t="s">
        <v>22806</v>
      </c>
      <c r="N24" s="117"/>
      <c r="O24" s="116" t="s">
        <v>406</v>
      </c>
      <c r="P24" s="117">
        <v>0</v>
      </c>
      <c r="Q24" s="117">
        <v>2.5000000000000001E-2</v>
      </c>
      <c r="R24" s="117">
        <v>0.05</v>
      </c>
    </row>
    <row r="25" spans="1:18" ht="30.75" customHeight="1" x14ac:dyDescent="0.25">
      <c r="A25" s="103" t="str">
        <f>A24</f>
        <v>Construção e Manutenção de Estações e Redes de Distribuição de Energia Elétrica</v>
      </c>
      <c r="B25" s="106" t="s">
        <v>20799</v>
      </c>
      <c r="C25" s="103" t="str">
        <f t="shared" si="1"/>
        <v>Construção e Manutenção de Estações e Redes de Distribuição de Energia Elétrica-L</v>
      </c>
      <c r="E25" s="107">
        <v>0.08</v>
      </c>
      <c r="F25" s="107">
        <v>8.3100000000000007E-2</v>
      </c>
      <c r="G25" s="107">
        <v>9.5100000000000004E-2</v>
      </c>
      <c r="I25" s="570" t="s">
        <v>22807</v>
      </c>
      <c r="J25" s="570"/>
      <c r="K25" s="570"/>
      <c r="L25" s="570"/>
      <c r="M25" s="114" t="s">
        <v>22808</v>
      </c>
      <c r="N25" s="117">
        <f>IF(Q11="Sim",4.5%,0%)</f>
        <v>0</v>
      </c>
      <c r="O25" s="116" t="str">
        <f>IF(AND(N25&gt;=P25,N25&lt;=R25),"OK","Não OK")</f>
        <v>OK</v>
      </c>
      <c r="P25" s="118">
        <v>0</v>
      </c>
      <c r="Q25" s="118">
        <v>4.4999999999999998E-2</v>
      </c>
      <c r="R25" s="118">
        <v>4.4999999999999998E-2</v>
      </c>
    </row>
    <row r="26" spans="1:18" ht="30.75" customHeight="1" x14ac:dyDescent="0.25">
      <c r="A26" s="103" t="str">
        <f>A25</f>
        <v>Construção e Manutenção de Estações e Redes de Distribuição de Energia Elétrica</v>
      </c>
      <c r="B26" s="111" t="s">
        <v>22785</v>
      </c>
      <c r="C26" s="103" t="str">
        <f t="shared" si="1"/>
        <v>Construção e Manutenção de Estações e Redes de Distribuição de Energia Elétrica-BDI PAD</v>
      </c>
      <c r="E26" s="107">
        <v>0.24</v>
      </c>
      <c r="F26" s="107">
        <v>0.25840000000000002</v>
      </c>
      <c r="G26" s="107">
        <v>0.27860000000000001</v>
      </c>
      <c r="I26" s="570" t="s">
        <v>22809</v>
      </c>
      <c r="J26" s="570"/>
      <c r="K26" s="570"/>
      <c r="L26" s="570"/>
      <c r="M26" s="119" t="s">
        <v>22785</v>
      </c>
      <c r="N26" s="117">
        <f>ROUND((((1+N18+N19+N20)*(1+N21)*(1+N22)/(1-(N23+N24)))-1),4)</f>
        <v>0.15279999999999999</v>
      </c>
      <c r="O26" s="116" t="str">
        <f>IF(OR($I$11=$A$58,AND(N26&gt;=P26,N26&lt;=R26)),"OK","NÃO OK")</f>
        <v>OK</v>
      </c>
      <c r="P26" s="117">
        <f>VLOOKUP(CONCATENATE($I$11,"-",$M26),$C$2:$G$49,3,FALSE)</f>
        <v>0.111</v>
      </c>
      <c r="Q26" s="117">
        <f>VLOOKUP(CONCATENATE($I$11,"-",$M26),$C$2:$G$49,4,FALSE)</f>
        <v>0.14019999999999999</v>
      </c>
      <c r="R26" s="117">
        <f>VLOOKUP(CONCATENATE($I$11,"-",$M26),$C$2:$G$49,5,FALSE)</f>
        <v>0.16800000000000001</v>
      </c>
    </row>
    <row r="27" spans="1:18" ht="30" customHeight="1" x14ac:dyDescent="0.25">
      <c r="A27" s="103" t="s">
        <v>22810</v>
      </c>
      <c r="B27" s="106" t="s">
        <v>22777</v>
      </c>
      <c r="C27" s="103" t="str">
        <f t="shared" si="1"/>
        <v>Obras Portuárias, Marítimas e Fluviais-AC</v>
      </c>
      <c r="E27" s="107">
        <v>0.04</v>
      </c>
      <c r="F27" s="107">
        <v>5.5199999999999999E-2</v>
      </c>
      <c r="G27" s="107">
        <v>7.85E-2</v>
      </c>
      <c r="I27" s="572" t="s">
        <v>22811</v>
      </c>
      <c r="J27" s="572"/>
      <c r="K27" s="572"/>
      <c r="L27" s="572"/>
      <c r="M27" s="120" t="s">
        <v>22812</v>
      </c>
      <c r="N27" s="121">
        <f>ROUND((((1+N18+N19+N20)*(1+N21)*(1+N22)/(1-(N23+N24+N25)))-1),4)</f>
        <v>0.15279999999999999</v>
      </c>
      <c r="O27" s="122" t="str">
        <f>IF(Q11&lt;&gt;"Sim","",IF(COUNTIF($O$18:$O$26,"NÃO OK")&gt;0,"NÃO OK","OK"))</f>
        <v/>
      </c>
      <c r="P27" s="573"/>
      <c r="Q27" s="573"/>
      <c r="R27" s="573"/>
    </row>
    <row r="28" spans="1:18" ht="15" x14ac:dyDescent="0.25">
      <c r="A28" s="103" t="str">
        <f>A27</f>
        <v>Obras Portuárias, Marítimas e Fluviais</v>
      </c>
      <c r="B28" s="106" t="s">
        <v>22779</v>
      </c>
      <c r="C28" s="103" t="str">
        <f t="shared" si="1"/>
        <v>Obras Portuárias, Marítimas e Fluviais-SG</v>
      </c>
      <c r="E28" s="107">
        <v>8.1000000000000013E-3</v>
      </c>
      <c r="F28" s="107">
        <v>1.2199999999999999E-2</v>
      </c>
      <c r="G28" s="107">
        <v>1.9900000000000001E-2</v>
      </c>
    </row>
    <row r="29" spans="1:18" ht="27.75" customHeight="1" x14ac:dyDescent="0.25">
      <c r="A29" s="103" t="str">
        <f>A28</f>
        <v>Obras Portuárias, Marítimas e Fluviais</v>
      </c>
      <c r="B29" s="106" t="s">
        <v>22780</v>
      </c>
      <c r="C29" s="103" t="str">
        <f t="shared" si="1"/>
        <v>Obras Portuárias, Marítimas e Fluviais-R</v>
      </c>
      <c r="E29" s="107">
        <v>1.46E-2</v>
      </c>
      <c r="F29" s="107">
        <v>2.3199999999999998E-2</v>
      </c>
      <c r="G29" s="107">
        <v>3.1600000000000003E-2</v>
      </c>
      <c r="I29" s="574" t="s">
        <v>22813</v>
      </c>
      <c r="J29" s="574"/>
      <c r="K29" s="574"/>
      <c r="L29" s="574"/>
      <c r="M29" s="574"/>
      <c r="N29" s="574"/>
      <c r="O29" s="574"/>
      <c r="P29" s="574"/>
      <c r="Q29" s="574"/>
      <c r="R29" s="574"/>
    </row>
    <row r="30" spans="1:18" ht="27.75" customHeight="1" x14ac:dyDescent="0.25">
      <c r="B30" s="106"/>
      <c r="E30" s="107"/>
      <c r="F30" s="107"/>
      <c r="G30" s="107"/>
      <c r="I30" s="123"/>
      <c r="J30" s="123"/>
      <c r="K30" s="123"/>
      <c r="L30" s="575" t="str">
        <f>IF(Q11="Sim","BDI.DES =","BDI.PAD =")</f>
        <v>BDI.PAD =</v>
      </c>
      <c r="M30" s="576" t="str">
        <f>IF($I$11=$A$58,"(1+K1+K2)*(1+K3)","(1+AC + S + R + G)*(1 + DF)*(1+L)")</f>
        <v>(1+AC + S + R + G)*(1 + DF)*(1+L)</v>
      </c>
      <c r="N30" s="576"/>
      <c r="O30" s="576"/>
      <c r="P30" s="577" t="s">
        <v>22814</v>
      </c>
      <c r="Q30" s="123"/>
      <c r="R30" s="123"/>
    </row>
    <row r="31" spans="1:18" ht="27.75" customHeight="1" x14ac:dyDescent="0.25">
      <c r="B31" s="106"/>
      <c r="E31" s="107"/>
      <c r="F31" s="107"/>
      <c r="G31" s="107"/>
      <c r="I31" s="123"/>
      <c r="J31" s="123"/>
      <c r="K31" s="123"/>
      <c r="L31" s="575"/>
      <c r="M31" s="578" t="str">
        <f>IF(Q11="Sim","(1-CP-ISS-CRPB)","(1-CP-ISS)")</f>
        <v>(1-CP-ISS)</v>
      </c>
      <c r="N31" s="578"/>
      <c r="O31" s="578"/>
      <c r="P31" s="577"/>
      <c r="Q31" s="123"/>
      <c r="R31" s="123"/>
    </row>
    <row r="32" spans="1:18" ht="20.100000000000001" customHeight="1" x14ac:dyDescent="0.25">
      <c r="A32" s="103" t="str">
        <f>A29</f>
        <v>Obras Portuárias, Marítimas e Fluviais</v>
      </c>
      <c r="B32" s="106" t="s">
        <v>22783</v>
      </c>
      <c r="C32" s="103" t="str">
        <f>CONCATENATE(A32,"-",B32)</f>
        <v>Obras Portuárias, Marítimas e Fluviais-DF</v>
      </c>
      <c r="E32" s="107">
        <v>9.3999999999999986E-3</v>
      </c>
      <c r="F32" s="107">
        <v>1.0200000000000001E-2</v>
      </c>
      <c r="G32" s="107">
        <v>1.3300000000000001E-2</v>
      </c>
      <c r="I32" s="124"/>
      <c r="J32" s="124"/>
      <c r="K32" s="124"/>
      <c r="L32" s="124"/>
      <c r="M32" s="124"/>
      <c r="N32" s="124"/>
      <c r="O32" s="124"/>
      <c r="P32" s="124"/>
      <c r="Q32" s="124"/>
      <c r="R32" s="124"/>
    </row>
    <row r="33" spans="1:18" ht="50.1" customHeight="1" x14ac:dyDescent="0.25">
      <c r="A33" s="103" t="str">
        <f>A32</f>
        <v>Obras Portuárias, Marítimas e Fluviais</v>
      </c>
      <c r="B33" s="106" t="s">
        <v>20799</v>
      </c>
      <c r="C33" s="103" t="str">
        <f>CONCATENATE(A33,"-",B33)</f>
        <v>Obras Portuárias, Marítimas e Fluviais-L</v>
      </c>
      <c r="E33" s="107">
        <v>7.1399999999999991E-2</v>
      </c>
      <c r="F33" s="107">
        <v>8.4000000000000005E-2</v>
      </c>
      <c r="G33" s="107">
        <v>0.1043</v>
      </c>
      <c r="I33" s="579" t="str">
        <f>CONCATENATE("Declaro para os devidos fins que, conforme legislação tributária municipal, a base de cálculo para ",I11,", é de ",Q13*100,"%, com a respectiva alíquota de ",Q14*100,"%.")</f>
        <v>Declaro para os devidos fins que, conforme legislação tributária municipal, a base de cálculo para Fornecimento de Materiais e Equipamentos, é de 0%, com a respectiva alíquota de 0%.</v>
      </c>
      <c r="J33" s="579"/>
      <c r="K33" s="579"/>
      <c r="L33" s="579"/>
      <c r="M33" s="579"/>
      <c r="N33" s="579"/>
      <c r="O33" s="579"/>
      <c r="P33" s="579"/>
      <c r="Q33" s="579"/>
      <c r="R33" s="579"/>
    </row>
    <row r="34" spans="1:18" ht="22.5" customHeight="1" x14ac:dyDescent="0.25">
      <c r="A34" s="103" t="str">
        <f>A33</f>
        <v>Obras Portuárias, Marítimas e Fluviais</v>
      </c>
      <c r="B34" s="111" t="s">
        <v>22785</v>
      </c>
      <c r="C34" s="103" t="str">
        <f>CONCATENATE(A34,"-",B34)</f>
        <v>Obras Portuárias, Marítimas e Fluviais-BDI PAD</v>
      </c>
      <c r="E34" s="107">
        <v>0.22800000000000001</v>
      </c>
      <c r="F34" s="107">
        <v>0.27479999999999999</v>
      </c>
      <c r="G34" s="107">
        <v>0.3095</v>
      </c>
    </row>
    <row r="35" spans="1:18" ht="15" x14ac:dyDescent="0.25">
      <c r="B35" s="111"/>
      <c r="E35" s="107"/>
      <c r="F35" s="107"/>
      <c r="G35" s="107"/>
      <c r="I35" s="103" t="s">
        <v>22815</v>
      </c>
    </row>
    <row r="36" spans="1:18" ht="49.5" customHeight="1" x14ac:dyDescent="0.25">
      <c r="B36" s="111"/>
      <c r="E36" s="107"/>
      <c r="F36" s="107"/>
      <c r="G36" s="107"/>
      <c r="I36" s="587"/>
      <c r="J36" s="587"/>
      <c r="K36" s="587"/>
      <c r="L36" s="587"/>
      <c r="M36" s="587"/>
      <c r="N36" s="587"/>
      <c r="O36" s="587"/>
      <c r="P36" s="587"/>
      <c r="Q36" s="587"/>
      <c r="R36" s="587"/>
    </row>
    <row r="37" spans="1:18" ht="15" x14ac:dyDescent="0.25">
      <c r="B37" s="111"/>
      <c r="E37" s="107"/>
      <c r="F37" s="107"/>
      <c r="G37" s="107"/>
    </row>
    <row r="38" spans="1:18" ht="15" x14ac:dyDescent="0.25">
      <c r="A38" s="103" t="s">
        <v>22816</v>
      </c>
      <c r="B38" s="106" t="s">
        <v>22777</v>
      </c>
      <c r="C38" s="103" t="str">
        <f t="shared" ref="C38:C49" si="2">CONCATENATE(A38,"-",B38)</f>
        <v>Fornecimento de Materiais e Equipamentos-AC</v>
      </c>
      <c r="E38" s="107">
        <v>1.4999999999999999E-2</v>
      </c>
      <c r="F38" s="107">
        <v>3.4500000000000003E-2</v>
      </c>
      <c r="G38" s="107">
        <v>4.4900000000000002E-2</v>
      </c>
      <c r="I38" s="582" t="s">
        <v>22817</v>
      </c>
      <c r="J38" s="582"/>
      <c r="K38" s="582"/>
      <c r="L38" s="582"/>
      <c r="R38" s="125" t="s">
        <v>22818</v>
      </c>
    </row>
    <row r="39" spans="1:18" ht="15" x14ac:dyDescent="0.25">
      <c r="A39" s="103" t="str">
        <f>A38</f>
        <v>Fornecimento de Materiais e Equipamentos</v>
      </c>
      <c r="B39" s="106" t="s">
        <v>22779</v>
      </c>
      <c r="C39" s="103" t="str">
        <f t="shared" si="2"/>
        <v>Fornecimento de Materiais e Equipamentos-SG</v>
      </c>
      <c r="E39" s="107">
        <v>3.0000000000000001E-3</v>
      </c>
      <c r="F39" s="107">
        <v>4.7999999999999996E-3</v>
      </c>
      <c r="G39" s="107">
        <v>8.199999999999999E-3</v>
      </c>
      <c r="I39" s="583" t="s">
        <v>22819</v>
      </c>
      <c r="J39" s="583"/>
      <c r="K39" s="583"/>
      <c r="L39" s="583"/>
      <c r="M39" s="583"/>
      <c r="N39" s="583"/>
      <c r="O39" s="583"/>
      <c r="P39" s="584">
        <f ca="1">TODAY()</f>
        <v>45601</v>
      </c>
      <c r="Q39" s="584"/>
      <c r="R39" s="584"/>
    </row>
    <row r="40" spans="1:18" ht="15" x14ac:dyDescent="0.25">
      <c r="A40" s="103" t="str">
        <f>A39</f>
        <v>Fornecimento de Materiais e Equipamentos</v>
      </c>
      <c r="B40" s="106" t="s">
        <v>22780</v>
      </c>
      <c r="C40" s="103" t="str">
        <f t="shared" si="2"/>
        <v>Fornecimento de Materiais e Equipamentos-R</v>
      </c>
      <c r="E40" s="107">
        <v>5.6000000000000008E-3</v>
      </c>
      <c r="F40" s="107">
        <v>8.5000000000000006E-3</v>
      </c>
      <c r="G40" s="107">
        <v>8.8999999999999999E-3</v>
      </c>
    </row>
    <row r="41" spans="1:18" ht="31.5" customHeight="1" x14ac:dyDescent="0.25">
      <c r="A41" s="103" t="str">
        <f>A40</f>
        <v>Fornecimento de Materiais e Equipamentos</v>
      </c>
      <c r="B41" s="106" t="s">
        <v>22783</v>
      </c>
      <c r="C41" s="103" t="str">
        <f t="shared" si="2"/>
        <v>Fornecimento de Materiais e Equipamentos-DF</v>
      </c>
      <c r="E41" s="107">
        <v>8.5000000000000006E-3</v>
      </c>
      <c r="F41" s="107">
        <v>8.5000000000000006E-3</v>
      </c>
      <c r="G41" s="107">
        <v>1.11E-2</v>
      </c>
      <c r="I41" s="585"/>
      <c r="J41" s="585"/>
      <c r="K41" s="585"/>
      <c r="L41" s="585"/>
      <c r="M41" s="126"/>
      <c r="N41" s="126"/>
      <c r="O41" s="585"/>
      <c r="P41" s="585"/>
      <c r="Q41" s="585"/>
      <c r="R41" s="585"/>
    </row>
    <row r="42" spans="1:18" ht="15" x14ac:dyDescent="0.25">
      <c r="A42" s="103" t="str">
        <f>A41</f>
        <v>Fornecimento de Materiais e Equipamentos</v>
      </c>
      <c r="B42" s="106" t="s">
        <v>20799</v>
      </c>
      <c r="C42" s="103" t="str">
        <f t="shared" si="2"/>
        <v>Fornecimento de Materiais e Equipamentos-L</v>
      </c>
      <c r="E42" s="107">
        <v>3.5000000000000003E-2</v>
      </c>
      <c r="F42" s="107">
        <v>5.1100000000000007E-2</v>
      </c>
      <c r="G42" s="107">
        <v>6.2199999999999998E-2</v>
      </c>
      <c r="I42" s="586" t="s">
        <v>22820</v>
      </c>
      <c r="J42" s="586"/>
      <c r="K42" s="586"/>
      <c r="L42" s="586"/>
      <c r="O42" s="586" t="s">
        <v>22821</v>
      </c>
      <c r="P42" s="586"/>
      <c r="Q42" s="586"/>
      <c r="R42" s="586"/>
    </row>
    <row r="43" spans="1:18" ht="15" customHeight="1" x14ac:dyDescent="0.25">
      <c r="A43" s="103" t="str">
        <f>A42</f>
        <v>Fornecimento de Materiais e Equipamentos</v>
      </c>
      <c r="B43" s="111" t="s">
        <v>22785</v>
      </c>
      <c r="C43" s="103" t="str">
        <f t="shared" si="2"/>
        <v>Fornecimento de Materiais e Equipamentos-BDI PAD</v>
      </c>
      <c r="E43" s="107">
        <v>0.111</v>
      </c>
      <c r="F43" s="107">
        <v>0.14019999999999999</v>
      </c>
      <c r="G43" s="107">
        <v>0.16800000000000001</v>
      </c>
      <c r="I43" s="127" t="s">
        <v>22822</v>
      </c>
      <c r="J43" s="128"/>
      <c r="K43" s="128"/>
      <c r="L43" s="128"/>
      <c r="M43" s="126"/>
      <c r="N43" s="126"/>
      <c r="O43" s="127" t="s">
        <v>22823</v>
      </c>
      <c r="P43" s="580"/>
      <c r="Q43" s="580"/>
      <c r="R43" s="580"/>
    </row>
    <row r="44" spans="1:18" ht="15" x14ac:dyDescent="0.25">
      <c r="A44" s="103" t="s">
        <v>22824</v>
      </c>
      <c r="B44" s="106" t="s">
        <v>22825</v>
      </c>
      <c r="C44" s="103" t="str">
        <f t="shared" si="2"/>
        <v>Estudos e Projetos, Planos e Gerenciamento e outros correlatos-K1</v>
      </c>
      <c r="E44" s="107" t="s">
        <v>406</v>
      </c>
      <c r="F44" s="107" t="s">
        <v>406</v>
      </c>
      <c r="G44" s="107" t="s">
        <v>406</v>
      </c>
      <c r="I44" s="129" t="s">
        <v>22826</v>
      </c>
      <c r="J44" s="128"/>
      <c r="K44" s="128"/>
      <c r="L44" s="128"/>
      <c r="M44" s="126"/>
      <c r="N44" s="126"/>
      <c r="O44" s="127" t="s">
        <v>22827</v>
      </c>
      <c r="P44" s="580"/>
      <c r="Q44" s="580"/>
      <c r="R44" s="580"/>
    </row>
    <row r="45" spans="1:18" ht="15" x14ac:dyDescent="0.25">
      <c r="A45" s="103" t="str">
        <f>A44</f>
        <v>Estudos e Projetos, Planos e Gerenciamento e outros correlatos</v>
      </c>
      <c r="B45" s="106" t="s">
        <v>22828</v>
      </c>
      <c r="C45" s="103" t="str">
        <f t="shared" si="2"/>
        <v>Estudos e Projetos, Planos e Gerenciamento e outros correlatos-K2</v>
      </c>
      <c r="E45" s="107" t="s">
        <v>406</v>
      </c>
      <c r="F45" s="107">
        <v>0.2</v>
      </c>
      <c r="G45" s="107" t="s">
        <v>406</v>
      </c>
      <c r="I45" s="130" t="s">
        <v>22829</v>
      </c>
      <c r="J45" s="581"/>
      <c r="K45" s="581"/>
      <c r="L45" s="581"/>
      <c r="M45" s="126"/>
      <c r="N45" s="126"/>
      <c r="O45" s="126"/>
      <c r="P45" s="126"/>
      <c r="Q45" s="126"/>
      <c r="R45" s="126"/>
    </row>
    <row r="46" spans="1:18" ht="15" x14ac:dyDescent="0.25">
      <c r="A46" s="103" t="str">
        <f>A45</f>
        <v>Estudos e Projetos, Planos e Gerenciamento e outros correlatos</v>
      </c>
      <c r="B46" s="106"/>
      <c r="C46" s="103" t="str">
        <f t="shared" si="2"/>
        <v>Estudos e Projetos, Planos e Gerenciamento e outros correlatos-</v>
      </c>
      <c r="E46" s="107" t="s">
        <v>406</v>
      </c>
      <c r="F46" s="107" t="s">
        <v>406</v>
      </c>
      <c r="G46" s="107" t="s">
        <v>406</v>
      </c>
    </row>
    <row r="47" spans="1:18" ht="15" hidden="1" x14ac:dyDescent="0.25">
      <c r="A47" s="103" t="str">
        <f>A46</f>
        <v>Estudos e Projetos, Planos e Gerenciamento e outros correlatos</v>
      </c>
      <c r="B47" s="106"/>
      <c r="C47" s="103" t="str">
        <f t="shared" si="2"/>
        <v>Estudos e Projetos, Planos e Gerenciamento e outros correlatos-</v>
      </c>
      <c r="E47" s="107" t="s">
        <v>406</v>
      </c>
      <c r="F47" s="107" t="s">
        <v>406</v>
      </c>
      <c r="G47" s="107" t="s">
        <v>406</v>
      </c>
    </row>
    <row r="48" spans="1:18" ht="15" hidden="1" x14ac:dyDescent="0.25">
      <c r="A48" s="103" t="str">
        <f>A47</f>
        <v>Estudos e Projetos, Planos e Gerenciamento e outros correlatos</v>
      </c>
      <c r="B48" s="106" t="s">
        <v>22830</v>
      </c>
      <c r="C48" s="103" t="str">
        <f t="shared" si="2"/>
        <v>Estudos e Projetos, Planos e Gerenciamento e outros correlatos-K3</v>
      </c>
      <c r="E48" s="107" t="s">
        <v>406</v>
      </c>
      <c r="F48" s="107">
        <v>0.12</v>
      </c>
      <c r="G48" s="107" t="s">
        <v>406</v>
      </c>
    </row>
    <row r="49" spans="1:7" ht="76.5" hidden="1" x14ac:dyDescent="0.25">
      <c r="A49" s="103" t="str">
        <f>A48</f>
        <v>Estudos e Projetos, Planos e Gerenciamento e outros correlatos</v>
      </c>
      <c r="B49" s="111" t="s">
        <v>22785</v>
      </c>
      <c r="C49" s="103" t="str">
        <f t="shared" si="2"/>
        <v>Estudos e Projetos, Planos e Gerenciamento e outros correlatos-BDI PAD</v>
      </c>
      <c r="E49" s="107" t="s">
        <v>406</v>
      </c>
      <c r="F49" s="107" t="s">
        <v>406</v>
      </c>
      <c r="G49" s="107" t="s">
        <v>406</v>
      </c>
    </row>
    <row r="50" spans="1:7" ht="15" x14ac:dyDescent="0.25"/>
    <row r="51" spans="1:7" ht="15" x14ac:dyDescent="0.25"/>
    <row r="52" spans="1:7" ht="15" hidden="1" x14ac:dyDescent="0.25">
      <c r="A52" s="103" t="s">
        <v>22776</v>
      </c>
    </row>
    <row r="53" spans="1:7" ht="15" hidden="1" x14ac:dyDescent="0.25">
      <c r="A53" s="103" t="s">
        <v>22787</v>
      </c>
    </row>
    <row r="54" spans="1:7" ht="15" hidden="1" x14ac:dyDescent="0.25">
      <c r="A54" s="103" t="s">
        <v>22790</v>
      </c>
    </row>
    <row r="55" spans="1:7" ht="15" hidden="1" x14ac:dyDescent="0.25">
      <c r="A55" s="103" t="s">
        <v>22802</v>
      </c>
    </row>
    <row r="56" spans="1:7" ht="15" hidden="1" x14ac:dyDescent="0.25">
      <c r="A56" s="103" t="s">
        <v>22810</v>
      </c>
    </row>
    <row r="57" spans="1:7" ht="15" hidden="1" x14ac:dyDescent="0.25">
      <c r="A57" s="103" t="s">
        <v>22816</v>
      </c>
    </row>
    <row r="58" spans="1:7" ht="15" hidden="1" x14ac:dyDescent="0.25">
      <c r="A58" s="103" t="s">
        <v>22824</v>
      </c>
    </row>
    <row r="59" spans="1:7" ht="15" hidden="1" x14ac:dyDescent="0.25"/>
  </sheetData>
  <sheetProtection formatCells="0" formatColumns="0" formatRows="0" insertColumns="0" insertRows="0" insertHyperlinks="0" deleteColumns="0" deleteRows="0" sort="0" autoFilter="0" pivotTables="0"/>
  <protectedRanges>
    <protectedRange sqref="I5 K5 I11 Q11 Q13:Q14 N18:N23 I36 I39" name="Intervalo1"/>
    <protectedRange sqref="J43:J45 P43:P44" name="Intervalo1_1"/>
    <protectedRange sqref="I8" name="Intervalo1_2"/>
  </protectedRanges>
  <mergeCells count="49">
    <mergeCell ref="P43:R43"/>
    <mergeCell ref="P44:R44"/>
    <mergeCell ref="J45:L45"/>
    <mergeCell ref="I38:L38"/>
    <mergeCell ref="I39:O39"/>
    <mergeCell ref="P39:R39"/>
    <mergeCell ref="I41:L41"/>
    <mergeCell ref="O41:R41"/>
    <mergeCell ref="I42:L42"/>
    <mergeCell ref="O42:R42"/>
    <mergeCell ref="I36:R36"/>
    <mergeCell ref="I24:L24"/>
    <mergeCell ref="I25:L25"/>
    <mergeCell ref="I26:L26"/>
    <mergeCell ref="I27:L27"/>
    <mergeCell ref="P27:R27"/>
    <mergeCell ref="I29:R29"/>
    <mergeCell ref="L30:L31"/>
    <mergeCell ref="M30:O30"/>
    <mergeCell ref="P30:P31"/>
    <mergeCell ref="M31:O31"/>
    <mergeCell ref="I33:R33"/>
    <mergeCell ref="I23:L23"/>
    <mergeCell ref="I13:P13"/>
    <mergeCell ref="Q13:R13"/>
    <mergeCell ref="I14:P14"/>
    <mergeCell ref="Q14:R14"/>
    <mergeCell ref="I16:L17"/>
    <mergeCell ref="M16:M17"/>
    <mergeCell ref="N16:N17"/>
    <mergeCell ref="O16:O17"/>
    <mergeCell ref="P16:R16"/>
    <mergeCell ref="I18:L18"/>
    <mergeCell ref="I19:L19"/>
    <mergeCell ref="I20:L20"/>
    <mergeCell ref="I21:L21"/>
    <mergeCell ref="I22:L22"/>
    <mergeCell ref="I7:R7"/>
    <mergeCell ref="I8:R8"/>
    <mergeCell ref="I10:P10"/>
    <mergeCell ref="Q10:R10"/>
    <mergeCell ref="I11:P11"/>
    <mergeCell ref="Q11:R11"/>
    <mergeCell ref="Q1:R1"/>
    <mergeCell ref="Q2:R2"/>
    <mergeCell ref="I4:J4"/>
    <mergeCell ref="K4:R4"/>
    <mergeCell ref="I5:J5"/>
    <mergeCell ref="K5:R5"/>
  </mergeCells>
  <conditionalFormatting sqref="I26:N26">
    <cfRule type="expression" dxfId="14" priority="4" stopIfTrue="1">
      <formula>$Q$11="Não"</formula>
    </cfRule>
  </conditionalFormatting>
  <conditionalFormatting sqref="I27:N27">
    <cfRule type="expression" dxfId="13" priority="5" stopIfTrue="1">
      <formula>$Q$11="sim"</formula>
    </cfRule>
  </conditionalFormatting>
  <conditionalFormatting sqref="I13:R14">
    <cfRule type="expression" dxfId="12" priority="8" stopIfTrue="1">
      <formula>$I$11=$A$57</formula>
    </cfRule>
  </conditionalFormatting>
  <conditionalFormatting sqref="I33:R33">
    <cfRule type="expression" dxfId="11" priority="1" stopIfTrue="1">
      <formula>$I$11=$A$57</formula>
    </cfRule>
  </conditionalFormatting>
  <conditionalFormatting sqref="O18:O27">
    <cfRule type="cellIs" dxfId="10" priority="2" stopIfTrue="1" operator="equal">
      <formula>"NÃO OK"</formula>
    </cfRule>
    <cfRule type="cellIs" dxfId="9" priority="3" stopIfTrue="1" operator="equal">
      <formula>"OK"</formula>
    </cfRule>
  </conditionalFormatting>
  <dataValidations count="7">
    <dataValidation type="decimal" allowBlank="1" showErrorMessage="1" errorTitle="Erro de valores" error="Digite um valor entre 0% e 100%" sqref="N18:N23 JJ18:JJ23 TF18:TF23 ADB18:ADB23 AMX18:AMX23 AWT18:AWT23 BGP18:BGP23 BQL18:BQL23 CAH18:CAH23 CKD18:CKD23 CTZ18:CTZ23 DDV18:DDV23 DNR18:DNR23 DXN18:DXN23 EHJ18:EHJ23 ERF18:ERF23 FBB18:FBB23 FKX18:FKX23 FUT18:FUT23 GEP18:GEP23 GOL18:GOL23 GYH18:GYH23 HID18:HID23 HRZ18:HRZ23 IBV18:IBV23 ILR18:ILR23 IVN18:IVN23 JFJ18:JFJ23 JPF18:JPF23 JZB18:JZB23 KIX18:KIX23 KST18:KST23 LCP18:LCP23 LML18:LML23 LWH18:LWH23 MGD18:MGD23 MPZ18:MPZ23 MZV18:MZV23 NJR18:NJR23 NTN18:NTN23 ODJ18:ODJ23 ONF18:ONF23 OXB18:OXB23 PGX18:PGX23 PQT18:PQT23 QAP18:QAP23 QKL18:QKL23 QUH18:QUH23 RED18:RED23 RNZ18:RNZ23 RXV18:RXV23 SHR18:SHR23 SRN18:SRN23 TBJ18:TBJ23 TLF18:TLF23 TVB18:TVB23 UEX18:UEX23 UOT18:UOT23 UYP18:UYP23 VIL18:VIL23 VSH18:VSH23 WCD18:WCD23 WLZ18:WLZ23 WVV18:WVV23 N65554:N65559 JJ65554:JJ65559 TF65554:TF65559 ADB65554:ADB65559 AMX65554:AMX65559 AWT65554:AWT65559 BGP65554:BGP65559 BQL65554:BQL65559 CAH65554:CAH65559 CKD65554:CKD65559 CTZ65554:CTZ65559 DDV65554:DDV65559 DNR65554:DNR65559 DXN65554:DXN65559 EHJ65554:EHJ65559 ERF65554:ERF65559 FBB65554:FBB65559 FKX65554:FKX65559 FUT65554:FUT65559 GEP65554:GEP65559 GOL65554:GOL65559 GYH65554:GYH65559 HID65554:HID65559 HRZ65554:HRZ65559 IBV65554:IBV65559 ILR65554:ILR65559 IVN65554:IVN65559 JFJ65554:JFJ65559 JPF65554:JPF65559 JZB65554:JZB65559 KIX65554:KIX65559 KST65554:KST65559 LCP65554:LCP65559 LML65554:LML65559 LWH65554:LWH65559 MGD65554:MGD65559 MPZ65554:MPZ65559 MZV65554:MZV65559 NJR65554:NJR65559 NTN65554:NTN65559 ODJ65554:ODJ65559 ONF65554:ONF65559 OXB65554:OXB65559 PGX65554:PGX65559 PQT65554:PQT65559 QAP65554:QAP65559 QKL65554:QKL65559 QUH65554:QUH65559 RED65554:RED65559 RNZ65554:RNZ65559 RXV65554:RXV65559 SHR65554:SHR65559 SRN65554:SRN65559 TBJ65554:TBJ65559 TLF65554:TLF65559 TVB65554:TVB65559 UEX65554:UEX65559 UOT65554:UOT65559 UYP65554:UYP65559 VIL65554:VIL65559 VSH65554:VSH65559 WCD65554:WCD65559 WLZ65554:WLZ65559 WVV65554:WVV65559 N131090:N131095 JJ131090:JJ131095 TF131090:TF131095 ADB131090:ADB131095 AMX131090:AMX131095 AWT131090:AWT131095 BGP131090:BGP131095 BQL131090:BQL131095 CAH131090:CAH131095 CKD131090:CKD131095 CTZ131090:CTZ131095 DDV131090:DDV131095 DNR131090:DNR131095 DXN131090:DXN131095 EHJ131090:EHJ131095 ERF131090:ERF131095 FBB131090:FBB131095 FKX131090:FKX131095 FUT131090:FUT131095 GEP131090:GEP131095 GOL131090:GOL131095 GYH131090:GYH131095 HID131090:HID131095 HRZ131090:HRZ131095 IBV131090:IBV131095 ILR131090:ILR131095 IVN131090:IVN131095 JFJ131090:JFJ131095 JPF131090:JPF131095 JZB131090:JZB131095 KIX131090:KIX131095 KST131090:KST131095 LCP131090:LCP131095 LML131090:LML131095 LWH131090:LWH131095 MGD131090:MGD131095 MPZ131090:MPZ131095 MZV131090:MZV131095 NJR131090:NJR131095 NTN131090:NTN131095 ODJ131090:ODJ131095 ONF131090:ONF131095 OXB131090:OXB131095 PGX131090:PGX131095 PQT131090:PQT131095 QAP131090:QAP131095 QKL131090:QKL131095 QUH131090:QUH131095 RED131090:RED131095 RNZ131090:RNZ131095 RXV131090:RXV131095 SHR131090:SHR131095 SRN131090:SRN131095 TBJ131090:TBJ131095 TLF131090:TLF131095 TVB131090:TVB131095 UEX131090:UEX131095 UOT131090:UOT131095 UYP131090:UYP131095 VIL131090:VIL131095 VSH131090:VSH131095 WCD131090:WCD131095 WLZ131090:WLZ131095 WVV131090:WVV131095 N196626:N196631 JJ196626:JJ196631 TF196626:TF196631 ADB196626:ADB196631 AMX196626:AMX196631 AWT196626:AWT196631 BGP196626:BGP196631 BQL196626:BQL196631 CAH196626:CAH196631 CKD196626:CKD196631 CTZ196626:CTZ196631 DDV196626:DDV196631 DNR196626:DNR196631 DXN196626:DXN196631 EHJ196626:EHJ196631 ERF196626:ERF196631 FBB196626:FBB196631 FKX196626:FKX196631 FUT196626:FUT196631 GEP196626:GEP196631 GOL196626:GOL196631 GYH196626:GYH196631 HID196626:HID196631 HRZ196626:HRZ196631 IBV196626:IBV196631 ILR196626:ILR196631 IVN196626:IVN196631 JFJ196626:JFJ196631 JPF196626:JPF196631 JZB196626:JZB196631 KIX196626:KIX196631 KST196626:KST196631 LCP196626:LCP196631 LML196626:LML196631 LWH196626:LWH196631 MGD196626:MGD196631 MPZ196626:MPZ196631 MZV196626:MZV196631 NJR196626:NJR196631 NTN196626:NTN196631 ODJ196626:ODJ196631 ONF196626:ONF196631 OXB196626:OXB196631 PGX196626:PGX196631 PQT196626:PQT196631 QAP196626:QAP196631 QKL196626:QKL196631 QUH196626:QUH196631 RED196626:RED196631 RNZ196626:RNZ196631 RXV196626:RXV196631 SHR196626:SHR196631 SRN196626:SRN196631 TBJ196626:TBJ196631 TLF196626:TLF196631 TVB196626:TVB196631 UEX196626:UEX196631 UOT196626:UOT196631 UYP196626:UYP196631 VIL196626:VIL196631 VSH196626:VSH196631 WCD196626:WCD196631 WLZ196626:WLZ196631 WVV196626:WVV196631 N262162:N262167 JJ262162:JJ262167 TF262162:TF262167 ADB262162:ADB262167 AMX262162:AMX262167 AWT262162:AWT262167 BGP262162:BGP262167 BQL262162:BQL262167 CAH262162:CAH262167 CKD262162:CKD262167 CTZ262162:CTZ262167 DDV262162:DDV262167 DNR262162:DNR262167 DXN262162:DXN262167 EHJ262162:EHJ262167 ERF262162:ERF262167 FBB262162:FBB262167 FKX262162:FKX262167 FUT262162:FUT262167 GEP262162:GEP262167 GOL262162:GOL262167 GYH262162:GYH262167 HID262162:HID262167 HRZ262162:HRZ262167 IBV262162:IBV262167 ILR262162:ILR262167 IVN262162:IVN262167 JFJ262162:JFJ262167 JPF262162:JPF262167 JZB262162:JZB262167 KIX262162:KIX262167 KST262162:KST262167 LCP262162:LCP262167 LML262162:LML262167 LWH262162:LWH262167 MGD262162:MGD262167 MPZ262162:MPZ262167 MZV262162:MZV262167 NJR262162:NJR262167 NTN262162:NTN262167 ODJ262162:ODJ262167 ONF262162:ONF262167 OXB262162:OXB262167 PGX262162:PGX262167 PQT262162:PQT262167 QAP262162:QAP262167 QKL262162:QKL262167 QUH262162:QUH262167 RED262162:RED262167 RNZ262162:RNZ262167 RXV262162:RXV262167 SHR262162:SHR262167 SRN262162:SRN262167 TBJ262162:TBJ262167 TLF262162:TLF262167 TVB262162:TVB262167 UEX262162:UEX262167 UOT262162:UOT262167 UYP262162:UYP262167 VIL262162:VIL262167 VSH262162:VSH262167 WCD262162:WCD262167 WLZ262162:WLZ262167 WVV262162:WVV262167 N327698:N327703 JJ327698:JJ327703 TF327698:TF327703 ADB327698:ADB327703 AMX327698:AMX327703 AWT327698:AWT327703 BGP327698:BGP327703 BQL327698:BQL327703 CAH327698:CAH327703 CKD327698:CKD327703 CTZ327698:CTZ327703 DDV327698:DDV327703 DNR327698:DNR327703 DXN327698:DXN327703 EHJ327698:EHJ327703 ERF327698:ERF327703 FBB327698:FBB327703 FKX327698:FKX327703 FUT327698:FUT327703 GEP327698:GEP327703 GOL327698:GOL327703 GYH327698:GYH327703 HID327698:HID327703 HRZ327698:HRZ327703 IBV327698:IBV327703 ILR327698:ILR327703 IVN327698:IVN327703 JFJ327698:JFJ327703 JPF327698:JPF327703 JZB327698:JZB327703 KIX327698:KIX327703 KST327698:KST327703 LCP327698:LCP327703 LML327698:LML327703 LWH327698:LWH327703 MGD327698:MGD327703 MPZ327698:MPZ327703 MZV327698:MZV327703 NJR327698:NJR327703 NTN327698:NTN327703 ODJ327698:ODJ327703 ONF327698:ONF327703 OXB327698:OXB327703 PGX327698:PGX327703 PQT327698:PQT327703 QAP327698:QAP327703 QKL327698:QKL327703 QUH327698:QUH327703 RED327698:RED327703 RNZ327698:RNZ327703 RXV327698:RXV327703 SHR327698:SHR327703 SRN327698:SRN327703 TBJ327698:TBJ327703 TLF327698:TLF327703 TVB327698:TVB327703 UEX327698:UEX327703 UOT327698:UOT327703 UYP327698:UYP327703 VIL327698:VIL327703 VSH327698:VSH327703 WCD327698:WCD327703 WLZ327698:WLZ327703 WVV327698:WVV327703 N393234:N393239 JJ393234:JJ393239 TF393234:TF393239 ADB393234:ADB393239 AMX393234:AMX393239 AWT393234:AWT393239 BGP393234:BGP393239 BQL393234:BQL393239 CAH393234:CAH393239 CKD393234:CKD393239 CTZ393234:CTZ393239 DDV393234:DDV393239 DNR393234:DNR393239 DXN393234:DXN393239 EHJ393234:EHJ393239 ERF393234:ERF393239 FBB393234:FBB393239 FKX393234:FKX393239 FUT393234:FUT393239 GEP393234:GEP393239 GOL393234:GOL393239 GYH393234:GYH393239 HID393234:HID393239 HRZ393234:HRZ393239 IBV393234:IBV393239 ILR393234:ILR393239 IVN393234:IVN393239 JFJ393234:JFJ393239 JPF393234:JPF393239 JZB393234:JZB393239 KIX393234:KIX393239 KST393234:KST393239 LCP393234:LCP393239 LML393234:LML393239 LWH393234:LWH393239 MGD393234:MGD393239 MPZ393234:MPZ393239 MZV393234:MZV393239 NJR393234:NJR393239 NTN393234:NTN393239 ODJ393234:ODJ393239 ONF393234:ONF393239 OXB393234:OXB393239 PGX393234:PGX393239 PQT393234:PQT393239 QAP393234:QAP393239 QKL393234:QKL393239 QUH393234:QUH393239 RED393234:RED393239 RNZ393234:RNZ393239 RXV393234:RXV393239 SHR393234:SHR393239 SRN393234:SRN393239 TBJ393234:TBJ393239 TLF393234:TLF393239 TVB393234:TVB393239 UEX393234:UEX393239 UOT393234:UOT393239 UYP393234:UYP393239 VIL393234:VIL393239 VSH393234:VSH393239 WCD393234:WCD393239 WLZ393234:WLZ393239 WVV393234:WVV393239 N458770:N458775 JJ458770:JJ458775 TF458770:TF458775 ADB458770:ADB458775 AMX458770:AMX458775 AWT458770:AWT458775 BGP458770:BGP458775 BQL458770:BQL458775 CAH458770:CAH458775 CKD458770:CKD458775 CTZ458770:CTZ458775 DDV458770:DDV458775 DNR458770:DNR458775 DXN458770:DXN458775 EHJ458770:EHJ458775 ERF458770:ERF458775 FBB458770:FBB458775 FKX458770:FKX458775 FUT458770:FUT458775 GEP458770:GEP458775 GOL458770:GOL458775 GYH458770:GYH458775 HID458770:HID458775 HRZ458770:HRZ458775 IBV458770:IBV458775 ILR458770:ILR458775 IVN458770:IVN458775 JFJ458770:JFJ458775 JPF458770:JPF458775 JZB458770:JZB458775 KIX458770:KIX458775 KST458770:KST458775 LCP458770:LCP458775 LML458770:LML458775 LWH458770:LWH458775 MGD458770:MGD458775 MPZ458770:MPZ458775 MZV458770:MZV458775 NJR458770:NJR458775 NTN458770:NTN458775 ODJ458770:ODJ458775 ONF458770:ONF458775 OXB458770:OXB458775 PGX458770:PGX458775 PQT458770:PQT458775 QAP458770:QAP458775 QKL458770:QKL458775 QUH458770:QUH458775 RED458770:RED458775 RNZ458770:RNZ458775 RXV458770:RXV458775 SHR458770:SHR458775 SRN458770:SRN458775 TBJ458770:TBJ458775 TLF458770:TLF458775 TVB458770:TVB458775 UEX458770:UEX458775 UOT458770:UOT458775 UYP458770:UYP458775 VIL458770:VIL458775 VSH458770:VSH458775 WCD458770:WCD458775 WLZ458770:WLZ458775 WVV458770:WVV458775 N524306:N524311 JJ524306:JJ524311 TF524306:TF524311 ADB524306:ADB524311 AMX524306:AMX524311 AWT524306:AWT524311 BGP524306:BGP524311 BQL524306:BQL524311 CAH524306:CAH524311 CKD524306:CKD524311 CTZ524306:CTZ524311 DDV524306:DDV524311 DNR524306:DNR524311 DXN524306:DXN524311 EHJ524306:EHJ524311 ERF524306:ERF524311 FBB524306:FBB524311 FKX524306:FKX524311 FUT524306:FUT524311 GEP524306:GEP524311 GOL524306:GOL524311 GYH524306:GYH524311 HID524306:HID524311 HRZ524306:HRZ524311 IBV524306:IBV524311 ILR524306:ILR524311 IVN524306:IVN524311 JFJ524306:JFJ524311 JPF524306:JPF524311 JZB524306:JZB524311 KIX524306:KIX524311 KST524306:KST524311 LCP524306:LCP524311 LML524306:LML524311 LWH524306:LWH524311 MGD524306:MGD524311 MPZ524306:MPZ524311 MZV524306:MZV524311 NJR524306:NJR524311 NTN524306:NTN524311 ODJ524306:ODJ524311 ONF524306:ONF524311 OXB524306:OXB524311 PGX524306:PGX524311 PQT524306:PQT524311 QAP524306:QAP524311 QKL524306:QKL524311 QUH524306:QUH524311 RED524306:RED524311 RNZ524306:RNZ524311 RXV524306:RXV524311 SHR524306:SHR524311 SRN524306:SRN524311 TBJ524306:TBJ524311 TLF524306:TLF524311 TVB524306:TVB524311 UEX524306:UEX524311 UOT524306:UOT524311 UYP524306:UYP524311 VIL524306:VIL524311 VSH524306:VSH524311 WCD524306:WCD524311 WLZ524306:WLZ524311 WVV524306:WVV524311 N589842:N589847 JJ589842:JJ589847 TF589842:TF589847 ADB589842:ADB589847 AMX589842:AMX589847 AWT589842:AWT589847 BGP589842:BGP589847 BQL589842:BQL589847 CAH589842:CAH589847 CKD589842:CKD589847 CTZ589842:CTZ589847 DDV589842:DDV589847 DNR589842:DNR589847 DXN589842:DXN589847 EHJ589842:EHJ589847 ERF589842:ERF589847 FBB589842:FBB589847 FKX589842:FKX589847 FUT589842:FUT589847 GEP589842:GEP589847 GOL589842:GOL589847 GYH589842:GYH589847 HID589842:HID589847 HRZ589842:HRZ589847 IBV589842:IBV589847 ILR589842:ILR589847 IVN589842:IVN589847 JFJ589842:JFJ589847 JPF589842:JPF589847 JZB589842:JZB589847 KIX589842:KIX589847 KST589842:KST589847 LCP589842:LCP589847 LML589842:LML589847 LWH589842:LWH589847 MGD589842:MGD589847 MPZ589842:MPZ589847 MZV589842:MZV589847 NJR589842:NJR589847 NTN589842:NTN589847 ODJ589842:ODJ589847 ONF589842:ONF589847 OXB589842:OXB589847 PGX589842:PGX589847 PQT589842:PQT589847 QAP589842:QAP589847 QKL589842:QKL589847 QUH589842:QUH589847 RED589842:RED589847 RNZ589842:RNZ589847 RXV589842:RXV589847 SHR589842:SHR589847 SRN589842:SRN589847 TBJ589842:TBJ589847 TLF589842:TLF589847 TVB589842:TVB589847 UEX589842:UEX589847 UOT589842:UOT589847 UYP589842:UYP589847 VIL589842:VIL589847 VSH589842:VSH589847 WCD589842:WCD589847 WLZ589842:WLZ589847 WVV589842:WVV589847 N655378:N655383 JJ655378:JJ655383 TF655378:TF655383 ADB655378:ADB655383 AMX655378:AMX655383 AWT655378:AWT655383 BGP655378:BGP655383 BQL655378:BQL655383 CAH655378:CAH655383 CKD655378:CKD655383 CTZ655378:CTZ655383 DDV655378:DDV655383 DNR655378:DNR655383 DXN655378:DXN655383 EHJ655378:EHJ655383 ERF655378:ERF655383 FBB655378:FBB655383 FKX655378:FKX655383 FUT655378:FUT655383 GEP655378:GEP655383 GOL655378:GOL655383 GYH655378:GYH655383 HID655378:HID655383 HRZ655378:HRZ655383 IBV655378:IBV655383 ILR655378:ILR655383 IVN655378:IVN655383 JFJ655378:JFJ655383 JPF655378:JPF655383 JZB655378:JZB655383 KIX655378:KIX655383 KST655378:KST655383 LCP655378:LCP655383 LML655378:LML655383 LWH655378:LWH655383 MGD655378:MGD655383 MPZ655378:MPZ655383 MZV655378:MZV655383 NJR655378:NJR655383 NTN655378:NTN655383 ODJ655378:ODJ655383 ONF655378:ONF655383 OXB655378:OXB655383 PGX655378:PGX655383 PQT655378:PQT655383 QAP655378:QAP655383 QKL655378:QKL655383 QUH655378:QUH655383 RED655378:RED655383 RNZ655378:RNZ655383 RXV655378:RXV655383 SHR655378:SHR655383 SRN655378:SRN655383 TBJ655378:TBJ655383 TLF655378:TLF655383 TVB655378:TVB655383 UEX655378:UEX655383 UOT655378:UOT655383 UYP655378:UYP655383 VIL655378:VIL655383 VSH655378:VSH655383 WCD655378:WCD655383 WLZ655378:WLZ655383 WVV655378:WVV655383 N720914:N720919 JJ720914:JJ720919 TF720914:TF720919 ADB720914:ADB720919 AMX720914:AMX720919 AWT720914:AWT720919 BGP720914:BGP720919 BQL720914:BQL720919 CAH720914:CAH720919 CKD720914:CKD720919 CTZ720914:CTZ720919 DDV720914:DDV720919 DNR720914:DNR720919 DXN720914:DXN720919 EHJ720914:EHJ720919 ERF720914:ERF720919 FBB720914:FBB720919 FKX720914:FKX720919 FUT720914:FUT720919 GEP720914:GEP720919 GOL720914:GOL720919 GYH720914:GYH720919 HID720914:HID720919 HRZ720914:HRZ720919 IBV720914:IBV720919 ILR720914:ILR720919 IVN720914:IVN720919 JFJ720914:JFJ720919 JPF720914:JPF720919 JZB720914:JZB720919 KIX720914:KIX720919 KST720914:KST720919 LCP720914:LCP720919 LML720914:LML720919 LWH720914:LWH720919 MGD720914:MGD720919 MPZ720914:MPZ720919 MZV720914:MZV720919 NJR720914:NJR720919 NTN720914:NTN720919 ODJ720914:ODJ720919 ONF720914:ONF720919 OXB720914:OXB720919 PGX720914:PGX720919 PQT720914:PQT720919 QAP720914:QAP720919 QKL720914:QKL720919 QUH720914:QUH720919 RED720914:RED720919 RNZ720914:RNZ720919 RXV720914:RXV720919 SHR720914:SHR720919 SRN720914:SRN720919 TBJ720914:TBJ720919 TLF720914:TLF720919 TVB720914:TVB720919 UEX720914:UEX720919 UOT720914:UOT720919 UYP720914:UYP720919 VIL720914:VIL720919 VSH720914:VSH720919 WCD720914:WCD720919 WLZ720914:WLZ720919 WVV720914:WVV720919 N786450:N786455 JJ786450:JJ786455 TF786450:TF786455 ADB786450:ADB786455 AMX786450:AMX786455 AWT786450:AWT786455 BGP786450:BGP786455 BQL786450:BQL786455 CAH786450:CAH786455 CKD786450:CKD786455 CTZ786450:CTZ786455 DDV786450:DDV786455 DNR786450:DNR786455 DXN786450:DXN786455 EHJ786450:EHJ786455 ERF786450:ERF786455 FBB786450:FBB786455 FKX786450:FKX786455 FUT786450:FUT786455 GEP786450:GEP786455 GOL786450:GOL786455 GYH786450:GYH786455 HID786450:HID786455 HRZ786450:HRZ786455 IBV786450:IBV786455 ILR786450:ILR786455 IVN786450:IVN786455 JFJ786450:JFJ786455 JPF786450:JPF786455 JZB786450:JZB786455 KIX786450:KIX786455 KST786450:KST786455 LCP786450:LCP786455 LML786450:LML786455 LWH786450:LWH786455 MGD786450:MGD786455 MPZ786450:MPZ786455 MZV786450:MZV786455 NJR786450:NJR786455 NTN786450:NTN786455 ODJ786450:ODJ786455 ONF786450:ONF786455 OXB786450:OXB786455 PGX786450:PGX786455 PQT786450:PQT786455 QAP786450:QAP786455 QKL786450:QKL786455 QUH786450:QUH786455 RED786450:RED786455 RNZ786450:RNZ786455 RXV786450:RXV786455 SHR786450:SHR786455 SRN786450:SRN786455 TBJ786450:TBJ786455 TLF786450:TLF786455 TVB786450:TVB786455 UEX786450:UEX786455 UOT786450:UOT786455 UYP786450:UYP786455 VIL786450:VIL786455 VSH786450:VSH786455 WCD786450:WCD786455 WLZ786450:WLZ786455 WVV786450:WVV786455 N851986:N851991 JJ851986:JJ851991 TF851986:TF851991 ADB851986:ADB851991 AMX851986:AMX851991 AWT851986:AWT851991 BGP851986:BGP851991 BQL851986:BQL851991 CAH851986:CAH851991 CKD851986:CKD851991 CTZ851986:CTZ851991 DDV851986:DDV851991 DNR851986:DNR851991 DXN851986:DXN851991 EHJ851986:EHJ851991 ERF851986:ERF851991 FBB851986:FBB851991 FKX851986:FKX851991 FUT851986:FUT851991 GEP851986:GEP851991 GOL851986:GOL851991 GYH851986:GYH851991 HID851986:HID851991 HRZ851986:HRZ851991 IBV851986:IBV851991 ILR851986:ILR851991 IVN851986:IVN851991 JFJ851986:JFJ851991 JPF851986:JPF851991 JZB851986:JZB851991 KIX851986:KIX851991 KST851986:KST851991 LCP851986:LCP851991 LML851986:LML851991 LWH851986:LWH851991 MGD851986:MGD851991 MPZ851986:MPZ851991 MZV851986:MZV851991 NJR851986:NJR851991 NTN851986:NTN851991 ODJ851986:ODJ851991 ONF851986:ONF851991 OXB851986:OXB851991 PGX851986:PGX851991 PQT851986:PQT851991 QAP851986:QAP851991 QKL851986:QKL851991 QUH851986:QUH851991 RED851986:RED851991 RNZ851986:RNZ851991 RXV851986:RXV851991 SHR851986:SHR851991 SRN851986:SRN851991 TBJ851986:TBJ851991 TLF851986:TLF851991 TVB851986:TVB851991 UEX851986:UEX851991 UOT851986:UOT851991 UYP851986:UYP851991 VIL851986:VIL851991 VSH851986:VSH851991 WCD851986:WCD851991 WLZ851986:WLZ851991 WVV851986:WVV851991 N917522:N917527 JJ917522:JJ917527 TF917522:TF917527 ADB917522:ADB917527 AMX917522:AMX917527 AWT917522:AWT917527 BGP917522:BGP917527 BQL917522:BQL917527 CAH917522:CAH917527 CKD917522:CKD917527 CTZ917522:CTZ917527 DDV917522:DDV917527 DNR917522:DNR917527 DXN917522:DXN917527 EHJ917522:EHJ917527 ERF917522:ERF917527 FBB917522:FBB917527 FKX917522:FKX917527 FUT917522:FUT917527 GEP917522:GEP917527 GOL917522:GOL917527 GYH917522:GYH917527 HID917522:HID917527 HRZ917522:HRZ917527 IBV917522:IBV917527 ILR917522:ILR917527 IVN917522:IVN917527 JFJ917522:JFJ917527 JPF917522:JPF917527 JZB917522:JZB917527 KIX917522:KIX917527 KST917522:KST917527 LCP917522:LCP917527 LML917522:LML917527 LWH917522:LWH917527 MGD917522:MGD917527 MPZ917522:MPZ917527 MZV917522:MZV917527 NJR917522:NJR917527 NTN917522:NTN917527 ODJ917522:ODJ917527 ONF917522:ONF917527 OXB917522:OXB917527 PGX917522:PGX917527 PQT917522:PQT917527 QAP917522:QAP917527 QKL917522:QKL917527 QUH917522:QUH917527 RED917522:RED917527 RNZ917522:RNZ917527 RXV917522:RXV917527 SHR917522:SHR917527 SRN917522:SRN917527 TBJ917522:TBJ917527 TLF917522:TLF917527 TVB917522:TVB917527 UEX917522:UEX917527 UOT917522:UOT917527 UYP917522:UYP917527 VIL917522:VIL917527 VSH917522:VSH917527 WCD917522:WCD917527 WLZ917522:WLZ917527 WVV917522:WVV917527 N983058:N983063 JJ983058:JJ983063 TF983058:TF983063 ADB983058:ADB983063 AMX983058:AMX983063 AWT983058:AWT983063 BGP983058:BGP983063 BQL983058:BQL983063 CAH983058:CAH983063 CKD983058:CKD983063 CTZ983058:CTZ983063 DDV983058:DDV983063 DNR983058:DNR983063 DXN983058:DXN983063 EHJ983058:EHJ983063 ERF983058:ERF983063 FBB983058:FBB983063 FKX983058:FKX983063 FUT983058:FUT983063 GEP983058:GEP983063 GOL983058:GOL983063 GYH983058:GYH983063 HID983058:HID983063 HRZ983058:HRZ983063 IBV983058:IBV983063 ILR983058:ILR983063 IVN983058:IVN983063 JFJ983058:JFJ983063 JPF983058:JPF983063 JZB983058:JZB983063 KIX983058:KIX983063 KST983058:KST983063 LCP983058:LCP983063 LML983058:LML983063 LWH983058:LWH983063 MGD983058:MGD983063 MPZ983058:MPZ983063 MZV983058:MZV983063 NJR983058:NJR983063 NTN983058:NTN983063 ODJ983058:ODJ983063 ONF983058:ONF983063 OXB983058:OXB983063 PGX983058:PGX983063 PQT983058:PQT983063 QAP983058:QAP983063 QKL983058:QKL983063 QUH983058:QUH983063 RED983058:RED983063 RNZ983058:RNZ983063 RXV983058:RXV983063 SHR983058:SHR983063 SRN983058:SRN983063 TBJ983058:TBJ983063 TLF983058:TLF983063 TVB983058:TVB983063 UEX983058:UEX983063 UOT983058:UOT983063 UYP983058:UYP983063 VIL983058:VIL983063 VSH983058:VSH983063 WCD983058:WCD983063 WLZ983058:WLZ983063 WVV983058:WVV983063">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Q14:R14 JM14:JN14 TI14:TJ14 ADE14:ADF14 ANA14:ANB14 AWW14:AWX14 BGS14:BGT14 BQO14:BQP14 CAK14:CAL14 CKG14:CKH14 CUC14:CUD14 DDY14:DDZ14 DNU14:DNV14 DXQ14:DXR14 EHM14:EHN14 ERI14:ERJ14 FBE14:FBF14 FLA14:FLB14 FUW14:FUX14 GES14:GET14 GOO14:GOP14 GYK14:GYL14 HIG14:HIH14 HSC14:HSD14 IBY14:IBZ14 ILU14:ILV14 IVQ14:IVR14 JFM14:JFN14 JPI14:JPJ14 JZE14:JZF14 KJA14:KJB14 KSW14:KSX14 LCS14:LCT14 LMO14:LMP14 LWK14:LWL14 MGG14:MGH14 MQC14:MQD14 MZY14:MZZ14 NJU14:NJV14 NTQ14:NTR14 ODM14:ODN14 ONI14:ONJ14 OXE14:OXF14 PHA14:PHB14 PQW14:PQX14 QAS14:QAT14 QKO14:QKP14 QUK14:QUL14 REG14:REH14 ROC14:ROD14 RXY14:RXZ14 SHU14:SHV14 SRQ14:SRR14 TBM14:TBN14 TLI14:TLJ14 TVE14:TVF14 UFA14:UFB14 UOW14:UOX14 UYS14:UYT14 VIO14:VIP14 VSK14:VSL14 WCG14:WCH14 WMC14:WMD14 WVY14:WVZ14 Q65550:R65550 JM65550:JN65550 TI65550:TJ65550 ADE65550:ADF65550 ANA65550:ANB65550 AWW65550:AWX65550 BGS65550:BGT65550 BQO65550:BQP65550 CAK65550:CAL65550 CKG65550:CKH65550 CUC65550:CUD65550 DDY65550:DDZ65550 DNU65550:DNV65550 DXQ65550:DXR65550 EHM65550:EHN65550 ERI65550:ERJ65550 FBE65550:FBF65550 FLA65550:FLB65550 FUW65550:FUX65550 GES65550:GET65550 GOO65550:GOP65550 GYK65550:GYL65550 HIG65550:HIH65550 HSC65550:HSD65550 IBY65550:IBZ65550 ILU65550:ILV65550 IVQ65550:IVR65550 JFM65550:JFN65550 JPI65550:JPJ65550 JZE65550:JZF65550 KJA65550:KJB65550 KSW65550:KSX65550 LCS65550:LCT65550 LMO65550:LMP65550 LWK65550:LWL65550 MGG65550:MGH65550 MQC65550:MQD65550 MZY65550:MZZ65550 NJU65550:NJV65550 NTQ65550:NTR65550 ODM65550:ODN65550 ONI65550:ONJ65550 OXE65550:OXF65550 PHA65550:PHB65550 PQW65550:PQX65550 QAS65550:QAT65550 QKO65550:QKP65550 QUK65550:QUL65550 REG65550:REH65550 ROC65550:ROD65550 RXY65550:RXZ65550 SHU65550:SHV65550 SRQ65550:SRR65550 TBM65550:TBN65550 TLI65550:TLJ65550 TVE65550:TVF65550 UFA65550:UFB65550 UOW65550:UOX65550 UYS65550:UYT65550 VIO65550:VIP65550 VSK65550:VSL65550 WCG65550:WCH65550 WMC65550:WMD65550 WVY65550:WVZ65550 Q131086:R131086 JM131086:JN131086 TI131086:TJ131086 ADE131086:ADF131086 ANA131086:ANB131086 AWW131086:AWX131086 BGS131086:BGT131086 BQO131086:BQP131086 CAK131086:CAL131086 CKG131086:CKH131086 CUC131086:CUD131086 DDY131086:DDZ131086 DNU131086:DNV131086 DXQ131086:DXR131086 EHM131086:EHN131086 ERI131086:ERJ131086 FBE131086:FBF131086 FLA131086:FLB131086 FUW131086:FUX131086 GES131086:GET131086 GOO131086:GOP131086 GYK131086:GYL131086 HIG131086:HIH131086 HSC131086:HSD131086 IBY131086:IBZ131086 ILU131086:ILV131086 IVQ131086:IVR131086 JFM131086:JFN131086 JPI131086:JPJ131086 JZE131086:JZF131086 KJA131086:KJB131086 KSW131086:KSX131086 LCS131086:LCT131086 LMO131086:LMP131086 LWK131086:LWL131086 MGG131086:MGH131086 MQC131086:MQD131086 MZY131086:MZZ131086 NJU131086:NJV131086 NTQ131086:NTR131086 ODM131086:ODN131086 ONI131086:ONJ131086 OXE131086:OXF131086 PHA131086:PHB131086 PQW131086:PQX131086 QAS131086:QAT131086 QKO131086:QKP131086 QUK131086:QUL131086 REG131086:REH131086 ROC131086:ROD131086 RXY131086:RXZ131086 SHU131086:SHV131086 SRQ131086:SRR131086 TBM131086:TBN131086 TLI131086:TLJ131086 TVE131086:TVF131086 UFA131086:UFB131086 UOW131086:UOX131086 UYS131086:UYT131086 VIO131086:VIP131086 VSK131086:VSL131086 WCG131086:WCH131086 WMC131086:WMD131086 WVY131086:WVZ131086 Q196622:R196622 JM196622:JN196622 TI196622:TJ196622 ADE196622:ADF196622 ANA196622:ANB196622 AWW196622:AWX196622 BGS196622:BGT196622 BQO196622:BQP196622 CAK196622:CAL196622 CKG196622:CKH196622 CUC196622:CUD196622 DDY196622:DDZ196622 DNU196622:DNV196622 DXQ196622:DXR196622 EHM196622:EHN196622 ERI196622:ERJ196622 FBE196622:FBF196622 FLA196622:FLB196622 FUW196622:FUX196622 GES196622:GET196622 GOO196622:GOP196622 GYK196622:GYL196622 HIG196622:HIH196622 HSC196622:HSD196622 IBY196622:IBZ196622 ILU196622:ILV196622 IVQ196622:IVR196622 JFM196622:JFN196622 JPI196622:JPJ196622 JZE196622:JZF196622 KJA196622:KJB196622 KSW196622:KSX196622 LCS196622:LCT196622 LMO196622:LMP196622 LWK196622:LWL196622 MGG196622:MGH196622 MQC196622:MQD196622 MZY196622:MZZ196622 NJU196622:NJV196622 NTQ196622:NTR196622 ODM196622:ODN196622 ONI196622:ONJ196622 OXE196622:OXF196622 PHA196622:PHB196622 PQW196622:PQX196622 QAS196622:QAT196622 QKO196622:QKP196622 QUK196622:QUL196622 REG196622:REH196622 ROC196622:ROD196622 RXY196622:RXZ196622 SHU196622:SHV196622 SRQ196622:SRR196622 TBM196622:TBN196622 TLI196622:TLJ196622 TVE196622:TVF196622 UFA196622:UFB196622 UOW196622:UOX196622 UYS196622:UYT196622 VIO196622:VIP196622 VSK196622:VSL196622 WCG196622:WCH196622 WMC196622:WMD196622 WVY196622:WVZ196622 Q262158:R262158 JM262158:JN262158 TI262158:TJ262158 ADE262158:ADF262158 ANA262158:ANB262158 AWW262158:AWX262158 BGS262158:BGT262158 BQO262158:BQP262158 CAK262158:CAL262158 CKG262158:CKH262158 CUC262158:CUD262158 DDY262158:DDZ262158 DNU262158:DNV262158 DXQ262158:DXR262158 EHM262158:EHN262158 ERI262158:ERJ262158 FBE262158:FBF262158 FLA262158:FLB262158 FUW262158:FUX262158 GES262158:GET262158 GOO262158:GOP262158 GYK262158:GYL262158 HIG262158:HIH262158 HSC262158:HSD262158 IBY262158:IBZ262158 ILU262158:ILV262158 IVQ262158:IVR262158 JFM262158:JFN262158 JPI262158:JPJ262158 JZE262158:JZF262158 KJA262158:KJB262158 KSW262158:KSX262158 LCS262158:LCT262158 LMO262158:LMP262158 LWK262158:LWL262158 MGG262158:MGH262158 MQC262158:MQD262158 MZY262158:MZZ262158 NJU262158:NJV262158 NTQ262158:NTR262158 ODM262158:ODN262158 ONI262158:ONJ262158 OXE262158:OXF262158 PHA262158:PHB262158 PQW262158:PQX262158 QAS262158:QAT262158 QKO262158:QKP262158 QUK262158:QUL262158 REG262158:REH262158 ROC262158:ROD262158 RXY262158:RXZ262158 SHU262158:SHV262158 SRQ262158:SRR262158 TBM262158:TBN262158 TLI262158:TLJ262158 TVE262158:TVF262158 UFA262158:UFB262158 UOW262158:UOX262158 UYS262158:UYT262158 VIO262158:VIP262158 VSK262158:VSL262158 WCG262158:WCH262158 WMC262158:WMD262158 WVY262158:WVZ262158 Q327694:R327694 JM327694:JN327694 TI327694:TJ327694 ADE327694:ADF327694 ANA327694:ANB327694 AWW327694:AWX327694 BGS327694:BGT327694 BQO327694:BQP327694 CAK327694:CAL327694 CKG327694:CKH327694 CUC327694:CUD327694 DDY327694:DDZ327694 DNU327694:DNV327694 DXQ327694:DXR327694 EHM327694:EHN327694 ERI327694:ERJ327694 FBE327694:FBF327694 FLA327694:FLB327694 FUW327694:FUX327694 GES327694:GET327694 GOO327694:GOP327694 GYK327694:GYL327694 HIG327694:HIH327694 HSC327694:HSD327694 IBY327694:IBZ327694 ILU327694:ILV327694 IVQ327694:IVR327694 JFM327694:JFN327694 JPI327694:JPJ327694 JZE327694:JZF327694 KJA327694:KJB327694 KSW327694:KSX327694 LCS327694:LCT327694 LMO327694:LMP327694 LWK327694:LWL327694 MGG327694:MGH327694 MQC327694:MQD327694 MZY327694:MZZ327694 NJU327694:NJV327694 NTQ327694:NTR327694 ODM327694:ODN327694 ONI327694:ONJ327694 OXE327694:OXF327694 PHA327694:PHB327694 PQW327694:PQX327694 QAS327694:QAT327694 QKO327694:QKP327694 QUK327694:QUL327694 REG327694:REH327694 ROC327694:ROD327694 RXY327694:RXZ327694 SHU327694:SHV327694 SRQ327694:SRR327694 TBM327694:TBN327694 TLI327694:TLJ327694 TVE327694:TVF327694 UFA327694:UFB327694 UOW327694:UOX327694 UYS327694:UYT327694 VIO327694:VIP327694 VSK327694:VSL327694 WCG327694:WCH327694 WMC327694:WMD327694 WVY327694:WVZ327694 Q393230:R393230 JM393230:JN393230 TI393230:TJ393230 ADE393230:ADF393230 ANA393230:ANB393230 AWW393230:AWX393230 BGS393230:BGT393230 BQO393230:BQP393230 CAK393230:CAL393230 CKG393230:CKH393230 CUC393230:CUD393230 DDY393230:DDZ393230 DNU393230:DNV393230 DXQ393230:DXR393230 EHM393230:EHN393230 ERI393230:ERJ393230 FBE393230:FBF393230 FLA393230:FLB393230 FUW393230:FUX393230 GES393230:GET393230 GOO393230:GOP393230 GYK393230:GYL393230 HIG393230:HIH393230 HSC393230:HSD393230 IBY393230:IBZ393230 ILU393230:ILV393230 IVQ393230:IVR393230 JFM393230:JFN393230 JPI393230:JPJ393230 JZE393230:JZF393230 KJA393230:KJB393230 KSW393230:KSX393230 LCS393230:LCT393230 LMO393230:LMP393230 LWK393230:LWL393230 MGG393230:MGH393230 MQC393230:MQD393230 MZY393230:MZZ393230 NJU393230:NJV393230 NTQ393230:NTR393230 ODM393230:ODN393230 ONI393230:ONJ393230 OXE393230:OXF393230 PHA393230:PHB393230 PQW393230:PQX393230 QAS393230:QAT393230 QKO393230:QKP393230 QUK393230:QUL393230 REG393230:REH393230 ROC393230:ROD393230 RXY393230:RXZ393230 SHU393230:SHV393230 SRQ393230:SRR393230 TBM393230:TBN393230 TLI393230:TLJ393230 TVE393230:TVF393230 UFA393230:UFB393230 UOW393230:UOX393230 UYS393230:UYT393230 VIO393230:VIP393230 VSK393230:VSL393230 WCG393230:WCH393230 WMC393230:WMD393230 WVY393230:WVZ393230 Q458766:R458766 JM458766:JN458766 TI458766:TJ458766 ADE458766:ADF458766 ANA458766:ANB458766 AWW458766:AWX458766 BGS458766:BGT458766 BQO458766:BQP458766 CAK458766:CAL458766 CKG458766:CKH458766 CUC458766:CUD458766 DDY458766:DDZ458766 DNU458766:DNV458766 DXQ458766:DXR458766 EHM458766:EHN458766 ERI458766:ERJ458766 FBE458766:FBF458766 FLA458766:FLB458766 FUW458766:FUX458766 GES458766:GET458766 GOO458766:GOP458766 GYK458766:GYL458766 HIG458766:HIH458766 HSC458766:HSD458766 IBY458766:IBZ458766 ILU458766:ILV458766 IVQ458766:IVR458766 JFM458766:JFN458766 JPI458766:JPJ458766 JZE458766:JZF458766 KJA458766:KJB458766 KSW458766:KSX458766 LCS458766:LCT458766 LMO458766:LMP458766 LWK458766:LWL458766 MGG458766:MGH458766 MQC458766:MQD458766 MZY458766:MZZ458766 NJU458766:NJV458766 NTQ458766:NTR458766 ODM458766:ODN458766 ONI458766:ONJ458766 OXE458766:OXF458766 PHA458766:PHB458766 PQW458766:PQX458766 QAS458766:QAT458766 QKO458766:QKP458766 QUK458766:QUL458766 REG458766:REH458766 ROC458766:ROD458766 RXY458766:RXZ458766 SHU458766:SHV458766 SRQ458766:SRR458766 TBM458766:TBN458766 TLI458766:TLJ458766 TVE458766:TVF458766 UFA458766:UFB458766 UOW458766:UOX458766 UYS458766:UYT458766 VIO458766:VIP458766 VSK458766:VSL458766 WCG458766:WCH458766 WMC458766:WMD458766 WVY458766:WVZ458766 Q524302:R524302 JM524302:JN524302 TI524302:TJ524302 ADE524302:ADF524302 ANA524302:ANB524302 AWW524302:AWX524302 BGS524302:BGT524302 BQO524302:BQP524302 CAK524302:CAL524302 CKG524302:CKH524302 CUC524302:CUD524302 DDY524302:DDZ524302 DNU524302:DNV524302 DXQ524302:DXR524302 EHM524302:EHN524302 ERI524302:ERJ524302 FBE524302:FBF524302 FLA524302:FLB524302 FUW524302:FUX524302 GES524302:GET524302 GOO524302:GOP524302 GYK524302:GYL524302 HIG524302:HIH524302 HSC524302:HSD524302 IBY524302:IBZ524302 ILU524302:ILV524302 IVQ524302:IVR524302 JFM524302:JFN524302 JPI524302:JPJ524302 JZE524302:JZF524302 KJA524302:KJB524302 KSW524302:KSX524302 LCS524302:LCT524302 LMO524302:LMP524302 LWK524302:LWL524302 MGG524302:MGH524302 MQC524302:MQD524302 MZY524302:MZZ524302 NJU524302:NJV524302 NTQ524302:NTR524302 ODM524302:ODN524302 ONI524302:ONJ524302 OXE524302:OXF524302 PHA524302:PHB524302 PQW524302:PQX524302 QAS524302:QAT524302 QKO524302:QKP524302 QUK524302:QUL524302 REG524302:REH524302 ROC524302:ROD524302 RXY524302:RXZ524302 SHU524302:SHV524302 SRQ524302:SRR524302 TBM524302:TBN524302 TLI524302:TLJ524302 TVE524302:TVF524302 UFA524302:UFB524302 UOW524302:UOX524302 UYS524302:UYT524302 VIO524302:VIP524302 VSK524302:VSL524302 WCG524302:WCH524302 WMC524302:WMD524302 WVY524302:WVZ524302 Q589838:R589838 JM589838:JN589838 TI589838:TJ589838 ADE589838:ADF589838 ANA589838:ANB589838 AWW589838:AWX589838 BGS589838:BGT589838 BQO589838:BQP589838 CAK589838:CAL589838 CKG589838:CKH589838 CUC589838:CUD589838 DDY589838:DDZ589838 DNU589838:DNV589838 DXQ589838:DXR589838 EHM589838:EHN589838 ERI589838:ERJ589838 FBE589838:FBF589838 FLA589838:FLB589838 FUW589838:FUX589838 GES589838:GET589838 GOO589838:GOP589838 GYK589838:GYL589838 HIG589838:HIH589838 HSC589838:HSD589838 IBY589838:IBZ589838 ILU589838:ILV589838 IVQ589838:IVR589838 JFM589838:JFN589838 JPI589838:JPJ589838 JZE589838:JZF589838 KJA589838:KJB589838 KSW589838:KSX589838 LCS589838:LCT589838 LMO589838:LMP589838 LWK589838:LWL589838 MGG589838:MGH589838 MQC589838:MQD589838 MZY589838:MZZ589838 NJU589838:NJV589838 NTQ589838:NTR589838 ODM589838:ODN589838 ONI589838:ONJ589838 OXE589838:OXF589838 PHA589838:PHB589838 PQW589838:PQX589838 QAS589838:QAT589838 QKO589838:QKP589838 QUK589838:QUL589838 REG589838:REH589838 ROC589838:ROD589838 RXY589838:RXZ589838 SHU589838:SHV589838 SRQ589838:SRR589838 TBM589838:TBN589838 TLI589838:TLJ589838 TVE589838:TVF589838 UFA589838:UFB589838 UOW589838:UOX589838 UYS589838:UYT589838 VIO589838:VIP589838 VSK589838:VSL589838 WCG589838:WCH589838 WMC589838:WMD589838 WVY589838:WVZ589838 Q655374:R655374 JM655374:JN655374 TI655374:TJ655374 ADE655374:ADF655374 ANA655374:ANB655374 AWW655374:AWX655374 BGS655374:BGT655374 BQO655374:BQP655374 CAK655374:CAL655374 CKG655374:CKH655374 CUC655374:CUD655374 DDY655374:DDZ655374 DNU655374:DNV655374 DXQ655374:DXR655374 EHM655374:EHN655374 ERI655374:ERJ655374 FBE655374:FBF655374 FLA655374:FLB655374 FUW655374:FUX655374 GES655374:GET655374 GOO655374:GOP655374 GYK655374:GYL655374 HIG655374:HIH655374 HSC655374:HSD655374 IBY655374:IBZ655374 ILU655374:ILV655374 IVQ655374:IVR655374 JFM655374:JFN655374 JPI655374:JPJ655374 JZE655374:JZF655374 KJA655374:KJB655374 KSW655374:KSX655374 LCS655374:LCT655374 LMO655374:LMP655374 LWK655374:LWL655374 MGG655374:MGH655374 MQC655374:MQD655374 MZY655374:MZZ655374 NJU655374:NJV655374 NTQ655374:NTR655374 ODM655374:ODN655374 ONI655374:ONJ655374 OXE655374:OXF655374 PHA655374:PHB655374 PQW655374:PQX655374 QAS655374:QAT655374 QKO655374:QKP655374 QUK655374:QUL655374 REG655374:REH655374 ROC655374:ROD655374 RXY655374:RXZ655374 SHU655374:SHV655374 SRQ655374:SRR655374 TBM655374:TBN655374 TLI655374:TLJ655374 TVE655374:TVF655374 UFA655374:UFB655374 UOW655374:UOX655374 UYS655374:UYT655374 VIO655374:VIP655374 VSK655374:VSL655374 WCG655374:WCH655374 WMC655374:WMD655374 WVY655374:WVZ655374 Q720910:R720910 JM720910:JN720910 TI720910:TJ720910 ADE720910:ADF720910 ANA720910:ANB720910 AWW720910:AWX720910 BGS720910:BGT720910 BQO720910:BQP720910 CAK720910:CAL720910 CKG720910:CKH720910 CUC720910:CUD720910 DDY720910:DDZ720910 DNU720910:DNV720910 DXQ720910:DXR720910 EHM720910:EHN720910 ERI720910:ERJ720910 FBE720910:FBF720910 FLA720910:FLB720910 FUW720910:FUX720910 GES720910:GET720910 GOO720910:GOP720910 GYK720910:GYL720910 HIG720910:HIH720910 HSC720910:HSD720910 IBY720910:IBZ720910 ILU720910:ILV720910 IVQ720910:IVR720910 JFM720910:JFN720910 JPI720910:JPJ720910 JZE720910:JZF720910 KJA720910:KJB720910 KSW720910:KSX720910 LCS720910:LCT720910 LMO720910:LMP720910 LWK720910:LWL720910 MGG720910:MGH720910 MQC720910:MQD720910 MZY720910:MZZ720910 NJU720910:NJV720910 NTQ720910:NTR720910 ODM720910:ODN720910 ONI720910:ONJ720910 OXE720910:OXF720910 PHA720910:PHB720910 PQW720910:PQX720910 QAS720910:QAT720910 QKO720910:QKP720910 QUK720910:QUL720910 REG720910:REH720910 ROC720910:ROD720910 RXY720910:RXZ720910 SHU720910:SHV720910 SRQ720910:SRR720910 TBM720910:TBN720910 TLI720910:TLJ720910 TVE720910:TVF720910 UFA720910:UFB720910 UOW720910:UOX720910 UYS720910:UYT720910 VIO720910:VIP720910 VSK720910:VSL720910 WCG720910:WCH720910 WMC720910:WMD720910 WVY720910:WVZ720910 Q786446:R786446 JM786446:JN786446 TI786446:TJ786446 ADE786446:ADF786446 ANA786446:ANB786446 AWW786446:AWX786446 BGS786446:BGT786446 BQO786446:BQP786446 CAK786446:CAL786446 CKG786446:CKH786446 CUC786446:CUD786446 DDY786446:DDZ786446 DNU786446:DNV786446 DXQ786446:DXR786446 EHM786446:EHN786446 ERI786446:ERJ786446 FBE786446:FBF786446 FLA786446:FLB786446 FUW786446:FUX786446 GES786446:GET786446 GOO786446:GOP786446 GYK786446:GYL786446 HIG786446:HIH786446 HSC786446:HSD786446 IBY786446:IBZ786446 ILU786446:ILV786446 IVQ786446:IVR786446 JFM786446:JFN786446 JPI786446:JPJ786446 JZE786446:JZF786446 KJA786446:KJB786446 KSW786446:KSX786446 LCS786446:LCT786446 LMO786446:LMP786446 LWK786446:LWL786446 MGG786446:MGH786446 MQC786446:MQD786446 MZY786446:MZZ786446 NJU786446:NJV786446 NTQ786446:NTR786446 ODM786446:ODN786446 ONI786446:ONJ786446 OXE786446:OXF786446 PHA786446:PHB786446 PQW786446:PQX786446 QAS786446:QAT786446 QKO786446:QKP786446 QUK786446:QUL786446 REG786446:REH786446 ROC786446:ROD786446 RXY786446:RXZ786446 SHU786446:SHV786446 SRQ786446:SRR786446 TBM786446:TBN786446 TLI786446:TLJ786446 TVE786446:TVF786446 UFA786446:UFB786446 UOW786446:UOX786446 UYS786446:UYT786446 VIO786446:VIP786446 VSK786446:VSL786446 WCG786446:WCH786446 WMC786446:WMD786446 WVY786446:WVZ786446 Q851982:R851982 JM851982:JN851982 TI851982:TJ851982 ADE851982:ADF851982 ANA851982:ANB851982 AWW851982:AWX851982 BGS851982:BGT851982 BQO851982:BQP851982 CAK851982:CAL851982 CKG851982:CKH851982 CUC851982:CUD851982 DDY851982:DDZ851982 DNU851982:DNV851982 DXQ851982:DXR851982 EHM851982:EHN851982 ERI851982:ERJ851982 FBE851982:FBF851982 FLA851982:FLB851982 FUW851982:FUX851982 GES851982:GET851982 GOO851982:GOP851982 GYK851982:GYL851982 HIG851982:HIH851982 HSC851982:HSD851982 IBY851982:IBZ851982 ILU851982:ILV851982 IVQ851982:IVR851982 JFM851982:JFN851982 JPI851982:JPJ851982 JZE851982:JZF851982 KJA851982:KJB851982 KSW851982:KSX851982 LCS851982:LCT851982 LMO851982:LMP851982 LWK851982:LWL851982 MGG851982:MGH851982 MQC851982:MQD851982 MZY851982:MZZ851982 NJU851982:NJV851982 NTQ851982:NTR851982 ODM851982:ODN851982 ONI851982:ONJ851982 OXE851982:OXF851982 PHA851982:PHB851982 PQW851982:PQX851982 QAS851982:QAT851982 QKO851982:QKP851982 QUK851982:QUL851982 REG851982:REH851982 ROC851982:ROD851982 RXY851982:RXZ851982 SHU851982:SHV851982 SRQ851982:SRR851982 TBM851982:TBN851982 TLI851982:TLJ851982 TVE851982:TVF851982 UFA851982:UFB851982 UOW851982:UOX851982 UYS851982:UYT851982 VIO851982:VIP851982 VSK851982:VSL851982 WCG851982:WCH851982 WMC851982:WMD851982 WVY851982:WVZ851982 Q917518:R917518 JM917518:JN917518 TI917518:TJ917518 ADE917518:ADF917518 ANA917518:ANB917518 AWW917518:AWX917518 BGS917518:BGT917518 BQO917518:BQP917518 CAK917518:CAL917518 CKG917518:CKH917518 CUC917518:CUD917518 DDY917518:DDZ917518 DNU917518:DNV917518 DXQ917518:DXR917518 EHM917518:EHN917518 ERI917518:ERJ917518 FBE917518:FBF917518 FLA917518:FLB917518 FUW917518:FUX917518 GES917518:GET917518 GOO917518:GOP917518 GYK917518:GYL917518 HIG917518:HIH917518 HSC917518:HSD917518 IBY917518:IBZ917518 ILU917518:ILV917518 IVQ917518:IVR917518 JFM917518:JFN917518 JPI917518:JPJ917518 JZE917518:JZF917518 KJA917518:KJB917518 KSW917518:KSX917518 LCS917518:LCT917518 LMO917518:LMP917518 LWK917518:LWL917518 MGG917518:MGH917518 MQC917518:MQD917518 MZY917518:MZZ917518 NJU917518:NJV917518 NTQ917518:NTR917518 ODM917518:ODN917518 ONI917518:ONJ917518 OXE917518:OXF917518 PHA917518:PHB917518 PQW917518:PQX917518 QAS917518:QAT917518 QKO917518:QKP917518 QUK917518:QUL917518 REG917518:REH917518 ROC917518:ROD917518 RXY917518:RXZ917518 SHU917518:SHV917518 SRQ917518:SRR917518 TBM917518:TBN917518 TLI917518:TLJ917518 TVE917518:TVF917518 UFA917518:UFB917518 UOW917518:UOX917518 UYS917518:UYT917518 VIO917518:VIP917518 VSK917518:VSL917518 WCG917518:WCH917518 WMC917518:WMD917518 WVY917518:WVZ917518 Q983054:R983054 JM983054:JN983054 TI983054:TJ983054 ADE983054:ADF983054 ANA983054:ANB983054 AWW983054:AWX983054 BGS983054:BGT983054 BQO983054:BQP983054 CAK983054:CAL983054 CKG983054:CKH983054 CUC983054:CUD983054 DDY983054:DDZ983054 DNU983054:DNV983054 DXQ983054:DXR983054 EHM983054:EHN983054 ERI983054:ERJ983054 FBE983054:FBF983054 FLA983054:FLB983054 FUW983054:FUX983054 GES983054:GET983054 GOO983054:GOP983054 GYK983054:GYL983054 HIG983054:HIH983054 HSC983054:HSD983054 IBY983054:IBZ983054 ILU983054:ILV983054 IVQ983054:IVR983054 JFM983054:JFN983054 JPI983054:JPJ983054 JZE983054:JZF983054 KJA983054:KJB983054 KSW983054:KSX983054 LCS983054:LCT983054 LMO983054:LMP983054 LWK983054:LWL983054 MGG983054:MGH983054 MQC983054:MQD983054 MZY983054:MZZ983054 NJU983054:NJV983054 NTQ983054:NTR983054 ODM983054:ODN983054 ONI983054:ONJ983054 OXE983054:OXF983054 PHA983054:PHB983054 PQW983054:PQX983054 QAS983054:QAT983054 QKO983054:QKP983054 QUK983054:QUL983054 REG983054:REH983054 ROC983054:ROD983054 RXY983054:RXZ983054 SHU983054:SHV983054 SRQ983054:SRR983054 TBM983054:TBN983054 TLI983054:TLJ983054 TVE983054:TVF983054 UFA983054:UFB983054 UOW983054:UOX983054 UYS983054:UYT983054 VIO983054:VIP983054 VSK983054:VSL983054 WCG983054:WCH983054 WMC983054:WMD983054 WVY983054:WVZ983054">
      <formula1>0</formula1>
      <formula2>0</formula2>
    </dataValidation>
    <dataValidation type="decimal" allowBlank="1" showInputMessage="1" showErrorMessage="1" errorTitle="Valor não permitido" error="Digite um percentual entre 0% e 100%." promptTitle="Valores admissíveis:" prompt="Insira valores entre 0 e 100%." sqref="Q13:R13 JM13:JN13 TI13:TJ13 ADE13:ADF13 ANA13:ANB13 AWW13:AWX13 BGS13:BGT13 BQO13:BQP13 CAK13:CAL13 CKG13:CKH13 CUC13:CUD13 DDY13:DDZ13 DNU13:DNV13 DXQ13:DXR13 EHM13:EHN13 ERI13:ERJ13 FBE13:FBF13 FLA13:FLB13 FUW13:FUX13 GES13:GET13 GOO13:GOP13 GYK13:GYL13 HIG13:HIH13 HSC13:HSD13 IBY13:IBZ13 ILU13:ILV13 IVQ13:IVR13 JFM13:JFN13 JPI13:JPJ13 JZE13:JZF13 KJA13:KJB13 KSW13:KSX13 LCS13:LCT13 LMO13:LMP13 LWK13:LWL13 MGG13:MGH13 MQC13:MQD13 MZY13:MZZ13 NJU13:NJV13 NTQ13:NTR13 ODM13:ODN13 ONI13:ONJ13 OXE13:OXF13 PHA13:PHB13 PQW13:PQX13 QAS13:QAT13 QKO13:QKP13 QUK13:QUL13 REG13:REH13 ROC13:ROD13 RXY13:RXZ13 SHU13:SHV13 SRQ13:SRR13 TBM13:TBN13 TLI13:TLJ13 TVE13:TVF13 UFA13:UFB13 UOW13:UOX13 UYS13:UYT13 VIO13:VIP13 VSK13:VSL13 WCG13:WCH13 WMC13:WMD13 WVY13:WVZ13 Q65549:R65549 JM65549:JN65549 TI65549:TJ65549 ADE65549:ADF65549 ANA65549:ANB65549 AWW65549:AWX65549 BGS65549:BGT65549 BQO65549:BQP65549 CAK65549:CAL65549 CKG65549:CKH65549 CUC65549:CUD65549 DDY65549:DDZ65549 DNU65549:DNV65549 DXQ65549:DXR65549 EHM65549:EHN65549 ERI65549:ERJ65549 FBE65549:FBF65549 FLA65549:FLB65549 FUW65549:FUX65549 GES65549:GET65549 GOO65549:GOP65549 GYK65549:GYL65549 HIG65549:HIH65549 HSC65549:HSD65549 IBY65549:IBZ65549 ILU65549:ILV65549 IVQ65549:IVR65549 JFM65549:JFN65549 JPI65549:JPJ65549 JZE65549:JZF65549 KJA65549:KJB65549 KSW65549:KSX65549 LCS65549:LCT65549 LMO65549:LMP65549 LWK65549:LWL65549 MGG65549:MGH65549 MQC65549:MQD65549 MZY65549:MZZ65549 NJU65549:NJV65549 NTQ65549:NTR65549 ODM65549:ODN65549 ONI65549:ONJ65549 OXE65549:OXF65549 PHA65549:PHB65549 PQW65549:PQX65549 QAS65549:QAT65549 QKO65549:QKP65549 QUK65549:QUL65549 REG65549:REH65549 ROC65549:ROD65549 RXY65549:RXZ65549 SHU65549:SHV65549 SRQ65549:SRR65549 TBM65549:TBN65549 TLI65549:TLJ65549 TVE65549:TVF65549 UFA65549:UFB65549 UOW65549:UOX65549 UYS65549:UYT65549 VIO65549:VIP65549 VSK65549:VSL65549 WCG65549:WCH65549 WMC65549:WMD65549 WVY65549:WVZ65549 Q131085:R131085 JM131085:JN131085 TI131085:TJ131085 ADE131085:ADF131085 ANA131085:ANB131085 AWW131085:AWX131085 BGS131085:BGT131085 BQO131085:BQP131085 CAK131085:CAL131085 CKG131085:CKH131085 CUC131085:CUD131085 DDY131085:DDZ131085 DNU131085:DNV131085 DXQ131085:DXR131085 EHM131085:EHN131085 ERI131085:ERJ131085 FBE131085:FBF131085 FLA131085:FLB131085 FUW131085:FUX131085 GES131085:GET131085 GOO131085:GOP131085 GYK131085:GYL131085 HIG131085:HIH131085 HSC131085:HSD131085 IBY131085:IBZ131085 ILU131085:ILV131085 IVQ131085:IVR131085 JFM131085:JFN131085 JPI131085:JPJ131085 JZE131085:JZF131085 KJA131085:KJB131085 KSW131085:KSX131085 LCS131085:LCT131085 LMO131085:LMP131085 LWK131085:LWL131085 MGG131085:MGH131085 MQC131085:MQD131085 MZY131085:MZZ131085 NJU131085:NJV131085 NTQ131085:NTR131085 ODM131085:ODN131085 ONI131085:ONJ131085 OXE131085:OXF131085 PHA131085:PHB131085 PQW131085:PQX131085 QAS131085:QAT131085 QKO131085:QKP131085 QUK131085:QUL131085 REG131085:REH131085 ROC131085:ROD131085 RXY131085:RXZ131085 SHU131085:SHV131085 SRQ131085:SRR131085 TBM131085:TBN131085 TLI131085:TLJ131085 TVE131085:TVF131085 UFA131085:UFB131085 UOW131085:UOX131085 UYS131085:UYT131085 VIO131085:VIP131085 VSK131085:VSL131085 WCG131085:WCH131085 WMC131085:WMD131085 WVY131085:WVZ131085 Q196621:R196621 JM196621:JN196621 TI196621:TJ196621 ADE196621:ADF196621 ANA196621:ANB196621 AWW196621:AWX196621 BGS196621:BGT196621 BQO196621:BQP196621 CAK196621:CAL196621 CKG196621:CKH196621 CUC196621:CUD196621 DDY196621:DDZ196621 DNU196621:DNV196621 DXQ196621:DXR196621 EHM196621:EHN196621 ERI196621:ERJ196621 FBE196621:FBF196621 FLA196621:FLB196621 FUW196621:FUX196621 GES196621:GET196621 GOO196621:GOP196621 GYK196621:GYL196621 HIG196621:HIH196621 HSC196621:HSD196621 IBY196621:IBZ196621 ILU196621:ILV196621 IVQ196621:IVR196621 JFM196621:JFN196621 JPI196621:JPJ196621 JZE196621:JZF196621 KJA196621:KJB196621 KSW196621:KSX196621 LCS196621:LCT196621 LMO196621:LMP196621 LWK196621:LWL196621 MGG196621:MGH196621 MQC196621:MQD196621 MZY196621:MZZ196621 NJU196621:NJV196621 NTQ196621:NTR196621 ODM196621:ODN196621 ONI196621:ONJ196621 OXE196621:OXF196621 PHA196621:PHB196621 PQW196621:PQX196621 QAS196621:QAT196621 QKO196621:QKP196621 QUK196621:QUL196621 REG196621:REH196621 ROC196621:ROD196621 RXY196621:RXZ196621 SHU196621:SHV196621 SRQ196621:SRR196621 TBM196621:TBN196621 TLI196621:TLJ196621 TVE196621:TVF196621 UFA196621:UFB196621 UOW196621:UOX196621 UYS196621:UYT196621 VIO196621:VIP196621 VSK196621:VSL196621 WCG196621:WCH196621 WMC196621:WMD196621 WVY196621:WVZ196621 Q262157:R262157 JM262157:JN262157 TI262157:TJ262157 ADE262157:ADF262157 ANA262157:ANB262157 AWW262157:AWX262157 BGS262157:BGT262157 BQO262157:BQP262157 CAK262157:CAL262157 CKG262157:CKH262157 CUC262157:CUD262157 DDY262157:DDZ262157 DNU262157:DNV262157 DXQ262157:DXR262157 EHM262157:EHN262157 ERI262157:ERJ262157 FBE262157:FBF262157 FLA262157:FLB262157 FUW262157:FUX262157 GES262157:GET262157 GOO262157:GOP262157 GYK262157:GYL262157 HIG262157:HIH262157 HSC262157:HSD262157 IBY262157:IBZ262157 ILU262157:ILV262157 IVQ262157:IVR262157 JFM262157:JFN262157 JPI262157:JPJ262157 JZE262157:JZF262157 KJA262157:KJB262157 KSW262157:KSX262157 LCS262157:LCT262157 LMO262157:LMP262157 LWK262157:LWL262157 MGG262157:MGH262157 MQC262157:MQD262157 MZY262157:MZZ262157 NJU262157:NJV262157 NTQ262157:NTR262157 ODM262157:ODN262157 ONI262157:ONJ262157 OXE262157:OXF262157 PHA262157:PHB262157 PQW262157:PQX262157 QAS262157:QAT262157 QKO262157:QKP262157 QUK262157:QUL262157 REG262157:REH262157 ROC262157:ROD262157 RXY262157:RXZ262157 SHU262157:SHV262157 SRQ262157:SRR262157 TBM262157:TBN262157 TLI262157:TLJ262157 TVE262157:TVF262157 UFA262157:UFB262157 UOW262157:UOX262157 UYS262157:UYT262157 VIO262157:VIP262157 VSK262157:VSL262157 WCG262157:WCH262157 WMC262157:WMD262157 WVY262157:WVZ262157 Q327693:R327693 JM327693:JN327693 TI327693:TJ327693 ADE327693:ADF327693 ANA327693:ANB327693 AWW327693:AWX327693 BGS327693:BGT327693 BQO327693:BQP327693 CAK327693:CAL327693 CKG327693:CKH327693 CUC327693:CUD327693 DDY327693:DDZ327693 DNU327693:DNV327693 DXQ327693:DXR327693 EHM327693:EHN327693 ERI327693:ERJ327693 FBE327693:FBF327693 FLA327693:FLB327693 FUW327693:FUX327693 GES327693:GET327693 GOO327693:GOP327693 GYK327693:GYL327693 HIG327693:HIH327693 HSC327693:HSD327693 IBY327693:IBZ327693 ILU327693:ILV327693 IVQ327693:IVR327693 JFM327693:JFN327693 JPI327693:JPJ327693 JZE327693:JZF327693 KJA327693:KJB327693 KSW327693:KSX327693 LCS327693:LCT327693 LMO327693:LMP327693 LWK327693:LWL327693 MGG327693:MGH327693 MQC327693:MQD327693 MZY327693:MZZ327693 NJU327693:NJV327693 NTQ327693:NTR327693 ODM327693:ODN327693 ONI327693:ONJ327693 OXE327693:OXF327693 PHA327693:PHB327693 PQW327693:PQX327693 QAS327693:QAT327693 QKO327693:QKP327693 QUK327693:QUL327693 REG327693:REH327693 ROC327693:ROD327693 RXY327693:RXZ327693 SHU327693:SHV327693 SRQ327693:SRR327693 TBM327693:TBN327693 TLI327693:TLJ327693 TVE327693:TVF327693 UFA327693:UFB327693 UOW327693:UOX327693 UYS327693:UYT327693 VIO327693:VIP327693 VSK327693:VSL327693 WCG327693:WCH327693 WMC327693:WMD327693 WVY327693:WVZ327693 Q393229:R393229 JM393229:JN393229 TI393229:TJ393229 ADE393229:ADF393229 ANA393229:ANB393229 AWW393229:AWX393229 BGS393229:BGT393229 BQO393229:BQP393229 CAK393229:CAL393229 CKG393229:CKH393229 CUC393229:CUD393229 DDY393229:DDZ393229 DNU393229:DNV393229 DXQ393229:DXR393229 EHM393229:EHN393229 ERI393229:ERJ393229 FBE393229:FBF393229 FLA393229:FLB393229 FUW393229:FUX393229 GES393229:GET393229 GOO393229:GOP393229 GYK393229:GYL393229 HIG393229:HIH393229 HSC393229:HSD393229 IBY393229:IBZ393229 ILU393229:ILV393229 IVQ393229:IVR393229 JFM393229:JFN393229 JPI393229:JPJ393229 JZE393229:JZF393229 KJA393229:KJB393229 KSW393229:KSX393229 LCS393229:LCT393229 LMO393229:LMP393229 LWK393229:LWL393229 MGG393229:MGH393229 MQC393229:MQD393229 MZY393229:MZZ393229 NJU393229:NJV393229 NTQ393229:NTR393229 ODM393229:ODN393229 ONI393229:ONJ393229 OXE393229:OXF393229 PHA393229:PHB393229 PQW393229:PQX393229 QAS393229:QAT393229 QKO393229:QKP393229 QUK393229:QUL393229 REG393229:REH393229 ROC393229:ROD393229 RXY393229:RXZ393229 SHU393229:SHV393229 SRQ393229:SRR393229 TBM393229:TBN393229 TLI393229:TLJ393229 TVE393229:TVF393229 UFA393229:UFB393229 UOW393229:UOX393229 UYS393229:UYT393229 VIO393229:VIP393229 VSK393229:VSL393229 WCG393229:WCH393229 WMC393229:WMD393229 WVY393229:WVZ393229 Q458765:R458765 JM458765:JN458765 TI458765:TJ458765 ADE458765:ADF458765 ANA458765:ANB458765 AWW458765:AWX458765 BGS458765:BGT458765 BQO458765:BQP458765 CAK458765:CAL458765 CKG458765:CKH458765 CUC458765:CUD458765 DDY458765:DDZ458765 DNU458765:DNV458765 DXQ458765:DXR458765 EHM458765:EHN458765 ERI458765:ERJ458765 FBE458765:FBF458765 FLA458765:FLB458765 FUW458765:FUX458765 GES458765:GET458765 GOO458765:GOP458765 GYK458765:GYL458765 HIG458765:HIH458765 HSC458765:HSD458765 IBY458765:IBZ458765 ILU458765:ILV458765 IVQ458765:IVR458765 JFM458765:JFN458765 JPI458765:JPJ458765 JZE458765:JZF458765 KJA458765:KJB458765 KSW458765:KSX458765 LCS458765:LCT458765 LMO458765:LMP458765 LWK458765:LWL458765 MGG458765:MGH458765 MQC458765:MQD458765 MZY458765:MZZ458765 NJU458765:NJV458765 NTQ458765:NTR458765 ODM458765:ODN458765 ONI458765:ONJ458765 OXE458765:OXF458765 PHA458765:PHB458765 PQW458765:PQX458765 QAS458765:QAT458765 QKO458765:QKP458765 QUK458765:QUL458765 REG458765:REH458765 ROC458765:ROD458765 RXY458765:RXZ458765 SHU458765:SHV458765 SRQ458765:SRR458765 TBM458765:TBN458765 TLI458765:TLJ458765 TVE458765:TVF458765 UFA458765:UFB458765 UOW458765:UOX458765 UYS458765:UYT458765 VIO458765:VIP458765 VSK458765:VSL458765 WCG458765:WCH458765 WMC458765:WMD458765 WVY458765:WVZ458765 Q524301:R524301 JM524301:JN524301 TI524301:TJ524301 ADE524301:ADF524301 ANA524301:ANB524301 AWW524301:AWX524301 BGS524301:BGT524301 BQO524301:BQP524301 CAK524301:CAL524301 CKG524301:CKH524301 CUC524301:CUD524301 DDY524301:DDZ524301 DNU524301:DNV524301 DXQ524301:DXR524301 EHM524301:EHN524301 ERI524301:ERJ524301 FBE524301:FBF524301 FLA524301:FLB524301 FUW524301:FUX524301 GES524301:GET524301 GOO524301:GOP524301 GYK524301:GYL524301 HIG524301:HIH524301 HSC524301:HSD524301 IBY524301:IBZ524301 ILU524301:ILV524301 IVQ524301:IVR524301 JFM524301:JFN524301 JPI524301:JPJ524301 JZE524301:JZF524301 KJA524301:KJB524301 KSW524301:KSX524301 LCS524301:LCT524301 LMO524301:LMP524301 LWK524301:LWL524301 MGG524301:MGH524301 MQC524301:MQD524301 MZY524301:MZZ524301 NJU524301:NJV524301 NTQ524301:NTR524301 ODM524301:ODN524301 ONI524301:ONJ524301 OXE524301:OXF524301 PHA524301:PHB524301 PQW524301:PQX524301 QAS524301:QAT524301 QKO524301:QKP524301 QUK524301:QUL524301 REG524301:REH524301 ROC524301:ROD524301 RXY524301:RXZ524301 SHU524301:SHV524301 SRQ524301:SRR524301 TBM524301:TBN524301 TLI524301:TLJ524301 TVE524301:TVF524301 UFA524301:UFB524301 UOW524301:UOX524301 UYS524301:UYT524301 VIO524301:VIP524301 VSK524301:VSL524301 WCG524301:WCH524301 WMC524301:WMD524301 WVY524301:WVZ524301 Q589837:R589837 JM589837:JN589837 TI589837:TJ589837 ADE589837:ADF589837 ANA589837:ANB589837 AWW589837:AWX589837 BGS589837:BGT589837 BQO589837:BQP589837 CAK589837:CAL589837 CKG589837:CKH589837 CUC589837:CUD589837 DDY589837:DDZ589837 DNU589837:DNV589837 DXQ589837:DXR589837 EHM589837:EHN589837 ERI589837:ERJ589837 FBE589837:FBF589837 FLA589837:FLB589837 FUW589837:FUX589837 GES589837:GET589837 GOO589837:GOP589837 GYK589837:GYL589837 HIG589837:HIH589837 HSC589837:HSD589837 IBY589837:IBZ589837 ILU589837:ILV589837 IVQ589837:IVR589837 JFM589837:JFN589837 JPI589837:JPJ589837 JZE589837:JZF589837 KJA589837:KJB589837 KSW589837:KSX589837 LCS589837:LCT589837 LMO589837:LMP589837 LWK589837:LWL589837 MGG589837:MGH589837 MQC589837:MQD589837 MZY589837:MZZ589837 NJU589837:NJV589837 NTQ589837:NTR589837 ODM589837:ODN589837 ONI589837:ONJ589837 OXE589837:OXF589837 PHA589837:PHB589837 PQW589837:PQX589837 QAS589837:QAT589837 QKO589837:QKP589837 QUK589837:QUL589837 REG589837:REH589837 ROC589837:ROD589837 RXY589837:RXZ589837 SHU589837:SHV589837 SRQ589837:SRR589837 TBM589837:TBN589837 TLI589837:TLJ589837 TVE589837:TVF589837 UFA589837:UFB589837 UOW589837:UOX589837 UYS589837:UYT589837 VIO589837:VIP589837 VSK589837:VSL589837 WCG589837:WCH589837 WMC589837:WMD589837 WVY589837:WVZ589837 Q655373:R655373 JM655373:JN655373 TI655373:TJ655373 ADE655373:ADF655373 ANA655373:ANB655373 AWW655373:AWX655373 BGS655373:BGT655373 BQO655373:BQP655373 CAK655373:CAL655373 CKG655373:CKH655373 CUC655373:CUD655373 DDY655373:DDZ655373 DNU655373:DNV655373 DXQ655373:DXR655373 EHM655373:EHN655373 ERI655373:ERJ655373 FBE655373:FBF655373 FLA655373:FLB655373 FUW655373:FUX655373 GES655373:GET655373 GOO655373:GOP655373 GYK655373:GYL655373 HIG655373:HIH655373 HSC655373:HSD655373 IBY655373:IBZ655373 ILU655373:ILV655373 IVQ655373:IVR655373 JFM655373:JFN655373 JPI655373:JPJ655373 JZE655373:JZF655373 KJA655373:KJB655373 KSW655373:KSX655373 LCS655373:LCT655373 LMO655373:LMP655373 LWK655373:LWL655373 MGG655373:MGH655373 MQC655373:MQD655373 MZY655373:MZZ655373 NJU655373:NJV655373 NTQ655373:NTR655373 ODM655373:ODN655373 ONI655373:ONJ655373 OXE655373:OXF655373 PHA655373:PHB655373 PQW655373:PQX655373 QAS655373:QAT655373 QKO655373:QKP655373 QUK655373:QUL655373 REG655373:REH655373 ROC655373:ROD655373 RXY655373:RXZ655373 SHU655373:SHV655373 SRQ655373:SRR655373 TBM655373:TBN655373 TLI655373:TLJ655373 TVE655373:TVF655373 UFA655373:UFB655373 UOW655373:UOX655373 UYS655373:UYT655373 VIO655373:VIP655373 VSK655373:VSL655373 WCG655373:WCH655373 WMC655373:WMD655373 WVY655373:WVZ655373 Q720909:R720909 JM720909:JN720909 TI720909:TJ720909 ADE720909:ADF720909 ANA720909:ANB720909 AWW720909:AWX720909 BGS720909:BGT720909 BQO720909:BQP720909 CAK720909:CAL720909 CKG720909:CKH720909 CUC720909:CUD720909 DDY720909:DDZ720909 DNU720909:DNV720909 DXQ720909:DXR720909 EHM720909:EHN720909 ERI720909:ERJ720909 FBE720909:FBF720909 FLA720909:FLB720909 FUW720909:FUX720909 GES720909:GET720909 GOO720909:GOP720909 GYK720909:GYL720909 HIG720909:HIH720909 HSC720909:HSD720909 IBY720909:IBZ720909 ILU720909:ILV720909 IVQ720909:IVR720909 JFM720909:JFN720909 JPI720909:JPJ720909 JZE720909:JZF720909 KJA720909:KJB720909 KSW720909:KSX720909 LCS720909:LCT720909 LMO720909:LMP720909 LWK720909:LWL720909 MGG720909:MGH720909 MQC720909:MQD720909 MZY720909:MZZ720909 NJU720909:NJV720909 NTQ720909:NTR720909 ODM720909:ODN720909 ONI720909:ONJ720909 OXE720909:OXF720909 PHA720909:PHB720909 PQW720909:PQX720909 QAS720909:QAT720909 QKO720909:QKP720909 QUK720909:QUL720909 REG720909:REH720909 ROC720909:ROD720909 RXY720909:RXZ720909 SHU720909:SHV720909 SRQ720909:SRR720909 TBM720909:TBN720909 TLI720909:TLJ720909 TVE720909:TVF720909 UFA720909:UFB720909 UOW720909:UOX720909 UYS720909:UYT720909 VIO720909:VIP720909 VSK720909:VSL720909 WCG720909:WCH720909 WMC720909:WMD720909 WVY720909:WVZ720909 Q786445:R786445 JM786445:JN786445 TI786445:TJ786445 ADE786445:ADF786445 ANA786445:ANB786445 AWW786445:AWX786445 BGS786445:BGT786445 BQO786445:BQP786445 CAK786445:CAL786445 CKG786445:CKH786445 CUC786445:CUD786445 DDY786445:DDZ786445 DNU786445:DNV786445 DXQ786445:DXR786445 EHM786445:EHN786445 ERI786445:ERJ786445 FBE786445:FBF786445 FLA786445:FLB786445 FUW786445:FUX786445 GES786445:GET786445 GOO786445:GOP786445 GYK786445:GYL786445 HIG786445:HIH786445 HSC786445:HSD786445 IBY786445:IBZ786445 ILU786445:ILV786445 IVQ786445:IVR786445 JFM786445:JFN786445 JPI786445:JPJ786445 JZE786445:JZF786445 KJA786445:KJB786445 KSW786445:KSX786445 LCS786445:LCT786445 LMO786445:LMP786445 LWK786445:LWL786445 MGG786445:MGH786445 MQC786445:MQD786445 MZY786445:MZZ786445 NJU786445:NJV786445 NTQ786445:NTR786445 ODM786445:ODN786445 ONI786445:ONJ786445 OXE786445:OXF786445 PHA786445:PHB786445 PQW786445:PQX786445 QAS786445:QAT786445 QKO786445:QKP786445 QUK786445:QUL786445 REG786445:REH786445 ROC786445:ROD786445 RXY786445:RXZ786445 SHU786445:SHV786445 SRQ786445:SRR786445 TBM786445:TBN786445 TLI786445:TLJ786445 TVE786445:TVF786445 UFA786445:UFB786445 UOW786445:UOX786445 UYS786445:UYT786445 VIO786445:VIP786445 VSK786445:VSL786445 WCG786445:WCH786445 WMC786445:WMD786445 WVY786445:WVZ786445 Q851981:R851981 JM851981:JN851981 TI851981:TJ851981 ADE851981:ADF851981 ANA851981:ANB851981 AWW851981:AWX851981 BGS851981:BGT851981 BQO851981:BQP851981 CAK851981:CAL851981 CKG851981:CKH851981 CUC851981:CUD851981 DDY851981:DDZ851981 DNU851981:DNV851981 DXQ851981:DXR851981 EHM851981:EHN851981 ERI851981:ERJ851981 FBE851981:FBF851981 FLA851981:FLB851981 FUW851981:FUX851981 GES851981:GET851981 GOO851981:GOP851981 GYK851981:GYL851981 HIG851981:HIH851981 HSC851981:HSD851981 IBY851981:IBZ851981 ILU851981:ILV851981 IVQ851981:IVR851981 JFM851981:JFN851981 JPI851981:JPJ851981 JZE851981:JZF851981 KJA851981:KJB851981 KSW851981:KSX851981 LCS851981:LCT851981 LMO851981:LMP851981 LWK851981:LWL851981 MGG851981:MGH851981 MQC851981:MQD851981 MZY851981:MZZ851981 NJU851981:NJV851981 NTQ851981:NTR851981 ODM851981:ODN851981 ONI851981:ONJ851981 OXE851981:OXF851981 PHA851981:PHB851981 PQW851981:PQX851981 QAS851981:QAT851981 QKO851981:QKP851981 QUK851981:QUL851981 REG851981:REH851981 ROC851981:ROD851981 RXY851981:RXZ851981 SHU851981:SHV851981 SRQ851981:SRR851981 TBM851981:TBN851981 TLI851981:TLJ851981 TVE851981:TVF851981 UFA851981:UFB851981 UOW851981:UOX851981 UYS851981:UYT851981 VIO851981:VIP851981 VSK851981:VSL851981 WCG851981:WCH851981 WMC851981:WMD851981 WVY851981:WVZ851981 Q917517:R917517 JM917517:JN917517 TI917517:TJ917517 ADE917517:ADF917517 ANA917517:ANB917517 AWW917517:AWX917517 BGS917517:BGT917517 BQO917517:BQP917517 CAK917517:CAL917517 CKG917517:CKH917517 CUC917517:CUD917517 DDY917517:DDZ917517 DNU917517:DNV917517 DXQ917517:DXR917517 EHM917517:EHN917517 ERI917517:ERJ917517 FBE917517:FBF917517 FLA917517:FLB917517 FUW917517:FUX917517 GES917517:GET917517 GOO917517:GOP917517 GYK917517:GYL917517 HIG917517:HIH917517 HSC917517:HSD917517 IBY917517:IBZ917517 ILU917517:ILV917517 IVQ917517:IVR917517 JFM917517:JFN917517 JPI917517:JPJ917517 JZE917517:JZF917517 KJA917517:KJB917517 KSW917517:KSX917517 LCS917517:LCT917517 LMO917517:LMP917517 LWK917517:LWL917517 MGG917517:MGH917517 MQC917517:MQD917517 MZY917517:MZZ917517 NJU917517:NJV917517 NTQ917517:NTR917517 ODM917517:ODN917517 ONI917517:ONJ917517 OXE917517:OXF917517 PHA917517:PHB917517 PQW917517:PQX917517 QAS917517:QAT917517 QKO917517:QKP917517 QUK917517:QUL917517 REG917517:REH917517 ROC917517:ROD917517 RXY917517:RXZ917517 SHU917517:SHV917517 SRQ917517:SRR917517 TBM917517:TBN917517 TLI917517:TLJ917517 TVE917517:TVF917517 UFA917517:UFB917517 UOW917517:UOX917517 UYS917517:UYT917517 VIO917517:VIP917517 VSK917517:VSL917517 WCG917517:WCH917517 WMC917517:WMD917517 WVY917517:WVZ917517 Q983053:R983053 JM983053:JN983053 TI983053:TJ983053 ADE983053:ADF983053 ANA983053:ANB983053 AWW983053:AWX983053 BGS983053:BGT983053 BQO983053:BQP983053 CAK983053:CAL983053 CKG983053:CKH983053 CUC983053:CUD983053 DDY983053:DDZ983053 DNU983053:DNV983053 DXQ983053:DXR983053 EHM983053:EHN983053 ERI983053:ERJ983053 FBE983053:FBF983053 FLA983053:FLB983053 FUW983053:FUX983053 GES983053:GET983053 GOO983053:GOP983053 GYK983053:GYL983053 HIG983053:HIH983053 HSC983053:HSD983053 IBY983053:IBZ983053 ILU983053:ILV983053 IVQ983053:IVR983053 JFM983053:JFN983053 JPI983053:JPJ983053 JZE983053:JZF983053 KJA983053:KJB983053 KSW983053:KSX983053 LCS983053:LCT983053 LMO983053:LMP983053 LWK983053:LWL983053 MGG983053:MGH983053 MQC983053:MQD983053 MZY983053:MZZ983053 NJU983053:NJV983053 NTQ983053:NTR983053 ODM983053:ODN983053 ONI983053:ONJ983053 OXE983053:OXF983053 PHA983053:PHB983053 PQW983053:PQX983053 QAS983053:QAT983053 QKO983053:QKP983053 QUK983053:QUL983053 REG983053:REH983053 ROC983053:ROD983053 RXY983053:RXZ983053 SHU983053:SHV983053 SRQ983053:SRR983053 TBM983053:TBN983053 TLI983053:TLJ983053 TVE983053:TVF983053 UFA983053:UFB983053 UOW983053:UOX983053 UYS983053:UYT983053 VIO983053:VIP983053 VSK983053:VSL983053 WCG983053:WCH983053 WMC983053:WMD983053 WVY983053:WVZ983053">
      <formula1>0</formula1>
      <formula2>1</formula2>
    </dataValidation>
    <dataValidation type="decimal" allowBlank="1" showErrorMessage="1" errorTitle="Erro de valores" error="Digite um valor maior do que 0." sqref="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formula1>0</formula1>
      <formula2>1</formula2>
    </dataValidation>
    <dataValidation operator="greaterThanOrEqual" allowBlank="1" showErrorMessage="1" errorTitle="Erro de valores" error="Digite um valor igual a 0% ou 2%." sqref="N25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formula1>0</formula1>
      <formula2>0</formula2>
    </dataValidation>
    <dataValidation type="list" allowBlank="1" showErrorMessage="1" sqref="I11:P11 JE11:JL11 TA11:TH11 ACW11:ADD11 AMS11:AMZ11 AWO11:AWV11 BGK11:BGR11 BQG11:BQN11 CAC11:CAJ11 CJY11:CKF11 CTU11:CUB11 DDQ11:DDX11 DNM11:DNT11 DXI11:DXP11 EHE11:EHL11 ERA11:ERH11 FAW11:FBD11 FKS11:FKZ11 FUO11:FUV11 GEK11:GER11 GOG11:GON11 GYC11:GYJ11 HHY11:HIF11 HRU11:HSB11 IBQ11:IBX11 ILM11:ILT11 IVI11:IVP11 JFE11:JFL11 JPA11:JPH11 JYW11:JZD11 KIS11:KIZ11 KSO11:KSV11 LCK11:LCR11 LMG11:LMN11 LWC11:LWJ11 MFY11:MGF11 MPU11:MQB11 MZQ11:MZX11 NJM11:NJT11 NTI11:NTP11 ODE11:ODL11 ONA11:ONH11 OWW11:OXD11 PGS11:PGZ11 PQO11:PQV11 QAK11:QAR11 QKG11:QKN11 QUC11:QUJ11 RDY11:REF11 RNU11:ROB11 RXQ11:RXX11 SHM11:SHT11 SRI11:SRP11 TBE11:TBL11 TLA11:TLH11 TUW11:TVD11 UES11:UEZ11 UOO11:UOV11 UYK11:UYR11 VIG11:VIN11 VSC11:VSJ11 WBY11:WCF11 WLU11:WMB11 WVQ11:WVX11 I65547:P65547 JE65547:JL65547 TA65547:TH65547 ACW65547:ADD65547 AMS65547:AMZ65547 AWO65547:AWV65547 BGK65547:BGR65547 BQG65547:BQN65547 CAC65547:CAJ65547 CJY65547:CKF65547 CTU65547:CUB65547 DDQ65547:DDX65547 DNM65547:DNT65547 DXI65547:DXP65547 EHE65547:EHL65547 ERA65547:ERH65547 FAW65547:FBD65547 FKS65547:FKZ65547 FUO65547:FUV65547 GEK65547:GER65547 GOG65547:GON65547 GYC65547:GYJ65547 HHY65547:HIF65547 HRU65547:HSB65547 IBQ65547:IBX65547 ILM65547:ILT65547 IVI65547:IVP65547 JFE65547:JFL65547 JPA65547:JPH65547 JYW65547:JZD65547 KIS65547:KIZ65547 KSO65547:KSV65547 LCK65547:LCR65547 LMG65547:LMN65547 LWC65547:LWJ65547 MFY65547:MGF65547 MPU65547:MQB65547 MZQ65547:MZX65547 NJM65547:NJT65547 NTI65547:NTP65547 ODE65547:ODL65547 ONA65547:ONH65547 OWW65547:OXD65547 PGS65547:PGZ65547 PQO65547:PQV65547 QAK65547:QAR65547 QKG65547:QKN65547 QUC65547:QUJ65547 RDY65547:REF65547 RNU65547:ROB65547 RXQ65547:RXX65547 SHM65547:SHT65547 SRI65547:SRP65547 TBE65547:TBL65547 TLA65547:TLH65547 TUW65547:TVD65547 UES65547:UEZ65547 UOO65547:UOV65547 UYK65547:UYR65547 VIG65547:VIN65547 VSC65547:VSJ65547 WBY65547:WCF65547 WLU65547:WMB65547 WVQ65547:WVX65547 I131083:P131083 JE131083:JL131083 TA131083:TH131083 ACW131083:ADD131083 AMS131083:AMZ131083 AWO131083:AWV131083 BGK131083:BGR131083 BQG131083:BQN131083 CAC131083:CAJ131083 CJY131083:CKF131083 CTU131083:CUB131083 DDQ131083:DDX131083 DNM131083:DNT131083 DXI131083:DXP131083 EHE131083:EHL131083 ERA131083:ERH131083 FAW131083:FBD131083 FKS131083:FKZ131083 FUO131083:FUV131083 GEK131083:GER131083 GOG131083:GON131083 GYC131083:GYJ131083 HHY131083:HIF131083 HRU131083:HSB131083 IBQ131083:IBX131083 ILM131083:ILT131083 IVI131083:IVP131083 JFE131083:JFL131083 JPA131083:JPH131083 JYW131083:JZD131083 KIS131083:KIZ131083 KSO131083:KSV131083 LCK131083:LCR131083 LMG131083:LMN131083 LWC131083:LWJ131083 MFY131083:MGF131083 MPU131083:MQB131083 MZQ131083:MZX131083 NJM131083:NJT131083 NTI131083:NTP131083 ODE131083:ODL131083 ONA131083:ONH131083 OWW131083:OXD131083 PGS131083:PGZ131083 PQO131083:PQV131083 QAK131083:QAR131083 QKG131083:QKN131083 QUC131083:QUJ131083 RDY131083:REF131083 RNU131083:ROB131083 RXQ131083:RXX131083 SHM131083:SHT131083 SRI131083:SRP131083 TBE131083:TBL131083 TLA131083:TLH131083 TUW131083:TVD131083 UES131083:UEZ131083 UOO131083:UOV131083 UYK131083:UYR131083 VIG131083:VIN131083 VSC131083:VSJ131083 WBY131083:WCF131083 WLU131083:WMB131083 WVQ131083:WVX131083 I196619:P196619 JE196619:JL196619 TA196619:TH196619 ACW196619:ADD196619 AMS196619:AMZ196619 AWO196619:AWV196619 BGK196619:BGR196619 BQG196619:BQN196619 CAC196619:CAJ196619 CJY196619:CKF196619 CTU196619:CUB196619 DDQ196619:DDX196619 DNM196619:DNT196619 DXI196619:DXP196619 EHE196619:EHL196619 ERA196619:ERH196619 FAW196619:FBD196619 FKS196619:FKZ196619 FUO196619:FUV196619 GEK196619:GER196619 GOG196619:GON196619 GYC196619:GYJ196619 HHY196619:HIF196619 HRU196619:HSB196619 IBQ196619:IBX196619 ILM196619:ILT196619 IVI196619:IVP196619 JFE196619:JFL196619 JPA196619:JPH196619 JYW196619:JZD196619 KIS196619:KIZ196619 KSO196619:KSV196619 LCK196619:LCR196619 LMG196619:LMN196619 LWC196619:LWJ196619 MFY196619:MGF196619 MPU196619:MQB196619 MZQ196619:MZX196619 NJM196619:NJT196619 NTI196619:NTP196619 ODE196619:ODL196619 ONA196619:ONH196619 OWW196619:OXD196619 PGS196619:PGZ196619 PQO196619:PQV196619 QAK196619:QAR196619 QKG196619:QKN196619 QUC196619:QUJ196619 RDY196619:REF196619 RNU196619:ROB196619 RXQ196619:RXX196619 SHM196619:SHT196619 SRI196619:SRP196619 TBE196619:TBL196619 TLA196619:TLH196619 TUW196619:TVD196619 UES196619:UEZ196619 UOO196619:UOV196619 UYK196619:UYR196619 VIG196619:VIN196619 VSC196619:VSJ196619 WBY196619:WCF196619 WLU196619:WMB196619 WVQ196619:WVX196619 I262155:P262155 JE262155:JL262155 TA262155:TH262155 ACW262155:ADD262155 AMS262155:AMZ262155 AWO262155:AWV262155 BGK262155:BGR262155 BQG262155:BQN262155 CAC262155:CAJ262155 CJY262155:CKF262155 CTU262155:CUB262155 DDQ262155:DDX262155 DNM262155:DNT262155 DXI262155:DXP262155 EHE262155:EHL262155 ERA262155:ERH262155 FAW262155:FBD262155 FKS262155:FKZ262155 FUO262155:FUV262155 GEK262155:GER262155 GOG262155:GON262155 GYC262155:GYJ262155 HHY262155:HIF262155 HRU262155:HSB262155 IBQ262155:IBX262155 ILM262155:ILT262155 IVI262155:IVP262155 JFE262155:JFL262155 JPA262155:JPH262155 JYW262155:JZD262155 KIS262155:KIZ262155 KSO262155:KSV262155 LCK262155:LCR262155 LMG262155:LMN262155 LWC262155:LWJ262155 MFY262155:MGF262155 MPU262155:MQB262155 MZQ262155:MZX262155 NJM262155:NJT262155 NTI262155:NTP262155 ODE262155:ODL262155 ONA262155:ONH262155 OWW262155:OXD262155 PGS262155:PGZ262155 PQO262155:PQV262155 QAK262155:QAR262155 QKG262155:QKN262155 QUC262155:QUJ262155 RDY262155:REF262155 RNU262155:ROB262155 RXQ262155:RXX262155 SHM262155:SHT262155 SRI262155:SRP262155 TBE262155:TBL262155 TLA262155:TLH262155 TUW262155:TVD262155 UES262155:UEZ262155 UOO262155:UOV262155 UYK262155:UYR262155 VIG262155:VIN262155 VSC262155:VSJ262155 WBY262155:WCF262155 WLU262155:WMB262155 WVQ262155:WVX262155 I327691:P327691 JE327691:JL327691 TA327691:TH327691 ACW327691:ADD327691 AMS327691:AMZ327691 AWO327691:AWV327691 BGK327691:BGR327691 BQG327691:BQN327691 CAC327691:CAJ327691 CJY327691:CKF327691 CTU327691:CUB327691 DDQ327691:DDX327691 DNM327691:DNT327691 DXI327691:DXP327691 EHE327691:EHL327691 ERA327691:ERH327691 FAW327691:FBD327691 FKS327691:FKZ327691 FUO327691:FUV327691 GEK327691:GER327691 GOG327691:GON327691 GYC327691:GYJ327691 HHY327691:HIF327691 HRU327691:HSB327691 IBQ327691:IBX327691 ILM327691:ILT327691 IVI327691:IVP327691 JFE327691:JFL327691 JPA327691:JPH327691 JYW327691:JZD327691 KIS327691:KIZ327691 KSO327691:KSV327691 LCK327691:LCR327691 LMG327691:LMN327691 LWC327691:LWJ327691 MFY327691:MGF327691 MPU327691:MQB327691 MZQ327691:MZX327691 NJM327691:NJT327691 NTI327691:NTP327691 ODE327691:ODL327691 ONA327691:ONH327691 OWW327691:OXD327691 PGS327691:PGZ327691 PQO327691:PQV327691 QAK327691:QAR327691 QKG327691:QKN327691 QUC327691:QUJ327691 RDY327691:REF327691 RNU327691:ROB327691 RXQ327691:RXX327691 SHM327691:SHT327691 SRI327691:SRP327691 TBE327691:TBL327691 TLA327691:TLH327691 TUW327691:TVD327691 UES327691:UEZ327691 UOO327691:UOV327691 UYK327691:UYR327691 VIG327691:VIN327691 VSC327691:VSJ327691 WBY327691:WCF327691 WLU327691:WMB327691 WVQ327691:WVX327691 I393227:P393227 JE393227:JL393227 TA393227:TH393227 ACW393227:ADD393227 AMS393227:AMZ393227 AWO393227:AWV393227 BGK393227:BGR393227 BQG393227:BQN393227 CAC393227:CAJ393227 CJY393227:CKF393227 CTU393227:CUB393227 DDQ393227:DDX393227 DNM393227:DNT393227 DXI393227:DXP393227 EHE393227:EHL393227 ERA393227:ERH393227 FAW393227:FBD393227 FKS393227:FKZ393227 FUO393227:FUV393227 GEK393227:GER393227 GOG393227:GON393227 GYC393227:GYJ393227 HHY393227:HIF393227 HRU393227:HSB393227 IBQ393227:IBX393227 ILM393227:ILT393227 IVI393227:IVP393227 JFE393227:JFL393227 JPA393227:JPH393227 JYW393227:JZD393227 KIS393227:KIZ393227 KSO393227:KSV393227 LCK393227:LCR393227 LMG393227:LMN393227 LWC393227:LWJ393227 MFY393227:MGF393227 MPU393227:MQB393227 MZQ393227:MZX393227 NJM393227:NJT393227 NTI393227:NTP393227 ODE393227:ODL393227 ONA393227:ONH393227 OWW393227:OXD393227 PGS393227:PGZ393227 PQO393227:PQV393227 QAK393227:QAR393227 QKG393227:QKN393227 QUC393227:QUJ393227 RDY393227:REF393227 RNU393227:ROB393227 RXQ393227:RXX393227 SHM393227:SHT393227 SRI393227:SRP393227 TBE393227:TBL393227 TLA393227:TLH393227 TUW393227:TVD393227 UES393227:UEZ393227 UOO393227:UOV393227 UYK393227:UYR393227 VIG393227:VIN393227 VSC393227:VSJ393227 WBY393227:WCF393227 WLU393227:WMB393227 WVQ393227:WVX393227 I458763:P458763 JE458763:JL458763 TA458763:TH458763 ACW458763:ADD458763 AMS458763:AMZ458763 AWO458763:AWV458763 BGK458763:BGR458763 BQG458763:BQN458763 CAC458763:CAJ458763 CJY458763:CKF458763 CTU458763:CUB458763 DDQ458763:DDX458763 DNM458763:DNT458763 DXI458763:DXP458763 EHE458763:EHL458763 ERA458763:ERH458763 FAW458763:FBD458763 FKS458763:FKZ458763 FUO458763:FUV458763 GEK458763:GER458763 GOG458763:GON458763 GYC458763:GYJ458763 HHY458763:HIF458763 HRU458763:HSB458763 IBQ458763:IBX458763 ILM458763:ILT458763 IVI458763:IVP458763 JFE458763:JFL458763 JPA458763:JPH458763 JYW458763:JZD458763 KIS458763:KIZ458763 KSO458763:KSV458763 LCK458763:LCR458763 LMG458763:LMN458763 LWC458763:LWJ458763 MFY458763:MGF458763 MPU458763:MQB458763 MZQ458763:MZX458763 NJM458763:NJT458763 NTI458763:NTP458763 ODE458763:ODL458763 ONA458763:ONH458763 OWW458763:OXD458763 PGS458763:PGZ458763 PQO458763:PQV458763 QAK458763:QAR458763 QKG458763:QKN458763 QUC458763:QUJ458763 RDY458763:REF458763 RNU458763:ROB458763 RXQ458763:RXX458763 SHM458763:SHT458763 SRI458763:SRP458763 TBE458763:TBL458763 TLA458763:TLH458763 TUW458763:TVD458763 UES458763:UEZ458763 UOO458763:UOV458763 UYK458763:UYR458763 VIG458763:VIN458763 VSC458763:VSJ458763 WBY458763:WCF458763 WLU458763:WMB458763 WVQ458763:WVX458763 I524299:P524299 JE524299:JL524299 TA524299:TH524299 ACW524299:ADD524299 AMS524299:AMZ524299 AWO524299:AWV524299 BGK524299:BGR524299 BQG524299:BQN524299 CAC524299:CAJ524299 CJY524299:CKF524299 CTU524299:CUB524299 DDQ524299:DDX524299 DNM524299:DNT524299 DXI524299:DXP524299 EHE524299:EHL524299 ERA524299:ERH524299 FAW524299:FBD524299 FKS524299:FKZ524299 FUO524299:FUV524299 GEK524299:GER524299 GOG524299:GON524299 GYC524299:GYJ524299 HHY524299:HIF524299 HRU524299:HSB524299 IBQ524299:IBX524299 ILM524299:ILT524299 IVI524299:IVP524299 JFE524299:JFL524299 JPA524299:JPH524299 JYW524299:JZD524299 KIS524299:KIZ524299 KSO524299:KSV524299 LCK524299:LCR524299 LMG524299:LMN524299 LWC524299:LWJ524299 MFY524299:MGF524299 MPU524299:MQB524299 MZQ524299:MZX524299 NJM524299:NJT524299 NTI524299:NTP524299 ODE524299:ODL524299 ONA524299:ONH524299 OWW524299:OXD524299 PGS524299:PGZ524299 PQO524299:PQV524299 QAK524299:QAR524299 QKG524299:QKN524299 QUC524299:QUJ524299 RDY524299:REF524299 RNU524299:ROB524299 RXQ524299:RXX524299 SHM524299:SHT524299 SRI524299:SRP524299 TBE524299:TBL524299 TLA524299:TLH524299 TUW524299:TVD524299 UES524299:UEZ524299 UOO524299:UOV524299 UYK524299:UYR524299 VIG524299:VIN524299 VSC524299:VSJ524299 WBY524299:WCF524299 WLU524299:WMB524299 WVQ524299:WVX524299 I589835:P589835 JE589835:JL589835 TA589835:TH589835 ACW589835:ADD589835 AMS589835:AMZ589835 AWO589835:AWV589835 BGK589835:BGR589835 BQG589835:BQN589835 CAC589835:CAJ589835 CJY589835:CKF589835 CTU589835:CUB589835 DDQ589835:DDX589835 DNM589835:DNT589835 DXI589835:DXP589835 EHE589835:EHL589835 ERA589835:ERH589835 FAW589835:FBD589835 FKS589835:FKZ589835 FUO589835:FUV589835 GEK589835:GER589835 GOG589835:GON589835 GYC589835:GYJ589835 HHY589835:HIF589835 HRU589835:HSB589835 IBQ589835:IBX589835 ILM589835:ILT589835 IVI589835:IVP589835 JFE589835:JFL589835 JPA589835:JPH589835 JYW589835:JZD589835 KIS589835:KIZ589835 KSO589835:KSV589835 LCK589835:LCR589835 LMG589835:LMN589835 LWC589835:LWJ589835 MFY589835:MGF589835 MPU589835:MQB589835 MZQ589835:MZX589835 NJM589835:NJT589835 NTI589835:NTP589835 ODE589835:ODL589835 ONA589835:ONH589835 OWW589835:OXD589835 PGS589835:PGZ589835 PQO589835:PQV589835 QAK589835:QAR589835 QKG589835:QKN589835 QUC589835:QUJ589835 RDY589835:REF589835 RNU589835:ROB589835 RXQ589835:RXX589835 SHM589835:SHT589835 SRI589835:SRP589835 TBE589835:TBL589835 TLA589835:TLH589835 TUW589835:TVD589835 UES589835:UEZ589835 UOO589835:UOV589835 UYK589835:UYR589835 VIG589835:VIN589835 VSC589835:VSJ589835 WBY589835:WCF589835 WLU589835:WMB589835 WVQ589835:WVX589835 I655371:P655371 JE655371:JL655371 TA655371:TH655371 ACW655371:ADD655371 AMS655371:AMZ655371 AWO655371:AWV655371 BGK655371:BGR655371 BQG655371:BQN655371 CAC655371:CAJ655371 CJY655371:CKF655371 CTU655371:CUB655371 DDQ655371:DDX655371 DNM655371:DNT655371 DXI655371:DXP655371 EHE655371:EHL655371 ERA655371:ERH655371 FAW655371:FBD655371 FKS655371:FKZ655371 FUO655371:FUV655371 GEK655371:GER655371 GOG655371:GON655371 GYC655371:GYJ655371 HHY655371:HIF655371 HRU655371:HSB655371 IBQ655371:IBX655371 ILM655371:ILT655371 IVI655371:IVP655371 JFE655371:JFL655371 JPA655371:JPH655371 JYW655371:JZD655371 KIS655371:KIZ655371 KSO655371:KSV655371 LCK655371:LCR655371 LMG655371:LMN655371 LWC655371:LWJ655371 MFY655371:MGF655371 MPU655371:MQB655371 MZQ655371:MZX655371 NJM655371:NJT655371 NTI655371:NTP655371 ODE655371:ODL655371 ONA655371:ONH655371 OWW655371:OXD655371 PGS655371:PGZ655371 PQO655371:PQV655371 QAK655371:QAR655371 QKG655371:QKN655371 QUC655371:QUJ655371 RDY655371:REF655371 RNU655371:ROB655371 RXQ655371:RXX655371 SHM655371:SHT655371 SRI655371:SRP655371 TBE655371:TBL655371 TLA655371:TLH655371 TUW655371:TVD655371 UES655371:UEZ655371 UOO655371:UOV655371 UYK655371:UYR655371 VIG655371:VIN655371 VSC655371:VSJ655371 WBY655371:WCF655371 WLU655371:WMB655371 WVQ655371:WVX655371 I720907:P720907 JE720907:JL720907 TA720907:TH720907 ACW720907:ADD720907 AMS720907:AMZ720907 AWO720907:AWV720907 BGK720907:BGR720907 BQG720907:BQN720907 CAC720907:CAJ720907 CJY720907:CKF720907 CTU720907:CUB720907 DDQ720907:DDX720907 DNM720907:DNT720907 DXI720907:DXP720907 EHE720907:EHL720907 ERA720907:ERH720907 FAW720907:FBD720907 FKS720907:FKZ720907 FUO720907:FUV720907 GEK720907:GER720907 GOG720907:GON720907 GYC720907:GYJ720907 HHY720907:HIF720907 HRU720907:HSB720907 IBQ720907:IBX720907 ILM720907:ILT720907 IVI720907:IVP720907 JFE720907:JFL720907 JPA720907:JPH720907 JYW720907:JZD720907 KIS720907:KIZ720907 KSO720907:KSV720907 LCK720907:LCR720907 LMG720907:LMN720907 LWC720907:LWJ720907 MFY720907:MGF720907 MPU720907:MQB720907 MZQ720907:MZX720907 NJM720907:NJT720907 NTI720907:NTP720907 ODE720907:ODL720907 ONA720907:ONH720907 OWW720907:OXD720907 PGS720907:PGZ720907 PQO720907:PQV720907 QAK720907:QAR720907 QKG720907:QKN720907 QUC720907:QUJ720907 RDY720907:REF720907 RNU720907:ROB720907 RXQ720907:RXX720907 SHM720907:SHT720907 SRI720907:SRP720907 TBE720907:TBL720907 TLA720907:TLH720907 TUW720907:TVD720907 UES720907:UEZ720907 UOO720907:UOV720907 UYK720907:UYR720907 VIG720907:VIN720907 VSC720907:VSJ720907 WBY720907:WCF720907 WLU720907:WMB720907 WVQ720907:WVX720907 I786443:P786443 JE786443:JL786443 TA786443:TH786443 ACW786443:ADD786443 AMS786443:AMZ786443 AWO786443:AWV786443 BGK786443:BGR786443 BQG786443:BQN786443 CAC786443:CAJ786443 CJY786443:CKF786443 CTU786443:CUB786443 DDQ786443:DDX786443 DNM786443:DNT786443 DXI786443:DXP786443 EHE786443:EHL786443 ERA786443:ERH786443 FAW786443:FBD786443 FKS786443:FKZ786443 FUO786443:FUV786443 GEK786443:GER786443 GOG786443:GON786443 GYC786443:GYJ786443 HHY786443:HIF786443 HRU786443:HSB786443 IBQ786443:IBX786443 ILM786443:ILT786443 IVI786443:IVP786443 JFE786443:JFL786443 JPA786443:JPH786443 JYW786443:JZD786443 KIS786443:KIZ786443 KSO786443:KSV786443 LCK786443:LCR786443 LMG786443:LMN786443 LWC786443:LWJ786443 MFY786443:MGF786443 MPU786443:MQB786443 MZQ786443:MZX786443 NJM786443:NJT786443 NTI786443:NTP786443 ODE786443:ODL786443 ONA786443:ONH786443 OWW786443:OXD786443 PGS786443:PGZ786443 PQO786443:PQV786443 QAK786443:QAR786443 QKG786443:QKN786443 QUC786443:QUJ786443 RDY786443:REF786443 RNU786443:ROB786443 RXQ786443:RXX786443 SHM786443:SHT786443 SRI786443:SRP786443 TBE786443:TBL786443 TLA786443:TLH786443 TUW786443:TVD786443 UES786443:UEZ786443 UOO786443:UOV786443 UYK786443:UYR786443 VIG786443:VIN786443 VSC786443:VSJ786443 WBY786443:WCF786443 WLU786443:WMB786443 WVQ786443:WVX786443 I851979:P851979 JE851979:JL851979 TA851979:TH851979 ACW851979:ADD851979 AMS851979:AMZ851979 AWO851979:AWV851979 BGK851979:BGR851979 BQG851979:BQN851979 CAC851979:CAJ851979 CJY851979:CKF851979 CTU851979:CUB851979 DDQ851979:DDX851979 DNM851979:DNT851979 DXI851979:DXP851979 EHE851979:EHL851979 ERA851979:ERH851979 FAW851979:FBD851979 FKS851979:FKZ851979 FUO851979:FUV851979 GEK851979:GER851979 GOG851979:GON851979 GYC851979:GYJ851979 HHY851979:HIF851979 HRU851979:HSB851979 IBQ851979:IBX851979 ILM851979:ILT851979 IVI851979:IVP851979 JFE851979:JFL851979 JPA851979:JPH851979 JYW851979:JZD851979 KIS851979:KIZ851979 KSO851979:KSV851979 LCK851979:LCR851979 LMG851979:LMN851979 LWC851979:LWJ851979 MFY851979:MGF851979 MPU851979:MQB851979 MZQ851979:MZX851979 NJM851979:NJT851979 NTI851979:NTP851979 ODE851979:ODL851979 ONA851979:ONH851979 OWW851979:OXD851979 PGS851979:PGZ851979 PQO851979:PQV851979 QAK851979:QAR851979 QKG851979:QKN851979 QUC851979:QUJ851979 RDY851979:REF851979 RNU851979:ROB851979 RXQ851979:RXX851979 SHM851979:SHT851979 SRI851979:SRP851979 TBE851979:TBL851979 TLA851979:TLH851979 TUW851979:TVD851979 UES851979:UEZ851979 UOO851979:UOV851979 UYK851979:UYR851979 VIG851979:VIN851979 VSC851979:VSJ851979 WBY851979:WCF851979 WLU851979:WMB851979 WVQ851979:WVX851979 I917515:P917515 JE917515:JL917515 TA917515:TH917515 ACW917515:ADD917515 AMS917515:AMZ917515 AWO917515:AWV917515 BGK917515:BGR917515 BQG917515:BQN917515 CAC917515:CAJ917515 CJY917515:CKF917515 CTU917515:CUB917515 DDQ917515:DDX917515 DNM917515:DNT917515 DXI917515:DXP917515 EHE917515:EHL917515 ERA917515:ERH917515 FAW917515:FBD917515 FKS917515:FKZ917515 FUO917515:FUV917515 GEK917515:GER917515 GOG917515:GON917515 GYC917515:GYJ917515 HHY917515:HIF917515 HRU917515:HSB917515 IBQ917515:IBX917515 ILM917515:ILT917515 IVI917515:IVP917515 JFE917515:JFL917515 JPA917515:JPH917515 JYW917515:JZD917515 KIS917515:KIZ917515 KSO917515:KSV917515 LCK917515:LCR917515 LMG917515:LMN917515 LWC917515:LWJ917515 MFY917515:MGF917515 MPU917515:MQB917515 MZQ917515:MZX917515 NJM917515:NJT917515 NTI917515:NTP917515 ODE917515:ODL917515 ONA917515:ONH917515 OWW917515:OXD917515 PGS917515:PGZ917515 PQO917515:PQV917515 QAK917515:QAR917515 QKG917515:QKN917515 QUC917515:QUJ917515 RDY917515:REF917515 RNU917515:ROB917515 RXQ917515:RXX917515 SHM917515:SHT917515 SRI917515:SRP917515 TBE917515:TBL917515 TLA917515:TLH917515 TUW917515:TVD917515 UES917515:UEZ917515 UOO917515:UOV917515 UYK917515:UYR917515 VIG917515:VIN917515 VSC917515:VSJ917515 WBY917515:WCF917515 WLU917515:WMB917515 WVQ917515:WVX917515 I983051:P983051 JE983051:JL983051 TA983051:TH983051 ACW983051:ADD983051 AMS983051:AMZ983051 AWO983051:AWV983051 BGK983051:BGR983051 BQG983051:BQN983051 CAC983051:CAJ983051 CJY983051:CKF983051 CTU983051:CUB983051 DDQ983051:DDX983051 DNM983051:DNT983051 DXI983051:DXP983051 EHE983051:EHL983051 ERA983051:ERH983051 FAW983051:FBD983051 FKS983051:FKZ983051 FUO983051:FUV983051 GEK983051:GER983051 GOG983051:GON983051 GYC983051:GYJ983051 HHY983051:HIF983051 HRU983051:HSB983051 IBQ983051:IBX983051 ILM983051:ILT983051 IVI983051:IVP983051 JFE983051:JFL983051 JPA983051:JPH983051 JYW983051:JZD983051 KIS983051:KIZ983051 KSO983051:KSV983051 LCK983051:LCR983051 LMG983051:LMN983051 LWC983051:LWJ983051 MFY983051:MGF983051 MPU983051:MQB983051 MZQ983051:MZX983051 NJM983051:NJT983051 NTI983051:NTP983051 ODE983051:ODL983051 ONA983051:ONH983051 OWW983051:OXD983051 PGS983051:PGZ983051 PQO983051:PQV983051 QAK983051:QAR983051 QKG983051:QKN983051 QUC983051:QUJ983051 RDY983051:REF983051 RNU983051:ROB983051 RXQ983051:RXX983051 SHM983051:SHT983051 SRI983051:SRP983051 TBE983051:TBL983051 TLA983051:TLH983051 TUW983051:TVD983051 UES983051:UEZ983051 UOO983051:UOV983051 UYK983051:UYR983051 VIG983051:VIN983051 VSC983051:VSJ983051 WBY983051:WCF983051 WLU983051:WMB983051 WVQ983051:WVX983051">
      <formula1>$A$52:$A$58</formula1>
      <formula2>0</formula2>
    </dataValidation>
    <dataValidation type="list" allowBlank="1" showErrorMessage="1" sqref="Q11:R11 JM11:JN11 TI11:TJ11 ADE11:ADF11 ANA11:ANB11 AWW11:AWX11 BGS11:BGT11 BQO11:BQP11 CAK11:CAL11 CKG11:CKH11 CUC11:CUD11 DDY11:DDZ11 DNU11:DNV11 DXQ11:DXR11 EHM11:EHN11 ERI11:ERJ11 FBE11:FBF11 FLA11:FLB11 FUW11:FUX11 GES11:GET11 GOO11:GOP11 GYK11:GYL11 HIG11:HIH11 HSC11:HSD11 IBY11:IBZ11 ILU11:ILV11 IVQ11:IVR11 JFM11:JFN11 JPI11:JPJ11 JZE11:JZF11 KJA11:KJB11 KSW11:KSX11 LCS11:LCT11 LMO11:LMP11 LWK11:LWL11 MGG11:MGH11 MQC11:MQD11 MZY11:MZZ11 NJU11:NJV11 NTQ11:NTR11 ODM11:ODN11 ONI11:ONJ11 OXE11:OXF11 PHA11:PHB11 PQW11:PQX11 QAS11:QAT11 QKO11:QKP11 QUK11:QUL11 REG11:REH11 ROC11:ROD11 RXY11:RXZ11 SHU11:SHV11 SRQ11:SRR11 TBM11:TBN11 TLI11:TLJ11 TVE11:TVF11 UFA11:UFB11 UOW11:UOX11 UYS11:UYT11 VIO11:VIP11 VSK11:VSL11 WCG11:WCH11 WMC11:WMD11 WVY11:WVZ11 Q65547:R65547 JM65547:JN65547 TI65547:TJ65547 ADE65547:ADF65547 ANA65547:ANB65547 AWW65547:AWX65547 BGS65547:BGT65547 BQO65547:BQP65547 CAK65547:CAL65547 CKG65547:CKH65547 CUC65547:CUD65547 DDY65547:DDZ65547 DNU65547:DNV65547 DXQ65547:DXR65547 EHM65547:EHN65547 ERI65547:ERJ65547 FBE65547:FBF65547 FLA65547:FLB65547 FUW65547:FUX65547 GES65547:GET65547 GOO65547:GOP65547 GYK65547:GYL65547 HIG65547:HIH65547 HSC65547:HSD65547 IBY65547:IBZ65547 ILU65547:ILV65547 IVQ65547:IVR65547 JFM65547:JFN65547 JPI65547:JPJ65547 JZE65547:JZF65547 KJA65547:KJB65547 KSW65547:KSX65547 LCS65547:LCT65547 LMO65547:LMP65547 LWK65547:LWL65547 MGG65547:MGH65547 MQC65547:MQD65547 MZY65547:MZZ65547 NJU65547:NJV65547 NTQ65547:NTR65547 ODM65547:ODN65547 ONI65547:ONJ65547 OXE65547:OXF65547 PHA65547:PHB65547 PQW65547:PQX65547 QAS65547:QAT65547 QKO65547:QKP65547 QUK65547:QUL65547 REG65547:REH65547 ROC65547:ROD65547 RXY65547:RXZ65547 SHU65547:SHV65547 SRQ65547:SRR65547 TBM65547:TBN65547 TLI65547:TLJ65547 TVE65547:TVF65547 UFA65547:UFB65547 UOW65547:UOX65547 UYS65547:UYT65547 VIO65547:VIP65547 VSK65547:VSL65547 WCG65547:WCH65547 WMC65547:WMD65547 WVY65547:WVZ65547 Q131083:R131083 JM131083:JN131083 TI131083:TJ131083 ADE131083:ADF131083 ANA131083:ANB131083 AWW131083:AWX131083 BGS131083:BGT131083 BQO131083:BQP131083 CAK131083:CAL131083 CKG131083:CKH131083 CUC131083:CUD131083 DDY131083:DDZ131083 DNU131083:DNV131083 DXQ131083:DXR131083 EHM131083:EHN131083 ERI131083:ERJ131083 FBE131083:FBF131083 FLA131083:FLB131083 FUW131083:FUX131083 GES131083:GET131083 GOO131083:GOP131083 GYK131083:GYL131083 HIG131083:HIH131083 HSC131083:HSD131083 IBY131083:IBZ131083 ILU131083:ILV131083 IVQ131083:IVR131083 JFM131083:JFN131083 JPI131083:JPJ131083 JZE131083:JZF131083 KJA131083:KJB131083 KSW131083:KSX131083 LCS131083:LCT131083 LMO131083:LMP131083 LWK131083:LWL131083 MGG131083:MGH131083 MQC131083:MQD131083 MZY131083:MZZ131083 NJU131083:NJV131083 NTQ131083:NTR131083 ODM131083:ODN131083 ONI131083:ONJ131083 OXE131083:OXF131083 PHA131083:PHB131083 PQW131083:PQX131083 QAS131083:QAT131083 QKO131083:QKP131083 QUK131083:QUL131083 REG131083:REH131083 ROC131083:ROD131083 RXY131083:RXZ131083 SHU131083:SHV131083 SRQ131083:SRR131083 TBM131083:TBN131083 TLI131083:TLJ131083 TVE131083:TVF131083 UFA131083:UFB131083 UOW131083:UOX131083 UYS131083:UYT131083 VIO131083:VIP131083 VSK131083:VSL131083 WCG131083:WCH131083 WMC131083:WMD131083 WVY131083:WVZ131083 Q196619:R196619 JM196619:JN196619 TI196619:TJ196619 ADE196619:ADF196619 ANA196619:ANB196619 AWW196619:AWX196619 BGS196619:BGT196619 BQO196619:BQP196619 CAK196619:CAL196619 CKG196619:CKH196619 CUC196619:CUD196619 DDY196619:DDZ196619 DNU196619:DNV196619 DXQ196619:DXR196619 EHM196619:EHN196619 ERI196619:ERJ196619 FBE196619:FBF196619 FLA196619:FLB196619 FUW196619:FUX196619 GES196619:GET196619 GOO196619:GOP196619 GYK196619:GYL196619 HIG196619:HIH196619 HSC196619:HSD196619 IBY196619:IBZ196619 ILU196619:ILV196619 IVQ196619:IVR196619 JFM196619:JFN196619 JPI196619:JPJ196619 JZE196619:JZF196619 KJA196619:KJB196619 KSW196619:KSX196619 LCS196619:LCT196619 LMO196619:LMP196619 LWK196619:LWL196619 MGG196619:MGH196619 MQC196619:MQD196619 MZY196619:MZZ196619 NJU196619:NJV196619 NTQ196619:NTR196619 ODM196619:ODN196619 ONI196619:ONJ196619 OXE196619:OXF196619 PHA196619:PHB196619 PQW196619:PQX196619 QAS196619:QAT196619 QKO196619:QKP196619 QUK196619:QUL196619 REG196619:REH196619 ROC196619:ROD196619 RXY196619:RXZ196619 SHU196619:SHV196619 SRQ196619:SRR196619 TBM196619:TBN196619 TLI196619:TLJ196619 TVE196619:TVF196619 UFA196619:UFB196619 UOW196619:UOX196619 UYS196619:UYT196619 VIO196619:VIP196619 VSK196619:VSL196619 WCG196619:WCH196619 WMC196619:WMD196619 WVY196619:WVZ196619 Q262155:R262155 JM262155:JN262155 TI262155:TJ262155 ADE262155:ADF262155 ANA262155:ANB262155 AWW262155:AWX262155 BGS262155:BGT262155 BQO262155:BQP262155 CAK262155:CAL262155 CKG262155:CKH262155 CUC262155:CUD262155 DDY262155:DDZ262155 DNU262155:DNV262155 DXQ262155:DXR262155 EHM262155:EHN262155 ERI262155:ERJ262155 FBE262155:FBF262155 FLA262155:FLB262155 FUW262155:FUX262155 GES262155:GET262155 GOO262155:GOP262155 GYK262155:GYL262155 HIG262155:HIH262155 HSC262155:HSD262155 IBY262155:IBZ262155 ILU262155:ILV262155 IVQ262155:IVR262155 JFM262155:JFN262155 JPI262155:JPJ262155 JZE262155:JZF262155 KJA262155:KJB262155 KSW262155:KSX262155 LCS262155:LCT262155 LMO262155:LMP262155 LWK262155:LWL262155 MGG262155:MGH262155 MQC262155:MQD262155 MZY262155:MZZ262155 NJU262155:NJV262155 NTQ262155:NTR262155 ODM262155:ODN262155 ONI262155:ONJ262155 OXE262155:OXF262155 PHA262155:PHB262155 PQW262155:PQX262155 QAS262155:QAT262155 QKO262155:QKP262155 QUK262155:QUL262155 REG262155:REH262155 ROC262155:ROD262155 RXY262155:RXZ262155 SHU262155:SHV262155 SRQ262155:SRR262155 TBM262155:TBN262155 TLI262155:TLJ262155 TVE262155:TVF262155 UFA262155:UFB262155 UOW262155:UOX262155 UYS262155:UYT262155 VIO262155:VIP262155 VSK262155:VSL262155 WCG262155:WCH262155 WMC262155:WMD262155 WVY262155:WVZ262155 Q327691:R327691 JM327691:JN327691 TI327691:TJ327691 ADE327691:ADF327691 ANA327691:ANB327691 AWW327691:AWX327691 BGS327691:BGT327691 BQO327691:BQP327691 CAK327691:CAL327691 CKG327691:CKH327691 CUC327691:CUD327691 DDY327691:DDZ327691 DNU327691:DNV327691 DXQ327691:DXR327691 EHM327691:EHN327691 ERI327691:ERJ327691 FBE327691:FBF327691 FLA327691:FLB327691 FUW327691:FUX327691 GES327691:GET327691 GOO327691:GOP327691 GYK327691:GYL327691 HIG327691:HIH327691 HSC327691:HSD327691 IBY327691:IBZ327691 ILU327691:ILV327691 IVQ327691:IVR327691 JFM327691:JFN327691 JPI327691:JPJ327691 JZE327691:JZF327691 KJA327691:KJB327691 KSW327691:KSX327691 LCS327691:LCT327691 LMO327691:LMP327691 LWK327691:LWL327691 MGG327691:MGH327691 MQC327691:MQD327691 MZY327691:MZZ327691 NJU327691:NJV327691 NTQ327691:NTR327691 ODM327691:ODN327691 ONI327691:ONJ327691 OXE327691:OXF327691 PHA327691:PHB327691 PQW327691:PQX327691 QAS327691:QAT327691 QKO327691:QKP327691 QUK327691:QUL327691 REG327691:REH327691 ROC327691:ROD327691 RXY327691:RXZ327691 SHU327691:SHV327691 SRQ327691:SRR327691 TBM327691:TBN327691 TLI327691:TLJ327691 TVE327691:TVF327691 UFA327691:UFB327691 UOW327691:UOX327691 UYS327691:UYT327691 VIO327691:VIP327691 VSK327691:VSL327691 WCG327691:WCH327691 WMC327691:WMD327691 WVY327691:WVZ327691 Q393227:R393227 JM393227:JN393227 TI393227:TJ393227 ADE393227:ADF393227 ANA393227:ANB393227 AWW393227:AWX393227 BGS393227:BGT393227 BQO393227:BQP393227 CAK393227:CAL393227 CKG393227:CKH393227 CUC393227:CUD393227 DDY393227:DDZ393227 DNU393227:DNV393227 DXQ393227:DXR393227 EHM393227:EHN393227 ERI393227:ERJ393227 FBE393227:FBF393227 FLA393227:FLB393227 FUW393227:FUX393227 GES393227:GET393227 GOO393227:GOP393227 GYK393227:GYL393227 HIG393227:HIH393227 HSC393227:HSD393227 IBY393227:IBZ393227 ILU393227:ILV393227 IVQ393227:IVR393227 JFM393227:JFN393227 JPI393227:JPJ393227 JZE393227:JZF393227 KJA393227:KJB393227 KSW393227:KSX393227 LCS393227:LCT393227 LMO393227:LMP393227 LWK393227:LWL393227 MGG393227:MGH393227 MQC393227:MQD393227 MZY393227:MZZ393227 NJU393227:NJV393227 NTQ393227:NTR393227 ODM393227:ODN393227 ONI393227:ONJ393227 OXE393227:OXF393227 PHA393227:PHB393227 PQW393227:PQX393227 QAS393227:QAT393227 QKO393227:QKP393227 QUK393227:QUL393227 REG393227:REH393227 ROC393227:ROD393227 RXY393227:RXZ393227 SHU393227:SHV393227 SRQ393227:SRR393227 TBM393227:TBN393227 TLI393227:TLJ393227 TVE393227:TVF393227 UFA393227:UFB393227 UOW393227:UOX393227 UYS393227:UYT393227 VIO393227:VIP393227 VSK393227:VSL393227 WCG393227:WCH393227 WMC393227:WMD393227 WVY393227:WVZ393227 Q458763:R458763 JM458763:JN458763 TI458763:TJ458763 ADE458763:ADF458763 ANA458763:ANB458763 AWW458763:AWX458763 BGS458763:BGT458763 BQO458763:BQP458763 CAK458763:CAL458763 CKG458763:CKH458763 CUC458763:CUD458763 DDY458763:DDZ458763 DNU458763:DNV458763 DXQ458763:DXR458763 EHM458763:EHN458763 ERI458763:ERJ458763 FBE458763:FBF458763 FLA458763:FLB458763 FUW458763:FUX458763 GES458763:GET458763 GOO458763:GOP458763 GYK458763:GYL458763 HIG458763:HIH458763 HSC458763:HSD458763 IBY458763:IBZ458763 ILU458763:ILV458763 IVQ458763:IVR458763 JFM458763:JFN458763 JPI458763:JPJ458763 JZE458763:JZF458763 KJA458763:KJB458763 KSW458763:KSX458763 LCS458763:LCT458763 LMO458763:LMP458763 LWK458763:LWL458763 MGG458763:MGH458763 MQC458763:MQD458763 MZY458763:MZZ458763 NJU458763:NJV458763 NTQ458763:NTR458763 ODM458763:ODN458763 ONI458763:ONJ458763 OXE458763:OXF458763 PHA458763:PHB458763 PQW458763:PQX458763 QAS458763:QAT458763 QKO458763:QKP458763 QUK458763:QUL458763 REG458763:REH458763 ROC458763:ROD458763 RXY458763:RXZ458763 SHU458763:SHV458763 SRQ458763:SRR458763 TBM458763:TBN458763 TLI458763:TLJ458763 TVE458763:TVF458763 UFA458763:UFB458763 UOW458763:UOX458763 UYS458763:UYT458763 VIO458763:VIP458763 VSK458763:VSL458763 WCG458763:WCH458763 WMC458763:WMD458763 WVY458763:WVZ458763 Q524299:R524299 JM524299:JN524299 TI524299:TJ524299 ADE524299:ADF524299 ANA524299:ANB524299 AWW524299:AWX524299 BGS524299:BGT524299 BQO524299:BQP524299 CAK524299:CAL524299 CKG524299:CKH524299 CUC524299:CUD524299 DDY524299:DDZ524299 DNU524299:DNV524299 DXQ524299:DXR524299 EHM524299:EHN524299 ERI524299:ERJ524299 FBE524299:FBF524299 FLA524299:FLB524299 FUW524299:FUX524299 GES524299:GET524299 GOO524299:GOP524299 GYK524299:GYL524299 HIG524299:HIH524299 HSC524299:HSD524299 IBY524299:IBZ524299 ILU524299:ILV524299 IVQ524299:IVR524299 JFM524299:JFN524299 JPI524299:JPJ524299 JZE524299:JZF524299 KJA524299:KJB524299 KSW524299:KSX524299 LCS524299:LCT524299 LMO524299:LMP524299 LWK524299:LWL524299 MGG524299:MGH524299 MQC524299:MQD524299 MZY524299:MZZ524299 NJU524299:NJV524299 NTQ524299:NTR524299 ODM524299:ODN524299 ONI524299:ONJ524299 OXE524299:OXF524299 PHA524299:PHB524299 PQW524299:PQX524299 QAS524299:QAT524299 QKO524299:QKP524299 QUK524299:QUL524299 REG524299:REH524299 ROC524299:ROD524299 RXY524299:RXZ524299 SHU524299:SHV524299 SRQ524299:SRR524299 TBM524299:TBN524299 TLI524299:TLJ524299 TVE524299:TVF524299 UFA524299:UFB524299 UOW524299:UOX524299 UYS524299:UYT524299 VIO524299:VIP524299 VSK524299:VSL524299 WCG524299:WCH524299 WMC524299:WMD524299 WVY524299:WVZ524299 Q589835:R589835 JM589835:JN589835 TI589835:TJ589835 ADE589835:ADF589835 ANA589835:ANB589835 AWW589835:AWX589835 BGS589835:BGT589835 BQO589835:BQP589835 CAK589835:CAL589835 CKG589835:CKH589835 CUC589835:CUD589835 DDY589835:DDZ589835 DNU589835:DNV589835 DXQ589835:DXR589835 EHM589835:EHN589835 ERI589835:ERJ589835 FBE589835:FBF589835 FLA589835:FLB589835 FUW589835:FUX589835 GES589835:GET589835 GOO589835:GOP589835 GYK589835:GYL589835 HIG589835:HIH589835 HSC589835:HSD589835 IBY589835:IBZ589835 ILU589835:ILV589835 IVQ589835:IVR589835 JFM589835:JFN589835 JPI589835:JPJ589835 JZE589835:JZF589835 KJA589835:KJB589835 KSW589835:KSX589835 LCS589835:LCT589835 LMO589835:LMP589835 LWK589835:LWL589835 MGG589835:MGH589835 MQC589835:MQD589835 MZY589835:MZZ589835 NJU589835:NJV589835 NTQ589835:NTR589835 ODM589835:ODN589835 ONI589835:ONJ589835 OXE589835:OXF589835 PHA589835:PHB589835 PQW589835:PQX589835 QAS589835:QAT589835 QKO589835:QKP589835 QUK589835:QUL589835 REG589835:REH589835 ROC589835:ROD589835 RXY589835:RXZ589835 SHU589835:SHV589835 SRQ589835:SRR589835 TBM589835:TBN589835 TLI589835:TLJ589835 TVE589835:TVF589835 UFA589835:UFB589835 UOW589835:UOX589835 UYS589835:UYT589835 VIO589835:VIP589835 VSK589835:VSL589835 WCG589835:WCH589835 WMC589835:WMD589835 WVY589835:WVZ589835 Q655371:R655371 JM655371:JN655371 TI655371:TJ655371 ADE655371:ADF655371 ANA655371:ANB655371 AWW655371:AWX655371 BGS655371:BGT655371 BQO655371:BQP655371 CAK655371:CAL655371 CKG655371:CKH655371 CUC655371:CUD655371 DDY655371:DDZ655371 DNU655371:DNV655371 DXQ655371:DXR655371 EHM655371:EHN655371 ERI655371:ERJ655371 FBE655371:FBF655371 FLA655371:FLB655371 FUW655371:FUX655371 GES655371:GET655371 GOO655371:GOP655371 GYK655371:GYL655371 HIG655371:HIH655371 HSC655371:HSD655371 IBY655371:IBZ655371 ILU655371:ILV655371 IVQ655371:IVR655371 JFM655371:JFN655371 JPI655371:JPJ655371 JZE655371:JZF655371 KJA655371:KJB655371 KSW655371:KSX655371 LCS655371:LCT655371 LMO655371:LMP655371 LWK655371:LWL655371 MGG655371:MGH655371 MQC655371:MQD655371 MZY655371:MZZ655371 NJU655371:NJV655371 NTQ655371:NTR655371 ODM655371:ODN655371 ONI655371:ONJ655371 OXE655371:OXF655371 PHA655371:PHB655371 PQW655371:PQX655371 QAS655371:QAT655371 QKO655371:QKP655371 QUK655371:QUL655371 REG655371:REH655371 ROC655371:ROD655371 RXY655371:RXZ655371 SHU655371:SHV655371 SRQ655371:SRR655371 TBM655371:TBN655371 TLI655371:TLJ655371 TVE655371:TVF655371 UFA655371:UFB655371 UOW655371:UOX655371 UYS655371:UYT655371 VIO655371:VIP655371 VSK655371:VSL655371 WCG655371:WCH655371 WMC655371:WMD655371 WVY655371:WVZ655371 Q720907:R720907 JM720907:JN720907 TI720907:TJ720907 ADE720907:ADF720907 ANA720907:ANB720907 AWW720907:AWX720907 BGS720907:BGT720907 BQO720907:BQP720907 CAK720907:CAL720907 CKG720907:CKH720907 CUC720907:CUD720907 DDY720907:DDZ720907 DNU720907:DNV720907 DXQ720907:DXR720907 EHM720907:EHN720907 ERI720907:ERJ720907 FBE720907:FBF720907 FLA720907:FLB720907 FUW720907:FUX720907 GES720907:GET720907 GOO720907:GOP720907 GYK720907:GYL720907 HIG720907:HIH720907 HSC720907:HSD720907 IBY720907:IBZ720907 ILU720907:ILV720907 IVQ720907:IVR720907 JFM720907:JFN720907 JPI720907:JPJ720907 JZE720907:JZF720907 KJA720907:KJB720907 KSW720907:KSX720907 LCS720907:LCT720907 LMO720907:LMP720907 LWK720907:LWL720907 MGG720907:MGH720907 MQC720907:MQD720907 MZY720907:MZZ720907 NJU720907:NJV720907 NTQ720907:NTR720907 ODM720907:ODN720907 ONI720907:ONJ720907 OXE720907:OXF720907 PHA720907:PHB720907 PQW720907:PQX720907 QAS720907:QAT720907 QKO720907:QKP720907 QUK720907:QUL720907 REG720907:REH720907 ROC720907:ROD720907 RXY720907:RXZ720907 SHU720907:SHV720907 SRQ720907:SRR720907 TBM720907:TBN720907 TLI720907:TLJ720907 TVE720907:TVF720907 UFA720907:UFB720907 UOW720907:UOX720907 UYS720907:UYT720907 VIO720907:VIP720907 VSK720907:VSL720907 WCG720907:WCH720907 WMC720907:WMD720907 WVY720907:WVZ720907 Q786443:R786443 JM786443:JN786443 TI786443:TJ786443 ADE786443:ADF786443 ANA786443:ANB786443 AWW786443:AWX786443 BGS786443:BGT786443 BQO786443:BQP786443 CAK786443:CAL786443 CKG786443:CKH786443 CUC786443:CUD786443 DDY786443:DDZ786443 DNU786443:DNV786443 DXQ786443:DXR786443 EHM786443:EHN786443 ERI786443:ERJ786443 FBE786443:FBF786443 FLA786443:FLB786443 FUW786443:FUX786443 GES786443:GET786443 GOO786443:GOP786443 GYK786443:GYL786443 HIG786443:HIH786443 HSC786443:HSD786443 IBY786443:IBZ786443 ILU786443:ILV786443 IVQ786443:IVR786443 JFM786443:JFN786443 JPI786443:JPJ786443 JZE786443:JZF786443 KJA786443:KJB786443 KSW786443:KSX786443 LCS786443:LCT786443 LMO786443:LMP786443 LWK786443:LWL786443 MGG786443:MGH786443 MQC786443:MQD786443 MZY786443:MZZ786443 NJU786443:NJV786443 NTQ786443:NTR786443 ODM786443:ODN786443 ONI786443:ONJ786443 OXE786443:OXF786443 PHA786443:PHB786443 PQW786443:PQX786443 QAS786443:QAT786443 QKO786443:QKP786443 QUK786443:QUL786443 REG786443:REH786443 ROC786443:ROD786443 RXY786443:RXZ786443 SHU786443:SHV786443 SRQ786443:SRR786443 TBM786443:TBN786443 TLI786443:TLJ786443 TVE786443:TVF786443 UFA786443:UFB786443 UOW786443:UOX786443 UYS786443:UYT786443 VIO786443:VIP786443 VSK786443:VSL786443 WCG786443:WCH786443 WMC786443:WMD786443 WVY786443:WVZ786443 Q851979:R851979 JM851979:JN851979 TI851979:TJ851979 ADE851979:ADF851979 ANA851979:ANB851979 AWW851979:AWX851979 BGS851979:BGT851979 BQO851979:BQP851979 CAK851979:CAL851979 CKG851979:CKH851979 CUC851979:CUD851979 DDY851979:DDZ851979 DNU851979:DNV851979 DXQ851979:DXR851979 EHM851979:EHN851979 ERI851979:ERJ851979 FBE851979:FBF851979 FLA851979:FLB851979 FUW851979:FUX851979 GES851979:GET851979 GOO851979:GOP851979 GYK851979:GYL851979 HIG851979:HIH851979 HSC851979:HSD851979 IBY851979:IBZ851979 ILU851979:ILV851979 IVQ851979:IVR851979 JFM851979:JFN851979 JPI851979:JPJ851979 JZE851979:JZF851979 KJA851979:KJB851979 KSW851979:KSX851979 LCS851979:LCT851979 LMO851979:LMP851979 LWK851979:LWL851979 MGG851979:MGH851979 MQC851979:MQD851979 MZY851979:MZZ851979 NJU851979:NJV851979 NTQ851979:NTR851979 ODM851979:ODN851979 ONI851979:ONJ851979 OXE851979:OXF851979 PHA851979:PHB851979 PQW851979:PQX851979 QAS851979:QAT851979 QKO851979:QKP851979 QUK851979:QUL851979 REG851979:REH851979 ROC851979:ROD851979 RXY851979:RXZ851979 SHU851979:SHV851979 SRQ851979:SRR851979 TBM851979:TBN851979 TLI851979:TLJ851979 TVE851979:TVF851979 UFA851979:UFB851979 UOW851979:UOX851979 UYS851979:UYT851979 VIO851979:VIP851979 VSK851979:VSL851979 WCG851979:WCH851979 WMC851979:WMD851979 WVY851979:WVZ851979 Q917515:R917515 JM917515:JN917515 TI917515:TJ917515 ADE917515:ADF917515 ANA917515:ANB917515 AWW917515:AWX917515 BGS917515:BGT917515 BQO917515:BQP917515 CAK917515:CAL917515 CKG917515:CKH917515 CUC917515:CUD917515 DDY917515:DDZ917515 DNU917515:DNV917515 DXQ917515:DXR917515 EHM917515:EHN917515 ERI917515:ERJ917515 FBE917515:FBF917515 FLA917515:FLB917515 FUW917515:FUX917515 GES917515:GET917515 GOO917515:GOP917515 GYK917515:GYL917515 HIG917515:HIH917515 HSC917515:HSD917515 IBY917515:IBZ917515 ILU917515:ILV917515 IVQ917515:IVR917515 JFM917515:JFN917515 JPI917515:JPJ917515 JZE917515:JZF917515 KJA917515:KJB917515 KSW917515:KSX917515 LCS917515:LCT917515 LMO917515:LMP917515 LWK917515:LWL917515 MGG917515:MGH917515 MQC917515:MQD917515 MZY917515:MZZ917515 NJU917515:NJV917515 NTQ917515:NTR917515 ODM917515:ODN917515 ONI917515:ONJ917515 OXE917515:OXF917515 PHA917515:PHB917515 PQW917515:PQX917515 QAS917515:QAT917515 QKO917515:QKP917515 QUK917515:QUL917515 REG917515:REH917515 ROC917515:ROD917515 RXY917515:RXZ917515 SHU917515:SHV917515 SRQ917515:SRR917515 TBM917515:TBN917515 TLI917515:TLJ917515 TVE917515:TVF917515 UFA917515:UFB917515 UOW917515:UOX917515 UYS917515:UYT917515 VIO917515:VIP917515 VSK917515:VSL917515 WCG917515:WCH917515 WMC917515:WMD917515 WVY917515:WVZ917515 Q983051:R983051 JM983051:JN983051 TI983051:TJ983051 ADE983051:ADF983051 ANA983051:ANB983051 AWW983051:AWX983051 BGS983051:BGT983051 BQO983051:BQP983051 CAK983051:CAL983051 CKG983051:CKH983051 CUC983051:CUD983051 DDY983051:DDZ983051 DNU983051:DNV983051 DXQ983051:DXR983051 EHM983051:EHN983051 ERI983051:ERJ983051 FBE983051:FBF983051 FLA983051:FLB983051 FUW983051:FUX983051 GES983051:GET983051 GOO983051:GOP983051 GYK983051:GYL983051 HIG983051:HIH983051 HSC983051:HSD983051 IBY983051:IBZ983051 ILU983051:ILV983051 IVQ983051:IVR983051 JFM983051:JFN983051 JPI983051:JPJ983051 JZE983051:JZF983051 KJA983051:KJB983051 KSW983051:KSX983051 LCS983051:LCT983051 LMO983051:LMP983051 LWK983051:LWL983051 MGG983051:MGH983051 MQC983051:MQD983051 MZY983051:MZZ983051 NJU983051:NJV983051 NTQ983051:NTR983051 ODM983051:ODN983051 ONI983051:ONJ983051 OXE983051:OXF983051 PHA983051:PHB983051 PQW983051:PQX983051 QAS983051:QAT983051 QKO983051:QKP983051 QUK983051:QUL983051 REG983051:REH983051 ROC983051:ROD983051 RXY983051:RXZ983051 SHU983051:SHV983051 SRQ983051:SRR983051 TBM983051:TBN983051 TLI983051:TLJ983051 TVE983051:TVF983051 UFA983051:UFB983051 UOW983051:UOX983051 UYS983051:UYT983051 VIO983051:VIP983051 VSK983051:VSL983051 WCG983051:WCH983051 WMC983051:WMD983051 WVY983051:WVZ983051">
      <formula1>"Sim,Não"</formula1>
      <formula2>0</formula2>
    </dataValidation>
  </dataValidations>
  <pageMargins left="0.78749999999999998" right="0.78749999999999998" top="0.78749999999999998" bottom="0.78749999999999998" header="0.51180555555555551" footer="0"/>
  <pageSetup paperSize="9" scale="81" firstPageNumber="0" orientation="portrait" horizontalDpi="300" verticalDpi="300" r:id="rId1"/>
  <headerFooter alignWithMargins="0">
    <oddFooter>&amp;L27.476 v002  micro&amp;R&amp;P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M25"/>
  <sheetViews>
    <sheetView view="pageBreakPreview" zoomScale="85" zoomScaleNormal="55" zoomScaleSheetLayoutView="85" workbookViewId="0">
      <selection activeCell="H11" sqref="H11:H12"/>
    </sheetView>
  </sheetViews>
  <sheetFormatPr defaultColWidth="9.140625" defaultRowHeight="12.75" x14ac:dyDescent="0.25"/>
  <cols>
    <col min="1" max="1" width="13.5703125" style="150" customWidth="1"/>
    <col min="2" max="2" width="70.85546875" style="150" customWidth="1"/>
    <col min="3" max="5" width="15.7109375" style="150" customWidth="1"/>
    <col min="6" max="6" width="16.7109375" style="150" customWidth="1"/>
    <col min="7" max="7" width="25.28515625" style="150" customWidth="1"/>
    <col min="8" max="8" width="19.42578125" style="150" customWidth="1"/>
    <col min="9" max="9" width="10.5703125" style="150" customWidth="1"/>
    <col min="10" max="10" width="8.85546875" style="150" customWidth="1"/>
    <col min="11" max="11" width="10.140625" style="150" customWidth="1"/>
    <col min="12" max="12" width="30.42578125" style="150" customWidth="1"/>
    <col min="13" max="13" width="11.7109375" style="150" customWidth="1"/>
    <col min="14" max="16384" width="9.140625" style="150"/>
  </cols>
  <sheetData>
    <row r="1" spans="1:11" ht="13.5" thickBot="1" x14ac:dyDescent="0.3"/>
    <row r="2" spans="1:11" ht="15" x14ac:dyDescent="0.25">
      <c r="A2" s="151"/>
      <c r="B2" s="152"/>
      <c r="C2" s="153"/>
      <c r="D2" s="153"/>
      <c r="E2" s="153"/>
      <c r="F2" s="154"/>
      <c r="G2" s="154"/>
      <c r="H2" s="155"/>
      <c r="I2" s="82"/>
      <c r="J2" s="82"/>
      <c r="K2" s="82"/>
    </row>
    <row r="3" spans="1:11" ht="17.25" x14ac:dyDescent="0.25">
      <c r="A3" s="588" t="s">
        <v>1</v>
      </c>
      <c r="B3" s="589"/>
      <c r="C3" s="589"/>
      <c r="D3" s="589"/>
      <c r="E3" s="589"/>
      <c r="F3" s="589"/>
      <c r="G3" s="589"/>
      <c r="H3" s="590"/>
      <c r="I3" s="156"/>
      <c r="J3" s="156"/>
      <c r="K3" s="156"/>
    </row>
    <row r="4" spans="1:11" ht="17.25" x14ac:dyDescent="0.25">
      <c r="A4" s="588" t="s">
        <v>3</v>
      </c>
      <c r="B4" s="589"/>
      <c r="C4" s="589"/>
      <c r="D4" s="589"/>
      <c r="E4" s="589"/>
      <c r="F4" s="589"/>
      <c r="G4" s="589"/>
      <c r="H4" s="590"/>
      <c r="I4" s="156"/>
      <c r="J4" s="156"/>
      <c r="K4" s="156"/>
    </row>
    <row r="5" spans="1:11" ht="17.25" x14ac:dyDescent="0.25">
      <c r="A5" s="588" t="s">
        <v>53100</v>
      </c>
      <c r="B5" s="589"/>
      <c r="C5" s="589"/>
      <c r="D5" s="589"/>
      <c r="E5" s="589"/>
      <c r="F5" s="589"/>
      <c r="G5" s="589"/>
      <c r="H5" s="590"/>
      <c r="I5" s="156"/>
      <c r="J5" s="156"/>
      <c r="K5" s="156"/>
    </row>
    <row r="6" spans="1:11" ht="15.75" thickBot="1" x14ac:dyDescent="0.3">
      <c r="A6" s="157"/>
      <c r="B6" s="158"/>
      <c r="C6" s="158"/>
      <c r="D6" s="158"/>
      <c r="E6" s="158"/>
      <c r="F6" s="158"/>
      <c r="G6" s="158"/>
      <c r="H6" s="159"/>
      <c r="I6" s="203"/>
      <c r="J6" s="203"/>
      <c r="K6" s="203"/>
    </row>
    <row r="7" spans="1:11" ht="18" thickBot="1" x14ac:dyDescent="0.3">
      <c r="A7" s="160" t="s">
        <v>53125</v>
      </c>
      <c r="B7" s="161"/>
      <c r="C7" s="161"/>
      <c r="D7" s="161"/>
      <c r="E7" s="161"/>
      <c r="F7" s="161"/>
      <c r="G7" s="161"/>
      <c r="H7" s="162"/>
      <c r="I7" s="204"/>
      <c r="J7" s="204"/>
      <c r="K7" s="204"/>
    </row>
    <row r="8" spans="1:11" x14ac:dyDescent="0.25">
      <c r="A8" s="163"/>
      <c r="H8" s="164" t="s">
        <v>53101</v>
      </c>
    </row>
    <row r="9" spans="1:11" ht="12.75" customHeight="1" x14ac:dyDescent="0.25">
      <c r="A9" s="591" t="s">
        <v>22</v>
      </c>
      <c r="B9" s="592" t="s">
        <v>22831</v>
      </c>
      <c r="C9" s="166"/>
      <c r="D9" s="166"/>
      <c r="E9" s="167"/>
      <c r="F9" s="593"/>
      <c r="G9" s="594"/>
      <c r="H9" s="595"/>
      <c r="I9" s="205"/>
      <c r="J9" s="205"/>
      <c r="K9" s="205"/>
    </row>
    <row r="10" spans="1:11" ht="14.25" x14ac:dyDescent="0.25">
      <c r="A10" s="591"/>
      <c r="B10" s="592"/>
      <c r="C10" s="165" t="s">
        <v>53102</v>
      </c>
      <c r="D10" s="165" t="s">
        <v>53102</v>
      </c>
      <c r="E10" s="165" t="s">
        <v>53103</v>
      </c>
      <c r="F10" s="165" t="s">
        <v>53104</v>
      </c>
      <c r="G10" s="165" t="s">
        <v>53105</v>
      </c>
      <c r="H10" s="596"/>
      <c r="I10" s="205"/>
      <c r="J10" s="205"/>
      <c r="K10" s="205"/>
    </row>
    <row r="11" spans="1:11" x14ac:dyDescent="0.25">
      <c r="A11" s="591"/>
      <c r="B11" s="592"/>
      <c r="C11" s="168">
        <v>45108</v>
      </c>
      <c r="D11" s="168" t="s">
        <v>53106</v>
      </c>
      <c r="E11" s="168" t="s">
        <v>53107</v>
      </c>
      <c r="F11" s="169" t="s">
        <v>53108</v>
      </c>
      <c r="G11" s="169" t="s">
        <v>53109</v>
      </c>
      <c r="H11" s="170" t="s">
        <v>53110</v>
      </c>
      <c r="I11" s="206"/>
      <c r="J11" s="206"/>
      <c r="K11" s="206"/>
    </row>
    <row r="12" spans="1:11" s="171" customFormat="1" ht="30" customHeight="1" x14ac:dyDescent="0.25">
      <c r="A12" s="172" t="s">
        <v>53111</v>
      </c>
      <c r="B12" s="173" t="s">
        <v>53112</v>
      </c>
      <c r="C12" s="174">
        <v>1082.105</v>
      </c>
      <c r="D12" s="174">
        <v>1139.7339999999999</v>
      </c>
      <c r="E12" s="174">
        <v>738.26400000000001</v>
      </c>
      <c r="F12" s="174"/>
      <c r="G12" s="174">
        <v>263.58</v>
      </c>
      <c r="H12" s="175">
        <f>ROUND((C12-G12)/G12,4)</f>
        <v>3.1053999999999999</v>
      </c>
      <c r="I12" s="207"/>
      <c r="J12" s="207"/>
      <c r="K12" s="207"/>
    </row>
    <row r="13" spans="1:11" s="171" customFormat="1" ht="30" customHeight="1" x14ac:dyDescent="0.25">
      <c r="A13" s="172" t="s">
        <v>53113</v>
      </c>
      <c r="B13" s="173" t="s">
        <v>53114</v>
      </c>
      <c r="C13" s="174">
        <v>1351.7280000000001</v>
      </c>
      <c r="D13" s="174"/>
      <c r="E13" s="174"/>
      <c r="F13" s="174">
        <v>637.95000000000005</v>
      </c>
      <c r="G13" s="174">
        <v>270.96800000000002</v>
      </c>
      <c r="H13" s="175">
        <f>ROUND((F13-G13)/G13,4)</f>
        <v>1.3543000000000001</v>
      </c>
      <c r="I13" s="207"/>
      <c r="J13" s="207"/>
      <c r="K13" s="207"/>
    </row>
    <row r="14" spans="1:11" s="171" customFormat="1" ht="30" customHeight="1" x14ac:dyDescent="0.25">
      <c r="A14" s="172" t="s">
        <v>53115</v>
      </c>
      <c r="B14" s="173" t="s">
        <v>53116</v>
      </c>
      <c r="C14" s="178">
        <v>363.61500000000001</v>
      </c>
      <c r="D14" s="178">
        <v>370.61900000000003</v>
      </c>
      <c r="E14" s="178">
        <v>180.517</v>
      </c>
      <c r="F14" s="174">
        <v>135.53</v>
      </c>
      <c r="G14" s="174"/>
      <c r="H14" s="179">
        <f>ROUND(((1+(C14-F14)/F14)*$H$13),4)</f>
        <v>3.6335000000000002</v>
      </c>
      <c r="I14" s="208"/>
      <c r="J14" s="208"/>
      <c r="K14" s="208"/>
    </row>
    <row r="15" spans="1:11" s="171" customFormat="1" ht="30" customHeight="1" x14ac:dyDescent="0.25">
      <c r="A15" s="172" t="s">
        <v>53117</v>
      </c>
      <c r="B15" s="173" t="s">
        <v>53118</v>
      </c>
      <c r="C15" s="178">
        <v>485.17</v>
      </c>
      <c r="D15" s="178">
        <v>419.67700000000002</v>
      </c>
      <c r="E15" s="174">
        <v>215.61199999999999</v>
      </c>
      <c r="F15" s="174">
        <v>123.41800000000001</v>
      </c>
      <c r="G15" s="174"/>
      <c r="H15" s="179">
        <f>ROUND(((1+(C15-F15)/F15)*$H$13),4)</f>
        <v>5.3239000000000001</v>
      </c>
      <c r="I15" s="208"/>
      <c r="J15" s="208"/>
      <c r="K15" s="208"/>
    </row>
    <row r="16" spans="1:11" s="171" customFormat="1" ht="30" customHeight="1" x14ac:dyDescent="0.25">
      <c r="A16" s="172" t="s">
        <v>53119</v>
      </c>
      <c r="B16" s="173" t="s">
        <v>53120</v>
      </c>
      <c r="C16" s="174">
        <v>1076.626</v>
      </c>
      <c r="D16" s="174">
        <v>1050.701</v>
      </c>
      <c r="E16" s="174">
        <v>775.22500000000002</v>
      </c>
      <c r="F16" s="174"/>
      <c r="G16" s="174">
        <v>236.83</v>
      </c>
      <c r="H16" s="175">
        <f>ROUND((C16-G16)/G16,4)</f>
        <v>3.5459999999999998</v>
      </c>
      <c r="I16" s="207"/>
      <c r="J16" s="207"/>
      <c r="K16" s="207"/>
    </row>
    <row r="17" spans="1:13" s="171" customFormat="1" ht="30" customHeight="1" x14ac:dyDescent="0.25">
      <c r="A17" s="172" t="s">
        <v>53121</v>
      </c>
      <c r="B17" s="173" t="s">
        <v>53122</v>
      </c>
      <c r="C17" s="174">
        <v>459.93200000000002</v>
      </c>
      <c r="D17" s="174">
        <v>487.16699999999997</v>
      </c>
      <c r="E17" s="174">
        <v>327.00900000000001</v>
      </c>
      <c r="F17" s="174"/>
      <c r="G17" s="174">
        <v>133.13900000000001</v>
      </c>
      <c r="H17" s="175">
        <f>ROUND((C17-G17)/G17,4)</f>
        <v>2.4544999999999999</v>
      </c>
      <c r="I17" s="207"/>
      <c r="J17" s="207"/>
      <c r="K17" s="207"/>
    </row>
    <row r="18" spans="1:13" s="171" customFormat="1" ht="30" customHeight="1" x14ac:dyDescent="0.25">
      <c r="A18" s="172" t="s">
        <v>53123</v>
      </c>
      <c r="B18" s="173" t="s">
        <v>53124</v>
      </c>
      <c r="C18" s="174">
        <v>820.83</v>
      </c>
      <c r="D18" s="174">
        <v>837.91899999999998</v>
      </c>
      <c r="E18" s="174">
        <v>558.92200000000003</v>
      </c>
      <c r="F18" s="174"/>
      <c r="G18" s="174">
        <v>225.01400000000001</v>
      </c>
      <c r="H18" s="175">
        <f>ROUND((C18-G18)/G18,4)</f>
        <v>2.6478999999999999</v>
      </c>
      <c r="I18" s="207"/>
      <c r="J18" s="207"/>
      <c r="K18" s="207"/>
    </row>
    <row r="19" spans="1:13" ht="30" customHeight="1" x14ac:dyDescent="0.25">
      <c r="A19" s="415"/>
      <c r="B19" s="415"/>
      <c r="C19" s="415"/>
      <c r="D19" s="415"/>
      <c r="E19" s="415"/>
      <c r="F19" s="415"/>
      <c r="G19" s="415"/>
      <c r="H19" s="415"/>
      <c r="L19" s="176" t="s">
        <v>0</v>
      </c>
      <c r="M19" s="177">
        <f t="shared" ref="M19:M25" si="0">H12</f>
        <v>3.1053999999999999</v>
      </c>
    </row>
    <row r="20" spans="1:13" ht="30" customHeight="1" x14ac:dyDescent="0.25">
      <c r="L20" s="177" t="s">
        <v>53126</v>
      </c>
      <c r="M20" s="177">
        <f t="shared" si="0"/>
        <v>1.3543000000000001</v>
      </c>
    </row>
    <row r="21" spans="1:13" ht="30" customHeight="1" x14ac:dyDescent="0.25">
      <c r="B21" s="82"/>
      <c r="L21" s="180" t="s">
        <v>2</v>
      </c>
      <c r="M21" s="177">
        <f t="shared" si="0"/>
        <v>3.6335000000000002</v>
      </c>
    </row>
    <row r="22" spans="1:13" ht="30" customHeight="1" x14ac:dyDescent="0.25">
      <c r="B22" s="82"/>
      <c r="L22" s="180" t="s">
        <v>4</v>
      </c>
      <c r="M22" s="177">
        <f t="shared" si="0"/>
        <v>5.3239000000000001</v>
      </c>
    </row>
    <row r="23" spans="1:13" ht="30" customHeight="1" x14ac:dyDescent="0.25">
      <c r="B23" s="82"/>
      <c r="L23" s="180" t="s">
        <v>6</v>
      </c>
      <c r="M23" s="177">
        <f t="shared" si="0"/>
        <v>3.5459999999999998</v>
      </c>
    </row>
    <row r="24" spans="1:13" ht="30" customHeight="1" x14ac:dyDescent="0.25">
      <c r="L24" s="180" t="s">
        <v>7</v>
      </c>
      <c r="M24" s="177">
        <f t="shared" si="0"/>
        <v>2.4544999999999999</v>
      </c>
    </row>
    <row r="25" spans="1:13" ht="30" customHeight="1" x14ac:dyDescent="0.25">
      <c r="L25" s="180" t="s">
        <v>8</v>
      </c>
      <c r="M25" s="177">
        <f t="shared" si="0"/>
        <v>2.6478999999999999</v>
      </c>
    </row>
  </sheetData>
  <mergeCells count="7">
    <mergeCell ref="A3:H3"/>
    <mergeCell ref="A4:H4"/>
    <mergeCell ref="A5:H5"/>
    <mergeCell ref="A9:A11"/>
    <mergeCell ref="B9:B11"/>
    <mergeCell ref="F9:G9"/>
    <mergeCell ref="H9:H10"/>
  </mergeCells>
  <printOptions horizontalCentered="1"/>
  <pageMargins left="0.51181102362204722" right="0.51181102362204722" top="0.78740157480314965" bottom="0.78740157480314965" header="0.31496062992125984" footer="0.31496062992125984"/>
  <pageSetup paperSize="9" scale="70" orientation="landscape" r:id="rId1"/>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87"/>
  <sheetViews>
    <sheetView view="pageBreakPreview" topLeftCell="A76" zoomScaleNormal="100" zoomScaleSheetLayoutView="100" workbookViewId="0">
      <selection activeCell="B89" sqref="B89"/>
    </sheetView>
  </sheetViews>
  <sheetFormatPr defaultRowHeight="15" x14ac:dyDescent="0.2"/>
  <cols>
    <col min="1" max="1" width="14.140625" style="376" customWidth="1"/>
    <col min="2" max="2" width="90.5703125" style="376" customWidth="1"/>
    <col min="3" max="3" width="9.140625" style="376" customWidth="1"/>
    <col min="4" max="4" width="13.28515625" style="376" bestFit="1" customWidth="1"/>
    <col min="5" max="5" width="11.85546875" style="376" customWidth="1"/>
    <col min="6" max="6" width="16.140625" style="376" customWidth="1"/>
    <col min="7" max="7" width="9.140625" style="133"/>
    <col min="8" max="8" width="11.7109375" style="133" bestFit="1" customWidth="1"/>
    <col min="9" max="254" width="9.140625" style="133"/>
    <col min="255" max="257" width="10.7109375" style="133" customWidth="1"/>
    <col min="258" max="258" width="77.28515625" style="133" customWidth="1"/>
    <col min="259" max="259" width="10.7109375" style="133" customWidth="1"/>
    <col min="260" max="260" width="13.28515625" style="133" bestFit="1" customWidth="1"/>
    <col min="261" max="261" width="11.85546875" style="133" customWidth="1"/>
    <col min="262" max="262" width="16.140625" style="133" customWidth="1"/>
    <col min="263" max="510" width="9.140625" style="133"/>
    <col min="511" max="513" width="10.7109375" style="133" customWidth="1"/>
    <col min="514" max="514" width="77.28515625" style="133" customWidth="1"/>
    <col min="515" max="515" width="10.7109375" style="133" customWidth="1"/>
    <col min="516" max="516" width="13.28515625" style="133" bestFit="1" customWidth="1"/>
    <col min="517" max="517" width="11.85546875" style="133" customWidth="1"/>
    <col min="518" max="518" width="16.140625" style="133" customWidth="1"/>
    <col min="519" max="766" width="9.140625" style="133"/>
    <col min="767" max="769" width="10.7109375" style="133" customWidth="1"/>
    <col min="770" max="770" width="77.28515625" style="133" customWidth="1"/>
    <col min="771" max="771" width="10.7109375" style="133" customWidth="1"/>
    <col min="772" max="772" width="13.28515625" style="133" bestFit="1" customWidth="1"/>
    <col min="773" max="773" width="11.85546875" style="133" customWidth="1"/>
    <col min="774" max="774" width="16.140625" style="133" customWidth="1"/>
    <col min="775" max="1022" width="9.140625" style="133"/>
    <col min="1023" max="1025" width="10.7109375" style="133" customWidth="1"/>
    <col min="1026" max="1026" width="77.28515625" style="133" customWidth="1"/>
    <col min="1027" max="1027" width="10.7109375" style="133" customWidth="1"/>
    <col min="1028" max="1028" width="13.28515625" style="133" bestFit="1" customWidth="1"/>
    <col min="1029" max="1029" width="11.85546875" style="133" customWidth="1"/>
    <col min="1030" max="1030" width="16.140625" style="133" customWidth="1"/>
    <col min="1031" max="1278" width="9.140625" style="133"/>
    <col min="1279" max="1281" width="10.7109375" style="133" customWidth="1"/>
    <col min="1282" max="1282" width="77.28515625" style="133" customWidth="1"/>
    <col min="1283" max="1283" width="10.7109375" style="133" customWidth="1"/>
    <col min="1284" max="1284" width="13.28515625" style="133" bestFit="1" customWidth="1"/>
    <col min="1285" max="1285" width="11.85546875" style="133" customWidth="1"/>
    <col min="1286" max="1286" width="16.140625" style="133" customWidth="1"/>
    <col min="1287" max="1534" width="9.140625" style="133"/>
    <col min="1535" max="1537" width="10.7109375" style="133" customWidth="1"/>
    <col min="1538" max="1538" width="77.28515625" style="133" customWidth="1"/>
    <col min="1539" max="1539" width="10.7109375" style="133" customWidth="1"/>
    <col min="1540" max="1540" width="13.28515625" style="133" bestFit="1" customWidth="1"/>
    <col min="1541" max="1541" width="11.85546875" style="133" customWidth="1"/>
    <col min="1542" max="1542" width="16.140625" style="133" customWidth="1"/>
    <col min="1543" max="1790" width="9.140625" style="133"/>
    <col min="1791" max="1793" width="10.7109375" style="133" customWidth="1"/>
    <col min="1794" max="1794" width="77.28515625" style="133" customWidth="1"/>
    <col min="1795" max="1795" width="10.7109375" style="133" customWidth="1"/>
    <col min="1796" max="1796" width="13.28515625" style="133" bestFit="1" customWidth="1"/>
    <col min="1797" max="1797" width="11.85546875" style="133" customWidth="1"/>
    <col min="1798" max="1798" width="16.140625" style="133" customWidth="1"/>
    <col min="1799" max="2046" width="9.140625" style="133"/>
    <col min="2047" max="2049" width="10.7109375" style="133" customWidth="1"/>
    <col min="2050" max="2050" width="77.28515625" style="133" customWidth="1"/>
    <col min="2051" max="2051" width="10.7109375" style="133" customWidth="1"/>
    <col min="2052" max="2052" width="13.28515625" style="133" bestFit="1" customWidth="1"/>
    <col min="2053" max="2053" width="11.85546875" style="133" customWidth="1"/>
    <col min="2054" max="2054" width="16.140625" style="133" customWidth="1"/>
    <col min="2055" max="2302" width="9.140625" style="133"/>
    <col min="2303" max="2305" width="10.7109375" style="133" customWidth="1"/>
    <col min="2306" max="2306" width="77.28515625" style="133" customWidth="1"/>
    <col min="2307" max="2307" width="10.7109375" style="133" customWidth="1"/>
    <col min="2308" max="2308" width="13.28515625" style="133" bestFit="1" customWidth="1"/>
    <col min="2309" max="2309" width="11.85546875" style="133" customWidth="1"/>
    <col min="2310" max="2310" width="16.140625" style="133" customWidth="1"/>
    <col min="2311" max="2558" width="9.140625" style="133"/>
    <col min="2559" max="2561" width="10.7109375" style="133" customWidth="1"/>
    <col min="2562" max="2562" width="77.28515625" style="133" customWidth="1"/>
    <col min="2563" max="2563" width="10.7109375" style="133" customWidth="1"/>
    <col min="2564" max="2564" width="13.28515625" style="133" bestFit="1" customWidth="1"/>
    <col min="2565" max="2565" width="11.85546875" style="133" customWidth="1"/>
    <col min="2566" max="2566" width="16.140625" style="133" customWidth="1"/>
    <col min="2567" max="2814" width="9.140625" style="133"/>
    <col min="2815" max="2817" width="10.7109375" style="133" customWidth="1"/>
    <col min="2818" max="2818" width="77.28515625" style="133" customWidth="1"/>
    <col min="2819" max="2819" width="10.7109375" style="133" customWidth="1"/>
    <col min="2820" max="2820" width="13.28515625" style="133" bestFit="1" customWidth="1"/>
    <col min="2821" max="2821" width="11.85546875" style="133" customWidth="1"/>
    <col min="2822" max="2822" width="16.140625" style="133" customWidth="1"/>
    <col min="2823" max="3070" width="9.140625" style="133"/>
    <col min="3071" max="3073" width="10.7109375" style="133" customWidth="1"/>
    <col min="3074" max="3074" width="77.28515625" style="133" customWidth="1"/>
    <col min="3075" max="3075" width="10.7109375" style="133" customWidth="1"/>
    <col min="3076" max="3076" width="13.28515625" style="133" bestFit="1" customWidth="1"/>
    <col min="3077" max="3077" width="11.85546875" style="133" customWidth="1"/>
    <col min="3078" max="3078" width="16.140625" style="133" customWidth="1"/>
    <col min="3079" max="3326" width="9.140625" style="133"/>
    <col min="3327" max="3329" width="10.7109375" style="133" customWidth="1"/>
    <col min="3330" max="3330" width="77.28515625" style="133" customWidth="1"/>
    <col min="3331" max="3331" width="10.7109375" style="133" customWidth="1"/>
    <col min="3332" max="3332" width="13.28515625" style="133" bestFit="1" customWidth="1"/>
    <col min="3333" max="3333" width="11.85546875" style="133" customWidth="1"/>
    <col min="3334" max="3334" width="16.140625" style="133" customWidth="1"/>
    <col min="3335" max="3582" width="9.140625" style="133"/>
    <col min="3583" max="3585" width="10.7109375" style="133" customWidth="1"/>
    <col min="3586" max="3586" width="77.28515625" style="133" customWidth="1"/>
    <col min="3587" max="3587" width="10.7109375" style="133" customWidth="1"/>
    <col min="3588" max="3588" width="13.28515625" style="133" bestFit="1" customWidth="1"/>
    <col min="3589" max="3589" width="11.85546875" style="133" customWidth="1"/>
    <col min="3590" max="3590" width="16.140625" style="133" customWidth="1"/>
    <col min="3591" max="3838" width="9.140625" style="133"/>
    <col min="3839" max="3841" width="10.7109375" style="133" customWidth="1"/>
    <col min="3842" max="3842" width="77.28515625" style="133" customWidth="1"/>
    <col min="3843" max="3843" width="10.7109375" style="133" customWidth="1"/>
    <col min="3844" max="3844" width="13.28515625" style="133" bestFit="1" customWidth="1"/>
    <col min="3845" max="3845" width="11.85546875" style="133" customWidth="1"/>
    <col min="3846" max="3846" width="16.140625" style="133" customWidth="1"/>
    <col min="3847" max="4094" width="9.140625" style="133"/>
    <col min="4095" max="4097" width="10.7109375" style="133" customWidth="1"/>
    <col min="4098" max="4098" width="77.28515625" style="133" customWidth="1"/>
    <col min="4099" max="4099" width="10.7109375" style="133" customWidth="1"/>
    <col min="4100" max="4100" width="13.28515625" style="133" bestFit="1" customWidth="1"/>
    <col min="4101" max="4101" width="11.85546875" style="133" customWidth="1"/>
    <col min="4102" max="4102" width="16.140625" style="133" customWidth="1"/>
    <col min="4103" max="4350" width="9.140625" style="133"/>
    <col min="4351" max="4353" width="10.7109375" style="133" customWidth="1"/>
    <col min="4354" max="4354" width="77.28515625" style="133" customWidth="1"/>
    <col min="4355" max="4355" width="10.7109375" style="133" customWidth="1"/>
    <col min="4356" max="4356" width="13.28515625" style="133" bestFit="1" customWidth="1"/>
    <col min="4357" max="4357" width="11.85546875" style="133" customWidth="1"/>
    <col min="4358" max="4358" width="16.140625" style="133" customWidth="1"/>
    <col min="4359" max="4606" width="9.140625" style="133"/>
    <col min="4607" max="4609" width="10.7109375" style="133" customWidth="1"/>
    <col min="4610" max="4610" width="77.28515625" style="133" customWidth="1"/>
    <col min="4611" max="4611" width="10.7109375" style="133" customWidth="1"/>
    <col min="4612" max="4612" width="13.28515625" style="133" bestFit="1" customWidth="1"/>
    <col min="4613" max="4613" width="11.85546875" style="133" customWidth="1"/>
    <col min="4614" max="4614" width="16.140625" style="133" customWidth="1"/>
    <col min="4615" max="4862" width="9.140625" style="133"/>
    <col min="4863" max="4865" width="10.7109375" style="133" customWidth="1"/>
    <col min="4866" max="4866" width="77.28515625" style="133" customWidth="1"/>
    <col min="4867" max="4867" width="10.7109375" style="133" customWidth="1"/>
    <col min="4868" max="4868" width="13.28515625" style="133" bestFit="1" customWidth="1"/>
    <col min="4869" max="4869" width="11.85546875" style="133" customWidth="1"/>
    <col min="4870" max="4870" width="16.140625" style="133" customWidth="1"/>
    <col min="4871" max="5118" width="9.140625" style="133"/>
    <col min="5119" max="5121" width="10.7109375" style="133" customWidth="1"/>
    <col min="5122" max="5122" width="77.28515625" style="133" customWidth="1"/>
    <col min="5123" max="5123" width="10.7109375" style="133" customWidth="1"/>
    <col min="5124" max="5124" width="13.28515625" style="133" bestFit="1" customWidth="1"/>
    <col min="5125" max="5125" width="11.85546875" style="133" customWidth="1"/>
    <col min="5126" max="5126" width="16.140625" style="133" customWidth="1"/>
    <col min="5127" max="5374" width="9.140625" style="133"/>
    <col min="5375" max="5377" width="10.7109375" style="133" customWidth="1"/>
    <col min="5378" max="5378" width="77.28515625" style="133" customWidth="1"/>
    <col min="5379" max="5379" width="10.7109375" style="133" customWidth="1"/>
    <col min="5380" max="5380" width="13.28515625" style="133" bestFit="1" customWidth="1"/>
    <col min="5381" max="5381" width="11.85546875" style="133" customWidth="1"/>
    <col min="5382" max="5382" width="16.140625" style="133" customWidth="1"/>
    <col min="5383" max="5630" width="9.140625" style="133"/>
    <col min="5631" max="5633" width="10.7109375" style="133" customWidth="1"/>
    <col min="5634" max="5634" width="77.28515625" style="133" customWidth="1"/>
    <col min="5635" max="5635" width="10.7109375" style="133" customWidth="1"/>
    <col min="5636" max="5636" width="13.28515625" style="133" bestFit="1" customWidth="1"/>
    <col min="5637" max="5637" width="11.85546875" style="133" customWidth="1"/>
    <col min="5638" max="5638" width="16.140625" style="133" customWidth="1"/>
    <col min="5639" max="5886" width="9.140625" style="133"/>
    <col min="5887" max="5889" width="10.7109375" style="133" customWidth="1"/>
    <col min="5890" max="5890" width="77.28515625" style="133" customWidth="1"/>
    <col min="5891" max="5891" width="10.7109375" style="133" customWidth="1"/>
    <col min="5892" max="5892" width="13.28515625" style="133" bestFit="1" customWidth="1"/>
    <col min="5893" max="5893" width="11.85546875" style="133" customWidth="1"/>
    <col min="5894" max="5894" width="16.140625" style="133" customWidth="1"/>
    <col min="5895" max="6142" width="9.140625" style="133"/>
    <col min="6143" max="6145" width="10.7109375" style="133" customWidth="1"/>
    <col min="6146" max="6146" width="77.28515625" style="133" customWidth="1"/>
    <col min="6147" max="6147" width="10.7109375" style="133" customWidth="1"/>
    <col min="6148" max="6148" width="13.28515625" style="133" bestFit="1" customWidth="1"/>
    <col min="6149" max="6149" width="11.85546875" style="133" customWidth="1"/>
    <col min="6150" max="6150" width="16.140625" style="133" customWidth="1"/>
    <col min="6151" max="6398" width="9.140625" style="133"/>
    <col min="6399" max="6401" width="10.7109375" style="133" customWidth="1"/>
    <col min="6402" max="6402" width="77.28515625" style="133" customWidth="1"/>
    <col min="6403" max="6403" width="10.7109375" style="133" customWidth="1"/>
    <col min="6404" max="6404" width="13.28515625" style="133" bestFit="1" customWidth="1"/>
    <col min="6405" max="6405" width="11.85546875" style="133" customWidth="1"/>
    <col min="6406" max="6406" width="16.140625" style="133" customWidth="1"/>
    <col min="6407" max="6654" width="9.140625" style="133"/>
    <col min="6655" max="6657" width="10.7109375" style="133" customWidth="1"/>
    <col min="6658" max="6658" width="77.28515625" style="133" customWidth="1"/>
    <col min="6659" max="6659" width="10.7109375" style="133" customWidth="1"/>
    <col min="6660" max="6660" width="13.28515625" style="133" bestFit="1" customWidth="1"/>
    <col min="6661" max="6661" width="11.85546875" style="133" customWidth="1"/>
    <col min="6662" max="6662" width="16.140625" style="133" customWidth="1"/>
    <col min="6663" max="6910" width="9.140625" style="133"/>
    <col min="6911" max="6913" width="10.7109375" style="133" customWidth="1"/>
    <col min="6914" max="6914" width="77.28515625" style="133" customWidth="1"/>
    <col min="6915" max="6915" width="10.7109375" style="133" customWidth="1"/>
    <col min="6916" max="6916" width="13.28515625" style="133" bestFit="1" customWidth="1"/>
    <col min="6917" max="6917" width="11.85546875" style="133" customWidth="1"/>
    <col min="6918" max="6918" width="16.140625" style="133" customWidth="1"/>
    <col min="6919" max="7166" width="9.140625" style="133"/>
    <col min="7167" max="7169" width="10.7109375" style="133" customWidth="1"/>
    <col min="7170" max="7170" width="77.28515625" style="133" customWidth="1"/>
    <col min="7171" max="7171" width="10.7109375" style="133" customWidth="1"/>
    <col min="7172" max="7172" width="13.28515625" style="133" bestFit="1" customWidth="1"/>
    <col min="7173" max="7173" width="11.85546875" style="133" customWidth="1"/>
    <col min="7174" max="7174" width="16.140625" style="133" customWidth="1"/>
    <col min="7175" max="7422" width="9.140625" style="133"/>
    <col min="7423" max="7425" width="10.7109375" style="133" customWidth="1"/>
    <col min="7426" max="7426" width="77.28515625" style="133" customWidth="1"/>
    <col min="7427" max="7427" width="10.7109375" style="133" customWidth="1"/>
    <col min="7428" max="7428" width="13.28515625" style="133" bestFit="1" customWidth="1"/>
    <col min="7429" max="7429" width="11.85546875" style="133" customWidth="1"/>
    <col min="7430" max="7430" width="16.140625" style="133" customWidth="1"/>
    <col min="7431" max="7678" width="9.140625" style="133"/>
    <col min="7679" max="7681" width="10.7109375" style="133" customWidth="1"/>
    <col min="7682" max="7682" width="77.28515625" style="133" customWidth="1"/>
    <col min="7683" max="7683" width="10.7109375" style="133" customWidth="1"/>
    <col min="7684" max="7684" width="13.28515625" style="133" bestFit="1" customWidth="1"/>
    <col min="7685" max="7685" width="11.85546875" style="133" customWidth="1"/>
    <col min="7686" max="7686" width="16.140625" style="133" customWidth="1"/>
    <col min="7687" max="7934" width="9.140625" style="133"/>
    <col min="7935" max="7937" width="10.7109375" style="133" customWidth="1"/>
    <col min="7938" max="7938" width="77.28515625" style="133" customWidth="1"/>
    <col min="7939" max="7939" width="10.7109375" style="133" customWidth="1"/>
    <col min="7940" max="7940" width="13.28515625" style="133" bestFit="1" customWidth="1"/>
    <col min="7941" max="7941" width="11.85546875" style="133" customWidth="1"/>
    <col min="7942" max="7942" width="16.140625" style="133" customWidth="1"/>
    <col min="7943" max="8190" width="9.140625" style="133"/>
    <col min="8191" max="8193" width="10.7109375" style="133" customWidth="1"/>
    <col min="8194" max="8194" width="77.28515625" style="133" customWidth="1"/>
    <col min="8195" max="8195" width="10.7109375" style="133" customWidth="1"/>
    <col min="8196" max="8196" width="13.28515625" style="133" bestFit="1" customWidth="1"/>
    <col min="8197" max="8197" width="11.85546875" style="133" customWidth="1"/>
    <col min="8198" max="8198" width="16.140625" style="133" customWidth="1"/>
    <col min="8199" max="8446" width="9.140625" style="133"/>
    <col min="8447" max="8449" width="10.7109375" style="133" customWidth="1"/>
    <col min="8450" max="8450" width="77.28515625" style="133" customWidth="1"/>
    <col min="8451" max="8451" width="10.7109375" style="133" customWidth="1"/>
    <col min="8452" max="8452" width="13.28515625" style="133" bestFit="1" customWidth="1"/>
    <col min="8453" max="8453" width="11.85546875" style="133" customWidth="1"/>
    <col min="8454" max="8454" width="16.140625" style="133" customWidth="1"/>
    <col min="8455" max="8702" width="9.140625" style="133"/>
    <col min="8703" max="8705" width="10.7109375" style="133" customWidth="1"/>
    <col min="8706" max="8706" width="77.28515625" style="133" customWidth="1"/>
    <col min="8707" max="8707" width="10.7109375" style="133" customWidth="1"/>
    <col min="8708" max="8708" width="13.28515625" style="133" bestFit="1" customWidth="1"/>
    <col min="8709" max="8709" width="11.85546875" style="133" customWidth="1"/>
    <col min="8710" max="8710" width="16.140625" style="133" customWidth="1"/>
    <col min="8711" max="8958" width="9.140625" style="133"/>
    <col min="8959" max="8961" width="10.7109375" style="133" customWidth="1"/>
    <col min="8962" max="8962" width="77.28515625" style="133" customWidth="1"/>
    <col min="8963" max="8963" width="10.7109375" style="133" customWidth="1"/>
    <col min="8964" max="8964" width="13.28515625" style="133" bestFit="1" customWidth="1"/>
    <col min="8965" max="8965" width="11.85546875" style="133" customWidth="1"/>
    <col min="8966" max="8966" width="16.140625" style="133" customWidth="1"/>
    <col min="8967" max="9214" width="9.140625" style="133"/>
    <col min="9215" max="9217" width="10.7109375" style="133" customWidth="1"/>
    <col min="9218" max="9218" width="77.28515625" style="133" customWidth="1"/>
    <col min="9219" max="9219" width="10.7109375" style="133" customWidth="1"/>
    <col min="9220" max="9220" width="13.28515625" style="133" bestFit="1" customWidth="1"/>
    <col min="9221" max="9221" width="11.85546875" style="133" customWidth="1"/>
    <col min="9222" max="9222" width="16.140625" style="133" customWidth="1"/>
    <col min="9223" max="9470" width="9.140625" style="133"/>
    <col min="9471" max="9473" width="10.7109375" style="133" customWidth="1"/>
    <col min="9474" max="9474" width="77.28515625" style="133" customWidth="1"/>
    <col min="9475" max="9475" width="10.7109375" style="133" customWidth="1"/>
    <col min="9476" max="9476" width="13.28515625" style="133" bestFit="1" customWidth="1"/>
    <col min="9477" max="9477" width="11.85546875" style="133" customWidth="1"/>
    <col min="9478" max="9478" width="16.140625" style="133" customWidth="1"/>
    <col min="9479" max="9726" width="9.140625" style="133"/>
    <col min="9727" max="9729" width="10.7109375" style="133" customWidth="1"/>
    <col min="9730" max="9730" width="77.28515625" style="133" customWidth="1"/>
    <col min="9731" max="9731" width="10.7109375" style="133" customWidth="1"/>
    <col min="9732" max="9732" width="13.28515625" style="133" bestFit="1" customWidth="1"/>
    <col min="9733" max="9733" width="11.85546875" style="133" customWidth="1"/>
    <col min="9734" max="9734" width="16.140625" style="133" customWidth="1"/>
    <col min="9735" max="9982" width="9.140625" style="133"/>
    <col min="9983" max="9985" width="10.7109375" style="133" customWidth="1"/>
    <col min="9986" max="9986" width="77.28515625" style="133" customWidth="1"/>
    <col min="9987" max="9987" width="10.7109375" style="133" customWidth="1"/>
    <col min="9988" max="9988" width="13.28515625" style="133" bestFit="1" customWidth="1"/>
    <col min="9989" max="9989" width="11.85546875" style="133" customWidth="1"/>
    <col min="9990" max="9990" width="16.140625" style="133" customWidth="1"/>
    <col min="9991" max="10238" width="9.140625" style="133"/>
    <col min="10239" max="10241" width="10.7109375" style="133" customWidth="1"/>
    <col min="10242" max="10242" width="77.28515625" style="133" customWidth="1"/>
    <col min="10243" max="10243" width="10.7109375" style="133" customWidth="1"/>
    <col min="10244" max="10244" width="13.28515625" style="133" bestFit="1" customWidth="1"/>
    <col min="10245" max="10245" width="11.85546875" style="133" customWidth="1"/>
    <col min="10246" max="10246" width="16.140625" style="133" customWidth="1"/>
    <col min="10247" max="10494" width="9.140625" style="133"/>
    <col min="10495" max="10497" width="10.7109375" style="133" customWidth="1"/>
    <col min="10498" max="10498" width="77.28515625" style="133" customWidth="1"/>
    <col min="10499" max="10499" width="10.7109375" style="133" customWidth="1"/>
    <col min="10500" max="10500" width="13.28515625" style="133" bestFit="1" customWidth="1"/>
    <col min="10501" max="10501" width="11.85546875" style="133" customWidth="1"/>
    <col min="10502" max="10502" width="16.140625" style="133" customWidth="1"/>
    <col min="10503" max="10750" width="9.140625" style="133"/>
    <col min="10751" max="10753" width="10.7109375" style="133" customWidth="1"/>
    <col min="10754" max="10754" width="77.28515625" style="133" customWidth="1"/>
    <col min="10755" max="10755" width="10.7109375" style="133" customWidth="1"/>
    <col min="10756" max="10756" width="13.28515625" style="133" bestFit="1" customWidth="1"/>
    <col min="10757" max="10757" width="11.85546875" style="133" customWidth="1"/>
    <col min="10758" max="10758" width="16.140625" style="133" customWidth="1"/>
    <col min="10759" max="11006" width="9.140625" style="133"/>
    <col min="11007" max="11009" width="10.7109375" style="133" customWidth="1"/>
    <col min="11010" max="11010" width="77.28515625" style="133" customWidth="1"/>
    <col min="11011" max="11011" width="10.7109375" style="133" customWidth="1"/>
    <col min="11012" max="11012" width="13.28515625" style="133" bestFit="1" customWidth="1"/>
    <col min="11013" max="11013" width="11.85546875" style="133" customWidth="1"/>
    <col min="11014" max="11014" width="16.140625" style="133" customWidth="1"/>
    <col min="11015" max="11262" width="9.140625" style="133"/>
    <col min="11263" max="11265" width="10.7109375" style="133" customWidth="1"/>
    <col min="11266" max="11266" width="77.28515625" style="133" customWidth="1"/>
    <col min="11267" max="11267" width="10.7109375" style="133" customWidth="1"/>
    <col min="11268" max="11268" width="13.28515625" style="133" bestFit="1" customWidth="1"/>
    <col min="11269" max="11269" width="11.85546875" style="133" customWidth="1"/>
    <col min="11270" max="11270" width="16.140625" style="133" customWidth="1"/>
    <col min="11271" max="11518" width="9.140625" style="133"/>
    <col min="11519" max="11521" width="10.7109375" style="133" customWidth="1"/>
    <col min="11522" max="11522" width="77.28515625" style="133" customWidth="1"/>
    <col min="11523" max="11523" width="10.7109375" style="133" customWidth="1"/>
    <col min="11524" max="11524" width="13.28515625" style="133" bestFit="1" customWidth="1"/>
    <col min="11525" max="11525" width="11.85546875" style="133" customWidth="1"/>
    <col min="11526" max="11526" width="16.140625" style="133" customWidth="1"/>
    <col min="11527" max="11774" width="9.140625" style="133"/>
    <col min="11775" max="11777" width="10.7109375" style="133" customWidth="1"/>
    <col min="11778" max="11778" width="77.28515625" style="133" customWidth="1"/>
    <col min="11779" max="11779" width="10.7109375" style="133" customWidth="1"/>
    <col min="11780" max="11780" width="13.28515625" style="133" bestFit="1" customWidth="1"/>
    <col min="11781" max="11781" width="11.85546875" style="133" customWidth="1"/>
    <col min="11782" max="11782" width="16.140625" style="133" customWidth="1"/>
    <col min="11783" max="12030" width="9.140625" style="133"/>
    <col min="12031" max="12033" width="10.7109375" style="133" customWidth="1"/>
    <col min="12034" max="12034" width="77.28515625" style="133" customWidth="1"/>
    <col min="12035" max="12035" width="10.7109375" style="133" customWidth="1"/>
    <col min="12036" max="12036" width="13.28515625" style="133" bestFit="1" customWidth="1"/>
    <col min="12037" max="12037" width="11.85546875" style="133" customWidth="1"/>
    <col min="12038" max="12038" width="16.140625" style="133" customWidth="1"/>
    <col min="12039" max="12286" width="9.140625" style="133"/>
    <col min="12287" max="12289" width="10.7109375" style="133" customWidth="1"/>
    <col min="12290" max="12290" width="77.28515625" style="133" customWidth="1"/>
    <col min="12291" max="12291" width="10.7109375" style="133" customWidth="1"/>
    <col min="12292" max="12292" width="13.28515625" style="133" bestFit="1" customWidth="1"/>
    <col min="12293" max="12293" width="11.85546875" style="133" customWidth="1"/>
    <col min="12294" max="12294" width="16.140625" style="133" customWidth="1"/>
    <col min="12295" max="12542" width="9.140625" style="133"/>
    <col min="12543" max="12545" width="10.7109375" style="133" customWidth="1"/>
    <col min="12546" max="12546" width="77.28515625" style="133" customWidth="1"/>
    <col min="12547" max="12547" width="10.7109375" style="133" customWidth="1"/>
    <col min="12548" max="12548" width="13.28515625" style="133" bestFit="1" customWidth="1"/>
    <col min="12549" max="12549" width="11.85546875" style="133" customWidth="1"/>
    <col min="12550" max="12550" width="16.140625" style="133" customWidth="1"/>
    <col min="12551" max="12798" width="9.140625" style="133"/>
    <col min="12799" max="12801" width="10.7109375" style="133" customWidth="1"/>
    <col min="12802" max="12802" width="77.28515625" style="133" customWidth="1"/>
    <col min="12803" max="12803" width="10.7109375" style="133" customWidth="1"/>
    <col min="12804" max="12804" width="13.28515625" style="133" bestFit="1" customWidth="1"/>
    <col min="12805" max="12805" width="11.85546875" style="133" customWidth="1"/>
    <col min="12806" max="12806" width="16.140625" style="133" customWidth="1"/>
    <col min="12807" max="13054" width="9.140625" style="133"/>
    <col min="13055" max="13057" width="10.7109375" style="133" customWidth="1"/>
    <col min="13058" max="13058" width="77.28515625" style="133" customWidth="1"/>
    <col min="13059" max="13059" width="10.7109375" style="133" customWidth="1"/>
    <col min="13060" max="13060" width="13.28515625" style="133" bestFit="1" customWidth="1"/>
    <col min="13061" max="13061" width="11.85546875" style="133" customWidth="1"/>
    <col min="13062" max="13062" width="16.140625" style="133" customWidth="1"/>
    <col min="13063" max="13310" width="9.140625" style="133"/>
    <col min="13311" max="13313" width="10.7109375" style="133" customWidth="1"/>
    <col min="13314" max="13314" width="77.28515625" style="133" customWidth="1"/>
    <col min="13315" max="13315" width="10.7109375" style="133" customWidth="1"/>
    <col min="13316" max="13316" width="13.28515625" style="133" bestFit="1" customWidth="1"/>
    <col min="13317" max="13317" width="11.85546875" style="133" customWidth="1"/>
    <col min="13318" max="13318" width="16.140625" style="133" customWidth="1"/>
    <col min="13319" max="13566" width="9.140625" style="133"/>
    <col min="13567" max="13569" width="10.7109375" style="133" customWidth="1"/>
    <col min="13570" max="13570" width="77.28515625" style="133" customWidth="1"/>
    <col min="13571" max="13571" width="10.7109375" style="133" customWidth="1"/>
    <col min="13572" max="13572" width="13.28515625" style="133" bestFit="1" customWidth="1"/>
    <col min="13573" max="13573" width="11.85546875" style="133" customWidth="1"/>
    <col min="13574" max="13574" width="16.140625" style="133" customWidth="1"/>
    <col min="13575" max="13822" width="9.140625" style="133"/>
    <col min="13823" max="13825" width="10.7109375" style="133" customWidth="1"/>
    <col min="13826" max="13826" width="77.28515625" style="133" customWidth="1"/>
    <col min="13827" max="13827" width="10.7109375" style="133" customWidth="1"/>
    <col min="13828" max="13828" width="13.28515625" style="133" bestFit="1" customWidth="1"/>
    <col min="13829" max="13829" width="11.85546875" style="133" customWidth="1"/>
    <col min="13830" max="13830" width="16.140625" style="133" customWidth="1"/>
    <col min="13831" max="14078" width="9.140625" style="133"/>
    <col min="14079" max="14081" width="10.7109375" style="133" customWidth="1"/>
    <col min="14082" max="14082" width="77.28515625" style="133" customWidth="1"/>
    <col min="14083" max="14083" width="10.7109375" style="133" customWidth="1"/>
    <col min="14084" max="14084" width="13.28515625" style="133" bestFit="1" customWidth="1"/>
    <col min="14085" max="14085" width="11.85546875" style="133" customWidth="1"/>
    <col min="14086" max="14086" width="16.140625" style="133" customWidth="1"/>
    <col min="14087" max="14334" width="9.140625" style="133"/>
    <col min="14335" max="14337" width="10.7109375" style="133" customWidth="1"/>
    <col min="14338" max="14338" width="77.28515625" style="133" customWidth="1"/>
    <col min="14339" max="14339" width="10.7109375" style="133" customWidth="1"/>
    <col min="14340" max="14340" width="13.28515625" style="133" bestFit="1" customWidth="1"/>
    <col min="14341" max="14341" width="11.85546875" style="133" customWidth="1"/>
    <col min="14342" max="14342" width="16.140625" style="133" customWidth="1"/>
    <col min="14343" max="14590" width="9.140625" style="133"/>
    <col min="14591" max="14593" width="10.7109375" style="133" customWidth="1"/>
    <col min="14594" max="14594" width="77.28515625" style="133" customWidth="1"/>
    <col min="14595" max="14595" width="10.7109375" style="133" customWidth="1"/>
    <col min="14596" max="14596" width="13.28515625" style="133" bestFit="1" customWidth="1"/>
    <col min="14597" max="14597" width="11.85546875" style="133" customWidth="1"/>
    <col min="14598" max="14598" width="16.140625" style="133" customWidth="1"/>
    <col min="14599" max="14846" width="9.140625" style="133"/>
    <col min="14847" max="14849" width="10.7109375" style="133" customWidth="1"/>
    <col min="14850" max="14850" width="77.28515625" style="133" customWidth="1"/>
    <col min="14851" max="14851" width="10.7109375" style="133" customWidth="1"/>
    <col min="14852" max="14852" width="13.28515625" style="133" bestFit="1" customWidth="1"/>
    <col min="14853" max="14853" width="11.85546875" style="133" customWidth="1"/>
    <col min="14854" max="14854" width="16.140625" style="133" customWidth="1"/>
    <col min="14855" max="15102" width="9.140625" style="133"/>
    <col min="15103" max="15105" width="10.7109375" style="133" customWidth="1"/>
    <col min="15106" max="15106" width="77.28515625" style="133" customWidth="1"/>
    <col min="15107" max="15107" width="10.7109375" style="133" customWidth="1"/>
    <col min="15108" max="15108" width="13.28515625" style="133" bestFit="1" customWidth="1"/>
    <col min="15109" max="15109" width="11.85546875" style="133" customWidth="1"/>
    <col min="15110" max="15110" width="16.140625" style="133" customWidth="1"/>
    <col min="15111" max="15358" width="9.140625" style="133"/>
    <col min="15359" max="15361" width="10.7109375" style="133" customWidth="1"/>
    <col min="15362" max="15362" width="77.28515625" style="133" customWidth="1"/>
    <col min="15363" max="15363" width="10.7109375" style="133" customWidth="1"/>
    <col min="15364" max="15364" width="13.28515625" style="133" bestFit="1" customWidth="1"/>
    <col min="15365" max="15365" width="11.85546875" style="133" customWidth="1"/>
    <col min="15366" max="15366" width="16.140625" style="133" customWidth="1"/>
    <col min="15367" max="15614" width="9.140625" style="133"/>
    <col min="15615" max="15617" width="10.7109375" style="133" customWidth="1"/>
    <col min="15618" max="15618" width="77.28515625" style="133" customWidth="1"/>
    <col min="15619" max="15619" width="10.7109375" style="133" customWidth="1"/>
    <col min="15620" max="15620" width="13.28515625" style="133" bestFit="1" customWidth="1"/>
    <col min="15621" max="15621" width="11.85546875" style="133" customWidth="1"/>
    <col min="15622" max="15622" width="16.140625" style="133" customWidth="1"/>
    <col min="15623" max="15870" width="9.140625" style="133"/>
    <col min="15871" max="15873" width="10.7109375" style="133" customWidth="1"/>
    <col min="15874" max="15874" width="77.28515625" style="133" customWidth="1"/>
    <col min="15875" max="15875" width="10.7109375" style="133" customWidth="1"/>
    <col min="15876" max="15876" width="13.28515625" style="133" bestFit="1" customWidth="1"/>
    <col min="15877" max="15877" width="11.85546875" style="133" customWidth="1"/>
    <col min="15878" max="15878" width="16.140625" style="133" customWidth="1"/>
    <col min="15879" max="16126" width="9.140625" style="133"/>
    <col min="16127" max="16129" width="10.7109375" style="133" customWidth="1"/>
    <col min="16130" max="16130" width="77.28515625" style="133" customWidth="1"/>
    <col min="16131" max="16131" width="10.7109375" style="133" customWidth="1"/>
    <col min="16132" max="16132" width="13.28515625" style="133" bestFit="1" customWidth="1"/>
    <col min="16133" max="16133" width="11.85546875" style="133" customWidth="1"/>
    <col min="16134" max="16134" width="16.140625" style="133" customWidth="1"/>
    <col min="16135" max="16384" width="9.140625" style="133"/>
  </cols>
  <sheetData>
    <row r="1" spans="1:9" x14ac:dyDescent="0.2">
      <c r="A1" s="603" t="s">
        <v>53304</v>
      </c>
      <c r="B1" s="603"/>
      <c r="C1" s="603"/>
      <c r="D1" s="603"/>
      <c r="E1" s="603"/>
      <c r="F1" s="603"/>
    </row>
    <row r="2" spans="1:9" x14ac:dyDescent="0.2">
      <c r="A2" s="604" t="s">
        <v>53305</v>
      </c>
      <c r="B2" s="604"/>
      <c r="C2" s="604"/>
      <c r="D2" s="604"/>
      <c r="E2" s="604"/>
      <c r="F2" s="604"/>
    </row>
    <row r="3" spans="1:9" x14ac:dyDescent="0.2">
      <c r="A3" s="325"/>
      <c r="B3" s="325"/>
      <c r="C3" s="325"/>
      <c r="D3" s="325"/>
      <c r="E3" s="325"/>
      <c r="F3" s="325"/>
    </row>
    <row r="4" spans="1:9" ht="12.75" x14ac:dyDescent="0.2">
      <c r="A4" s="605" t="s">
        <v>53313</v>
      </c>
      <c r="B4" s="605"/>
      <c r="C4" s="605"/>
      <c r="D4" s="605"/>
      <c r="E4" s="605"/>
      <c r="F4" s="605"/>
    </row>
    <row r="5" spans="1:9" ht="16.5" customHeight="1" x14ac:dyDescent="0.2">
      <c r="A5" s="606"/>
      <c r="B5" s="606"/>
      <c r="C5" s="606"/>
      <c r="D5" s="606"/>
      <c r="E5" s="606"/>
      <c r="F5" s="606"/>
    </row>
    <row r="6" spans="1:9" x14ac:dyDescent="0.2">
      <c r="A6" s="607" t="s">
        <v>16</v>
      </c>
      <c r="B6" s="607" t="s">
        <v>22831</v>
      </c>
      <c r="C6" s="607" t="s">
        <v>1766</v>
      </c>
      <c r="D6" s="607" t="s">
        <v>53134</v>
      </c>
      <c r="E6" s="607" t="s">
        <v>53135</v>
      </c>
      <c r="F6" s="608"/>
    </row>
    <row r="7" spans="1:9" ht="12.75" x14ac:dyDescent="0.2">
      <c r="A7" s="607"/>
      <c r="B7" s="607"/>
      <c r="C7" s="607"/>
      <c r="D7" s="607"/>
      <c r="E7" s="353" t="s">
        <v>53306</v>
      </c>
      <c r="F7" s="353" t="s">
        <v>53307</v>
      </c>
      <c r="H7" s="458" t="s">
        <v>53131</v>
      </c>
      <c r="I7" s="270">
        <v>0.2462</v>
      </c>
    </row>
    <row r="8" spans="1:9" ht="15" customHeight="1" x14ac:dyDescent="0.2">
      <c r="A8" s="597" t="s">
        <v>53319</v>
      </c>
      <c r="B8" s="598"/>
      <c r="C8" s="598"/>
      <c r="D8" s="598"/>
      <c r="E8" s="598"/>
      <c r="F8" s="599"/>
    </row>
    <row r="9" spans="1:9" ht="12.75" x14ac:dyDescent="0.2">
      <c r="A9" s="354"/>
      <c r="B9" s="355"/>
      <c r="C9" s="354"/>
      <c r="D9" s="354"/>
      <c r="E9" s="355"/>
      <c r="F9" s="355"/>
    </row>
    <row r="10" spans="1:9" ht="12.75" x14ac:dyDescent="0.2">
      <c r="A10" s="356">
        <v>1</v>
      </c>
      <c r="B10" s="357" t="s">
        <v>53146</v>
      </c>
      <c r="C10" s="539"/>
      <c r="D10" s="539"/>
      <c r="E10" s="540"/>
      <c r="F10" s="541">
        <f>ROUNDUP(SUM(F12:F16),0)</f>
        <v>853975</v>
      </c>
    </row>
    <row r="11" spans="1:9" ht="107.25" customHeight="1" x14ac:dyDescent="0.2">
      <c r="A11" s="358"/>
      <c r="B11" s="378" t="s">
        <v>53358</v>
      </c>
      <c r="C11" s="360"/>
      <c r="D11" s="361"/>
      <c r="E11" s="362"/>
      <c r="F11" s="362"/>
    </row>
    <row r="12" spans="1:9" ht="12.75" x14ac:dyDescent="0.2">
      <c r="A12" s="364" t="s">
        <v>53315</v>
      </c>
      <c r="B12" s="391" t="s">
        <v>53314</v>
      </c>
      <c r="C12" s="392" t="s">
        <v>36</v>
      </c>
      <c r="D12" s="393">
        <v>23669.695999999996</v>
      </c>
      <c r="E12" s="393">
        <v>15.77</v>
      </c>
      <c r="F12" s="362">
        <f>D12*E12</f>
        <v>373271.10591999994</v>
      </c>
    </row>
    <row r="13" spans="1:9" ht="12.75" x14ac:dyDescent="0.2">
      <c r="A13" s="364" t="s">
        <v>53317</v>
      </c>
      <c r="B13" s="391" t="s">
        <v>53316</v>
      </c>
      <c r="C13" s="392" t="s">
        <v>36</v>
      </c>
      <c r="D13" s="393">
        <v>673.55000000000018</v>
      </c>
      <c r="E13" s="393">
        <v>161.74</v>
      </c>
      <c r="F13" s="362">
        <f>D13*E13</f>
        <v>108939.97700000004</v>
      </c>
    </row>
    <row r="14" spans="1:9" ht="12.75" x14ac:dyDescent="0.2">
      <c r="A14" s="364" t="s">
        <v>53318</v>
      </c>
      <c r="B14" s="391" t="s">
        <v>60</v>
      </c>
      <c r="C14" s="392" t="s">
        <v>61</v>
      </c>
      <c r="D14" s="393">
        <v>45187.25499999999</v>
      </c>
      <c r="E14" s="393">
        <v>1.98</v>
      </c>
      <c r="F14" s="362">
        <f>D14*E14</f>
        <v>89470.76489999998</v>
      </c>
    </row>
    <row r="15" spans="1:9" ht="12.75" x14ac:dyDescent="0.2">
      <c r="A15" s="364" t="s">
        <v>53341</v>
      </c>
      <c r="B15" s="391" t="s">
        <v>127</v>
      </c>
      <c r="C15" s="392" t="s">
        <v>36</v>
      </c>
      <c r="D15" s="393">
        <v>6645.3</v>
      </c>
      <c r="E15" s="393">
        <v>1.23</v>
      </c>
      <c r="F15" s="362">
        <f>D15*E15</f>
        <v>8173.7190000000001</v>
      </c>
    </row>
    <row r="16" spans="1:9" ht="12.75" x14ac:dyDescent="0.2">
      <c r="A16" s="358"/>
      <c r="B16" s="391" t="s">
        <v>53890</v>
      </c>
      <c r="C16" s="360" t="s">
        <v>43</v>
      </c>
      <c r="D16" s="361">
        <v>1</v>
      </c>
      <c r="E16" s="362">
        <f>548238.715425*0.5</f>
        <v>274119.35771249997</v>
      </c>
      <c r="F16" s="362">
        <f>D16*E16</f>
        <v>274119.35771249997</v>
      </c>
    </row>
    <row r="17" spans="1:6" ht="12.75" x14ac:dyDescent="0.2">
      <c r="A17" s="358"/>
      <c r="B17" s="377"/>
      <c r="C17" s="360"/>
      <c r="D17" s="361"/>
      <c r="E17" s="362"/>
      <c r="F17" s="362"/>
    </row>
    <row r="18" spans="1:6" ht="22.5" x14ac:dyDescent="0.2">
      <c r="A18" s="358">
        <v>2</v>
      </c>
      <c r="B18" s="275" t="s">
        <v>53326</v>
      </c>
      <c r="C18" s="360" t="s">
        <v>43</v>
      </c>
      <c r="D18" s="361">
        <v>1</v>
      </c>
      <c r="E18" s="362">
        <f>F24+F21</f>
        <v>1248962</v>
      </c>
      <c r="F18" s="541">
        <f>D18*E18</f>
        <v>1248962</v>
      </c>
    </row>
    <row r="19" spans="1:6" ht="84" customHeight="1" x14ac:dyDescent="0.2">
      <c r="A19" s="358"/>
      <c r="B19" s="378" t="s">
        <v>53357</v>
      </c>
      <c r="C19" s="360"/>
      <c r="D19" s="361"/>
      <c r="E19" s="362"/>
      <c r="F19" s="362"/>
    </row>
    <row r="20" spans="1:6" ht="12.75" x14ac:dyDescent="0.2">
      <c r="A20" s="358"/>
      <c r="B20" s="379" t="s">
        <v>53320</v>
      </c>
      <c r="C20" s="360" t="s">
        <v>53321</v>
      </c>
      <c r="D20" s="361">
        <v>6.05</v>
      </c>
      <c r="E20" s="361">
        <v>280410.55166065134</v>
      </c>
      <c r="F20" s="362">
        <f>D20*E20</f>
        <v>1696483.8375469407</v>
      </c>
    </row>
    <row r="21" spans="1:6" ht="12.75" x14ac:dyDescent="0.2">
      <c r="A21" s="358"/>
      <c r="B21" s="394" t="s">
        <v>53322</v>
      </c>
      <c r="C21" s="360" t="s">
        <v>27</v>
      </c>
      <c r="D21" s="361">
        <v>10</v>
      </c>
      <c r="E21" s="362">
        <f>F20</f>
        <v>1696483.8375469407</v>
      </c>
      <c r="F21" s="380">
        <f>ROUNDUP(E21*(D21/100),0)</f>
        <v>169649</v>
      </c>
    </row>
    <row r="22" spans="1:6" ht="22.5" x14ac:dyDescent="0.2">
      <c r="A22" s="358"/>
      <c r="B22" s="379" t="s">
        <v>53323</v>
      </c>
      <c r="C22" s="360" t="s">
        <v>43</v>
      </c>
      <c r="D22" s="361">
        <v>1</v>
      </c>
      <c r="E22" s="362">
        <v>3597705.0554219997</v>
      </c>
      <c r="F22" s="362">
        <f>D22*E22</f>
        <v>3597705.0554219997</v>
      </c>
    </row>
    <row r="23" spans="1:6" ht="12.75" x14ac:dyDescent="0.2">
      <c r="A23" s="358"/>
      <c r="B23" s="394" t="s">
        <v>53324</v>
      </c>
      <c r="C23" s="360" t="s">
        <v>27</v>
      </c>
      <c r="D23" s="361">
        <v>10</v>
      </c>
      <c r="E23" s="362">
        <f>E22</f>
        <v>3597705.0554219997</v>
      </c>
      <c r="F23" s="362">
        <f>ROUNDUP(E23*(D23/100),0)</f>
        <v>359771</v>
      </c>
    </row>
    <row r="24" spans="1:6" ht="12.75" x14ac:dyDescent="0.2">
      <c r="A24" s="358"/>
      <c r="B24" s="359" t="s">
        <v>53325</v>
      </c>
      <c r="C24" s="360" t="s">
        <v>43</v>
      </c>
      <c r="D24" s="361">
        <v>3</v>
      </c>
      <c r="E24" s="362">
        <f>F23</f>
        <v>359771</v>
      </c>
      <c r="F24" s="380">
        <f>D24*E24</f>
        <v>1079313</v>
      </c>
    </row>
    <row r="25" spans="1:6" ht="12.75" x14ac:dyDescent="0.2">
      <c r="A25" s="358"/>
      <c r="B25" s="359"/>
      <c r="C25" s="360"/>
      <c r="D25" s="361"/>
      <c r="E25" s="362"/>
      <c r="F25" s="362"/>
    </row>
    <row r="26" spans="1:6" ht="12.75" x14ac:dyDescent="0.2">
      <c r="A26" s="358">
        <v>3</v>
      </c>
      <c r="B26" s="394" t="s">
        <v>53327</v>
      </c>
      <c r="C26" s="360" t="s">
        <v>27</v>
      </c>
      <c r="D26" s="361">
        <v>10</v>
      </c>
      <c r="E26" s="362">
        <f>F28</f>
        <v>1384691.8417199999</v>
      </c>
      <c r="F26" s="380">
        <f>ROUNDUP(E26*(D26/100),0)</f>
        <v>138470</v>
      </c>
    </row>
    <row r="27" spans="1:6" ht="75" customHeight="1" x14ac:dyDescent="0.2">
      <c r="A27" s="358"/>
      <c r="B27" s="378" t="s">
        <v>53356</v>
      </c>
      <c r="C27" s="360"/>
      <c r="D27" s="361"/>
      <c r="E27" s="362"/>
      <c r="F27" s="362"/>
    </row>
    <row r="28" spans="1:6" ht="12.75" x14ac:dyDescent="0.2">
      <c r="A28" s="358"/>
      <c r="B28" s="379" t="s">
        <v>53328</v>
      </c>
      <c r="C28" s="360" t="s">
        <v>27</v>
      </c>
      <c r="D28" s="361">
        <v>10</v>
      </c>
      <c r="E28" s="362">
        <f>E29</f>
        <v>13846918.417199999</v>
      </c>
      <c r="F28" s="362">
        <f>(D28/100)*E28</f>
        <v>1384691.8417199999</v>
      </c>
    </row>
    <row r="29" spans="1:6" ht="12.75" x14ac:dyDescent="0.2">
      <c r="A29" s="358"/>
      <c r="B29" s="379" t="s">
        <v>53331</v>
      </c>
      <c r="C29" s="360"/>
      <c r="D29" s="361"/>
      <c r="E29" s="362">
        <v>13846918.417199999</v>
      </c>
      <c r="F29" s="362"/>
    </row>
    <row r="30" spans="1:6" ht="12.75" x14ac:dyDescent="0.2">
      <c r="A30" s="358"/>
      <c r="B30" s="379"/>
      <c r="C30" s="360"/>
      <c r="D30" s="361"/>
      <c r="E30" s="362"/>
      <c r="F30" s="362"/>
    </row>
    <row r="31" spans="1:6" ht="12.75" x14ac:dyDescent="0.2">
      <c r="A31" s="358">
        <v>4</v>
      </c>
      <c r="B31" s="275" t="s">
        <v>53329</v>
      </c>
      <c r="C31" s="360" t="s">
        <v>27</v>
      </c>
      <c r="D31" s="361">
        <v>10</v>
      </c>
      <c r="E31" s="362">
        <f>E33</f>
        <v>4868232.25</v>
      </c>
      <c r="F31" s="380">
        <f>ROUNDUP(E31*(D31/100),0)</f>
        <v>486824</v>
      </c>
    </row>
    <row r="32" spans="1:6" ht="78.75" x14ac:dyDescent="0.2">
      <c r="A32" s="358"/>
      <c r="B32" s="378" t="s">
        <v>53355</v>
      </c>
      <c r="C32" s="360"/>
      <c r="D32" s="361"/>
      <c r="E32" s="362"/>
      <c r="F32" s="362"/>
    </row>
    <row r="33" spans="1:8" ht="22.5" x14ac:dyDescent="0.2">
      <c r="A33" s="358"/>
      <c r="B33" s="379" t="s">
        <v>53330</v>
      </c>
      <c r="C33" s="360"/>
      <c r="D33" s="361"/>
      <c r="E33" s="362">
        <v>4868232.25</v>
      </c>
      <c r="F33" s="362"/>
      <c r="H33" s="381"/>
    </row>
    <row r="34" spans="1:8" ht="12.75" x14ac:dyDescent="0.2">
      <c r="A34" s="358"/>
      <c r="B34" s="275"/>
      <c r="C34" s="360"/>
      <c r="D34" s="361"/>
      <c r="E34" s="362"/>
      <c r="F34" s="362"/>
    </row>
    <row r="35" spans="1:8" ht="12.75" x14ac:dyDescent="0.2">
      <c r="A35" s="358">
        <v>5</v>
      </c>
      <c r="B35" s="275" t="s">
        <v>53309</v>
      </c>
      <c r="C35" s="360"/>
      <c r="D35" s="361"/>
      <c r="E35" s="362"/>
      <c r="F35" s="380">
        <f>ROUNDUP(SUM(F38:F47),0)</f>
        <v>2316914</v>
      </c>
    </row>
    <row r="36" spans="1:8" ht="118.5" customHeight="1" x14ac:dyDescent="0.2">
      <c r="A36" s="358"/>
      <c r="B36" s="378" t="s">
        <v>53354</v>
      </c>
      <c r="C36" s="360"/>
      <c r="D36" s="361"/>
      <c r="E36" s="362"/>
      <c r="F36" s="362"/>
    </row>
    <row r="37" spans="1:8" ht="12.75" x14ac:dyDescent="0.2">
      <c r="A37" s="358"/>
      <c r="B37" s="378" t="s">
        <v>53342</v>
      </c>
      <c r="C37" s="360"/>
      <c r="D37" s="361"/>
      <c r="E37" s="362"/>
      <c r="F37" s="362"/>
    </row>
    <row r="38" spans="1:8" ht="12.75" x14ac:dyDescent="0.2">
      <c r="A38" s="364" t="s">
        <v>53337</v>
      </c>
      <c r="B38" s="378" t="s">
        <v>53332</v>
      </c>
      <c r="C38" s="360" t="s">
        <v>56</v>
      </c>
      <c r="D38" s="361">
        <v>38300</v>
      </c>
      <c r="E38" s="362">
        <v>4.29</v>
      </c>
      <c r="F38" s="362">
        <f>D38*E38</f>
        <v>164307</v>
      </c>
    </row>
    <row r="39" spans="1:8" ht="12.75" x14ac:dyDescent="0.2">
      <c r="A39" s="364" t="s">
        <v>53338</v>
      </c>
      <c r="B39" s="378" t="s">
        <v>53333</v>
      </c>
      <c r="C39" s="360" t="s">
        <v>56</v>
      </c>
      <c r="D39" s="361">
        <v>15159</v>
      </c>
      <c r="E39" s="362">
        <v>3.9</v>
      </c>
      <c r="F39" s="362">
        <f t="shared" ref="F39:F47" si="0">D39*E39</f>
        <v>59120.1</v>
      </c>
    </row>
    <row r="40" spans="1:8" ht="12.75" x14ac:dyDescent="0.2">
      <c r="A40" s="364" t="s">
        <v>53339</v>
      </c>
      <c r="B40" s="378" t="s">
        <v>97</v>
      </c>
      <c r="C40" s="360" t="s">
        <v>36</v>
      </c>
      <c r="D40" s="361">
        <v>7096.1999999999989</v>
      </c>
      <c r="E40" s="362">
        <v>23.68</v>
      </c>
      <c r="F40" s="362">
        <f t="shared" si="0"/>
        <v>168038.01599999997</v>
      </c>
    </row>
    <row r="41" spans="1:8" ht="12.75" x14ac:dyDescent="0.2">
      <c r="A41" s="364" t="s">
        <v>53340</v>
      </c>
      <c r="B41" s="378" t="s">
        <v>53334</v>
      </c>
      <c r="C41" s="360" t="s">
        <v>53335</v>
      </c>
      <c r="D41" s="361">
        <v>1191.4100000000001</v>
      </c>
      <c r="E41" s="361" t="s">
        <v>5918</v>
      </c>
      <c r="F41" s="362">
        <f t="shared" si="0"/>
        <v>30452.439600000002</v>
      </c>
    </row>
    <row r="42" spans="1:8" ht="12.75" x14ac:dyDescent="0.2">
      <c r="A42" s="364" t="s">
        <v>53337</v>
      </c>
      <c r="B42" s="378" t="s">
        <v>53336</v>
      </c>
      <c r="C42" s="360" t="s">
        <v>56</v>
      </c>
      <c r="D42" s="361">
        <v>21700</v>
      </c>
      <c r="E42" s="362">
        <v>4.29</v>
      </c>
      <c r="F42" s="362">
        <f t="shared" si="0"/>
        <v>93093</v>
      </c>
    </row>
    <row r="43" spans="1:8" ht="12.75" x14ac:dyDescent="0.2">
      <c r="A43" s="364" t="s">
        <v>53318</v>
      </c>
      <c r="B43" s="378" t="s">
        <v>60</v>
      </c>
      <c r="C43" s="360" t="s">
        <v>61</v>
      </c>
      <c r="D43" s="361">
        <v>116373.84540000001</v>
      </c>
      <c r="E43" s="361" t="s">
        <v>18731</v>
      </c>
      <c r="F43" s="362">
        <f t="shared" si="0"/>
        <v>230420.213892</v>
      </c>
    </row>
    <row r="44" spans="1:8" ht="12.75" x14ac:dyDescent="0.2">
      <c r="A44" s="364" t="s">
        <v>53341</v>
      </c>
      <c r="B44" s="378" t="s">
        <v>127</v>
      </c>
      <c r="C44" s="360" t="s">
        <v>36</v>
      </c>
      <c r="D44" s="361">
        <v>15876</v>
      </c>
      <c r="E44" s="361" t="s">
        <v>3570</v>
      </c>
      <c r="F44" s="362">
        <f t="shared" si="0"/>
        <v>19527.48</v>
      </c>
    </row>
    <row r="45" spans="1:8" ht="12.75" x14ac:dyDescent="0.2">
      <c r="A45" s="364" t="s">
        <v>53941</v>
      </c>
      <c r="B45" s="378" t="s">
        <v>53509</v>
      </c>
      <c r="C45" s="360" t="s">
        <v>56</v>
      </c>
      <c r="D45" s="361">
        <v>1067</v>
      </c>
      <c r="E45" s="361" t="s">
        <v>9621</v>
      </c>
      <c r="F45" s="362">
        <f t="shared" si="0"/>
        <v>70507.360000000001</v>
      </c>
    </row>
    <row r="46" spans="1:8" ht="12.75" x14ac:dyDescent="0.2">
      <c r="A46" s="364" t="s">
        <v>53942</v>
      </c>
      <c r="B46" s="378" t="s">
        <v>53</v>
      </c>
      <c r="C46" s="360" t="s">
        <v>36</v>
      </c>
      <c r="D46" s="361">
        <v>143.66000000000003</v>
      </c>
      <c r="E46" s="361">
        <v>252.94</v>
      </c>
      <c r="F46" s="362">
        <f t="shared" si="0"/>
        <v>36337.360400000005</v>
      </c>
    </row>
    <row r="47" spans="1:8" ht="22.5" x14ac:dyDescent="0.2">
      <c r="A47" s="364" t="s">
        <v>53364</v>
      </c>
      <c r="B47" s="365" t="s">
        <v>53363</v>
      </c>
      <c r="C47" s="366" t="s">
        <v>83</v>
      </c>
      <c r="D47" s="395">
        <f>2*(15750+1360)</f>
        <v>34220</v>
      </c>
      <c r="E47" s="368">
        <v>42.23</v>
      </c>
      <c r="F47" s="362">
        <f t="shared" si="0"/>
        <v>1445110.5999999999</v>
      </c>
    </row>
    <row r="48" spans="1:8" ht="12.75" x14ac:dyDescent="0.2">
      <c r="A48" s="358"/>
      <c r="B48" s="378" t="s">
        <v>53343</v>
      </c>
      <c r="C48" s="360"/>
      <c r="D48" s="361"/>
      <c r="E48" s="362"/>
      <c r="F48" s="362"/>
    </row>
    <row r="49" spans="1:6" ht="12.75" x14ac:dyDescent="0.2">
      <c r="A49" s="358"/>
      <c r="B49" s="378" t="s">
        <v>53344</v>
      </c>
      <c r="C49" s="459"/>
      <c r="D49" s="361"/>
      <c r="E49" s="362"/>
      <c r="F49" s="362"/>
    </row>
    <row r="50" spans="1:6" ht="12.75" x14ac:dyDescent="0.2">
      <c r="A50" s="358"/>
      <c r="B50" s="378" t="s">
        <v>53345</v>
      </c>
      <c r="C50" s="360"/>
      <c r="D50" s="361"/>
      <c r="E50" s="362"/>
      <c r="F50" s="362"/>
    </row>
    <row r="51" spans="1:6" x14ac:dyDescent="0.2">
      <c r="A51" s="358"/>
      <c r="B51" s="378"/>
      <c r="C51" s="542"/>
      <c r="D51" s="361"/>
      <c r="E51" s="362"/>
      <c r="F51" s="362"/>
    </row>
    <row r="52" spans="1:6" ht="22.5" x14ac:dyDescent="0.2">
      <c r="A52" s="358">
        <v>6</v>
      </c>
      <c r="B52" s="275" t="s">
        <v>53346</v>
      </c>
      <c r="C52" s="360" t="s">
        <v>27</v>
      </c>
      <c r="D52" s="361">
        <v>10</v>
      </c>
      <c r="E52" s="362">
        <f>F55</f>
        <v>9536785.2374266814</v>
      </c>
      <c r="F52" s="380">
        <f>ROUNDUP(E52*(D52/100),0)</f>
        <v>953679</v>
      </c>
    </row>
    <row r="53" spans="1:6" ht="101.25" x14ac:dyDescent="0.2">
      <c r="A53" s="358"/>
      <c r="B53" s="378" t="s">
        <v>53353</v>
      </c>
      <c r="C53" s="360"/>
      <c r="D53" s="361"/>
      <c r="E53" s="362"/>
      <c r="F53" s="362"/>
    </row>
    <row r="54" spans="1:6" ht="12.75" x14ac:dyDescent="0.2">
      <c r="A54" s="358"/>
      <c r="B54" s="275"/>
      <c r="C54" s="360"/>
      <c r="D54" s="361"/>
      <c r="E54" s="362"/>
      <c r="F54" s="362"/>
    </row>
    <row r="55" spans="1:6" ht="12.75" x14ac:dyDescent="0.2">
      <c r="A55" s="358"/>
      <c r="B55" s="276" t="s">
        <v>53360</v>
      </c>
      <c r="C55" s="360"/>
      <c r="D55" s="361"/>
      <c r="E55" s="362"/>
      <c r="F55" s="362">
        <f>SUM(F56:F61)</f>
        <v>9536785.2374266814</v>
      </c>
    </row>
    <row r="56" spans="1:6" ht="12.75" x14ac:dyDescent="0.2">
      <c r="A56" s="358"/>
      <c r="B56" s="382" t="s">
        <v>53347</v>
      </c>
      <c r="C56" s="360"/>
      <c r="D56" s="361"/>
      <c r="E56" s="362"/>
      <c r="F56" s="362">
        <v>324756.49546844879</v>
      </c>
    </row>
    <row r="57" spans="1:6" ht="12.75" x14ac:dyDescent="0.2">
      <c r="A57" s="358"/>
      <c r="B57" s="382" t="s">
        <v>53348</v>
      </c>
      <c r="C57" s="360"/>
      <c r="D57" s="361"/>
      <c r="E57" s="362"/>
      <c r="F57" s="362">
        <v>1581719.9722807154</v>
      </c>
    </row>
    <row r="58" spans="1:6" ht="12.75" x14ac:dyDescent="0.2">
      <c r="A58" s="358"/>
      <c r="B58" s="382" t="s">
        <v>53349</v>
      </c>
      <c r="C58" s="360"/>
      <c r="D58" s="361"/>
      <c r="E58" s="362"/>
      <c r="F58" s="362">
        <v>1767432.9369452605</v>
      </c>
    </row>
    <row r="59" spans="1:6" ht="12.75" x14ac:dyDescent="0.2">
      <c r="A59" s="358"/>
      <c r="B59" s="382" t="s">
        <v>53352</v>
      </c>
      <c r="C59" s="360"/>
      <c r="D59" s="361"/>
      <c r="E59" s="362"/>
      <c r="F59" s="362">
        <v>1590077.4896486308</v>
      </c>
    </row>
    <row r="60" spans="1:6" ht="12.75" x14ac:dyDescent="0.2">
      <c r="A60" s="358"/>
      <c r="B60" s="382" t="s">
        <v>53350</v>
      </c>
      <c r="C60" s="360"/>
      <c r="D60" s="361"/>
      <c r="E60" s="362"/>
      <c r="F60" s="362">
        <v>1521345.2326784804</v>
      </c>
    </row>
    <row r="61" spans="1:6" ht="12.75" x14ac:dyDescent="0.2">
      <c r="A61" s="358"/>
      <c r="B61" s="382" t="s">
        <v>53351</v>
      </c>
      <c r="C61" s="360"/>
      <c r="D61" s="361"/>
      <c r="E61" s="362"/>
      <c r="F61" s="362">
        <v>2751453.1104051447</v>
      </c>
    </row>
    <row r="62" spans="1:6" ht="12.75" x14ac:dyDescent="0.2">
      <c r="A62" s="358"/>
      <c r="B62" s="382"/>
      <c r="C62" s="383"/>
      <c r="D62" s="384"/>
      <c r="E62" s="362"/>
      <c r="F62" s="362"/>
    </row>
    <row r="63" spans="1:6" ht="12.75" x14ac:dyDescent="0.2">
      <c r="A63" s="358">
        <v>7</v>
      </c>
      <c r="B63" s="275" t="s">
        <v>53359</v>
      </c>
      <c r="C63" s="360" t="s">
        <v>27</v>
      </c>
      <c r="D63" s="361">
        <v>2.5</v>
      </c>
      <c r="E63" s="362">
        <f>F65</f>
        <v>14012587.662267417</v>
      </c>
      <c r="F63" s="380">
        <f>ROUNDUP(E63*(D63/100),0)</f>
        <v>350315</v>
      </c>
    </row>
    <row r="64" spans="1:6" ht="75.75" customHeight="1" x14ac:dyDescent="0.2">
      <c r="A64" s="358"/>
      <c r="B64" s="378" t="s">
        <v>53365</v>
      </c>
      <c r="C64" s="383"/>
      <c r="D64" s="384"/>
      <c r="E64" s="362"/>
      <c r="F64" s="362"/>
    </row>
    <row r="65" spans="1:9" ht="12.75" x14ac:dyDescent="0.2">
      <c r="A65" s="358"/>
      <c r="B65" s="276" t="s">
        <v>53360</v>
      </c>
      <c r="C65" s="383"/>
      <c r="D65" s="384"/>
      <c r="E65" s="362"/>
      <c r="F65" s="362">
        <v>14012587.662267417</v>
      </c>
    </row>
    <row r="66" spans="1:9" ht="12.75" x14ac:dyDescent="0.2">
      <c r="A66" s="358"/>
      <c r="B66" s="382"/>
      <c r="C66" s="383"/>
      <c r="D66" s="384"/>
      <c r="E66" s="362"/>
      <c r="F66" s="362"/>
    </row>
    <row r="67" spans="1:9" ht="12.75" x14ac:dyDescent="0.2">
      <c r="A67" s="358">
        <v>8</v>
      </c>
      <c r="B67" s="275" t="s">
        <v>53310</v>
      </c>
      <c r="C67" s="360" t="s">
        <v>27</v>
      </c>
      <c r="D67" s="361">
        <v>15</v>
      </c>
      <c r="E67" s="362">
        <f>F69</f>
        <v>3909619.6234998936</v>
      </c>
      <c r="F67" s="380">
        <f>ROUNDUP(E67*(D67/100),0)</f>
        <v>586443</v>
      </c>
    </row>
    <row r="68" spans="1:9" ht="116.25" customHeight="1" x14ac:dyDescent="0.2">
      <c r="A68" s="358"/>
      <c r="B68" s="378" t="s">
        <v>53361</v>
      </c>
      <c r="C68" s="366"/>
      <c r="D68" s="367"/>
      <c r="E68" s="368"/>
      <c r="F68" s="362"/>
    </row>
    <row r="69" spans="1:9" ht="12.75" x14ac:dyDescent="0.2">
      <c r="A69" s="358"/>
      <c r="B69" s="276" t="s">
        <v>53360</v>
      </c>
      <c r="C69" s="366"/>
      <c r="D69" s="367"/>
      <c r="E69" s="362"/>
      <c r="F69" s="362">
        <v>3909619.6234998936</v>
      </c>
    </row>
    <row r="70" spans="1:9" ht="12.75" x14ac:dyDescent="0.2">
      <c r="A70" s="358"/>
      <c r="B70" s="385"/>
      <c r="C70" s="366"/>
      <c r="D70" s="386"/>
      <c r="E70" s="362"/>
      <c r="F70" s="362"/>
    </row>
    <row r="71" spans="1:9" ht="12.75" x14ac:dyDescent="0.2">
      <c r="A71" s="358">
        <v>9</v>
      </c>
      <c r="B71" s="275" t="s">
        <v>53311</v>
      </c>
      <c r="C71" s="360" t="s">
        <v>27</v>
      </c>
      <c r="D71" s="361">
        <v>10</v>
      </c>
      <c r="E71" s="362">
        <f>F73</f>
        <v>11410546.450620295</v>
      </c>
      <c r="F71" s="380">
        <f>ROUNDUP(E71*(D71/100),0)</f>
        <v>1141055</v>
      </c>
    </row>
    <row r="72" spans="1:9" ht="72.75" customHeight="1" x14ac:dyDescent="0.2">
      <c r="A72" s="364"/>
      <c r="B72" s="378" t="s">
        <v>54007</v>
      </c>
      <c r="C72" s="366"/>
      <c r="D72" s="367"/>
      <c r="E72" s="368"/>
      <c r="F72" s="362"/>
    </row>
    <row r="73" spans="1:9" ht="12.75" x14ac:dyDescent="0.2">
      <c r="A73" s="358"/>
      <c r="B73" s="276" t="s">
        <v>53360</v>
      </c>
      <c r="C73" s="387"/>
      <c r="D73" s="367"/>
      <c r="E73" s="362"/>
      <c r="F73" s="362">
        <v>11410546.450620295</v>
      </c>
    </row>
    <row r="74" spans="1:9" ht="12.75" x14ac:dyDescent="0.2">
      <c r="A74" s="358"/>
      <c r="B74" s="389"/>
      <c r="C74" s="390"/>
      <c r="D74" s="386"/>
      <c r="E74" s="388"/>
      <c r="F74" s="362"/>
    </row>
    <row r="75" spans="1:9" ht="12.75" x14ac:dyDescent="0.2">
      <c r="A75" s="358">
        <v>10</v>
      </c>
      <c r="B75" s="275" t="s">
        <v>53931</v>
      </c>
      <c r="C75" s="360"/>
      <c r="D75" s="361"/>
      <c r="E75" s="362"/>
      <c r="F75" s="380">
        <f>SUM(F77:F78)</f>
        <v>481181.23154687631</v>
      </c>
    </row>
    <row r="76" spans="1:9" ht="45" x14ac:dyDescent="0.2">
      <c r="A76" s="358"/>
      <c r="B76" s="378" t="s">
        <v>53934</v>
      </c>
      <c r="C76" s="360"/>
      <c r="D76" s="361"/>
      <c r="E76" s="362"/>
      <c r="F76" s="362"/>
    </row>
    <row r="77" spans="1:9" ht="12.75" x14ac:dyDescent="0.2">
      <c r="A77" s="358"/>
      <c r="B77" s="363" t="s">
        <v>53935</v>
      </c>
      <c r="C77" s="360" t="s">
        <v>27</v>
      </c>
      <c r="D77" s="361">
        <v>2.5</v>
      </c>
      <c r="E77" s="362">
        <v>15219888.489208519</v>
      </c>
      <c r="F77" s="362">
        <f>(E77*(D77/100))</f>
        <v>380497.21223021299</v>
      </c>
      <c r="H77" s="258">
        <f>F77+(F77*$I$7)</f>
        <v>474175.62588129146</v>
      </c>
      <c r="I77" s="133">
        <f>E77/1.2462</f>
        <v>12213038.428188508</v>
      </c>
    </row>
    <row r="78" spans="1:9" ht="12.75" x14ac:dyDescent="0.2">
      <c r="A78" s="358"/>
      <c r="B78" s="363" t="s">
        <v>53936</v>
      </c>
      <c r="C78" s="360" t="s">
        <v>27</v>
      </c>
      <c r="D78" s="361">
        <v>10</v>
      </c>
      <c r="E78" s="362">
        <v>1006840.1931666333</v>
      </c>
      <c r="F78" s="362">
        <f>(E78*(D78/100))</f>
        <v>100684.01931666333</v>
      </c>
      <c r="H78" s="258">
        <f>F78+(F78*$I$7)</f>
        <v>125472.42487242584</v>
      </c>
      <c r="I78" s="133">
        <f>E78/1.2462</f>
        <v>807928.25643286249</v>
      </c>
    </row>
    <row r="79" spans="1:9" ht="12.75" x14ac:dyDescent="0.2">
      <c r="A79" s="358"/>
      <c r="B79" s="276" t="s">
        <v>53360</v>
      </c>
      <c r="C79" s="360"/>
      <c r="D79" s="361"/>
      <c r="E79" s="362"/>
      <c r="F79" s="380"/>
      <c r="H79" s="258">
        <f>SUM(H77:H78)</f>
        <v>599648.05075371731</v>
      </c>
    </row>
    <row r="80" spans="1:9" ht="12.75" x14ac:dyDescent="0.2">
      <c r="A80" s="364"/>
      <c r="B80" s="365"/>
      <c r="C80" s="366"/>
      <c r="D80" s="367"/>
      <c r="E80" s="368"/>
      <c r="F80" s="362"/>
    </row>
    <row r="81" spans="1:9" ht="12.75" x14ac:dyDescent="0.2">
      <c r="A81" s="358">
        <v>11</v>
      </c>
      <c r="B81" s="275" t="s">
        <v>53220</v>
      </c>
      <c r="C81" s="360"/>
      <c r="D81" s="361"/>
      <c r="E81" s="362"/>
      <c r="F81" s="380">
        <f>SUM(F83:F83)</f>
        <v>1642658</v>
      </c>
    </row>
    <row r="82" spans="1:9" ht="75" customHeight="1" x14ac:dyDescent="0.2">
      <c r="A82" s="358"/>
      <c r="B82" s="378" t="s">
        <v>53939</v>
      </c>
      <c r="C82" s="360"/>
      <c r="D82" s="361"/>
      <c r="E82" s="362"/>
      <c r="F82" s="362"/>
    </row>
    <row r="83" spans="1:9" ht="12.75" x14ac:dyDescent="0.2">
      <c r="A83" s="358"/>
      <c r="B83" s="363" t="s">
        <v>53938</v>
      </c>
      <c r="C83" s="360" t="s">
        <v>27</v>
      </c>
      <c r="D83" s="361">
        <v>10</v>
      </c>
      <c r="E83" s="362">
        <v>16426575.954139289</v>
      </c>
      <c r="F83" s="362">
        <f>ROUNDUP(E83*(D83/100),0)</f>
        <v>1642658</v>
      </c>
      <c r="I83" s="133">
        <f>E83/1.2462</f>
        <v>13181332.012629826</v>
      </c>
    </row>
    <row r="84" spans="1:9" ht="12.75" x14ac:dyDescent="0.2">
      <c r="A84" s="358"/>
      <c r="B84" s="276" t="s">
        <v>53360</v>
      </c>
      <c r="C84" s="360"/>
      <c r="D84" s="361"/>
      <c r="E84" s="362"/>
      <c r="F84" s="380"/>
    </row>
    <row r="85" spans="1:9" ht="12.75" x14ac:dyDescent="0.2">
      <c r="A85" s="450"/>
      <c r="B85" s="451"/>
      <c r="C85" s="452"/>
      <c r="D85" s="453"/>
      <c r="E85" s="454"/>
      <c r="F85" s="380"/>
    </row>
    <row r="86" spans="1:9" ht="15" customHeight="1" x14ac:dyDescent="0.2">
      <c r="A86" s="600" t="s">
        <v>53362</v>
      </c>
      <c r="B86" s="601"/>
      <c r="C86" s="601"/>
      <c r="D86" s="601"/>
      <c r="E86" s="602"/>
      <c r="F86" s="369">
        <f>F71+F67+F63+F52+F35+F31+F26+F18+F10+F75+F81</f>
        <v>10200476.231546877</v>
      </c>
    </row>
    <row r="87" spans="1:9" ht="12.75" x14ac:dyDescent="0.2">
      <c r="A87" s="370"/>
      <c r="B87" s="371"/>
      <c r="C87" s="372"/>
      <c r="D87" s="373"/>
      <c r="E87" s="374"/>
      <c r="F87" s="375"/>
    </row>
  </sheetData>
  <mergeCells count="10">
    <mergeCell ref="A8:F8"/>
    <mergeCell ref="A86:E86"/>
    <mergeCell ref="A1:F1"/>
    <mergeCell ref="A2:F2"/>
    <mergeCell ref="A4:F5"/>
    <mergeCell ref="A6:A7"/>
    <mergeCell ref="B6:B7"/>
    <mergeCell ref="C6:C7"/>
    <mergeCell ref="D6:D7"/>
    <mergeCell ref="E6:F6"/>
  </mergeCells>
  <conditionalFormatting sqref="D47">
    <cfRule type="expression" dxfId="8" priority="4" stopIfTrue="1">
      <formula>AND(B47&gt;0,#REF!=0)</formula>
    </cfRule>
  </conditionalFormatting>
  <conditionalFormatting sqref="D63">
    <cfRule type="expression" dxfId="7" priority="3" stopIfTrue="1">
      <formula>AND(B63&gt;0,#REF!=0)</formula>
    </cfRule>
  </conditionalFormatting>
  <conditionalFormatting sqref="D67:D75 D78:D81 D84:D85 D87">
    <cfRule type="expression" dxfId="6" priority="5" stopIfTrue="1">
      <formula>AND(B67&gt;0,#REF!=0)</formula>
    </cfRule>
  </conditionalFormatting>
  <conditionalFormatting sqref="D77">
    <cfRule type="expression" dxfId="5" priority="2" stopIfTrue="1">
      <formula>AND(B77&gt;0,#REF!=0)</formula>
    </cfRule>
  </conditionalFormatting>
  <conditionalFormatting sqref="D83">
    <cfRule type="expression" dxfId="4" priority="1" stopIfTrue="1">
      <formula>AND(B83&gt;0,#REF!=0)</formula>
    </cfRule>
  </conditionalFormatting>
  <printOptions horizontalCentered="1"/>
  <pageMargins left="0.51181102362204722" right="0.51181102362204722" top="0.74803149606299213" bottom="0.59055118110236227" header="0.31496062992125984" footer="0.31496062992125984"/>
  <pageSetup paperSize="9" scale="83" orientation="landscape" r:id="rId1"/>
  <rowBreaks count="1" manualBreakCount="1">
    <brk id="51" max="5" man="1"/>
  </rowBreaks>
  <ignoredErrors>
    <ignoredError sqref="E41:E4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pageSetUpPr autoPageBreaks="0" fitToPage="1"/>
  </sheetPr>
  <dimension ref="A2:BU1355"/>
  <sheetViews>
    <sheetView showGridLines="0" showZeros="0" showRuler="0" showWhiteSpace="0" view="pageBreakPreview" topLeftCell="B611" zoomScale="70" zoomScaleNormal="55" zoomScaleSheetLayoutView="70" zoomScalePageLayoutView="60" workbookViewId="0">
      <selection activeCell="E427" sqref="E427"/>
    </sheetView>
  </sheetViews>
  <sheetFormatPr defaultColWidth="9.140625" defaultRowHeight="15.75" outlineLevelRow="1" outlineLevelCol="1" x14ac:dyDescent="0.25"/>
  <cols>
    <col min="1" max="1" width="9.140625" style="4"/>
    <col min="2" max="2" width="17.28515625" style="1" customWidth="1"/>
    <col min="3" max="3" width="15.140625" style="1" customWidth="1"/>
    <col min="4" max="4" width="11.5703125" style="1" customWidth="1"/>
    <col min="5" max="5" width="98" style="2" customWidth="1"/>
    <col min="6" max="6" width="9.140625" style="3" customWidth="1"/>
    <col min="7" max="7" width="19.7109375" style="4" customWidth="1"/>
    <col min="8" max="8" width="18.7109375" style="4" customWidth="1"/>
    <col min="9" max="9" width="28.7109375" style="4" customWidth="1"/>
    <col min="10" max="13" width="25.7109375" style="4" hidden="1" customWidth="1" outlineLevel="1"/>
    <col min="14" max="14" width="24" style="4" customWidth="1" collapsed="1"/>
    <col min="15" max="16" width="15" style="4" customWidth="1"/>
    <col min="17" max="17" width="18.7109375" style="4" customWidth="1"/>
    <col min="18" max="18" width="15" style="4" customWidth="1"/>
    <col min="19" max="19" width="17.28515625" style="4" customWidth="1"/>
    <col min="20" max="20" width="17.5703125" style="4" customWidth="1"/>
    <col min="21" max="21" width="10.28515625" style="4" bestFit="1" customWidth="1"/>
    <col min="22" max="22" width="18.140625" style="4" bestFit="1" customWidth="1"/>
    <col min="23" max="16384" width="9.140625" style="4"/>
  </cols>
  <sheetData>
    <row r="2" spans="2:22" ht="16.5" thickBot="1" x14ac:dyDescent="0.3"/>
    <row r="3" spans="2:22" x14ac:dyDescent="0.25">
      <c r="B3" s="181"/>
      <c r="C3" s="5"/>
      <c r="D3" s="5"/>
      <c r="E3" s="5"/>
      <c r="F3" s="6"/>
      <c r="G3" s="5"/>
      <c r="H3" s="5"/>
      <c r="I3" s="5"/>
      <c r="J3" s="5"/>
      <c r="K3" s="5"/>
      <c r="L3" s="5"/>
      <c r="M3" s="182"/>
      <c r="N3" s="5"/>
      <c r="O3" s="183"/>
    </row>
    <row r="4" spans="2:22" ht="18.75" x14ac:dyDescent="0.25">
      <c r="B4" s="617" t="s">
        <v>1</v>
      </c>
      <c r="C4" s="618"/>
      <c r="D4" s="618"/>
      <c r="E4" s="618"/>
      <c r="F4" s="618"/>
      <c r="G4" s="618"/>
      <c r="H4" s="618"/>
      <c r="I4" s="618"/>
      <c r="J4" s="618"/>
      <c r="K4" s="618"/>
      <c r="L4" s="618"/>
      <c r="M4" s="619"/>
      <c r="N4" s="84"/>
      <c r="O4" s="184"/>
    </row>
    <row r="5" spans="2:22" ht="18.75" x14ac:dyDescent="0.25">
      <c r="B5" s="620" t="s">
        <v>3</v>
      </c>
      <c r="C5" s="621"/>
      <c r="D5" s="621"/>
      <c r="E5" s="621"/>
      <c r="F5" s="621"/>
      <c r="G5" s="621"/>
      <c r="H5" s="621"/>
      <c r="I5" s="621"/>
      <c r="J5" s="621"/>
      <c r="K5" s="621"/>
      <c r="L5" s="621"/>
      <c r="M5" s="622"/>
      <c r="N5" s="84"/>
      <c r="O5" s="184"/>
    </row>
    <row r="6" spans="2:22" ht="18.75" x14ac:dyDescent="0.25">
      <c r="B6" s="620" t="s">
        <v>5</v>
      </c>
      <c r="C6" s="621"/>
      <c r="D6" s="621"/>
      <c r="E6" s="621"/>
      <c r="F6" s="621"/>
      <c r="G6" s="621"/>
      <c r="H6" s="621"/>
      <c r="I6" s="621"/>
      <c r="J6" s="621"/>
      <c r="K6" s="621"/>
      <c r="L6" s="621"/>
      <c r="M6" s="622"/>
      <c r="N6" s="84"/>
      <c r="O6" s="184"/>
    </row>
    <row r="7" spans="2:22" ht="16.5" thickBot="1" x14ac:dyDescent="0.3">
      <c r="B7" s="85"/>
      <c r="C7" s="7"/>
      <c r="D7" s="7"/>
      <c r="E7" s="7"/>
      <c r="F7" s="8"/>
      <c r="G7" s="9"/>
      <c r="H7" s="9"/>
      <c r="I7" s="9"/>
      <c r="J7" s="9"/>
      <c r="K7" s="9"/>
      <c r="L7" s="9"/>
      <c r="M7" s="86"/>
      <c r="N7" s="9"/>
      <c r="O7" s="189"/>
    </row>
    <row r="8" spans="2:22" x14ac:dyDescent="0.25">
      <c r="B8" s="10" t="s">
        <v>9</v>
      </c>
      <c r="C8" s="11"/>
      <c r="D8" s="11"/>
      <c r="E8" s="11" t="s">
        <v>10</v>
      </c>
      <c r="F8" s="12"/>
      <c r="G8" s="11"/>
      <c r="H8" s="13"/>
      <c r="I8" s="92"/>
      <c r="J8" s="92"/>
      <c r="K8" s="92"/>
      <c r="L8" s="92"/>
      <c r="M8" s="188"/>
      <c r="N8" s="185"/>
      <c r="O8" s="15"/>
    </row>
    <row r="9" spans="2:22" ht="15.75" customHeight="1" x14ac:dyDescent="0.25">
      <c r="B9" s="14" t="s">
        <v>11</v>
      </c>
      <c r="C9" s="89"/>
      <c r="D9" s="89"/>
      <c r="E9" s="623" t="s">
        <v>53265</v>
      </c>
      <c r="F9" s="623"/>
      <c r="G9" s="623"/>
      <c r="H9" s="623"/>
      <c r="I9" s="623"/>
      <c r="J9" s="623"/>
      <c r="K9" s="623"/>
      <c r="L9" s="623"/>
      <c r="M9" s="623"/>
      <c r="N9" s="623"/>
      <c r="O9" s="15"/>
    </row>
    <row r="10" spans="2:22" x14ac:dyDescent="0.25">
      <c r="B10" s="14"/>
      <c r="C10" s="89"/>
      <c r="D10" s="89"/>
      <c r="E10" s="623"/>
      <c r="F10" s="623"/>
      <c r="G10" s="623"/>
      <c r="H10" s="623"/>
      <c r="I10" s="623"/>
      <c r="J10" s="623"/>
      <c r="K10" s="623"/>
      <c r="L10" s="623"/>
      <c r="M10" s="623"/>
      <c r="N10" s="623"/>
      <c r="O10" s="15"/>
      <c r="V10" s="538" t="s">
        <v>53985</v>
      </c>
    </row>
    <row r="11" spans="2:22" x14ac:dyDescent="0.25">
      <c r="B11" s="14"/>
      <c r="C11" s="89"/>
      <c r="D11" s="89"/>
      <c r="E11" s="89"/>
      <c r="F11" s="90"/>
      <c r="G11" s="91"/>
      <c r="H11" s="92"/>
      <c r="I11" s="87"/>
      <c r="J11" s="87"/>
      <c r="K11" s="87"/>
      <c r="L11" s="87"/>
      <c r="M11" s="88"/>
      <c r="N11" s="186"/>
      <c r="O11" s="16"/>
      <c r="T11" s="609" t="s">
        <v>53986</v>
      </c>
      <c r="U11" s="609"/>
      <c r="V11" s="301">
        <f>I26+I40+I52+I332+I347+I366+I575+I1158+I1228+I1230+I1235+I1250+I1258+I1266+I1269</f>
        <v>136351651.17196214</v>
      </c>
    </row>
    <row r="12" spans="2:22" ht="16.5" thickBot="1" x14ac:dyDescent="0.3">
      <c r="B12" s="17"/>
      <c r="C12" s="18"/>
      <c r="D12" s="18"/>
      <c r="E12" s="18"/>
      <c r="F12" s="19"/>
      <c r="G12" s="18"/>
      <c r="H12" s="20"/>
      <c r="I12" s="20"/>
      <c r="J12" s="20"/>
      <c r="K12" s="20"/>
      <c r="L12" s="20"/>
      <c r="M12" s="93"/>
      <c r="N12" s="18"/>
      <c r="O12" s="187"/>
      <c r="T12" s="609"/>
      <c r="U12" s="609"/>
    </row>
    <row r="13" spans="2:22" ht="16.5" thickBot="1" x14ac:dyDescent="0.3">
      <c r="B13" s="99"/>
      <c r="C13" s="99"/>
      <c r="D13" s="99"/>
      <c r="E13" s="21"/>
      <c r="F13" s="22"/>
      <c r="G13" s="23"/>
      <c r="H13" s="23"/>
      <c r="I13" s="23"/>
      <c r="J13" s="23"/>
      <c r="K13" s="23"/>
      <c r="L13" s="23"/>
      <c r="M13" s="94"/>
      <c r="N13" s="24"/>
    </row>
    <row r="14" spans="2:22" ht="24" customHeight="1" x14ac:dyDescent="0.25">
      <c r="B14" s="624" t="s">
        <v>16</v>
      </c>
      <c r="C14" s="624" t="s">
        <v>1758</v>
      </c>
      <c r="D14" s="624" t="s">
        <v>1757</v>
      </c>
      <c r="E14" s="624" t="s">
        <v>17</v>
      </c>
      <c r="F14" s="626" t="s">
        <v>12</v>
      </c>
      <c r="G14" s="628" t="s">
        <v>1740</v>
      </c>
      <c r="H14" s="629"/>
      <c r="I14" s="630"/>
      <c r="J14" s="610" t="s">
        <v>13</v>
      </c>
      <c r="K14" s="610"/>
      <c r="L14" s="611" t="s">
        <v>14</v>
      </c>
      <c r="M14" s="611"/>
      <c r="N14" s="612" t="s">
        <v>15</v>
      </c>
      <c r="O14" s="613"/>
    </row>
    <row r="15" spans="2:22" ht="61.5" customHeight="1" thickBot="1" x14ac:dyDescent="0.3">
      <c r="B15" s="625"/>
      <c r="C15" s="625"/>
      <c r="D15" s="625"/>
      <c r="E15" s="625"/>
      <c r="F15" s="627"/>
      <c r="G15" s="25" t="s">
        <v>18</v>
      </c>
      <c r="H15" s="25" t="s">
        <v>53239</v>
      </c>
      <c r="I15" s="25" t="s">
        <v>1756</v>
      </c>
      <c r="J15" s="26" t="s">
        <v>19</v>
      </c>
      <c r="K15" s="26" t="s">
        <v>20</v>
      </c>
      <c r="L15" s="27" t="s">
        <v>19</v>
      </c>
      <c r="M15" s="27" t="s">
        <v>21</v>
      </c>
      <c r="N15" s="149" t="s">
        <v>22</v>
      </c>
      <c r="O15" s="414" t="s">
        <v>23</v>
      </c>
      <c r="Q15" s="2" t="s">
        <v>53975</v>
      </c>
      <c r="R15" s="299" t="s">
        <v>101</v>
      </c>
      <c r="S15" s="299" t="s">
        <v>540</v>
      </c>
      <c r="T15" s="299" t="s">
        <v>53240</v>
      </c>
    </row>
    <row r="16" spans="2:22" s="31" customFormat="1" x14ac:dyDescent="0.25">
      <c r="B16" s="210" t="s">
        <v>24</v>
      </c>
      <c r="C16" s="95"/>
      <c r="D16" s="211"/>
      <c r="E16" s="28" t="s">
        <v>25</v>
      </c>
      <c r="F16" s="29"/>
      <c r="G16" s="30"/>
      <c r="H16" s="30"/>
      <c r="I16" s="30">
        <f>SUM(I17:I22)</f>
        <v>16502230.347821724</v>
      </c>
      <c r="J16" s="30"/>
      <c r="K16" s="30">
        <v>5329243.8442327529</v>
      </c>
      <c r="L16" s="30">
        <v>0</v>
      </c>
      <c r="M16" s="30">
        <v>0</v>
      </c>
      <c r="N16" s="30"/>
      <c r="O16" s="212"/>
      <c r="R16" s="302">
        <v>0.4</v>
      </c>
      <c r="S16" s="302">
        <v>0.375</v>
      </c>
      <c r="U16" s="300"/>
    </row>
    <row r="17" spans="1:22" s="31" customFormat="1" outlineLevel="1" x14ac:dyDescent="0.25">
      <c r="A17" s="3" t="s">
        <v>53241</v>
      </c>
      <c r="B17" s="191" t="s">
        <v>26</v>
      </c>
      <c r="C17" s="33" t="s">
        <v>53303</v>
      </c>
      <c r="D17" s="197"/>
      <c r="E17" s="32" t="s">
        <v>53977</v>
      </c>
      <c r="F17" s="33" t="s">
        <v>27</v>
      </c>
      <c r="G17" s="537">
        <v>7.0000000000000001E-3</v>
      </c>
      <c r="H17" s="34">
        <f>V11</f>
        <v>136351651.17196214</v>
      </c>
      <c r="I17" s="35">
        <f t="shared" ref="I17:I20" si="0">G17*H17</f>
        <v>954461.55820373504</v>
      </c>
      <c r="J17" s="34">
        <v>1.4</v>
      </c>
      <c r="K17" s="35">
        <v>556340.88390999998</v>
      </c>
      <c r="L17" s="35">
        <v>0</v>
      </c>
      <c r="M17" s="35">
        <v>0</v>
      </c>
      <c r="N17" s="38" t="s">
        <v>0</v>
      </c>
      <c r="O17" s="213">
        <f>VLOOKUP(N17,'Reajuste Atual'!$L$19:$M$25,2,FALSE)</f>
        <v>3.1053999999999999</v>
      </c>
      <c r="Q17" s="34"/>
      <c r="R17" s="304"/>
      <c r="S17" s="304"/>
      <c r="T17" s="301"/>
      <c r="U17" s="303"/>
    </row>
    <row r="18" spans="1:22" s="31" customFormat="1" outlineLevel="1" x14ac:dyDescent="0.25">
      <c r="A18" s="3" t="s">
        <v>53241</v>
      </c>
      <c r="B18" s="191" t="s">
        <v>28</v>
      </c>
      <c r="C18" s="33" t="s">
        <v>53303</v>
      </c>
      <c r="D18" s="197"/>
      <c r="E18" s="32" t="s">
        <v>53978</v>
      </c>
      <c r="F18" s="33" t="s">
        <v>27</v>
      </c>
      <c r="G18" s="537">
        <v>3.0000000000000001E-3</v>
      </c>
      <c r="H18" s="34">
        <f>V11</f>
        <v>136351651.17196214</v>
      </c>
      <c r="I18" s="35">
        <f t="shared" si="0"/>
        <v>409054.95351588645</v>
      </c>
      <c r="J18" s="34">
        <v>1.6</v>
      </c>
      <c r="K18" s="35">
        <v>272493.49184999999</v>
      </c>
      <c r="L18" s="35">
        <v>0</v>
      </c>
      <c r="M18" s="35">
        <v>0</v>
      </c>
      <c r="N18" s="39" t="s">
        <v>0</v>
      </c>
      <c r="O18" s="213">
        <f>VLOOKUP(N18,'Reajuste Atual'!$L$19:$M$25,2,FALSE)</f>
        <v>3.1053999999999999</v>
      </c>
      <c r="Q18" s="34"/>
      <c r="R18" s="304"/>
      <c r="S18" s="304"/>
      <c r="T18" s="301"/>
    </row>
    <row r="19" spans="1:22" s="31" customFormat="1" outlineLevel="1" x14ac:dyDescent="0.25">
      <c r="A19" s="3" t="s">
        <v>53241</v>
      </c>
      <c r="B19" s="191" t="s">
        <v>29</v>
      </c>
      <c r="C19" s="33" t="s">
        <v>53303</v>
      </c>
      <c r="D19" s="197"/>
      <c r="E19" s="32" t="s">
        <v>30</v>
      </c>
      <c r="F19" s="33" t="s">
        <v>27</v>
      </c>
      <c r="G19" s="537">
        <v>0.01</v>
      </c>
      <c r="H19" s="34">
        <f>V11</f>
        <v>136351651.17196214</v>
      </c>
      <c r="I19" s="35">
        <f t="shared" si="0"/>
        <v>1363516.5117196215</v>
      </c>
      <c r="J19" s="34">
        <v>1.1000000000000001</v>
      </c>
      <c r="K19" s="35">
        <v>624464.25814999989</v>
      </c>
      <c r="L19" s="35">
        <v>0</v>
      </c>
      <c r="M19" s="35">
        <v>0</v>
      </c>
      <c r="N19" s="39" t="s">
        <v>6</v>
      </c>
      <c r="O19" s="213">
        <f>VLOOKUP(N19,'Reajuste Atual'!$L$19:$M$25,2,FALSE)</f>
        <v>3.5459999999999998</v>
      </c>
      <c r="Q19" s="34"/>
      <c r="R19" s="304"/>
      <c r="S19" s="304"/>
      <c r="T19" s="301"/>
    </row>
    <row r="20" spans="1:22" s="31" customFormat="1" outlineLevel="1" x14ac:dyDescent="0.25">
      <c r="A20" s="3" t="s">
        <v>53241</v>
      </c>
      <c r="B20" s="191" t="s">
        <v>31</v>
      </c>
      <c r="C20" s="33" t="s">
        <v>53303</v>
      </c>
      <c r="D20" s="197"/>
      <c r="E20" s="32" t="s">
        <v>53238</v>
      </c>
      <c r="F20" s="40" t="s">
        <v>32</v>
      </c>
      <c r="G20" s="34">
        <v>72</v>
      </c>
      <c r="H20" s="34">
        <f t="shared" ref="H20" si="1">T20+(T20*O20)</f>
        <v>172384.45573142858</v>
      </c>
      <c r="I20" s="35">
        <f t="shared" si="0"/>
        <v>12411680.812662859</v>
      </c>
      <c r="J20" s="34">
        <v>65.996666666666698</v>
      </c>
      <c r="K20" s="35">
        <v>3875945.2103227526</v>
      </c>
      <c r="L20" s="35">
        <v>0</v>
      </c>
      <c r="M20" s="35">
        <v>0</v>
      </c>
      <c r="N20" s="38" t="s">
        <v>0</v>
      </c>
      <c r="O20" s="213">
        <f>VLOOKUP(N20,'Reajuste Atual'!$L$19:$M$25,2,FALSE)</f>
        <v>3.1053999999999999</v>
      </c>
      <c r="Q20" s="34">
        <v>58785.56</v>
      </c>
      <c r="R20" s="304">
        <f t="shared" ref="R20:R77" si="2">Q20/($R$16+1)</f>
        <v>41989.685714285719</v>
      </c>
      <c r="S20" s="304">
        <f t="shared" ref="S20:S77" si="3">Q20/($S$16+1)</f>
        <v>42753.134545454544</v>
      </c>
      <c r="T20" s="301">
        <f t="shared" ref="T20:T77" si="4">IF(A20="S",R20,S20)</f>
        <v>41989.685714285719</v>
      </c>
    </row>
    <row r="21" spans="1:22" s="31" customFormat="1" outlineLevel="1" x14ac:dyDescent="0.25">
      <c r="A21" s="3" t="s">
        <v>53241</v>
      </c>
      <c r="B21" s="191" t="s">
        <v>22939</v>
      </c>
      <c r="C21" s="33" t="s">
        <v>53303</v>
      </c>
      <c r="D21" s="197"/>
      <c r="E21" s="32" t="s">
        <v>1683</v>
      </c>
      <c r="F21" s="33" t="s">
        <v>27</v>
      </c>
      <c r="G21" s="537">
        <v>7.0000000000000001E-3</v>
      </c>
      <c r="H21" s="34">
        <f>V11</f>
        <v>136351651.17196214</v>
      </c>
      <c r="I21" s="35">
        <f t="shared" ref="I21:I22" si="5">G21*H21</f>
        <v>954461.55820373504</v>
      </c>
      <c r="J21" s="34"/>
      <c r="K21" s="35"/>
      <c r="L21" s="35"/>
      <c r="M21" s="35"/>
      <c r="N21" s="38" t="s">
        <v>0</v>
      </c>
      <c r="O21" s="213">
        <f>VLOOKUP(N21,'Reajuste Atual'!$L$19:$M$25,2,FALSE)</f>
        <v>3.1053999999999999</v>
      </c>
      <c r="Q21" s="34"/>
      <c r="R21" s="304"/>
      <c r="S21" s="304"/>
      <c r="T21" s="301"/>
      <c r="V21" s="301"/>
    </row>
    <row r="22" spans="1:22" s="31" customFormat="1" outlineLevel="1" x14ac:dyDescent="0.25">
      <c r="A22" s="3" t="s">
        <v>53241</v>
      </c>
      <c r="B22" s="191" t="s">
        <v>23020</v>
      </c>
      <c r="C22" s="33" t="s">
        <v>53303</v>
      </c>
      <c r="D22" s="197"/>
      <c r="E22" s="32" t="s">
        <v>53976</v>
      </c>
      <c r="F22" s="33" t="s">
        <v>27</v>
      </c>
      <c r="G22" s="537">
        <v>3.0000000000000001E-3</v>
      </c>
      <c r="H22" s="34">
        <f>V11</f>
        <v>136351651.17196214</v>
      </c>
      <c r="I22" s="35">
        <f t="shared" si="5"/>
        <v>409054.95351588645</v>
      </c>
      <c r="J22" s="34"/>
      <c r="K22" s="35"/>
      <c r="L22" s="35"/>
      <c r="M22" s="35"/>
      <c r="N22" s="39" t="s">
        <v>0</v>
      </c>
      <c r="O22" s="213">
        <f>VLOOKUP(N22,'Reajuste Atual'!$L$19:$M$25,2,FALSE)</f>
        <v>3.1053999999999999</v>
      </c>
      <c r="Q22" s="34"/>
      <c r="R22" s="304"/>
      <c r="S22" s="304"/>
      <c r="T22" s="301"/>
    </row>
    <row r="23" spans="1:22" s="31" customFormat="1" outlineLevel="1" x14ac:dyDescent="0.25">
      <c r="B23" s="191"/>
      <c r="C23" s="39"/>
      <c r="D23" s="197"/>
      <c r="E23" s="32"/>
      <c r="F23" s="40"/>
      <c r="G23" s="34"/>
      <c r="H23" s="34"/>
      <c r="I23" s="35"/>
      <c r="J23" s="34"/>
      <c r="K23" s="35"/>
      <c r="L23" s="35"/>
      <c r="M23" s="35"/>
      <c r="N23" s="39"/>
      <c r="O23" s="213"/>
      <c r="Q23" s="34"/>
      <c r="R23" s="304">
        <f>Q23/($R$16+1)</f>
        <v>0</v>
      </c>
      <c r="S23" s="304">
        <f t="shared" si="3"/>
        <v>0</v>
      </c>
      <c r="T23" s="301">
        <f>IF(A23="S",R23,S23)</f>
        <v>0</v>
      </c>
    </row>
    <row r="24" spans="1:22" s="31" customFormat="1" x14ac:dyDescent="0.25">
      <c r="B24" s="192" t="s">
        <v>33</v>
      </c>
      <c r="C24" s="96"/>
      <c r="D24" s="198"/>
      <c r="E24" s="41" t="s">
        <v>34</v>
      </c>
      <c r="F24" s="42"/>
      <c r="G24" s="43"/>
      <c r="H24" s="43"/>
      <c r="I24" s="43">
        <v>0</v>
      </c>
      <c r="J24" s="43">
        <v>0</v>
      </c>
      <c r="K24" s="43">
        <v>215176.35342939649</v>
      </c>
      <c r="L24" s="43">
        <v>0</v>
      </c>
      <c r="M24" s="43">
        <v>0</v>
      </c>
      <c r="N24" s="43"/>
      <c r="O24" s="214"/>
      <c r="Q24" s="43"/>
      <c r="R24" s="304">
        <f t="shared" si="2"/>
        <v>0</v>
      </c>
      <c r="S24" s="304">
        <f t="shared" si="3"/>
        <v>0</v>
      </c>
      <c r="T24" s="301">
        <f t="shared" si="4"/>
        <v>0</v>
      </c>
    </row>
    <row r="25" spans="1:22" s="31" customFormat="1" x14ac:dyDescent="0.25">
      <c r="B25" s="226"/>
      <c r="C25" s="227"/>
      <c r="D25" s="228"/>
      <c r="E25" s="239"/>
      <c r="F25" s="240"/>
      <c r="G25" s="232"/>
      <c r="H25" s="232"/>
      <c r="I25" s="232"/>
      <c r="J25" s="232"/>
      <c r="K25" s="232"/>
      <c r="L25" s="232"/>
      <c r="M25" s="232"/>
      <c r="N25" s="232"/>
      <c r="O25" s="241"/>
      <c r="Q25" s="232"/>
      <c r="R25" s="304">
        <f t="shared" si="2"/>
        <v>0</v>
      </c>
      <c r="S25" s="304">
        <f t="shared" si="3"/>
        <v>0</v>
      </c>
      <c r="T25" s="301">
        <f t="shared" si="4"/>
        <v>0</v>
      </c>
    </row>
    <row r="26" spans="1:22" s="31" customFormat="1" outlineLevel="1" x14ac:dyDescent="0.25">
      <c r="B26" s="192" t="s">
        <v>38</v>
      </c>
      <c r="C26" s="96"/>
      <c r="D26" s="198"/>
      <c r="E26" s="44" t="s">
        <v>39</v>
      </c>
      <c r="F26" s="42"/>
      <c r="G26" s="43"/>
      <c r="H26" s="43"/>
      <c r="I26" s="43">
        <f>I27+I34</f>
        <v>54744.746279415587</v>
      </c>
      <c r="J26" s="34">
        <v>0</v>
      </c>
      <c r="K26" s="35">
        <v>0</v>
      </c>
      <c r="L26" s="35">
        <v>0</v>
      </c>
      <c r="M26" s="35">
        <v>0</v>
      </c>
      <c r="N26" s="43"/>
      <c r="O26" s="214"/>
      <c r="Q26" s="43"/>
      <c r="R26" s="304">
        <f t="shared" si="2"/>
        <v>0</v>
      </c>
      <c r="S26" s="304">
        <f t="shared" si="3"/>
        <v>0</v>
      </c>
      <c r="T26" s="301">
        <f t="shared" si="4"/>
        <v>0</v>
      </c>
    </row>
    <row r="27" spans="1:22" s="31" customFormat="1" outlineLevel="1" x14ac:dyDescent="0.25">
      <c r="B27" s="193" t="s">
        <v>40</v>
      </c>
      <c r="C27" s="63"/>
      <c r="D27" s="199"/>
      <c r="E27" s="45" t="s">
        <v>41</v>
      </c>
      <c r="F27" s="46"/>
      <c r="G27" s="47"/>
      <c r="H27" s="47"/>
      <c r="I27" s="47">
        <f>SUM(I28:I33)</f>
        <v>43978.596032142857</v>
      </c>
      <c r="J27" s="34">
        <v>0</v>
      </c>
      <c r="K27" s="35">
        <v>0</v>
      </c>
      <c r="L27" s="35">
        <v>0</v>
      </c>
      <c r="M27" s="35">
        <v>0</v>
      </c>
      <c r="N27" s="48">
        <v>0</v>
      </c>
      <c r="O27" s="215"/>
      <c r="Q27" s="47"/>
      <c r="R27" s="304">
        <f t="shared" si="2"/>
        <v>0</v>
      </c>
      <c r="S27" s="304">
        <f t="shared" si="3"/>
        <v>0</v>
      </c>
      <c r="T27" s="301">
        <f t="shared" si="4"/>
        <v>0</v>
      </c>
    </row>
    <row r="28" spans="1:22" s="31" customFormat="1" outlineLevel="1" x14ac:dyDescent="0.25">
      <c r="A28" s="3" t="s">
        <v>53241</v>
      </c>
      <c r="B28" s="229" t="s">
        <v>42</v>
      </c>
      <c r="C28" s="224" t="s">
        <v>53243</v>
      </c>
      <c r="D28" s="231"/>
      <c r="E28" s="79" t="s">
        <v>49</v>
      </c>
      <c r="F28" s="224" t="s">
        <v>43</v>
      </c>
      <c r="G28" s="225">
        <v>1</v>
      </c>
      <c r="H28" s="34">
        <f>T28+(T28*O28)</f>
        <v>1986.5469321428573</v>
      </c>
      <c r="I28" s="35">
        <f t="shared" ref="I28:I33" si="6">G28*H28</f>
        <v>1986.5469321428573</v>
      </c>
      <c r="J28" s="47">
        <v>0</v>
      </c>
      <c r="K28" s="47">
        <v>331206.4574796845</v>
      </c>
      <c r="L28" s="47">
        <v>0</v>
      </c>
      <c r="M28" s="47">
        <v>0</v>
      </c>
      <c r="N28" s="39" t="s">
        <v>2</v>
      </c>
      <c r="O28" s="213">
        <f>VLOOKUP(N28,'Reajuste Atual'!$L$19:$M$25,2,FALSE)</f>
        <v>3.6335000000000002</v>
      </c>
      <c r="Q28" s="34">
        <v>600.23</v>
      </c>
      <c r="R28" s="304">
        <f t="shared" si="2"/>
        <v>428.73571428571432</v>
      </c>
      <c r="S28" s="304">
        <f t="shared" si="3"/>
        <v>436.53090909090912</v>
      </c>
      <c r="T28" s="301">
        <f t="shared" si="4"/>
        <v>428.73571428571432</v>
      </c>
    </row>
    <row r="29" spans="1:22" s="31" customFormat="1" outlineLevel="1" x14ac:dyDescent="0.25">
      <c r="A29" s="3" t="s">
        <v>53241</v>
      </c>
      <c r="B29" s="229" t="s">
        <v>44</v>
      </c>
      <c r="C29" s="224" t="s">
        <v>53247</v>
      </c>
      <c r="D29" s="308" t="s">
        <v>18167</v>
      </c>
      <c r="E29" s="79" t="s">
        <v>55</v>
      </c>
      <c r="F29" s="224" t="s">
        <v>56</v>
      </c>
      <c r="G29" s="225">
        <v>111.6</v>
      </c>
      <c r="H29" s="307" t="str">
        <f>VLOOKUP(D29,SINAPI!$A$9:$D$7529,4,FALSE)</f>
        <v>144,65</v>
      </c>
      <c r="I29" s="35">
        <f t="shared" si="6"/>
        <v>16142.94</v>
      </c>
      <c r="J29" s="34">
        <v>0</v>
      </c>
      <c r="K29" s="35">
        <v>0</v>
      </c>
      <c r="L29" s="35">
        <v>0</v>
      </c>
      <c r="M29" s="35">
        <v>0</v>
      </c>
      <c r="N29" s="39"/>
      <c r="O29" s="213"/>
      <c r="Q29" s="34">
        <v>44.81</v>
      </c>
      <c r="R29" s="304">
        <f t="shared" si="2"/>
        <v>32.00714285714286</v>
      </c>
      <c r="S29" s="304">
        <f t="shared" si="3"/>
        <v>32.589090909090913</v>
      </c>
      <c r="T29" s="301">
        <f t="shared" si="4"/>
        <v>32.00714285714286</v>
      </c>
    </row>
    <row r="30" spans="1:22" s="31" customFormat="1" outlineLevel="1" x14ac:dyDescent="0.25">
      <c r="A30" s="3" t="s">
        <v>53241</v>
      </c>
      <c r="B30" s="229" t="s">
        <v>45</v>
      </c>
      <c r="C30" s="224" t="s">
        <v>53248</v>
      </c>
      <c r="D30" s="308" t="s">
        <v>26801</v>
      </c>
      <c r="E30" s="79" t="s">
        <v>57</v>
      </c>
      <c r="F30" s="224" t="s">
        <v>56</v>
      </c>
      <c r="G30" s="225">
        <v>179.53</v>
      </c>
      <c r="H30" s="34">
        <v>139.84</v>
      </c>
      <c r="I30" s="35">
        <f t="shared" si="6"/>
        <v>25105.475200000001</v>
      </c>
      <c r="J30" s="34">
        <v>0</v>
      </c>
      <c r="K30" s="35">
        <v>0</v>
      </c>
      <c r="L30" s="35">
        <v>0</v>
      </c>
      <c r="M30" s="35">
        <v>0</v>
      </c>
      <c r="N30" s="39"/>
      <c r="O30" s="213"/>
      <c r="Q30" s="34">
        <v>122.91</v>
      </c>
      <c r="R30" s="304">
        <f t="shared" si="2"/>
        <v>87.792857142857144</v>
      </c>
      <c r="S30" s="304">
        <f t="shared" si="3"/>
        <v>89.38909090909091</v>
      </c>
      <c r="T30" s="301">
        <f t="shared" si="4"/>
        <v>87.792857142857144</v>
      </c>
    </row>
    <row r="31" spans="1:22" s="31" customFormat="1" outlineLevel="1" x14ac:dyDescent="0.25">
      <c r="A31" s="3" t="s">
        <v>53241</v>
      </c>
      <c r="B31" s="229" t="s">
        <v>47</v>
      </c>
      <c r="C31" s="224" t="s">
        <v>53247</v>
      </c>
      <c r="D31" s="308" t="s">
        <v>21046</v>
      </c>
      <c r="E31" s="79" t="s">
        <v>58</v>
      </c>
      <c r="F31" s="327" t="s">
        <v>36</v>
      </c>
      <c r="G31" s="225">
        <v>79.13</v>
      </c>
      <c r="H31" s="307" t="str">
        <f>VLOOKUP(D31,SINAPI!$A$9:$D$7529,4,FALSE)</f>
        <v>6,05</v>
      </c>
      <c r="I31" s="35">
        <f t="shared" si="6"/>
        <v>478.73649999999998</v>
      </c>
      <c r="J31" s="61">
        <v>0</v>
      </c>
      <c r="K31" s="61">
        <v>200237.23353432119</v>
      </c>
      <c r="L31" s="61">
        <v>0</v>
      </c>
      <c r="M31" s="61">
        <v>0</v>
      </c>
      <c r="N31" s="39"/>
      <c r="O31" s="213"/>
      <c r="Q31" s="34">
        <v>14.52</v>
      </c>
      <c r="R31" s="304">
        <f t="shared" si="2"/>
        <v>10.371428571428572</v>
      </c>
      <c r="S31" s="304">
        <f t="shared" si="3"/>
        <v>10.56</v>
      </c>
      <c r="T31" s="301">
        <f t="shared" si="4"/>
        <v>10.371428571428572</v>
      </c>
    </row>
    <row r="32" spans="1:22" s="31" customFormat="1" outlineLevel="1" x14ac:dyDescent="0.25">
      <c r="A32" s="3" t="s">
        <v>53241</v>
      </c>
      <c r="B32" s="229" t="s">
        <v>48</v>
      </c>
      <c r="C32" s="224" t="s">
        <v>53248</v>
      </c>
      <c r="D32" s="308" t="s">
        <v>23475</v>
      </c>
      <c r="E32" s="328" t="s">
        <v>59</v>
      </c>
      <c r="F32" s="327" t="s">
        <v>36</v>
      </c>
      <c r="G32" s="225">
        <v>8.5</v>
      </c>
      <c r="H32" s="34">
        <v>23.68</v>
      </c>
      <c r="I32" s="35">
        <f t="shared" si="6"/>
        <v>201.28</v>
      </c>
      <c r="J32" s="55">
        <v>0</v>
      </c>
      <c r="K32" s="55">
        <v>47057.520000000004</v>
      </c>
      <c r="L32" s="55">
        <v>0</v>
      </c>
      <c r="M32" s="55">
        <v>0</v>
      </c>
      <c r="N32" s="39"/>
      <c r="O32" s="213"/>
      <c r="Q32" s="34">
        <v>10.65</v>
      </c>
      <c r="R32" s="304">
        <f t="shared" si="2"/>
        <v>7.6071428571428577</v>
      </c>
      <c r="S32" s="304">
        <f t="shared" si="3"/>
        <v>7.745454545454546</v>
      </c>
      <c r="T32" s="301">
        <f t="shared" si="4"/>
        <v>7.6071428571428577</v>
      </c>
    </row>
    <row r="33" spans="1:20" s="31" customFormat="1" outlineLevel="1" x14ac:dyDescent="0.25">
      <c r="A33" s="3" t="s">
        <v>53241</v>
      </c>
      <c r="B33" s="229" t="s">
        <v>50</v>
      </c>
      <c r="C33" s="224" t="s">
        <v>53247</v>
      </c>
      <c r="D33" s="308" t="s">
        <v>21223</v>
      </c>
      <c r="E33" s="328" t="s">
        <v>60</v>
      </c>
      <c r="F33" s="310" t="s">
        <v>61</v>
      </c>
      <c r="G33" s="225">
        <v>32.130000000000003</v>
      </c>
      <c r="H33" s="307" t="str">
        <f>VLOOKUP(D33,SINAPI!$A$9:$D$7529,4,FALSE)</f>
        <v>1,98</v>
      </c>
      <c r="I33" s="35">
        <f t="shared" si="6"/>
        <v>63.617400000000004</v>
      </c>
      <c r="J33" s="36">
        <v>0</v>
      </c>
      <c r="K33" s="36">
        <v>0</v>
      </c>
      <c r="L33" s="36">
        <v>0</v>
      </c>
      <c r="M33" s="36">
        <v>0</v>
      </c>
      <c r="N33" s="39"/>
      <c r="O33" s="213"/>
      <c r="Q33" s="34">
        <v>1.1499999999999999</v>
      </c>
      <c r="R33" s="304">
        <f t="shared" si="2"/>
        <v>0.8214285714285714</v>
      </c>
      <c r="S33" s="304">
        <f t="shared" si="3"/>
        <v>0.83636363636363631</v>
      </c>
      <c r="T33" s="301">
        <f t="shared" si="4"/>
        <v>0.8214285714285714</v>
      </c>
    </row>
    <row r="34" spans="1:20" s="31" customFormat="1" outlineLevel="1" x14ac:dyDescent="0.25">
      <c r="B34" s="226" t="s">
        <v>62</v>
      </c>
      <c r="C34" s="227"/>
      <c r="D34" s="228"/>
      <c r="E34" s="239" t="s">
        <v>53256</v>
      </c>
      <c r="F34" s="224"/>
      <c r="G34" s="232"/>
      <c r="H34" s="47"/>
      <c r="I34" s="47">
        <f>I35+I36</f>
        <v>10766.150247272726</v>
      </c>
      <c r="J34" s="54">
        <v>0</v>
      </c>
      <c r="K34" s="55">
        <v>153179.71353432117</v>
      </c>
      <c r="L34" s="55">
        <v>0</v>
      </c>
      <c r="M34" s="55">
        <v>0</v>
      </c>
      <c r="N34" s="48">
        <v>0</v>
      </c>
      <c r="O34" s="215"/>
      <c r="Q34" s="47"/>
      <c r="R34" s="304">
        <f t="shared" si="2"/>
        <v>0</v>
      </c>
      <c r="S34" s="304">
        <f t="shared" si="3"/>
        <v>0</v>
      </c>
      <c r="T34" s="301">
        <f t="shared" si="4"/>
        <v>0</v>
      </c>
    </row>
    <row r="35" spans="1:20" s="31" customFormat="1" outlineLevel="1" x14ac:dyDescent="0.25">
      <c r="B35" s="194" t="s">
        <v>63</v>
      </c>
      <c r="C35" s="59"/>
      <c r="D35" s="200"/>
      <c r="E35" s="51" t="s">
        <v>64</v>
      </c>
      <c r="F35" s="52"/>
      <c r="G35" s="53"/>
      <c r="H35" s="54"/>
      <c r="I35" s="53">
        <v>0</v>
      </c>
      <c r="J35" s="34">
        <v>0</v>
      </c>
      <c r="K35" s="35">
        <v>0</v>
      </c>
      <c r="L35" s="35">
        <v>0</v>
      </c>
      <c r="M35" s="35">
        <v>0</v>
      </c>
      <c r="N35" s="56">
        <v>0</v>
      </c>
      <c r="O35" s="216"/>
      <c r="Q35" s="54"/>
      <c r="R35" s="304">
        <f t="shared" si="2"/>
        <v>0</v>
      </c>
      <c r="S35" s="304">
        <f t="shared" si="3"/>
        <v>0</v>
      </c>
      <c r="T35" s="301">
        <f t="shared" si="4"/>
        <v>0</v>
      </c>
    </row>
    <row r="36" spans="1:20" s="31" customFormat="1" outlineLevel="1" x14ac:dyDescent="0.25">
      <c r="B36" s="194" t="s">
        <v>65</v>
      </c>
      <c r="C36" s="59"/>
      <c r="D36" s="200"/>
      <c r="E36" s="51" t="s">
        <v>46</v>
      </c>
      <c r="F36" s="58"/>
      <c r="G36" s="53"/>
      <c r="H36" s="53">
        <v>0</v>
      </c>
      <c r="I36" s="53">
        <f>SUM(I37:I38)</f>
        <v>10766.150247272726</v>
      </c>
      <c r="J36" s="34">
        <v>63.503999999999998</v>
      </c>
      <c r="K36" s="35">
        <v>563.2804799999999</v>
      </c>
      <c r="L36" s="35">
        <v>0</v>
      </c>
      <c r="M36" s="35">
        <v>0</v>
      </c>
      <c r="N36" s="59">
        <v>0</v>
      </c>
      <c r="O36" s="217"/>
      <c r="Q36" s="53"/>
      <c r="R36" s="304">
        <f t="shared" si="2"/>
        <v>0</v>
      </c>
      <c r="S36" s="304">
        <f t="shared" si="3"/>
        <v>0</v>
      </c>
      <c r="T36" s="301">
        <f t="shared" si="4"/>
        <v>0</v>
      </c>
    </row>
    <row r="37" spans="1:20" s="31" customFormat="1" outlineLevel="1" x14ac:dyDescent="0.25">
      <c r="A37" s="3" t="s">
        <v>53242</v>
      </c>
      <c r="B37" s="229" t="s">
        <v>66</v>
      </c>
      <c r="C37" s="224" t="s">
        <v>53244</v>
      </c>
      <c r="D37" s="231"/>
      <c r="E37" s="79" t="s">
        <v>68</v>
      </c>
      <c r="F37" s="311" t="s">
        <v>43</v>
      </c>
      <c r="G37" s="225">
        <v>3</v>
      </c>
      <c r="H37" s="225">
        <f>T37+(T37*O37)</f>
        <v>3117.2675418181816</v>
      </c>
      <c r="I37" s="35">
        <f t="shared" ref="I37:I45" si="7">G37*H37</f>
        <v>9351.8026254545439</v>
      </c>
      <c r="J37" s="34">
        <v>43.805</v>
      </c>
      <c r="K37" s="35">
        <v>14566.914700000001</v>
      </c>
      <c r="L37" s="35">
        <v>0</v>
      </c>
      <c r="M37" s="35">
        <v>0</v>
      </c>
      <c r="N37" s="39" t="s">
        <v>0</v>
      </c>
      <c r="O37" s="213">
        <f>VLOOKUP(N37,'Reajuste Atual'!$L$19:$M$25,2,FALSE)</f>
        <v>3.1053999999999999</v>
      </c>
      <c r="Q37" s="34">
        <v>1044.05</v>
      </c>
      <c r="R37" s="304">
        <f t="shared" si="2"/>
        <v>745.75</v>
      </c>
      <c r="S37" s="304">
        <f t="shared" si="3"/>
        <v>759.30909090909086</v>
      </c>
      <c r="T37" s="301">
        <f t="shared" si="4"/>
        <v>759.30909090909086</v>
      </c>
    </row>
    <row r="38" spans="1:20" s="31" customFormat="1" outlineLevel="1" x14ac:dyDescent="0.25">
      <c r="A38" s="3" t="s">
        <v>53242</v>
      </c>
      <c r="B38" s="229" t="s">
        <v>67</v>
      </c>
      <c r="C38" s="224" t="s">
        <v>53244</v>
      </c>
      <c r="D38" s="231"/>
      <c r="E38" s="79" t="s">
        <v>69</v>
      </c>
      <c r="F38" s="311" t="s">
        <v>43</v>
      </c>
      <c r="G38" s="225">
        <v>6</v>
      </c>
      <c r="H38" s="225">
        <f>T38+(T38*O38)</f>
        <v>235.72460363636367</v>
      </c>
      <c r="I38" s="35">
        <f t="shared" si="7"/>
        <v>1414.347621818182</v>
      </c>
      <c r="J38" s="34">
        <v>83.61</v>
      </c>
      <c r="K38" s="35">
        <v>4835.1662999999999</v>
      </c>
      <c r="L38" s="35">
        <v>0</v>
      </c>
      <c r="M38" s="35">
        <v>0</v>
      </c>
      <c r="N38" s="39" t="s">
        <v>0</v>
      </c>
      <c r="O38" s="213">
        <f>VLOOKUP(N38,'Reajuste Atual'!$L$19:$M$25,2,FALSE)</f>
        <v>3.1053999999999999</v>
      </c>
      <c r="Q38" s="34">
        <v>78.95</v>
      </c>
      <c r="R38" s="304">
        <f t="shared" si="2"/>
        <v>56.392857142857146</v>
      </c>
      <c r="S38" s="304">
        <f t="shared" si="3"/>
        <v>57.418181818181822</v>
      </c>
      <c r="T38" s="301">
        <f t="shared" si="4"/>
        <v>57.418181818181822</v>
      </c>
    </row>
    <row r="39" spans="1:20" s="31" customFormat="1" outlineLevel="1" x14ac:dyDescent="0.25">
      <c r="B39" s="191"/>
      <c r="C39" s="39"/>
      <c r="D39" s="197"/>
      <c r="E39" s="32"/>
      <c r="F39" s="57"/>
      <c r="G39" s="34"/>
      <c r="H39" s="34"/>
      <c r="I39" s="35"/>
      <c r="J39" s="34"/>
      <c r="K39" s="35"/>
      <c r="L39" s="35"/>
      <c r="M39" s="35"/>
      <c r="N39" s="39"/>
      <c r="O39" s="213"/>
      <c r="Q39" s="34"/>
      <c r="R39" s="304">
        <f t="shared" si="2"/>
        <v>0</v>
      </c>
      <c r="S39" s="304">
        <f t="shared" si="3"/>
        <v>0</v>
      </c>
      <c r="T39" s="301">
        <f t="shared" si="4"/>
        <v>0</v>
      </c>
    </row>
    <row r="40" spans="1:20" s="31" customFormat="1" outlineLevel="1" x14ac:dyDescent="0.25">
      <c r="B40" s="192" t="s">
        <v>70</v>
      </c>
      <c r="C40" s="96"/>
      <c r="D40" s="198"/>
      <c r="E40" s="44" t="s">
        <v>71</v>
      </c>
      <c r="F40" s="42"/>
      <c r="G40" s="43"/>
      <c r="H40" s="43"/>
      <c r="I40" s="43">
        <f>I41+I46</f>
        <v>32285.154788571424</v>
      </c>
      <c r="J40" s="34">
        <v>0</v>
      </c>
      <c r="K40" s="35">
        <v>0</v>
      </c>
      <c r="L40" s="35">
        <v>0</v>
      </c>
      <c r="M40" s="35">
        <v>0</v>
      </c>
      <c r="N40" s="43"/>
      <c r="O40" s="214"/>
      <c r="Q40" s="43"/>
      <c r="R40" s="304">
        <f t="shared" si="2"/>
        <v>0</v>
      </c>
      <c r="S40" s="304">
        <f t="shared" si="3"/>
        <v>0</v>
      </c>
      <c r="T40" s="301">
        <f t="shared" si="4"/>
        <v>0</v>
      </c>
    </row>
    <row r="41" spans="1:20" s="31" customFormat="1" outlineLevel="1" x14ac:dyDescent="0.25">
      <c r="B41" s="193" t="s">
        <v>72</v>
      </c>
      <c r="C41" s="63"/>
      <c r="D41" s="199"/>
      <c r="E41" s="45" t="s">
        <v>73</v>
      </c>
      <c r="F41" s="46"/>
      <c r="G41" s="47"/>
      <c r="H41" s="47"/>
      <c r="I41" s="47">
        <f>I42</f>
        <v>31513.779788571424</v>
      </c>
      <c r="J41" s="34">
        <v>0</v>
      </c>
      <c r="K41" s="35">
        <v>0</v>
      </c>
      <c r="L41" s="35">
        <v>0</v>
      </c>
      <c r="M41" s="35">
        <v>0</v>
      </c>
      <c r="N41" s="48">
        <v>0</v>
      </c>
      <c r="O41" s="215"/>
      <c r="Q41" s="47"/>
      <c r="R41" s="304">
        <f t="shared" si="2"/>
        <v>0</v>
      </c>
      <c r="S41" s="304">
        <f t="shared" si="3"/>
        <v>0</v>
      </c>
      <c r="T41" s="301">
        <f t="shared" si="4"/>
        <v>0</v>
      </c>
    </row>
    <row r="42" spans="1:20" s="31" customFormat="1" outlineLevel="1" x14ac:dyDescent="0.25">
      <c r="B42" s="194" t="s">
        <v>74</v>
      </c>
      <c r="C42" s="33"/>
      <c r="D42" s="200"/>
      <c r="E42" s="51" t="s">
        <v>75</v>
      </c>
      <c r="F42" s="52"/>
      <c r="G42" s="55"/>
      <c r="H42" s="55"/>
      <c r="I42" s="55">
        <f>SUM(I43:I45)</f>
        <v>31513.779788571424</v>
      </c>
      <c r="J42" s="34">
        <v>0</v>
      </c>
      <c r="K42" s="35">
        <v>0</v>
      </c>
      <c r="L42" s="35">
        <v>0</v>
      </c>
      <c r="M42" s="35">
        <v>0</v>
      </c>
      <c r="N42" s="56">
        <v>0</v>
      </c>
      <c r="O42" s="216"/>
      <c r="Q42" s="55"/>
      <c r="R42" s="304">
        <f t="shared" si="2"/>
        <v>0</v>
      </c>
      <c r="S42" s="304">
        <f t="shared" si="3"/>
        <v>0</v>
      </c>
      <c r="T42" s="301">
        <f t="shared" si="4"/>
        <v>0</v>
      </c>
    </row>
    <row r="43" spans="1:20" s="31" customFormat="1" outlineLevel="1" x14ac:dyDescent="0.25">
      <c r="A43" s="3" t="s">
        <v>53241</v>
      </c>
      <c r="B43" s="191" t="s">
        <v>76</v>
      </c>
      <c r="C43" s="33" t="s">
        <v>53248</v>
      </c>
      <c r="D43" s="306" t="s">
        <v>35583</v>
      </c>
      <c r="E43" s="32" t="s">
        <v>82</v>
      </c>
      <c r="F43" s="33" t="s">
        <v>83</v>
      </c>
      <c r="G43" s="34">
        <v>35</v>
      </c>
      <c r="H43" s="34">
        <v>170.73</v>
      </c>
      <c r="I43" s="35">
        <f t="shared" si="7"/>
        <v>5975.5499999999993</v>
      </c>
      <c r="J43" s="34">
        <v>0</v>
      </c>
      <c r="K43" s="35">
        <v>0</v>
      </c>
      <c r="L43" s="35">
        <v>0</v>
      </c>
      <c r="M43" s="35">
        <v>0</v>
      </c>
      <c r="N43" s="39"/>
      <c r="O43" s="213"/>
      <c r="Q43" s="34">
        <v>77.069999999999993</v>
      </c>
      <c r="R43" s="304">
        <f t="shared" si="2"/>
        <v>55.05</v>
      </c>
      <c r="S43" s="304">
        <f t="shared" si="3"/>
        <v>56.050909090909087</v>
      </c>
      <c r="T43" s="301">
        <f t="shared" si="4"/>
        <v>55.05</v>
      </c>
    </row>
    <row r="44" spans="1:20" s="31" customFormat="1" outlineLevel="1" x14ac:dyDescent="0.25">
      <c r="A44" s="3" t="s">
        <v>53241</v>
      </c>
      <c r="B44" s="191" t="s">
        <v>78</v>
      </c>
      <c r="C44" s="33" t="s">
        <v>53248</v>
      </c>
      <c r="D44" s="306" t="s">
        <v>26355</v>
      </c>
      <c r="E44" s="32" t="s">
        <v>84</v>
      </c>
      <c r="F44" s="33" t="s">
        <v>83</v>
      </c>
      <c r="G44" s="34">
        <v>45</v>
      </c>
      <c r="H44" s="307">
        <v>335.87</v>
      </c>
      <c r="I44" s="35">
        <f t="shared" si="7"/>
        <v>15114.15</v>
      </c>
      <c r="J44" s="34">
        <v>420.16040000000004</v>
      </c>
      <c r="K44" s="35">
        <v>6310.8106040000002</v>
      </c>
      <c r="L44" s="35">
        <v>0</v>
      </c>
      <c r="M44" s="35">
        <v>0</v>
      </c>
      <c r="N44" s="39"/>
      <c r="O44" s="213"/>
      <c r="Q44" s="34">
        <v>57.83</v>
      </c>
      <c r="R44" s="304">
        <f t="shared" si="2"/>
        <v>41.307142857142857</v>
      </c>
      <c r="S44" s="304">
        <f t="shared" si="3"/>
        <v>42.058181818181815</v>
      </c>
      <c r="T44" s="301">
        <f t="shared" si="4"/>
        <v>41.307142857142857</v>
      </c>
    </row>
    <row r="45" spans="1:20" s="31" customFormat="1" outlineLevel="1" x14ac:dyDescent="0.25">
      <c r="A45" s="3" t="s">
        <v>53241</v>
      </c>
      <c r="B45" s="191" t="s">
        <v>80</v>
      </c>
      <c r="C45" s="33" t="s">
        <v>53243</v>
      </c>
      <c r="D45" s="197"/>
      <c r="E45" s="32" t="s">
        <v>85</v>
      </c>
      <c r="F45" s="33" t="s">
        <v>56</v>
      </c>
      <c r="G45" s="34">
        <v>33</v>
      </c>
      <c r="H45" s="34">
        <f>T45+(T45*O45)</f>
        <v>315.88120571428573</v>
      </c>
      <c r="I45" s="35">
        <f t="shared" si="7"/>
        <v>10424.079788571429</v>
      </c>
      <c r="J45" s="34">
        <v>0</v>
      </c>
      <c r="K45" s="35">
        <v>0</v>
      </c>
      <c r="L45" s="35">
        <v>0</v>
      </c>
      <c r="M45" s="35">
        <v>0</v>
      </c>
      <c r="N45" s="39" t="s">
        <v>0</v>
      </c>
      <c r="O45" s="213">
        <f>VLOOKUP(N45,'Reajuste Atual'!$L$19:$M$25,2,FALSE)</f>
        <v>3.1053999999999999</v>
      </c>
      <c r="Q45" s="34">
        <v>107.72</v>
      </c>
      <c r="R45" s="304">
        <f t="shared" si="2"/>
        <v>76.94285714285715</v>
      </c>
      <c r="S45" s="304">
        <f t="shared" si="3"/>
        <v>78.341818181818184</v>
      </c>
      <c r="T45" s="301">
        <f t="shared" si="4"/>
        <v>76.94285714285715</v>
      </c>
    </row>
    <row r="46" spans="1:20" s="31" customFormat="1" outlineLevel="1" x14ac:dyDescent="0.25">
      <c r="B46" s="193" t="s">
        <v>88</v>
      </c>
      <c r="C46" s="63"/>
      <c r="D46" s="199"/>
      <c r="E46" s="50" t="s">
        <v>53256</v>
      </c>
      <c r="F46" s="46"/>
      <c r="G46" s="61"/>
      <c r="H46" s="61"/>
      <c r="I46" s="61">
        <f>I47+I48+I49</f>
        <v>771.375</v>
      </c>
      <c r="J46" s="34">
        <v>0</v>
      </c>
      <c r="K46" s="35">
        <v>0</v>
      </c>
      <c r="L46" s="35">
        <v>0</v>
      </c>
      <c r="M46" s="35">
        <v>0</v>
      </c>
      <c r="N46" s="48">
        <v>0</v>
      </c>
      <c r="O46" s="215"/>
      <c r="Q46" s="61"/>
      <c r="R46" s="304">
        <f t="shared" si="2"/>
        <v>0</v>
      </c>
      <c r="S46" s="304">
        <f t="shared" si="3"/>
        <v>0</v>
      </c>
      <c r="T46" s="301">
        <f t="shared" si="4"/>
        <v>0</v>
      </c>
    </row>
    <row r="47" spans="1:20" s="31" customFormat="1" outlineLevel="1" x14ac:dyDescent="0.25">
      <c r="B47" s="194" t="s">
        <v>89</v>
      </c>
      <c r="C47" s="59"/>
      <c r="D47" s="200"/>
      <c r="E47" s="51" t="s">
        <v>90</v>
      </c>
      <c r="F47" s="52"/>
      <c r="G47" s="55"/>
      <c r="H47" s="55"/>
      <c r="I47" s="55">
        <v>0</v>
      </c>
      <c r="J47" s="34">
        <v>0</v>
      </c>
      <c r="K47" s="35">
        <v>0</v>
      </c>
      <c r="L47" s="35">
        <v>0</v>
      </c>
      <c r="M47" s="35">
        <v>0</v>
      </c>
      <c r="N47" s="56">
        <v>0</v>
      </c>
      <c r="O47" s="216"/>
      <c r="Q47" s="55"/>
      <c r="R47" s="304">
        <f t="shared" si="2"/>
        <v>0</v>
      </c>
      <c r="S47" s="304">
        <f t="shared" si="3"/>
        <v>0</v>
      </c>
      <c r="T47" s="301">
        <f t="shared" si="4"/>
        <v>0</v>
      </c>
    </row>
    <row r="48" spans="1:20" s="31" customFormat="1" outlineLevel="1" x14ac:dyDescent="0.25">
      <c r="B48" s="194" t="s">
        <v>91</v>
      </c>
      <c r="C48" s="59"/>
      <c r="D48" s="200"/>
      <c r="E48" s="51" t="s">
        <v>92</v>
      </c>
      <c r="F48" s="52"/>
      <c r="G48" s="36"/>
      <c r="H48" s="36"/>
      <c r="I48" s="36">
        <v>0</v>
      </c>
      <c r="J48" s="34">
        <v>0</v>
      </c>
      <c r="K48" s="35">
        <v>0</v>
      </c>
      <c r="L48" s="35">
        <v>0</v>
      </c>
      <c r="M48" s="35">
        <v>0</v>
      </c>
      <c r="N48" s="56">
        <v>0</v>
      </c>
      <c r="O48" s="216"/>
      <c r="Q48" s="36"/>
      <c r="R48" s="304">
        <f t="shared" si="2"/>
        <v>0</v>
      </c>
      <c r="S48" s="304">
        <f t="shared" si="3"/>
        <v>0</v>
      </c>
      <c r="T48" s="301">
        <f t="shared" si="4"/>
        <v>0</v>
      </c>
    </row>
    <row r="49" spans="1:20" s="31" customFormat="1" outlineLevel="1" x14ac:dyDescent="0.25">
      <c r="B49" s="194" t="s">
        <v>93</v>
      </c>
      <c r="C49" s="59"/>
      <c r="D49" s="200"/>
      <c r="E49" s="51" t="s">
        <v>94</v>
      </c>
      <c r="F49" s="52"/>
      <c r="G49" s="55"/>
      <c r="H49" s="55">
        <v>0</v>
      </c>
      <c r="I49" s="55">
        <f>I50</f>
        <v>771.375</v>
      </c>
      <c r="J49" s="34">
        <v>0</v>
      </c>
      <c r="K49" s="35">
        <v>0</v>
      </c>
      <c r="L49" s="35">
        <v>0</v>
      </c>
      <c r="M49" s="35">
        <v>0</v>
      </c>
      <c r="N49" s="56">
        <v>0</v>
      </c>
      <c r="O49" s="216"/>
      <c r="Q49" s="55"/>
      <c r="R49" s="304">
        <f t="shared" si="2"/>
        <v>0</v>
      </c>
      <c r="S49" s="304">
        <f t="shared" si="3"/>
        <v>0</v>
      </c>
      <c r="T49" s="301">
        <f t="shared" si="4"/>
        <v>0</v>
      </c>
    </row>
    <row r="50" spans="1:20" s="31" customFormat="1" outlineLevel="1" x14ac:dyDescent="0.25">
      <c r="A50" s="3" t="s">
        <v>53242</v>
      </c>
      <c r="B50" s="191" t="s">
        <v>95</v>
      </c>
      <c r="C50" s="33" t="s">
        <v>53247</v>
      </c>
      <c r="D50" s="306" t="s">
        <v>21046</v>
      </c>
      <c r="E50" s="32" t="s">
        <v>58</v>
      </c>
      <c r="F50" s="49" t="s">
        <v>36</v>
      </c>
      <c r="G50" s="34">
        <v>127.5</v>
      </c>
      <c r="H50" s="307" t="str">
        <f>VLOOKUP(D50,SINAPI!$A$9:$D$7529,4,FALSE)</f>
        <v>6,05</v>
      </c>
      <c r="I50" s="35">
        <f>G50*H50</f>
        <v>771.375</v>
      </c>
      <c r="J50" s="34">
        <v>0</v>
      </c>
      <c r="K50" s="35">
        <v>0</v>
      </c>
      <c r="L50" s="35">
        <v>0</v>
      </c>
      <c r="M50" s="35">
        <v>0</v>
      </c>
      <c r="N50" s="39"/>
      <c r="O50" s="213"/>
      <c r="Q50" s="34">
        <v>14.52</v>
      </c>
      <c r="R50" s="304">
        <f t="shared" si="2"/>
        <v>10.371428571428572</v>
      </c>
      <c r="S50" s="304">
        <f t="shared" si="3"/>
        <v>10.56</v>
      </c>
      <c r="T50" s="301">
        <f t="shared" si="4"/>
        <v>10.56</v>
      </c>
    </row>
    <row r="51" spans="1:20" s="31" customFormat="1" outlineLevel="1" x14ac:dyDescent="0.25">
      <c r="B51" s="191"/>
      <c r="C51" s="39"/>
      <c r="D51" s="197"/>
      <c r="E51" s="32"/>
      <c r="F51" s="49"/>
      <c r="G51" s="34"/>
      <c r="H51" s="34"/>
      <c r="I51" s="35"/>
      <c r="J51" s="34"/>
      <c r="K51" s="35"/>
      <c r="L51" s="35"/>
      <c r="M51" s="35"/>
      <c r="N51" s="39"/>
      <c r="O51" s="213"/>
      <c r="Q51" s="34"/>
      <c r="R51" s="304">
        <f t="shared" si="2"/>
        <v>0</v>
      </c>
      <c r="S51" s="304">
        <f t="shared" si="3"/>
        <v>0</v>
      </c>
      <c r="T51" s="301">
        <f t="shared" si="4"/>
        <v>0</v>
      </c>
    </row>
    <row r="52" spans="1:20" s="31" customFormat="1" outlineLevel="1" x14ac:dyDescent="0.25">
      <c r="B52" s="192" t="s">
        <v>98</v>
      </c>
      <c r="C52" s="96"/>
      <c r="D52" s="198"/>
      <c r="E52" s="44" t="s">
        <v>99</v>
      </c>
      <c r="F52" s="42"/>
      <c r="G52" s="43"/>
      <c r="H52" s="37"/>
      <c r="I52" s="43">
        <f>I53+I91+I288</f>
        <v>2312976.1595891365</v>
      </c>
      <c r="J52" s="34">
        <v>0</v>
      </c>
      <c r="K52" s="35">
        <v>0</v>
      </c>
      <c r="L52" s="35">
        <v>0</v>
      </c>
      <c r="M52" s="35">
        <v>0</v>
      </c>
      <c r="N52" s="43"/>
      <c r="O52" s="214"/>
      <c r="Q52" s="37"/>
      <c r="R52" s="304">
        <f t="shared" si="2"/>
        <v>0</v>
      </c>
      <c r="S52" s="304">
        <f t="shared" si="3"/>
        <v>0</v>
      </c>
      <c r="T52" s="301">
        <f t="shared" si="4"/>
        <v>0</v>
      </c>
    </row>
    <row r="53" spans="1:20" s="31" customFormat="1" outlineLevel="1" x14ac:dyDescent="0.25">
      <c r="B53" s="193" t="s">
        <v>100</v>
      </c>
      <c r="C53" s="63"/>
      <c r="D53" s="199"/>
      <c r="E53" s="45" t="s">
        <v>101</v>
      </c>
      <c r="F53" s="46"/>
      <c r="G53" s="47"/>
      <c r="H53" s="47"/>
      <c r="I53" s="47">
        <f>I54+I87</f>
        <v>336542.34563577664</v>
      </c>
      <c r="J53" s="34">
        <v>0</v>
      </c>
      <c r="K53" s="35">
        <v>0</v>
      </c>
      <c r="L53" s="35">
        <v>0</v>
      </c>
      <c r="M53" s="35">
        <v>0</v>
      </c>
      <c r="N53" s="48">
        <v>0</v>
      </c>
      <c r="O53" s="215"/>
      <c r="Q53" s="47"/>
      <c r="R53" s="304">
        <f t="shared" si="2"/>
        <v>0</v>
      </c>
      <c r="S53" s="304">
        <f t="shared" si="3"/>
        <v>0</v>
      </c>
      <c r="T53" s="301">
        <f t="shared" si="4"/>
        <v>0</v>
      </c>
    </row>
    <row r="54" spans="1:20" s="31" customFormat="1" outlineLevel="1" x14ac:dyDescent="0.25">
      <c r="B54" s="194" t="s">
        <v>102</v>
      </c>
      <c r="C54" s="59"/>
      <c r="D54" s="200"/>
      <c r="E54" s="51" t="s">
        <v>103</v>
      </c>
      <c r="F54" s="58"/>
      <c r="G54" s="53"/>
      <c r="H54" s="53"/>
      <c r="I54" s="53">
        <f>SUM(I55:I86)</f>
        <v>315581.31459291949</v>
      </c>
      <c r="J54" s="34">
        <v>0</v>
      </c>
      <c r="K54" s="35">
        <v>0</v>
      </c>
      <c r="L54" s="35">
        <v>0</v>
      </c>
      <c r="M54" s="35">
        <v>0</v>
      </c>
      <c r="N54" s="59">
        <v>0</v>
      </c>
      <c r="O54" s="217"/>
      <c r="Q54" s="53"/>
      <c r="R54" s="304">
        <f t="shared" si="2"/>
        <v>0</v>
      </c>
      <c r="S54" s="304">
        <f t="shared" si="3"/>
        <v>0</v>
      </c>
      <c r="T54" s="301">
        <f t="shared" si="4"/>
        <v>0</v>
      </c>
    </row>
    <row r="55" spans="1:20" s="31" customFormat="1" outlineLevel="1" x14ac:dyDescent="0.25">
      <c r="A55" s="3" t="s">
        <v>53241</v>
      </c>
      <c r="B55" s="191" t="s">
        <v>104</v>
      </c>
      <c r="C55" s="33" t="s">
        <v>53246</v>
      </c>
      <c r="D55" s="308" t="s">
        <v>53245</v>
      </c>
      <c r="E55" s="79" t="s">
        <v>105</v>
      </c>
      <c r="F55" s="224" t="s">
        <v>77</v>
      </c>
      <c r="G55" s="225">
        <v>2.0575000000000001</v>
      </c>
      <c r="H55" s="34">
        <f>0.53*10000</f>
        <v>5300</v>
      </c>
      <c r="I55" s="35">
        <f t="shared" ref="I55:I86" si="8">G55*H55</f>
        <v>10904.75</v>
      </c>
      <c r="J55" s="34">
        <v>0</v>
      </c>
      <c r="K55" s="35">
        <v>0</v>
      </c>
      <c r="L55" s="35">
        <v>0</v>
      </c>
      <c r="M55" s="35">
        <v>0</v>
      </c>
      <c r="N55" s="39"/>
      <c r="O55" s="213"/>
      <c r="Q55" s="34">
        <v>1660.74</v>
      </c>
      <c r="R55" s="304">
        <f t="shared" si="2"/>
        <v>1186.2428571428572</v>
      </c>
      <c r="S55" s="304">
        <f t="shared" si="3"/>
        <v>1207.810909090909</v>
      </c>
      <c r="T55" s="301">
        <f t="shared" si="4"/>
        <v>1186.2428571428572</v>
      </c>
    </row>
    <row r="56" spans="1:20" s="31" customFormat="1" outlineLevel="1" x14ac:dyDescent="0.25">
      <c r="A56" s="3" t="s">
        <v>53241</v>
      </c>
      <c r="B56" s="191" t="s">
        <v>106</v>
      </c>
      <c r="C56" s="33" t="s">
        <v>53247</v>
      </c>
      <c r="D56" s="306" t="s">
        <v>5916</v>
      </c>
      <c r="E56" s="32" t="s">
        <v>53334</v>
      </c>
      <c r="F56" s="33" t="s">
        <v>53335</v>
      </c>
      <c r="G56" s="34">
        <v>2114.86</v>
      </c>
      <c r="H56" s="307" t="s">
        <v>5918</v>
      </c>
      <c r="I56" s="35">
        <f t="shared" si="8"/>
        <v>54055.821600000003</v>
      </c>
      <c r="J56" s="34">
        <v>1405</v>
      </c>
      <c r="K56" s="35">
        <v>11731.75</v>
      </c>
      <c r="L56" s="35">
        <v>0</v>
      </c>
      <c r="M56" s="35">
        <v>0</v>
      </c>
      <c r="N56" s="39"/>
      <c r="O56" s="213"/>
      <c r="Q56" s="34">
        <v>3.47</v>
      </c>
      <c r="R56" s="304">
        <f t="shared" si="2"/>
        <v>2.4785714285714286</v>
      </c>
      <c r="S56" s="304">
        <f t="shared" si="3"/>
        <v>2.5236363636363639</v>
      </c>
      <c r="T56" s="301">
        <f t="shared" si="4"/>
        <v>2.4785714285714286</v>
      </c>
    </row>
    <row r="57" spans="1:20" s="31" customFormat="1" outlineLevel="1" x14ac:dyDescent="0.25">
      <c r="A57" s="3" t="s">
        <v>53241</v>
      </c>
      <c r="B57" s="191" t="s">
        <v>107</v>
      </c>
      <c r="C57" s="33" t="s">
        <v>53247</v>
      </c>
      <c r="D57" s="306" t="s">
        <v>21560</v>
      </c>
      <c r="E57" s="32" t="s">
        <v>53658</v>
      </c>
      <c r="F57" s="33" t="s">
        <v>83</v>
      </c>
      <c r="G57" s="34">
        <v>168.37</v>
      </c>
      <c r="H57" s="307" t="s">
        <v>21562</v>
      </c>
      <c r="I57" s="35">
        <f>G57*H57</f>
        <v>13126.125199999999</v>
      </c>
      <c r="J57" s="34">
        <v>0</v>
      </c>
      <c r="K57" s="35">
        <v>0</v>
      </c>
      <c r="L57" s="35">
        <v>0</v>
      </c>
      <c r="M57" s="35">
        <v>0</v>
      </c>
      <c r="N57" s="39"/>
      <c r="O57" s="213"/>
      <c r="Q57" s="34">
        <v>19.05</v>
      </c>
      <c r="R57" s="304">
        <f t="shared" si="2"/>
        <v>13.607142857142858</v>
      </c>
      <c r="S57" s="304">
        <f t="shared" si="3"/>
        <v>13.854545454545455</v>
      </c>
      <c r="T57" s="301">
        <f t="shared" si="4"/>
        <v>13.607142857142858</v>
      </c>
    </row>
    <row r="58" spans="1:20" s="31" customFormat="1" outlineLevel="1" x14ac:dyDescent="0.25">
      <c r="A58" s="3" t="s">
        <v>53241</v>
      </c>
      <c r="B58" s="191" t="s">
        <v>108</v>
      </c>
      <c r="C58" s="33" t="s">
        <v>53243</v>
      </c>
      <c r="D58" s="197"/>
      <c r="E58" s="32" t="s">
        <v>53659</v>
      </c>
      <c r="F58" s="33" t="s">
        <v>56</v>
      </c>
      <c r="G58" s="34">
        <v>4</v>
      </c>
      <c r="H58" s="34">
        <f>T58+(T58*O58)</f>
        <v>971.64255714285719</v>
      </c>
      <c r="I58" s="35">
        <f t="shared" si="8"/>
        <v>3886.5702285714287</v>
      </c>
      <c r="J58" s="34">
        <v>0</v>
      </c>
      <c r="K58" s="35">
        <v>0</v>
      </c>
      <c r="L58" s="35">
        <v>0</v>
      </c>
      <c r="M58" s="35">
        <v>0</v>
      </c>
      <c r="N58" s="39" t="s">
        <v>6</v>
      </c>
      <c r="O58" s="213">
        <f>VLOOKUP(N58,'Reajuste Atual'!$L$19:$M$25,2,FALSE)</f>
        <v>3.5459999999999998</v>
      </c>
      <c r="Q58" s="34">
        <v>299.23</v>
      </c>
      <c r="R58" s="304">
        <f t="shared" si="2"/>
        <v>213.73571428571432</v>
      </c>
      <c r="S58" s="304">
        <f t="shared" si="3"/>
        <v>217.62181818181818</v>
      </c>
      <c r="T58" s="301">
        <f t="shared" si="4"/>
        <v>213.73571428571432</v>
      </c>
    </row>
    <row r="59" spans="1:20" s="31" customFormat="1" outlineLevel="1" x14ac:dyDescent="0.25">
      <c r="A59" s="3" t="s">
        <v>53241</v>
      </c>
      <c r="B59" s="191" t="s">
        <v>109</v>
      </c>
      <c r="C59" s="33" t="s">
        <v>53247</v>
      </c>
      <c r="D59" s="308" t="s">
        <v>8200</v>
      </c>
      <c r="E59" s="79" t="s">
        <v>53391</v>
      </c>
      <c r="F59" s="224" t="s">
        <v>56</v>
      </c>
      <c r="G59" s="225">
        <v>44.086311754568442</v>
      </c>
      <c r="H59" s="307" t="s">
        <v>8202</v>
      </c>
      <c r="I59" s="35">
        <f t="shared" si="8"/>
        <v>2378.8973822765133</v>
      </c>
      <c r="J59" s="34">
        <v>0</v>
      </c>
      <c r="K59" s="35">
        <v>0</v>
      </c>
      <c r="L59" s="35">
        <v>0</v>
      </c>
      <c r="M59" s="35">
        <v>0</v>
      </c>
      <c r="N59" s="39"/>
      <c r="O59" s="213"/>
      <c r="Q59" s="34">
        <v>53.52</v>
      </c>
      <c r="R59" s="304">
        <f t="shared" si="2"/>
        <v>38.228571428571435</v>
      </c>
      <c r="S59" s="304">
        <f t="shared" si="3"/>
        <v>38.923636363636369</v>
      </c>
      <c r="T59" s="301">
        <f t="shared" si="4"/>
        <v>38.228571428571435</v>
      </c>
    </row>
    <row r="60" spans="1:20" s="31" customFormat="1" outlineLevel="1" x14ac:dyDescent="0.25">
      <c r="A60" s="3" t="s">
        <v>53241</v>
      </c>
      <c r="B60" s="191" t="s">
        <v>110</v>
      </c>
      <c r="C60" s="33" t="s">
        <v>53248</v>
      </c>
      <c r="D60" s="308" t="s">
        <v>23936</v>
      </c>
      <c r="E60" s="79" t="s">
        <v>53634</v>
      </c>
      <c r="F60" s="224" t="s">
        <v>36</v>
      </c>
      <c r="G60" s="225">
        <v>23.170000000000073</v>
      </c>
      <c r="H60" s="34">
        <v>61.2</v>
      </c>
      <c r="I60" s="35">
        <f t="shared" si="8"/>
        <v>1418.0040000000045</v>
      </c>
      <c r="J60" s="34">
        <v>0</v>
      </c>
      <c r="K60" s="35">
        <v>0</v>
      </c>
      <c r="L60" s="35">
        <v>0</v>
      </c>
      <c r="M60" s="35">
        <v>0</v>
      </c>
      <c r="N60" s="39"/>
      <c r="O60" s="213"/>
      <c r="Q60" s="34">
        <v>27.72</v>
      </c>
      <c r="R60" s="304">
        <f t="shared" si="2"/>
        <v>19.8</v>
      </c>
      <c r="S60" s="304">
        <f t="shared" si="3"/>
        <v>20.16</v>
      </c>
      <c r="T60" s="301">
        <f t="shared" si="4"/>
        <v>19.8</v>
      </c>
    </row>
    <row r="61" spans="1:20" s="31" customFormat="1" outlineLevel="1" x14ac:dyDescent="0.25">
      <c r="A61" s="3" t="s">
        <v>53241</v>
      </c>
      <c r="B61" s="191" t="s">
        <v>111</v>
      </c>
      <c r="C61" s="33" t="s">
        <v>53248</v>
      </c>
      <c r="D61" s="306" t="s">
        <v>27220</v>
      </c>
      <c r="E61" s="32" t="s">
        <v>114</v>
      </c>
      <c r="F61" s="33" t="s">
        <v>56</v>
      </c>
      <c r="G61" s="34">
        <v>847.05000000000007</v>
      </c>
      <c r="H61" s="34">
        <v>24.48</v>
      </c>
      <c r="I61" s="35">
        <f t="shared" si="8"/>
        <v>20735.784000000003</v>
      </c>
      <c r="J61" s="34">
        <v>0</v>
      </c>
      <c r="K61" s="35">
        <v>0</v>
      </c>
      <c r="L61" s="35">
        <v>0</v>
      </c>
      <c r="M61" s="35">
        <v>0</v>
      </c>
      <c r="N61" s="39"/>
      <c r="O61" s="213"/>
      <c r="Q61" s="34">
        <v>13.25</v>
      </c>
      <c r="R61" s="304">
        <f t="shared" si="2"/>
        <v>9.4642857142857153</v>
      </c>
      <c r="S61" s="304">
        <f t="shared" si="3"/>
        <v>9.6363636363636367</v>
      </c>
      <c r="T61" s="301">
        <f t="shared" si="4"/>
        <v>9.4642857142857153</v>
      </c>
    </row>
    <row r="62" spans="1:20" s="31" customFormat="1" outlineLevel="1" x14ac:dyDescent="0.25">
      <c r="A62" s="3" t="s">
        <v>53241</v>
      </c>
      <c r="B62" s="191" t="s">
        <v>112</v>
      </c>
      <c r="C62" s="33" t="s">
        <v>53247</v>
      </c>
      <c r="D62" s="306" t="s">
        <v>19505</v>
      </c>
      <c r="E62" s="32" t="s">
        <v>116</v>
      </c>
      <c r="F62" s="33" t="s">
        <v>56</v>
      </c>
      <c r="G62" s="34">
        <v>407.38799999999969</v>
      </c>
      <c r="H62" s="307" t="s">
        <v>19507</v>
      </c>
      <c r="I62" s="35">
        <f t="shared" si="8"/>
        <v>1768.0639199999987</v>
      </c>
      <c r="J62" s="34">
        <v>0</v>
      </c>
      <c r="K62" s="35">
        <v>0</v>
      </c>
      <c r="L62" s="35">
        <v>0</v>
      </c>
      <c r="M62" s="35">
        <v>0</v>
      </c>
      <c r="N62" s="39"/>
      <c r="O62" s="213"/>
      <c r="Q62" s="34">
        <v>8.77</v>
      </c>
      <c r="R62" s="304">
        <f t="shared" si="2"/>
        <v>6.2642857142857142</v>
      </c>
      <c r="S62" s="304">
        <f t="shared" si="3"/>
        <v>6.378181818181818</v>
      </c>
      <c r="T62" s="301">
        <f t="shared" si="4"/>
        <v>6.2642857142857142</v>
      </c>
    </row>
    <row r="63" spans="1:20" s="31" customFormat="1" outlineLevel="1" x14ac:dyDescent="0.25">
      <c r="A63" s="3" t="s">
        <v>53241</v>
      </c>
      <c r="B63" s="191" t="s">
        <v>113</v>
      </c>
      <c r="C63" s="33" t="s">
        <v>53247</v>
      </c>
      <c r="D63" s="306" t="s">
        <v>20100</v>
      </c>
      <c r="E63" s="32" t="s">
        <v>53661</v>
      </c>
      <c r="F63" s="33" t="s">
        <v>56</v>
      </c>
      <c r="G63" s="34">
        <v>29</v>
      </c>
      <c r="H63" s="307" t="s">
        <v>14074</v>
      </c>
      <c r="I63" s="35">
        <f t="shared" si="8"/>
        <v>1744.06</v>
      </c>
      <c r="J63" s="34">
        <v>0</v>
      </c>
      <c r="K63" s="35">
        <v>0</v>
      </c>
      <c r="L63" s="35">
        <v>0</v>
      </c>
      <c r="M63" s="35">
        <v>0</v>
      </c>
      <c r="N63" s="39"/>
      <c r="O63" s="213"/>
      <c r="Q63" s="34">
        <v>55.85</v>
      </c>
      <c r="R63" s="304">
        <f t="shared" si="2"/>
        <v>39.892857142857146</v>
      </c>
      <c r="S63" s="304">
        <f t="shared" si="3"/>
        <v>40.618181818181817</v>
      </c>
      <c r="T63" s="301">
        <f t="shared" si="4"/>
        <v>39.892857142857146</v>
      </c>
    </row>
    <row r="64" spans="1:20" s="31" customFormat="1" outlineLevel="1" x14ac:dyDescent="0.25">
      <c r="A64" s="3" t="s">
        <v>53241</v>
      </c>
      <c r="B64" s="191" t="s">
        <v>53660</v>
      </c>
      <c r="C64" s="33" t="s">
        <v>53248</v>
      </c>
      <c r="D64" s="306" t="s">
        <v>34028</v>
      </c>
      <c r="E64" s="32" t="s">
        <v>117</v>
      </c>
      <c r="F64" s="33" t="s">
        <v>56</v>
      </c>
      <c r="G64" s="34">
        <v>874.24999999999989</v>
      </c>
      <c r="H64" s="307">
        <v>10.73</v>
      </c>
      <c r="I64" s="35">
        <f t="shared" si="8"/>
        <v>9380.7024999999994</v>
      </c>
      <c r="J64" s="34">
        <v>0</v>
      </c>
      <c r="K64" s="35">
        <v>0</v>
      </c>
      <c r="L64" s="35">
        <v>0</v>
      </c>
      <c r="M64" s="35">
        <v>0</v>
      </c>
      <c r="N64" s="39"/>
      <c r="O64" s="213"/>
      <c r="Q64" s="34">
        <v>8.84</v>
      </c>
      <c r="R64" s="304">
        <f t="shared" si="2"/>
        <v>6.3142857142857149</v>
      </c>
      <c r="S64" s="304">
        <f t="shared" si="3"/>
        <v>6.4290909090909087</v>
      </c>
      <c r="T64" s="301">
        <f t="shared" si="4"/>
        <v>6.3142857142857149</v>
      </c>
    </row>
    <row r="65" spans="1:20" s="31" customFormat="1" outlineLevel="1" x14ac:dyDescent="0.25">
      <c r="A65" s="3" t="s">
        <v>53241</v>
      </c>
      <c r="B65" s="191" t="s">
        <v>53662</v>
      </c>
      <c r="C65" s="33" t="s">
        <v>53247</v>
      </c>
      <c r="D65" s="306" t="s">
        <v>19228</v>
      </c>
      <c r="E65" s="32" t="s">
        <v>118</v>
      </c>
      <c r="F65" s="33" t="s">
        <v>56</v>
      </c>
      <c r="G65" s="34">
        <v>6</v>
      </c>
      <c r="H65" s="307" t="s">
        <v>19230</v>
      </c>
      <c r="I65" s="35">
        <f t="shared" si="8"/>
        <v>1538.28</v>
      </c>
      <c r="J65" s="34">
        <v>0</v>
      </c>
      <c r="K65" s="35">
        <v>0</v>
      </c>
      <c r="L65" s="35">
        <v>0</v>
      </c>
      <c r="M65" s="35">
        <v>0</v>
      </c>
      <c r="N65" s="39"/>
      <c r="O65" s="213"/>
      <c r="Q65" s="34">
        <v>48</v>
      </c>
      <c r="R65" s="304">
        <f t="shared" si="2"/>
        <v>34.285714285714285</v>
      </c>
      <c r="S65" s="304">
        <f t="shared" si="3"/>
        <v>34.909090909090907</v>
      </c>
      <c r="T65" s="301">
        <f t="shared" si="4"/>
        <v>34.285714285714285</v>
      </c>
    </row>
    <row r="66" spans="1:20" s="31" customFormat="1" outlineLevel="1" x14ac:dyDescent="0.25">
      <c r="A66" s="3" t="s">
        <v>53241</v>
      </c>
      <c r="B66" s="191" t="s">
        <v>53663</v>
      </c>
      <c r="C66" s="33" t="s">
        <v>53247</v>
      </c>
      <c r="D66" s="306" t="s">
        <v>19132</v>
      </c>
      <c r="E66" s="32" t="s">
        <v>119</v>
      </c>
      <c r="F66" s="33" t="s">
        <v>56</v>
      </c>
      <c r="G66" s="34">
        <v>258.33999999999997</v>
      </c>
      <c r="H66" s="307" t="s">
        <v>16132</v>
      </c>
      <c r="I66" s="35">
        <f t="shared" si="8"/>
        <v>14539.375199999999</v>
      </c>
      <c r="J66" s="34">
        <v>0</v>
      </c>
      <c r="K66" s="35">
        <v>0</v>
      </c>
      <c r="L66" s="35">
        <v>0</v>
      </c>
      <c r="M66" s="35">
        <v>0</v>
      </c>
      <c r="N66" s="39"/>
      <c r="O66" s="213"/>
      <c r="Q66" s="34">
        <v>48</v>
      </c>
      <c r="R66" s="304">
        <f t="shared" si="2"/>
        <v>34.285714285714285</v>
      </c>
      <c r="S66" s="304">
        <f t="shared" si="3"/>
        <v>34.909090909090907</v>
      </c>
      <c r="T66" s="301">
        <f t="shared" si="4"/>
        <v>34.285714285714285</v>
      </c>
    </row>
    <row r="67" spans="1:20" s="31" customFormat="1" outlineLevel="1" x14ac:dyDescent="0.25">
      <c r="A67" s="3" t="s">
        <v>53241</v>
      </c>
      <c r="B67" s="191" t="s">
        <v>53664</v>
      </c>
      <c r="C67" s="33" t="s">
        <v>53243</v>
      </c>
      <c r="D67" s="197"/>
      <c r="E67" s="32" t="s">
        <v>53666</v>
      </c>
      <c r="F67" s="57" t="s">
        <v>43</v>
      </c>
      <c r="G67" s="34">
        <v>3</v>
      </c>
      <c r="H67" s="34">
        <f>T67+(T67*O67)</f>
        <v>148.75161428571431</v>
      </c>
      <c r="I67" s="35">
        <f t="shared" si="8"/>
        <v>446.25484285714293</v>
      </c>
      <c r="J67" s="34">
        <v>0</v>
      </c>
      <c r="K67" s="35">
        <v>0</v>
      </c>
      <c r="L67" s="35">
        <v>0</v>
      </c>
      <c r="M67" s="35">
        <v>0</v>
      </c>
      <c r="N67" s="39" t="s">
        <v>6</v>
      </c>
      <c r="O67" s="213">
        <f>VLOOKUP(N67,'Reajuste Atual'!$L$19:$M$25,2,FALSE)</f>
        <v>3.5459999999999998</v>
      </c>
      <c r="Q67" s="34">
        <v>45.81</v>
      </c>
      <c r="R67" s="304">
        <f t="shared" si="2"/>
        <v>32.721428571428575</v>
      </c>
      <c r="S67" s="304">
        <f t="shared" si="3"/>
        <v>33.31636363636364</v>
      </c>
      <c r="T67" s="301">
        <f t="shared" si="4"/>
        <v>32.721428571428575</v>
      </c>
    </row>
    <row r="68" spans="1:20" s="31" customFormat="1" outlineLevel="1" x14ac:dyDescent="0.25">
      <c r="A68" s="3" t="s">
        <v>53241</v>
      </c>
      <c r="B68" s="191" t="s">
        <v>53665</v>
      </c>
      <c r="C68" s="33" t="s">
        <v>53243</v>
      </c>
      <c r="D68" s="197"/>
      <c r="E68" s="32" t="s">
        <v>53668</v>
      </c>
      <c r="F68" s="57" t="s">
        <v>43</v>
      </c>
      <c r="G68" s="34">
        <v>1</v>
      </c>
      <c r="H68" s="34">
        <f>T68+(T68*O68)</f>
        <v>177.42388571428572</v>
      </c>
      <c r="I68" s="35">
        <f t="shared" si="8"/>
        <v>177.42388571428572</v>
      </c>
      <c r="J68" s="34">
        <v>0</v>
      </c>
      <c r="K68" s="35">
        <v>0</v>
      </c>
      <c r="L68" s="35">
        <v>0</v>
      </c>
      <c r="M68" s="35">
        <v>0</v>
      </c>
      <c r="N68" s="39" t="s">
        <v>6</v>
      </c>
      <c r="O68" s="213">
        <f>VLOOKUP(N68,'Reajuste Atual'!$L$19:$M$25,2,FALSE)</f>
        <v>3.5459999999999998</v>
      </c>
      <c r="Q68" s="34">
        <v>54.64</v>
      </c>
      <c r="R68" s="304">
        <f t="shared" si="2"/>
        <v>39.028571428571432</v>
      </c>
      <c r="S68" s="304">
        <f t="shared" si="3"/>
        <v>39.738181818181822</v>
      </c>
      <c r="T68" s="301">
        <f t="shared" si="4"/>
        <v>39.028571428571432</v>
      </c>
    </row>
    <row r="69" spans="1:20" s="31" customFormat="1" outlineLevel="1" x14ac:dyDescent="0.25">
      <c r="A69" s="3" t="s">
        <v>53241</v>
      </c>
      <c r="B69" s="191" t="s">
        <v>53667</v>
      </c>
      <c r="C69" s="33" t="s">
        <v>53248</v>
      </c>
      <c r="D69" s="306" t="s">
        <v>26801</v>
      </c>
      <c r="E69" s="32" t="s">
        <v>57</v>
      </c>
      <c r="F69" s="33" t="s">
        <v>56</v>
      </c>
      <c r="G69" s="34">
        <v>59.999000000000024</v>
      </c>
      <c r="H69" s="34">
        <v>139.84</v>
      </c>
      <c r="I69" s="35">
        <f t="shared" si="8"/>
        <v>8390.2601600000035</v>
      </c>
      <c r="J69" s="34">
        <v>0</v>
      </c>
      <c r="K69" s="35">
        <v>0</v>
      </c>
      <c r="L69" s="35">
        <v>0</v>
      </c>
      <c r="M69" s="35">
        <v>0</v>
      </c>
      <c r="N69" s="39"/>
      <c r="O69" s="213"/>
      <c r="Q69" s="34">
        <v>122.91</v>
      </c>
      <c r="R69" s="304">
        <f t="shared" si="2"/>
        <v>87.792857142857144</v>
      </c>
      <c r="S69" s="304">
        <f t="shared" si="3"/>
        <v>89.38909090909091</v>
      </c>
      <c r="T69" s="301">
        <f t="shared" si="4"/>
        <v>87.792857142857144</v>
      </c>
    </row>
    <row r="70" spans="1:20" s="31" customFormat="1" outlineLevel="1" x14ac:dyDescent="0.25">
      <c r="A70" s="3" t="s">
        <v>53241</v>
      </c>
      <c r="B70" s="191" t="s">
        <v>53669</v>
      </c>
      <c r="C70" s="33" t="s">
        <v>53248</v>
      </c>
      <c r="D70" s="306" t="s">
        <v>26148</v>
      </c>
      <c r="E70" s="32" t="s">
        <v>53671</v>
      </c>
      <c r="F70" s="57" t="s">
        <v>43</v>
      </c>
      <c r="G70" s="34">
        <v>7</v>
      </c>
      <c r="H70" s="34">
        <v>298.52</v>
      </c>
      <c r="I70" s="35">
        <f t="shared" si="8"/>
        <v>2089.64</v>
      </c>
      <c r="J70" s="34">
        <v>0</v>
      </c>
      <c r="K70" s="35">
        <v>0</v>
      </c>
      <c r="L70" s="35">
        <v>0</v>
      </c>
      <c r="M70" s="35">
        <v>0</v>
      </c>
      <c r="N70" s="39"/>
      <c r="O70" s="213"/>
      <c r="Q70" s="34">
        <v>502.64</v>
      </c>
      <c r="R70" s="304">
        <f t="shared" si="2"/>
        <v>359.02857142857147</v>
      </c>
      <c r="S70" s="304">
        <f t="shared" si="3"/>
        <v>365.55636363636364</v>
      </c>
      <c r="T70" s="301">
        <f t="shared" si="4"/>
        <v>359.02857142857147</v>
      </c>
    </row>
    <row r="71" spans="1:20" s="31" customFormat="1" outlineLevel="1" x14ac:dyDescent="0.25">
      <c r="A71" s="3" t="s">
        <v>53241</v>
      </c>
      <c r="B71" s="191" t="s">
        <v>53670</v>
      </c>
      <c r="C71" s="33" t="s">
        <v>53247</v>
      </c>
      <c r="D71" s="306" t="s">
        <v>7370</v>
      </c>
      <c r="E71" s="32" t="s">
        <v>53673</v>
      </c>
      <c r="F71" s="33" t="s">
        <v>56</v>
      </c>
      <c r="G71" s="34">
        <v>7.98</v>
      </c>
      <c r="H71" s="307">
        <v>1120.3920000000001</v>
      </c>
      <c r="I71" s="35">
        <f t="shared" si="8"/>
        <v>8940.7281600000006</v>
      </c>
      <c r="J71" s="34">
        <v>0</v>
      </c>
      <c r="K71" s="35">
        <v>0</v>
      </c>
      <c r="L71" s="35">
        <v>0</v>
      </c>
      <c r="M71" s="35">
        <v>0</v>
      </c>
      <c r="N71" s="39"/>
      <c r="O71" s="213"/>
      <c r="Q71" s="34">
        <v>272.47000000000003</v>
      </c>
      <c r="R71" s="304">
        <f t="shared" si="2"/>
        <v>194.62142857142859</v>
      </c>
      <c r="S71" s="304">
        <f t="shared" si="3"/>
        <v>198.16000000000003</v>
      </c>
      <c r="T71" s="301">
        <f t="shared" si="4"/>
        <v>194.62142857142859</v>
      </c>
    </row>
    <row r="72" spans="1:20" s="31" customFormat="1" outlineLevel="1" x14ac:dyDescent="0.25">
      <c r="A72" s="3" t="s">
        <v>53241</v>
      </c>
      <c r="B72" s="191" t="s">
        <v>53672</v>
      </c>
      <c r="C72" s="33" t="s">
        <v>53247</v>
      </c>
      <c r="D72" s="306" t="s">
        <v>7701</v>
      </c>
      <c r="E72" s="32" t="s">
        <v>53675</v>
      </c>
      <c r="F72" s="33" t="s">
        <v>56</v>
      </c>
      <c r="G72" s="34">
        <v>6.5949999999999989</v>
      </c>
      <c r="H72" s="307" t="s">
        <v>7703</v>
      </c>
      <c r="I72" s="35">
        <f t="shared" si="8"/>
        <v>2744.4432999999995</v>
      </c>
      <c r="J72" s="34">
        <v>0</v>
      </c>
      <c r="K72" s="35">
        <v>0</v>
      </c>
      <c r="L72" s="35">
        <v>0</v>
      </c>
      <c r="M72" s="35">
        <v>0</v>
      </c>
      <c r="N72" s="39"/>
      <c r="O72" s="213"/>
      <c r="Q72" s="34">
        <v>332.54</v>
      </c>
      <c r="R72" s="304">
        <f t="shared" si="2"/>
        <v>237.52857142857147</v>
      </c>
      <c r="S72" s="304">
        <f t="shared" si="3"/>
        <v>241.84727272727275</v>
      </c>
      <c r="T72" s="301">
        <f t="shared" si="4"/>
        <v>237.52857142857147</v>
      </c>
    </row>
    <row r="73" spans="1:20" s="31" customFormat="1" outlineLevel="1" x14ac:dyDescent="0.25">
      <c r="A73" s="3" t="s">
        <v>53241</v>
      </c>
      <c r="B73" s="191" t="s">
        <v>53674</v>
      </c>
      <c r="C73" s="33" t="s">
        <v>53248</v>
      </c>
      <c r="D73" s="306" t="s">
        <v>26355</v>
      </c>
      <c r="E73" s="32" t="s">
        <v>53677</v>
      </c>
      <c r="F73" s="33" t="s">
        <v>83</v>
      </c>
      <c r="G73" s="34">
        <v>56.39</v>
      </c>
      <c r="H73" s="307">
        <v>335.87</v>
      </c>
      <c r="I73" s="35">
        <f t="shared" si="8"/>
        <v>18939.709300000002</v>
      </c>
      <c r="J73" s="34">
        <v>0</v>
      </c>
      <c r="K73" s="35">
        <v>0</v>
      </c>
      <c r="L73" s="35">
        <v>0</v>
      </c>
      <c r="M73" s="35">
        <v>0</v>
      </c>
      <c r="N73" s="39"/>
      <c r="O73" s="213"/>
      <c r="Q73" s="34">
        <v>57.83</v>
      </c>
      <c r="R73" s="304">
        <f t="shared" si="2"/>
        <v>41.307142857142857</v>
      </c>
      <c r="S73" s="304">
        <f t="shared" si="3"/>
        <v>42.058181818181815</v>
      </c>
      <c r="T73" s="301">
        <f t="shared" si="4"/>
        <v>41.307142857142857</v>
      </c>
    </row>
    <row r="74" spans="1:20" s="31" customFormat="1" outlineLevel="1" x14ac:dyDescent="0.25">
      <c r="A74" s="3" t="s">
        <v>53241</v>
      </c>
      <c r="B74" s="191" t="s">
        <v>53676</v>
      </c>
      <c r="C74" s="33" t="s">
        <v>53248</v>
      </c>
      <c r="D74" s="306" t="s">
        <v>52132</v>
      </c>
      <c r="E74" s="32" t="s">
        <v>53679</v>
      </c>
      <c r="F74" s="33" t="s">
        <v>56</v>
      </c>
      <c r="G74" s="34">
        <v>31.91</v>
      </c>
      <c r="H74" s="34">
        <v>231.12</v>
      </c>
      <c r="I74" s="35">
        <f t="shared" si="8"/>
        <v>7375.0392000000002</v>
      </c>
      <c r="J74" s="34">
        <v>0</v>
      </c>
      <c r="K74" s="35">
        <v>0</v>
      </c>
      <c r="L74" s="35">
        <v>0</v>
      </c>
      <c r="M74" s="35">
        <v>0</v>
      </c>
      <c r="N74" s="39"/>
      <c r="O74" s="213"/>
      <c r="Q74" s="34">
        <v>253.24</v>
      </c>
      <c r="R74" s="304">
        <f t="shared" si="2"/>
        <v>180.8857142857143</v>
      </c>
      <c r="S74" s="304">
        <f t="shared" si="3"/>
        <v>184.17454545454547</v>
      </c>
      <c r="T74" s="301">
        <f t="shared" si="4"/>
        <v>180.8857142857143</v>
      </c>
    </row>
    <row r="75" spans="1:20" s="31" customFormat="1" outlineLevel="1" x14ac:dyDescent="0.25">
      <c r="A75" s="3" t="s">
        <v>53241</v>
      </c>
      <c r="B75" s="191" t="s">
        <v>53678</v>
      </c>
      <c r="C75" s="33" t="s">
        <v>53248</v>
      </c>
      <c r="D75" s="306" t="s">
        <v>35583</v>
      </c>
      <c r="E75" s="32" t="s">
        <v>53681</v>
      </c>
      <c r="F75" s="33" t="s">
        <v>83</v>
      </c>
      <c r="G75" s="34">
        <v>60</v>
      </c>
      <c r="H75" s="34">
        <v>170.73</v>
      </c>
      <c r="I75" s="35">
        <f t="shared" si="8"/>
        <v>10243.799999999999</v>
      </c>
      <c r="J75" s="34">
        <v>0</v>
      </c>
      <c r="K75" s="35">
        <v>0</v>
      </c>
      <c r="L75" s="35">
        <v>0</v>
      </c>
      <c r="M75" s="35">
        <v>0</v>
      </c>
      <c r="N75" s="39"/>
      <c r="O75" s="213"/>
      <c r="Q75" s="34">
        <v>77.069999999999993</v>
      </c>
      <c r="R75" s="304">
        <f t="shared" si="2"/>
        <v>55.05</v>
      </c>
      <c r="S75" s="304">
        <f t="shared" si="3"/>
        <v>56.050909090909087</v>
      </c>
      <c r="T75" s="301">
        <f t="shared" si="4"/>
        <v>55.05</v>
      </c>
    </row>
    <row r="76" spans="1:20" s="31" customFormat="1" outlineLevel="1" x14ac:dyDescent="0.25">
      <c r="A76" s="3" t="s">
        <v>53241</v>
      </c>
      <c r="B76" s="191" t="s">
        <v>53680</v>
      </c>
      <c r="C76" s="33" t="s">
        <v>53247</v>
      </c>
      <c r="D76" s="306" t="s">
        <v>18106</v>
      </c>
      <c r="E76" s="32" t="s">
        <v>53685</v>
      </c>
      <c r="F76" s="49" t="s">
        <v>56</v>
      </c>
      <c r="G76" s="35">
        <v>183.39400000000001</v>
      </c>
      <c r="H76" s="307" t="s">
        <v>18108</v>
      </c>
      <c r="I76" s="35">
        <f t="shared" si="8"/>
        <v>15309.73112</v>
      </c>
      <c r="J76" s="34">
        <v>0</v>
      </c>
      <c r="K76" s="35">
        <v>0</v>
      </c>
      <c r="L76" s="35">
        <v>0</v>
      </c>
      <c r="M76" s="35">
        <v>0</v>
      </c>
      <c r="N76" s="39"/>
      <c r="O76" s="213"/>
      <c r="Q76" s="34">
        <v>32.79</v>
      </c>
      <c r="R76" s="304">
        <f t="shared" si="2"/>
        <v>23.421428571428571</v>
      </c>
      <c r="S76" s="304">
        <f t="shared" si="3"/>
        <v>23.847272727272728</v>
      </c>
      <c r="T76" s="301">
        <f t="shared" si="4"/>
        <v>23.421428571428571</v>
      </c>
    </row>
    <row r="77" spans="1:20" s="31" customFormat="1" outlineLevel="1" x14ac:dyDescent="0.25">
      <c r="A77" s="3" t="s">
        <v>53241</v>
      </c>
      <c r="B77" s="191" t="s">
        <v>53682</v>
      </c>
      <c r="C77" s="33" t="s">
        <v>53246</v>
      </c>
      <c r="D77" s="306" t="s">
        <v>53251</v>
      </c>
      <c r="E77" s="32" t="s">
        <v>121</v>
      </c>
      <c r="F77" s="49" t="s">
        <v>36</v>
      </c>
      <c r="G77" s="34">
        <v>99.984999999999999</v>
      </c>
      <c r="H77" s="34">
        <v>151</v>
      </c>
      <c r="I77" s="35">
        <f t="shared" si="8"/>
        <v>15097.735000000001</v>
      </c>
      <c r="J77" s="34">
        <v>0</v>
      </c>
      <c r="K77" s="35">
        <v>0</v>
      </c>
      <c r="L77" s="35">
        <v>0</v>
      </c>
      <c r="M77" s="35">
        <v>0</v>
      </c>
      <c r="N77" s="39"/>
      <c r="O77" s="213"/>
      <c r="Q77" s="34">
        <v>63.2</v>
      </c>
      <c r="R77" s="304">
        <f t="shared" si="2"/>
        <v>45.142857142857146</v>
      </c>
      <c r="S77" s="304">
        <f t="shared" si="3"/>
        <v>45.963636363636368</v>
      </c>
      <c r="T77" s="301">
        <f t="shared" si="4"/>
        <v>45.142857142857146</v>
      </c>
    </row>
    <row r="78" spans="1:20" s="31" customFormat="1" outlineLevel="1" x14ac:dyDescent="0.25">
      <c r="A78" s="3" t="s">
        <v>53241</v>
      </c>
      <c r="B78" s="191" t="s">
        <v>53683</v>
      </c>
      <c r="C78" s="33" t="s">
        <v>53246</v>
      </c>
      <c r="D78" s="306" t="s">
        <v>53254</v>
      </c>
      <c r="E78" s="32" t="s">
        <v>53253</v>
      </c>
      <c r="F78" s="49" t="s">
        <v>83</v>
      </c>
      <c r="G78" s="34">
        <v>460</v>
      </c>
      <c r="H78" s="307">
        <v>41.37</v>
      </c>
      <c r="I78" s="35">
        <f t="shared" si="8"/>
        <v>19030.199999999997</v>
      </c>
      <c r="J78" s="34">
        <v>0</v>
      </c>
      <c r="K78" s="35">
        <v>0</v>
      </c>
      <c r="L78" s="35">
        <v>0</v>
      </c>
      <c r="M78" s="35">
        <v>0</v>
      </c>
      <c r="N78" s="39"/>
      <c r="O78" s="213"/>
      <c r="Q78" s="34">
        <v>17.37</v>
      </c>
      <c r="R78" s="304">
        <f t="shared" ref="R78:R86" si="9">Q78/($R$16+1)</f>
        <v>12.407142857142858</v>
      </c>
      <c r="S78" s="304">
        <f t="shared" ref="S78:S86" si="10">Q78/($S$16+1)</f>
        <v>12.632727272727273</v>
      </c>
      <c r="T78" s="301">
        <f t="shared" ref="T78:T86" si="11">IF(A78="S",R78,S78)</f>
        <v>12.407142857142858</v>
      </c>
    </row>
    <row r="79" spans="1:20" s="31" customFormat="1" outlineLevel="1" x14ac:dyDescent="0.25">
      <c r="A79" s="3" t="s">
        <v>53241</v>
      </c>
      <c r="B79" s="191" t="s">
        <v>53684</v>
      </c>
      <c r="C79" s="33" t="s">
        <v>53247</v>
      </c>
      <c r="D79" s="306" t="s">
        <v>2213</v>
      </c>
      <c r="E79" s="32" t="s">
        <v>122</v>
      </c>
      <c r="F79" s="49" t="s">
        <v>83</v>
      </c>
      <c r="G79" s="34">
        <v>110</v>
      </c>
      <c r="H79" s="307" t="s">
        <v>2215</v>
      </c>
      <c r="I79" s="35">
        <f t="shared" si="8"/>
        <v>32256.400000000001</v>
      </c>
      <c r="J79" s="34">
        <v>0</v>
      </c>
      <c r="K79" s="35">
        <v>0</v>
      </c>
      <c r="L79" s="35">
        <v>0</v>
      </c>
      <c r="M79" s="35">
        <v>0</v>
      </c>
      <c r="N79" s="39"/>
      <c r="O79" s="213"/>
      <c r="Q79" s="34">
        <v>120.95</v>
      </c>
      <c r="R79" s="304">
        <f t="shared" si="9"/>
        <v>86.392857142857153</v>
      </c>
      <c r="S79" s="304">
        <f t="shared" si="10"/>
        <v>87.963636363636368</v>
      </c>
      <c r="T79" s="301">
        <f t="shared" si="11"/>
        <v>86.392857142857153</v>
      </c>
    </row>
    <row r="80" spans="1:20" s="31" customFormat="1" outlineLevel="1" x14ac:dyDescent="0.25">
      <c r="A80" s="3"/>
      <c r="B80" s="191"/>
      <c r="C80" s="33"/>
      <c r="D80" s="308"/>
      <c r="E80" s="32"/>
      <c r="F80" s="49"/>
      <c r="G80" s="34"/>
      <c r="H80" s="307">
        <v>476.16</v>
      </c>
      <c r="I80" s="35">
        <f t="shared" si="8"/>
        <v>0</v>
      </c>
      <c r="J80" s="34">
        <v>0</v>
      </c>
      <c r="K80" s="35">
        <v>0</v>
      </c>
      <c r="L80" s="35">
        <v>0</v>
      </c>
      <c r="M80" s="35">
        <v>0</v>
      </c>
      <c r="N80" s="39"/>
      <c r="O80" s="213"/>
      <c r="Q80" s="34">
        <v>182.86</v>
      </c>
      <c r="R80" s="304">
        <f t="shared" si="9"/>
        <v>130.61428571428573</v>
      </c>
      <c r="S80" s="304">
        <f t="shared" si="10"/>
        <v>132.98909090909092</v>
      </c>
      <c r="T80" s="301">
        <f t="shared" si="11"/>
        <v>132.98909090909092</v>
      </c>
    </row>
    <row r="81" spans="1:20" s="31" customFormat="1" outlineLevel="1" x14ac:dyDescent="0.25">
      <c r="A81" s="3" t="s">
        <v>53241</v>
      </c>
      <c r="B81" s="191" t="s">
        <v>53686</v>
      </c>
      <c r="C81" s="33" t="s">
        <v>53248</v>
      </c>
      <c r="D81" s="306" t="s">
        <v>23430</v>
      </c>
      <c r="E81" s="79" t="s">
        <v>87</v>
      </c>
      <c r="F81" s="310" t="s">
        <v>36</v>
      </c>
      <c r="G81" s="225">
        <v>0.8131249999999568</v>
      </c>
      <c r="H81" s="34">
        <v>50.22</v>
      </c>
      <c r="I81" s="35">
        <f t="shared" si="8"/>
        <v>40.835137499997828</v>
      </c>
      <c r="J81" s="34">
        <v>0</v>
      </c>
      <c r="K81" s="35">
        <v>0</v>
      </c>
      <c r="L81" s="35">
        <v>0</v>
      </c>
      <c r="M81" s="35">
        <v>0</v>
      </c>
      <c r="N81" s="39"/>
      <c r="O81" s="213"/>
      <c r="Q81" s="34">
        <v>18.07</v>
      </c>
      <c r="R81" s="304">
        <f t="shared" si="9"/>
        <v>12.907142857142858</v>
      </c>
      <c r="S81" s="304">
        <f t="shared" si="10"/>
        <v>13.141818181818183</v>
      </c>
      <c r="T81" s="301">
        <f t="shared" si="11"/>
        <v>12.907142857142858</v>
      </c>
    </row>
    <row r="82" spans="1:20" s="31" customFormat="1" outlineLevel="1" x14ac:dyDescent="0.25">
      <c r="A82" s="3" t="s">
        <v>53241</v>
      </c>
      <c r="B82" s="191" t="s">
        <v>53687</v>
      </c>
      <c r="C82" s="33" t="s">
        <v>53247</v>
      </c>
      <c r="D82" s="417" t="s">
        <v>7647</v>
      </c>
      <c r="E82" s="32" t="s">
        <v>124</v>
      </c>
      <c r="F82" s="49" t="s">
        <v>56</v>
      </c>
      <c r="G82" s="34">
        <v>23.999999999999993</v>
      </c>
      <c r="H82" s="307" t="s">
        <v>7649</v>
      </c>
      <c r="I82" s="35">
        <f t="shared" si="8"/>
        <v>9903.3599999999969</v>
      </c>
      <c r="J82" s="34">
        <v>0</v>
      </c>
      <c r="K82" s="35">
        <v>0</v>
      </c>
      <c r="L82" s="35">
        <v>0</v>
      </c>
      <c r="M82" s="35">
        <v>0</v>
      </c>
      <c r="N82" s="39"/>
      <c r="O82" s="213"/>
      <c r="Q82" s="34">
        <v>483.6</v>
      </c>
      <c r="R82" s="304">
        <f t="shared" si="9"/>
        <v>345.42857142857144</v>
      </c>
      <c r="S82" s="304">
        <f t="shared" si="10"/>
        <v>351.70909090909095</v>
      </c>
      <c r="T82" s="301">
        <f t="shared" si="11"/>
        <v>345.42857142857144</v>
      </c>
    </row>
    <row r="83" spans="1:20" s="31" customFormat="1" outlineLevel="1" x14ac:dyDescent="0.25">
      <c r="A83" s="3" t="s">
        <v>53241</v>
      </c>
      <c r="B83" s="191" t="s">
        <v>53688</v>
      </c>
      <c r="C83" s="33" t="s">
        <v>53247</v>
      </c>
      <c r="D83" s="417" t="s">
        <v>6038</v>
      </c>
      <c r="E83" s="32" t="s">
        <v>125</v>
      </c>
      <c r="F83" s="49" t="s">
        <v>56</v>
      </c>
      <c r="G83" s="34">
        <v>476.19960000000009</v>
      </c>
      <c r="H83" s="307" t="s">
        <v>6040</v>
      </c>
      <c r="I83" s="35">
        <f t="shared" si="8"/>
        <v>6242.9767560000009</v>
      </c>
      <c r="J83" s="34">
        <v>0</v>
      </c>
      <c r="K83" s="35">
        <v>0</v>
      </c>
      <c r="L83" s="35">
        <v>0</v>
      </c>
      <c r="M83" s="35">
        <v>0</v>
      </c>
      <c r="N83" s="39"/>
      <c r="O83" s="213"/>
      <c r="Q83" s="34">
        <v>15.02</v>
      </c>
      <c r="R83" s="304">
        <f t="shared" si="9"/>
        <v>10.72857142857143</v>
      </c>
      <c r="S83" s="304">
        <f t="shared" si="10"/>
        <v>10.923636363636364</v>
      </c>
      <c r="T83" s="301">
        <f t="shared" si="11"/>
        <v>10.72857142857143</v>
      </c>
    </row>
    <row r="84" spans="1:20" s="31" customFormat="1" outlineLevel="1" x14ac:dyDescent="0.25">
      <c r="A84" s="3" t="s">
        <v>53241</v>
      </c>
      <c r="B84" s="191" t="s">
        <v>53689</v>
      </c>
      <c r="C84" s="33" t="s">
        <v>53243</v>
      </c>
      <c r="D84" s="197"/>
      <c r="E84" s="32" t="s">
        <v>53460</v>
      </c>
      <c r="F84" s="33" t="s">
        <v>43</v>
      </c>
      <c r="G84" s="34">
        <v>600</v>
      </c>
      <c r="H84" s="34">
        <f>T84+(T84*O84)</f>
        <v>13.793324999999999</v>
      </c>
      <c r="I84" s="35">
        <f t="shared" si="8"/>
        <v>8275.994999999999</v>
      </c>
      <c r="J84" s="34">
        <v>0</v>
      </c>
      <c r="K84" s="35">
        <v>0</v>
      </c>
      <c r="L84" s="35">
        <v>0</v>
      </c>
      <c r="M84" s="35">
        <v>0</v>
      </c>
      <c r="N84" s="39" t="s">
        <v>7</v>
      </c>
      <c r="O84" s="213">
        <f>VLOOKUP(N84,'Reajuste Atual'!$L$19:$M$25,2,FALSE)</f>
        <v>2.4544999999999999</v>
      </c>
      <c r="Q84" s="34">
        <v>5.59</v>
      </c>
      <c r="R84" s="304">
        <f t="shared" si="9"/>
        <v>3.9928571428571429</v>
      </c>
      <c r="S84" s="304">
        <f t="shared" si="10"/>
        <v>4.0654545454545454</v>
      </c>
      <c r="T84" s="301">
        <f t="shared" si="11"/>
        <v>3.9928571428571429</v>
      </c>
    </row>
    <row r="85" spans="1:20" s="31" customFormat="1" outlineLevel="1" x14ac:dyDescent="0.25">
      <c r="A85" s="3" t="s">
        <v>53241</v>
      </c>
      <c r="B85" s="191" t="s">
        <v>53690</v>
      </c>
      <c r="C85" s="33" t="s">
        <v>53247</v>
      </c>
      <c r="D85" s="306" t="s">
        <v>18785</v>
      </c>
      <c r="E85" s="32" t="s">
        <v>53692</v>
      </c>
      <c r="F85" s="33" t="s">
        <v>56</v>
      </c>
      <c r="G85" s="34">
        <v>578.69000000000005</v>
      </c>
      <c r="H85" s="307" t="s">
        <v>18787</v>
      </c>
      <c r="I85" s="35">
        <f t="shared" si="8"/>
        <v>9646.7623000000021</v>
      </c>
      <c r="J85" s="34">
        <v>0</v>
      </c>
      <c r="K85" s="35">
        <v>0</v>
      </c>
      <c r="L85" s="35">
        <v>0</v>
      </c>
      <c r="M85" s="35">
        <v>0</v>
      </c>
      <c r="N85" s="39"/>
      <c r="O85" s="213"/>
      <c r="Q85" s="34">
        <v>3.74</v>
      </c>
      <c r="R85" s="304">
        <f t="shared" si="9"/>
        <v>2.6714285714285717</v>
      </c>
      <c r="S85" s="304">
        <f t="shared" si="10"/>
        <v>2.72</v>
      </c>
      <c r="T85" s="301">
        <f t="shared" si="11"/>
        <v>2.6714285714285717</v>
      </c>
    </row>
    <row r="86" spans="1:20" s="31" customFormat="1" outlineLevel="1" x14ac:dyDescent="0.25">
      <c r="A86" s="3" t="s">
        <v>53241</v>
      </c>
      <c r="B86" s="191" t="s">
        <v>53691</v>
      </c>
      <c r="C86" s="224" t="s">
        <v>53247</v>
      </c>
      <c r="D86" s="308" t="s">
        <v>18839</v>
      </c>
      <c r="E86" s="79" t="s">
        <v>53693</v>
      </c>
      <c r="F86" s="33" t="s">
        <v>56</v>
      </c>
      <c r="G86" s="34">
        <v>578.69000000000005</v>
      </c>
      <c r="H86" s="307" t="s">
        <v>18841</v>
      </c>
      <c r="I86" s="35">
        <f t="shared" si="8"/>
        <v>4953.586400000001</v>
      </c>
      <c r="J86" s="34">
        <v>0</v>
      </c>
      <c r="K86" s="35">
        <v>0</v>
      </c>
      <c r="L86" s="35">
        <v>0</v>
      </c>
      <c r="M86" s="35">
        <v>0</v>
      </c>
      <c r="N86" s="39"/>
      <c r="O86" s="213"/>
      <c r="Q86" s="34">
        <v>8.02</v>
      </c>
      <c r="R86" s="304">
        <f t="shared" si="9"/>
        <v>5.7285714285714286</v>
      </c>
      <c r="S86" s="304">
        <f t="shared" si="10"/>
        <v>5.8327272727272721</v>
      </c>
      <c r="T86" s="301">
        <f t="shared" si="11"/>
        <v>5.7285714285714286</v>
      </c>
    </row>
    <row r="87" spans="1:20" s="31" customFormat="1" outlineLevel="1" x14ac:dyDescent="0.25">
      <c r="B87" s="193" t="s">
        <v>24732</v>
      </c>
      <c r="C87" s="63"/>
      <c r="D87" s="199"/>
      <c r="E87" s="50" t="s">
        <v>129</v>
      </c>
      <c r="F87" s="62"/>
      <c r="G87" s="47"/>
      <c r="H87" s="47"/>
      <c r="I87" s="47">
        <f>SUM(I88:I90)</f>
        <v>20961.031042857143</v>
      </c>
      <c r="J87" s="34">
        <v>0</v>
      </c>
      <c r="K87" s="35">
        <v>0</v>
      </c>
      <c r="L87" s="35">
        <v>0</v>
      </c>
      <c r="M87" s="35">
        <v>0</v>
      </c>
      <c r="N87" s="63">
        <v>0</v>
      </c>
      <c r="O87" s="218"/>
      <c r="Q87" s="47"/>
      <c r="R87" s="304">
        <f t="shared" ref="R87:R116" si="12">Q87/($R$16+1)</f>
        <v>0</v>
      </c>
      <c r="S87" s="304">
        <f t="shared" ref="S87:S116" si="13">Q87/($S$16+1)</f>
        <v>0</v>
      </c>
      <c r="T87" s="301">
        <f t="shared" ref="T87:T116" si="14">IF(A87="S",R87,S87)</f>
        <v>0</v>
      </c>
    </row>
    <row r="88" spans="1:20" s="31" customFormat="1" outlineLevel="1" x14ac:dyDescent="0.25">
      <c r="A88" s="3" t="s">
        <v>53241</v>
      </c>
      <c r="B88" s="191" t="s">
        <v>53151</v>
      </c>
      <c r="C88" s="33" t="s">
        <v>53248</v>
      </c>
      <c r="D88" s="306" t="s">
        <v>35583</v>
      </c>
      <c r="E88" s="32" t="s">
        <v>82</v>
      </c>
      <c r="F88" s="33" t="s">
        <v>83</v>
      </c>
      <c r="G88" s="34">
        <v>35</v>
      </c>
      <c r="H88" s="34">
        <v>170.73</v>
      </c>
      <c r="I88" s="35">
        <f t="shared" ref="I88:I98" si="15">G88*H88</f>
        <v>5975.5499999999993</v>
      </c>
      <c r="J88" s="34">
        <v>0</v>
      </c>
      <c r="K88" s="35">
        <v>0</v>
      </c>
      <c r="L88" s="35">
        <v>0</v>
      </c>
      <c r="M88" s="35">
        <v>0</v>
      </c>
      <c r="N88" s="39"/>
      <c r="O88" s="213"/>
      <c r="Q88" s="34">
        <v>77.069999999999993</v>
      </c>
      <c r="R88" s="304">
        <f t="shared" si="12"/>
        <v>55.05</v>
      </c>
      <c r="S88" s="304">
        <f t="shared" si="13"/>
        <v>56.050909090909087</v>
      </c>
      <c r="T88" s="301">
        <f t="shared" si="14"/>
        <v>55.05</v>
      </c>
    </row>
    <row r="89" spans="1:20" s="31" customFormat="1" outlineLevel="1" x14ac:dyDescent="0.25">
      <c r="A89" s="3" t="s">
        <v>53241</v>
      </c>
      <c r="B89" s="191" t="s">
        <v>53152</v>
      </c>
      <c r="C89" s="33" t="s">
        <v>53248</v>
      </c>
      <c r="D89" s="306" t="s">
        <v>26355</v>
      </c>
      <c r="E89" s="32" t="s">
        <v>136</v>
      </c>
      <c r="F89" s="33" t="s">
        <v>83</v>
      </c>
      <c r="G89" s="34">
        <v>10.25</v>
      </c>
      <c r="H89" s="307">
        <v>335.87</v>
      </c>
      <c r="I89" s="35">
        <f t="shared" si="15"/>
        <v>3442.6675</v>
      </c>
      <c r="J89" s="34">
        <v>0</v>
      </c>
      <c r="K89" s="35">
        <v>0</v>
      </c>
      <c r="L89" s="35">
        <v>0</v>
      </c>
      <c r="M89" s="35">
        <v>0</v>
      </c>
      <c r="N89" s="39"/>
      <c r="O89" s="213"/>
      <c r="Q89" s="34">
        <v>57.83</v>
      </c>
      <c r="R89" s="304">
        <f t="shared" si="12"/>
        <v>41.307142857142857</v>
      </c>
      <c r="S89" s="304">
        <f t="shared" si="13"/>
        <v>42.058181818181815</v>
      </c>
      <c r="T89" s="301">
        <f t="shared" si="14"/>
        <v>41.307142857142857</v>
      </c>
    </row>
    <row r="90" spans="1:20" s="31" customFormat="1" outlineLevel="1" x14ac:dyDescent="0.25">
      <c r="A90" s="3" t="s">
        <v>53241</v>
      </c>
      <c r="B90" s="191" t="s">
        <v>53153</v>
      </c>
      <c r="C90" s="33" t="s">
        <v>53243</v>
      </c>
      <c r="D90" s="197"/>
      <c r="E90" s="32" t="s">
        <v>85</v>
      </c>
      <c r="F90" s="33" t="s">
        <v>56</v>
      </c>
      <c r="G90" s="34">
        <v>33</v>
      </c>
      <c r="H90" s="34">
        <f>T90+(T90*O90)</f>
        <v>349.78222857142862</v>
      </c>
      <c r="I90" s="35">
        <f t="shared" si="15"/>
        <v>11542.813542857144</v>
      </c>
      <c r="J90" s="34">
        <v>0</v>
      </c>
      <c r="K90" s="35">
        <v>0</v>
      </c>
      <c r="L90" s="35">
        <v>0</v>
      </c>
      <c r="M90" s="35">
        <v>0</v>
      </c>
      <c r="N90" s="39" t="s">
        <v>6</v>
      </c>
      <c r="O90" s="213">
        <f>VLOOKUP(N90,'Reajuste Atual'!$L$19:$M$25,2,FALSE)</f>
        <v>3.5459999999999998</v>
      </c>
      <c r="Q90" s="34">
        <v>107.72</v>
      </c>
      <c r="R90" s="304">
        <f t="shared" si="12"/>
        <v>76.94285714285715</v>
      </c>
      <c r="S90" s="304">
        <f t="shared" si="13"/>
        <v>78.341818181818184</v>
      </c>
      <c r="T90" s="301">
        <f t="shared" si="14"/>
        <v>76.94285714285715</v>
      </c>
    </row>
    <row r="91" spans="1:20" s="31" customFormat="1" outlineLevel="1" x14ac:dyDescent="0.25">
      <c r="B91" s="193" t="s">
        <v>128</v>
      </c>
      <c r="C91" s="63"/>
      <c r="D91" s="199"/>
      <c r="E91" s="45" t="s">
        <v>41</v>
      </c>
      <c r="F91" s="46"/>
      <c r="G91" s="61"/>
      <c r="H91" s="61"/>
      <c r="I91" s="61">
        <f>SUM(I92:I287)</f>
        <v>1174175.0970437592</v>
      </c>
      <c r="J91" s="34">
        <v>0</v>
      </c>
      <c r="K91" s="35">
        <v>0</v>
      </c>
      <c r="L91" s="35">
        <v>0</v>
      </c>
      <c r="M91" s="35">
        <v>0</v>
      </c>
      <c r="N91" s="48">
        <v>0</v>
      </c>
      <c r="O91" s="215"/>
      <c r="Q91" s="61"/>
      <c r="R91" s="304">
        <f t="shared" si="12"/>
        <v>0</v>
      </c>
      <c r="S91" s="304">
        <f t="shared" si="13"/>
        <v>0</v>
      </c>
      <c r="T91" s="301">
        <f t="shared" si="14"/>
        <v>0</v>
      </c>
    </row>
    <row r="92" spans="1:20" s="31" customFormat="1" outlineLevel="1" x14ac:dyDescent="0.25">
      <c r="A92" s="3" t="s">
        <v>53241</v>
      </c>
      <c r="B92" s="191" t="s">
        <v>130</v>
      </c>
      <c r="C92" s="33" t="s">
        <v>53243</v>
      </c>
      <c r="D92" s="197"/>
      <c r="E92" s="32" t="s">
        <v>142</v>
      </c>
      <c r="F92" s="57" t="s">
        <v>43</v>
      </c>
      <c r="G92" s="34">
        <v>1</v>
      </c>
      <c r="H92" s="34">
        <f t="shared" ref="H92:H117" si="16">T92+(T92*O92)</f>
        <v>776.80032857142851</v>
      </c>
      <c r="I92" s="35">
        <f t="shared" si="15"/>
        <v>776.80032857142851</v>
      </c>
      <c r="J92" s="34">
        <v>0</v>
      </c>
      <c r="K92" s="35">
        <v>0</v>
      </c>
      <c r="L92" s="35">
        <v>0</v>
      </c>
      <c r="M92" s="35">
        <v>0</v>
      </c>
      <c r="N92" s="39" t="s">
        <v>0</v>
      </c>
      <c r="O92" s="213">
        <f>VLOOKUP(N92,'Reajuste Atual'!$L$19:$M$25,2,FALSE)</f>
        <v>3.1053999999999999</v>
      </c>
      <c r="Q92" s="34">
        <v>264.89999999999998</v>
      </c>
      <c r="R92" s="304">
        <f t="shared" si="12"/>
        <v>189.21428571428572</v>
      </c>
      <c r="S92" s="304">
        <f t="shared" si="13"/>
        <v>192.65454545454543</v>
      </c>
      <c r="T92" s="301">
        <f t="shared" si="14"/>
        <v>189.21428571428572</v>
      </c>
    </row>
    <row r="93" spans="1:20" s="31" customFormat="1" ht="31.5" outlineLevel="1" x14ac:dyDescent="0.25">
      <c r="A93" s="3" t="s">
        <v>53241</v>
      </c>
      <c r="B93" s="191" t="s">
        <v>131</v>
      </c>
      <c r="C93" s="33" t="s">
        <v>53243</v>
      </c>
      <c r="D93" s="197"/>
      <c r="E93" s="32" t="s">
        <v>144</v>
      </c>
      <c r="F93" s="57" t="s">
        <v>43</v>
      </c>
      <c r="G93" s="34">
        <v>1</v>
      </c>
      <c r="H93" s="34">
        <f t="shared" si="16"/>
        <v>3884.0309671428577</v>
      </c>
      <c r="I93" s="35">
        <f t="shared" si="15"/>
        <v>3884.0309671428577</v>
      </c>
      <c r="J93" s="34">
        <v>0</v>
      </c>
      <c r="K93" s="35">
        <v>0</v>
      </c>
      <c r="L93" s="35">
        <v>0</v>
      </c>
      <c r="M93" s="35">
        <v>0</v>
      </c>
      <c r="N93" s="39" t="s">
        <v>0</v>
      </c>
      <c r="O93" s="213">
        <f>VLOOKUP(N93,'Reajuste Atual'!$L$19:$M$25,2,FALSE)</f>
        <v>3.1053999999999999</v>
      </c>
      <c r="Q93" s="34">
        <v>1324.51</v>
      </c>
      <c r="R93" s="304">
        <f t="shared" si="12"/>
        <v>946.07857142857154</v>
      </c>
      <c r="S93" s="304">
        <f t="shared" si="13"/>
        <v>963.28</v>
      </c>
      <c r="T93" s="301">
        <f t="shared" si="14"/>
        <v>946.07857142857154</v>
      </c>
    </row>
    <row r="94" spans="1:20" s="31" customFormat="1" outlineLevel="1" x14ac:dyDescent="0.25">
      <c r="A94" s="3" t="s">
        <v>53241</v>
      </c>
      <c r="B94" s="191" t="s">
        <v>132</v>
      </c>
      <c r="C94" s="33" t="s">
        <v>53243</v>
      </c>
      <c r="D94" s="197"/>
      <c r="E94" s="32" t="s">
        <v>49</v>
      </c>
      <c r="F94" s="57" t="s">
        <v>43</v>
      </c>
      <c r="G94" s="34">
        <v>1</v>
      </c>
      <c r="H94" s="34">
        <f t="shared" si="16"/>
        <v>1760.1316014285715</v>
      </c>
      <c r="I94" s="35">
        <f t="shared" si="15"/>
        <v>1760.1316014285715</v>
      </c>
      <c r="J94" s="34">
        <v>0</v>
      </c>
      <c r="K94" s="35">
        <v>0</v>
      </c>
      <c r="L94" s="35">
        <v>0</v>
      </c>
      <c r="M94" s="35">
        <v>0</v>
      </c>
      <c r="N94" s="39" t="s">
        <v>0</v>
      </c>
      <c r="O94" s="213">
        <f>VLOOKUP(N94,'Reajuste Atual'!$L$19:$M$25,2,FALSE)</f>
        <v>3.1053999999999999</v>
      </c>
      <c r="Q94" s="34">
        <v>600.23</v>
      </c>
      <c r="R94" s="304">
        <f t="shared" si="12"/>
        <v>428.73571428571432</v>
      </c>
      <c r="S94" s="304">
        <f t="shared" si="13"/>
        <v>436.53090909090912</v>
      </c>
      <c r="T94" s="301">
        <f t="shared" si="14"/>
        <v>428.73571428571432</v>
      </c>
    </row>
    <row r="95" spans="1:20" s="31" customFormat="1" outlineLevel="1" x14ac:dyDescent="0.25">
      <c r="A95" s="3" t="s">
        <v>53241</v>
      </c>
      <c r="B95" s="191" t="s">
        <v>133</v>
      </c>
      <c r="C95" s="33" t="s">
        <v>53243</v>
      </c>
      <c r="D95" s="197"/>
      <c r="E95" s="32" t="s">
        <v>148</v>
      </c>
      <c r="F95" s="57" t="s">
        <v>43</v>
      </c>
      <c r="G95" s="34">
        <v>3</v>
      </c>
      <c r="H95" s="34">
        <f t="shared" si="16"/>
        <v>2415.8519542857143</v>
      </c>
      <c r="I95" s="35">
        <f t="shared" si="15"/>
        <v>7247.5558628571434</v>
      </c>
      <c r="J95" s="34">
        <v>0</v>
      </c>
      <c r="K95" s="35">
        <v>0</v>
      </c>
      <c r="L95" s="35">
        <v>0</v>
      </c>
      <c r="M95" s="35">
        <v>0</v>
      </c>
      <c r="N95" s="39" t="s">
        <v>0</v>
      </c>
      <c r="O95" s="213">
        <f>VLOOKUP(N95,'Reajuste Atual'!$L$19:$M$25,2,FALSE)</f>
        <v>3.1053999999999999</v>
      </c>
      <c r="Q95" s="34">
        <v>823.84</v>
      </c>
      <c r="R95" s="304">
        <f t="shared" si="12"/>
        <v>588.45714285714291</v>
      </c>
      <c r="S95" s="304">
        <f t="shared" si="13"/>
        <v>599.15636363636361</v>
      </c>
      <c r="T95" s="301">
        <f t="shared" si="14"/>
        <v>588.45714285714291</v>
      </c>
    </row>
    <row r="96" spans="1:20" s="31" customFormat="1" outlineLevel="1" x14ac:dyDescent="0.25">
      <c r="A96" s="3" t="s">
        <v>53241</v>
      </c>
      <c r="B96" s="191" t="s">
        <v>134</v>
      </c>
      <c r="C96" s="33" t="s">
        <v>53243</v>
      </c>
      <c r="D96" s="197"/>
      <c r="E96" s="32" t="s">
        <v>150</v>
      </c>
      <c r="F96" s="57" t="s">
        <v>43</v>
      </c>
      <c r="G96" s="34">
        <v>3</v>
      </c>
      <c r="H96" s="34">
        <f t="shared" si="16"/>
        <v>5936.1151571428572</v>
      </c>
      <c r="I96" s="35">
        <f t="shared" si="15"/>
        <v>17808.345471428573</v>
      </c>
      <c r="J96" s="34">
        <v>0</v>
      </c>
      <c r="K96" s="35">
        <v>0</v>
      </c>
      <c r="L96" s="35">
        <v>0</v>
      </c>
      <c r="M96" s="35">
        <v>0</v>
      </c>
      <c r="N96" s="39" t="s">
        <v>0</v>
      </c>
      <c r="O96" s="213">
        <f>VLOOKUP(N96,'Reajuste Atual'!$L$19:$M$25,2,FALSE)</f>
        <v>3.1053999999999999</v>
      </c>
      <c r="Q96" s="34">
        <v>2024.3</v>
      </c>
      <c r="R96" s="304">
        <f t="shared" si="12"/>
        <v>1445.9285714285716</v>
      </c>
      <c r="S96" s="304">
        <f t="shared" si="13"/>
        <v>1472.2181818181818</v>
      </c>
      <c r="T96" s="301">
        <f t="shared" si="14"/>
        <v>1445.9285714285716</v>
      </c>
    </row>
    <row r="97" spans="1:20" s="31" customFormat="1" outlineLevel="1" x14ac:dyDescent="0.25">
      <c r="A97" s="3" t="s">
        <v>53241</v>
      </c>
      <c r="B97" s="191" t="s">
        <v>135</v>
      </c>
      <c r="C97" s="33" t="s">
        <v>53243</v>
      </c>
      <c r="D97" s="197"/>
      <c r="E97" s="32" t="s">
        <v>151</v>
      </c>
      <c r="F97" s="57" t="s">
        <v>43</v>
      </c>
      <c r="G97" s="34">
        <v>1</v>
      </c>
      <c r="H97" s="34">
        <f t="shared" si="16"/>
        <v>3382.204465714286</v>
      </c>
      <c r="I97" s="35">
        <f t="shared" si="15"/>
        <v>3382.204465714286</v>
      </c>
      <c r="J97" s="34">
        <v>0</v>
      </c>
      <c r="K97" s="35">
        <v>0</v>
      </c>
      <c r="L97" s="35">
        <v>0</v>
      </c>
      <c r="M97" s="35">
        <v>0</v>
      </c>
      <c r="N97" s="39" t="s">
        <v>0</v>
      </c>
      <c r="O97" s="213">
        <f>VLOOKUP(N97,'Reajuste Atual'!$L$19:$M$25,2,FALSE)</f>
        <v>3.1053999999999999</v>
      </c>
      <c r="Q97" s="34">
        <v>1153.3800000000001</v>
      </c>
      <c r="R97" s="304">
        <f t="shared" si="12"/>
        <v>823.84285714285727</v>
      </c>
      <c r="S97" s="304">
        <f t="shared" si="13"/>
        <v>838.82181818181823</v>
      </c>
      <c r="T97" s="301">
        <f t="shared" si="14"/>
        <v>823.84285714285727</v>
      </c>
    </row>
    <row r="98" spans="1:20" s="31" customFormat="1" outlineLevel="1" x14ac:dyDescent="0.25">
      <c r="A98" s="3" t="s">
        <v>53241</v>
      </c>
      <c r="B98" s="191" t="s">
        <v>137</v>
      </c>
      <c r="C98" s="33" t="s">
        <v>53243</v>
      </c>
      <c r="D98" s="197"/>
      <c r="E98" s="32" t="s">
        <v>152</v>
      </c>
      <c r="F98" s="57" t="s">
        <v>43</v>
      </c>
      <c r="G98" s="34">
        <v>1</v>
      </c>
      <c r="H98" s="34">
        <f t="shared" si="16"/>
        <v>2622.9400600000004</v>
      </c>
      <c r="I98" s="35">
        <f t="shared" si="15"/>
        <v>2622.9400600000004</v>
      </c>
      <c r="J98" s="34">
        <v>0</v>
      </c>
      <c r="K98" s="35">
        <v>0</v>
      </c>
      <c r="L98" s="35">
        <v>0</v>
      </c>
      <c r="M98" s="35">
        <v>0</v>
      </c>
      <c r="N98" s="39" t="s">
        <v>0</v>
      </c>
      <c r="O98" s="213">
        <f>VLOOKUP(N98,'Reajuste Atual'!$L$19:$M$25,2,FALSE)</f>
        <v>3.1053999999999999</v>
      </c>
      <c r="Q98" s="34">
        <v>894.46</v>
      </c>
      <c r="R98" s="304">
        <f t="shared" si="12"/>
        <v>638.90000000000009</v>
      </c>
      <c r="S98" s="304">
        <f t="shared" si="13"/>
        <v>650.51636363636362</v>
      </c>
      <c r="T98" s="301">
        <f t="shared" si="14"/>
        <v>638.90000000000009</v>
      </c>
    </row>
    <row r="99" spans="1:20" s="31" customFormat="1" ht="31.5" outlineLevel="1" x14ac:dyDescent="0.25">
      <c r="A99" s="3" t="s">
        <v>53241</v>
      </c>
      <c r="B99" s="191" t="s">
        <v>24750</v>
      </c>
      <c r="C99" s="33" t="s">
        <v>53243</v>
      </c>
      <c r="D99" s="197"/>
      <c r="E99" s="32" t="s">
        <v>153</v>
      </c>
      <c r="F99" s="57" t="s">
        <v>43</v>
      </c>
      <c r="G99" s="34">
        <v>1</v>
      </c>
      <c r="H99" s="34">
        <f t="shared" si="16"/>
        <v>27844.552932857143</v>
      </c>
      <c r="I99" s="35">
        <f t="shared" ref="I99:I146" si="17">G99*H99</f>
        <v>27844.552932857143</v>
      </c>
      <c r="J99" s="34">
        <v>0</v>
      </c>
      <c r="K99" s="35">
        <v>0</v>
      </c>
      <c r="L99" s="35">
        <v>0</v>
      </c>
      <c r="M99" s="35">
        <v>0</v>
      </c>
      <c r="N99" s="39" t="s">
        <v>0</v>
      </c>
      <c r="O99" s="213">
        <f>VLOOKUP(N99,'Reajuste Atual'!$L$19:$M$25,2,FALSE)</f>
        <v>3.1053999999999999</v>
      </c>
      <c r="Q99" s="34">
        <v>9495.39</v>
      </c>
      <c r="R99" s="304">
        <f t="shared" si="12"/>
        <v>6782.4214285714288</v>
      </c>
      <c r="S99" s="304">
        <f t="shared" si="13"/>
        <v>6905.7381818181811</v>
      </c>
      <c r="T99" s="301">
        <f t="shared" si="14"/>
        <v>6782.4214285714288</v>
      </c>
    </row>
    <row r="100" spans="1:20" s="31" customFormat="1" outlineLevel="1" x14ac:dyDescent="0.25">
      <c r="A100" s="3" t="s">
        <v>53241</v>
      </c>
      <c r="B100" s="191" t="s">
        <v>24753</v>
      </c>
      <c r="C100" s="33" t="s">
        <v>53243</v>
      </c>
      <c r="D100" s="197"/>
      <c r="E100" s="32" t="s">
        <v>154</v>
      </c>
      <c r="F100" s="57" t="s">
        <v>43</v>
      </c>
      <c r="G100" s="34">
        <v>1</v>
      </c>
      <c r="H100" s="34">
        <f t="shared" si="16"/>
        <v>12334.351732857142</v>
      </c>
      <c r="I100" s="35">
        <f t="shared" si="17"/>
        <v>12334.351732857142</v>
      </c>
      <c r="J100" s="34">
        <v>0</v>
      </c>
      <c r="K100" s="35">
        <v>0</v>
      </c>
      <c r="L100" s="35">
        <v>0</v>
      </c>
      <c r="M100" s="35">
        <v>0</v>
      </c>
      <c r="N100" s="39" t="s">
        <v>0</v>
      </c>
      <c r="O100" s="213">
        <f>VLOOKUP(N100,'Reajuste Atual'!$L$19:$M$25,2,FALSE)</f>
        <v>3.1053999999999999</v>
      </c>
      <c r="Q100" s="34">
        <v>4206.1899999999996</v>
      </c>
      <c r="R100" s="304">
        <f t="shared" si="12"/>
        <v>3004.4214285714284</v>
      </c>
      <c r="S100" s="304">
        <f t="shared" si="13"/>
        <v>3059.0472727272722</v>
      </c>
      <c r="T100" s="301">
        <f t="shared" si="14"/>
        <v>3004.4214285714284</v>
      </c>
    </row>
    <row r="101" spans="1:20" s="31" customFormat="1" ht="47.25" outlineLevel="1" x14ac:dyDescent="0.25">
      <c r="A101" s="3" t="s">
        <v>53241</v>
      </c>
      <c r="B101" s="191" t="s">
        <v>24756</v>
      </c>
      <c r="C101" s="33" t="s">
        <v>53243</v>
      </c>
      <c r="D101" s="197"/>
      <c r="E101" s="32" t="s">
        <v>155</v>
      </c>
      <c r="F101" s="57" t="s">
        <v>43</v>
      </c>
      <c r="G101" s="34">
        <v>1</v>
      </c>
      <c r="H101" s="34">
        <f t="shared" si="16"/>
        <v>1177.7806114285715</v>
      </c>
      <c r="I101" s="35">
        <f t="shared" si="17"/>
        <v>1177.7806114285715</v>
      </c>
      <c r="J101" s="34">
        <v>0</v>
      </c>
      <c r="K101" s="35">
        <v>0</v>
      </c>
      <c r="L101" s="35">
        <v>0</v>
      </c>
      <c r="M101" s="35">
        <v>0</v>
      </c>
      <c r="N101" s="39" t="s">
        <v>0</v>
      </c>
      <c r="O101" s="213">
        <f>VLOOKUP(N101,'Reajuste Atual'!$L$19:$M$25,2,FALSE)</f>
        <v>3.1053999999999999</v>
      </c>
      <c r="Q101" s="34">
        <v>401.64</v>
      </c>
      <c r="R101" s="304">
        <f t="shared" si="12"/>
        <v>286.8857142857143</v>
      </c>
      <c r="S101" s="304">
        <f t="shared" si="13"/>
        <v>292.10181818181815</v>
      </c>
      <c r="T101" s="301">
        <f t="shared" si="14"/>
        <v>286.8857142857143</v>
      </c>
    </row>
    <row r="102" spans="1:20" s="31" customFormat="1" ht="31.5" outlineLevel="1" x14ac:dyDescent="0.25">
      <c r="A102" s="3" t="s">
        <v>53241</v>
      </c>
      <c r="B102" s="191" t="s">
        <v>24759</v>
      </c>
      <c r="C102" s="33" t="s">
        <v>53243</v>
      </c>
      <c r="D102" s="197"/>
      <c r="E102" s="32" t="s">
        <v>156</v>
      </c>
      <c r="F102" s="57" t="s">
        <v>43</v>
      </c>
      <c r="G102" s="34">
        <v>1</v>
      </c>
      <c r="H102" s="34">
        <f t="shared" si="16"/>
        <v>4364.8319557142859</v>
      </c>
      <c r="I102" s="35">
        <f t="shared" si="17"/>
        <v>4364.8319557142859</v>
      </c>
      <c r="J102" s="34">
        <v>0</v>
      </c>
      <c r="K102" s="35">
        <v>0</v>
      </c>
      <c r="L102" s="35">
        <v>0</v>
      </c>
      <c r="M102" s="35">
        <v>0</v>
      </c>
      <c r="N102" s="39" t="s">
        <v>0</v>
      </c>
      <c r="O102" s="213">
        <f>VLOOKUP(N102,'Reajuste Atual'!$L$19:$M$25,2,FALSE)</f>
        <v>3.1053999999999999</v>
      </c>
      <c r="Q102" s="34">
        <v>1488.47</v>
      </c>
      <c r="R102" s="304">
        <f t="shared" si="12"/>
        <v>1063.1928571428573</v>
      </c>
      <c r="S102" s="304">
        <f t="shared" si="13"/>
        <v>1082.5236363636363</v>
      </c>
      <c r="T102" s="301">
        <f t="shared" si="14"/>
        <v>1063.1928571428573</v>
      </c>
    </row>
    <row r="103" spans="1:20" s="31" customFormat="1" ht="31.5" outlineLevel="1" x14ac:dyDescent="0.25">
      <c r="A103" s="3" t="s">
        <v>53241</v>
      </c>
      <c r="B103" s="191" t="s">
        <v>24762</v>
      </c>
      <c r="C103" s="33" t="s">
        <v>53243</v>
      </c>
      <c r="D103" s="197"/>
      <c r="E103" s="32" t="s">
        <v>157</v>
      </c>
      <c r="F103" s="57" t="s">
        <v>43</v>
      </c>
      <c r="G103" s="34">
        <v>1</v>
      </c>
      <c r="H103" s="34">
        <f t="shared" si="16"/>
        <v>865.3889957142859</v>
      </c>
      <c r="I103" s="35">
        <f t="shared" si="17"/>
        <v>865.3889957142859</v>
      </c>
      <c r="J103" s="34">
        <v>0</v>
      </c>
      <c r="K103" s="35">
        <v>0</v>
      </c>
      <c r="L103" s="35">
        <v>0</v>
      </c>
      <c r="M103" s="35">
        <v>0</v>
      </c>
      <c r="N103" s="39" t="s">
        <v>0</v>
      </c>
      <c r="O103" s="213">
        <f>VLOOKUP(N103,'Reajuste Atual'!$L$19:$M$25,2,FALSE)</f>
        <v>3.1053999999999999</v>
      </c>
      <c r="Q103" s="34">
        <v>295.11</v>
      </c>
      <c r="R103" s="304">
        <f t="shared" si="12"/>
        <v>210.79285714285717</v>
      </c>
      <c r="S103" s="304">
        <f t="shared" si="13"/>
        <v>214.62545454545455</v>
      </c>
      <c r="T103" s="301">
        <f t="shared" si="14"/>
        <v>210.79285714285717</v>
      </c>
    </row>
    <row r="104" spans="1:20" s="31" customFormat="1" outlineLevel="1" x14ac:dyDescent="0.25">
      <c r="A104" s="3" t="s">
        <v>53241</v>
      </c>
      <c r="B104" s="191" t="s">
        <v>24765</v>
      </c>
      <c r="C104" s="33" t="s">
        <v>53243</v>
      </c>
      <c r="D104" s="197"/>
      <c r="E104" s="32" t="s">
        <v>158</v>
      </c>
      <c r="F104" s="33" t="s">
        <v>83</v>
      </c>
      <c r="G104" s="34">
        <v>10</v>
      </c>
      <c r="H104" s="34">
        <f t="shared" si="16"/>
        <v>34.309414285714283</v>
      </c>
      <c r="I104" s="35">
        <f t="shared" si="17"/>
        <v>343.09414285714286</v>
      </c>
      <c r="J104" s="34">
        <v>0</v>
      </c>
      <c r="K104" s="35">
        <v>0</v>
      </c>
      <c r="L104" s="35">
        <v>0</v>
      </c>
      <c r="M104" s="35">
        <v>0</v>
      </c>
      <c r="N104" s="39" t="s">
        <v>0</v>
      </c>
      <c r="O104" s="213">
        <f>VLOOKUP(N104,'Reajuste Atual'!$L$19:$M$25,2,FALSE)</f>
        <v>3.1053999999999999</v>
      </c>
      <c r="Q104" s="34">
        <v>11.7</v>
      </c>
      <c r="R104" s="304">
        <f t="shared" si="12"/>
        <v>8.3571428571428577</v>
      </c>
      <c r="S104" s="304">
        <f t="shared" si="13"/>
        <v>8.5090909090909079</v>
      </c>
      <c r="T104" s="301">
        <f t="shared" si="14"/>
        <v>8.3571428571428577</v>
      </c>
    </row>
    <row r="105" spans="1:20" s="31" customFormat="1" ht="31.5" outlineLevel="1" x14ac:dyDescent="0.25">
      <c r="A105" s="3" t="s">
        <v>53241</v>
      </c>
      <c r="B105" s="191" t="s">
        <v>24768</v>
      </c>
      <c r="C105" s="33" t="s">
        <v>53243</v>
      </c>
      <c r="D105" s="197"/>
      <c r="E105" s="32" t="s">
        <v>159</v>
      </c>
      <c r="F105" s="33" t="s">
        <v>160</v>
      </c>
      <c r="G105" s="34">
        <v>20</v>
      </c>
      <c r="H105" s="34">
        <f t="shared" si="16"/>
        <v>198.70136000000002</v>
      </c>
      <c r="I105" s="35">
        <f t="shared" si="17"/>
        <v>3974.0272000000004</v>
      </c>
      <c r="J105" s="34">
        <v>0</v>
      </c>
      <c r="K105" s="35">
        <v>0</v>
      </c>
      <c r="L105" s="35">
        <v>0</v>
      </c>
      <c r="M105" s="35">
        <v>0</v>
      </c>
      <c r="N105" s="39" t="s">
        <v>0</v>
      </c>
      <c r="O105" s="213">
        <f>VLOOKUP(N105,'Reajuste Atual'!$L$19:$M$25,2,FALSE)</f>
        <v>3.1053999999999999</v>
      </c>
      <c r="Q105" s="34">
        <v>67.760000000000005</v>
      </c>
      <c r="R105" s="304">
        <f t="shared" si="12"/>
        <v>48.400000000000006</v>
      </c>
      <c r="S105" s="304">
        <f t="shared" si="13"/>
        <v>49.28</v>
      </c>
      <c r="T105" s="301">
        <f t="shared" si="14"/>
        <v>48.400000000000006</v>
      </c>
    </row>
    <row r="106" spans="1:20" s="31" customFormat="1" ht="31.5" outlineLevel="1" x14ac:dyDescent="0.25">
      <c r="A106" s="3" t="s">
        <v>53241</v>
      </c>
      <c r="B106" s="191" t="s">
        <v>24771</v>
      </c>
      <c r="C106" s="33" t="s">
        <v>53243</v>
      </c>
      <c r="D106" s="197"/>
      <c r="E106" s="32" t="s">
        <v>161</v>
      </c>
      <c r="F106" s="33" t="s">
        <v>160</v>
      </c>
      <c r="G106" s="34">
        <v>302</v>
      </c>
      <c r="H106" s="34">
        <f t="shared" si="16"/>
        <v>63.575051428571427</v>
      </c>
      <c r="I106" s="35">
        <f t="shared" si="17"/>
        <v>19199.665531428571</v>
      </c>
      <c r="J106" s="34">
        <v>0</v>
      </c>
      <c r="K106" s="35">
        <v>0</v>
      </c>
      <c r="L106" s="35">
        <v>0</v>
      </c>
      <c r="M106" s="35">
        <v>0</v>
      </c>
      <c r="N106" s="39" t="s">
        <v>0</v>
      </c>
      <c r="O106" s="213">
        <f>VLOOKUP(N106,'Reajuste Atual'!$L$19:$M$25,2,FALSE)</f>
        <v>3.1053999999999999</v>
      </c>
      <c r="Q106" s="34">
        <v>21.68</v>
      </c>
      <c r="R106" s="304">
        <f t="shared" si="12"/>
        <v>15.485714285714286</v>
      </c>
      <c r="S106" s="304">
        <f t="shared" si="13"/>
        <v>15.767272727272728</v>
      </c>
      <c r="T106" s="301">
        <f t="shared" si="14"/>
        <v>15.485714285714286</v>
      </c>
    </row>
    <row r="107" spans="1:20" s="31" customFormat="1" ht="31.5" outlineLevel="1" x14ac:dyDescent="0.25">
      <c r="A107" s="3" t="s">
        <v>53241</v>
      </c>
      <c r="B107" s="191" t="s">
        <v>24774</v>
      </c>
      <c r="C107" s="33" t="s">
        <v>53243</v>
      </c>
      <c r="D107" s="197"/>
      <c r="E107" s="32" t="s">
        <v>162</v>
      </c>
      <c r="F107" s="33" t="s">
        <v>160</v>
      </c>
      <c r="G107" s="34">
        <v>18</v>
      </c>
      <c r="H107" s="34">
        <f t="shared" si="16"/>
        <v>138.41062857142856</v>
      </c>
      <c r="I107" s="35">
        <f t="shared" si="17"/>
        <v>2491.3913142857141</v>
      </c>
      <c r="J107" s="34">
        <v>0</v>
      </c>
      <c r="K107" s="35">
        <v>0</v>
      </c>
      <c r="L107" s="35">
        <v>0</v>
      </c>
      <c r="M107" s="35">
        <v>0</v>
      </c>
      <c r="N107" s="39" t="s">
        <v>0</v>
      </c>
      <c r="O107" s="213">
        <f>VLOOKUP(N107,'Reajuste Atual'!$L$19:$M$25,2,FALSE)</f>
        <v>3.1053999999999999</v>
      </c>
      <c r="Q107" s="34">
        <v>47.2</v>
      </c>
      <c r="R107" s="304">
        <f t="shared" si="12"/>
        <v>33.714285714285715</v>
      </c>
      <c r="S107" s="304">
        <f t="shared" si="13"/>
        <v>34.327272727272728</v>
      </c>
      <c r="T107" s="301">
        <f t="shared" si="14"/>
        <v>33.714285714285715</v>
      </c>
    </row>
    <row r="108" spans="1:20" s="31" customFormat="1" ht="31.5" outlineLevel="1" x14ac:dyDescent="0.25">
      <c r="A108" s="3" t="s">
        <v>53241</v>
      </c>
      <c r="B108" s="191" t="s">
        <v>24777</v>
      </c>
      <c r="C108" s="33" t="s">
        <v>53243</v>
      </c>
      <c r="D108" s="197"/>
      <c r="E108" s="32" t="s">
        <v>163</v>
      </c>
      <c r="F108" s="57" t="s">
        <v>43</v>
      </c>
      <c r="G108" s="34">
        <v>6</v>
      </c>
      <c r="H108" s="34">
        <f t="shared" si="16"/>
        <v>53.839388571428572</v>
      </c>
      <c r="I108" s="35">
        <f t="shared" si="17"/>
        <v>323.03633142857143</v>
      </c>
      <c r="J108" s="34">
        <v>0</v>
      </c>
      <c r="K108" s="35">
        <v>0</v>
      </c>
      <c r="L108" s="35">
        <v>0</v>
      </c>
      <c r="M108" s="35">
        <v>0</v>
      </c>
      <c r="N108" s="39" t="s">
        <v>0</v>
      </c>
      <c r="O108" s="213">
        <f>VLOOKUP(N108,'Reajuste Atual'!$L$19:$M$25,2,FALSE)</f>
        <v>3.1053999999999999</v>
      </c>
      <c r="Q108" s="34">
        <v>18.36</v>
      </c>
      <c r="R108" s="304">
        <f t="shared" si="12"/>
        <v>13.114285714285714</v>
      </c>
      <c r="S108" s="304">
        <f t="shared" si="13"/>
        <v>13.352727272727272</v>
      </c>
      <c r="T108" s="301">
        <f t="shared" si="14"/>
        <v>13.114285714285714</v>
      </c>
    </row>
    <row r="109" spans="1:20" s="31" customFormat="1" ht="47.25" outlineLevel="1" x14ac:dyDescent="0.25">
      <c r="A109" s="3" t="s">
        <v>53241</v>
      </c>
      <c r="B109" s="191" t="s">
        <v>24780</v>
      </c>
      <c r="C109" s="33" t="s">
        <v>53243</v>
      </c>
      <c r="D109" s="197"/>
      <c r="E109" s="32" t="s">
        <v>164</v>
      </c>
      <c r="F109" s="57" t="s">
        <v>43</v>
      </c>
      <c r="G109" s="34">
        <v>16</v>
      </c>
      <c r="H109" s="34">
        <f t="shared" si="16"/>
        <v>267.29086428571429</v>
      </c>
      <c r="I109" s="35">
        <f t="shared" si="17"/>
        <v>4276.6538285714287</v>
      </c>
      <c r="J109" s="34">
        <v>0</v>
      </c>
      <c r="K109" s="35">
        <v>0</v>
      </c>
      <c r="L109" s="35">
        <v>0</v>
      </c>
      <c r="M109" s="35">
        <v>0</v>
      </c>
      <c r="N109" s="39" t="s">
        <v>0</v>
      </c>
      <c r="O109" s="213">
        <f>VLOOKUP(N109,'Reajuste Atual'!$L$19:$M$25,2,FALSE)</f>
        <v>3.1053999999999999</v>
      </c>
      <c r="Q109" s="34">
        <v>91.15</v>
      </c>
      <c r="R109" s="304">
        <f t="shared" si="12"/>
        <v>65.107142857142861</v>
      </c>
      <c r="S109" s="304">
        <f t="shared" si="13"/>
        <v>66.290909090909096</v>
      </c>
      <c r="T109" s="301">
        <f t="shared" si="14"/>
        <v>65.107142857142861</v>
      </c>
    </row>
    <row r="110" spans="1:20" s="31" customFormat="1" ht="47.25" outlineLevel="1" x14ac:dyDescent="0.25">
      <c r="A110" s="3" t="s">
        <v>53241</v>
      </c>
      <c r="B110" s="191" t="s">
        <v>24783</v>
      </c>
      <c r="C110" s="33" t="s">
        <v>53243</v>
      </c>
      <c r="D110" s="197"/>
      <c r="E110" s="32" t="s">
        <v>165</v>
      </c>
      <c r="F110" s="57" t="s">
        <v>43</v>
      </c>
      <c r="G110" s="34">
        <v>6</v>
      </c>
      <c r="H110" s="34">
        <f t="shared" si="16"/>
        <v>75.246117142857145</v>
      </c>
      <c r="I110" s="35">
        <f t="shared" si="17"/>
        <v>451.47670285714287</v>
      </c>
      <c r="J110" s="34">
        <v>0</v>
      </c>
      <c r="K110" s="35">
        <v>0</v>
      </c>
      <c r="L110" s="35">
        <v>0</v>
      </c>
      <c r="M110" s="35">
        <v>0</v>
      </c>
      <c r="N110" s="39" t="s">
        <v>0</v>
      </c>
      <c r="O110" s="213">
        <f>VLOOKUP(N110,'Reajuste Atual'!$L$19:$M$25,2,FALSE)</f>
        <v>3.1053999999999999</v>
      </c>
      <c r="Q110" s="34">
        <v>25.66</v>
      </c>
      <c r="R110" s="304">
        <f t="shared" si="12"/>
        <v>18.328571428571429</v>
      </c>
      <c r="S110" s="304">
        <f t="shared" si="13"/>
        <v>18.66181818181818</v>
      </c>
      <c r="T110" s="301">
        <f t="shared" si="14"/>
        <v>18.328571428571429</v>
      </c>
    </row>
    <row r="111" spans="1:20" s="31" customFormat="1" ht="31.5" outlineLevel="1" x14ac:dyDescent="0.25">
      <c r="A111" s="3" t="s">
        <v>53241</v>
      </c>
      <c r="B111" s="191" t="s">
        <v>24786</v>
      </c>
      <c r="C111" s="33" t="s">
        <v>53243</v>
      </c>
      <c r="D111" s="197"/>
      <c r="E111" s="32" t="s">
        <v>166</v>
      </c>
      <c r="F111" s="57" t="s">
        <v>43</v>
      </c>
      <c r="G111" s="34">
        <v>29</v>
      </c>
      <c r="H111" s="34">
        <f t="shared" si="16"/>
        <v>47.153451428571429</v>
      </c>
      <c r="I111" s="35">
        <f t="shared" si="17"/>
        <v>1367.4500914285713</v>
      </c>
      <c r="J111" s="34">
        <v>0</v>
      </c>
      <c r="K111" s="35">
        <v>0</v>
      </c>
      <c r="L111" s="35">
        <v>0</v>
      </c>
      <c r="M111" s="35">
        <v>0</v>
      </c>
      <c r="N111" s="39" t="s">
        <v>0</v>
      </c>
      <c r="O111" s="213">
        <f>VLOOKUP(N111,'Reajuste Atual'!$L$19:$M$25,2,FALSE)</f>
        <v>3.1053999999999999</v>
      </c>
      <c r="Q111" s="34">
        <v>16.079999999999998</v>
      </c>
      <c r="R111" s="304">
        <f t="shared" si="12"/>
        <v>11.485714285714286</v>
      </c>
      <c r="S111" s="304">
        <f t="shared" si="13"/>
        <v>11.694545454545453</v>
      </c>
      <c r="T111" s="301">
        <f t="shared" si="14"/>
        <v>11.485714285714286</v>
      </c>
    </row>
    <row r="112" spans="1:20" s="31" customFormat="1" ht="31.5" outlineLevel="1" x14ac:dyDescent="0.25">
      <c r="A112" s="3" t="s">
        <v>53241</v>
      </c>
      <c r="B112" s="191" t="s">
        <v>24789</v>
      </c>
      <c r="C112" s="33" t="s">
        <v>53243</v>
      </c>
      <c r="D112" s="197"/>
      <c r="E112" s="32" t="s">
        <v>167</v>
      </c>
      <c r="F112" s="57" t="s">
        <v>43</v>
      </c>
      <c r="G112" s="34">
        <v>8</v>
      </c>
      <c r="H112" s="34">
        <f t="shared" si="16"/>
        <v>579.41856142857148</v>
      </c>
      <c r="I112" s="35">
        <f t="shared" si="17"/>
        <v>4635.3484914285718</v>
      </c>
      <c r="J112" s="34">
        <v>0</v>
      </c>
      <c r="K112" s="35">
        <v>0</v>
      </c>
      <c r="L112" s="35">
        <v>0</v>
      </c>
      <c r="M112" s="35">
        <v>0</v>
      </c>
      <c r="N112" s="39" t="s">
        <v>0</v>
      </c>
      <c r="O112" s="213">
        <f>VLOOKUP(N112,'Reajuste Atual'!$L$19:$M$25,2,FALSE)</f>
        <v>3.1053999999999999</v>
      </c>
      <c r="Q112" s="34">
        <v>197.59</v>
      </c>
      <c r="R112" s="304">
        <f t="shared" si="12"/>
        <v>141.1357142857143</v>
      </c>
      <c r="S112" s="304">
        <f t="shared" si="13"/>
        <v>143.7018181818182</v>
      </c>
      <c r="T112" s="301">
        <f t="shared" si="14"/>
        <v>141.1357142857143</v>
      </c>
    </row>
    <row r="113" spans="1:20" s="31" customFormat="1" ht="47.25" outlineLevel="1" x14ac:dyDescent="0.25">
      <c r="A113" s="3" t="s">
        <v>53241</v>
      </c>
      <c r="B113" s="191" t="s">
        <v>24792</v>
      </c>
      <c r="C113" s="33" t="s">
        <v>53243</v>
      </c>
      <c r="D113" s="197"/>
      <c r="E113" s="32" t="s">
        <v>168</v>
      </c>
      <c r="F113" s="33" t="s">
        <v>160</v>
      </c>
      <c r="G113" s="34">
        <v>4</v>
      </c>
      <c r="H113" s="34">
        <f t="shared" si="16"/>
        <v>80.876379999999997</v>
      </c>
      <c r="I113" s="35">
        <f t="shared" si="17"/>
        <v>323.50551999999999</v>
      </c>
      <c r="J113" s="34">
        <v>0</v>
      </c>
      <c r="K113" s="35">
        <v>0</v>
      </c>
      <c r="L113" s="35">
        <v>0</v>
      </c>
      <c r="M113" s="35">
        <v>0</v>
      </c>
      <c r="N113" s="39" t="s">
        <v>0</v>
      </c>
      <c r="O113" s="213">
        <f>VLOOKUP(N113,'Reajuste Atual'!$L$19:$M$25,2,FALSE)</f>
        <v>3.1053999999999999</v>
      </c>
      <c r="Q113" s="34">
        <v>27.58</v>
      </c>
      <c r="R113" s="304">
        <f t="shared" si="12"/>
        <v>19.7</v>
      </c>
      <c r="S113" s="304">
        <f t="shared" si="13"/>
        <v>20.058181818181819</v>
      </c>
      <c r="T113" s="301">
        <f t="shared" si="14"/>
        <v>19.7</v>
      </c>
    </row>
    <row r="114" spans="1:20" s="31" customFormat="1" ht="47.25" outlineLevel="1" x14ac:dyDescent="0.25">
      <c r="A114" s="3" t="s">
        <v>53241</v>
      </c>
      <c r="B114" s="191" t="s">
        <v>24795</v>
      </c>
      <c r="C114" s="33" t="s">
        <v>53243</v>
      </c>
      <c r="D114" s="197"/>
      <c r="E114" s="32" t="s">
        <v>171</v>
      </c>
      <c r="F114" s="57" t="s">
        <v>43</v>
      </c>
      <c r="G114" s="34">
        <v>438</v>
      </c>
      <c r="H114" s="34">
        <f t="shared" si="16"/>
        <v>26.127938571428572</v>
      </c>
      <c r="I114" s="35">
        <f t="shared" si="17"/>
        <v>11444.037094285715</v>
      </c>
      <c r="J114" s="34">
        <v>0</v>
      </c>
      <c r="K114" s="35">
        <v>0</v>
      </c>
      <c r="L114" s="35">
        <v>0</v>
      </c>
      <c r="M114" s="35">
        <v>0</v>
      </c>
      <c r="N114" s="39" t="s">
        <v>0</v>
      </c>
      <c r="O114" s="213">
        <f>VLOOKUP(N114,'Reajuste Atual'!$L$19:$M$25,2,FALSE)</f>
        <v>3.1053999999999999</v>
      </c>
      <c r="Q114" s="34">
        <v>8.91</v>
      </c>
      <c r="R114" s="304">
        <f t="shared" si="12"/>
        <v>6.3642857142857148</v>
      </c>
      <c r="S114" s="304">
        <f t="shared" si="13"/>
        <v>6.48</v>
      </c>
      <c r="T114" s="301">
        <f t="shared" si="14"/>
        <v>6.3642857142857148</v>
      </c>
    </row>
    <row r="115" spans="1:20" s="31" customFormat="1" ht="47.25" outlineLevel="1" x14ac:dyDescent="0.25">
      <c r="A115" s="3" t="s">
        <v>53241</v>
      </c>
      <c r="B115" s="191" t="s">
        <v>24798</v>
      </c>
      <c r="C115" s="33" t="s">
        <v>53243</v>
      </c>
      <c r="D115" s="197"/>
      <c r="E115" s="32" t="s">
        <v>172</v>
      </c>
      <c r="F115" s="57" t="s">
        <v>43</v>
      </c>
      <c r="G115" s="34">
        <v>200</v>
      </c>
      <c r="H115" s="34">
        <f t="shared" si="16"/>
        <v>38.473462857142856</v>
      </c>
      <c r="I115" s="35">
        <f t="shared" si="17"/>
        <v>7694.6925714285708</v>
      </c>
      <c r="J115" s="34">
        <v>0</v>
      </c>
      <c r="K115" s="35">
        <v>0</v>
      </c>
      <c r="L115" s="35">
        <v>0</v>
      </c>
      <c r="M115" s="35">
        <v>0</v>
      </c>
      <c r="N115" s="39" t="s">
        <v>0</v>
      </c>
      <c r="O115" s="213">
        <f>VLOOKUP(N115,'Reajuste Atual'!$L$19:$M$25,2,FALSE)</f>
        <v>3.1053999999999999</v>
      </c>
      <c r="Q115" s="34">
        <v>13.12</v>
      </c>
      <c r="R115" s="304">
        <f t="shared" si="12"/>
        <v>9.3714285714285719</v>
      </c>
      <c r="S115" s="304">
        <f t="shared" si="13"/>
        <v>9.5418181818181811</v>
      </c>
      <c r="T115" s="301">
        <f t="shared" si="14"/>
        <v>9.3714285714285719</v>
      </c>
    </row>
    <row r="116" spans="1:20" s="31" customFormat="1" ht="31.5" outlineLevel="1" x14ac:dyDescent="0.25">
      <c r="A116" s="3" t="s">
        <v>53241</v>
      </c>
      <c r="B116" s="191" t="s">
        <v>24801</v>
      </c>
      <c r="C116" s="33" t="s">
        <v>53243</v>
      </c>
      <c r="D116" s="197"/>
      <c r="E116" s="32" t="s">
        <v>173</v>
      </c>
      <c r="F116" s="57" t="s">
        <v>43</v>
      </c>
      <c r="G116" s="34">
        <v>33</v>
      </c>
      <c r="H116" s="34">
        <f t="shared" si="16"/>
        <v>54.719117142857144</v>
      </c>
      <c r="I116" s="35">
        <f t="shared" si="17"/>
        <v>1805.7308657142858</v>
      </c>
      <c r="J116" s="34">
        <v>0</v>
      </c>
      <c r="K116" s="35">
        <v>0</v>
      </c>
      <c r="L116" s="35">
        <v>0</v>
      </c>
      <c r="M116" s="35">
        <v>0</v>
      </c>
      <c r="N116" s="39" t="s">
        <v>0</v>
      </c>
      <c r="O116" s="213">
        <f>VLOOKUP(N116,'Reajuste Atual'!$L$19:$M$25,2,FALSE)</f>
        <v>3.1053999999999999</v>
      </c>
      <c r="Q116" s="34">
        <v>18.66</v>
      </c>
      <c r="R116" s="304">
        <f t="shared" si="12"/>
        <v>13.328571428571429</v>
      </c>
      <c r="S116" s="304">
        <f t="shared" si="13"/>
        <v>13.57090909090909</v>
      </c>
      <c r="T116" s="301">
        <f t="shared" si="14"/>
        <v>13.328571428571429</v>
      </c>
    </row>
    <row r="117" spans="1:20" s="31" customFormat="1" ht="31.5" outlineLevel="1" x14ac:dyDescent="0.25">
      <c r="A117" s="3" t="s">
        <v>53241</v>
      </c>
      <c r="B117" s="191" t="s">
        <v>24804</v>
      </c>
      <c r="C117" s="33" t="s">
        <v>53243</v>
      </c>
      <c r="D117" s="197"/>
      <c r="E117" s="32" t="s">
        <v>174</v>
      </c>
      <c r="F117" s="57" t="s">
        <v>43</v>
      </c>
      <c r="G117" s="34">
        <v>7</v>
      </c>
      <c r="H117" s="34">
        <f t="shared" si="16"/>
        <v>148.4688585714286</v>
      </c>
      <c r="I117" s="35">
        <f t="shared" si="17"/>
        <v>1039.2820100000001</v>
      </c>
      <c r="J117" s="34">
        <v>0</v>
      </c>
      <c r="K117" s="35">
        <v>0</v>
      </c>
      <c r="L117" s="35">
        <v>0</v>
      </c>
      <c r="M117" s="35">
        <v>0</v>
      </c>
      <c r="N117" s="39" t="s">
        <v>0</v>
      </c>
      <c r="O117" s="213">
        <f>VLOOKUP(N117,'Reajuste Atual'!$L$19:$M$25,2,FALSE)</f>
        <v>3.1053999999999999</v>
      </c>
      <c r="Q117" s="34">
        <v>50.63</v>
      </c>
      <c r="R117" s="304">
        <f t="shared" ref="R117:R180" si="18">Q117/($R$16+1)</f>
        <v>36.164285714285718</v>
      </c>
      <c r="S117" s="304">
        <f t="shared" ref="S117:S180" si="19">Q117/($S$16+1)</f>
        <v>36.82181818181818</v>
      </c>
      <c r="T117" s="301">
        <f t="shared" ref="T117:T180" si="20">IF(A117="S",R117,S117)</f>
        <v>36.164285714285718</v>
      </c>
    </row>
    <row r="118" spans="1:20" s="31" customFormat="1" ht="47.25" outlineLevel="1" x14ac:dyDescent="0.25">
      <c r="A118" s="3" t="s">
        <v>53241</v>
      </c>
      <c r="B118" s="191" t="s">
        <v>24807</v>
      </c>
      <c r="C118" s="33"/>
      <c r="D118" s="201"/>
      <c r="E118" s="32" t="s">
        <v>176</v>
      </c>
      <c r="F118" s="33"/>
      <c r="G118" s="34">
        <v>0</v>
      </c>
      <c r="H118" s="34">
        <v>0</v>
      </c>
      <c r="I118" s="35">
        <f t="shared" si="17"/>
        <v>0</v>
      </c>
      <c r="J118" s="34">
        <v>0</v>
      </c>
      <c r="K118" s="35">
        <v>0</v>
      </c>
      <c r="L118" s="35">
        <v>0</v>
      </c>
      <c r="M118" s="35">
        <v>0</v>
      </c>
      <c r="N118" s="39"/>
      <c r="O118" s="213"/>
      <c r="Q118" s="34"/>
      <c r="R118" s="304">
        <f t="shared" si="18"/>
        <v>0</v>
      </c>
      <c r="S118" s="304">
        <f t="shared" si="19"/>
        <v>0</v>
      </c>
      <c r="T118" s="301">
        <f t="shared" si="20"/>
        <v>0</v>
      </c>
    </row>
    <row r="119" spans="1:20" s="31" customFormat="1" outlineLevel="1" x14ac:dyDescent="0.25">
      <c r="A119" s="3" t="s">
        <v>53241</v>
      </c>
      <c r="B119" s="191" t="s">
        <v>53711</v>
      </c>
      <c r="C119" s="33" t="s">
        <v>53243</v>
      </c>
      <c r="D119" s="197"/>
      <c r="E119" s="32" t="s">
        <v>177</v>
      </c>
      <c r="F119" s="57" t="s">
        <v>43</v>
      </c>
      <c r="G119" s="34">
        <v>4</v>
      </c>
      <c r="H119" s="34">
        <f t="shared" ref="H119:H135" si="21">T119+(T119*O119)</f>
        <v>47.358721428571421</v>
      </c>
      <c r="I119" s="35">
        <f t="shared" si="17"/>
        <v>189.43488571428568</v>
      </c>
      <c r="J119" s="34">
        <v>0</v>
      </c>
      <c r="K119" s="35">
        <v>0</v>
      </c>
      <c r="L119" s="35">
        <v>0</v>
      </c>
      <c r="M119" s="35">
        <v>0</v>
      </c>
      <c r="N119" s="39" t="s">
        <v>0</v>
      </c>
      <c r="O119" s="213">
        <f>VLOOKUP(N119,'Reajuste Atual'!$L$19:$M$25,2,FALSE)</f>
        <v>3.1053999999999999</v>
      </c>
      <c r="Q119" s="34">
        <v>16.149999999999999</v>
      </c>
      <c r="R119" s="304">
        <f t="shared" si="18"/>
        <v>11.535714285714285</v>
      </c>
      <c r="S119" s="304">
        <f t="shared" si="19"/>
        <v>11.745454545454544</v>
      </c>
      <c r="T119" s="301">
        <f t="shared" si="20"/>
        <v>11.535714285714285</v>
      </c>
    </row>
    <row r="120" spans="1:20" s="31" customFormat="1" outlineLevel="1" x14ac:dyDescent="0.25">
      <c r="A120" s="3" t="s">
        <v>53241</v>
      </c>
      <c r="B120" s="191" t="s">
        <v>53712</v>
      </c>
      <c r="C120" s="33" t="s">
        <v>53243</v>
      </c>
      <c r="D120" s="197"/>
      <c r="E120" s="32" t="s">
        <v>178</v>
      </c>
      <c r="F120" s="57" t="s">
        <v>43</v>
      </c>
      <c r="G120" s="34">
        <v>3</v>
      </c>
      <c r="H120" s="34">
        <f t="shared" si="21"/>
        <v>47.358721428571421</v>
      </c>
      <c r="I120" s="35">
        <f t="shared" si="17"/>
        <v>142.07616428571427</v>
      </c>
      <c r="J120" s="34">
        <v>0</v>
      </c>
      <c r="K120" s="35">
        <v>0</v>
      </c>
      <c r="L120" s="35">
        <v>0</v>
      </c>
      <c r="M120" s="35">
        <v>0</v>
      </c>
      <c r="N120" s="39" t="s">
        <v>0</v>
      </c>
      <c r="O120" s="213">
        <f>VLOOKUP(N120,'Reajuste Atual'!$L$19:$M$25,2,FALSE)</f>
        <v>3.1053999999999999</v>
      </c>
      <c r="Q120" s="34">
        <v>16.149999999999999</v>
      </c>
      <c r="R120" s="304">
        <f t="shared" si="18"/>
        <v>11.535714285714285</v>
      </c>
      <c r="S120" s="304">
        <f t="shared" si="19"/>
        <v>11.745454545454544</v>
      </c>
      <c r="T120" s="301">
        <f t="shared" si="20"/>
        <v>11.535714285714285</v>
      </c>
    </row>
    <row r="121" spans="1:20" s="31" customFormat="1" outlineLevel="1" x14ac:dyDescent="0.25">
      <c r="A121" s="3" t="s">
        <v>53241</v>
      </c>
      <c r="B121" s="191" t="s">
        <v>53713</v>
      </c>
      <c r="C121" s="33" t="s">
        <v>53243</v>
      </c>
      <c r="D121" s="197"/>
      <c r="E121" s="32" t="s">
        <v>179</v>
      </c>
      <c r="F121" s="57" t="s">
        <v>43</v>
      </c>
      <c r="G121" s="34">
        <v>3</v>
      </c>
      <c r="H121" s="34">
        <f t="shared" si="21"/>
        <v>53.839388571428572</v>
      </c>
      <c r="I121" s="35">
        <f t="shared" si="17"/>
        <v>161.51816571428571</v>
      </c>
      <c r="J121" s="34">
        <v>0</v>
      </c>
      <c r="K121" s="35">
        <v>0</v>
      </c>
      <c r="L121" s="35">
        <v>0</v>
      </c>
      <c r="M121" s="35">
        <v>0</v>
      </c>
      <c r="N121" s="39" t="s">
        <v>0</v>
      </c>
      <c r="O121" s="213">
        <f>VLOOKUP(N121,'Reajuste Atual'!$L$19:$M$25,2,FALSE)</f>
        <v>3.1053999999999999</v>
      </c>
      <c r="Q121" s="34">
        <v>18.36</v>
      </c>
      <c r="R121" s="304">
        <f t="shared" si="18"/>
        <v>13.114285714285714</v>
      </c>
      <c r="S121" s="304">
        <f t="shared" si="19"/>
        <v>13.352727272727272</v>
      </c>
      <c r="T121" s="301">
        <f t="shared" si="20"/>
        <v>13.114285714285714</v>
      </c>
    </row>
    <row r="122" spans="1:20" s="31" customFormat="1" outlineLevel="1" x14ac:dyDescent="0.25">
      <c r="A122" s="3" t="s">
        <v>53241</v>
      </c>
      <c r="B122" s="191" t="s">
        <v>53714</v>
      </c>
      <c r="C122" s="33" t="s">
        <v>53243</v>
      </c>
      <c r="D122" s="197"/>
      <c r="E122" s="32" t="s">
        <v>180</v>
      </c>
      <c r="F122" s="57" t="s">
        <v>43</v>
      </c>
      <c r="G122" s="34">
        <v>1</v>
      </c>
      <c r="H122" s="34">
        <f t="shared" si="21"/>
        <v>55.862764285714292</v>
      </c>
      <c r="I122" s="35">
        <f t="shared" si="17"/>
        <v>55.862764285714292</v>
      </c>
      <c r="J122" s="34">
        <v>0</v>
      </c>
      <c r="K122" s="35">
        <v>0</v>
      </c>
      <c r="L122" s="35">
        <v>0</v>
      </c>
      <c r="M122" s="35">
        <v>0</v>
      </c>
      <c r="N122" s="39" t="s">
        <v>0</v>
      </c>
      <c r="O122" s="213">
        <f>VLOOKUP(N122,'Reajuste Atual'!$L$19:$M$25,2,FALSE)</f>
        <v>3.1053999999999999</v>
      </c>
      <c r="Q122" s="34">
        <v>19.05</v>
      </c>
      <c r="R122" s="304">
        <f t="shared" si="18"/>
        <v>13.607142857142858</v>
      </c>
      <c r="S122" s="304">
        <f t="shared" si="19"/>
        <v>13.854545454545455</v>
      </c>
      <c r="T122" s="301">
        <f t="shared" si="20"/>
        <v>13.607142857142858</v>
      </c>
    </row>
    <row r="123" spans="1:20" s="31" customFormat="1" outlineLevel="1" x14ac:dyDescent="0.25">
      <c r="A123" s="3" t="s">
        <v>53241</v>
      </c>
      <c r="B123" s="191" t="s">
        <v>53715</v>
      </c>
      <c r="C123" s="33" t="s">
        <v>53243</v>
      </c>
      <c r="D123" s="197"/>
      <c r="E123" s="32" t="s">
        <v>181</v>
      </c>
      <c r="F123" s="57" t="s">
        <v>43</v>
      </c>
      <c r="G123" s="34">
        <v>15</v>
      </c>
      <c r="H123" s="34">
        <f t="shared" si="21"/>
        <v>18.181057142857142</v>
      </c>
      <c r="I123" s="35">
        <f t="shared" si="17"/>
        <v>272.71585714285715</v>
      </c>
      <c r="J123" s="34">
        <v>0</v>
      </c>
      <c r="K123" s="35">
        <v>0</v>
      </c>
      <c r="L123" s="35">
        <v>0</v>
      </c>
      <c r="M123" s="35">
        <v>0</v>
      </c>
      <c r="N123" s="39" t="s">
        <v>0</v>
      </c>
      <c r="O123" s="213">
        <f>VLOOKUP(N123,'Reajuste Atual'!$L$19:$M$25,2,FALSE)</f>
        <v>3.1053999999999999</v>
      </c>
      <c r="Q123" s="34">
        <v>6.2</v>
      </c>
      <c r="R123" s="304">
        <f t="shared" si="18"/>
        <v>4.4285714285714288</v>
      </c>
      <c r="S123" s="304">
        <f t="shared" si="19"/>
        <v>4.5090909090909088</v>
      </c>
      <c r="T123" s="301">
        <f t="shared" si="20"/>
        <v>4.4285714285714288</v>
      </c>
    </row>
    <row r="124" spans="1:20" s="31" customFormat="1" outlineLevel="1" x14ac:dyDescent="0.25">
      <c r="A124" s="3" t="s">
        <v>53241</v>
      </c>
      <c r="B124" s="191" t="s">
        <v>53716</v>
      </c>
      <c r="C124" s="33" t="s">
        <v>53243</v>
      </c>
      <c r="D124" s="197"/>
      <c r="E124" s="32" t="s">
        <v>182</v>
      </c>
      <c r="F124" s="57" t="s">
        <v>43</v>
      </c>
      <c r="G124" s="34">
        <v>2</v>
      </c>
      <c r="H124" s="34">
        <f t="shared" si="21"/>
        <v>19.55929857142857</v>
      </c>
      <c r="I124" s="35">
        <f t="shared" si="17"/>
        <v>39.118597142857141</v>
      </c>
      <c r="J124" s="34">
        <v>0</v>
      </c>
      <c r="K124" s="35">
        <v>0</v>
      </c>
      <c r="L124" s="35">
        <v>0</v>
      </c>
      <c r="M124" s="35">
        <v>0</v>
      </c>
      <c r="N124" s="39" t="s">
        <v>0</v>
      </c>
      <c r="O124" s="213">
        <f>VLOOKUP(N124,'Reajuste Atual'!$L$19:$M$25,2,FALSE)</f>
        <v>3.1053999999999999</v>
      </c>
      <c r="Q124" s="34">
        <v>6.67</v>
      </c>
      <c r="R124" s="304">
        <f t="shared" si="18"/>
        <v>4.7642857142857142</v>
      </c>
      <c r="S124" s="304">
        <f t="shared" si="19"/>
        <v>4.8509090909090906</v>
      </c>
      <c r="T124" s="301">
        <f t="shared" si="20"/>
        <v>4.7642857142857142</v>
      </c>
    </row>
    <row r="125" spans="1:20" s="31" customFormat="1" outlineLevel="1" x14ac:dyDescent="0.25">
      <c r="A125" s="3" t="s">
        <v>53241</v>
      </c>
      <c r="B125" s="191" t="s">
        <v>53717</v>
      </c>
      <c r="C125" s="33" t="s">
        <v>53243</v>
      </c>
      <c r="D125" s="197"/>
      <c r="E125" s="32" t="s">
        <v>183</v>
      </c>
      <c r="F125" s="57" t="s">
        <v>43</v>
      </c>
      <c r="G125" s="34">
        <v>37</v>
      </c>
      <c r="H125" s="34">
        <f t="shared" si="21"/>
        <v>11.700390000000002</v>
      </c>
      <c r="I125" s="35">
        <f t="shared" si="17"/>
        <v>432.9144300000001</v>
      </c>
      <c r="J125" s="34">
        <v>0</v>
      </c>
      <c r="K125" s="35">
        <v>0</v>
      </c>
      <c r="L125" s="35">
        <v>0</v>
      </c>
      <c r="M125" s="35">
        <v>0</v>
      </c>
      <c r="N125" s="39" t="s">
        <v>0</v>
      </c>
      <c r="O125" s="213">
        <f>VLOOKUP(N125,'Reajuste Atual'!$L$19:$M$25,2,FALSE)</f>
        <v>3.1053999999999999</v>
      </c>
      <c r="Q125" s="34">
        <v>3.99</v>
      </c>
      <c r="R125" s="304">
        <f t="shared" si="18"/>
        <v>2.8500000000000005</v>
      </c>
      <c r="S125" s="304">
        <f t="shared" si="19"/>
        <v>2.9018181818181819</v>
      </c>
      <c r="T125" s="301">
        <f t="shared" si="20"/>
        <v>2.8500000000000005</v>
      </c>
    </row>
    <row r="126" spans="1:20" s="31" customFormat="1" outlineLevel="1" x14ac:dyDescent="0.25">
      <c r="A126" s="3" t="s">
        <v>53241</v>
      </c>
      <c r="B126" s="191" t="s">
        <v>53718</v>
      </c>
      <c r="C126" s="33" t="s">
        <v>53243</v>
      </c>
      <c r="D126" s="197"/>
      <c r="E126" s="32" t="s">
        <v>184</v>
      </c>
      <c r="F126" s="57" t="s">
        <v>43</v>
      </c>
      <c r="G126" s="34">
        <v>34</v>
      </c>
      <c r="H126" s="34">
        <f t="shared" si="21"/>
        <v>11.700390000000002</v>
      </c>
      <c r="I126" s="35">
        <f t="shared" si="17"/>
        <v>397.81326000000007</v>
      </c>
      <c r="J126" s="34">
        <v>0</v>
      </c>
      <c r="K126" s="35">
        <v>0</v>
      </c>
      <c r="L126" s="35">
        <v>0</v>
      </c>
      <c r="M126" s="35">
        <v>0</v>
      </c>
      <c r="N126" s="39" t="s">
        <v>0</v>
      </c>
      <c r="O126" s="213">
        <f>VLOOKUP(N126,'Reajuste Atual'!$L$19:$M$25,2,FALSE)</f>
        <v>3.1053999999999999</v>
      </c>
      <c r="Q126" s="34">
        <v>3.99</v>
      </c>
      <c r="R126" s="304">
        <f t="shared" si="18"/>
        <v>2.8500000000000005</v>
      </c>
      <c r="S126" s="304">
        <f t="shared" si="19"/>
        <v>2.9018181818181819</v>
      </c>
      <c r="T126" s="301">
        <f t="shared" si="20"/>
        <v>2.8500000000000005</v>
      </c>
    </row>
    <row r="127" spans="1:20" s="31" customFormat="1" outlineLevel="1" x14ac:dyDescent="0.25">
      <c r="A127" s="3" t="s">
        <v>53241</v>
      </c>
      <c r="B127" s="191" t="s">
        <v>53719</v>
      </c>
      <c r="C127" s="33" t="s">
        <v>53243</v>
      </c>
      <c r="D127" s="197"/>
      <c r="E127" s="32" t="s">
        <v>185</v>
      </c>
      <c r="F127" s="57" t="s">
        <v>43</v>
      </c>
      <c r="G127" s="34">
        <v>25</v>
      </c>
      <c r="H127" s="34">
        <f t="shared" si="21"/>
        <v>18.181057142857142</v>
      </c>
      <c r="I127" s="35">
        <f t="shared" si="17"/>
        <v>454.52642857142854</v>
      </c>
      <c r="J127" s="34">
        <v>0</v>
      </c>
      <c r="K127" s="35">
        <v>0</v>
      </c>
      <c r="L127" s="35">
        <v>0</v>
      </c>
      <c r="M127" s="35">
        <v>0</v>
      </c>
      <c r="N127" s="39" t="s">
        <v>0</v>
      </c>
      <c r="O127" s="213">
        <f>VLOOKUP(N127,'Reajuste Atual'!$L$19:$M$25,2,FALSE)</f>
        <v>3.1053999999999999</v>
      </c>
      <c r="Q127" s="34">
        <v>6.2</v>
      </c>
      <c r="R127" s="304">
        <f t="shared" si="18"/>
        <v>4.4285714285714288</v>
      </c>
      <c r="S127" s="304">
        <f t="shared" si="19"/>
        <v>4.5090909090909088</v>
      </c>
      <c r="T127" s="301">
        <f t="shared" si="20"/>
        <v>4.4285714285714288</v>
      </c>
    </row>
    <row r="128" spans="1:20" s="31" customFormat="1" outlineLevel="1" x14ac:dyDescent="0.25">
      <c r="A128" s="3" t="s">
        <v>53241</v>
      </c>
      <c r="B128" s="191" t="s">
        <v>53720</v>
      </c>
      <c r="C128" s="33" t="s">
        <v>53243</v>
      </c>
      <c r="D128" s="197"/>
      <c r="E128" s="32" t="s">
        <v>186</v>
      </c>
      <c r="F128" s="57" t="s">
        <v>43</v>
      </c>
      <c r="G128" s="34">
        <v>2</v>
      </c>
      <c r="H128" s="34">
        <f t="shared" si="21"/>
        <v>17.125382857142856</v>
      </c>
      <c r="I128" s="35">
        <f t="shared" si="17"/>
        <v>34.250765714285713</v>
      </c>
      <c r="J128" s="34">
        <v>0</v>
      </c>
      <c r="K128" s="35">
        <v>0</v>
      </c>
      <c r="L128" s="35">
        <v>0</v>
      </c>
      <c r="M128" s="35">
        <v>0</v>
      </c>
      <c r="N128" s="39" t="s">
        <v>0</v>
      </c>
      <c r="O128" s="213">
        <f>VLOOKUP(N128,'Reajuste Atual'!$L$19:$M$25,2,FALSE)</f>
        <v>3.1053999999999999</v>
      </c>
      <c r="Q128" s="34">
        <v>5.84</v>
      </c>
      <c r="R128" s="304">
        <f t="shared" si="18"/>
        <v>4.1714285714285717</v>
      </c>
      <c r="S128" s="304">
        <f t="shared" si="19"/>
        <v>4.2472727272727271</v>
      </c>
      <c r="T128" s="301">
        <f t="shared" si="20"/>
        <v>4.1714285714285717</v>
      </c>
    </row>
    <row r="129" spans="1:20" s="31" customFormat="1" outlineLevel="1" x14ac:dyDescent="0.25">
      <c r="A129" s="3" t="s">
        <v>53241</v>
      </c>
      <c r="B129" s="191" t="s">
        <v>24810</v>
      </c>
      <c r="C129" s="33" t="s">
        <v>53243</v>
      </c>
      <c r="D129" s="197"/>
      <c r="E129" s="32" t="s">
        <v>187</v>
      </c>
      <c r="F129" s="57" t="s">
        <v>43</v>
      </c>
      <c r="G129" s="34">
        <v>1</v>
      </c>
      <c r="H129" s="34">
        <f t="shared" si="21"/>
        <v>37.652382857142861</v>
      </c>
      <c r="I129" s="35">
        <f t="shared" si="17"/>
        <v>37.652382857142861</v>
      </c>
      <c r="J129" s="34">
        <v>0</v>
      </c>
      <c r="K129" s="35">
        <v>0</v>
      </c>
      <c r="L129" s="35">
        <v>0</v>
      </c>
      <c r="M129" s="35">
        <v>0</v>
      </c>
      <c r="N129" s="39" t="s">
        <v>0</v>
      </c>
      <c r="O129" s="213">
        <f>VLOOKUP(N129,'Reajuste Atual'!$L$19:$M$25,2,FALSE)</f>
        <v>3.1053999999999999</v>
      </c>
      <c r="Q129" s="34">
        <v>12.84</v>
      </c>
      <c r="R129" s="304">
        <f t="shared" si="18"/>
        <v>9.1714285714285726</v>
      </c>
      <c r="S129" s="304">
        <f t="shared" si="19"/>
        <v>9.3381818181818179</v>
      </c>
      <c r="T129" s="301">
        <f t="shared" si="20"/>
        <v>9.1714285714285726</v>
      </c>
    </row>
    <row r="130" spans="1:20" s="31" customFormat="1" outlineLevel="1" x14ac:dyDescent="0.25">
      <c r="A130" s="3" t="s">
        <v>53241</v>
      </c>
      <c r="B130" s="191" t="s">
        <v>24813</v>
      </c>
      <c r="C130" s="33" t="s">
        <v>53243</v>
      </c>
      <c r="D130" s="197"/>
      <c r="E130" s="32" t="s">
        <v>188</v>
      </c>
      <c r="F130" s="57" t="s">
        <v>43</v>
      </c>
      <c r="G130" s="34">
        <v>4</v>
      </c>
      <c r="H130" s="34">
        <f t="shared" si="21"/>
        <v>18.738218571428572</v>
      </c>
      <c r="I130" s="35">
        <f t="shared" si="17"/>
        <v>74.952874285714287</v>
      </c>
      <c r="J130" s="34">
        <v>3</v>
      </c>
      <c r="K130" s="35">
        <v>89542.5</v>
      </c>
      <c r="L130" s="35">
        <v>0</v>
      </c>
      <c r="M130" s="35">
        <v>0</v>
      </c>
      <c r="N130" s="39" t="s">
        <v>0</v>
      </c>
      <c r="O130" s="213">
        <f>VLOOKUP(N130,'Reajuste Atual'!$L$19:$M$25,2,FALSE)</f>
        <v>3.1053999999999999</v>
      </c>
      <c r="Q130" s="34">
        <v>6.39</v>
      </c>
      <c r="R130" s="304">
        <f t="shared" si="18"/>
        <v>4.5642857142857141</v>
      </c>
      <c r="S130" s="304">
        <f t="shared" si="19"/>
        <v>4.6472727272727274</v>
      </c>
      <c r="T130" s="301">
        <f t="shared" si="20"/>
        <v>4.5642857142857141</v>
      </c>
    </row>
    <row r="131" spans="1:20" s="31" customFormat="1" outlineLevel="1" x14ac:dyDescent="0.25">
      <c r="A131" s="3" t="s">
        <v>53241</v>
      </c>
      <c r="B131" s="191" t="s">
        <v>24816</v>
      </c>
      <c r="C131" s="33" t="s">
        <v>53243</v>
      </c>
      <c r="D131" s="197"/>
      <c r="E131" s="32" t="s">
        <v>189</v>
      </c>
      <c r="F131" s="57" t="s">
        <v>43</v>
      </c>
      <c r="G131" s="34">
        <v>10</v>
      </c>
      <c r="H131" s="34">
        <f t="shared" si="21"/>
        <v>15.102007142857145</v>
      </c>
      <c r="I131" s="35">
        <f t="shared" si="17"/>
        <v>151.02007142857144</v>
      </c>
      <c r="J131" s="34">
        <v>0</v>
      </c>
      <c r="K131" s="35">
        <v>0</v>
      </c>
      <c r="L131" s="35">
        <v>0</v>
      </c>
      <c r="M131" s="35">
        <v>0</v>
      </c>
      <c r="N131" s="39" t="s">
        <v>0</v>
      </c>
      <c r="O131" s="213">
        <f>VLOOKUP(N131,'Reajuste Atual'!$L$19:$M$25,2,FALSE)</f>
        <v>3.1053999999999999</v>
      </c>
      <c r="Q131" s="34">
        <v>5.15</v>
      </c>
      <c r="R131" s="304">
        <f t="shared" si="18"/>
        <v>3.6785714285714293</v>
      </c>
      <c r="S131" s="304">
        <f t="shared" si="19"/>
        <v>3.7454545454545456</v>
      </c>
      <c r="T131" s="301">
        <f t="shared" si="20"/>
        <v>3.6785714285714293</v>
      </c>
    </row>
    <row r="132" spans="1:20" s="31" customFormat="1" ht="31.5" outlineLevel="1" x14ac:dyDescent="0.25">
      <c r="A132" s="3" t="s">
        <v>53241</v>
      </c>
      <c r="B132" s="191" t="s">
        <v>24819</v>
      </c>
      <c r="C132" s="33" t="s">
        <v>53243</v>
      </c>
      <c r="D132" s="197"/>
      <c r="E132" s="32" t="s">
        <v>190</v>
      </c>
      <c r="F132" s="57" t="s">
        <v>43</v>
      </c>
      <c r="G132" s="34">
        <v>9</v>
      </c>
      <c r="H132" s="34">
        <f t="shared" si="21"/>
        <v>97.473925714285727</v>
      </c>
      <c r="I132" s="35">
        <f t="shared" si="17"/>
        <v>877.26533142857159</v>
      </c>
      <c r="J132" s="34">
        <v>0</v>
      </c>
      <c r="K132" s="35">
        <v>0</v>
      </c>
      <c r="L132" s="35">
        <v>0</v>
      </c>
      <c r="M132" s="35">
        <v>0</v>
      </c>
      <c r="N132" s="39" t="s">
        <v>0</v>
      </c>
      <c r="O132" s="213">
        <f>VLOOKUP(N132,'Reajuste Atual'!$L$19:$M$25,2,FALSE)</f>
        <v>3.1053999999999999</v>
      </c>
      <c r="Q132" s="34">
        <v>33.24</v>
      </c>
      <c r="R132" s="304">
        <f t="shared" si="18"/>
        <v>23.742857142857147</v>
      </c>
      <c r="S132" s="304">
        <f t="shared" si="19"/>
        <v>24.174545454545456</v>
      </c>
      <c r="T132" s="301">
        <f t="shared" si="20"/>
        <v>23.742857142857147</v>
      </c>
    </row>
    <row r="133" spans="1:20" s="31" customFormat="1" ht="47.25" outlineLevel="1" x14ac:dyDescent="0.25">
      <c r="A133" s="3" t="s">
        <v>53241</v>
      </c>
      <c r="B133" s="191" t="s">
        <v>24822</v>
      </c>
      <c r="C133" s="33" t="s">
        <v>53243</v>
      </c>
      <c r="D133" s="197"/>
      <c r="E133" s="32" t="s">
        <v>191</v>
      </c>
      <c r="F133" s="57" t="s">
        <v>43</v>
      </c>
      <c r="G133" s="34">
        <v>1</v>
      </c>
      <c r="H133" s="34">
        <f t="shared" si="21"/>
        <v>8714.6205528571427</v>
      </c>
      <c r="I133" s="35">
        <f t="shared" si="17"/>
        <v>8714.6205528571427</v>
      </c>
      <c r="J133" s="34">
        <v>0</v>
      </c>
      <c r="K133" s="35">
        <v>0</v>
      </c>
      <c r="L133" s="35">
        <v>0</v>
      </c>
      <c r="M133" s="35">
        <v>0</v>
      </c>
      <c r="N133" s="39" t="s">
        <v>0</v>
      </c>
      <c r="O133" s="213">
        <f>VLOOKUP(N133,'Reajuste Atual'!$L$19:$M$25,2,FALSE)</f>
        <v>3.1053999999999999</v>
      </c>
      <c r="Q133" s="34">
        <v>2971.81</v>
      </c>
      <c r="R133" s="304">
        <f t="shared" si="18"/>
        <v>2122.7214285714285</v>
      </c>
      <c r="S133" s="304">
        <f t="shared" si="19"/>
        <v>2161.3163636363638</v>
      </c>
      <c r="T133" s="301">
        <f t="shared" si="20"/>
        <v>2122.7214285714285</v>
      </c>
    </row>
    <row r="134" spans="1:20" s="31" customFormat="1" ht="31.5" outlineLevel="1" x14ac:dyDescent="0.25">
      <c r="A134" s="3" t="s">
        <v>53241</v>
      </c>
      <c r="B134" s="191" t="s">
        <v>24825</v>
      </c>
      <c r="C134" s="33" t="s">
        <v>53243</v>
      </c>
      <c r="D134" s="197"/>
      <c r="E134" s="32" t="s">
        <v>192</v>
      </c>
      <c r="F134" s="57" t="s">
        <v>43</v>
      </c>
      <c r="G134" s="34">
        <v>33</v>
      </c>
      <c r="H134" s="34">
        <f t="shared" si="21"/>
        <v>194.30271714285715</v>
      </c>
      <c r="I134" s="35">
        <f t="shared" si="17"/>
        <v>6411.9896657142863</v>
      </c>
      <c r="J134" s="34">
        <v>0</v>
      </c>
      <c r="K134" s="35">
        <v>0</v>
      </c>
      <c r="L134" s="35">
        <v>0</v>
      </c>
      <c r="M134" s="35">
        <v>0</v>
      </c>
      <c r="N134" s="39" t="s">
        <v>0</v>
      </c>
      <c r="O134" s="213">
        <f>VLOOKUP(N134,'Reajuste Atual'!$L$19:$M$25,2,FALSE)</f>
        <v>3.1053999999999999</v>
      </c>
      <c r="Q134" s="34">
        <v>66.260000000000005</v>
      </c>
      <c r="R134" s="304">
        <f t="shared" si="18"/>
        <v>47.328571428571436</v>
      </c>
      <c r="S134" s="304">
        <f t="shared" si="19"/>
        <v>48.189090909090915</v>
      </c>
      <c r="T134" s="301">
        <f t="shared" si="20"/>
        <v>47.328571428571436</v>
      </c>
    </row>
    <row r="135" spans="1:20" s="31" customFormat="1" ht="31.5" outlineLevel="1" x14ac:dyDescent="0.25">
      <c r="A135" s="3" t="s">
        <v>53241</v>
      </c>
      <c r="B135" s="191" t="s">
        <v>24828</v>
      </c>
      <c r="C135" s="33" t="s">
        <v>53243</v>
      </c>
      <c r="D135" s="197"/>
      <c r="E135" s="32" t="s">
        <v>193</v>
      </c>
      <c r="F135" s="57" t="s">
        <v>43</v>
      </c>
      <c r="G135" s="34">
        <v>3</v>
      </c>
      <c r="H135" s="34">
        <f t="shared" si="21"/>
        <v>47.681288571428574</v>
      </c>
      <c r="I135" s="35">
        <f t="shared" si="17"/>
        <v>143.04386571428572</v>
      </c>
      <c r="J135" s="34">
        <v>0</v>
      </c>
      <c r="K135" s="35">
        <v>0</v>
      </c>
      <c r="L135" s="35">
        <v>0</v>
      </c>
      <c r="M135" s="35">
        <v>0</v>
      </c>
      <c r="N135" s="39" t="s">
        <v>0</v>
      </c>
      <c r="O135" s="213">
        <f>VLOOKUP(N135,'Reajuste Atual'!$L$19:$M$25,2,FALSE)</f>
        <v>3.1053999999999999</v>
      </c>
      <c r="Q135" s="34">
        <v>16.260000000000002</v>
      </c>
      <c r="R135" s="304">
        <f t="shared" si="18"/>
        <v>11.614285714285716</v>
      </c>
      <c r="S135" s="304">
        <f t="shared" si="19"/>
        <v>11.825454545454546</v>
      </c>
      <c r="T135" s="301">
        <f t="shared" si="20"/>
        <v>11.614285714285716</v>
      </c>
    </row>
    <row r="136" spans="1:20" s="31" customFormat="1" ht="31.5" outlineLevel="1" x14ac:dyDescent="0.25">
      <c r="A136" s="3" t="s">
        <v>53241</v>
      </c>
      <c r="B136" s="191" t="s">
        <v>24831</v>
      </c>
      <c r="C136" s="39"/>
      <c r="D136" s="197"/>
      <c r="E136" s="32" t="s">
        <v>194</v>
      </c>
      <c r="F136" s="33"/>
      <c r="G136" s="34"/>
      <c r="H136" s="34"/>
      <c r="I136" s="35"/>
      <c r="J136" s="34">
        <v>0</v>
      </c>
      <c r="K136" s="35">
        <v>0</v>
      </c>
      <c r="L136" s="35">
        <v>0</v>
      </c>
      <c r="M136" s="35">
        <v>0</v>
      </c>
      <c r="N136" s="39"/>
      <c r="O136" s="213"/>
      <c r="Q136" s="34"/>
      <c r="R136" s="304">
        <f t="shared" si="18"/>
        <v>0</v>
      </c>
      <c r="S136" s="304">
        <f t="shared" si="19"/>
        <v>0</v>
      </c>
      <c r="T136" s="301">
        <f t="shared" si="20"/>
        <v>0</v>
      </c>
    </row>
    <row r="137" spans="1:20" s="31" customFormat="1" outlineLevel="1" x14ac:dyDescent="0.25">
      <c r="A137" s="3" t="s">
        <v>53241</v>
      </c>
      <c r="B137" s="191" t="s">
        <v>53721</v>
      </c>
      <c r="C137" s="33" t="s">
        <v>53243</v>
      </c>
      <c r="D137" s="197"/>
      <c r="E137" s="32" t="s">
        <v>195</v>
      </c>
      <c r="F137" s="33" t="s">
        <v>83</v>
      </c>
      <c r="G137" s="34">
        <v>70</v>
      </c>
      <c r="H137" s="34">
        <f>T137+(T137*O137)</f>
        <v>4.3986428571428569</v>
      </c>
      <c r="I137" s="35">
        <f t="shared" si="17"/>
        <v>307.90499999999997</v>
      </c>
      <c r="J137" s="34">
        <v>0</v>
      </c>
      <c r="K137" s="35">
        <v>0</v>
      </c>
      <c r="L137" s="35">
        <v>0</v>
      </c>
      <c r="M137" s="35">
        <v>0</v>
      </c>
      <c r="N137" s="39" t="s">
        <v>0</v>
      </c>
      <c r="O137" s="213">
        <f>VLOOKUP(N137,'Reajuste Atual'!$L$19:$M$25,2,FALSE)</f>
        <v>3.1053999999999999</v>
      </c>
      <c r="Q137" s="34">
        <v>1.5</v>
      </c>
      <c r="R137" s="304">
        <f t="shared" si="18"/>
        <v>1.0714285714285714</v>
      </c>
      <c r="S137" s="304">
        <f t="shared" si="19"/>
        <v>1.0909090909090908</v>
      </c>
      <c r="T137" s="301">
        <f t="shared" si="20"/>
        <v>1.0714285714285714</v>
      </c>
    </row>
    <row r="138" spans="1:20" s="31" customFormat="1" outlineLevel="1" x14ac:dyDescent="0.25">
      <c r="A138" s="3" t="s">
        <v>53241</v>
      </c>
      <c r="B138" s="191" t="s">
        <v>53722</v>
      </c>
      <c r="C138" s="33" t="s">
        <v>53243</v>
      </c>
      <c r="D138" s="197"/>
      <c r="E138" s="32" t="s">
        <v>196</v>
      </c>
      <c r="F138" s="33" t="s">
        <v>83</v>
      </c>
      <c r="G138" s="34">
        <v>100</v>
      </c>
      <c r="H138" s="34">
        <f>T138+(T138*O138)</f>
        <v>2.9324285714285714</v>
      </c>
      <c r="I138" s="35">
        <f t="shared" si="17"/>
        <v>293.24285714285713</v>
      </c>
      <c r="J138" s="34">
        <v>0</v>
      </c>
      <c r="K138" s="35">
        <v>0</v>
      </c>
      <c r="L138" s="35">
        <v>0</v>
      </c>
      <c r="M138" s="35">
        <v>0</v>
      </c>
      <c r="N138" s="39" t="s">
        <v>0</v>
      </c>
      <c r="O138" s="213">
        <f>VLOOKUP(N138,'Reajuste Atual'!$L$19:$M$25,2,FALSE)</f>
        <v>3.1053999999999999</v>
      </c>
      <c r="Q138" s="34">
        <v>1</v>
      </c>
      <c r="R138" s="304">
        <f t="shared" si="18"/>
        <v>0.7142857142857143</v>
      </c>
      <c r="S138" s="304">
        <f t="shared" si="19"/>
        <v>0.72727272727272729</v>
      </c>
      <c r="T138" s="301">
        <f t="shared" si="20"/>
        <v>0.7142857142857143</v>
      </c>
    </row>
    <row r="139" spans="1:20" s="31" customFormat="1" outlineLevel="1" x14ac:dyDescent="0.25">
      <c r="A139" s="3" t="s">
        <v>53241</v>
      </c>
      <c r="B139" s="191" t="s">
        <v>53723</v>
      </c>
      <c r="C139" s="33" t="s">
        <v>53243</v>
      </c>
      <c r="D139" s="197"/>
      <c r="E139" s="32" t="s">
        <v>197</v>
      </c>
      <c r="F139" s="33" t="s">
        <v>83</v>
      </c>
      <c r="G139" s="34">
        <v>350</v>
      </c>
      <c r="H139" s="34">
        <f>T139+(T139*O139)</f>
        <v>1.9060785714285717</v>
      </c>
      <c r="I139" s="35">
        <f t="shared" si="17"/>
        <v>667.12750000000005</v>
      </c>
      <c r="J139" s="34">
        <v>0</v>
      </c>
      <c r="K139" s="35">
        <v>0</v>
      </c>
      <c r="L139" s="35">
        <v>0</v>
      </c>
      <c r="M139" s="35">
        <v>0</v>
      </c>
      <c r="N139" s="39" t="s">
        <v>0</v>
      </c>
      <c r="O139" s="213">
        <f>VLOOKUP(N139,'Reajuste Atual'!$L$19:$M$25,2,FALSE)</f>
        <v>3.1053999999999999</v>
      </c>
      <c r="Q139" s="34">
        <v>0.65</v>
      </c>
      <c r="R139" s="304">
        <f t="shared" si="18"/>
        <v>0.46428571428571436</v>
      </c>
      <c r="S139" s="304">
        <f t="shared" si="19"/>
        <v>0.47272727272727272</v>
      </c>
      <c r="T139" s="301">
        <f t="shared" si="20"/>
        <v>0.46428571428571436</v>
      </c>
    </row>
    <row r="140" spans="1:20" s="31" customFormat="1" outlineLevel="1" x14ac:dyDescent="0.25">
      <c r="A140" s="3" t="s">
        <v>53241</v>
      </c>
      <c r="B140" s="191" t="s">
        <v>53724</v>
      </c>
      <c r="C140" s="33" t="s">
        <v>53243</v>
      </c>
      <c r="D140" s="197"/>
      <c r="E140" s="32" t="s">
        <v>198</v>
      </c>
      <c r="F140" s="33" t="s">
        <v>83</v>
      </c>
      <c r="G140" s="34">
        <v>600</v>
      </c>
      <c r="H140" s="34">
        <f>T140+(T140*O140)</f>
        <v>1.4368900000000002</v>
      </c>
      <c r="I140" s="35">
        <f t="shared" si="17"/>
        <v>862.13400000000013</v>
      </c>
      <c r="J140" s="34">
        <v>0</v>
      </c>
      <c r="K140" s="35">
        <v>0</v>
      </c>
      <c r="L140" s="35">
        <v>0</v>
      </c>
      <c r="M140" s="35">
        <v>0</v>
      </c>
      <c r="N140" s="39" t="s">
        <v>0</v>
      </c>
      <c r="O140" s="213">
        <f>VLOOKUP(N140,'Reajuste Atual'!$L$19:$M$25,2,FALSE)</f>
        <v>3.1053999999999999</v>
      </c>
      <c r="Q140" s="34">
        <v>0.49</v>
      </c>
      <c r="R140" s="304">
        <f t="shared" si="18"/>
        <v>0.35000000000000003</v>
      </c>
      <c r="S140" s="304">
        <f t="shared" si="19"/>
        <v>0.35636363636363638</v>
      </c>
      <c r="T140" s="301">
        <f t="shared" si="20"/>
        <v>0.35000000000000003</v>
      </c>
    </row>
    <row r="141" spans="1:20" s="31" customFormat="1" ht="31.5" outlineLevel="1" x14ac:dyDescent="0.25">
      <c r="A141" s="3" t="s">
        <v>53241</v>
      </c>
      <c r="B141" s="191" t="s">
        <v>24834</v>
      </c>
      <c r="C141" s="39"/>
      <c r="D141" s="197"/>
      <c r="E141" s="32" t="s">
        <v>199</v>
      </c>
      <c r="F141" s="33"/>
      <c r="G141" s="34"/>
      <c r="H141" s="34"/>
      <c r="I141" s="35"/>
      <c r="J141" s="34">
        <v>0</v>
      </c>
      <c r="K141" s="35">
        <v>0</v>
      </c>
      <c r="L141" s="35">
        <v>0</v>
      </c>
      <c r="M141" s="35">
        <v>0</v>
      </c>
      <c r="N141" s="39" t="s">
        <v>0</v>
      </c>
      <c r="O141" s="213">
        <f>VLOOKUP(N141,'Reajuste Atual'!$L$19:$M$25,2,FALSE)</f>
        <v>3.1053999999999999</v>
      </c>
      <c r="Q141" s="34"/>
      <c r="R141" s="304">
        <f t="shared" si="18"/>
        <v>0</v>
      </c>
      <c r="S141" s="304">
        <f t="shared" si="19"/>
        <v>0</v>
      </c>
      <c r="T141" s="301">
        <f t="shared" si="20"/>
        <v>0</v>
      </c>
    </row>
    <row r="142" spans="1:20" s="31" customFormat="1" outlineLevel="1" x14ac:dyDescent="0.25">
      <c r="A142" s="3" t="s">
        <v>53241</v>
      </c>
      <c r="B142" s="191" t="s">
        <v>53725</v>
      </c>
      <c r="C142" s="33" t="s">
        <v>53243</v>
      </c>
      <c r="D142" s="197"/>
      <c r="E142" s="32" t="s">
        <v>200</v>
      </c>
      <c r="F142" s="33" t="s">
        <v>160</v>
      </c>
      <c r="G142" s="34">
        <v>16</v>
      </c>
      <c r="H142" s="34">
        <f t="shared" ref="H142:H161" si="22">T142+(T142*O142)</f>
        <v>70.37828571428571</v>
      </c>
      <c r="I142" s="35">
        <f t="shared" si="17"/>
        <v>1126.0525714285714</v>
      </c>
      <c r="J142" s="34">
        <v>0</v>
      </c>
      <c r="K142" s="35">
        <v>0</v>
      </c>
      <c r="L142" s="35">
        <v>0</v>
      </c>
      <c r="M142" s="35">
        <v>0</v>
      </c>
      <c r="N142" s="39" t="s">
        <v>0</v>
      </c>
      <c r="O142" s="213">
        <f>VLOOKUP(N142,'Reajuste Atual'!$L$19:$M$25,2,FALSE)</f>
        <v>3.1053999999999999</v>
      </c>
      <c r="Q142" s="34">
        <v>24</v>
      </c>
      <c r="R142" s="304">
        <f t="shared" si="18"/>
        <v>17.142857142857142</v>
      </c>
      <c r="S142" s="304">
        <f t="shared" si="19"/>
        <v>17.454545454545453</v>
      </c>
      <c r="T142" s="301">
        <f t="shared" si="20"/>
        <v>17.142857142857142</v>
      </c>
    </row>
    <row r="143" spans="1:20" s="31" customFormat="1" outlineLevel="1" x14ac:dyDescent="0.25">
      <c r="A143" s="3" t="s">
        <v>53241</v>
      </c>
      <c r="B143" s="191" t="s">
        <v>53726</v>
      </c>
      <c r="C143" s="33" t="s">
        <v>53243</v>
      </c>
      <c r="D143" s="197"/>
      <c r="E143" s="32" t="s">
        <v>201</v>
      </c>
      <c r="F143" s="33" t="s">
        <v>160</v>
      </c>
      <c r="G143" s="34">
        <v>12</v>
      </c>
      <c r="H143" s="34">
        <f t="shared" si="22"/>
        <v>41.787107142857145</v>
      </c>
      <c r="I143" s="35">
        <f t="shared" si="17"/>
        <v>501.44528571428577</v>
      </c>
      <c r="J143" s="34">
        <v>0</v>
      </c>
      <c r="K143" s="35">
        <v>0</v>
      </c>
      <c r="L143" s="35">
        <v>0</v>
      </c>
      <c r="M143" s="35">
        <v>0</v>
      </c>
      <c r="N143" s="39" t="s">
        <v>0</v>
      </c>
      <c r="O143" s="213">
        <f>VLOOKUP(N143,'Reajuste Atual'!$L$19:$M$25,2,FALSE)</f>
        <v>3.1053999999999999</v>
      </c>
      <c r="Q143" s="34">
        <v>14.25</v>
      </c>
      <c r="R143" s="304">
        <f t="shared" si="18"/>
        <v>10.178571428571429</v>
      </c>
      <c r="S143" s="304">
        <f t="shared" si="19"/>
        <v>10.363636363636363</v>
      </c>
      <c r="T143" s="301">
        <f t="shared" si="20"/>
        <v>10.178571428571429</v>
      </c>
    </row>
    <row r="144" spans="1:20" s="31" customFormat="1" outlineLevel="1" x14ac:dyDescent="0.25">
      <c r="A144" s="3" t="s">
        <v>53241</v>
      </c>
      <c r="B144" s="191" t="s">
        <v>53727</v>
      </c>
      <c r="C144" s="33" t="s">
        <v>53243</v>
      </c>
      <c r="D144" s="197"/>
      <c r="E144" s="32" t="s">
        <v>202</v>
      </c>
      <c r="F144" s="33" t="s">
        <v>160</v>
      </c>
      <c r="G144" s="34">
        <v>37</v>
      </c>
      <c r="H144" s="34">
        <f t="shared" si="22"/>
        <v>29.206988571428575</v>
      </c>
      <c r="I144" s="35">
        <f t="shared" si="17"/>
        <v>1080.6585771428572</v>
      </c>
      <c r="J144" s="34">
        <v>0</v>
      </c>
      <c r="K144" s="35">
        <v>0</v>
      </c>
      <c r="L144" s="35">
        <v>0</v>
      </c>
      <c r="M144" s="35">
        <v>0</v>
      </c>
      <c r="N144" s="39" t="s">
        <v>0</v>
      </c>
      <c r="O144" s="213">
        <f>VLOOKUP(N144,'Reajuste Atual'!$L$19:$M$25,2,FALSE)</f>
        <v>3.1053999999999999</v>
      </c>
      <c r="Q144" s="34">
        <v>9.9600000000000009</v>
      </c>
      <c r="R144" s="304">
        <f t="shared" si="18"/>
        <v>7.1142857142857157</v>
      </c>
      <c r="S144" s="304">
        <f t="shared" si="19"/>
        <v>7.2436363636363641</v>
      </c>
      <c r="T144" s="301">
        <f t="shared" si="20"/>
        <v>7.1142857142857157</v>
      </c>
    </row>
    <row r="145" spans="1:20" s="31" customFormat="1" outlineLevel="1" x14ac:dyDescent="0.25">
      <c r="A145" s="3" t="s">
        <v>53241</v>
      </c>
      <c r="B145" s="191" t="s">
        <v>53728</v>
      </c>
      <c r="C145" s="33" t="s">
        <v>53243</v>
      </c>
      <c r="D145" s="197"/>
      <c r="E145" s="32" t="s">
        <v>203</v>
      </c>
      <c r="F145" s="33" t="s">
        <v>160</v>
      </c>
      <c r="G145" s="34">
        <v>3</v>
      </c>
      <c r="H145" s="34">
        <f t="shared" si="22"/>
        <v>15.981735714285715</v>
      </c>
      <c r="I145" s="35">
        <f t="shared" si="17"/>
        <v>47.945207142857143</v>
      </c>
      <c r="J145" s="34">
        <v>0</v>
      </c>
      <c r="K145" s="35">
        <v>0</v>
      </c>
      <c r="L145" s="35">
        <v>0</v>
      </c>
      <c r="M145" s="35">
        <v>0</v>
      </c>
      <c r="N145" s="39" t="s">
        <v>0</v>
      </c>
      <c r="O145" s="213">
        <f>VLOOKUP(N145,'Reajuste Atual'!$L$19:$M$25,2,FALSE)</f>
        <v>3.1053999999999999</v>
      </c>
      <c r="Q145" s="34">
        <v>5.45</v>
      </c>
      <c r="R145" s="304">
        <f t="shared" si="18"/>
        <v>3.8928571428571432</v>
      </c>
      <c r="S145" s="304">
        <f t="shared" si="19"/>
        <v>3.9636363636363638</v>
      </c>
      <c r="T145" s="301">
        <f t="shared" si="20"/>
        <v>3.8928571428571432</v>
      </c>
    </row>
    <row r="146" spans="1:20" s="31" customFormat="1" ht="31.5" outlineLevel="1" x14ac:dyDescent="0.25">
      <c r="A146" s="3" t="s">
        <v>53241</v>
      </c>
      <c r="B146" s="191" t="s">
        <v>24837</v>
      </c>
      <c r="C146" s="33" t="s">
        <v>53243</v>
      </c>
      <c r="D146" s="197"/>
      <c r="E146" s="32" t="s">
        <v>204</v>
      </c>
      <c r="F146" s="33" t="s">
        <v>83</v>
      </c>
      <c r="G146" s="34">
        <v>1205</v>
      </c>
      <c r="H146" s="34">
        <f t="shared" si="22"/>
        <v>24.485778571428572</v>
      </c>
      <c r="I146" s="35">
        <f t="shared" si="17"/>
        <v>29505.363178571428</v>
      </c>
      <c r="J146" s="34">
        <v>0</v>
      </c>
      <c r="K146" s="35">
        <v>0</v>
      </c>
      <c r="L146" s="35">
        <v>0</v>
      </c>
      <c r="M146" s="35">
        <v>0</v>
      </c>
      <c r="N146" s="39" t="s">
        <v>0</v>
      </c>
      <c r="O146" s="213">
        <f>VLOOKUP(N146,'Reajuste Atual'!$L$19:$M$25,2,FALSE)</f>
        <v>3.1053999999999999</v>
      </c>
      <c r="Q146" s="34">
        <v>8.35</v>
      </c>
      <c r="R146" s="304">
        <f t="shared" si="18"/>
        <v>5.9642857142857144</v>
      </c>
      <c r="S146" s="304">
        <f t="shared" si="19"/>
        <v>6.0727272727272723</v>
      </c>
      <c r="T146" s="301">
        <f t="shared" si="20"/>
        <v>5.9642857142857144</v>
      </c>
    </row>
    <row r="147" spans="1:20" s="31" customFormat="1" outlineLevel="1" x14ac:dyDescent="0.25">
      <c r="A147" s="3" t="s">
        <v>53241</v>
      </c>
      <c r="B147" s="191" t="s">
        <v>24840</v>
      </c>
      <c r="C147" s="33" t="s">
        <v>53243</v>
      </c>
      <c r="D147" s="197"/>
      <c r="E147" s="32" t="s">
        <v>205</v>
      </c>
      <c r="F147" s="33" t="s">
        <v>83</v>
      </c>
      <c r="G147" s="34">
        <v>1150</v>
      </c>
      <c r="H147" s="34">
        <f t="shared" si="22"/>
        <v>24.485778571428572</v>
      </c>
      <c r="I147" s="35">
        <f t="shared" ref="I147:I184" si="23">G147*H147</f>
        <v>28158.645357142857</v>
      </c>
      <c r="J147" s="34">
        <v>0</v>
      </c>
      <c r="K147" s="35">
        <v>0</v>
      </c>
      <c r="L147" s="35">
        <v>0</v>
      </c>
      <c r="M147" s="35">
        <v>0</v>
      </c>
      <c r="N147" s="39" t="s">
        <v>0</v>
      </c>
      <c r="O147" s="213">
        <f>VLOOKUP(N147,'Reajuste Atual'!$L$19:$M$25,2,FALSE)</f>
        <v>3.1053999999999999</v>
      </c>
      <c r="Q147" s="34">
        <v>8.35</v>
      </c>
      <c r="R147" s="304">
        <f t="shared" si="18"/>
        <v>5.9642857142857144</v>
      </c>
      <c r="S147" s="304">
        <f t="shared" si="19"/>
        <v>6.0727272727272723</v>
      </c>
      <c r="T147" s="301">
        <f t="shared" si="20"/>
        <v>5.9642857142857144</v>
      </c>
    </row>
    <row r="148" spans="1:20" s="31" customFormat="1" outlineLevel="1" x14ac:dyDescent="0.25">
      <c r="A148" s="3" t="s">
        <v>53241</v>
      </c>
      <c r="B148" s="191" t="s">
        <v>24843</v>
      </c>
      <c r="C148" s="33" t="s">
        <v>53243</v>
      </c>
      <c r="D148" s="197"/>
      <c r="E148" s="32" t="s">
        <v>206</v>
      </c>
      <c r="F148" s="33" t="s">
        <v>83</v>
      </c>
      <c r="G148" s="34">
        <v>15</v>
      </c>
      <c r="H148" s="34">
        <f t="shared" si="22"/>
        <v>24.485778571428572</v>
      </c>
      <c r="I148" s="35">
        <f t="shared" si="23"/>
        <v>367.28667857142858</v>
      </c>
      <c r="J148" s="34">
        <v>0</v>
      </c>
      <c r="K148" s="35">
        <v>0</v>
      </c>
      <c r="L148" s="35">
        <v>0</v>
      </c>
      <c r="M148" s="35">
        <v>0</v>
      </c>
      <c r="N148" s="39" t="s">
        <v>0</v>
      </c>
      <c r="O148" s="213">
        <f>VLOOKUP(N148,'Reajuste Atual'!$L$19:$M$25,2,FALSE)</f>
        <v>3.1053999999999999</v>
      </c>
      <c r="Q148" s="34">
        <v>8.35</v>
      </c>
      <c r="R148" s="304">
        <f t="shared" si="18"/>
        <v>5.9642857142857144</v>
      </c>
      <c r="S148" s="304">
        <f t="shared" si="19"/>
        <v>6.0727272727272723</v>
      </c>
      <c r="T148" s="301">
        <f t="shared" si="20"/>
        <v>5.9642857142857144</v>
      </c>
    </row>
    <row r="149" spans="1:20" s="60" customFormat="1" ht="63" outlineLevel="1" x14ac:dyDescent="0.25">
      <c r="A149" s="3" t="s">
        <v>53241</v>
      </c>
      <c r="B149" s="191" t="s">
        <v>24846</v>
      </c>
      <c r="C149" s="33" t="s">
        <v>53243</v>
      </c>
      <c r="D149" s="197"/>
      <c r="E149" s="32" t="s">
        <v>207</v>
      </c>
      <c r="F149" s="33" t="s">
        <v>83</v>
      </c>
      <c r="G149" s="34">
        <v>300</v>
      </c>
      <c r="H149" s="34">
        <f t="shared" si="22"/>
        <v>61.522351428571433</v>
      </c>
      <c r="I149" s="35">
        <f t="shared" si="23"/>
        <v>18456.705428571429</v>
      </c>
      <c r="J149" s="61">
        <v>0</v>
      </c>
      <c r="K149" s="61">
        <v>2108590.8357469547</v>
      </c>
      <c r="L149" s="61">
        <v>0</v>
      </c>
      <c r="M149" s="61">
        <v>0</v>
      </c>
      <c r="N149" s="39" t="s">
        <v>0</v>
      </c>
      <c r="O149" s="213">
        <f>VLOOKUP(N149,'Reajuste Atual'!$L$19:$M$25,2,FALSE)</f>
        <v>3.1053999999999999</v>
      </c>
      <c r="P149" s="31"/>
      <c r="Q149" s="34">
        <v>20.98</v>
      </c>
      <c r="R149" s="304">
        <f t="shared" si="18"/>
        <v>14.985714285714288</v>
      </c>
      <c r="S149" s="304">
        <f t="shared" si="19"/>
        <v>15.258181818181818</v>
      </c>
      <c r="T149" s="301">
        <f t="shared" si="20"/>
        <v>14.985714285714288</v>
      </c>
    </row>
    <row r="150" spans="1:20" s="31" customFormat="1" ht="63" outlineLevel="1" x14ac:dyDescent="0.25">
      <c r="A150" s="3" t="s">
        <v>53241</v>
      </c>
      <c r="B150" s="191" t="s">
        <v>24849</v>
      </c>
      <c r="C150" s="33" t="s">
        <v>53243</v>
      </c>
      <c r="D150" s="197"/>
      <c r="E150" s="32" t="s">
        <v>208</v>
      </c>
      <c r="F150" s="33" t="s">
        <v>83</v>
      </c>
      <c r="G150" s="34">
        <v>4</v>
      </c>
      <c r="H150" s="34">
        <f t="shared" si="22"/>
        <v>33.312388571428571</v>
      </c>
      <c r="I150" s="35">
        <f t="shared" si="23"/>
        <v>133.24955428571428</v>
      </c>
      <c r="J150" s="34">
        <v>0</v>
      </c>
      <c r="K150" s="35">
        <v>0</v>
      </c>
      <c r="L150" s="35">
        <v>0</v>
      </c>
      <c r="M150" s="35">
        <v>0</v>
      </c>
      <c r="N150" s="39" t="s">
        <v>0</v>
      </c>
      <c r="O150" s="213">
        <f>VLOOKUP(N150,'Reajuste Atual'!$L$19:$M$25,2,FALSE)</f>
        <v>3.1053999999999999</v>
      </c>
      <c r="Q150" s="34">
        <v>11.36</v>
      </c>
      <c r="R150" s="304">
        <f t="shared" si="18"/>
        <v>8.1142857142857139</v>
      </c>
      <c r="S150" s="304">
        <f t="shared" si="19"/>
        <v>8.2618181818181817</v>
      </c>
      <c r="T150" s="301">
        <f t="shared" si="20"/>
        <v>8.1142857142857139</v>
      </c>
    </row>
    <row r="151" spans="1:20" s="31" customFormat="1" ht="63" outlineLevel="1" x14ac:dyDescent="0.25">
      <c r="A151" s="3" t="s">
        <v>53241</v>
      </c>
      <c r="B151" s="191" t="s">
        <v>24852</v>
      </c>
      <c r="C151" s="33" t="s">
        <v>53243</v>
      </c>
      <c r="D151" s="197"/>
      <c r="E151" s="32" t="s">
        <v>209</v>
      </c>
      <c r="F151" s="33" t="s">
        <v>83</v>
      </c>
      <c r="G151" s="34">
        <v>300</v>
      </c>
      <c r="H151" s="34">
        <f t="shared" si="22"/>
        <v>14.104981428571428</v>
      </c>
      <c r="I151" s="35">
        <f t="shared" si="23"/>
        <v>4231.4944285714282</v>
      </c>
      <c r="J151" s="34">
        <v>0</v>
      </c>
      <c r="K151" s="35">
        <v>0</v>
      </c>
      <c r="L151" s="35">
        <v>0</v>
      </c>
      <c r="M151" s="35">
        <v>0</v>
      </c>
      <c r="N151" s="39" t="s">
        <v>0</v>
      </c>
      <c r="O151" s="213">
        <f>VLOOKUP(N151,'Reajuste Atual'!$L$19:$M$25,2,FALSE)</f>
        <v>3.1053999999999999</v>
      </c>
      <c r="Q151" s="34">
        <v>4.8099999999999996</v>
      </c>
      <c r="R151" s="304">
        <f t="shared" si="18"/>
        <v>3.4357142857142855</v>
      </c>
      <c r="S151" s="304">
        <f t="shared" si="19"/>
        <v>3.4981818181818181</v>
      </c>
      <c r="T151" s="301">
        <f t="shared" si="20"/>
        <v>3.4357142857142855</v>
      </c>
    </row>
    <row r="152" spans="1:20" s="31" customFormat="1" ht="47.25" outlineLevel="1" x14ac:dyDescent="0.25">
      <c r="A152" s="3" t="s">
        <v>53241</v>
      </c>
      <c r="B152" s="191" t="s">
        <v>24855</v>
      </c>
      <c r="C152" s="33" t="s">
        <v>53243</v>
      </c>
      <c r="D152" s="197"/>
      <c r="E152" s="32" t="s">
        <v>210</v>
      </c>
      <c r="F152" s="33" t="s">
        <v>83</v>
      </c>
      <c r="G152" s="34">
        <v>350</v>
      </c>
      <c r="H152" s="34">
        <f t="shared" si="22"/>
        <v>48.209125714285719</v>
      </c>
      <c r="I152" s="35">
        <f t="shared" si="23"/>
        <v>16873.194000000003</v>
      </c>
      <c r="J152" s="34">
        <v>0</v>
      </c>
      <c r="K152" s="35">
        <v>0</v>
      </c>
      <c r="L152" s="35">
        <v>0</v>
      </c>
      <c r="M152" s="35">
        <v>0</v>
      </c>
      <c r="N152" s="39" t="s">
        <v>0</v>
      </c>
      <c r="O152" s="213">
        <f>VLOOKUP(N152,'Reajuste Atual'!$L$19:$M$25,2,FALSE)</f>
        <v>3.1053999999999999</v>
      </c>
      <c r="Q152" s="34">
        <v>16.440000000000001</v>
      </c>
      <c r="R152" s="304">
        <f t="shared" si="18"/>
        <v>11.742857142857144</v>
      </c>
      <c r="S152" s="304">
        <f t="shared" si="19"/>
        <v>11.956363636363637</v>
      </c>
      <c r="T152" s="301">
        <f t="shared" si="20"/>
        <v>11.742857142857144</v>
      </c>
    </row>
    <row r="153" spans="1:20" s="31" customFormat="1" ht="47.25" outlineLevel="1" x14ac:dyDescent="0.25">
      <c r="A153" s="3" t="s">
        <v>53241</v>
      </c>
      <c r="B153" s="191" t="s">
        <v>24858</v>
      </c>
      <c r="C153" s="33" t="s">
        <v>53243</v>
      </c>
      <c r="D153" s="197"/>
      <c r="E153" s="32" t="s">
        <v>211</v>
      </c>
      <c r="F153" s="33" t="s">
        <v>83</v>
      </c>
      <c r="G153" s="34">
        <v>1650</v>
      </c>
      <c r="H153" s="34">
        <f t="shared" si="22"/>
        <v>27.887395714285717</v>
      </c>
      <c r="I153" s="35">
        <f t="shared" si="23"/>
        <v>46014.202928571431</v>
      </c>
      <c r="J153" s="34">
        <v>0</v>
      </c>
      <c r="K153" s="35">
        <v>0</v>
      </c>
      <c r="L153" s="35">
        <v>0</v>
      </c>
      <c r="M153" s="35">
        <v>0</v>
      </c>
      <c r="N153" s="39" t="s">
        <v>0</v>
      </c>
      <c r="O153" s="213">
        <f>VLOOKUP(N153,'Reajuste Atual'!$L$19:$M$25,2,FALSE)</f>
        <v>3.1053999999999999</v>
      </c>
      <c r="Q153" s="34">
        <v>9.51</v>
      </c>
      <c r="R153" s="304">
        <f t="shared" si="18"/>
        <v>6.7928571428571427</v>
      </c>
      <c r="S153" s="304">
        <f t="shared" si="19"/>
        <v>6.916363636363636</v>
      </c>
      <c r="T153" s="301">
        <f t="shared" si="20"/>
        <v>6.7928571428571427</v>
      </c>
    </row>
    <row r="154" spans="1:20" s="31" customFormat="1" ht="47.25" outlineLevel="1" x14ac:dyDescent="0.25">
      <c r="A154" s="3" t="s">
        <v>53241</v>
      </c>
      <c r="B154" s="191" t="s">
        <v>24861</v>
      </c>
      <c r="C154" s="33" t="s">
        <v>53243</v>
      </c>
      <c r="D154" s="197"/>
      <c r="E154" s="32" t="s">
        <v>212</v>
      </c>
      <c r="F154" s="33" t="s">
        <v>83</v>
      </c>
      <c r="G154" s="34">
        <v>100</v>
      </c>
      <c r="H154" s="34">
        <f t="shared" si="22"/>
        <v>6.3633699999999997</v>
      </c>
      <c r="I154" s="35">
        <f t="shared" si="23"/>
        <v>636.33699999999999</v>
      </c>
      <c r="J154" s="34">
        <v>0</v>
      </c>
      <c r="K154" s="35">
        <v>0</v>
      </c>
      <c r="L154" s="35">
        <v>0</v>
      </c>
      <c r="M154" s="35">
        <v>0</v>
      </c>
      <c r="N154" s="39" t="s">
        <v>0</v>
      </c>
      <c r="O154" s="213">
        <f>VLOOKUP(N154,'Reajuste Atual'!$L$19:$M$25,2,FALSE)</f>
        <v>3.1053999999999999</v>
      </c>
      <c r="Q154" s="34">
        <v>2.17</v>
      </c>
      <c r="R154" s="304">
        <f t="shared" si="18"/>
        <v>1.55</v>
      </c>
      <c r="S154" s="304">
        <f t="shared" si="19"/>
        <v>1.5781818181818181</v>
      </c>
      <c r="T154" s="301">
        <f t="shared" si="20"/>
        <v>1.55</v>
      </c>
    </row>
    <row r="155" spans="1:20" s="31" customFormat="1" ht="47.25" outlineLevel="1" x14ac:dyDescent="0.25">
      <c r="A155" s="3" t="s">
        <v>53241</v>
      </c>
      <c r="B155" s="191" t="s">
        <v>24864</v>
      </c>
      <c r="C155" s="33" t="s">
        <v>53243</v>
      </c>
      <c r="D155" s="197"/>
      <c r="E155" s="32" t="s">
        <v>213</v>
      </c>
      <c r="F155" s="33" t="s">
        <v>83</v>
      </c>
      <c r="G155" s="34">
        <v>100</v>
      </c>
      <c r="H155" s="34">
        <f t="shared" si="22"/>
        <v>2.8444557142857141</v>
      </c>
      <c r="I155" s="35">
        <f t="shared" si="23"/>
        <v>284.44557142857138</v>
      </c>
      <c r="J155" s="34">
        <v>0</v>
      </c>
      <c r="K155" s="35">
        <v>0</v>
      </c>
      <c r="L155" s="35">
        <v>0</v>
      </c>
      <c r="M155" s="35">
        <v>0</v>
      </c>
      <c r="N155" s="39" t="s">
        <v>0</v>
      </c>
      <c r="O155" s="213">
        <f>VLOOKUP(N155,'Reajuste Atual'!$L$19:$M$25,2,FALSE)</f>
        <v>3.1053999999999999</v>
      </c>
      <c r="Q155" s="34">
        <v>0.97</v>
      </c>
      <c r="R155" s="304">
        <f t="shared" si="18"/>
        <v>0.69285714285714284</v>
      </c>
      <c r="S155" s="304">
        <f t="shared" si="19"/>
        <v>0.70545454545454545</v>
      </c>
      <c r="T155" s="301">
        <f t="shared" si="20"/>
        <v>0.69285714285714284</v>
      </c>
    </row>
    <row r="156" spans="1:20" s="31" customFormat="1" ht="47.25" outlineLevel="1" x14ac:dyDescent="0.25">
      <c r="A156" s="3" t="s">
        <v>53241</v>
      </c>
      <c r="B156" s="191" t="s">
        <v>24867</v>
      </c>
      <c r="C156" s="33" t="s">
        <v>53243</v>
      </c>
      <c r="D156" s="197"/>
      <c r="E156" s="32" t="s">
        <v>214</v>
      </c>
      <c r="F156" s="33" t="s">
        <v>83</v>
      </c>
      <c r="G156" s="34">
        <v>200</v>
      </c>
      <c r="H156" s="34">
        <f t="shared" si="22"/>
        <v>2.9324285714285714</v>
      </c>
      <c r="I156" s="35">
        <f t="shared" si="23"/>
        <v>586.48571428571427</v>
      </c>
      <c r="J156" s="34">
        <v>3</v>
      </c>
      <c r="K156" s="35">
        <v>714</v>
      </c>
      <c r="L156" s="35">
        <v>0</v>
      </c>
      <c r="M156" s="35">
        <v>0</v>
      </c>
      <c r="N156" s="39" t="s">
        <v>0</v>
      </c>
      <c r="O156" s="213">
        <f>VLOOKUP(N156,'Reajuste Atual'!$L$19:$M$25,2,FALSE)</f>
        <v>3.1053999999999999</v>
      </c>
      <c r="Q156" s="34">
        <v>1</v>
      </c>
      <c r="R156" s="304">
        <f t="shared" si="18"/>
        <v>0.7142857142857143</v>
      </c>
      <c r="S156" s="304">
        <f t="shared" si="19"/>
        <v>0.72727272727272729</v>
      </c>
      <c r="T156" s="301">
        <f t="shared" si="20"/>
        <v>0.7142857142857143</v>
      </c>
    </row>
    <row r="157" spans="1:20" s="31" customFormat="1" ht="47.25" outlineLevel="1" x14ac:dyDescent="0.25">
      <c r="A157" s="3" t="s">
        <v>53241</v>
      </c>
      <c r="B157" s="191" t="s">
        <v>24870</v>
      </c>
      <c r="C157" s="33" t="s">
        <v>53243</v>
      </c>
      <c r="D157" s="197"/>
      <c r="E157" s="32" t="s">
        <v>215</v>
      </c>
      <c r="F157" s="33" t="s">
        <v>160</v>
      </c>
      <c r="G157" s="34">
        <v>4</v>
      </c>
      <c r="H157" s="34">
        <f t="shared" si="22"/>
        <v>15.688492857142858</v>
      </c>
      <c r="I157" s="35">
        <f t="shared" si="23"/>
        <v>62.753971428571433</v>
      </c>
      <c r="J157" s="34">
        <v>0</v>
      </c>
      <c r="K157" s="35">
        <v>0</v>
      </c>
      <c r="L157" s="35">
        <v>0</v>
      </c>
      <c r="M157" s="35">
        <v>0</v>
      </c>
      <c r="N157" s="39" t="s">
        <v>0</v>
      </c>
      <c r="O157" s="213">
        <f>VLOOKUP(N157,'Reajuste Atual'!$L$19:$M$25,2,FALSE)</f>
        <v>3.1053999999999999</v>
      </c>
      <c r="Q157" s="34">
        <v>5.35</v>
      </c>
      <c r="R157" s="304">
        <f t="shared" si="18"/>
        <v>3.8214285714285716</v>
      </c>
      <c r="S157" s="304">
        <f t="shared" si="19"/>
        <v>3.8909090909090907</v>
      </c>
      <c r="T157" s="301">
        <f t="shared" si="20"/>
        <v>3.8214285714285716</v>
      </c>
    </row>
    <row r="158" spans="1:20" s="31" customFormat="1" ht="31.5" outlineLevel="1" x14ac:dyDescent="0.25">
      <c r="A158" s="3" t="s">
        <v>53241</v>
      </c>
      <c r="B158" s="191" t="s">
        <v>24873</v>
      </c>
      <c r="C158" s="33" t="s">
        <v>53243</v>
      </c>
      <c r="D158" s="197"/>
      <c r="E158" s="32" t="s">
        <v>216</v>
      </c>
      <c r="F158" s="33" t="s">
        <v>83</v>
      </c>
      <c r="G158" s="34">
        <v>1380</v>
      </c>
      <c r="H158" s="34">
        <f t="shared" si="22"/>
        <v>29.500231428571432</v>
      </c>
      <c r="I158" s="35">
        <f t="shared" si="23"/>
        <v>40710.319371428574</v>
      </c>
      <c r="J158" s="34">
        <v>0</v>
      </c>
      <c r="K158" s="35">
        <v>0</v>
      </c>
      <c r="L158" s="35">
        <v>0</v>
      </c>
      <c r="M158" s="35">
        <v>0</v>
      </c>
      <c r="N158" s="39" t="s">
        <v>0</v>
      </c>
      <c r="O158" s="213">
        <f>VLOOKUP(N158,'Reajuste Atual'!$L$19:$M$25,2,FALSE)</f>
        <v>3.1053999999999999</v>
      </c>
      <c r="Q158" s="34">
        <v>10.06</v>
      </c>
      <c r="R158" s="304">
        <f t="shared" si="18"/>
        <v>7.1857142857142868</v>
      </c>
      <c r="S158" s="304">
        <f t="shared" si="19"/>
        <v>7.3163636363636364</v>
      </c>
      <c r="T158" s="301">
        <f t="shared" si="20"/>
        <v>7.1857142857142868</v>
      </c>
    </row>
    <row r="159" spans="1:20" s="31" customFormat="1" ht="31.5" outlineLevel="1" x14ac:dyDescent="0.25">
      <c r="A159" s="3" t="s">
        <v>53241</v>
      </c>
      <c r="B159" s="191" t="s">
        <v>53154</v>
      </c>
      <c r="C159" s="33" t="s">
        <v>53243</v>
      </c>
      <c r="D159" s="197"/>
      <c r="E159" s="32" t="s">
        <v>217</v>
      </c>
      <c r="F159" s="33" t="s">
        <v>83</v>
      </c>
      <c r="G159" s="34">
        <v>150</v>
      </c>
      <c r="H159" s="34">
        <f t="shared" si="22"/>
        <v>24.485778571428572</v>
      </c>
      <c r="I159" s="35">
        <f t="shared" si="23"/>
        <v>3672.8667857142859</v>
      </c>
      <c r="J159" s="34">
        <v>0</v>
      </c>
      <c r="K159" s="35">
        <v>0</v>
      </c>
      <c r="L159" s="35">
        <v>0</v>
      </c>
      <c r="M159" s="35">
        <v>0</v>
      </c>
      <c r="N159" s="39" t="s">
        <v>0</v>
      </c>
      <c r="O159" s="213">
        <f>VLOOKUP(N159,'Reajuste Atual'!$L$19:$M$25,2,FALSE)</f>
        <v>3.1053999999999999</v>
      </c>
      <c r="Q159" s="34">
        <v>8.35</v>
      </c>
      <c r="R159" s="304">
        <f t="shared" si="18"/>
        <v>5.9642857142857144</v>
      </c>
      <c r="S159" s="304">
        <f t="shared" si="19"/>
        <v>6.0727272727272723</v>
      </c>
      <c r="T159" s="301">
        <f t="shared" si="20"/>
        <v>5.9642857142857144</v>
      </c>
    </row>
    <row r="160" spans="1:20" s="31" customFormat="1" ht="31.5" outlineLevel="1" x14ac:dyDescent="0.25">
      <c r="A160" s="3" t="s">
        <v>53241</v>
      </c>
      <c r="B160" s="191" t="s">
        <v>53155</v>
      </c>
      <c r="C160" s="33" t="s">
        <v>53243</v>
      </c>
      <c r="D160" s="197"/>
      <c r="E160" s="32" t="s">
        <v>218</v>
      </c>
      <c r="F160" s="33" t="s">
        <v>83</v>
      </c>
      <c r="G160" s="34">
        <v>300</v>
      </c>
      <c r="H160" s="34">
        <f t="shared" si="22"/>
        <v>29.500231428571432</v>
      </c>
      <c r="I160" s="35">
        <f t="shared" si="23"/>
        <v>8850.0694285714289</v>
      </c>
      <c r="J160" s="34">
        <v>0</v>
      </c>
      <c r="K160" s="35">
        <v>0</v>
      </c>
      <c r="L160" s="35">
        <v>0</v>
      </c>
      <c r="M160" s="35">
        <v>0</v>
      </c>
      <c r="N160" s="39" t="s">
        <v>0</v>
      </c>
      <c r="O160" s="213">
        <f>VLOOKUP(N160,'Reajuste Atual'!$L$19:$M$25,2,FALSE)</f>
        <v>3.1053999999999999</v>
      </c>
      <c r="Q160" s="34">
        <v>10.06</v>
      </c>
      <c r="R160" s="304">
        <f t="shared" si="18"/>
        <v>7.1857142857142868</v>
      </c>
      <c r="S160" s="304">
        <f t="shared" si="19"/>
        <v>7.3163636363636364</v>
      </c>
      <c r="T160" s="301">
        <f t="shared" si="20"/>
        <v>7.1857142857142868</v>
      </c>
    </row>
    <row r="161" spans="1:20" s="31" customFormat="1" ht="31.5" outlineLevel="1" x14ac:dyDescent="0.25">
      <c r="A161" s="3" t="s">
        <v>53241</v>
      </c>
      <c r="B161" s="191" t="s">
        <v>53156</v>
      </c>
      <c r="C161" s="33" t="s">
        <v>53243</v>
      </c>
      <c r="D161" s="197"/>
      <c r="E161" s="32" t="s">
        <v>219</v>
      </c>
      <c r="F161" s="33" t="s">
        <v>83</v>
      </c>
      <c r="G161" s="34">
        <v>100</v>
      </c>
      <c r="H161" s="34">
        <f t="shared" si="22"/>
        <v>29.500231428571432</v>
      </c>
      <c r="I161" s="35">
        <f t="shared" si="23"/>
        <v>2950.0231428571433</v>
      </c>
      <c r="J161" s="34">
        <v>0</v>
      </c>
      <c r="K161" s="35">
        <v>0</v>
      </c>
      <c r="L161" s="35">
        <v>0</v>
      </c>
      <c r="M161" s="35">
        <v>0</v>
      </c>
      <c r="N161" s="39" t="s">
        <v>0</v>
      </c>
      <c r="O161" s="213">
        <f>VLOOKUP(N161,'Reajuste Atual'!$L$19:$M$25,2,FALSE)</f>
        <v>3.1053999999999999</v>
      </c>
      <c r="Q161" s="34">
        <v>10.06</v>
      </c>
      <c r="R161" s="304">
        <f t="shared" si="18"/>
        <v>7.1857142857142868</v>
      </c>
      <c r="S161" s="304">
        <f t="shared" si="19"/>
        <v>7.3163636363636364</v>
      </c>
      <c r="T161" s="301">
        <f t="shared" si="20"/>
        <v>7.1857142857142868</v>
      </c>
    </row>
    <row r="162" spans="1:20" s="31" customFormat="1" ht="31.5" outlineLevel="1" x14ac:dyDescent="0.25">
      <c r="A162" s="3" t="s">
        <v>53241</v>
      </c>
      <c r="B162" s="191" t="s">
        <v>53157</v>
      </c>
      <c r="C162" s="39"/>
      <c r="D162" s="197"/>
      <c r="E162" s="32" t="s">
        <v>220</v>
      </c>
      <c r="F162" s="33"/>
      <c r="G162" s="34"/>
      <c r="H162" s="34">
        <v>0</v>
      </c>
      <c r="I162" s="35">
        <f t="shared" si="23"/>
        <v>0</v>
      </c>
      <c r="J162" s="34">
        <v>0</v>
      </c>
      <c r="K162" s="35">
        <v>0</v>
      </c>
      <c r="L162" s="35">
        <v>0</v>
      </c>
      <c r="M162" s="35">
        <v>0</v>
      </c>
      <c r="N162" s="39">
        <v>0</v>
      </c>
      <c r="O162" s="213"/>
      <c r="Q162" s="34"/>
      <c r="R162" s="304">
        <f t="shared" si="18"/>
        <v>0</v>
      </c>
      <c r="S162" s="304">
        <f t="shared" si="19"/>
        <v>0</v>
      </c>
      <c r="T162" s="301">
        <f t="shared" si="20"/>
        <v>0</v>
      </c>
    </row>
    <row r="163" spans="1:20" s="31" customFormat="1" outlineLevel="1" x14ac:dyDescent="0.25">
      <c r="A163" s="3" t="s">
        <v>53241</v>
      </c>
      <c r="B163" s="191" t="s">
        <v>53729</v>
      </c>
      <c r="C163" s="33" t="s">
        <v>53243</v>
      </c>
      <c r="D163" s="197"/>
      <c r="E163" s="32" t="s">
        <v>195</v>
      </c>
      <c r="F163" s="33" t="s">
        <v>83</v>
      </c>
      <c r="G163" s="34">
        <v>70</v>
      </c>
      <c r="H163" s="34">
        <f t="shared" ref="H163:H184" si="24">T163+(T163*O163)</f>
        <v>4.1933728571428563</v>
      </c>
      <c r="I163" s="35">
        <f t="shared" si="23"/>
        <v>293.53609999999992</v>
      </c>
      <c r="J163" s="34">
        <v>0</v>
      </c>
      <c r="K163" s="35">
        <v>0</v>
      </c>
      <c r="L163" s="35">
        <v>0</v>
      </c>
      <c r="M163" s="35">
        <v>0</v>
      </c>
      <c r="N163" s="39" t="s">
        <v>0</v>
      </c>
      <c r="O163" s="213">
        <f>VLOOKUP(N163,'Reajuste Atual'!$L$19:$M$25,2,FALSE)</f>
        <v>3.1053999999999999</v>
      </c>
      <c r="Q163" s="34">
        <v>1.43</v>
      </c>
      <c r="R163" s="304">
        <f t="shared" si="18"/>
        <v>1.0214285714285714</v>
      </c>
      <c r="S163" s="304">
        <f t="shared" si="19"/>
        <v>1.04</v>
      </c>
      <c r="T163" s="301">
        <f t="shared" si="20"/>
        <v>1.0214285714285714</v>
      </c>
    </row>
    <row r="164" spans="1:20" s="31" customFormat="1" outlineLevel="1" x14ac:dyDescent="0.25">
      <c r="A164" s="3" t="s">
        <v>53241</v>
      </c>
      <c r="B164" s="191" t="s">
        <v>53730</v>
      </c>
      <c r="C164" s="33" t="s">
        <v>53243</v>
      </c>
      <c r="D164" s="197"/>
      <c r="E164" s="32" t="s">
        <v>196</v>
      </c>
      <c r="F164" s="33" t="s">
        <v>83</v>
      </c>
      <c r="G164" s="34">
        <v>100</v>
      </c>
      <c r="H164" s="34">
        <f t="shared" si="24"/>
        <v>2.6685099999999999</v>
      </c>
      <c r="I164" s="35">
        <f t="shared" si="23"/>
        <v>266.851</v>
      </c>
      <c r="J164" s="34">
        <v>0</v>
      </c>
      <c r="K164" s="35">
        <v>0</v>
      </c>
      <c r="L164" s="35">
        <v>0</v>
      </c>
      <c r="M164" s="35">
        <v>0</v>
      </c>
      <c r="N164" s="39" t="s">
        <v>0</v>
      </c>
      <c r="O164" s="213">
        <f>VLOOKUP(N164,'Reajuste Atual'!$L$19:$M$25,2,FALSE)</f>
        <v>3.1053999999999999</v>
      </c>
      <c r="Q164" s="34">
        <v>0.91</v>
      </c>
      <c r="R164" s="304">
        <f t="shared" si="18"/>
        <v>0.65</v>
      </c>
      <c r="S164" s="304">
        <f t="shared" si="19"/>
        <v>0.66181818181818186</v>
      </c>
      <c r="T164" s="301">
        <f t="shared" si="20"/>
        <v>0.65</v>
      </c>
    </row>
    <row r="165" spans="1:20" s="31" customFormat="1" outlineLevel="1" x14ac:dyDescent="0.25">
      <c r="A165" s="3" t="s">
        <v>53241</v>
      </c>
      <c r="B165" s="191" t="s">
        <v>53731</v>
      </c>
      <c r="C165" s="33" t="s">
        <v>53243</v>
      </c>
      <c r="D165" s="197"/>
      <c r="E165" s="32" t="s">
        <v>197</v>
      </c>
      <c r="F165" s="33" t="s">
        <v>83</v>
      </c>
      <c r="G165" s="34">
        <v>350</v>
      </c>
      <c r="H165" s="34">
        <f t="shared" si="24"/>
        <v>1.6421600000000003</v>
      </c>
      <c r="I165" s="35">
        <f t="shared" si="23"/>
        <v>574.75600000000009</v>
      </c>
      <c r="J165" s="34">
        <v>0</v>
      </c>
      <c r="K165" s="35">
        <v>0</v>
      </c>
      <c r="L165" s="35">
        <v>0</v>
      </c>
      <c r="M165" s="35">
        <v>0</v>
      </c>
      <c r="N165" s="39" t="s">
        <v>0</v>
      </c>
      <c r="O165" s="213">
        <f>VLOOKUP(N165,'Reajuste Atual'!$L$19:$M$25,2,FALSE)</f>
        <v>3.1053999999999999</v>
      </c>
      <c r="Q165" s="34">
        <v>0.56000000000000005</v>
      </c>
      <c r="R165" s="304">
        <f t="shared" si="18"/>
        <v>0.40000000000000008</v>
      </c>
      <c r="S165" s="304">
        <f t="shared" si="19"/>
        <v>0.40727272727272729</v>
      </c>
      <c r="T165" s="301">
        <f t="shared" si="20"/>
        <v>0.40000000000000008</v>
      </c>
    </row>
    <row r="166" spans="1:20" s="31" customFormat="1" outlineLevel="1" x14ac:dyDescent="0.25">
      <c r="A166" s="3" t="s">
        <v>53241</v>
      </c>
      <c r="B166" s="191" t="s">
        <v>53732</v>
      </c>
      <c r="C166" s="33" t="s">
        <v>53243</v>
      </c>
      <c r="D166" s="197"/>
      <c r="E166" s="32" t="s">
        <v>198</v>
      </c>
      <c r="F166" s="33" t="s">
        <v>83</v>
      </c>
      <c r="G166" s="34">
        <v>600</v>
      </c>
      <c r="H166" s="34">
        <f t="shared" si="24"/>
        <v>1.1143228571428572</v>
      </c>
      <c r="I166" s="35">
        <f t="shared" si="23"/>
        <v>668.59371428571433</v>
      </c>
      <c r="J166" s="34">
        <v>0</v>
      </c>
      <c r="K166" s="35">
        <v>0</v>
      </c>
      <c r="L166" s="35">
        <v>0</v>
      </c>
      <c r="M166" s="35">
        <v>0</v>
      </c>
      <c r="N166" s="39" t="s">
        <v>0</v>
      </c>
      <c r="O166" s="213">
        <f>VLOOKUP(N166,'Reajuste Atual'!$L$19:$M$25,2,FALSE)</f>
        <v>3.1053999999999999</v>
      </c>
      <c r="Q166" s="34">
        <v>0.38</v>
      </c>
      <c r="R166" s="304">
        <f t="shared" si="18"/>
        <v>0.27142857142857146</v>
      </c>
      <c r="S166" s="304">
        <f t="shared" si="19"/>
        <v>0.27636363636363637</v>
      </c>
      <c r="T166" s="301">
        <f t="shared" si="20"/>
        <v>0.27142857142857146</v>
      </c>
    </row>
    <row r="167" spans="1:20" s="31" customFormat="1" ht="31.5" outlineLevel="1" x14ac:dyDescent="0.25">
      <c r="A167" s="3" t="s">
        <v>53241</v>
      </c>
      <c r="B167" s="191" t="s">
        <v>53158</v>
      </c>
      <c r="C167" s="33" t="s">
        <v>53243</v>
      </c>
      <c r="D167" s="197"/>
      <c r="E167" s="32" t="s">
        <v>221</v>
      </c>
      <c r="F167" s="57" t="s">
        <v>43</v>
      </c>
      <c r="G167" s="34">
        <v>1</v>
      </c>
      <c r="H167" s="34">
        <f t="shared" si="24"/>
        <v>3884.0309671428577</v>
      </c>
      <c r="I167" s="35">
        <f t="shared" si="23"/>
        <v>3884.0309671428577</v>
      </c>
      <c r="J167" s="34">
        <v>0</v>
      </c>
      <c r="K167" s="35">
        <v>0</v>
      </c>
      <c r="L167" s="35">
        <v>0</v>
      </c>
      <c r="M167" s="35">
        <v>0</v>
      </c>
      <c r="N167" s="39" t="s">
        <v>0</v>
      </c>
      <c r="O167" s="213">
        <f>VLOOKUP(N167,'Reajuste Atual'!$L$19:$M$25,2,FALSE)</f>
        <v>3.1053999999999999</v>
      </c>
      <c r="Q167" s="34">
        <v>1324.51</v>
      </c>
      <c r="R167" s="304">
        <f t="shared" si="18"/>
        <v>946.07857142857154</v>
      </c>
      <c r="S167" s="304">
        <f t="shared" si="19"/>
        <v>963.28</v>
      </c>
      <c r="T167" s="301">
        <f t="shared" si="20"/>
        <v>946.07857142857154</v>
      </c>
    </row>
    <row r="168" spans="1:20" s="31" customFormat="1" ht="31.5" outlineLevel="1" x14ac:dyDescent="0.25">
      <c r="A168" s="3" t="s">
        <v>53241</v>
      </c>
      <c r="B168" s="191" t="s">
        <v>53159</v>
      </c>
      <c r="C168" s="33" t="s">
        <v>53243</v>
      </c>
      <c r="D168" s="197"/>
      <c r="E168" s="32" t="s">
        <v>222</v>
      </c>
      <c r="F168" s="57" t="s">
        <v>43</v>
      </c>
      <c r="G168" s="34">
        <v>1</v>
      </c>
      <c r="H168" s="34">
        <f t="shared" si="24"/>
        <v>3634.3933228571432</v>
      </c>
      <c r="I168" s="35">
        <f t="shared" si="23"/>
        <v>3634.3933228571432</v>
      </c>
      <c r="J168" s="34">
        <v>0</v>
      </c>
      <c r="K168" s="35">
        <v>0</v>
      </c>
      <c r="L168" s="35">
        <v>0</v>
      </c>
      <c r="M168" s="35">
        <v>0</v>
      </c>
      <c r="N168" s="39" t="s">
        <v>0</v>
      </c>
      <c r="O168" s="213">
        <f>VLOOKUP(N168,'Reajuste Atual'!$L$19:$M$25,2,FALSE)</f>
        <v>3.1053999999999999</v>
      </c>
      <c r="Q168" s="34">
        <v>1239.3800000000001</v>
      </c>
      <c r="R168" s="304">
        <f t="shared" si="18"/>
        <v>885.27142857142871</v>
      </c>
      <c r="S168" s="304">
        <f t="shared" si="19"/>
        <v>901.36727272727285</v>
      </c>
      <c r="T168" s="301">
        <f t="shared" si="20"/>
        <v>885.27142857142871</v>
      </c>
    </row>
    <row r="169" spans="1:20" s="31" customFormat="1" outlineLevel="1" x14ac:dyDescent="0.25">
      <c r="A169" s="3" t="s">
        <v>53241</v>
      </c>
      <c r="B169" s="191" t="s">
        <v>53160</v>
      </c>
      <c r="C169" s="33" t="s">
        <v>53243</v>
      </c>
      <c r="D169" s="197"/>
      <c r="E169" s="32" t="s">
        <v>223</v>
      </c>
      <c r="F169" s="64" t="s">
        <v>83</v>
      </c>
      <c r="G169" s="34">
        <v>500</v>
      </c>
      <c r="H169" s="34">
        <f t="shared" si="24"/>
        <v>22.550375714285718</v>
      </c>
      <c r="I169" s="35">
        <f t="shared" si="23"/>
        <v>11275.187857142859</v>
      </c>
      <c r="J169" s="34">
        <v>1158</v>
      </c>
      <c r="K169" s="35">
        <v>17184.72</v>
      </c>
      <c r="L169" s="35">
        <v>0</v>
      </c>
      <c r="M169" s="35">
        <v>0</v>
      </c>
      <c r="N169" s="39" t="s">
        <v>0</v>
      </c>
      <c r="O169" s="213">
        <f>VLOOKUP(N169,'Reajuste Atual'!$L$19:$M$25,2,FALSE)</f>
        <v>3.1053999999999999</v>
      </c>
      <c r="Q169" s="34">
        <v>7.69</v>
      </c>
      <c r="R169" s="304">
        <f t="shared" si="18"/>
        <v>5.4928571428571438</v>
      </c>
      <c r="S169" s="304">
        <f t="shared" si="19"/>
        <v>5.5927272727272728</v>
      </c>
      <c r="T169" s="301">
        <f t="shared" si="20"/>
        <v>5.4928571428571438</v>
      </c>
    </row>
    <row r="170" spans="1:20" s="31" customFormat="1" outlineLevel="1" x14ac:dyDescent="0.25">
      <c r="A170" s="3" t="s">
        <v>53241</v>
      </c>
      <c r="B170" s="191" t="s">
        <v>53161</v>
      </c>
      <c r="C170" s="33" t="s">
        <v>53243</v>
      </c>
      <c r="D170" s="197"/>
      <c r="E170" s="32" t="s">
        <v>224</v>
      </c>
      <c r="F170" s="33" t="s">
        <v>83</v>
      </c>
      <c r="G170" s="34">
        <v>408</v>
      </c>
      <c r="H170" s="34">
        <f t="shared" si="24"/>
        <v>11.289850000000001</v>
      </c>
      <c r="I170" s="35">
        <f t="shared" si="23"/>
        <v>4606.2588000000005</v>
      </c>
      <c r="J170" s="34">
        <v>500</v>
      </c>
      <c r="K170" s="35">
        <v>2660</v>
      </c>
      <c r="L170" s="35">
        <v>0</v>
      </c>
      <c r="M170" s="35">
        <v>0</v>
      </c>
      <c r="N170" s="39" t="s">
        <v>0</v>
      </c>
      <c r="O170" s="213">
        <f>VLOOKUP(N170,'Reajuste Atual'!$L$19:$M$25,2,FALSE)</f>
        <v>3.1053999999999999</v>
      </c>
      <c r="Q170" s="34">
        <v>3.85</v>
      </c>
      <c r="R170" s="304">
        <f t="shared" si="18"/>
        <v>2.7500000000000004</v>
      </c>
      <c r="S170" s="304">
        <f t="shared" si="19"/>
        <v>2.8000000000000003</v>
      </c>
      <c r="T170" s="301">
        <f t="shared" si="20"/>
        <v>2.7500000000000004</v>
      </c>
    </row>
    <row r="171" spans="1:20" s="31" customFormat="1" outlineLevel="1" x14ac:dyDescent="0.25">
      <c r="A171" s="3" t="s">
        <v>53241</v>
      </c>
      <c r="B171" s="191" t="s">
        <v>53162</v>
      </c>
      <c r="C171" s="33" t="s">
        <v>53243</v>
      </c>
      <c r="D171" s="197"/>
      <c r="E171" s="32" t="s">
        <v>225</v>
      </c>
      <c r="F171" s="65" t="s">
        <v>43</v>
      </c>
      <c r="G171" s="34">
        <v>8</v>
      </c>
      <c r="H171" s="34">
        <f t="shared" si="24"/>
        <v>10.263500000000001</v>
      </c>
      <c r="I171" s="35">
        <f t="shared" si="23"/>
        <v>82.108000000000004</v>
      </c>
      <c r="J171" s="34">
        <v>387.4</v>
      </c>
      <c r="K171" s="35">
        <v>3982.48</v>
      </c>
      <c r="L171" s="35">
        <v>0</v>
      </c>
      <c r="M171" s="35">
        <v>0</v>
      </c>
      <c r="N171" s="39" t="s">
        <v>0</v>
      </c>
      <c r="O171" s="213">
        <f>VLOOKUP(N171,'Reajuste Atual'!$L$19:$M$25,2,FALSE)</f>
        <v>3.1053999999999999</v>
      </c>
      <c r="Q171" s="34">
        <v>3.5</v>
      </c>
      <c r="R171" s="304">
        <f t="shared" si="18"/>
        <v>2.5</v>
      </c>
      <c r="S171" s="304">
        <f t="shared" si="19"/>
        <v>2.5454545454545454</v>
      </c>
      <c r="T171" s="301">
        <f t="shared" si="20"/>
        <v>2.5</v>
      </c>
    </row>
    <row r="172" spans="1:20" s="31" customFormat="1" outlineLevel="1" x14ac:dyDescent="0.25">
      <c r="A172" s="3" t="s">
        <v>53241</v>
      </c>
      <c r="B172" s="191" t="s">
        <v>53163</v>
      </c>
      <c r="C172" s="33" t="s">
        <v>53243</v>
      </c>
      <c r="D172" s="197"/>
      <c r="E172" s="32" t="s">
        <v>226</v>
      </c>
      <c r="F172" s="65" t="s">
        <v>43</v>
      </c>
      <c r="G172" s="34">
        <v>8</v>
      </c>
      <c r="H172" s="34">
        <f t="shared" si="24"/>
        <v>1.6421600000000003</v>
      </c>
      <c r="I172" s="35">
        <f t="shared" si="23"/>
        <v>13.137280000000002</v>
      </c>
      <c r="J172" s="34">
        <v>0</v>
      </c>
      <c r="K172" s="35">
        <v>0</v>
      </c>
      <c r="L172" s="35">
        <v>0</v>
      </c>
      <c r="M172" s="35">
        <v>0</v>
      </c>
      <c r="N172" s="39" t="s">
        <v>0</v>
      </c>
      <c r="O172" s="213">
        <f>VLOOKUP(N172,'Reajuste Atual'!$L$19:$M$25,2,FALSE)</f>
        <v>3.1053999999999999</v>
      </c>
      <c r="Q172" s="34">
        <v>0.56000000000000005</v>
      </c>
      <c r="R172" s="304">
        <f t="shared" si="18"/>
        <v>0.40000000000000008</v>
      </c>
      <c r="S172" s="304">
        <f t="shared" si="19"/>
        <v>0.40727272727272729</v>
      </c>
      <c r="T172" s="301">
        <f t="shared" si="20"/>
        <v>0.40000000000000008</v>
      </c>
    </row>
    <row r="173" spans="1:20" s="31" customFormat="1" outlineLevel="1" x14ac:dyDescent="0.25">
      <c r="A173" s="3" t="s">
        <v>53241</v>
      </c>
      <c r="B173" s="191" t="s">
        <v>53164</v>
      </c>
      <c r="C173" s="33" t="s">
        <v>53243</v>
      </c>
      <c r="D173" s="197"/>
      <c r="E173" s="32" t="s">
        <v>227</v>
      </c>
      <c r="F173" s="65" t="s">
        <v>43</v>
      </c>
      <c r="G173" s="34">
        <v>20</v>
      </c>
      <c r="H173" s="34">
        <f t="shared" si="24"/>
        <v>1.6421600000000003</v>
      </c>
      <c r="I173" s="35">
        <f t="shared" si="23"/>
        <v>32.843200000000003</v>
      </c>
      <c r="J173" s="34">
        <v>0</v>
      </c>
      <c r="K173" s="35">
        <v>0</v>
      </c>
      <c r="L173" s="35">
        <v>0</v>
      </c>
      <c r="M173" s="35">
        <v>0</v>
      </c>
      <c r="N173" s="39" t="s">
        <v>0</v>
      </c>
      <c r="O173" s="213">
        <f>VLOOKUP(N173,'Reajuste Atual'!$L$19:$M$25,2,FALSE)</f>
        <v>3.1053999999999999</v>
      </c>
      <c r="Q173" s="34">
        <v>0.56000000000000005</v>
      </c>
      <c r="R173" s="304">
        <f t="shared" si="18"/>
        <v>0.40000000000000008</v>
      </c>
      <c r="S173" s="304">
        <f t="shared" si="19"/>
        <v>0.40727272727272729</v>
      </c>
      <c r="T173" s="301">
        <f t="shared" si="20"/>
        <v>0.40000000000000008</v>
      </c>
    </row>
    <row r="174" spans="1:20" s="31" customFormat="1" outlineLevel="1" x14ac:dyDescent="0.25">
      <c r="A174" s="3" t="s">
        <v>53241</v>
      </c>
      <c r="B174" s="191" t="s">
        <v>53165</v>
      </c>
      <c r="C174" s="33" t="s">
        <v>53243</v>
      </c>
      <c r="D174" s="197"/>
      <c r="E174" s="32" t="s">
        <v>228</v>
      </c>
      <c r="F174" s="65" t="s">
        <v>43</v>
      </c>
      <c r="G174" s="34">
        <v>1</v>
      </c>
      <c r="H174" s="34">
        <f t="shared" si="24"/>
        <v>30.761175714285717</v>
      </c>
      <c r="I174" s="35">
        <f t="shared" si="23"/>
        <v>30.761175714285717</v>
      </c>
      <c r="J174" s="34">
        <v>0</v>
      </c>
      <c r="K174" s="35">
        <v>0</v>
      </c>
      <c r="L174" s="35">
        <v>0</v>
      </c>
      <c r="M174" s="35">
        <v>0</v>
      </c>
      <c r="N174" s="39" t="s">
        <v>0</v>
      </c>
      <c r="O174" s="213">
        <f>VLOOKUP(N174,'Reajuste Atual'!$L$19:$M$25,2,FALSE)</f>
        <v>3.1053999999999999</v>
      </c>
      <c r="Q174" s="34">
        <v>10.49</v>
      </c>
      <c r="R174" s="304">
        <f t="shared" si="18"/>
        <v>7.4928571428571438</v>
      </c>
      <c r="S174" s="304">
        <f t="shared" si="19"/>
        <v>7.6290909090909089</v>
      </c>
      <c r="T174" s="301">
        <f t="shared" si="20"/>
        <v>7.4928571428571438</v>
      </c>
    </row>
    <row r="175" spans="1:20" s="31" customFormat="1" outlineLevel="1" x14ac:dyDescent="0.25">
      <c r="A175" s="3" t="s">
        <v>53241</v>
      </c>
      <c r="B175" s="191" t="s">
        <v>53166</v>
      </c>
      <c r="C175" s="33" t="s">
        <v>53243</v>
      </c>
      <c r="D175" s="197"/>
      <c r="E175" s="32" t="s">
        <v>229</v>
      </c>
      <c r="F175" s="65" t="s">
        <v>43</v>
      </c>
      <c r="G175" s="34">
        <v>1</v>
      </c>
      <c r="H175" s="34">
        <f t="shared" si="24"/>
        <v>4628.8091757142865</v>
      </c>
      <c r="I175" s="35">
        <f t="shared" si="23"/>
        <v>4628.8091757142865</v>
      </c>
      <c r="J175" s="34">
        <v>0</v>
      </c>
      <c r="K175" s="35">
        <v>0</v>
      </c>
      <c r="L175" s="35">
        <v>0</v>
      </c>
      <c r="M175" s="35">
        <v>0</v>
      </c>
      <c r="N175" s="39" t="s">
        <v>0</v>
      </c>
      <c r="O175" s="213">
        <f>VLOOKUP(N175,'Reajuste Atual'!$L$19:$M$25,2,FALSE)</f>
        <v>3.1053999999999999</v>
      </c>
      <c r="Q175" s="34">
        <v>1578.49</v>
      </c>
      <c r="R175" s="304">
        <f t="shared" si="18"/>
        <v>1127.4928571428572</v>
      </c>
      <c r="S175" s="304">
        <f t="shared" si="19"/>
        <v>1147.9927272727273</v>
      </c>
      <c r="T175" s="301">
        <f t="shared" si="20"/>
        <v>1127.4928571428572</v>
      </c>
    </row>
    <row r="176" spans="1:20" s="31" customFormat="1" outlineLevel="1" x14ac:dyDescent="0.25">
      <c r="A176" s="3" t="s">
        <v>53241</v>
      </c>
      <c r="B176" s="191" t="s">
        <v>53167</v>
      </c>
      <c r="C176" s="33" t="s">
        <v>53243</v>
      </c>
      <c r="D176" s="197"/>
      <c r="E176" s="32" t="s">
        <v>230</v>
      </c>
      <c r="F176" s="65" t="s">
        <v>43</v>
      </c>
      <c r="G176" s="34">
        <v>1</v>
      </c>
      <c r="H176" s="34">
        <f t="shared" si="24"/>
        <v>2820.351151428571</v>
      </c>
      <c r="I176" s="35">
        <f t="shared" si="23"/>
        <v>2820.351151428571</v>
      </c>
      <c r="J176" s="34">
        <v>0</v>
      </c>
      <c r="K176" s="35">
        <v>0</v>
      </c>
      <c r="L176" s="35">
        <v>0</v>
      </c>
      <c r="M176" s="35">
        <v>0</v>
      </c>
      <c r="N176" s="39" t="s">
        <v>0</v>
      </c>
      <c r="O176" s="213">
        <f>VLOOKUP(N176,'Reajuste Atual'!$L$19:$M$25,2,FALSE)</f>
        <v>3.1053999999999999</v>
      </c>
      <c r="Q176" s="34">
        <v>961.78</v>
      </c>
      <c r="R176" s="304">
        <f t="shared" si="18"/>
        <v>686.98571428571427</v>
      </c>
      <c r="S176" s="304">
        <f t="shared" si="19"/>
        <v>699.47636363636366</v>
      </c>
      <c r="T176" s="301">
        <f t="shared" si="20"/>
        <v>686.98571428571427</v>
      </c>
    </row>
    <row r="177" spans="1:20" s="31" customFormat="1" outlineLevel="1" x14ac:dyDescent="0.25">
      <c r="A177" s="3" t="s">
        <v>53241</v>
      </c>
      <c r="B177" s="191" t="s">
        <v>53168</v>
      </c>
      <c r="C177" s="33" t="s">
        <v>53243</v>
      </c>
      <c r="D177" s="197"/>
      <c r="E177" s="32" t="s">
        <v>231</v>
      </c>
      <c r="F177" s="65" t="s">
        <v>43</v>
      </c>
      <c r="G177" s="34">
        <v>1</v>
      </c>
      <c r="H177" s="34">
        <f t="shared" si="24"/>
        <v>2820.351151428571</v>
      </c>
      <c r="I177" s="35">
        <f t="shared" si="23"/>
        <v>2820.351151428571</v>
      </c>
      <c r="J177" s="34">
        <v>0</v>
      </c>
      <c r="K177" s="35">
        <v>0</v>
      </c>
      <c r="L177" s="35">
        <v>0</v>
      </c>
      <c r="M177" s="35">
        <v>0</v>
      </c>
      <c r="N177" s="39" t="s">
        <v>0</v>
      </c>
      <c r="O177" s="213">
        <f>VLOOKUP(N177,'Reajuste Atual'!$L$19:$M$25,2,FALSE)</f>
        <v>3.1053999999999999</v>
      </c>
      <c r="Q177" s="34">
        <v>961.78</v>
      </c>
      <c r="R177" s="304">
        <f t="shared" si="18"/>
        <v>686.98571428571427</v>
      </c>
      <c r="S177" s="304">
        <f t="shared" si="19"/>
        <v>699.47636363636366</v>
      </c>
      <c r="T177" s="301">
        <f t="shared" si="20"/>
        <v>686.98571428571427</v>
      </c>
    </row>
    <row r="178" spans="1:20" s="31" customFormat="1" outlineLevel="1" x14ac:dyDescent="0.25">
      <c r="A178" s="3" t="s">
        <v>53241</v>
      </c>
      <c r="B178" s="191" t="s">
        <v>53169</v>
      </c>
      <c r="C178" s="33" t="s">
        <v>53243</v>
      </c>
      <c r="D178" s="197"/>
      <c r="E178" s="32" t="s">
        <v>232</v>
      </c>
      <c r="F178" s="65" t="s">
        <v>43</v>
      </c>
      <c r="G178" s="34">
        <v>1</v>
      </c>
      <c r="H178" s="34">
        <f t="shared" si="24"/>
        <v>9191.2868171428581</v>
      </c>
      <c r="I178" s="35">
        <f t="shared" si="23"/>
        <v>9191.2868171428581</v>
      </c>
      <c r="J178" s="34">
        <v>0</v>
      </c>
      <c r="K178" s="35">
        <v>0</v>
      </c>
      <c r="L178" s="35">
        <v>0</v>
      </c>
      <c r="M178" s="35">
        <v>0</v>
      </c>
      <c r="N178" s="39" t="s">
        <v>0</v>
      </c>
      <c r="O178" s="213">
        <f>VLOOKUP(N178,'Reajuste Atual'!$L$19:$M$25,2,FALSE)</f>
        <v>3.1053999999999999</v>
      </c>
      <c r="Q178" s="34">
        <v>3134.36</v>
      </c>
      <c r="R178" s="304">
        <f t="shared" si="18"/>
        <v>2238.8285714285716</v>
      </c>
      <c r="S178" s="304">
        <f t="shared" si="19"/>
        <v>2279.5345454545454</v>
      </c>
      <c r="T178" s="301">
        <f t="shared" si="20"/>
        <v>2238.8285714285716</v>
      </c>
    </row>
    <row r="179" spans="1:20" s="31" customFormat="1" outlineLevel="1" x14ac:dyDescent="0.25">
      <c r="A179" s="3" t="s">
        <v>53241</v>
      </c>
      <c r="B179" s="191" t="s">
        <v>53170</v>
      </c>
      <c r="C179" s="33" t="s">
        <v>53243</v>
      </c>
      <c r="D179" s="197"/>
      <c r="E179" s="32" t="s">
        <v>233</v>
      </c>
      <c r="F179" s="65" t="s">
        <v>43</v>
      </c>
      <c r="G179" s="34">
        <v>1</v>
      </c>
      <c r="H179" s="34">
        <f t="shared" si="24"/>
        <v>9191.2868171428581</v>
      </c>
      <c r="I179" s="35">
        <f t="shared" si="23"/>
        <v>9191.2868171428581</v>
      </c>
      <c r="J179" s="34">
        <v>6</v>
      </c>
      <c r="K179" s="35">
        <v>4729.5</v>
      </c>
      <c r="L179" s="35">
        <v>0</v>
      </c>
      <c r="M179" s="35">
        <v>0</v>
      </c>
      <c r="N179" s="39" t="s">
        <v>0</v>
      </c>
      <c r="O179" s="213">
        <f>VLOOKUP(N179,'Reajuste Atual'!$L$19:$M$25,2,FALSE)</f>
        <v>3.1053999999999999</v>
      </c>
      <c r="Q179" s="34">
        <v>3134.36</v>
      </c>
      <c r="R179" s="304">
        <f t="shared" si="18"/>
        <v>2238.8285714285716</v>
      </c>
      <c r="S179" s="304">
        <f t="shared" si="19"/>
        <v>2279.5345454545454</v>
      </c>
      <c r="T179" s="301">
        <f t="shared" si="20"/>
        <v>2238.8285714285716</v>
      </c>
    </row>
    <row r="180" spans="1:20" s="31" customFormat="1" outlineLevel="1" x14ac:dyDescent="0.25">
      <c r="A180" s="3" t="s">
        <v>53241</v>
      </c>
      <c r="B180" s="191" t="s">
        <v>53171</v>
      </c>
      <c r="C180" s="33" t="s">
        <v>53243</v>
      </c>
      <c r="D180" s="197"/>
      <c r="E180" s="32" t="s">
        <v>234</v>
      </c>
      <c r="F180" s="65" t="s">
        <v>43</v>
      </c>
      <c r="G180" s="34">
        <v>1</v>
      </c>
      <c r="H180" s="34">
        <f t="shared" si="24"/>
        <v>9191.2868171428581</v>
      </c>
      <c r="I180" s="35">
        <f t="shared" si="23"/>
        <v>9191.2868171428581</v>
      </c>
      <c r="J180" s="34">
        <v>0</v>
      </c>
      <c r="K180" s="35">
        <v>0</v>
      </c>
      <c r="L180" s="35">
        <v>0</v>
      </c>
      <c r="M180" s="35">
        <v>0</v>
      </c>
      <c r="N180" s="39" t="s">
        <v>0</v>
      </c>
      <c r="O180" s="213">
        <f>VLOOKUP(N180,'Reajuste Atual'!$L$19:$M$25,2,FALSE)</f>
        <v>3.1053999999999999</v>
      </c>
      <c r="Q180" s="34">
        <v>3134.36</v>
      </c>
      <c r="R180" s="304">
        <f t="shared" si="18"/>
        <v>2238.8285714285716</v>
      </c>
      <c r="S180" s="304">
        <f t="shared" si="19"/>
        <v>2279.5345454545454</v>
      </c>
      <c r="T180" s="301">
        <f t="shared" si="20"/>
        <v>2238.8285714285716</v>
      </c>
    </row>
    <row r="181" spans="1:20" s="31" customFormat="1" ht="31.5" outlineLevel="1" x14ac:dyDescent="0.25">
      <c r="A181" s="3" t="s">
        <v>53241</v>
      </c>
      <c r="B181" s="191" t="s">
        <v>53172</v>
      </c>
      <c r="C181" s="33" t="s">
        <v>53243</v>
      </c>
      <c r="D181" s="197"/>
      <c r="E181" s="32" t="s">
        <v>235</v>
      </c>
      <c r="F181" s="65" t="s">
        <v>43</v>
      </c>
      <c r="G181" s="34">
        <v>1</v>
      </c>
      <c r="H181" s="34">
        <f t="shared" si="24"/>
        <v>35672.319112857142</v>
      </c>
      <c r="I181" s="35">
        <f t="shared" si="23"/>
        <v>35672.319112857142</v>
      </c>
      <c r="J181" s="34">
        <v>0</v>
      </c>
      <c r="K181" s="35">
        <v>0</v>
      </c>
      <c r="L181" s="35">
        <v>0</v>
      </c>
      <c r="M181" s="35">
        <v>0</v>
      </c>
      <c r="N181" s="39" t="s">
        <v>0</v>
      </c>
      <c r="O181" s="213">
        <f>VLOOKUP(N181,'Reajuste Atual'!$L$19:$M$25,2,FALSE)</f>
        <v>3.1053999999999999</v>
      </c>
      <c r="Q181" s="34">
        <v>12164.77</v>
      </c>
      <c r="R181" s="304">
        <f t="shared" ref="R181:R244" si="25">Q181/($R$16+1)</f>
        <v>8689.1214285714286</v>
      </c>
      <c r="S181" s="304">
        <f t="shared" ref="S181:S244" si="26">Q181/($S$16+1)</f>
        <v>8847.1054545454554</v>
      </c>
      <c r="T181" s="301">
        <f t="shared" ref="T181:T244" si="27">IF(A181="S",R181,S181)</f>
        <v>8689.1214285714286</v>
      </c>
    </row>
    <row r="182" spans="1:20" s="31" customFormat="1" outlineLevel="1" x14ac:dyDescent="0.25">
      <c r="A182" s="3" t="s">
        <v>53241</v>
      </c>
      <c r="B182" s="191" t="s">
        <v>53173</v>
      </c>
      <c r="C182" s="33" t="s">
        <v>53243</v>
      </c>
      <c r="D182" s="197"/>
      <c r="E182" s="32" t="s">
        <v>236</v>
      </c>
      <c r="F182" s="65" t="s">
        <v>43</v>
      </c>
      <c r="G182" s="34">
        <v>1</v>
      </c>
      <c r="H182" s="34">
        <f t="shared" si="24"/>
        <v>9191.2868171428581</v>
      </c>
      <c r="I182" s="35">
        <f t="shared" si="23"/>
        <v>9191.2868171428581</v>
      </c>
      <c r="J182" s="34">
        <v>1.4</v>
      </c>
      <c r="K182" s="35">
        <v>295706.67</v>
      </c>
      <c r="L182" s="35">
        <v>0</v>
      </c>
      <c r="M182" s="35">
        <v>0</v>
      </c>
      <c r="N182" s="39" t="s">
        <v>0</v>
      </c>
      <c r="O182" s="213">
        <f>VLOOKUP(N182,'Reajuste Atual'!$L$19:$M$25,2,FALSE)</f>
        <v>3.1053999999999999</v>
      </c>
      <c r="Q182" s="34">
        <v>3134.36</v>
      </c>
      <c r="R182" s="304">
        <f t="shared" si="25"/>
        <v>2238.8285714285716</v>
      </c>
      <c r="S182" s="304">
        <f t="shared" si="26"/>
        <v>2279.5345454545454</v>
      </c>
      <c r="T182" s="301">
        <f t="shared" si="27"/>
        <v>2238.8285714285716</v>
      </c>
    </row>
    <row r="183" spans="1:20" s="31" customFormat="1" ht="78.75" outlineLevel="1" x14ac:dyDescent="0.25">
      <c r="A183" s="3" t="s">
        <v>53241</v>
      </c>
      <c r="B183" s="191" t="s">
        <v>53174</v>
      </c>
      <c r="C183" s="33" t="s">
        <v>53243</v>
      </c>
      <c r="D183" s="197"/>
      <c r="E183" s="32" t="s">
        <v>237</v>
      </c>
      <c r="F183" s="65" t="s">
        <v>43</v>
      </c>
      <c r="G183" s="34">
        <v>1</v>
      </c>
      <c r="H183" s="34">
        <f t="shared" si="24"/>
        <v>5660.4961957142859</v>
      </c>
      <c r="I183" s="35">
        <f t="shared" si="23"/>
        <v>5660.4961957142859</v>
      </c>
      <c r="J183" s="34">
        <v>0.7</v>
      </c>
      <c r="K183" s="35">
        <v>50566.91</v>
      </c>
      <c r="L183" s="35">
        <v>0</v>
      </c>
      <c r="M183" s="35">
        <v>0</v>
      </c>
      <c r="N183" s="39" t="s">
        <v>0</v>
      </c>
      <c r="O183" s="213">
        <f>VLOOKUP(N183,'Reajuste Atual'!$L$19:$M$25,2,FALSE)</f>
        <v>3.1053999999999999</v>
      </c>
      <c r="Q183" s="34">
        <v>1930.31</v>
      </c>
      <c r="R183" s="304">
        <f t="shared" si="25"/>
        <v>1378.7928571428572</v>
      </c>
      <c r="S183" s="304">
        <f t="shared" si="26"/>
        <v>1403.8618181818181</v>
      </c>
      <c r="T183" s="301">
        <f t="shared" si="27"/>
        <v>1378.7928571428572</v>
      </c>
    </row>
    <row r="184" spans="1:20" s="31" customFormat="1" ht="94.5" outlineLevel="1" x14ac:dyDescent="0.25">
      <c r="A184" s="3" t="s">
        <v>53241</v>
      </c>
      <c r="B184" s="191" t="s">
        <v>53175</v>
      </c>
      <c r="C184" s="33" t="s">
        <v>53243</v>
      </c>
      <c r="D184" s="197"/>
      <c r="E184" s="32" t="s">
        <v>238</v>
      </c>
      <c r="F184" s="65" t="s">
        <v>43</v>
      </c>
      <c r="G184" s="34">
        <v>1</v>
      </c>
      <c r="H184" s="34">
        <f t="shared" si="24"/>
        <v>13604.797087142859</v>
      </c>
      <c r="I184" s="35">
        <f t="shared" si="23"/>
        <v>13604.797087142859</v>
      </c>
      <c r="J184" s="34">
        <v>0</v>
      </c>
      <c r="K184" s="35">
        <v>0</v>
      </c>
      <c r="L184" s="35">
        <v>0</v>
      </c>
      <c r="M184" s="35">
        <v>0</v>
      </c>
      <c r="N184" s="39" t="s">
        <v>0</v>
      </c>
      <c r="O184" s="213">
        <f>VLOOKUP(N184,'Reajuste Atual'!$L$19:$M$25,2,FALSE)</f>
        <v>3.1053999999999999</v>
      </c>
      <c r="Q184" s="34">
        <v>4639.43</v>
      </c>
      <c r="R184" s="304">
        <f t="shared" si="25"/>
        <v>3313.8785714285718</v>
      </c>
      <c r="S184" s="304">
        <f t="shared" si="26"/>
        <v>3374.1309090909094</v>
      </c>
      <c r="T184" s="301">
        <f t="shared" si="27"/>
        <v>3313.8785714285718</v>
      </c>
    </row>
    <row r="185" spans="1:20" s="31" customFormat="1" outlineLevel="1" x14ac:dyDescent="0.25">
      <c r="A185" s="3" t="s">
        <v>53241</v>
      </c>
      <c r="B185" s="191" t="s">
        <v>53176</v>
      </c>
      <c r="C185" s="97"/>
      <c r="D185" s="201"/>
      <c r="E185" s="66" t="s">
        <v>239</v>
      </c>
      <c r="F185" s="64"/>
      <c r="G185" s="34"/>
      <c r="H185" s="34"/>
      <c r="I185" s="35"/>
      <c r="J185" s="34">
        <v>0</v>
      </c>
      <c r="K185" s="35">
        <v>0</v>
      </c>
      <c r="L185" s="35">
        <v>0</v>
      </c>
      <c r="M185" s="35">
        <v>0</v>
      </c>
      <c r="N185" s="39"/>
      <c r="O185" s="213"/>
      <c r="Q185" s="34"/>
      <c r="R185" s="304">
        <f t="shared" si="25"/>
        <v>0</v>
      </c>
      <c r="S185" s="304">
        <f t="shared" si="26"/>
        <v>0</v>
      </c>
      <c r="T185" s="301">
        <f t="shared" si="27"/>
        <v>0</v>
      </c>
    </row>
    <row r="186" spans="1:20" s="31" customFormat="1" outlineLevel="1" x14ac:dyDescent="0.25">
      <c r="A186" s="3" t="s">
        <v>53241</v>
      </c>
      <c r="B186" s="195" t="s">
        <v>53733</v>
      </c>
      <c r="C186" s="33"/>
      <c r="D186" s="197"/>
      <c r="E186" s="32" t="s">
        <v>240</v>
      </c>
      <c r="F186" s="64"/>
      <c r="G186" s="34"/>
      <c r="H186" s="34"/>
      <c r="I186" s="35"/>
      <c r="J186" s="34">
        <v>0</v>
      </c>
      <c r="K186" s="35">
        <v>0</v>
      </c>
      <c r="L186" s="35">
        <v>0</v>
      </c>
      <c r="M186" s="35">
        <v>0</v>
      </c>
      <c r="N186" s="39"/>
      <c r="O186" s="213"/>
      <c r="Q186" s="34"/>
      <c r="R186" s="304">
        <f t="shared" si="25"/>
        <v>0</v>
      </c>
      <c r="S186" s="304">
        <f t="shared" si="26"/>
        <v>0</v>
      </c>
      <c r="T186" s="301">
        <f t="shared" si="27"/>
        <v>0</v>
      </c>
    </row>
    <row r="187" spans="1:20" s="31" customFormat="1" outlineLevel="1" x14ac:dyDescent="0.25">
      <c r="A187" s="3" t="s">
        <v>53241</v>
      </c>
      <c r="B187" s="191" t="s">
        <v>53734</v>
      </c>
      <c r="C187" s="33" t="s">
        <v>53243</v>
      </c>
      <c r="D187" s="197"/>
      <c r="E187" s="32" t="s">
        <v>241</v>
      </c>
      <c r="F187" s="64" t="s">
        <v>83</v>
      </c>
      <c r="G187" s="34">
        <v>150</v>
      </c>
      <c r="H187" s="34">
        <f t="shared" ref="H187:H216" si="28">T187+(T187*O187)</f>
        <v>30.761175714285717</v>
      </c>
      <c r="I187" s="35">
        <f t="shared" ref="I187:I199" si="29">G187*H187</f>
        <v>4614.1763571428573</v>
      </c>
      <c r="J187" s="34">
        <v>0</v>
      </c>
      <c r="K187" s="35">
        <v>0</v>
      </c>
      <c r="L187" s="35">
        <v>0</v>
      </c>
      <c r="M187" s="35">
        <v>0</v>
      </c>
      <c r="N187" s="39" t="s">
        <v>0</v>
      </c>
      <c r="O187" s="213">
        <f>VLOOKUP(N187,'Reajuste Atual'!$L$19:$M$25,2,FALSE)</f>
        <v>3.1053999999999999</v>
      </c>
      <c r="Q187" s="34">
        <v>10.49</v>
      </c>
      <c r="R187" s="304">
        <f t="shared" si="25"/>
        <v>7.4928571428571438</v>
      </c>
      <c r="S187" s="304">
        <f t="shared" si="26"/>
        <v>7.6290909090909089</v>
      </c>
      <c r="T187" s="301">
        <f t="shared" si="27"/>
        <v>7.4928571428571438</v>
      </c>
    </row>
    <row r="188" spans="1:20" s="31" customFormat="1" outlineLevel="1" x14ac:dyDescent="0.25">
      <c r="A188" s="3" t="s">
        <v>53241</v>
      </c>
      <c r="B188" s="191" t="s">
        <v>53735</v>
      </c>
      <c r="C188" s="33" t="s">
        <v>53243</v>
      </c>
      <c r="D188" s="197"/>
      <c r="E188" s="32" t="s">
        <v>242</v>
      </c>
      <c r="F188" s="64" t="s">
        <v>83</v>
      </c>
      <c r="G188" s="34">
        <v>6</v>
      </c>
      <c r="H188" s="34">
        <f t="shared" si="28"/>
        <v>25.629425714285716</v>
      </c>
      <c r="I188" s="35">
        <f t="shared" si="29"/>
        <v>153.7765542857143</v>
      </c>
      <c r="J188" s="34">
        <v>0</v>
      </c>
      <c r="K188" s="35">
        <v>0</v>
      </c>
      <c r="L188" s="35">
        <v>0</v>
      </c>
      <c r="M188" s="35">
        <v>0</v>
      </c>
      <c r="N188" s="39" t="s">
        <v>0</v>
      </c>
      <c r="O188" s="213">
        <f>VLOOKUP(N188,'Reajuste Atual'!$L$19:$M$25,2,FALSE)</f>
        <v>3.1053999999999999</v>
      </c>
      <c r="Q188" s="34">
        <v>8.74</v>
      </c>
      <c r="R188" s="304">
        <f t="shared" si="25"/>
        <v>6.2428571428571438</v>
      </c>
      <c r="S188" s="304">
        <f t="shared" si="26"/>
        <v>6.3563636363636364</v>
      </c>
      <c r="T188" s="301">
        <f t="shared" si="27"/>
        <v>6.2428571428571438</v>
      </c>
    </row>
    <row r="189" spans="1:20" s="31" customFormat="1" x14ac:dyDescent="0.25">
      <c r="A189" s="3" t="s">
        <v>53241</v>
      </c>
      <c r="B189" s="191" t="s">
        <v>53736</v>
      </c>
      <c r="C189" s="33" t="s">
        <v>53243</v>
      </c>
      <c r="D189" s="197"/>
      <c r="E189" s="32" t="s">
        <v>243</v>
      </c>
      <c r="F189" s="64" t="s">
        <v>83</v>
      </c>
      <c r="G189" s="34">
        <v>150</v>
      </c>
      <c r="H189" s="34">
        <f t="shared" si="28"/>
        <v>15.365925714285716</v>
      </c>
      <c r="I189" s="35">
        <f t="shared" si="29"/>
        <v>2304.8888571428574</v>
      </c>
      <c r="J189" s="43">
        <v>0</v>
      </c>
      <c r="K189" s="43">
        <v>218317.61408181544</v>
      </c>
      <c r="L189" s="43">
        <v>0</v>
      </c>
      <c r="M189" s="43">
        <v>0</v>
      </c>
      <c r="N189" s="39" t="s">
        <v>0</v>
      </c>
      <c r="O189" s="213">
        <f>VLOOKUP(N189,'Reajuste Atual'!$L$19:$M$25,2,FALSE)</f>
        <v>3.1053999999999999</v>
      </c>
      <c r="Q189" s="34">
        <v>5.24</v>
      </c>
      <c r="R189" s="304">
        <f t="shared" si="25"/>
        <v>3.7428571428571433</v>
      </c>
      <c r="S189" s="304">
        <f t="shared" si="26"/>
        <v>3.810909090909091</v>
      </c>
      <c r="T189" s="301">
        <f t="shared" si="27"/>
        <v>3.7428571428571433</v>
      </c>
    </row>
    <row r="190" spans="1:20" s="31" customFormat="1" outlineLevel="1" x14ac:dyDescent="0.25">
      <c r="A190" s="3" t="s">
        <v>53241</v>
      </c>
      <c r="B190" s="195" t="s">
        <v>53737</v>
      </c>
      <c r="C190" s="97"/>
      <c r="D190" s="201"/>
      <c r="E190" s="66" t="s">
        <v>244</v>
      </c>
      <c r="F190" s="64"/>
      <c r="G190" s="34"/>
      <c r="H190" s="34"/>
      <c r="I190" s="35"/>
      <c r="J190" s="61"/>
      <c r="K190" s="61"/>
      <c r="L190" s="61"/>
      <c r="M190" s="61"/>
      <c r="N190" s="39"/>
      <c r="O190" s="213"/>
      <c r="Q190" s="34"/>
      <c r="R190" s="304">
        <f t="shared" si="25"/>
        <v>0</v>
      </c>
      <c r="S190" s="304">
        <f t="shared" si="26"/>
        <v>0</v>
      </c>
      <c r="T190" s="301">
        <f t="shared" si="27"/>
        <v>0</v>
      </c>
    </row>
    <row r="191" spans="1:20" s="31" customFormat="1" ht="47.25" outlineLevel="1" x14ac:dyDescent="0.25">
      <c r="A191" s="3" t="s">
        <v>53241</v>
      </c>
      <c r="B191" s="191" t="s">
        <v>53738</v>
      </c>
      <c r="C191" s="33" t="s">
        <v>53243</v>
      </c>
      <c r="D191" s="197"/>
      <c r="E191" s="32" t="s">
        <v>245</v>
      </c>
      <c r="F191" s="64" t="s">
        <v>83</v>
      </c>
      <c r="G191" s="34">
        <v>1310</v>
      </c>
      <c r="H191" s="34">
        <f t="shared" si="28"/>
        <v>30.878472857142857</v>
      </c>
      <c r="I191" s="35">
        <f t="shared" si="29"/>
        <v>40450.79944285714</v>
      </c>
      <c r="J191" s="34">
        <v>137.22749999999999</v>
      </c>
      <c r="K191" s="35">
        <v>2479.7009250000001</v>
      </c>
      <c r="L191" s="35">
        <v>0</v>
      </c>
      <c r="M191" s="35">
        <v>0</v>
      </c>
      <c r="N191" s="39" t="s">
        <v>0</v>
      </c>
      <c r="O191" s="213">
        <f>VLOOKUP(N191,'Reajuste Atual'!$L$19:$M$25,2,FALSE)</f>
        <v>3.1053999999999999</v>
      </c>
      <c r="Q191" s="34">
        <v>10.53</v>
      </c>
      <c r="R191" s="304">
        <f t="shared" si="25"/>
        <v>7.5214285714285714</v>
      </c>
      <c r="S191" s="304">
        <f t="shared" si="26"/>
        <v>7.6581818181818173</v>
      </c>
      <c r="T191" s="301">
        <f t="shared" si="27"/>
        <v>7.5214285714285714</v>
      </c>
    </row>
    <row r="192" spans="1:20" s="31" customFormat="1" ht="47.25" outlineLevel="1" x14ac:dyDescent="0.25">
      <c r="A192" s="3" t="s">
        <v>53241</v>
      </c>
      <c r="B192" s="191" t="s">
        <v>53739</v>
      </c>
      <c r="C192" s="33" t="s">
        <v>53243</v>
      </c>
      <c r="D192" s="197"/>
      <c r="E192" s="32" t="s">
        <v>246</v>
      </c>
      <c r="F192" s="64" t="s">
        <v>83</v>
      </c>
      <c r="G192" s="34">
        <v>1320</v>
      </c>
      <c r="H192" s="34">
        <f t="shared" si="28"/>
        <v>22.843618571428571</v>
      </c>
      <c r="I192" s="35">
        <f t="shared" si="29"/>
        <v>30153.576514285713</v>
      </c>
      <c r="J192" s="61">
        <v>0</v>
      </c>
      <c r="K192" s="61">
        <v>142832.26555822295</v>
      </c>
      <c r="L192" s="61">
        <v>0</v>
      </c>
      <c r="M192" s="61">
        <v>0</v>
      </c>
      <c r="N192" s="39" t="s">
        <v>0</v>
      </c>
      <c r="O192" s="213">
        <f>VLOOKUP(N192,'Reajuste Atual'!$L$19:$M$25,2,FALSE)</f>
        <v>3.1053999999999999</v>
      </c>
      <c r="Q192" s="34">
        <v>7.79</v>
      </c>
      <c r="R192" s="304">
        <f t="shared" si="25"/>
        <v>5.5642857142857149</v>
      </c>
      <c r="S192" s="304">
        <f t="shared" si="26"/>
        <v>5.6654545454545451</v>
      </c>
      <c r="T192" s="301">
        <f t="shared" si="27"/>
        <v>5.5642857142857149</v>
      </c>
    </row>
    <row r="193" spans="1:20" s="31" customFormat="1" ht="31.5" outlineLevel="1" x14ac:dyDescent="0.25">
      <c r="A193" s="3" t="s">
        <v>53241</v>
      </c>
      <c r="B193" s="191" t="s">
        <v>53740</v>
      </c>
      <c r="C193" s="33" t="s">
        <v>53243</v>
      </c>
      <c r="D193" s="197"/>
      <c r="E193" s="32" t="s">
        <v>247</v>
      </c>
      <c r="F193" s="65" t="s">
        <v>43</v>
      </c>
      <c r="G193" s="34">
        <v>12</v>
      </c>
      <c r="H193" s="34">
        <f t="shared" si="28"/>
        <v>270.98572428571424</v>
      </c>
      <c r="I193" s="35">
        <f t="shared" si="29"/>
        <v>3251.8286914285709</v>
      </c>
      <c r="J193" s="55">
        <v>0</v>
      </c>
      <c r="K193" s="36">
        <v>0</v>
      </c>
      <c r="L193" s="36">
        <v>0</v>
      </c>
      <c r="M193" s="36">
        <v>0</v>
      </c>
      <c r="N193" s="39" t="s">
        <v>0</v>
      </c>
      <c r="O193" s="213">
        <f>VLOOKUP(N193,'Reajuste Atual'!$L$19:$M$25,2,FALSE)</f>
        <v>3.1053999999999999</v>
      </c>
      <c r="Q193" s="34">
        <v>92.41</v>
      </c>
      <c r="R193" s="304">
        <f t="shared" si="25"/>
        <v>66.007142857142853</v>
      </c>
      <c r="S193" s="304">
        <f t="shared" si="26"/>
        <v>67.207272727272724</v>
      </c>
      <c r="T193" s="301">
        <f t="shared" si="27"/>
        <v>66.007142857142853</v>
      </c>
    </row>
    <row r="194" spans="1:20" s="60" customFormat="1" ht="31.5" outlineLevel="1" x14ac:dyDescent="0.25">
      <c r="A194" s="3" t="s">
        <v>53241</v>
      </c>
      <c r="B194" s="191" t="s">
        <v>53741</v>
      </c>
      <c r="C194" s="33" t="s">
        <v>53243</v>
      </c>
      <c r="D194" s="197"/>
      <c r="E194" s="32" t="s">
        <v>248</v>
      </c>
      <c r="F194" s="65" t="s">
        <v>43</v>
      </c>
      <c r="G194" s="34">
        <v>12</v>
      </c>
      <c r="H194" s="34">
        <f t="shared" si="28"/>
        <v>270.98572428571424</v>
      </c>
      <c r="I194" s="35">
        <f t="shared" si="29"/>
        <v>3251.8286914285709</v>
      </c>
      <c r="J194" s="55">
        <v>0</v>
      </c>
      <c r="K194" s="55">
        <v>0</v>
      </c>
      <c r="L194" s="55">
        <v>0</v>
      </c>
      <c r="M194" s="55">
        <v>0</v>
      </c>
      <c r="N194" s="39" t="s">
        <v>0</v>
      </c>
      <c r="O194" s="213">
        <f>VLOOKUP(N194,'Reajuste Atual'!$L$19:$M$25,2,FALSE)</f>
        <v>3.1053999999999999</v>
      </c>
      <c r="P194" s="31"/>
      <c r="Q194" s="34">
        <v>92.41</v>
      </c>
      <c r="R194" s="304">
        <f t="shared" si="25"/>
        <v>66.007142857142853</v>
      </c>
      <c r="S194" s="304">
        <f t="shared" si="26"/>
        <v>67.207272727272724</v>
      </c>
      <c r="T194" s="301">
        <f t="shared" si="27"/>
        <v>66.007142857142853</v>
      </c>
    </row>
    <row r="195" spans="1:20" s="60" customFormat="1" ht="31.5" outlineLevel="1" x14ac:dyDescent="0.25">
      <c r="A195" s="3" t="s">
        <v>53241</v>
      </c>
      <c r="B195" s="191" t="s">
        <v>53742</v>
      </c>
      <c r="C195" s="33" t="s">
        <v>53243</v>
      </c>
      <c r="D195" s="197"/>
      <c r="E195" s="32" t="s">
        <v>249</v>
      </c>
      <c r="F195" s="65" t="s">
        <v>43</v>
      </c>
      <c r="G195" s="34">
        <v>75</v>
      </c>
      <c r="H195" s="34">
        <f t="shared" si="28"/>
        <v>270.98572428571424</v>
      </c>
      <c r="I195" s="35">
        <f t="shared" si="29"/>
        <v>20323.929321428568</v>
      </c>
      <c r="J195" s="55">
        <v>0</v>
      </c>
      <c r="K195" s="55">
        <v>142832.26555822295</v>
      </c>
      <c r="L195" s="55">
        <v>0</v>
      </c>
      <c r="M195" s="55">
        <v>0</v>
      </c>
      <c r="N195" s="39" t="s">
        <v>0</v>
      </c>
      <c r="O195" s="213">
        <f>VLOOKUP(N195,'Reajuste Atual'!$L$19:$M$25,2,FALSE)</f>
        <v>3.1053999999999999</v>
      </c>
      <c r="P195" s="31"/>
      <c r="Q195" s="34">
        <v>92.41</v>
      </c>
      <c r="R195" s="304">
        <f t="shared" si="25"/>
        <v>66.007142857142853</v>
      </c>
      <c r="S195" s="304">
        <f t="shared" si="26"/>
        <v>67.207272727272724</v>
      </c>
      <c r="T195" s="301">
        <f t="shared" si="27"/>
        <v>66.007142857142853</v>
      </c>
    </row>
    <row r="196" spans="1:20" s="31" customFormat="1" ht="31.5" outlineLevel="1" x14ac:dyDescent="0.25">
      <c r="A196" s="3" t="s">
        <v>53241</v>
      </c>
      <c r="B196" s="191" t="s">
        <v>53743</v>
      </c>
      <c r="C196" s="33" t="s">
        <v>53243</v>
      </c>
      <c r="D196" s="197"/>
      <c r="E196" s="32" t="s">
        <v>250</v>
      </c>
      <c r="F196" s="65" t="s">
        <v>43</v>
      </c>
      <c r="G196" s="34">
        <v>10</v>
      </c>
      <c r="H196" s="34">
        <f t="shared" si="28"/>
        <v>266.0885685714286</v>
      </c>
      <c r="I196" s="35">
        <f t="shared" si="29"/>
        <v>2660.885685714286</v>
      </c>
      <c r="J196" s="34">
        <v>0</v>
      </c>
      <c r="K196" s="35">
        <v>0</v>
      </c>
      <c r="L196" s="35">
        <v>0</v>
      </c>
      <c r="M196" s="35">
        <v>0</v>
      </c>
      <c r="N196" s="39" t="s">
        <v>0</v>
      </c>
      <c r="O196" s="213">
        <f>VLOOKUP(N196,'Reajuste Atual'!$L$19:$M$25,2,FALSE)</f>
        <v>3.1053999999999999</v>
      </c>
      <c r="Q196" s="34">
        <v>90.74</v>
      </c>
      <c r="R196" s="304">
        <f t="shared" si="25"/>
        <v>64.814285714285717</v>
      </c>
      <c r="S196" s="304">
        <f t="shared" si="26"/>
        <v>65.992727272727265</v>
      </c>
      <c r="T196" s="301">
        <f t="shared" si="27"/>
        <v>64.814285714285717</v>
      </c>
    </row>
    <row r="197" spans="1:20" s="31" customFormat="1" ht="31.5" outlineLevel="1" x14ac:dyDescent="0.25">
      <c r="A197" s="3" t="s">
        <v>53241</v>
      </c>
      <c r="B197" s="191" t="s">
        <v>53744</v>
      </c>
      <c r="C197" s="33" t="s">
        <v>53243</v>
      </c>
      <c r="D197" s="197"/>
      <c r="E197" s="32" t="s">
        <v>251</v>
      </c>
      <c r="F197" s="65" t="s">
        <v>43</v>
      </c>
      <c r="G197" s="34">
        <v>7</v>
      </c>
      <c r="H197" s="34">
        <f t="shared" si="28"/>
        <v>217.17566000000002</v>
      </c>
      <c r="I197" s="35">
        <f t="shared" si="29"/>
        <v>1520.2296200000001</v>
      </c>
      <c r="J197" s="34">
        <v>0</v>
      </c>
      <c r="K197" s="35">
        <v>0</v>
      </c>
      <c r="L197" s="35">
        <v>0</v>
      </c>
      <c r="M197" s="35">
        <v>0</v>
      </c>
      <c r="N197" s="39" t="s">
        <v>0</v>
      </c>
      <c r="O197" s="213">
        <f>VLOOKUP(N197,'Reajuste Atual'!$L$19:$M$25,2,FALSE)</f>
        <v>3.1053999999999999</v>
      </c>
      <c r="Q197" s="34">
        <v>74.06</v>
      </c>
      <c r="R197" s="304">
        <f t="shared" si="25"/>
        <v>52.900000000000006</v>
      </c>
      <c r="S197" s="304">
        <f t="shared" si="26"/>
        <v>53.861818181818187</v>
      </c>
      <c r="T197" s="301">
        <f t="shared" si="27"/>
        <v>52.900000000000006</v>
      </c>
    </row>
    <row r="198" spans="1:20" s="31" customFormat="1" outlineLevel="1" x14ac:dyDescent="0.25">
      <c r="A198" s="3" t="s">
        <v>53241</v>
      </c>
      <c r="B198" s="195" t="s">
        <v>53745</v>
      </c>
      <c r="C198" s="97"/>
      <c r="D198" s="201"/>
      <c r="E198" s="66" t="s">
        <v>252</v>
      </c>
      <c r="F198" s="64"/>
      <c r="G198" s="34"/>
      <c r="H198" s="34"/>
      <c r="I198" s="35"/>
      <c r="J198" s="34"/>
      <c r="K198" s="35"/>
      <c r="L198" s="35"/>
      <c r="M198" s="35"/>
      <c r="N198" s="39"/>
      <c r="O198" s="213"/>
      <c r="Q198" s="34"/>
      <c r="R198" s="304">
        <f t="shared" si="25"/>
        <v>0</v>
      </c>
      <c r="S198" s="304">
        <f t="shared" si="26"/>
        <v>0</v>
      </c>
      <c r="T198" s="301">
        <f t="shared" si="27"/>
        <v>0</v>
      </c>
    </row>
    <row r="199" spans="1:20" s="31" customFormat="1" ht="31.5" outlineLevel="1" x14ac:dyDescent="0.25">
      <c r="A199" s="3" t="s">
        <v>53241</v>
      </c>
      <c r="B199" s="191" t="s">
        <v>53746</v>
      </c>
      <c r="C199" s="33" t="s">
        <v>53243</v>
      </c>
      <c r="D199" s="197"/>
      <c r="E199" s="32" t="s">
        <v>253</v>
      </c>
      <c r="F199" s="64" t="s">
        <v>83</v>
      </c>
      <c r="G199" s="34">
        <v>10</v>
      </c>
      <c r="H199" s="34">
        <f t="shared" si="28"/>
        <v>4.6332371428571433</v>
      </c>
      <c r="I199" s="35">
        <f t="shared" si="29"/>
        <v>46.332371428571435</v>
      </c>
      <c r="J199" s="34">
        <v>67.89</v>
      </c>
      <c r="K199" s="35">
        <v>1355.7632999999998</v>
      </c>
      <c r="L199" s="35">
        <v>0</v>
      </c>
      <c r="M199" s="35">
        <v>0</v>
      </c>
      <c r="N199" s="39" t="s">
        <v>0</v>
      </c>
      <c r="O199" s="213">
        <f>VLOOKUP(N199,'Reajuste Atual'!$L$19:$M$25,2,FALSE)</f>
        <v>3.1053999999999999</v>
      </c>
      <c r="Q199" s="34">
        <v>1.58</v>
      </c>
      <c r="R199" s="304">
        <f t="shared" si="25"/>
        <v>1.1285714285714288</v>
      </c>
      <c r="S199" s="304">
        <f t="shared" si="26"/>
        <v>1.1490909090909092</v>
      </c>
      <c r="T199" s="301">
        <f t="shared" si="27"/>
        <v>1.1285714285714288</v>
      </c>
    </row>
    <row r="200" spans="1:20" s="31" customFormat="1" outlineLevel="1" x14ac:dyDescent="0.25">
      <c r="A200" s="3" t="s">
        <v>53241</v>
      </c>
      <c r="B200" s="191" t="s">
        <v>53747</v>
      </c>
      <c r="C200" s="33" t="s">
        <v>53243</v>
      </c>
      <c r="D200" s="197"/>
      <c r="E200" s="32" t="s">
        <v>254</v>
      </c>
      <c r="F200" s="65" t="s">
        <v>43</v>
      </c>
      <c r="G200" s="34">
        <v>10</v>
      </c>
      <c r="H200" s="34">
        <f t="shared" si="28"/>
        <v>1.6421600000000003</v>
      </c>
      <c r="I200" s="35">
        <f>G200*H200</f>
        <v>16.421600000000002</v>
      </c>
      <c r="J200" s="34">
        <v>0</v>
      </c>
      <c r="K200" s="35">
        <v>0</v>
      </c>
      <c r="L200" s="35">
        <v>0</v>
      </c>
      <c r="M200" s="35">
        <v>0</v>
      </c>
      <c r="N200" s="39" t="s">
        <v>0</v>
      </c>
      <c r="O200" s="213">
        <f>VLOOKUP(N200,'Reajuste Atual'!$L$19:$M$25,2,FALSE)</f>
        <v>3.1053999999999999</v>
      </c>
      <c r="Q200" s="34">
        <v>0.56000000000000005</v>
      </c>
      <c r="R200" s="304">
        <f t="shared" si="25"/>
        <v>0.40000000000000008</v>
      </c>
      <c r="S200" s="304">
        <f t="shared" si="26"/>
        <v>0.40727272727272729</v>
      </c>
      <c r="T200" s="301">
        <f t="shared" si="27"/>
        <v>0.40000000000000008</v>
      </c>
    </row>
    <row r="201" spans="1:20" s="31" customFormat="1" outlineLevel="1" x14ac:dyDescent="0.25">
      <c r="A201" s="3" t="s">
        <v>53241</v>
      </c>
      <c r="B201" s="195" t="s">
        <v>53748</v>
      </c>
      <c r="C201" s="97"/>
      <c r="D201" s="201"/>
      <c r="E201" s="66" t="s">
        <v>255</v>
      </c>
      <c r="F201" s="64"/>
      <c r="G201" s="34"/>
      <c r="H201" s="34"/>
      <c r="I201" s="35"/>
      <c r="J201" s="34"/>
      <c r="K201" s="35"/>
      <c r="L201" s="35"/>
      <c r="M201" s="35"/>
      <c r="N201" s="39"/>
      <c r="O201" s="213"/>
      <c r="Q201" s="34"/>
      <c r="R201" s="304">
        <f t="shared" si="25"/>
        <v>0</v>
      </c>
      <c r="S201" s="304">
        <f t="shared" si="26"/>
        <v>0</v>
      </c>
      <c r="T201" s="301">
        <f t="shared" si="27"/>
        <v>0</v>
      </c>
    </row>
    <row r="202" spans="1:20" s="31" customFormat="1" ht="47.25" outlineLevel="1" x14ac:dyDescent="0.25">
      <c r="A202" s="3" t="s">
        <v>53241</v>
      </c>
      <c r="B202" s="191" t="s">
        <v>53749</v>
      </c>
      <c r="C202" s="33" t="s">
        <v>53243</v>
      </c>
      <c r="D202" s="197"/>
      <c r="E202" s="32" t="s">
        <v>256</v>
      </c>
      <c r="F202" s="64" t="s">
        <v>83</v>
      </c>
      <c r="G202" s="34">
        <v>1310</v>
      </c>
      <c r="H202" s="34">
        <f t="shared" si="28"/>
        <v>53.604794285714291</v>
      </c>
      <c r="I202" s="35">
        <f t="shared" ref="I202:I213" si="30">G202*H202</f>
        <v>70222.280514285725</v>
      </c>
      <c r="J202" s="34">
        <v>0</v>
      </c>
      <c r="K202" s="35">
        <v>0</v>
      </c>
      <c r="L202" s="35">
        <v>0</v>
      </c>
      <c r="M202" s="35">
        <v>0</v>
      </c>
      <c r="N202" s="39" t="s">
        <v>0</v>
      </c>
      <c r="O202" s="213">
        <f>VLOOKUP(N202,'Reajuste Atual'!$L$19:$M$25,2,FALSE)</f>
        <v>3.1053999999999999</v>
      </c>
      <c r="Q202" s="34">
        <v>18.28</v>
      </c>
      <c r="R202" s="304">
        <f t="shared" si="25"/>
        <v>13.057142857142859</v>
      </c>
      <c r="S202" s="304">
        <f t="shared" si="26"/>
        <v>13.294545454545455</v>
      </c>
      <c r="T202" s="301">
        <f t="shared" si="27"/>
        <v>13.057142857142859</v>
      </c>
    </row>
    <row r="203" spans="1:20" s="31" customFormat="1" ht="47.25" outlineLevel="1" x14ac:dyDescent="0.25">
      <c r="A203" s="3" t="s">
        <v>53241</v>
      </c>
      <c r="B203" s="191" t="s">
        <v>53750</v>
      </c>
      <c r="C203" s="33" t="s">
        <v>53243</v>
      </c>
      <c r="D203" s="197"/>
      <c r="E203" s="32" t="s">
        <v>257</v>
      </c>
      <c r="F203" s="64" t="s">
        <v>83</v>
      </c>
      <c r="G203" s="34">
        <v>1320</v>
      </c>
      <c r="H203" s="34">
        <f t="shared" si="28"/>
        <v>45.364670000000004</v>
      </c>
      <c r="I203" s="35">
        <f t="shared" si="30"/>
        <v>59881.364400000006</v>
      </c>
      <c r="J203" s="34">
        <v>0</v>
      </c>
      <c r="K203" s="35">
        <v>0</v>
      </c>
      <c r="L203" s="35">
        <v>0</v>
      </c>
      <c r="M203" s="35">
        <v>0</v>
      </c>
      <c r="N203" s="39" t="s">
        <v>0</v>
      </c>
      <c r="O203" s="213">
        <f>VLOOKUP(N203,'Reajuste Atual'!$L$19:$M$25,2,FALSE)</f>
        <v>3.1053999999999999</v>
      </c>
      <c r="Q203" s="34">
        <v>15.47</v>
      </c>
      <c r="R203" s="304">
        <f t="shared" si="25"/>
        <v>11.05</v>
      </c>
      <c r="S203" s="304">
        <f t="shared" si="26"/>
        <v>11.250909090909092</v>
      </c>
      <c r="T203" s="301">
        <f t="shared" si="27"/>
        <v>11.05</v>
      </c>
    </row>
    <row r="204" spans="1:20" s="31" customFormat="1" ht="47.25" outlineLevel="1" x14ac:dyDescent="0.25">
      <c r="A204" s="3" t="s">
        <v>53241</v>
      </c>
      <c r="B204" s="191" t="s">
        <v>53751</v>
      </c>
      <c r="C204" s="33" t="s">
        <v>53243</v>
      </c>
      <c r="D204" s="197"/>
      <c r="E204" s="32" t="s">
        <v>258</v>
      </c>
      <c r="F204" s="64" t="s">
        <v>83</v>
      </c>
      <c r="G204" s="34">
        <v>140</v>
      </c>
      <c r="H204" s="34">
        <f t="shared" si="28"/>
        <v>29.910771428571426</v>
      </c>
      <c r="I204" s="35">
        <f t="shared" si="30"/>
        <v>4187.5079999999998</v>
      </c>
      <c r="J204" s="34">
        <v>0</v>
      </c>
      <c r="K204" s="35">
        <v>0</v>
      </c>
      <c r="L204" s="35">
        <v>0</v>
      </c>
      <c r="M204" s="35">
        <v>0</v>
      </c>
      <c r="N204" s="39" t="s">
        <v>0</v>
      </c>
      <c r="O204" s="213">
        <f>VLOOKUP(N204,'Reajuste Atual'!$L$19:$M$25,2,FALSE)</f>
        <v>3.1053999999999999</v>
      </c>
      <c r="Q204" s="34">
        <v>10.199999999999999</v>
      </c>
      <c r="R204" s="304">
        <f t="shared" si="25"/>
        <v>7.2857142857142856</v>
      </c>
      <c r="S204" s="304">
        <f t="shared" si="26"/>
        <v>7.418181818181818</v>
      </c>
      <c r="T204" s="301">
        <f t="shared" si="27"/>
        <v>7.2857142857142856</v>
      </c>
    </row>
    <row r="205" spans="1:20" s="31" customFormat="1" ht="63" x14ac:dyDescent="0.25">
      <c r="A205" s="3" t="s">
        <v>53241</v>
      </c>
      <c r="B205" s="191" t="s">
        <v>53752</v>
      </c>
      <c r="C205" s="33" t="s">
        <v>53243</v>
      </c>
      <c r="D205" s="197"/>
      <c r="E205" s="32" t="s">
        <v>259</v>
      </c>
      <c r="F205" s="64" t="s">
        <v>83</v>
      </c>
      <c r="G205" s="34">
        <v>150</v>
      </c>
      <c r="H205" s="34">
        <f t="shared" si="28"/>
        <v>14.163630000000001</v>
      </c>
      <c r="I205" s="35">
        <f t="shared" si="30"/>
        <v>2124.5445</v>
      </c>
      <c r="J205" s="43">
        <v>0</v>
      </c>
      <c r="K205" s="43">
        <v>0</v>
      </c>
      <c r="L205" s="43">
        <v>0</v>
      </c>
      <c r="M205" s="43">
        <v>0</v>
      </c>
      <c r="N205" s="39" t="s">
        <v>0</v>
      </c>
      <c r="O205" s="213">
        <f>VLOOKUP(N205,'Reajuste Atual'!$L$19:$M$25,2,FALSE)</f>
        <v>3.1053999999999999</v>
      </c>
      <c r="Q205" s="34">
        <v>4.83</v>
      </c>
      <c r="R205" s="304">
        <f t="shared" si="25"/>
        <v>3.45</v>
      </c>
      <c r="S205" s="304">
        <f t="shared" si="26"/>
        <v>3.5127272727272727</v>
      </c>
      <c r="T205" s="301">
        <f t="shared" si="27"/>
        <v>3.45</v>
      </c>
    </row>
    <row r="206" spans="1:20" s="31" customFormat="1" ht="63" outlineLevel="1" x14ac:dyDescent="0.25">
      <c r="A206" s="3" t="s">
        <v>53241</v>
      </c>
      <c r="B206" s="191" t="s">
        <v>53753</v>
      </c>
      <c r="C206" s="33" t="s">
        <v>53243</v>
      </c>
      <c r="D206" s="197"/>
      <c r="E206" s="32" t="s">
        <v>260</v>
      </c>
      <c r="F206" s="64" t="s">
        <v>83</v>
      </c>
      <c r="G206" s="34">
        <v>150</v>
      </c>
      <c r="H206" s="34">
        <f t="shared" si="28"/>
        <v>8.650664285714285</v>
      </c>
      <c r="I206" s="35">
        <f t="shared" si="30"/>
        <v>1297.5996428571427</v>
      </c>
      <c r="J206" s="61">
        <v>0</v>
      </c>
      <c r="K206" s="61">
        <v>0</v>
      </c>
      <c r="L206" s="61">
        <v>0</v>
      </c>
      <c r="M206" s="61">
        <v>0</v>
      </c>
      <c r="N206" s="39" t="s">
        <v>0</v>
      </c>
      <c r="O206" s="213">
        <f>VLOOKUP(N206,'Reajuste Atual'!$L$19:$M$25,2,FALSE)</f>
        <v>3.1053999999999999</v>
      </c>
      <c r="Q206" s="34">
        <v>2.95</v>
      </c>
      <c r="R206" s="304">
        <f t="shared" si="25"/>
        <v>2.1071428571428572</v>
      </c>
      <c r="S206" s="304">
        <f t="shared" si="26"/>
        <v>2.1454545454545455</v>
      </c>
      <c r="T206" s="301">
        <f t="shared" si="27"/>
        <v>2.1071428571428572</v>
      </c>
    </row>
    <row r="207" spans="1:20" s="31" customFormat="1" ht="63" outlineLevel="1" x14ac:dyDescent="0.25">
      <c r="A207" s="3" t="s">
        <v>53241</v>
      </c>
      <c r="B207" s="191" t="s">
        <v>53754</v>
      </c>
      <c r="C207" s="33" t="s">
        <v>53243</v>
      </c>
      <c r="D207" s="197"/>
      <c r="E207" s="32" t="s">
        <v>261</v>
      </c>
      <c r="F207" s="64" t="s">
        <v>83</v>
      </c>
      <c r="G207" s="34">
        <v>250</v>
      </c>
      <c r="H207" s="34">
        <f t="shared" si="28"/>
        <v>7.594990000000001</v>
      </c>
      <c r="I207" s="35">
        <f t="shared" si="30"/>
        <v>1898.7475000000002</v>
      </c>
      <c r="J207" s="34">
        <v>0</v>
      </c>
      <c r="K207" s="35">
        <v>0</v>
      </c>
      <c r="L207" s="35">
        <v>0</v>
      </c>
      <c r="M207" s="35">
        <v>0</v>
      </c>
      <c r="N207" s="39" t="s">
        <v>0</v>
      </c>
      <c r="O207" s="213">
        <f>VLOOKUP(N207,'Reajuste Atual'!$L$19:$M$25,2,FALSE)</f>
        <v>3.1053999999999999</v>
      </c>
      <c r="Q207" s="34">
        <v>2.59</v>
      </c>
      <c r="R207" s="304">
        <f t="shared" si="25"/>
        <v>1.85</v>
      </c>
      <c r="S207" s="304">
        <f t="shared" si="26"/>
        <v>1.8836363636363636</v>
      </c>
      <c r="T207" s="301">
        <f t="shared" si="27"/>
        <v>1.85</v>
      </c>
    </row>
    <row r="208" spans="1:20" s="31" customFormat="1" ht="63" outlineLevel="1" x14ac:dyDescent="0.25">
      <c r="A208" s="3" t="s">
        <v>53241</v>
      </c>
      <c r="B208" s="191" t="s">
        <v>53755</v>
      </c>
      <c r="C208" s="33" t="s">
        <v>53243</v>
      </c>
      <c r="D208" s="197"/>
      <c r="E208" s="32" t="s">
        <v>262</v>
      </c>
      <c r="F208" s="64" t="s">
        <v>83</v>
      </c>
      <c r="G208" s="34">
        <v>250</v>
      </c>
      <c r="H208" s="34">
        <f t="shared" si="28"/>
        <v>6.3633699999999997</v>
      </c>
      <c r="I208" s="35">
        <f t="shared" si="30"/>
        <v>1590.8425</v>
      </c>
      <c r="J208" s="34">
        <v>0</v>
      </c>
      <c r="K208" s="35">
        <v>0</v>
      </c>
      <c r="L208" s="35">
        <v>0</v>
      </c>
      <c r="M208" s="35">
        <v>0</v>
      </c>
      <c r="N208" s="39" t="s">
        <v>0</v>
      </c>
      <c r="O208" s="213">
        <f>VLOOKUP(N208,'Reajuste Atual'!$L$19:$M$25,2,FALSE)</f>
        <v>3.1053999999999999</v>
      </c>
      <c r="Q208" s="34">
        <v>2.17</v>
      </c>
      <c r="R208" s="304">
        <f t="shared" si="25"/>
        <v>1.55</v>
      </c>
      <c r="S208" s="304">
        <f t="shared" si="26"/>
        <v>1.5781818181818181</v>
      </c>
      <c r="T208" s="301">
        <f t="shared" si="27"/>
        <v>1.55</v>
      </c>
    </row>
    <row r="209" spans="1:20" s="31" customFormat="1" ht="63" outlineLevel="1" x14ac:dyDescent="0.25">
      <c r="A209" s="3" t="s">
        <v>53241</v>
      </c>
      <c r="B209" s="191" t="s">
        <v>53756</v>
      </c>
      <c r="C209" s="33" t="s">
        <v>53243</v>
      </c>
      <c r="D209" s="197"/>
      <c r="E209" s="32" t="s">
        <v>263</v>
      </c>
      <c r="F209" s="64" t="s">
        <v>83</v>
      </c>
      <c r="G209" s="34">
        <v>75</v>
      </c>
      <c r="H209" s="34">
        <f t="shared" si="28"/>
        <v>5.307695714285714</v>
      </c>
      <c r="I209" s="35">
        <f t="shared" si="30"/>
        <v>398.07717857142853</v>
      </c>
      <c r="J209" s="34">
        <v>0</v>
      </c>
      <c r="K209" s="35">
        <v>0</v>
      </c>
      <c r="L209" s="35">
        <v>0</v>
      </c>
      <c r="M209" s="35">
        <v>0</v>
      </c>
      <c r="N209" s="39" t="s">
        <v>0</v>
      </c>
      <c r="O209" s="213">
        <f>VLOOKUP(N209,'Reajuste Atual'!$L$19:$M$25,2,FALSE)</f>
        <v>3.1053999999999999</v>
      </c>
      <c r="Q209" s="34">
        <v>1.81</v>
      </c>
      <c r="R209" s="304">
        <f t="shared" si="25"/>
        <v>1.2928571428571429</v>
      </c>
      <c r="S209" s="304">
        <f t="shared" si="26"/>
        <v>1.3163636363636364</v>
      </c>
      <c r="T209" s="301">
        <f t="shared" si="27"/>
        <v>1.2928571428571429</v>
      </c>
    </row>
    <row r="210" spans="1:20" s="31" customFormat="1" ht="63" outlineLevel="1" x14ac:dyDescent="0.25">
      <c r="A210" s="3" t="s">
        <v>53241</v>
      </c>
      <c r="B210" s="191" t="s">
        <v>53757</v>
      </c>
      <c r="C210" s="33" t="s">
        <v>53243</v>
      </c>
      <c r="D210" s="197"/>
      <c r="E210" s="32" t="s">
        <v>264</v>
      </c>
      <c r="F210" s="64" t="s">
        <v>83</v>
      </c>
      <c r="G210" s="34">
        <v>100</v>
      </c>
      <c r="H210" s="34">
        <f t="shared" si="28"/>
        <v>4.6332371428571433</v>
      </c>
      <c r="I210" s="35">
        <f t="shared" si="30"/>
        <v>463.32371428571435</v>
      </c>
      <c r="J210" s="34">
        <v>0</v>
      </c>
      <c r="K210" s="35">
        <v>0</v>
      </c>
      <c r="L210" s="35">
        <v>0</v>
      </c>
      <c r="M210" s="35">
        <v>0</v>
      </c>
      <c r="N210" s="39" t="s">
        <v>0</v>
      </c>
      <c r="O210" s="213">
        <f>VLOOKUP(N210,'Reajuste Atual'!$L$19:$M$25,2,FALSE)</f>
        <v>3.1053999999999999</v>
      </c>
      <c r="Q210" s="34">
        <v>1.58</v>
      </c>
      <c r="R210" s="304">
        <f t="shared" si="25"/>
        <v>1.1285714285714288</v>
      </c>
      <c r="S210" s="304">
        <f t="shared" si="26"/>
        <v>1.1490909090909092</v>
      </c>
      <c r="T210" s="301">
        <f t="shared" si="27"/>
        <v>1.1285714285714288</v>
      </c>
    </row>
    <row r="211" spans="1:20" s="31" customFormat="1" ht="31.5" outlineLevel="1" x14ac:dyDescent="0.25">
      <c r="A211" s="3" t="s">
        <v>53241</v>
      </c>
      <c r="B211" s="191" t="s">
        <v>53758</v>
      </c>
      <c r="C211" s="33" t="s">
        <v>53243</v>
      </c>
      <c r="D211" s="197"/>
      <c r="E211" s="32" t="s">
        <v>265</v>
      </c>
      <c r="F211" s="64" t="s">
        <v>83</v>
      </c>
      <c r="G211" s="34">
        <v>200</v>
      </c>
      <c r="H211" s="34">
        <f t="shared" si="28"/>
        <v>3.1963471428571433</v>
      </c>
      <c r="I211" s="35">
        <f t="shared" si="30"/>
        <v>639.26942857142865</v>
      </c>
      <c r="J211" s="34">
        <v>0</v>
      </c>
      <c r="K211" s="35">
        <v>0</v>
      </c>
      <c r="L211" s="35">
        <v>0</v>
      </c>
      <c r="M211" s="35">
        <v>0</v>
      </c>
      <c r="N211" s="39" t="s">
        <v>0</v>
      </c>
      <c r="O211" s="213">
        <f>VLOOKUP(N211,'Reajuste Atual'!$L$19:$M$25,2,FALSE)</f>
        <v>3.1053999999999999</v>
      </c>
      <c r="Q211" s="34">
        <v>1.0900000000000001</v>
      </c>
      <c r="R211" s="304">
        <f t="shared" si="25"/>
        <v>0.77857142857142869</v>
      </c>
      <c r="S211" s="304">
        <f t="shared" si="26"/>
        <v>0.79272727272727284</v>
      </c>
      <c r="T211" s="301">
        <f t="shared" si="27"/>
        <v>0.77857142857142869</v>
      </c>
    </row>
    <row r="212" spans="1:20" s="31" customFormat="1" outlineLevel="1" x14ac:dyDescent="0.25">
      <c r="A212" s="3" t="s">
        <v>53241</v>
      </c>
      <c r="B212" s="191" t="s">
        <v>53759</v>
      </c>
      <c r="C212" s="33" t="s">
        <v>53243</v>
      </c>
      <c r="D212" s="197"/>
      <c r="E212" s="32" t="s">
        <v>266</v>
      </c>
      <c r="F212" s="33" t="s">
        <v>83</v>
      </c>
      <c r="G212" s="34">
        <v>420</v>
      </c>
      <c r="H212" s="34">
        <f t="shared" si="28"/>
        <v>37.065897142857146</v>
      </c>
      <c r="I212" s="35">
        <f t="shared" si="30"/>
        <v>15567.676800000001</v>
      </c>
      <c r="J212" s="34">
        <v>0</v>
      </c>
      <c r="K212" s="35">
        <v>0</v>
      </c>
      <c r="L212" s="35">
        <v>0</v>
      </c>
      <c r="M212" s="35">
        <v>0</v>
      </c>
      <c r="N212" s="39" t="s">
        <v>0</v>
      </c>
      <c r="O212" s="213">
        <f>VLOOKUP(N212,'Reajuste Atual'!$L$19:$M$25,2,FALSE)</f>
        <v>3.1053999999999999</v>
      </c>
      <c r="Q212" s="34">
        <v>12.64</v>
      </c>
      <c r="R212" s="304">
        <f t="shared" si="25"/>
        <v>9.0285714285714302</v>
      </c>
      <c r="S212" s="304">
        <f t="shared" si="26"/>
        <v>9.1927272727272733</v>
      </c>
      <c r="T212" s="301">
        <f t="shared" si="27"/>
        <v>9.0285714285714302</v>
      </c>
    </row>
    <row r="213" spans="1:20" s="31" customFormat="1" outlineLevel="1" x14ac:dyDescent="0.25">
      <c r="A213" s="3" t="s">
        <v>53241</v>
      </c>
      <c r="B213" s="191" t="s">
        <v>53760</v>
      </c>
      <c r="C213" s="33" t="s">
        <v>53243</v>
      </c>
      <c r="D213" s="197"/>
      <c r="E213" s="32" t="s">
        <v>267</v>
      </c>
      <c r="F213" s="33" t="s">
        <v>83</v>
      </c>
      <c r="G213" s="34">
        <v>120</v>
      </c>
      <c r="H213" s="34">
        <f t="shared" si="28"/>
        <v>41.435215714285718</v>
      </c>
      <c r="I213" s="35">
        <f t="shared" si="30"/>
        <v>4972.2258857142861</v>
      </c>
      <c r="J213" s="34">
        <v>0</v>
      </c>
      <c r="K213" s="35">
        <v>0</v>
      </c>
      <c r="L213" s="35">
        <v>0</v>
      </c>
      <c r="M213" s="35">
        <v>0</v>
      </c>
      <c r="N213" s="39" t="s">
        <v>0</v>
      </c>
      <c r="O213" s="213">
        <f>VLOOKUP(N213,'Reajuste Atual'!$L$19:$M$25,2,FALSE)</f>
        <v>3.1053999999999999</v>
      </c>
      <c r="Q213" s="34">
        <v>14.13</v>
      </c>
      <c r="R213" s="304">
        <f t="shared" si="25"/>
        <v>10.092857142857143</v>
      </c>
      <c r="S213" s="304">
        <f t="shared" si="26"/>
        <v>10.276363636363637</v>
      </c>
      <c r="T213" s="301">
        <f t="shared" si="27"/>
        <v>10.092857142857143</v>
      </c>
    </row>
    <row r="214" spans="1:20" s="31" customFormat="1" outlineLevel="1" x14ac:dyDescent="0.25">
      <c r="A214" s="3" t="s">
        <v>53241</v>
      </c>
      <c r="B214" s="195" t="s">
        <v>53761</v>
      </c>
      <c r="C214" s="97"/>
      <c r="D214" s="201"/>
      <c r="E214" s="66" t="s">
        <v>268</v>
      </c>
      <c r="F214" s="64"/>
      <c r="G214" s="34"/>
      <c r="H214" s="34"/>
      <c r="I214" s="35"/>
      <c r="J214" s="34"/>
      <c r="K214" s="35"/>
      <c r="L214" s="35"/>
      <c r="M214" s="35"/>
      <c r="N214" s="39"/>
      <c r="O214" s="213"/>
      <c r="Q214" s="34"/>
      <c r="R214" s="304">
        <f t="shared" si="25"/>
        <v>0</v>
      </c>
      <c r="S214" s="304">
        <f t="shared" si="26"/>
        <v>0</v>
      </c>
      <c r="T214" s="301">
        <f t="shared" si="27"/>
        <v>0</v>
      </c>
    </row>
    <row r="215" spans="1:20" s="31" customFormat="1" ht="31.5" outlineLevel="1" x14ac:dyDescent="0.25">
      <c r="A215" s="3" t="s">
        <v>53241</v>
      </c>
      <c r="B215" s="191" t="s">
        <v>53762</v>
      </c>
      <c r="C215" s="33" t="s">
        <v>53243</v>
      </c>
      <c r="D215" s="197"/>
      <c r="E215" s="32" t="s">
        <v>253</v>
      </c>
      <c r="F215" s="64" t="s">
        <v>83</v>
      </c>
      <c r="G215" s="34">
        <v>24</v>
      </c>
      <c r="H215" s="34">
        <f t="shared" si="28"/>
        <v>4.6332371428571433</v>
      </c>
      <c r="I215" s="35">
        <f>G215*H215</f>
        <v>111.19769142857143</v>
      </c>
      <c r="J215" s="34">
        <v>0</v>
      </c>
      <c r="K215" s="35">
        <v>0</v>
      </c>
      <c r="L215" s="35">
        <v>0</v>
      </c>
      <c r="M215" s="35">
        <v>0</v>
      </c>
      <c r="N215" s="39" t="s">
        <v>0</v>
      </c>
      <c r="O215" s="213">
        <f>VLOOKUP(N215,'Reajuste Atual'!$L$19:$M$25,2,FALSE)</f>
        <v>3.1053999999999999</v>
      </c>
      <c r="Q215" s="34">
        <v>1.58</v>
      </c>
      <c r="R215" s="304">
        <f t="shared" si="25"/>
        <v>1.1285714285714288</v>
      </c>
      <c r="S215" s="304">
        <f t="shared" si="26"/>
        <v>1.1490909090909092</v>
      </c>
      <c r="T215" s="301">
        <f t="shared" si="27"/>
        <v>1.1285714285714288</v>
      </c>
    </row>
    <row r="216" spans="1:20" s="31" customFormat="1" outlineLevel="1" x14ac:dyDescent="0.25">
      <c r="A216" s="3" t="s">
        <v>53241</v>
      </c>
      <c r="B216" s="191" t="s">
        <v>53763</v>
      </c>
      <c r="C216" s="33" t="s">
        <v>53243</v>
      </c>
      <c r="D216" s="197"/>
      <c r="E216" s="32" t="s">
        <v>226</v>
      </c>
      <c r="F216" s="65" t="s">
        <v>43</v>
      </c>
      <c r="G216" s="34">
        <v>4</v>
      </c>
      <c r="H216" s="34">
        <f t="shared" si="28"/>
        <v>1.6421600000000003</v>
      </c>
      <c r="I216" s="35">
        <f>G216*H216</f>
        <v>6.5686400000000011</v>
      </c>
      <c r="J216" s="34">
        <v>0</v>
      </c>
      <c r="K216" s="35">
        <v>0</v>
      </c>
      <c r="L216" s="35">
        <v>0</v>
      </c>
      <c r="M216" s="35">
        <v>0</v>
      </c>
      <c r="N216" s="39" t="s">
        <v>0</v>
      </c>
      <c r="O216" s="213">
        <f>VLOOKUP(N216,'Reajuste Atual'!$L$19:$M$25,2,FALSE)</f>
        <v>3.1053999999999999</v>
      </c>
      <c r="Q216" s="34">
        <v>0.56000000000000005</v>
      </c>
      <c r="R216" s="304">
        <f t="shared" si="25"/>
        <v>0.40000000000000008</v>
      </c>
      <c r="S216" s="304">
        <f t="shared" si="26"/>
        <v>0.40727272727272729</v>
      </c>
      <c r="T216" s="301">
        <f t="shared" si="27"/>
        <v>0.40000000000000008</v>
      </c>
    </row>
    <row r="217" spans="1:20" s="31" customFormat="1" outlineLevel="1" x14ac:dyDescent="0.25">
      <c r="A217" s="3" t="s">
        <v>53241</v>
      </c>
      <c r="B217" s="195" t="s">
        <v>53764</v>
      </c>
      <c r="C217" s="97"/>
      <c r="D217" s="201"/>
      <c r="E217" s="66" t="s">
        <v>269</v>
      </c>
      <c r="F217" s="64"/>
      <c r="G217" s="34"/>
      <c r="H217" s="34"/>
      <c r="I217" s="35"/>
      <c r="J217" s="47"/>
      <c r="K217" s="47"/>
      <c r="L217" s="47"/>
      <c r="M217" s="47"/>
      <c r="N217" s="39"/>
      <c r="O217" s="213"/>
      <c r="Q217" s="34"/>
      <c r="R217" s="304">
        <f t="shared" si="25"/>
        <v>0</v>
      </c>
      <c r="S217" s="304">
        <f t="shared" si="26"/>
        <v>0</v>
      </c>
      <c r="T217" s="301">
        <f t="shared" si="27"/>
        <v>0</v>
      </c>
    </row>
    <row r="218" spans="1:20" s="31" customFormat="1" outlineLevel="1" x14ac:dyDescent="0.25">
      <c r="A218" s="3" t="s">
        <v>53241</v>
      </c>
      <c r="B218" s="195" t="s">
        <v>53765</v>
      </c>
      <c r="C218" s="97"/>
      <c r="D218" s="201"/>
      <c r="E218" s="66" t="s">
        <v>270</v>
      </c>
      <c r="F218" s="64"/>
      <c r="G218" s="34"/>
      <c r="H218" s="34"/>
      <c r="I218" s="35"/>
      <c r="J218" s="34"/>
      <c r="K218" s="35"/>
      <c r="L218" s="35"/>
      <c r="M218" s="35"/>
      <c r="N218" s="39"/>
      <c r="O218" s="213"/>
      <c r="Q218" s="34"/>
      <c r="R218" s="304">
        <f t="shared" si="25"/>
        <v>0</v>
      </c>
      <c r="S218" s="304">
        <f t="shared" si="26"/>
        <v>0</v>
      </c>
      <c r="T218" s="301">
        <f t="shared" si="27"/>
        <v>0</v>
      </c>
    </row>
    <row r="219" spans="1:20" s="31" customFormat="1" outlineLevel="1" x14ac:dyDescent="0.25">
      <c r="A219" s="3" t="s">
        <v>53241</v>
      </c>
      <c r="B219" s="191" t="s">
        <v>53766</v>
      </c>
      <c r="C219" s="33" t="s">
        <v>53243</v>
      </c>
      <c r="D219" s="197"/>
      <c r="E219" s="32" t="s">
        <v>271</v>
      </c>
      <c r="F219" s="65" t="s">
        <v>43</v>
      </c>
      <c r="G219" s="34">
        <v>28</v>
      </c>
      <c r="H219" s="34">
        <f t="shared" ref="H219:H282" si="31">T219+(T219*O219)</f>
        <v>36.010222857142864</v>
      </c>
      <c r="I219" s="35">
        <f t="shared" ref="I219:I241" si="32">G219*H219</f>
        <v>1008.2862400000001</v>
      </c>
      <c r="J219" s="34">
        <v>0</v>
      </c>
      <c r="K219" s="35">
        <v>0</v>
      </c>
      <c r="L219" s="35">
        <v>0</v>
      </c>
      <c r="M219" s="35">
        <v>0</v>
      </c>
      <c r="N219" s="39" t="s">
        <v>0</v>
      </c>
      <c r="O219" s="213">
        <f>VLOOKUP(N219,'Reajuste Atual'!$L$19:$M$25,2,FALSE)</f>
        <v>3.1053999999999999</v>
      </c>
      <c r="Q219" s="34">
        <v>12.28</v>
      </c>
      <c r="R219" s="304">
        <f t="shared" si="25"/>
        <v>8.7714285714285722</v>
      </c>
      <c r="S219" s="304">
        <f t="shared" si="26"/>
        <v>8.9309090909090898</v>
      </c>
      <c r="T219" s="301">
        <f t="shared" si="27"/>
        <v>8.7714285714285722</v>
      </c>
    </row>
    <row r="220" spans="1:20" s="31" customFormat="1" outlineLevel="1" x14ac:dyDescent="0.25">
      <c r="A220" s="3" t="s">
        <v>53241</v>
      </c>
      <c r="B220" s="191" t="s">
        <v>53767</v>
      </c>
      <c r="C220" s="33" t="s">
        <v>53243</v>
      </c>
      <c r="D220" s="197"/>
      <c r="E220" s="32" t="s">
        <v>272</v>
      </c>
      <c r="F220" s="65" t="s">
        <v>43</v>
      </c>
      <c r="G220" s="34">
        <v>30</v>
      </c>
      <c r="H220" s="34">
        <f t="shared" si="31"/>
        <v>3.0790500000000005</v>
      </c>
      <c r="I220" s="35">
        <f t="shared" si="32"/>
        <v>92.371500000000012</v>
      </c>
      <c r="J220" s="34">
        <v>0</v>
      </c>
      <c r="K220" s="35">
        <v>0</v>
      </c>
      <c r="L220" s="35">
        <v>0</v>
      </c>
      <c r="M220" s="35">
        <v>0</v>
      </c>
      <c r="N220" s="39" t="s">
        <v>0</v>
      </c>
      <c r="O220" s="213">
        <f>VLOOKUP(N220,'Reajuste Atual'!$L$19:$M$25,2,FALSE)</f>
        <v>3.1053999999999999</v>
      </c>
      <c r="Q220" s="34">
        <v>1.05</v>
      </c>
      <c r="R220" s="304">
        <f t="shared" si="25"/>
        <v>0.75000000000000011</v>
      </c>
      <c r="S220" s="304">
        <f t="shared" si="26"/>
        <v>0.76363636363636367</v>
      </c>
      <c r="T220" s="301">
        <f t="shared" si="27"/>
        <v>0.75000000000000011</v>
      </c>
    </row>
    <row r="221" spans="1:20" s="31" customFormat="1" outlineLevel="1" x14ac:dyDescent="0.25">
      <c r="A221" s="3" t="s">
        <v>53241</v>
      </c>
      <c r="B221" s="191" t="s">
        <v>53768</v>
      </c>
      <c r="C221" s="33" t="s">
        <v>53243</v>
      </c>
      <c r="D221" s="197"/>
      <c r="E221" s="32" t="s">
        <v>273</v>
      </c>
      <c r="F221" s="65" t="s">
        <v>43</v>
      </c>
      <c r="G221" s="34">
        <v>2</v>
      </c>
      <c r="H221" s="34">
        <f t="shared" si="31"/>
        <v>30.878472857142857</v>
      </c>
      <c r="I221" s="35">
        <f t="shared" si="32"/>
        <v>61.756945714285713</v>
      </c>
      <c r="J221" s="34">
        <v>0</v>
      </c>
      <c r="K221" s="35">
        <v>0</v>
      </c>
      <c r="L221" s="35">
        <v>0</v>
      </c>
      <c r="M221" s="35">
        <v>0</v>
      </c>
      <c r="N221" s="39" t="s">
        <v>0</v>
      </c>
      <c r="O221" s="213">
        <f>VLOOKUP(N221,'Reajuste Atual'!$L$19:$M$25,2,FALSE)</f>
        <v>3.1053999999999999</v>
      </c>
      <c r="Q221" s="34">
        <v>10.53</v>
      </c>
      <c r="R221" s="304">
        <f t="shared" si="25"/>
        <v>7.5214285714285714</v>
      </c>
      <c r="S221" s="304">
        <f t="shared" si="26"/>
        <v>7.6581818181818173</v>
      </c>
      <c r="T221" s="301">
        <f t="shared" si="27"/>
        <v>7.5214285714285714</v>
      </c>
    </row>
    <row r="222" spans="1:20" s="31" customFormat="1" outlineLevel="1" x14ac:dyDescent="0.25">
      <c r="A222" s="3" t="s">
        <v>53241</v>
      </c>
      <c r="B222" s="191" t="s">
        <v>53769</v>
      </c>
      <c r="C222" s="33" t="s">
        <v>53243</v>
      </c>
      <c r="D222" s="197"/>
      <c r="E222" s="32" t="s">
        <v>274</v>
      </c>
      <c r="F222" s="65" t="s">
        <v>43</v>
      </c>
      <c r="G222" s="34">
        <v>2</v>
      </c>
      <c r="H222" s="34">
        <f t="shared" si="31"/>
        <v>2.0526999999999997</v>
      </c>
      <c r="I222" s="35">
        <f t="shared" si="32"/>
        <v>4.1053999999999995</v>
      </c>
      <c r="J222" s="34">
        <v>0</v>
      </c>
      <c r="K222" s="35">
        <v>0</v>
      </c>
      <c r="L222" s="35">
        <v>0</v>
      </c>
      <c r="M222" s="35">
        <v>0</v>
      </c>
      <c r="N222" s="39" t="s">
        <v>0</v>
      </c>
      <c r="O222" s="213">
        <f>VLOOKUP(N222,'Reajuste Atual'!$L$19:$M$25,2,FALSE)</f>
        <v>3.1053999999999999</v>
      </c>
      <c r="Q222" s="34">
        <v>0.7</v>
      </c>
      <c r="R222" s="304">
        <f t="shared" si="25"/>
        <v>0.5</v>
      </c>
      <c r="S222" s="304">
        <f t="shared" si="26"/>
        <v>0.50909090909090904</v>
      </c>
      <c r="T222" s="301">
        <f t="shared" si="27"/>
        <v>0.5</v>
      </c>
    </row>
    <row r="223" spans="1:20" s="31" customFormat="1" x14ac:dyDescent="0.25">
      <c r="A223" s="3" t="s">
        <v>53241</v>
      </c>
      <c r="B223" s="191" t="s">
        <v>53770</v>
      </c>
      <c r="C223" s="33" t="s">
        <v>53243</v>
      </c>
      <c r="D223" s="197"/>
      <c r="E223" s="32" t="s">
        <v>275</v>
      </c>
      <c r="F223" s="65" t="s">
        <v>43</v>
      </c>
      <c r="G223" s="34">
        <v>5</v>
      </c>
      <c r="H223" s="34">
        <f t="shared" si="31"/>
        <v>2.4632399999999999</v>
      </c>
      <c r="I223" s="35">
        <f t="shared" si="32"/>
        <v>12.316199999999998</v>
      </c>
      <c r="J223" s="43">
        <v>0</v>
      </c>
      <c r="K223" s="43">
        <v>3118033.8762170193</v>
      </c>
      <c r="L223" s="43">
        <v>0</v>
      </c>
      <c r="M223" s="43">
        <v>0</v>
      </c>
      <c r="N223" s="39" t="s">
        <v>0</v>
      </c>
      <c r="O223" s="213">
        <f>VLOOKUP(N223,'Reajuste Atual'!$L$19:$M$25,2,FALSE)</f>
        <v>3.1053999999999999</v>
      </c>
      <c r="Q223" s="34">
        <v>0.84</v>
      </c>
      <c r="R223" s="304">
        <f t="shared" si="25"/>
        <v>0.6</v>
      </c>
      <c r="S223" s="304">
        <f t="shared" si="26"/>
        <v>0.61090909090909085</v>
      </c>
      <c r="T223" s="301">
        <f t="shared" si="27"/>
        <v>0.6</v>
      </c>
    </row>
    <row r="224" spans="1:20" s="31" customFormat="1" outlineLevel="1" x14ac:dyDescent="0.25">
      <c r="A224" s="3" t="s">
        <v>53241</v>
      </c>
      <c r="B224" s="191" t="s">
        <v>53771</v>
      </c>
      <c r="C224" s="33" t="s">
        <v>53243</v>
      </c>
      <c r="D224" s="197"/>
      <c r="E224" s="32" t="s">
        <v>276</v>
      </c>
      <c r="F224" s="65" t="s">
        <v>43</v>
      </c>
      <c r="G224" s="34">
        <v>10</v>
      </c>
      <c r="H224" s="34">
        <f t="shared" si="31"/>
        <v>51.464121428571431</v>
      </c>
      <c r="I224" s="35">
        <f t="shared" si="32"/>
        <v>514.64121428571434</v>
      </c>
      <c r="J224" s="47">
        <v>0</v>
      </c>
      <c r="K224" s="47">
        <v>944142.22828425514</v>
      </c>
      <c r="L224" s="47">
        <v>0</v>
      </c>
      <c r="M224" s="47">
        <v>0</v>
      </c>
      <c r="N224" s="39" t="s">
        <v>0</v>
      </c>
      <c r="O224" s="213">
        <f>VLOOKUP(N224,'Reajuste Atual'!$L$19:$M$25,2,FALSE)</f>
        <v>3.1053999999999999</v>
      </c>
      <c r="Q224" s="34">
        <v>17.55</v>
      </c>
      <c r="R224" s="304">
        <f t="shared" si="25"/>
        <v>12.535714285714286</v>
      </c>
      <c r="S224" s="304">
        <f t="shared" si="26"/>
        <v>12.763636363636364</v>
      </c>
      <c r="T224" s="301">
        <f t="shared" si="27"/>
        <v>12.535714285714286</v>
      </c>
    </row>
    <row r="225" spans="1:20" s="31" customFormat="1" outlineLevel="1" x14ac:dyDescent="0.25">
      <c r="A225" s="3" t="s">
        <v>53241</v>
      </c>
      <c r="B225" s="191" t="s">
        <v>53772</v>
      </c>
      <c r="C225" s="33" t="s">
        <v>53243</v>
      </c>
      <c r="D225" s="197"/>
      <c r="E225" s="32" t="s">
        <v>277</v>
      </c>
      <c r="F225" s="65" t="s">
        <v>43</v>
      </c>
      <c r="G225" s="34">
        <v>5</v>
      </c>
      <c r="H225" s="34">
        <f t="shared" si="31"/>
        <v>20.585648571428571</v>
      </c>
      <c r="I225" s="35">
        <f t="shared" si="32"/>
        <v>102.92824285714286</v>
      </c>
      <c r="J225" s="55">
        <v>0</v>
      </c>
      <c r="K225" s="55">
        <v>921377.83828425512</v>
      </c>
      <c r="L225" s="55">
        <v>0</v>
      </c>
      <c r="M225" s="55">
        <v>0</v>
      </c>
      <c r="N225" s="39" t="s">
        <v>0</v>
      </c>
      <c r="O225" s="213">
        <f>VLOOKUP(N225,'Reajuste Atual'!$L$19:$M$25,2,FALSE)</f>
        <v>3.1053999999999999</v>
      </c>
      <c r="Q225" s="34">
        <v>7.02</v>
      </c>
      <c r="R225" s="304">
        <f t="shared" si="25"/>
        <v>5.0142857142857142</v>
      </c>
      <c r="S225" s="304">
        <f t="shared" si="26"/>
        <v>5.1054545454545455</v>
      </c>
      <c r="T225" s="301">
        <f t="shared" si="27"/>
        <v>5.0142857142857142</v>
      </c>
    </row>
    <row r="226" spans="1:20" s="31" customFormat="1" outlineLevel="1" x14ac:dyDescent="0.25">
      <c r="A226" s="3" t="s">
        <v>53241</v>
      </c>
      <c r="B226" s="191" t="s">
        <v>53773</v>
      </c>
      <c r="C226" s="33" t="s">
        <v>53243</v>
      </c>
      <c r="D226" s="197"/>
      <c r="E226" s="32" t="s">
        <v>278</v>
      </c>
      <c r="F226" s="65" t="s">
        <v>43</v>
      </c>
      <c r="G226" s="34">
        <v>4</v>
      </c>
      <c r="H226" s="34">
        <f t="shared" si="31"/>
        <v>2.4632399999999999</v>
      </c>
      <c r="I226" s="35">
        <f t="shared" si="32"/>
        <v>9.8529599999999995</v>
      </c>
      <c r="J226" s="34">
        <v>904.4757908436053</v>
      </c>
      <c r="K226" s="35">
        <v>5010.7923030735737</v>
      </c>
      <c r="L226" s="35">
        <v>0</v>
      </c>
      <c r="M226" s="35">
        <v>0</v>
      </c>
      <c r="N226" s="39" t="s">
        <v>0</v>
      </c>
      <c r="O226" s="213">
        <f>VLOOKUP(N226,'Reajuste Atual'!$L$19:$M$25,2,FALSE)</f>
        <v>3.1053999999999999</v>
      </c>
      <c r="Q226" s="34">
        <v>0.84</v>
      </c>
      <c r="R226" s="304">
        <f t="shared" si="25"/>
        <v>0.6</v>
      </c>
      <c r="S226" s="304">
        <f t="shared" si="26"/>
        <v>0.61090909090909085</v>
      </c>
      <c r="T226" s="301">
        <f t="shared" si="27"/>
        <v>0.6</v>
      </c>
    </row>
    <row r="227" spans="1:20" s="31" customFormat="1" outlineLevel="1" x14ac:dyDescent="0.25">
      <c r="A227" s="3" t="s">
        <v>53241</v>
      </c>
      <c r="B227" s="191" t="s">
        <v>53774</v>
      </c>
      <c r="C227" s="33" t="s">
        <v>53243</v>
      </c>
      <c r="D227" s="197"/>
      <c r="E227" s="32" t="s">
        <v>279</v>
      </c>
      <c r="F227" s="65" t="s">
        <v>43</v>
      </c>
      <c r="G227" s="34">
        <v>5</v>
      </c>
      <c r="H227" s="34">
        <f t="shared" si="31"/>
        <v>30.878472857142857</v>
      </c>
      <c r="I227" s="35">
        <f t="shared" si="32"/>
        <v>154.39236428571428</v>
      </c>
      <c r="J227" s="34">
        <v>0</v>
      </c>
      <c r="K227" s="35">
        <v>0</v>
      </c>
      <c r="L227" s="35">
        <v>0</v>
      </c>
      <c r="M227" s="35">
        <v>0</v>
      </c>
      <c r="N227" s="39" t="s">
        <v>0</v>
      </c>
      <c r="O227" s="213">
        <f>VLOOKUP(N227,'Reajuste Atual'!$L$19:$M$25,2,FALSE)</f>
        <v>3.1053999999999999</v>
      </c>
      <c r="Q227" s="34">
        <v>10.53</v>
      </c>
      <c r="R227" s="304">
        <f t="shared" si="25"/>
        <v>7.5214285714285714</v>
      </c>
      <c r="S227" s="304">
        <f t="shared" si="26"/>
        <v>7.6581818181818173</v>
      </c>
      <c r="T227" s="301">
        <f t="shared" si="27"/>
        <v>7.5214285714285714</v>
      </c>
    </row>
    <row r="228" spans="1:20" s="31" customFormat="1" outlineLevel="1" x14ac:dyDescent="0.25">
      <c r="A228" s="3" t="s">
        <v>53241</v>
      </c>
      <c r="B228" s="191" t="s">
        <v>53775</v>
      </c>
      <c r="C228" s="33" t="s">
        <v>53243</v>
      </c>
      <c r="D228" s="197"/>
      <c r="E228" s="32" t="s">
        <v>280</v>
      </c>
      <c r="F228" s="65" t="s">
        <v>43</v>
      </c>
      <c r="G228" s="34">
        <v>4</v>
      </c>
      <c r="H228" s="34">
        <f t="shared" si="31"/>
        <v>20.585648571428571</v>
      </c>
      <c r="I228" s="35">
        <f t="shared" si="32"/>
        <v>82.342594285714284</v>
      </c>
      <c r="J228" s="34">
        <v>1.7</v>
      </c>
      <c r="K228" s="35">
        <v>12.6</v>
      </c>
      <c r="L228" s="35">
        <v>0</v>
      </c>
      <c r="M228" s="35">
        <v>0</v>
      </c>
      <c r="N228" s="39" t="s">
        <v>0</v>
      </c>
      <c r="O228" s="213">
        <f>VLOOKUP(N228,'Reajuste Atual'!$L$19:$M$25,2,FALSE)</f>
        <v>3.1053999999999999</v>
      </c>
      <c r="Q228" s="34">
        <v>7.02</v>
      </c>
      <c r="R228" s="304">
        <f t="shared" si="25"/>
        <v>5.0142857142857142</v>
      </c>
      <c r="S228" s="304">
        <f t="shared" si="26"/>
        <v>5.1054545454545455</v>
      </c>
      <c r="T228" s="301">
        <f t="shared" si="27"/>
        <v>5.0142857142857142</v>
      </c>
    </row>
    <row r="229" spans="1:20" s="31" customFormat="1" outlineLevel="1" x14ac:dyDescent="0.25">
      <c r="A229" s="3" t="s">
        <v>53241</v>
      </c>
      <c r="B229" s="191" t="s">
        <v>53776</v>
      </c>
      <c r="C229" s="33" t="s">
        <v>53243</v>
      </c>
      <c r="D229" s="197"/>
      <c r="E229" s="32" t="s">
        <v>281</v>
      </c>
      <c r="F229" s="65" t="s">
        <v>43</v>
      </c>
      <c r="G229" s="34">
        <v>3</v>
      </c>
      <c r="H229" s="34">
        <f t="shared" si="31"/>
        <v>16.304302857142858</v>
      </c>
      <c r="I229" s="35">
        <f t="shared" si="32"/>
        <v>48.912908571428574</v>
      </c>
      <c r="J229" s="34">
        <v>0</v>
      </c>
      <c r="K229" s="35">
        <v>0</v>
      </c>
      <c r="L229" s="35">
        <v>0</v>
      </c>
      <c r="M229" s="35">
        <v>0</v>
      </c>
      <c r="N229" s="39" t="s">
        <v>0</v>
      </c>
      <c r="O229" s="213">
        <f>VLOOKUP(N229,'Reajuste Atual'!$L$19:$M$25,2,FALSE)</f>
        <v>3.1053999999999999</v>
      </c>
      <c r="Q229" s="34">
        <v>5.56</v>
      </c>
      <c r="R229" s="304">
        <f t="shared" si="25"/>
        <v>3.9714285714285715</v>
      </c>
      <c r="S229" s="304">
        <f t="shared" si="26"/>
        <v>4.043636363636363</v>
      </c>
      <c r="T229" s="301">
        <f t="shared" si="27"/>
        <v>3.9714285714285715</v>
      </c>
    </row>
    <row r="230" spans="1:20" s="31" customFormat="1" outlineLevel="1" x14ac:dyDescent="0.25">
      <c r="A230" s="3" t="s">
        <v>53241</v>
      </c>
      <c r="B230" s="191" t="s">
        <v>53777</v>
      </c>
      <c r="C230" s="33" t="s">
        <v>53243</v>
      </c>
      <c r="D230" s="197"/>
      <c r="E230" s="32" t="s">
        <v>183</v>
      </c>
      <c r="F230" s="65" t="s">
        <v>43</v>
      </c>
      <c r="G230" s="34">
        <v>45</v>
      </c>
      <c r="H230" s="34">
        <f t="shared" si="31"/>
        <v>11.788362857142857</v>
      </c>
      <c r="I230" s="35">
        <f t="shared" si="32"/>
        <v>530.47632857142855</v>
      </c>
      <c r="J230" s="34">
        <v>1542</v>
      </c>
      <c r="K230" s="35">
        <v>29698.920000000002</v>
      </c>
      <c r="L230" s="35">
        <v>0</v>
      </c>
      <c r="M230" s="35">
        <v>0</v>
      </c>
      <c r="N230" s="39" t="s">
        <v>0</v>
      </c>
      <c r="O230" s="213">
        <f>VLOOKUP(N230,'Reajuste Atual'!$L$19:$M$25,2,FALSE)</f>
        <v>3.1053999999999999</v>
      </c>
      <c r="Q230" s="34">
        <v>4.0199999999999996</v>
      </c>
      <c r="R230" s="304">
        <f t="shared" si="25"/>
        <v>2.8714285714285714</v>
      </c>
      <c r="S230" s="304">
        <f t="shared" si="26"/>
        <v>2.9236363636363634</v>
      </c>
      <c r="T230" s="301">
        <f t="shared" si="27"/>
        <v>2.8714285714285714</v>
      </c>
    </row>
    <row r="231" spans="1:20" s="31" customFormat="1" outlineLevel="1" x14ac:dyDescent="0.25">
      <c r="A231" s="3" t="s">
        <v>53241</v>
      </c>
      <c r="B231" s="191" t="s">
        <v>53778</v>
      </c>
      <c r="C231" s="33" t="s">
        <v>53243</v>
      </c>
      <c r="D231" s="197"/>
      <c r="E231" s="32" t="s">
        <v>184</v>
      </c>
      <c r="F231" s="65" t="s">
        <v>43</v>
      </c>
      <c r="G231" s="34">
        <v>45</v>
      </c>
      <c r="H231" s="34">
        <f t="shared" si="31"/>
        <v>11.788362857142857</v>
      </c>
      <c r="I231" s="35">
        <f t="shared" si="32"/>
        <v>530.47632857142855</v>
      </c>
      <c r="J231" s="34">
        <v>2060.5619999999981</v>
      </c>
      <c r="K231" s="35">
        <v>13929.397720000001</v>
      </c>
      <c r="L231" s="35">
        <v>0</v>
      </c>
      <c r="M231" s="35">
        <v>0</v>
      </c>
      <c r="N231" s="39" t="s">
        <v>0</v>
      </c>
      <c r="O231" s="213">
        <f>VLOOKUP(N231,'Reajuste Atual'!$L$19:$M$25,2,FALSE)</f>
        <v>3.1053999999999999</v>
      </c>
      <c r="Q231" s="34">
        <v>4.0199999999999996</v>
      </c>
      <c r="R231" s="304">
        <f t="shared" si="25"/>
        <v>2.8714285714285714</v>
      </c>
      <c r="S231" s="304">
        <f t="shared" si="26"/>
        <v>2.9236363636363634</v>
      </c>
      <c r="T231" s="301">
        <f t="shared" si="27"/>
        <v>2.8714285714285714</v>
      </c>
    </row>
    <row r="232" spans="1:20" s="31" customFormat="1" outlineLevel="1" x14ac:dyDescent="0.25">
      <c r="A232" s="3" t="s">
        <v>53241</v>
      </c>
      <c r="B232" s="191" t="s">
        <v>53779</v>
      </c>
      <c r="C232" s="33" t="s">
        <v>53243</v>
      </c>
      <c r="D232" s="197"/>
      <c r="E232" s="32" t="s">
        <v>185</v>
      </c>
      <c r="F232" s="65" t="s">
        <v>43</v>
      </c>
      <c r="G232" s="34">
        <v>45</v>
      </c>
      <c r="H232" s="34">
        <f t="shared" si="31"/>
        <v>10.703364285714287</v>
      </c>
      <c r="I232" s="35">
        <f t="shared" si="32"/>
        <v>481.65139285714292</v>
      </c>
      <c r="J232" s="34">
        <v>1048.9679999999983</v>
      </c>
      <c r="K232" s="35">
        <v>22919.950000000004</v>
      </c>
      <c r="L232" s="35">
        <v>0</v>
      </c>
      <c r="M232" s="35">
        <v>0</v>
      </c>
      <c r="N232" s="39" t="s">
        <v>0</v>
      </c>
      <c r="O232" s="213">
        <f>VLOOKUP(N232,'Reajuste Atual'!$L$19:$M$25,2,FALSE)</f>
        <v>3.1053999999999999</v>
      </c>
      <c r="Q232" s="34">
        <v>3.65</v>
      </c>
      <c r="R232" s="304">
        <f t="shared" si="25"/>
        <v>2.6071428571428572</v>
      </c>
      <c r="S232" s="304">
        <f t="shared" si="26"/>
        <v>2.6545454545454543</v>
      </c>
      <c r="T232" s="301">
        <f t="shared" si="27"/>
        <v>2.6071428571428572</v>
      </c>
    </row>
    <row r="233" spans="1:20" s="31" customFormat="1" outlineLevel="1" x14ac:dyDescent="0.25">
      <c r="A233" s="3" t="s">
        <v>53241</v>
      </c>
      <c r="B233" s="191" t="s">
        <v>53780</v>
      </c>
      <c r="C233" s="33" t="s">
        <v>53243</v>
      </c>
      <c r="D233" s="197"/>
      <c r="E233" s="32" t="s">
        <v>186</v>
      </c>
      <c r="F233" s="65" t="s">
        <v>43</v>
      </c>
      <c r="G233" s="34">
        <v>30</v>
      </c>
      <c r="H233" s="34">
        <f t="shared" si="31"/>
        <v>11.260525714285713</v>
      </c>
      <c r="I233" s="35">
        <f t="shared" si="32"/>
        <v>337.8157714285714</v>
      </c>
      <c r="J233" s="34">
        <v>0</v>
      </c>
      <c r="K233" s="35">
        <v>0</v>
      </c>
      <c r="L233" s="35">
        <v>0</v>
      </c>
      <c r="M233" s="35">
        <v>0</v>
      </c>
      <c r="N233" s="39" t="s">
        <v>0</v>
      </c>
      <c r="O233" s="213">
        <f>VLOOKUP(N233,'Reajuste Atual'!$L$19:$M$25,2,FALSE)</f>
        <v>3.1053999999999999</v>
      </c>
      <c r="Q233" s="34">
        <v>3.84</v>
      </c>
      <c r="R233" s="304">
        <f t="shared" si="25"/>
        <v>2.7428571428571429</v>
      </c>
      <c r="S233" s="304">
        <f t="shared" si="26"/>
        <v>2.7927272727272725</v>
      </c>
      <c r="T233" s="301">
        <f t="shared" si="27"/>
        <v>2.7428571428571429</v>
      </c>
    </row>
    <row r="234" spans="1:20" s="31" customFormat="1" outlineLevel="1" x14ac:dyDescent="0.25">
      <c r="A234" s="3" t="s">
        <v>53241</v>
      </c>
      <c r="B234" s="191" t="s">
        <v>53781</v>
      </c>
      <c r="C234" s="33" t="s">
        <v>53243</v>
      </c>
      <c r="D234" s="197"/>
      <c r="E234" s="32" t="s">
        <v>282</v>
      </c>
      <c r="F234" s="64" t="s">
        <v>283</v>
      </c>
      <c r="G234" s="34">
        <v>840</v>
      </c>
      <c r="H234" s="34">
        <f t="shared" si="31"/>
        <v>13.547820000000002</v>
      </c>
      <c r="I234" s="35">
        <f t="shared" si="32"/>
        <v>11380.168800000001</v>
      </c>
      <c r="J234" s="34">
        <v>1252.2149999999983</v>
      </c>
      <c r="K234" s="35">
        <v>18808.27</v>
      </c>
      <c r="L234" s="35">
        <v>0</v>
      </c>
      <c r="M234" s="35">
        <v>0</v>
      </c>
      <c r="N234" s="39" t="s">
        <v>0</v>
      </c>
      <c r="O234" s="213">
        <f>VLOOKUP(N234,'Reajuste Atual'!$L$19:$M$25,2,FALSE)</f>
        <v>3.1053999999999999</v>
      </c>
      <c r="Q234" s="34">
        <v>4.62</v>
      </c>
      <c r="R234" s="304">
        <f t="shared" si="25"/>
        <v>3.3000000000000003</v>
      </c>
      <c r="S234" s="304">
        <f t="shared" si="26"/>
        <v>3.36</v>
      </c>
      <c r="T234" s="301">
        <f t="shared" si="27"/>
        <v>3.3000000000000003</v>
      </c>
    </row>
    <row r="235" spans="1:20" s="31" customFormat="1" outlineLevel="1" x14ac:dyDescent="0.25">
      <c r="A235" s="3" t="s">
        <v>53241</v>
      </c>
      <c r="B235" s="191" t="s">
        <v>53782</v>
      </c>
      <c r="C235" s="33" t="s">
        <v>53243</v>
      </c>
      <c r="D235" s="197"/>
      <c r="E235" s="32" t="s">
        <v>284</v>
      </c>
      <c r="F235" s="64" t="s">
        <v>283</v>
      </c>
      <c r="G235" s="34">
        <v>12</v>
      </c>
      <c r="H235" s="34">
        <f t="shared" si="31"/>
        <v>16.920112857142854</v>
      </c>
      <c r="I235" s="35">
        <f t="shared" si="32"/>
        <v>203.04135428571425</v>
      </c>
      <c r="J235" s="34">
        <v>1237.0679999999982</v>
      </c>
      <c r="K235" s="35">
        <v>5838.96</v>
      </c>
      <c r="L235" s="35">
        <v>0</v>
      </c>
      <c r="M235" s="35">
        <v>0</v>
      </c>
      <c r="N235" s="39" t="s">
        <v>0</v>
      </c>
      <c r="O235" s="213">
        <f>VLOOKUP(N235,'Reajuste Atual'!$L$19:$M$25,2,FALSE)</f>
        <v>3.1053999999999999</v>
      </c>
      <c r="Q235" s="34">
        <v>5.77</v>
      </c>
      <c r="R235" s="304">
        <f t="shared" si="25"/>
        <v>4.121428571428571</v>
      </c>
      <c r="S235" s="304">
        <f t="shared" si="26"/>
        <v>4.1963636363636363</v>
      </c>
      <c r="T235" s="301">
        <f t="shared" si="27"/>
        <v>4.121428571428571</v>
      </c>
    </row>
    <row r="236" spans="1:20" s="31" customFormat="1" outlineLevel="1" x14ac:dyDescent="0.25">
      <c r="A236" s="3" t="s">
        <v>53241</v>
      </c>
      <c r="B236" s="191" t="s">
        <v>53783</v>
      </c>
      <c r="C236" s="33" t="s">
        <v>53243</v>
      </c>
      <c r="D236" s="197"/>
      <c r="E236" s="32" t="s">
        <v>285</v>
      </c>
      <c r="F236" s="64" t="s">
        <v>83</v>
      </c>
      <c r="G236" s="34">
        <v>1200</v>
      </c>
      <c r="H236" s="34">
        <f t="shared" si="31"/>
        <v>0.90905285714285722</v>
      </c>
      <c r="I236" s="35">
        <f t="shared" si="32"/>
        <v>1090.8634285714286</v>
      </c>
      <c r="J236" s="34">
        <v>7103.768</v>
      </c>
      <c r="K236" s="35">
        <v>34161.04648934077</v>
      </c>
      <c r="L236" s="35">
        <v>0</v>
      </c>
      <c r="M236" s="35">
        <v>0</v>
      </c>
      <c r="N236" s="39" t="s">
        <v>0</v>
      </c>
      <c r="O236" s="213">
        <f>VLOOKUP(N236,'Reajuste Atual'!$L$19:$M$25,2,FALSE)</f>
        <v>3.1053999999999999</v>
      </c>
      <c r="Q236" s="34">
        <v>0.31</v>
      </c>
      <c r="R236" s="304">
        <f t="shared" si="25"/>
        <v>0.22142857142857145</v>
      </c>
      <c r="S236" s="304">
        <f t="shared" si="26"/>
        <v>0.22545454545454546</v>
      </c>
      <c r="T236" s="301">
        <f t="shared" si="27"/>
        <v>0.22142857142857145</v>
      </c>
    </row>
    <row r="237" spans="1:20" s="31" customFormat="1" outlineLevel="1" x14ac:dyDescent="0.25">
      <c r="A237" s="3" t="s">
        <v>53241</v>
      </c>
      <c r="B237" s="191" t="s">
        <v>53784</v>
      </c>
      <c r="C237" s="33" t="s">
        <v>53243</v>
      </c>
      <c r="D237" s="197"/>
      <c r="E237" s="32" t="s">
        <v>286</v>
      </c>
      <c r="F237" s="64" t="s">
        <v>83</v>
      </c>
      <c r="G237" s="34">
        <v>180</v>
      </c>
      <c r="H237" s="34">
        <f t="shared" si="31"/>
        <v>1.2609442857142859</v>
      </c>
      <c r="I237" s="35">
        <f t="shared" si="32"/>
        <v>226.96997142857145</v>
      </c>
      <c r="J237" s="34">
        <v>0</v>
      </c>
      <c r="K237" s="35">
        <v>0</v>
      </c>
      <c r="L237" s="35">
        <v>0</v>
      </c>
      <c r="M237" s="35">
        <v>0</v>
      </c>
      <c r="N237" s="39" t="s">
        <v>0</v>
      </c>
      <c r="O237" s="213">
        <f>VLOOKUP(N237,'Reajuste Atual'!$L$19:$M$25,2,FALSE)</f>
        <v>3.1053999999999999</v>
      </c>
      <c r="Q237" s="34">
        <v>0.43</v>
      </c>
      <c r="R237" s="304">
        <f t="shared" si="25"/>
        <v>0.30714285714285716</v>
      </c>
      <c r="S237" s="304">
        <f t="shared" si="26"/>
        <v>0.31272727272727274</v>
      </c>
      <c r="T237" s="301">
        <f t="shared" si="27"/>
        <v>0.30714285714285716</v>
      </c>
    </row>
    <row r="238" spans="1:20" s="31" customFormat="1" outlineLevel="1" x14ac:dyDescent="0.25">
      <c r="A238" s="3" t="s">
        <v>53241</v>
      </c>
      <c r="B238" s="191" t="s">
        <v>53785</v>
      </c>
      <c r="C238" s="33" t="s">
        <v>53243</v>
      </c>
      <c r="D238" s="197"/>
      <c r="E238" s="32" t="s">
        <v>287</v>
      </c>
      <c r="F238" s="64" t="s">
        <v>283</v>
      </c>
      <c r="G238" s="34">
        <v>30</v>
      </c>
      <c r="H238" s="34">
        <f t="shared" si="31"/>
        <v>62.020864285714282</v>
      </c>
      <c r="I238" s="35">
        <f t="shared" si="32"/>
        <v>1860.6259285714284</v>
      </c>
      <c r="J238" s="34">
        <v>16.39</v>
      </c>
      <c r="K238" s="35">
        <v>2140.04</v>
      </c>
      <c r="L238" s="35">
        <v>0</v>
      </c>
      <c r="M238" s="35">
        <v>0</v>
      </c>
      <c r="N238" s="39" t="s">
        <v>0</v>
      </c>
      <c r="O238" s="213">
        <f>VLOOKUP(N238,'Reajuste Atual'!$L$19:$M$25,2,FALSE)</f>
        <v>3.1053999999999999</v>
      </c>
      <c r="Q238" s="34">
        <v>21.15</v>
      </c>
      <c r="R238" s="304">
        <f t="shared" si="25"/>
        <v>15.107142857142858</v>
      </c>
      <c r="S238" s="304">
        <f t="shared" si="26"/>
        <v>15.381818181818181</v>
      </c>
      <c r="T238" s="301">
        <f t="shared" si="27"/>
        <v>15.107142857142858</v>
      </c>
    </row>
    <row r="239" spans="1:20" s="31" customFormat="1" outlineLevel="1" x14ac:dyDescent="0.25">
      <c r="A239" s="3" t="s">
        <v>53241</v>
      </c>
      <c r="B239" s="191" t="s">
        <v>53786</v>
      </c>
      <c r="C239" s="33" t="s">
        <v>53243</v>
      </c>
      <c r="D239" s="197"/>
      <c r="E239" s="32" t="s">
        <v>288</v>
      </c>
      <c r="F239" s="64" t="s">
        <v>283</v>
      </c>
      <c r="G239" s="34">
        <v>300</v>
      </c>
      <c r="H239" s="34">
        <f t="shared" si="31"/>
        <v>15.365925714285716</v>
      </c>
      <c r="I239" s="35">
        <f t="shared" si="32"/>
        <v>4609.7777142857149</v>
      </c>
      <c r="J239" s="55">
        <v>0</v>
      </c>
      <c r="K239" s="53">
        <v>7255.36</v>
      </c>
      <c r="L239" s="53">
        <v>0</v>
      </c>
      <c r="M239" s="53">
        <v>0</v>
      </c>
      <c r="N239" s="39" t="s">
        <v>0</v>
      </c>
      <c r="O239" s="213">
        <f>VLOOKUP(N239,'Reajuste Atual'!$L$19:$M$25,2,FALSE)</f>
        <v>3.1053999999999999</v>
      </c>
      <c r="Q239" s="34">
        <v>5.24</v>
      </c>
      <c r="R239" s="304">
        <f t="shared" si="25"/>
        <v>3.7428571428571433</v>
      </c>
      <c r="S239" s="304">
        <f t="shared" si="26"/>
        <v>3.810909090909091</v>
      </c>
      <c r="T239" s="301">
        <f t="shared" si="27"/>
        <v>3.7428571428571433</v>
      </c>
    </row>
    <row r="240" spans="1:20" s="31" customFormat="1" outlineLevel="1" x14ac:dyDescent="0.25">
      <c r="A240" s="3" t="s">
        <v>53241</v>
      </c>
      <c r="B240" s="191" t="s">
        <v>53787</v>
      </c>
      <c r="C240" s="33" t="s">
        <v>53243</v>
      </c>
      <c r="D240" s="197"/>
      <c r="E240" s="32" t="s">
        <v>289</v>
      </c>
      <c r="F240" s="64" t="s">
        <v>283</v>
      </c>
      <c r="G240" s="34">
        <v>300</v>
      </c>
      <c r="H240" s="34">
        <f t="shared" si="31"/>
        <v>2.0526999999999997</v>
      </c>
      <c r="I240" s="35">
        <f t="shared" si="32"/>
        <v>615.80999999999995</v>
      </c>
      <c r="J240" s="34">
        <v>0</v>
      </c>
      <c r="K240" s="35">
        <v>0</v>
      </c>
      <c r="L240" s="35">
        <v>0</v>
      </c>
      <c r="M240" s="35">
        <v>0</v>
      </c>
      <c r="N240" s="39" t="s">
        <v>0</v>
      </c>
      <c r="O240" s="213">
        <f>VLOOKUP(N240,'Reajuste Atual'!$L$19:$M$25,2,FALSE)</f>
        <v>3.1053999999999999</v>
      </c>
      <c r="Q240" s="34">
        <v>0.7</v>
      </c>
      <c r="R240" s="304">
        <f t="shared" si="25"/>
        <v>0.5</v>
      </c>
      <c r="S240" s="304">
        <f t="shared" si="26"/>
        <v>0.50909090909090904</v>
      </c>
      <c r="T240" s="301">
        <f t="shared" si="27"/>
        <v>0.5</v>
      </c>
    </row>
    <row r="241" spans="1:20" s="31" customFormat="1" outlineLevel="1" x14ac:dyDescent="0.25">
      <c r="A241" s="3" t="s">
        <v>53241</v>
      </c>
      <c r="B241" s="191" t="s">
        <v>53788</v>
      </c>
      <c r="C241" s="33" t="s">
        <v>53243</v>
      </c>
      <c r="D241" s="197"/>
      <c r="E241" s="32" t="s">
        <v>290</v>
      </c>
      <c r="F241" s="64" t="s">
        <v>283</v>
      </c>
      <c r="G241" s="34">
        <v>200</v>
      </c>
      <c r="H241" s="34">
        <f t="shared" si="31"/>
        <v>1.5248628571428571</v>
      </c>
      <c r="I241" s="35">
        <f t="shared" si="32"/>
        <v>304.97257142857143</v>
      </c>
      <c r="J241" s="55">
        <v>0</v>
      </c>
      <c r="K241" s="53">
        <v>15509.029999999999</v>
      </c>
      <c r="L241" s="53">
        <v>0</v>
      </c>
      <c r="M241" s="53">
        <v>0</v>
      </c>
      <c r="N241" s="39" t="s">
        <v>0</v>
      </c>
      <c r="O241" s="213">
        <f>VLOOKUP(N241,'Reajuste Atual'!$L$19:$M$25,2,FALSE)</f>
        <v>3.1053999999999999</v>
      </c>
      <c r="Q241" s="34">
        <v>0.52</v>
      </c>
      <c r="R241" s="304">
        <f t="shared" si="25"/>
        <v>0.37142857142857144</v>
      </c>
      <c r="S241" s="304">
        <f t="shared" si="26"/>
        <v>0.37818181818181817</v>
      </c>
      <c r="T241" s="301">
        <f t="shared" si="27"/>
        <v>0.37142857142857144</v>
      </c>
    </row>
    <row r="242" spans="1:20" s="31" customFormat="1" outlineLevel="1" x14ac:dyDescent="0.25">
      <c r="A242" s="3" t="s">
        <v>53241</v>
      </c>
      <c r="B242" s="195" t="s">
        <v>53789</v>
      </c>
      <c r="C242" s="97"/>
      <c r="D242" s="201"/>
      <c r="E242" s="66" t="s">
        <v>291</v>
      </c>
      <c r="F242" s="64"/>
      <c r="G242" s="34"/>
      <c r="H242" s="34"/>
      <c r="I242" s="35"/>
      <c r="J242" s="34"/>
      <c r="K242" s="35"/>
      <c r="L242" s="35"/>
      <c r="M242" s="35"/>
      <c r="N242" s="39"/>
      <c r="O242" s="213"/>
      <c r="Q242" s="34"/>
      <c r="R242" s="304">
        <f t="shared" si="25"/>
        <v>0</v>
      </c>
      <c r="S242" s="304">
        <f t="shared" si="26"/>
        <v>0</v>
      </c>
      <c r="T242" s="301">
        <f t="shared" si="27"/>
        <v>0</v>
      </c>
    </row>
    <row r="243" spans="1:20" s="31" customFormat="1" ht="31.5" outlineLevel="1" x14ac:dyDescent="0.25">
      <c r="A243" s="3" t="s">
        <v>53241</v>
      </c>
      <c r="B243" s="191" t="s">
        <v>53790</v>
      </c>
      <c r="C243" s="33" t="s">
        <v>53243</v>
      </c>
      <c r="D243" s="197"/>
      <c r="E243" s="32" t="s">
        <v>292</v>
      </c>
      <c r="F243" s="65" t="s">
        <v>43</v>
      </c>
      <c r="G243" s="34">
        <v>48</v>
      </c>
      <c r="H243" s="34">
        <f t="shared" si="31"/>
        <v>30.878472857142857</v>
      </c>
      <c r="I243" s="35">
        <f t="shared" ref="I243:I287" si="33">G243*H243</f>
        <v>1482.1666971428572</v>
      </c>
      <c r="J243" s="34">
        <v>1188</v>
      </c>
      <c r="K243" s="35">
        <v>2221.56</v>
      </c>
      <c r="L243" s="35">
        <v>0</v>
      </c>
      <c r="M243" s="35">
        <v>0</v>
      </c>
      <c r="N243" s="39" t="s">
        <v>0</v>
      </c>
      <c r="O243" s="213">
        <f>VLOOKUP(N243,'Reajuste Atual'!$L$19:$M$25,2,FALSE)</f>
        <v>3.1053999999999999</v>
      </c>
      <c r="Q243" s="34">
        <v>10.53</v>
      </c>
      <c r="R243" s="304">
        <f t="shared" si="25"/>
        <v>7.5214285714285714</v>
      </c>
      <c r="S243" s="304">
        <f t="shared" si="26"/>
        <v>7.6581818181818173</v>
      </c>
      <c r="T243" s="301">
        <f t="shared" si="27"/>
        <v>7.5214285714285714</v>
      </c>
    </row>
    <row r="244" spans="1:20" s="31" customFormat="1" outlineLevel="1" x14ac:dyDescent="0.25">
      <c r="A244" s="3" t="s">
        <v>53241</v>
      </c>
      <c r="B244" s="191" t="s">
        <v>53791</v>
      </c>
      <c r="C244" s="33" t="s">
        <v>53243</v>
      </c>
      <c r="D244" s="197"/>
      <c r="E244" s="32" t="s">
        <v>282</v>
      </c>
      <c r="F244" s="64" t="s">
        <v>283</v>
      </c>
      <c r="G244" s="34">
        <v>840</v>
      </c>
      <c r="H244" s="34">
        <f t="shared" si="31"/>
        <v>13.547820000000002</v>
      </c>
      <c r="I244" s="35">
        <f t="shared" si="33"/>
        <v>11380.168800000001</v>
      </c>
      <c r="J244" s="34">
        <v>0</v>
      </c>
      <c r="K244" s="35">
        <v>0</v>
      </c>
      <c r="L244" s="35">
        <v>0</v>
      </c>
      <c r="M244" s="35">
        <v>0</v>
      </c>
      <c r="N244" s="39" t="s">
        <v>0</v>
      </c>
      <c r="O244" s="213">
        <f>VLOOKUP(N244,'Reajuste Atual'!$L$19:$M$25,2,FALSE)</f>
        <v>3.1053999999999999</v>
      </c>
      <c r="Q244" s="34">
        <v>4.62</v>
      </c>
      <c r="R244" s="304">
        <f t="shared" si="25"/>
        <v>3.3000000000000003</v>
      </c>
      <c r="S244" s="304">
        <f t="shared" si="26"/>
        <v>3.36</v>
      </c>
      <c r="T244" s="301">
        <f t="shared" si="27"/>
        <v>3.3000000000000003</v>
      </c>
    </row>
    <row r="245" spans="1:20" s="31" customFormat="1" outlineLevel="1" x14ac:dyDescent="0.25">
      <c r="A245" s="3" t="s">
        <v>53241</v>
      </c>
      <c r="B245" s="191" t="s">
        <v>53792</v>
      </c>
      <c r="C245" s="33" t="s">
        <v>53243</v>
      </c>
      <c r="D245" s="197"/>
      <c r="E245" s="32" t="s">
        <v>284</v>
      </c>
      <c r="F245" s="64" t="s">
        <v>283</v>
      </c>
      <c r="G245" s="34">
        <v>540</v>
      </c>
      <c r="H245" s="34">
        <f t="shared" si="31"/>
        <v>16.920112857142854</v>
      </c>
      <c r="I245" s="35">
        <f t="shared" si="33"/>
        <v>9136.8609428571417</v>
      </c>
      <c r="J245" s="34">
        <v>11554.316769999969</v>
      </c>
      <c r="K245" s="35">
        <v>13287.47</v>
      </c>
      <c r="L245" s="35">
        <v>0</v>
      </c>
      <c r="M245" s="35">
        <v>0</v>
      </c>
      <c r="N245" s="39" t="s">
        <v>0</v>
      </c>
      <c r="O245" s="213">
        <f>VLOOKUP(N245,'Reajuste Atual'!$L$19:$M$25,2,FALSE)</f>
        <v>3.1053999999999999</v>
      </c>
      <c r="Q245" s="34">
        <v>5.77</v>
      </c>
      <c r="R245" s="304">
        <f t="shared" ref="R245:R292" si="34">Q245/($R$16+1)</f>
        <v>4.121428571428571</v>
      </c>
      <c r="S245" s="304">
        <f t="shared" ref="S245:S292" si="35">Q245/($S$16+1)</f>
        <v>4.1963636363636363</v>
      </c>
      <c r="T245" s="301">
        <f t="shared" ref="T245:T292" si="36">IF(A245="S",R245,S245)</f>
        <v>4.121428571428571</v>
      </c>
    </row>
    <row r="246" spans="1:20" s="31" customFormat="1" outlineLevel="1" x14ac:dyDescent="0.25">
      <c r="A246" s="3" t="s">
        <v>53241</v>
      </c>
      <c r="B246" s="191" t="s">
        <v>53793</v>
      </c>
      <c r="C246" s="33" t="s">
        <v>53243</v>
      </c>
      <c r="D246" s="197"/>
      <c r="E246" s="32" t="s">
        <v>293</v>
      </c>
      <c r="F246" s="64" t="s">
        <v>283</v>
      </c>
      <c r="G246" s="34">
        <v>780</v>
      </c>
      <c r="H246" s="34">
        <f t="shared" si="31"/>
        <v>28.561854285714283</v>
      </c>
      <c r="I246" s="35">
        <f t="shared" si="33"/>
        <v>22278.246342857139</v>
      </c>
      <c r="J246" s="34">
        <v>0</v>
      </c>
      <c r="K246" s="35">
        <v>0</v>
      </c>
      <c r="L246" s="35">
        <v>0</v>
      </c>
      <c r="M246" s="35">
        <v>0</v>
      </c>
      <c r="N246" s="39" t="s">
        <v>0</v>
      </c>
      <c r="O246" s="213">
        <f>VLOOKUP(N246,'Reajuste Atual'!$L$19:$M$25,2,FALSE)</f>
        <v>3.1053999999999999</v>
      </c>
      <c r="Q246" s="34">
        <v>9.74</v>
      </c>
      <c r="R246" s="304">
        <f t="shared" si="34"/>
        <v>6.9571428571428573</v>
      </c>
      <c r="S246" s="304">
        <f t="shared" si="35"/>
        <v>7.083636363636364</v>
      </c>
      <c r="T246" s="301">
        <f t="shared" si="36"/>
        <v>6.9571428571428573</v>
      </c>
    </row>
    <row r="247" spans="1:20" s="31" customFormat="1" ht="47.25" outlineLevel="1" x14ac:dyDescent="0.25">
      <c r="A247" s="3" t="s">
        <v>53241</v>
      </c>
      <c r="B247" s="191" t="s">
        <v>53794</v>
      </c>
      <c r="C247" s="33" t="s">
        <v>53243</v>
      </c>
      <c r="D247" s="197"/>
      <c r="E247" s="32" t="s">
        <v>294</v>
      </c>
      <c r="F247" s="65" t="s">
        <v>43</v>
      </c>
      <c r="G247" s="34">
        <v>24</v>
      </c>
      <c r="H247" s="34">
        <f t="shared" si="31"/>
        <v>1401.1143714285718</v>
      </c>
      <c r="I247" s="35">
        <f t="shared" si="33"/>
        <v>33626.744914285722</v>
      </c>
      <c r="J247" s="34">
        <v>0</v>
      </c>
      <c r="K247" s="35">
        <v>0</v>
      </c>
      <c r="L247" s="35">
        <v>0</v>
      </c>
      <c r="M247" s="35">
        <v>0</v>
      </c>
      <c r="N247" s="39" t="s">
        <v>0</v>
      </c>
      <c r="O247" s="213">
        <f>VLOOKUP(N247,'Reajuste Atual'!$L$19:$M$25,2,FALSE)</f>
        <v>3.1053999999999999</v>
      </c>
      <c r="Q247" s="34">
        <v>477.8</v>
      </c>
      <c r="R247" s="304">
        <f t="shared" si="34"/>
        <v>341.28571428571433</v>
      </c>
      <c r="S247" s="304">
        <f t="shared" si="35"/>
        <v>347.4909090909091</v>
      </c>
      <c r="T247" s="301">
        <f t="shared" si="36"/>
        <v>341.28571428571433</v>
      </c>
    </row>
    <row r="248" spans="1:20" s="31" customFormat="1" outlineLevel="1" x14ac:dyDescent="0.25">
      <c r="A248" s="3" t="s">
        <v>53241</v>
      </c>
      <c r="B248" s="191" t="s">
        <v>53795</v>
      </c>
      <c r="C248" s="33" t="s">
        <v>53243</v>
      </c>
      <c r="D248" s="197"/>
      <c r="E248" s="32" t="s">
        <v>295</v>
      </c>
      <c r="F248" s="65" t="s">
        <v>43</v>
      </c>
      <c r="G248" s="34">
        <v>38</v>
      </c>
      <c r="H248" s="34">
        <f t="shared" si="31"/>
        <v>1.5248628571428571</v>
      </c>
      <c r="I248" s="35">
        <f t="shared" si="33"/>
        <v>57.944788571428568</v>
      </c>
      <c r="J248" s="34">
        <v>0</v>
      </c>
      <c r="K248" s="35">
        <v>0</v>
      </c>
      <c r="L248" s="35">
        <v>0</v>
      </c>
      <c r="M248" s="35">
        <v>0</v>
      </c>
      <c r="N248" s="39" t="s">
        <v>0</v>
      </c>
      <c r="O248" s="213">
        <f>VLOOKUP(N248,'Reajuste Atual'!$L$19:$M$25,2,FALSE)</f>
        <v>3.1053999999999999</v>
      </c>
      <c r="Q248" s="34">
        <v>0.52</v>
      </c>
      <c r="R248" s="304">
        <f t="shared" si="34"/>
        <v>0.37142857142857144</v>
      </c>
      <c r="S248" s="304">
        <f t="shared" si="35"/>
        <v>0.37818181818181817</v>
      </c>
      <c r="T248" s="301">
        <f t="shared" si="36"/>
        <v>0.37142857142857144</v>
      </c>
    </row>
    <row r="249" spans="1:20" s="31" customFormat="1" outlineLevel="1" x14ac:dyDescent="0.25">
      <c r="A249" s="3" t="s">
        <v>53241</v>
      </c>
      <c r="B249" s="191" t="s">
        <v>53796</v>
      </c>
      <c r="C249" s="33" t="s">
        <v>53243</v>
      </c>
      <c r="D249" s="197"/>
      <c r="E249" s="32" t="s">
        <v>296</v>
      </c>
      <c r="F249" s="65" t="s">
        <v>43</v>
      </c>
      <c r="G249" s="34">
        <v>48</v>
      </c>
      <c r="H249" s="34">
        <f t="shared" si="31"/>
        <v>1.5248628571428571</v>
      </c>
      <c r="I249" s="35">
        <f t="shared" si="33"/>
        <v>73.193417142857143</v>
      </c>
      <c r="J249" s="34">
        <v>0</v>
      </c>
      <c r="K249" s="35">
        <v>0</v>
      </c>
      <c r="L249" s="35">
        <v>0</v>
      </c>
      <c r="M249" s="35">
        <v>0</v>
      </c>
      <c r="N249" s="39" t="s">
        <v>0</v>
      </c>
      <c r="O249" s="213">
        <f>VLOOKUP(N249,'Reajuste Atual'!$L$19:$M$25,2,FALSE)</f>
        <v>3.1053999999999999</v>
      </c>
      <c r="Q249" s="34">
        <v>0.52</v>
      </c>
      <c r="R249" s="304">
        <f t="shared" si="34"/>
        <v>0.37142857142857144</v>
      </c>
      <c r="S249" s="304">
        <f t="shared" si="35"/>
        <v>0.37818181818181817</v>
      </c>
      <c r="T249" s="301">
        <f t="shared" si="36"/>
        <v>0.37142857142857144</v>
      </c>
    </row>
    <row r="250" spans="1:20" s="31" customFormat="1" ht="31.5" outlineLevel="1" x14ac:dyDescent="0.25">
      <c r="A250" s="3" t="s">
        <v>53241</v>
      </c>
      <c r="B250" s="191" t="s">
        <v>53797</v>
      </c>
      <c r="C250" s="33" t="s">
        <v>53243</v>
      </c>
      <c r="D250" s="197"/>
      <c r="E250" s="32" t="s">
        <v>170</v>
      </c>
      <c r="F250" s="65" t="s">
        <v>43</v>
      </c>
      <c r="G250" s="34">
        <v>48</v>
      </c>
      <c r="H250" s="34">
        <f t="shared" si="31"/>
        <v>82.342594285714284</v>
      </c>
      <c r="I250" s="35">
        <f t="shared" si="33"/>
        <v>3952.4445257142856</v>
      </c>
      <c r="J250" s="34">
        <v>0</v>
      </c>
      <c r="K250" s="35">
        <v>0</v>
      </c>
      <c r="L250" s="35">
        <v>0</v>
      </c>
      <c r="M250" s="35">
        <v>0</v>
      </c>
      <c r="N250" s="39" t="s">
        <v>0</v>
      </c>
      <c r="O250" s="213">
        <f>VLOOKUP(N250,'Reajuste Atual'!$L$19:$M$25,2,FALSE)</f>
        <v>3.1053999999999999</v>
      </c>
      <c r="Q250" s="34">
        <v>28.08</v>
      </c>
      <c r="R250" s="304">
        <f t="shared" si="34"/>
        <v>20.057142857142857</v>
      </c>
      <c r="S250" s="304">
        <f t="shared" si="35"/>
        <v>20.421818181818182</v>
      </c>
      <c r="T250" s="301">
        <f t="shared" si="36"/>
        <v>20.057142857142857</v>
      </c>
    </row>
    <row r="251" spans="1:20" s="31" customFormat="1" outlineLevel="1" x14ac:dyDescent="0.25">
      <c r="A251" s="3" t="s">
        <v>53241</v>
      </c>
      <c r="B251" s="191" t="s">
        <v>53798</v>
      </c>
      <c r="C251" s="33" t="s">
        <v>53243</v>
      </c>
      <c r="D251" s="197"/>
      <c r="E251" s="32" t="s">
        <v>184</v>
      </c>
      <c r="F251" s="65" t="s">
        <v>43</v>
      </c>
      <c r="G251" s="34">
        <v>8</v>
      </c>
      <c r="H251" s="34">
        <f t="shared" si="31"/>
        <v>11.788362857142857</v>
      </c>
      <c r="I251" s="35">
        <f t="shared" si="33"/>
        <v>94.306902857142859</v>
      </c>
      <c r="J251" s="55">
        <v>0</v>
      </c>
      <c r="K251" s="53">
        <v>0</v>
      </c>
      <c r="L251" s="53">
        <v>0</v>
      </c>
      <c r="M251" s="53">
        <v>0</v>
      </c>
      <c r="N251" s="39" t="s">
        <v>0</v>
      </c>
      <c r="O251" s="213">
        <f>VLOOKUP(N251,'Reajuste Atual'!$L$19:$M$25,2,FALSE)</f>
        <v>3.1053999999999999</v>
      </c>
      <c r="Q251" s="34">
        <v>4.0199999999999996</v>
      </c>
      <c r="R251" s="304">
        <f t="shared" si="34"/>
        <v>2.8714285714285714</v>
      </c>
      <c r="S251" s="304">
        <f t="shared" si="35"/>
        <v>2.9236363636363634</v>
      </c>
      <c r="T251" s="301">
        <f t="shared" si="36"/>
        <v>2.8714285714285714</v>
      </c>
    </row>
    <row r="252" spans="1:20" s="31" customFormat="1" outlineLevel="1" x14ac:dyDescent="0.25">
      <c r="A252" s="3" t="s">
        <v>53241</v>
      </c>
      <c r="B252" s="191" t="s">
        <v>53799</v>
      </c>
      <c r="C252" s="33" t="s">
        <v>53243</v>
      </c>
      <c r="D252" s="197"/>
      <c r="E252" s="32" t="s">
        <v>282</v>
      </c>
      <c r="F252" s="64" t="s">
        <v>283</v>
      </c>
      <c r="G252" s="34">
        <v>12</v>
      </c>
      <c r="H252" s="34">
        <f t="shared" si="31"/>
        <v>13.547820000000002</v>
      </c>
      <c r="I252" s="35">
        <f t="shared" si="33"/>
        <v>162.57384000000002</v>
      </c>
      <c r="J252" s="34">
        <v>0</v>
      </c>
      <c r="K252" s="35">
        <v>0</v>
      </c>
      <c r="L252" s="35">
        <v>0</v>
      </c>
      <c r="M252" s="35">
        <v>0</v>
      </c>
      <c r="N252" s="39" t="s">
        <v>0</v>
      </c>
      <c r="O252" s="213">
        <f>VLOOKUP(N252,'Reajuste Atual'!$L$19:$M$25,2,FALSE)</f>
        <v>3.1053999999999999</v>
      </c>
      <c r="Q252" s="34">
        <v>4.62</v>
      </c>
      <c r="R252" s="304">
        <f t="shared" si="34"/>
        <v>3.3000000000000003</v>
      </c>
      <c r="S252" s="304">
        <f t="shared" si="35"/>
        <v>3.36</v>
      </c>
      <c r="T252" s="301">
        <f t="shared" si="36"/>
        <v>3.3000000000000003</v>
      </c>
    </row>
    <row r="253" spans="1:20" s="31" customFormat="1" ht="47.25" outlineLevel="1" x14ac:dyDescent="0.25">
      <c r="A253" s="3" t="s">
        <v>53241</v>
      </c>
      <c r="B253" s="191" t="s">
        <v>53800</v>
      </c>
      <c r="C253" s="33" t="s">
        <v>53243</v>
      </c>
      <c r="D253" s="197"/>
      <c r="E253" s="32" t="s">
        <v>297</v>
      </c>
      <c r="F253" s="65" t="s">
        <v>43</v>
      </c>
      <c r="G253" s="34">
        <v>1</v>
      </c>
      <c r="H253" s="34">
        <f t="shared" si="31"/>
        <v>26845.29857285714</v>
      </c>
      <c r="I253" s="35">
        <f t="shared" si="33"/>
        <v>26845.29857285714</v>
      </c>
      <c r="J253" s="34">
        <v>0</v>
      </c>
      <c r="K253" s="35">
        <v>0</v>
      </c>
      <c r="L253" s="35">
        <v>0</v>
      </c>
      <c r="M253" s="35">
        <v>0</v>
      </c>
      <c r="N253" s="39" t="s">
        <v>0</v>
      </c>
      <c r="O253" s="213">
        <f>VLOOKUP(N253,'Reajuste Atual'!$L$19:$M$25,2,FALSE)</f>
        <v>3.1053999999999999</v>
      </c>
      <c r="Q253" s="34">
        <v>9154.6299999999992</v>
      </c>
      <c r="R253" s="304">
        <f t="shared" si="34"/>
        <v>6539.0214285714283</v>
      </c>
      <c r="S253" s="304">
        <f t="shared" si="35"/>
        <v>6657.9127272727264</v>
      </c>
      <c r="T253" s="301">
        <f t="shared" si="36"/>
        <v>6539.0214285714283</v>
      </c>
    </row>
    <row r="254" spans="1:20" s="31" customFormat="1" ht="47.25" outlineLevel="1" x14ac:dyDescent="0.25">
      <c r="A254" s="3" t="s">
        <v>53241</v>
      </c>
      <c r="B254" s="191" t="s">
        <v>53801</v>
      </c>
      <c r="C254" s="33" t="s">
        <v>53243</v>
      </c>
      <c r="D254" s="197"/>
      <c r="E254" s="32" t="s">
        <v>298</v>
      </c>
      <c r="F254" s="65" t="s">
        <v>43</v>
      </c>
      <c r="G254" s="34">
        <v>1</v>
      </c>
      <c r="H254" s="34">
        <f t="shared" si="31"/>
        <v>22431.817627142857</v>
      </c>
      <c r="I254" s="35">
        <f t="shared" si="33"/>
        <v>22431.817627142857</v>
      </c>
      <c r="J254" s="34">
        <v>0</v>
      </c>
      <c r="K254" s="35">
        <v>0</v>
      </c>
      <c r="L254" s="35">
        <v>0</v>
      </c>
      <c r="M254" s="35">
        <v>0</v>
      </c>
      <c r="N254" s="39" t="s">
        <v>0</v>
      </c>
      <c r="O254" s="213">
        <f>VLOOKUP(N254,'Reajuste Atual'!$L$19:$M$25,2,FALSE)</f>
        <v>3.1053999999999999</v>
      </c>
      <c r="Q254" s="34">
        <v>7649.57</v>
      </c>
      <c r="R254" s="304">
        <f t="shared" si="34"/>
        <v>5463.9785714285717</v>
      </c>
      <c r="S254" s="304">
        <f t="shared" si="35"/>
        <v>5563.3236363636361</v>
      </c>
      <c r="T254" s="301">
        <f t="shared" si="36"/>
        <v>5463.9785714285717</v>
      </c>
    </row>
    <row r="255" spans="1:20" s="31" customFormat="1" outlineLevel="1" x14ac:dyDescent="0.25">
      <c r="A255" s="3" t="s">
        <v>53241</v>
      </c>
      <c r="B255" s="191" t="s">
        <v>53802</v>
      </c>
      <c r="C255" s="33" t="s">
        <v>53243</v>
      </c>
      <c r="D255" s="197"/>
      <c r="E255" s="32" t="s">
        <v>230</v>
      </c>
      <c r="F255" s="65" t="s">
        <v>43</v>
      </c>
      <c r="G255" s="34">
        <v>1</v>
      </c>
      <c r="H255" s="34">
        <f t="shared" si="31"/>
        <v>2969.3185228571429</v>
      </c>
      <c r="I255" s="35">
        <f t="shared" si="33"/>
        <v>2969.3185228571429</v>
      </c>
      <c r="J255" s="34">
        <v>0</v>
      </c>
      <c r="K255" s="35">
        <v>0</v>
      </c>
      <c r="L255" s="35">
        <v>0</v>
      </c>
      <c r="M255" s="35">
        <v>0</v>
      </c>
      <c r="N255" s="39" t="s">
        <v>0</v>
      </c>
      <c r="O255" s="213">
        <f>VLOOKUP(N255,'Reajuste Atual'!$L$19:$M$25,2,FALSE)</f>
        <v>3.1053999999999999</v>
      </c>
      <c r="Q255" s="34">
        <v>1012.58</v>
      </c>
      <c r="R255" s="304">
        <f t="shared" si="34"/>
        <v>723.2714285714286</v>
      </c>
      <c r="S255" s="304">
        <f t="shared" si="35"/>
        <v>736.42181818181825</v>
      </c>
      <c r="T255" s="301">
        <f t="shared" si="36"/>
        <v>723.2714285714286</v>
      </c>
    </row>
    <row r="256" spans="1:20" s="31" customFormat="1" outlineLevel="1" x14ac:dyDescent="0.25">
      <c r="A256" s="3" t="s">
        <v>53241</v>
      </c>
      <c r="B256" s="191" t="s">
        <v>53803</v>
      </c>
      <c r="C256" s="33" t="s">
        <v>53243</v>
      </c>
      <c r="D256" s="197"/>
      <c r="E256" s="32" t="s">
        <v>231</v>
      </c>
      <c r="F256" s="65" t="s">
        <v>43</v>
      </c>
      <c r="G256" s="34">
        <v>1</v>
      </c>
      <c r="H256" s="34">
        <f t="shared" si="31"/>
        <v>2969.3185228571429</v>
      </c>
      <c r="I256" s="35">
        <f t="shared" si="33"/>
        <v>2969.3185228571429</v>
      </c>
      <c r="J256" s="34">
        <v>0</v>
      </c>
      <c r="K256" s="35">
        <v>0</v>
      </c>
      <c r="L256" s="35">
        <v>0</v>
      </c>
      <c r="M256" s="35">
        <v>0</v>
      </c>
      <c r="N256" s="39" t="s">
        <v>0</v>
      </c>
      <c r="O256" s="213">
        <f>VLOOKUP(N256,'Reajuste Atual'!$L$19:$M$25,2,FALSE)</f>
        <v>3.1053999999999999</v>
      </c>
      <c r="Q256" s="34">
        <v>1012.58</v>
      </c>
      <c r="R256" s="304">
        <f t="shared" si="34"/>
        <v>723.2714285714286</v>
      </c>
      <c r="S256" s="304">
        <f t="shared" si="35"/>
        <v>736.42181818181825</v>
      </c>
      <c r="T256" s="301">
        <f t="shared" si="36"/>
        <v>723.2714285714286</v>
      </c>
    </row>
    <row r="257" spans="1:20" s="31" customFormat="1" outlineLevel="1" x14ac:dyDescent="0.25">
      <c r="A257" s="3" t="s">
        <v>53241</v>
      </c>
      <c r="B257" s="191" t="s">
        <v>53804</v>
      </c>
      <c r="C257" s="33" t="s">
        <v>53243</v>
      </c>
      <c r="D257" s="197"/>
      <c r="E257" s="32" t="s">
        <v>299</v>
      </c>
      <c r="F257" s="65" t="s">
        <v>43</v>
      </c>
      <c r="G257" s="34">
        <v>1</v>
      </c>
      <c r="H257" s="34">
        <f t="shared" si="31"/>
        <v>9191.2868171428581</v>
      </c>
      <c r="I257" s="35">
        <f t="shared" si="33"/>
        <v>9191.2868171428581</v>
      </c>
      <c r="J257" s="34">
        <v>0</v>
      </c>
      <c r="K257" s="35">
        <v>0</v>
      </c>
      <c r="L257" s="35">
        <v>0</v>
      </c>
      <c r="M257" s="35">
        <v>0</v>
      </c>
      <c r="N257" s="39" t="s">
        <v>0</v>
      </c>
      <c r="O257" s="213">
        <f>VLOOKUP(N257,'Reajuste Atual'!$L$19:$M$25,2,FALSE)</f>
        <v>3.1053999999999999</v>
      </c>
      <c r="Q257" s="34">
        <v>3134.36</v>
      </c>
      <c r="R257" s="304">
        <f t="shared" si="34"/>
        <v>2238.8285714285716</v>
      </c>
      <c r="S257" s="304">
        <f t="shared" si="35"/>
        <v>2279.5345454545454</v>
      </c>
      <c r="T257" s="301">
        <f t="shared" si="36"/>
        <v>2238.8285714285716</v>
      </c>
    </row>
    <row r="258" spans="1:20" s="31" customFormat="1" ht="31.5" outlineLevel="1" x14ac:dyDescent="0.25">
      <c r="A258" s="3" t="s">
        <v>53241</v>
      </c>
      <c r="B258" s="191" t="s">
        <v>53805</v>
      </c>
      <c r="C258" s="33" t="s">
        <v>53243</v>
      </c>
      <c r="D258" s="197"/>
      <c r="E258" s="32" t="s">
        <v>300</v>
      </c>
      <c r="F258" s="65" t="s">
        <v>43</v>
      </c>
      <c r="G258" s="34">
        <v>3</v>
      </c>
      <c r="H258" s="34">
        <f t="shared" si="31"/>
        <v>881.75194714285715</v>
      </c>
      <c r="I258" s="35">
        <f t="shared" si="33"/>
        <v>2645.2558414285713</v>
      </c>
      <c r="J258" s="34">
        <v>0</v>
      </c>
      <c r="K258" s="35">
        <v>0</v>
      </c>
      <c r="L258" s="35">
        <v>0</v>
      </c>
      <c r="M258" s="35">
        <v>0</v>
      </c>
      <c r="N258" s="39" t="s">
        <v>0</v>
      </c>
      <c r="O258" s="213">
        <f>VLOOKUP(N258,'Reajuste Atual'!$L$19:$M$25,2,FALSE)</f>
        <v>3.1053999999999999</v>
      </c>
      <c r="Q258" s="34">
        <v>300.69</v>
      </c>
      <c r="R258" s="304">
        <f t="shared" si="34"/>
        <v>214.77857142857144</v>
      </c>
      <c r="S258" s="304">
        <f t="shared" si="35"/>
        <v>218.68363636363637</v>
      </c>
      <c r="T258" s="301">
        <f t="shared" si="36"/>
        <v>214.77857142857144</v>
      </c>
    </row>
    <row r="259" spans="1:20" s="31" customFormat="1" ht="47.25" outlineLevel="1" x14ac:dyDescent="0.25">
      <c r="A259" s="3" t="s">
        <v>53241</v>
      </c>
      <c r="B259" s="191" t="s">
        <v>53806</v>
      </c>
      <c r="C259" s="33" t="s">
        <v>53243</v>
      </c>
      <c r="D259" s="197"/>
      <c r="E259" s="32" t="s">
        <v>301</v>
      </c>
      <c r="F259" s="65" t="s">
        <v>43</v>
      </c>
      <c r="G259" s="34">
        <v>6</v>
      </c>
      <c r="H259" s="34">
        <f t="shared" si="31"/>
        <v>51.464121428571431</v>
      </c>
      <c r="I259" s="35">
        <f t="shared" si="33"/>
        <v>308.78472857142856</v>
      </c>
      <c r="J259" s="61">
        <v>0</v>
      </c>
      <c r="K259" s="61">
        <v>88133.377740400727</v>
      </c>
      <c r="L259" s="61">
        <v>0</v>
      </c>
      <c r="M259" s="61">
        <v>0</v>
      </c>
      <c r="N259" s="39" t="s">
        <v>0</v>
      </c>
      <c r="O259" s="213">
        <f>VLOOKUP(N259,'Reajuste Atual'!$L$19:$M$25,2,FALSE)</f>
        <v>3.1053999999999999</v>
      </c>
      <c r="Q259" s="34">
        <v>17.55</v>
      </c>
      <c r="R259" s="304">
        <f t="shared" si="34"/>
        <v>12.535714285714286</v>
      </c>
      <c r="S259" s="304">
        <f t="shared" si="35"/>
        <v>12.763636363636364</v>
      </c>
      <c r="T259" s="301">
        <f t="shared" si="36"/>
        <v>12.535714285714286</v>
      </c>
    </row>
    <row r="260" spans="1:20" s="31" customFormat="1" ht="31.5" outlineLevel="1" x14ac:dyDescent="0.25">
      <c r="A260" s="3" t="s">
        <v>53241</v>
      </c>
      <c r="B260" s="191" t="s">
        <v>53807</v>
      </c>
      <c r="C260" s="33" t="s">
        <v>53243</v>
      </c>
      <c r="D260" s="197"/>
      <c r="E260" s="32" t="s">
        <v>302</v>
      </c>
      <c r="F260" s="65" t="s">
        <v>43</v>
      </c>
      <c r="G260" s="34">
        <v>10</v>
      </c>
      <c r="H260" s="34">
        <f t="shared" si="31"/>
        <v>30.878472857142857</v>
      </c>
      <c r="I260" s="35">
        <f t="shared" si="33"/>
        <v>308.78472857142856</v>
      </c>
      <c r="J260" s="55">
        <v>0</v>
      </c>
      <c r="K260" s="53">
        <v>32968.107740400723</v>
      </c>
      <c r="L260" s="53">
        <v>0</v>
      </c>
      <c r="M260" s="53">
        <v>0</v>
      </c>
      <c r="N260" s="39" t="s">
        <v>0</v>
      </c>
      <c r="O260" s="213">
        <f>VLOOKUP(N260,'Reajuste Atual'!$L$19:$M$25,2,FALSE)</f>
        <v>3.1053999999999999</v>
      </c>
      <c r="Q260" s="34">
        <v>10.53</v>
      </c>
      <c r="R260" s="304">
        <f t="shared" si="34"/>
        <v>7.5214285714285714</v>
      </c>
      <c r="S260" s="304">
        <f t="shared" si="35"/>
        <v>7.6581818181818173</v>
      </c>
      <c r="T260" s="301">
        <f t="shared" si="36"/>
        <v>7.5214285714285714</v>
      </c>
    </row>
    <row r="261" spans="1:20" s="31" customFormat="1" ht="78.75" outlineLevel="1" x14ac:dyDescent="0.25">
      <c r="A261" s="3" t="s">
        <v>53241</v>
      </c>
      <c r="B261" s="191" t="s">
        <v>53808</v>
      </c>
      <c r="C261" s="33" t="s">
        <v>53243</v>
      </c>
      <c r="D261" s="197"/>
      <c r="E261" s="32" t="s">
        <v>303</v>
      </c>
      <c r="F261" s="65" t="s">
        <v>43</v>
      </c>
      <c r="G261" s="34">
        <v>28</v>
      </c>
      <c r="H261" s="34">
        <f t="shared" si="31"/>
        <v>36.010222857142864</v>
      </c>
      <c r="I261" s="35">
        <f t="shared" si="33"/>
        <v>1008.2862400000001</v>
      </c>
      <c r="J261" s="34">
        <v>21.83</v>
      </c>
      <c r="K261" s="35">
        <v>119.40346475333646</v>
      </c>
      <c r="L261" s="35">
        <v>0</v>
      </c>
      <c r="M261" s="35">
        <v>0</v>
      </c>
      <c r="N261" s="39" t="s">
        <v>0</v>
      </c>
      <c r="O261" s="213">
        <f>VLOOKUP(N261,'Reajuste Atual'!$L$19:$M$25,2,FALSE)</f>
        <v>3.1053999999999999</v>
      </c>
      <c r="Q261" s="34">
        <v>12.28</v>
      </c>
      <c r="R261" s="304">
        <f t="shared" si="34"/>
        <v>8.7714285714285722</v>
      </c>
      <c r="S261" s="304">
        <f t="shared" si="35"/>
        <v>8.9309090909090898</v>
      </c>
      <c r="T261" s="301">
        <f t="shared" si="36"/>
        <v>8.7714285714285722</v>
      </c>
    </row>
    <row r="262" spans="1:20" s="31" customFormat="1" ht="47.25" outlineLevel="1" x14ac:dyDescent="0.25">
      <c r="A262" s="3" t="s">
        <v>53241</v>
      </c>
      <c r="B262" s="191" t="s">
        <v>53809</v>
      </c>
      <c r="C262" s="33" t="s">
        <v>53243</v>
      </c>
      <c r="D262" s="197"/>
      <c r="E262" s="32" t="s">
        <v>304</v>
      </c>
      <c r="F262" s="65" t="s">
        <v>43</v>
      </c>
      <c r="G262" s="34">
        <v>2</v>
      </c>
      <c r="H262" s="34">
        <f t="shared" si="31"/>
        <v>30.878472857142857</v>
      </c>
      <c r="I262" s="35">
        <f t="shared" si="33"/>
        <v>61.756945714285713</v>
      </c>
      <c r="J262" s="34">
        <v>206.28850000002024</v>
      </c>
      <c r="K262" s="35">
        <v>1998.94</v>
      </c>
      <c r="L262" s="35">
        <v>0</v>
      </c>
      <c r="M262" s="35">
        <v>0</v>
      </c>
      <c r="N262" s="39" t="s">
        <v>0</v>
      </c>
      <c r="O262" s="213">
        <f>VLOOKUP(N262,'Reajuste Atual'!$L$19:$M$25,2,FALSE)</f>
        <v>3.1053999999999999</v>
      </c>
      <c r="Q262" s="34">
        <v>10.53</v>
      </c>
      <c r="R262" s="304">
        <f t="shared" si="34"/>
        <v>7.5214285714285714</v>
      </c>
      <c r="S262" s="304">
        <f t="shared" si="35"/>
        <v>7.6581818181818173</v>
      </c>
      <c r="T262" s="301">
        <f t="shared" si="36"/>
        <v>7.5214285714285714</v>
      </c>
    </row>
    <row r="263" spans="1:20" s="31" customFormat="1" ht="31.5" outlineLevel="1" x14ac:dyDescent="0.25">
      <c r="A263" s="3" t="s">
        <v>53241</v>
      </c>
      <c r="B263" s="191" t="s">
        <v>53810</v>
      </c>
      <c r="C263" s="33" t="s">
        <v>53243</v>
      </c>
      <c r="D263" s="197"/>
      <c r="E263" s="32" t="s">
        <v>305</v>
      </c>
      <c r="F263" s="65" t="s">
        <v>43</v>
      </c>
      <c r="G263" s="34">
        <v>16</v>
      </c>
      <c r="H263" s="34">
        <f t="shared" si="31"/>
        <v>106.88702142857144</v>
      </c>
      <c r="I263" s="35">
        <f t="shared" si="33"/>
        <v>1710.1923428571431</v>
      </c>
      <c r="J263" s="34">
        <v>0</v>
      </c>
      <c r="K263" s="35">
        <v>0</v>
      </c>
      <c r="L263" s="35">
        <v>0</v>
      </c>
      <c r="M263" s="35">
        <v>0</v>
      </c>
      <c r="N263" s="39" t="s">
        <v>0</v>
      </c>
      <c r="O263" s="213">
        <f>VLOOKUP(N263,'Reajuste Atual'!$L$19:$M$25,2,FALSE)</f>
        <v>3.1053999999999999</v>
      </c>
      <c r="Q263" s="34">
        <v>36.450000000000003</v>
      </c>
      <c r="R263" s="304">
        <f t="shared" si="34"/>
        <v>26.035714285714288</v>
      </c>
      <c r="S263" s="304">
        <f t="shared" si="35"/>
        <v>26.509090909090911</v>
      </c>
      <c r="T263" s="301">
        <f t="shared" si="36"/>
        <v>26.035714285714288</v>
      </c>
    </row>
    <row r="264" spans="1:20" s="31" customFormat="1" ht="31.5" outlineLevel="1" x14ac:dyDescent="0.25">
      <c r="A264" s="3" t="s">
        <v>53241</v>
      </c>
      <c r="B264" s="191" t="s">
        <v>53811</v>
      </c>
      <c r="C264" s="33" t="s">
        <v>53243</v>
      </c>
      <c r="D264" s="197"/>
      <c r="E264" s="32" t="s">
        <v>306</v>
      </c>
      <c r="F264" s="65" t="s">
        <v>43</v>
      </c>
      <c r="G264" s="34">
        <v>15</v>
      </c>
      <c r="H264" s="34">
        <f t="shared" si="31"/>
        <v>108.93972142857143</v>
      </c>
      <c r="I264" s="35">
        <f t="shared" si="33"/>
        <v>1634.0958214285715</v>
      </c>
      <c r="J264" s="34">
        <v>3.16</v>
      </c>
      <c r="K264" s="35">
        <v>732.6329367870469</v>
      </c>
      <c r="L264" s="35">
        <v>0</v>
      </c>
      <c r="M264" s="35">
        <v>0</v>
      </c>
      <c r="N264" s="39" t="s">
        <v>0</v>
      </c>
      <c r="O264" s="213">
        <f>VLOOKUP(N264,'Reajuste Atual'!$L$19:$M$25,2,FALSE)</f>
        <v>3.1053999999999999</v>
      </c>
      <c r="Q264" s="34">
        <v>37.15</v>
      </c>
      <c r="R264" s="304">
        <f t="shared" si="34"/>
        <v>26.535714285714285</v>
      </c>
      <c r="S264" s="304">
        <f t="shared" si="35"/>
        <v>27.018181818181816</v>
      </c>
      <c r="T264" s="301">
        <f t="shared" si="36"/>
        <v>26.535714285714285</v>
      </c>
    </row>
    <row r="265" spans="1:20" s="31" customFormat="1" outlineLevel="1" x14ac:dyDescent="0.25">
      <c r="A265" s="3" t="s">
        <v>53241</v>
      </c>
      <c r="B265" s="191" t="s">
        <v>53812</v>
      </c>
      <c r="C265" s="33" t="s">
        <v>53243</v>
      </c>
      <c r="D265" s="197"/>
      <c r="E265" s="32" t="s">
        <v>54</v>
      </c>
      <c r="F265" s="57" t="s">
        <v>43</v>
      </c>
      <c r="G265" s="34">
        <v>0</v>
      </c>
      <c r="H265" s="34">
        <f t="shared" si="31"/>
        <v>87525.661785714285</v>
      </c>
      <c r="I265" s="35">
        <f t="shared" si="33"/>
        <v>0</v>
      </c>
      <c r="J265" s="34">
        <v>26.25</v>
      </c>
      <c r="K265" s="35">
        <v>7432.1681362533582</v>
      </c>
      <c r="L265" s="35">
        <v>0</v>
      </c>
      <c r="M265" s="35">
        <v>0</v>
      </c>
      <c r="N265" s="39" t="s">
        <v>0</v>
      </c>
      <c r="O265" s="213">
        <f>VLOOKUP(N265,'Reajuste Atual'!$L$19:$M$25,2,FALSE)</f>
        <v>3.1053999999999999</v>
      </c>
      <c r="Q265" s="34">
        <v>29847.5</v>
      </c>
      <c r="R265" s="304">
        <f t="shared" si="34"/>
        <v>21319.642857142859</v>
      </c>
      <c r="S265" s="304">
        <f t="shared" si="35"/>
        <v>21707.272727272728</v>
      </c>
      <c r="T265" s="301">
        <f t="shared" si="36"/>
        <v>21319.642857142859</v>
      </c>
    </row>
    <row r="266" spans="1:20" s="31" customFormat="1" outlineLevel="1" x14ac:dyDescent="0.25">
      <c r="A266" s="3" t="s">
        <v>53241</v>
      </c>
      <c r="B266" s="191" t="s">
        <v>53813</v>
      </c>
      <c r="C266" s="33" t="s">
        <v>53243</v>
      </c>
      <c r="D266" s="197"/>
      <c r="E266" s="32" t="s">
        <v>307</v>
      </c>
      <c r="F266" s="57" t="s">
        <v>43</v>
      </c>
      <c r="G266" s="34">
        <v>1</v>
      </c>
      <c r="H266" s="34">
        <f t="shared" si="31"/>
        <v>23568.098890902314</v>
      </c>
      <c r="I266" s="35">
        <f t="shared" si="33"/>
        <v>23568.098890902314</v>
      </c>
      <c r="J266" s="34">
        <v>190.185</v>
      </c>
      <c r="K266" s="35">
        <v>10146.13349322911</v>
      </c>
      <c r="L266" s="35">
        <v>0</v>
      </c>
      <c r="M266" s="35">
        <v>0</v>
      </c>
      <c r="N266" s="39" t="s">
        <v>0</v>
      </c>
      <c r="O266" s="213">
        <f>VLOOKUP(N266,'Reajuste Atual'!$L$19:$M$25,2,FALSE)</f>
        <v>3.1053999999999999</v>
      </c>
      <c r="Q266" s="34">
        <v>8037.0581300879921</v>
      </c>
      <c r="R266" s="304">
        <f t="shared" si="34"/>
        <v>5740.7558072057091</v>
      </c>
      <c r="S266" s="304">
        <f t="shared" si="35"/>
        <v>5845.1331855185399</v>
      </c>
      <c r="T266" s="301">
        <f t="shared" si="36"/>
        <v>5740.7558072057091</v>
      </c>
    </row>
    <row r="267" spans="1:20" s="31" customFormat="1" outlineLevel="1" x14ac:dyDescent="0.25">
      <c r="A267" s="3" t="s">
        <v>53241</v>
      </c>
      <c r="B267" s="191" t="s">
        <v>53814</v>
      </c>
      <c r="C267" s="33" t="s">
        <v>53243</v>
      </c>
      <c r="D267" s="197"/>
      <c r="E267" s="32" t="s">
        <v>308</v>
      </c>
      <c r="F267" s="67" t="s">
        <v>86</v>
      </c>
      <c r="G267" s="34">
        <v>1</v>
      </c>
      <c r="H267" s="34">
        <f t="shared" si="31"/>
        <v>108180.01715857143</v>
      </c>
      <c r="I267" s="35">
        <f t="shared" si="33"/>
        <v>108180.01715857143</v>
      </c>
      <c r="J267" s="34">
        <v>1571.89</v>
      </c>
      <c r="K267" s="35">
        <v>6055.8411128750449</v>
      </c>
      <c r="L267" s="35">
        <v>0</v>
      </c>
      <c r="M267" s="35">
        <v>0</v>
      </c>
      <c r="N267" s="39" t="s">
        <v>0</v>
      </c>
      <c r="O267" s="213">
        <f>VLOOKUP(N267,'Reajuste Atual'!$L$19:$M$25,2,FALSE)</f>
        <v>3.1053999999999999</v>
      </c>
      <c r="Q267" s="34">
        <v>36890.93</v>
      </c>
      <c r="R267" s="304">
        <f t="shared" si="34"/>
        <v>26350.664285714287</v>
      </c>
      <c r="S267" s="304">
        <f t="shared" si="35"/>
        <v>26829.767272727273</v>
      </c>
      <c r="T267" s="301">
        <f t="shared" si="36"/>
        <v>26350.664285714287</v>
      </c>
    </row>
    <row r="268" spans="1:20" s="31" customFormat="1" ht="47.25" outlineLevel="1" x14ac:dyDescent="0.25">
      <c r="A268" s="3" t="s">
        <v>53241</v>
      </c>
      <c r="B268" s="191" t="s">
        <v>53815</v>
      </c>
      <c r="C268" s="33" t="s">
        <v>53243</v>
      </c>
      <c r="D268" s="197"/>
      <c r="E268" s="32" t="s">
        <v>309</v>
      </c>
      <c r="F268" s="68" t="s">
        <v>43</v>
      </c>
      <c r="G268" s="34">
        <v>2</v>
      </c>
      <c r="H268" s="34">
        <f t="shared" si="31"/>
        <v>27844.552932857143</v>
      </c>
      <c r="I268" s="35">
        <f t="shared" si="33"/>
        <v>55689.105865714286</v>
      </c>
      <c r="J268" s="34">
        <v>0</v>
      </c>
      <c r="K268" s="35">
        <v>0</v>
      </c>
      <c r="L268" s="35">
        <v>0</v>
      </c>
      <c r="M268" s="35">
        <v>0</v>
      </c>
      <c r="N268" s="39" t="s">
        <v>0</v>
      </c>
      <c r="O268" s="213">
        <f>VLOOKUP(N268,'Reajuste Atual'!$L$19:$M$25,2,FALSE)</f>
        <v>3.1053999999999999</v>
      </c>
      <c r="Q268" s="34">
        <v>9495.39</v>
      </c>
      <c r="R268" s="304">
        <f t="shared" si="34"/>
        <v>6782.4214285714288</v>
      </c>
      <c r="S268" s="304">
        <f t="shared" si="35"/>
        <v>6905.7381818181811</v>
      </c>
      <c r="T268" s="301">
        <f t="shared" si="36"/>
        <v>6782.4214285714288</v>
      </c>
    </row>
    <row r="269" spans="1:20" s="31" customFormat="1" ht="31.5" outlineLevel="1" x14ac:dyDescent="0.25">
      <c r="A269" s="3" t="s">
        <v>53241</v>
      </c>
      <c r="B269" s="191" t="s">
        <v>53816</v>
      </c>
      <c r="C269" s="33" t="s">
        <v>53243</v>
      </c>
      <c r="D269" s="197"/>
      <c r="E269" s="32" t="s">
        <v>310</v>
      </c>
      <c r="F269" s="68" t="s">
        <v>43</v>
      </c>
      <c r="G269" s="34">
        <v>1</v>
      </c>
      <c r="H269" s="34">
        <f t="shared" si="31"/>
        <v>27844.552932857143</v>
      </c>
      <c r="I269" s="35">
        <f t="shared" si="33"/>
        <v>27844.552932857143</v>
      </c>
      <c r="J269" s="34">
        <v>0</v>
      </c>
      <c r="K269" s="35">
        <v>0</v>
      </c>
      <c r="L269" s="35">
        <v>0</v>
      </c>
      <c r="M269" s="35">
        <v>0</v>
      </c>
      <c r="N269" s="39" t="s">
        <v>0</v>
      </c>
      <c r="O269" s="213">
        <f>VLOOKUP(N269,'Reajuste Atual'!$L$19:$M$25,2,FALSE)</f>
        <v>3.1053999999999999</v>
      </c>
      <c r="Q269" s="34">
        <v>9495.39</v>
      </c>
      <c r="R269" s="304">
        <f t="shared" si="34"/>
        <v>6782.4214285714288</v>
      </c>
      <c r="S269" s="304">
        <f t="shared" si="35"/>
        <v>6905.7381818181811</v>
      </c>
      <c r="T269" s="301">
        <f t="shared" si="36"/>
        <v>6782.4214285714288</v>
      </c>
    </row>
    <row r="270" spans="1:20" s="31" customFormat="1" outlineLevel="1" x14ac:dyDescent="0.25">
      <c r="A270" s="3" t="s">
        <v>53241</v>
      </c>
      <c r="B270" s="191" t="s">
        <v>53817</v>
      </c>
      <c r="C270" s="33" t="s">
        <v>53243</v>
      </c>
      <c r="D270" s="197"/>
      <c r="E270" s="32" t="s">
        <v>311</v>
      </c>
      <c r="F270" s="33" t="s">
        <v>43</v>
      </c>
      <c r="G270" s="34">
        <v>1</v>
      </c>
      <c r="H270" s="34">
        <f t="shared" si="31"/>
        <v>1401.1143714285718</v>
      </c>
      <c r="I270" s="35">
        <f t="shared" si="33"/>
        <v>1401.1143714285718</v>
      </c>
      <c r="J270" s="34">
        <v>0</v>
      </c>
      <c r="K270" s="35">
        <v>0</v>
      </c>
      <c r="L270" s="35">
        <v>0</v>
      </c>
      <c r="M270" s="35">
        <v>0</v>
      </c>
      <c r="N270" s="39" t="s">
        <v>0</v>
      </c>
      <c r="O270" s="213">
        <f>VLOOKUP(N270,'Reajuste Atual'!$L$19:$M$25,2,FALSE)</f>
        <v>3.1053999999999999</v>
      </c>
      <c r="Q270" s="34">
        <v>477.8</v>
      </c>
      <c r="R270" s="304">
        <f t="shared" si="34"/>
        <v>341.28571428571433</v>
      </c>
      <c r="S270" s="304">
        <f t="shared" si="35"/>
        <v>347.4909090909091</v>
      </c>
      <c r="T270" s="301">
        <f t="shared" si="36"/>
        <v>341.28571428571433</v>
      </c>
    </row>
    <row r="271" spans="1:20" s="31" customFormat="1" outlineLevel="1" x14ac:dyDescent="0.25">
      <c r="A271" s="3" t="s">
        <v>53241</v>
      </c>
      <c r="B271" s="191" t="s">
        <v>53818</v>
      </c>
      <c r="C271" s="33" t="s">
        <v>53243</v>
      </c>
      <c r="D271" s="197"/>
      <c r="E271" s="32" t="s">
        <v>312</v>
      </c>
      <c r="F271" s="33" t="s">
        <v>43</v>
      </c>
      <c r="G271" s="34">
        <v>3</v>
      </c>
      <c r="H271" s="34">
        <f t="shared" si="31"/>
        <v>8.0641785714285721</v>
      </c>
      <c r="I271" s="35">
        <f t="shared" si="33"/>
        <v>24.192535714285718</v>
      </c>
      <c r="J271" s="34">
        <v>20</v>
      </c>
      <c r="K271" s="35">
        <v>6006.0518667240967</v>
      </c>
      <c r="L271" s="35">
        <v>0</v>
      </c>
      <c r="M271" s="35">
        <v>0</v>
      </c>
      <c r="N271" s="39" t="s">
        <v>0</v>
      </c>
      <c r="O271" s="213">
        <f>VLOOKUP(N271,'Reajuste Atual'!$L$19:$M$25,2,FALSE)</f>
        <v>3.1053999999999999</v>
      </c>
      <c r="Q271" s="34">
        <v>2.75</v>
      </c>
      <c r="R271" s="304">
        <f t="shared" si="34"/>
        <v>1.9642857142857144</v>
      </c>
      <c r="S271" s="304">
        <f t="shared" si="35"/>
        <v>2</v>
      </c>
      <c r="T271" s="301">
        <f t="shared" si="36"/>
        <v>1.9642857142857144</v>
      </c>
    </row>
    <row r="272" spans="1:20" s="31" customFormat="1" outlineLevel="1" x14ac:dyDescent="0.25">
      <c r="A272" s="3" t="s">
        <v>53241</v>
      </c>
      <c r="B272" s="191" t="s">
        <v>53819</v>
      </c>
      <c r="C272" s="33" t="s">
        <v>53243</v>
      </c>
      <c r="D272" s="197"/>
      <c r="E272" s="32" t="s">
        <v>313</v>
      </c>
      <c r="F272" s="33" t="s">
        <v>43</v>
      </c>
      <c r="G272" s="34">
        <v>3</v>
      </c>
      <c r="H272" s="34">
        <f t="shared" si="31"/>
        <v>18.386327142857144</v>
      </c>
      <c r="I272" s="35">
        <f t="shared" si="33"/>
        <v>55.158981428571437</v>
      </c>
      <c r="J272" s="34">
        <v>0</v>
      </c>
      <c r="K272" s="35">
        <v>0</v>
      </c>
      <c r="L272" s="35">
        <v>0</v>
      </c>
      <c r="M272" s="35">
        <v>0</v>
      </c>
      <c r="N272" s="39" t="s">
        <v>0</v>
      </c>
      <c r="O272" s="213">
        <f>VLOOKUP(N272,'Reajuste Atual'!$L$19:$M$25,2,FALSE)</f>
        <v>3.1053999999999999</v>
      </c>
      <c r="Q272" s="34">
        <v>6.27</v>
      </c>
      <c r="R272" s="304">
        <f t="shared" si="34"/>
        <v>4.4785714285714286</v>
      </c>
      <c r="S272" s="304">
        <f t="shared" si="35"/>
        <v>4.5599999999999996</v>
      </c>
      <c r="T272" s="301">
        <f t="shared" si="36"/>
        <v>4.4785714285714286</v>
      </c>
    </row>
    <row r="273" spans="1:20" s="31" customFormat="1" outlineLevel="1" x14ac:dyDescent="0.25">
      <c r="A273" s="3" t="s">
        <v>53241</v>
      </c>
      <c r="B273" s="191" t="s">
        <v>53820</v>
      </c>
      <c r="C273" s="33" t="s">
        <v>53243</v>
      </c>
      <c r="D273" s="197"/>
      <c r="E273" s="32" t="s">
        <v>314</v>
      </c>
      <c r="F273" s="33" t="s">
        <v>43</v>
      </c>
      <c r="G273" s="34">
        <v>3</v>
      </c>
      <c r="H273" s="34">
        <f t="shared" si="31"/>
        <v>18.386327142857144</v>
      </c>
      <c r="I273" s="35">
        <f t="shared" si="33"/>
        <v>55.158981428571437</v>
      </c>
      <c r="J273" s="34">
        <v>0</v>
      </c>
      <c r="K273" s="35">
        <v>0</v>
      </c>
      <c r="L273" s="35">
        <v>0</v>
      </c>
      <c r="M273" s="35">
        <v>0</v>
      </c>
      <c r="N273" s="39" t="s">
        <v>0</v>
      </c>
      <c r="O273" s="213">
        <f>VLOOKUP(N273,'Reajuste Atual'!$L$19:$M$25,2,FALSE)</f>
        <v>3.1053999999999999</v>
      </c>
      <c r="Q273" s="34">
        <v>6.27</v>
      </c>
      <c r="R273" s="304">
        <f t="shared" si="34"/>
        <v>4.4785714285714286</v>
      </c>
      <c r="S273" s="304">
        <f t="shared" si="35"/>
        <v>4.5599999999999996</v>
      </c>
      <c r="T273" s="301">
        <f t="shared" si="36"/>
        <v>4.4785714285714286</v>
      </c>
    </row>
    <row r="274" spans="1:20" s="31" customFormat="1" outlineLevel="1" x14ac:dyDescent="0.25">
      <c r="A274" s="3" t="s">
        <v>53241</v>
      </c>
      <c r="B274" s="191" t="s">
        <v>53821</v>
      </c>
      <c r="C274" s="33" t="s">
        <v>53243</v>
      </c>
      <c r="D274" s="197"/>
      <c r="E274" s="32" t="s">
        <v>315</v>
      </c>
      <c r="F274" s="33" t="s">
        <v>43</v>
      </c>
      <c r="G274" s="34">
        <v>3</v>
      </c>
      <c r="H274" s="34">
        <f t="shared" si="31"/>
        <v>940.92835571428577</v>
      </c>
      <c r="I274" s="35">
        <f t="shared" si="33"/>
        <v>2822.7850671428573</v>
      </c>
      <c r="J274" s="34">
        <v>0</v>
      </c>
      <c r="K274" s="35">
        <v>0</v>
      </c>
      <c r="L274" s="35">
        <v>0</v>
      </c>
      <c r="M274" s="35">
        <v>0</v>
      </c>
      <c r="N274" s="39" t="s">
        <v>0</v>
      </c>
      <c r="O274" s="213">
        <f>VLOOKUP(N274,'Reajuste Atual'!$L$19:$M$25,2,FALSE)</f>
        <v>3.1053999999999999</v>
      </c>
      <c r="Q274" s="34">
        <v>320.87</v>
      </c>
      <c r="R274" s="304">
        <f t="shared" si="34"/>
        <v>229.19285714285715</v>
      </c>
      <c r="S274" s="304">
        <f t="shared" si="35"/>
        <v>233.36</v>
      </c>
      <c r="T274" s="301">
        <f t="shared" si="36"/>
        <v>229.19285714285715</v>
      </c>
    </row>
    <row r="275" spans="1:20" s="31" customFormat="1" ht="31.5" outlineLevel="1" x14ac:dyDescent="0.25">
      <c r="A275" s="3" t="s">
        <v>53241</v>
      </c>
      <c r="B275" s="191" t="s">
        <v>53822</v>
      </c>
      <c r="C275" s="33" t="s">
        <v>53243</v>
      </c>
      <c r="D275" s="197"/>
      <c r="E275" s="32" t="s">
        <v>316</v>
      </c>
      <c r="F275" s="33" t="s">
        <v>43</v>
      </c>
      <c r="G275" s="34">
        <v>3</v>
      </c>
      <c r="H275" s="34">
        <f t="shared" si="31"/>
        <v>18.386327142857144</v>
      </c>
      <c r="I275" s="35">
        <f t="shared" si="33"/>
        <v>55.158981428571437</v>
      </c>
      <c r="J275" s="34">
        <v>0</v>
      </c>
      <c r="K275" s="35">
        <v>0</v>
      </c>
      <c r="L275" s="35">
        <v>0</v>
      </c>
      <c r="M275" s="35">
        <v>0</v>
      </c>
      <c r="N275" s="39" t="s">
        <v>0</v>
      </c>
      <c r="O275" s="213">
        <f>VLOOKUP(N275,'Reajuste Atual'!$L$19:$M$25,2,FALSE)</f>
        <v>3.1053999999999999</v>
      </c>
      <c r="Q275" s="34">
        <v>6.27</v>
      </c>
      <c r="R275" s="304">
        <f t="shared" si="34"/>
        <v>4.4785714285714286</v>
      </c>
      <c r="S275" s="304">
        <f t="shared" si="35"/>
        <v>4.5599999999999996</v>
      </c>
      <c r="T275" s="301">
        <f t="shared" si="36"/>
        <v>4.4785714285714286</v>
      </c>
    </row>
    <row r="276" spans="1:20" s="31" customFormat="1" outlineLevel="1" x14ac:dyDescent="0.25">
      <c r="A276" s="3" t="s">
        <v>53241</v>
      </c>
      <c r="B276" s="191" t="s">
        <v>53823</v>
      </c>
      <c r="C276" s="33" t="s">
        <v>53243</v>
      </c>
      <c r="D276" s="197"/>
      <c r="E276" s="32" t="s">
        <v>317</v>
      </c>
      <c r="F276" s="33" t="s">
        <v>43</v>
      </c>
      <c r="G276" s="34">
        <v>3</v>
      </c>
      <c r="H276" s="34">
        <f t="shared" si="31"/>
        <v>1017.8459571428573</v>
      </c>
      <c r="I276" s="35">
        <f t="shared" si="33"/>
        <v>3053.5378714285716</v>
      </c>
      <c r="J276" s="34">
        <v>0</v>
      </c>
      <c r="K276" s="35">
        <v>0</v>
      </c>
      <c r="L276" s="35">
        <v>0</v>
      </c>
      <c r="M276" s="35">
        <v>0</v>
      </c>
      <c r="N276" s="39" t="s">
        <v>0</v>
      </c>
      <c r="O276" s="213">
        <f>VLOOKUP(N276,'Reajuste Atual'!$L$19:$M$25,2,FALSE)</f>
        <v>3.1053999999999999</v>
      </c>
      <c r="Q276" s="34">
        <v>347.1</v>
      </c>
      <c r="R276" s="304">
        <f t="shared" si="34"/>
        <v>247.92857142857147</v>
      </c>
      <c r="S276" s="304">
        <f t="shared" si="35"/>
        <v>252.43636363636367</v>
      </c>
      <c r="T276" s="301">
        <f t="shared" si="36"/>
        <v>247.92857142857147</v>
      </c>
    </row>
    <row r="277" spans="1:20" s="31" customFormat="1" outlineLevel="1" x14ac:dyDescent="0.25">
      <c r="A277" s="3" t="s">
        <v>53241</v>
      </c>
      <c r="B277" s="191" t="s">
        <v>53824</v>
      </c>
      <c r="C277" s="33" t="s">
        <v>53243</v>
      </c>
      <c r="D277" s="197"/>
      <c r="E277" s="32" t="s">
        <v>318</v>
      </c>
      <c r="F277" s="33" t="s">
        <v>43</v>
      </c>
      <c r="G277" s="34">
        <v>4</v>
      </c>
      <c r="H277" s="34">
        <f t="shared" si="31"/>
        <v>218.87646857142857</v>
      </c>
      <c r="I277" s="35">
        <f t="shared" si="33"/>
        <v>875.5058742857143</v>
      </c>
      <c r="J277" s="34">
        <v>0</v>
      </c>
      <c r="K277" s="35">
        <v>0</v>
      </c>
      <c r="L277" s="35">
        <v>0</v>
      </c>
      <c r="M277" s="35">
        <v>0</v>
      </c>
      <c r="N277" s="39" t="s">
        <v>0</v>
      </c>
      <c r="O277" s="213">
        <f>VLOOKUP(N277,'Reajuste Atual'!$L$19:$M$25,2,FALSE)</f>
        <v>3.1053999999999999</v>
      </c>
      <c r="Q277" s="34">
        <v>74.64</v>
      </c>
      <c r="R277" s="304">
        <f t="shared" si="34"/>
        <v>53.314285714285717</v>
      </c>
      <c r="S277" s="304">
        <f t="shared" si="35"/>
        <v>54.283636363636361</v>
      </c>
      <c r="T277" s="301">
        <f t="shared" si="36"/>
        <v>53.314285714285717</v>
      </c>
    </row>
    <row r="278" spans="1:20" s="31" customFormat="1" outlineLevel="1" x14ac:dyDescent="0.25">
      <c r="A278" s="3" t="s">
        <v>53241</v>
      </c>
      <c r="B278" s="191" t="s">
        <v>53825</v>
      </c>
      <c r="C278" s="33" t="s">
        <v>53243</v>
      </c>
      <c r="D278" s="202"/>
      <c r="E278" s="32" t="s">
        <v>319</v>
      </c>
      <c r="F278" s="33" t="s">
        <v>43</v>
      </c>
      <c r="G278" s="34">
        <v>4</v>
      </c>
      <c r="H278" s="34">
        <f t="shared" si="31"/>
        <v>529.27403285714286</v>
      </c>
      <c r="I278" s="35">
        <f t="shared" si="33"/>
        <v>2117.0961314285714</v>
      </c>
      <c r="J278" s="34">
        <v>0</v>
      </c>
      <c r="K278" s="35">
        <v>0</v>
      </c>
      <c r="L278" s="35">
        <v>0</v>
      </c>
      <c r="M278" s="35">
        <v>0</v>
      </c>
      <c r="N278" s="39" t="s">
        <v>0</v>
      </c>
      <c r="O278" s="213">
        <f>VLOOKUP(N278,'Reajuste Atual'!$L$19:$M$25,2,FALSE)</f>
        <v>3.1053999999999999</v>
      </c>
      <c r="Q278" s="34">
        <v>180.49</v>
      </c>
      <c r="R278" s="304">
        <f t="shared" si="34"/>
        <v>128.92142857142858</v>
      </c>
      <c r="S278" s="304">
        <f t="shared" si="35"/>
        <v>131.26545454545456</v>
      </c>
      <c r="T278" s="301">
        <f t="shared" si="36"/>
        <v>128.92142857142858</v>
      </c>
    </row>
    <row r="279" spans="1:20" s="31" customFormat="1" outlineLevel="1" x14ac:dyDescent="0.25">
      <c r="A279" s="3" t="s">
        <v>53241</v>
      </c>
      <c r="B279" s="191" t="s">
        <v>53826</v>
      </c>
      <c r="C279" s="33" t="s">
        <v>53243</v>
      </c>
      <c r="D279" s="197"/>
      <c r="E279" s="69" t="s">
        <v>320</v>
      </c>
      <c r="F279" s="33" t="s">
        <v>43</v>
      </c>
      <c r="G279" s="34">
        <v>6</v>
      </c>
      <c r="H279" s="34">
        <f t="shared" si="31"/>
        <v>258.75749714285712</v>
      </c>
      <c r="I279" s="35">
        <f t="shared" si="33"/>
        <v>1552.5449828571427</v>
      </c>
      <c r="J279" s="34">
        <v>11.92</v>
      </c>
      <c r="K279" s="35">
        <v>476.93672977873132</v>
      </c>
      <c r="L279" s="35">
        <v>0</v>
      </c>
      <c r="M279" s="35">
        <v>0</v>
      </c>
      <c r="N279" s="39" t="s">
        <v>0</v>
      </c>
      <c r="O279" s="213">
        <f>VLOOKUP(N279,'Reajuste Atual'!$L$19:$M$25,2,FALSE)</f>
        <v>3.1053999999999999</v>
      </c>
      <c r="Q279" s="34">
        <v>88.24</v>
      </c>
      <c r="R279" s="304">
        <f t="shared" si="34"/>
        <v>63.028571428571432</v>
      </c>
      <c r="S279" s="304">
        <f t="shared" si="35"/>
        <v>64.174545454545452</v>
      </c>
      <c r="T279" s="301">
        <f t="shared" si="36"/>
        <v>63.028571428571432</v>
      </c>
    </row>
    <row r="280" spans="1:20" s="31" customFormat="1" outlineLevel="1" x14ac:dyDescent="0.25">
      <c r="A280" s="3" t="s">
        <v>53241</v>
      </c>
      <c r="B280" s="191" t="s">
        <v>53827</v>
      </c>
      <c r="C280" s="33" t="s">
        <v>53243</v>
      </c>
      <c r="D280" s="197"/>
      <c r="E280" s="69" t="s">
        <v>321</v>
      </c>
      <c r="F280" s="33" t="s">
        <v>43</v>
      </c>
      <c r="G280" s="34">
        <v>3</v>
      </c>
      <c r="H280" s="34">
        <f t="shared" si="31"/>
        <v>3.0790500000000005</v>
      </c>
      <c r="I280" s="35">
        <f t="shared" si="33"/>
        <v>9.2371500000000015</v>
      </c>
      <c r="J280" s="34">
        <v>0</v>
      </c>
      <c r="K280" s="35">
        <v>0</v>
      </c>
      <c r="L280" s="35">
        <v>0</v>
      </c>
      <c r="M280" s="35">
        <v>0</v>
      </c>
      <c r="N280" s="39" t="s">
        <v>0</v>
      </c>
      <c r="O280" s="213">
        <f>VLOOKUP(N280,'Reajuste Atual'!$L$19:$M$25,2,FALSE)</f>
        <v>3.1053999999999999</v>
      </c>
      <c r="Q280" s="34">
        <v>1.05</v>
      </c>
      <c r="R280" s="304">
        <f t="shared" si="34"/>
        <v>0.75000000000000011</v>
      </c>
      <c r="S280" s="304">
        <f t="shared" si="35"/>
        <v>0.76363636363636367</v>
      </c>
      <c r="T280" s="301">
        <f t="shared" si="36"/>
        <v>0.75000000000000011</v>
      </c>
    </row>
    <row r="281" spans="1:20" s="31" customFormat="1" outlineLevel="1" x14ac:dyDescent="0.25">
      <c r="A281" s="3" t="s">
        <v>53241</v>
      </c>
      <c r="B281" s="191" t="s">
        <v>53828</v>
      </c>
      <c r="C281" s="33" t="s">
        <v>53243</v>
      </c>
      <c r="D281" s="197"/>
      <c r="E281" s="32" t="s">
        <v>322</v>
      </c>
      <c r="F281" s="33" t="s">
        <v>43</v>
      </c>
      <c r="G281" s="34">
        <v>3</v>
      </c>
      <c r="H281" s="34">
        <f t="shared" si="31"/>
        <v>15.688492857142858</v>
      </c>
      <c r="I281" s="35">
        <f t="shared" si="33"/>
        <v>47.065478571428571</v>
      </c>
      <c r="J281" s="34">
        <v>0</v>
      </c>
      <c r="K281" s="35">
        <v>0</v>
      </c>
      <c r="L281" s="35">
        <v>0</v>
      </c>
      <c r="M281" s="35">
        <v>0</v>
      </c>
      <c r="N281" s="39" t="s">
        <v>0</v>
      </c>
      <c r="O281" s="213">
        <f>VLOOKUP(N281,'Reajuste Atual'!$L$19:$M$25,2,FALSE)</f>
        <v>3.1053999999999999</v>
      </c>
      <c r="Q281" s="34">
        <v>5.35</v>
      </c>
      <c r="R281" s="304">
        <f t="shared" si="34"/>
        <v>3.8214285714285716</v>
      </c>
      <c r="S281" s="304">
        <f t="shared" si="35"/>
        <v>3.8909090909090907</v>
      </c>
      <c r="T281" s="301">
        <f t="shared" si="36"/>
        <v>3.8214285714285716</v>
      </c>
    </row>
    <row r="282" spans="1:20" s="31" customFormat="1" outlineLevel="1" x14ac:dyDescent="0.25">
      <c r="A282" s="3" t="s">
        <v>53241</v>
      </c>
      <c r="B282" s="191" t="s">
        <v>53829</v>
      </c>
      <c r="C282" s="33" t="s">
        <v>53243</v>
      </c>
      <c r="D282" s="197"/>
      <c r="E282" s="32" t="s">
        <v>323</v>
      </c>
      <c r="F282" s="33" t="s">
        <v>283</v>
      </c>
      <c r="G282" s="34">
        <v>3</v>
      </c>
      <c r="H282" s="34">
        <f t="shared" si="31"/>
        <v>1.5248628571428571</v>
      </c>
      <c r="I282" s="35">
        <f t="shared" si="33"/>
        <v>4.5745885714285714</v>
      </c>
      <c r="J282" s="55">
        <v>0</v>
      </c>
      <c r="K282" s="53">
        <v>55165.270000000004</v>
      </c>
      <c r="L282" s="53">
        <v>0</v>
      </c>
      <c r="M282" s="53">
        <v>0</v>
      </c>
      <c r="N282" s="39" t="s">
        <v>0</v>
      </c>
      <c r="O282" s="213">
        <f>VLOOKUP(N282,'Reajuste Atual'!$L$19:$M$25,2,FALSE)</f>
        <v>3.1053999999999999</v>
      </c>
      <c r="Q282" s="34">
        <v>0.52</v>
      </c>
      <c r="R282" s="304">
        <f t="shared" si="34"/>
        <v>0.37142857142857144</v>
      </c>
      <c r="S282" s="304">
        <f t="shared" si="35"/>
        <v>0.37818181818181817</v>
      </c>
      <c r="T282" s="301">
        <f t="shared" si="36"/>
        <v>0.37142857142857144</v>
      </c>
    </row>
    <row r="283" spans="1:20" s="31" customFormat="1" ht="31.5" outlineLevel="1" x14ac:dyDescent="0.25">
      <c r="A283" s="3" t="s">
        <v>53241</v>
      </c>
      <c r="B283" s="191" t="s">
        <v>53830</v>
      </c>
      <c r="C283" s="33" t="s">
        <v>53243</v>
      </c>
      <c r="D283" s="197"/>
      <c r="E283" s="69" t="s">
        <v>324</v>
      </c>
      <c r="F283" s="33" t="s">
        <v>283</v>
      </c>
      <c r="G283" s="34">
        <v>1</v>
      </c>
      <c r="H283" s="34">
        <f>T283+(T283*O283)</f>
        <v>8.210799999999999</v>
      </c>
      <c r="I283" s="35">
        <f t="shared" si="33"/>
        <v>8.210799999999999</v>
      </c>
      <c r="J283" s="34">
        <v>0</v>
      </c>
      <c r="K283" s="35">
        <v>0</v>
      </c>
      <c r="L283" s="35">
        <v>0</v>
      </c>
      <c r="M283" s="35">
        <v>0</v>
      </c>
      <c r="N283" s="39" t="s">
        <v>0</v>
      </c>
      <c r="O283" s="213">
        <f>VLOOKUP(N283,'Reajuste Atual'!$L$19:$M$25,2,FALSE)</f>
        <v>3.1053999999999999</v>
      </c>
      <c r="Q283" s="34">
        <v>2.8</v>
      </c>
      <c r="R283" s="304">
        <f t="shared" si="34"/>
        <v>2</v>
      </c>
      <c r="S283" s="304">
        <f t="shared" si="35"/>
        <v>2.0363636363636362</v>
      </c>
      <c r="T283" s="301">
        <f t="shared" si="36"/>
        <v>2</v>
      </c>
    </row>
    <row r="284" spans="1:20" s="31" customFormat="1" ht="31.5" outlineLevel="1" x14ac:dyDescent="0.25">
      <c r="A284" s="3" t="s">
        <v>53241</v>
      </c>
      <c r="B284" s="191" t="s">
        <v>53831</v>
      </c>
      <c r="C284" s="33" t="s">
        <v>53243</v>
      </c>
      <c r="D284" s="197"/>
      <c r="E284" s="32" t="s">
        <v>325</v>
      </c>
      <c r="F284" s="33" t="s">
        <v>283</v>
      </c>
      <c r="G284" s="34">
        <v>4</v>
      </c>
      <c r="H284" s="34">
        <f>T284+(T284*O284)</f>
        <v>7.1844500000000009</v>
      </c>
      <c r="I284" s="35">
        <f t="shared" si="33"/>
        <v>28.737800000000004</v>
      </c>
      <c r="J284" s="34">
        <v>0</v>
      </c>
      <c r="K284" s="35">
        <v>0</v>
      </c>
      <c r="L284" s="35">
        <v>0</v>
      </c>
      <c r="M284" s="35">
        <v>0</v>
      </c>
      <c r="N284" s="39" t="s">
        <v>0</v>
      </c>
      <c r="O284" s="213">
        <f>VLOOKUP(N284,'Reajuste Atual'!$L$19:$M$25,2,FALSE)</f>
        <v>3.1053999999999999</v>
      </c>
      <c r="Q284" s="34">
        <v>2.4500000000000002</v>
      </c>
      <c r="R284" s="304">
        <f t="shared" si="34"/>
        <v>1.7500000000000002</v>
      </c>
      <c r="S284" s="304">
        <f t="shared" si="35"/>
        <v>1.781818181818182</v>
      </c>
      <c r="T284" s="301">
        <f t="shared" si="36"/>
        <v>1.7500000000000002</v>
      </c>
    </row>
    <row r="285" spans="1:20" s="31" customFormat="1" outlineLevel="1" x14ac:dyDescent="0.25">
      <c r="A285" s="3" t="s">
        <v>53241</v>
      </c>
      <c r="B285" s="191" t="s">
        <v>53832</v>
      </c>
      <c r="C285" s="33" t="s">
        <v>53243</v>
      </c>
      <c r="D285" s="197"/>
      <c r="E285" s="32" t="s">
        <v>326</v>
      </c>
      <c r="F285" s="33" t="s">
        <v>43</v>
      </c>
      <c r="G285" s="34">
        <v>3</v>
      </c>
      <c r="H285" s="34">
        <f>T285+(T285*O285)</f>
        <v>58.795192857142865</v>
      </c>
      <c r="I285" s="35">
        <f t="shared" si="33"/>
        <v>176.3855785714286</v>
      </c>
      <c r="J285" s="47">
        <v>0</v>
      </c>
      <c r="K285" s="47">
        <v>901265.99811879802</v>
      </c>
      <c r="L285" s="47">
        <v>0</v>
      </c>
      <c r="M285" s="47">
        <v>0</v>
      </c>
      <c r="N285" s="39" t="s">
        <v>0</v>
      </c>
      <c r="O285" s="213">
        <f>VLOOKUP(N285,'Reajuste Atual'!$L$19:$M$25,2,FALSE)</f>
        <v>3.1053999999999999</v>
      </c>
      <c r="Q285" s="34">
        <v>20.05</v>
      </c>
      <c r="R285" s="304">
        <f t="shared" si="34"/>
        <v>14.321428571428573</v>
      </c>
      <c r="S285" s="304">
        <f t="shared" si="35"/>
        <v>14.581818181818182</v>
      </c>
      <c r="T285" s="301">
        <f t="shared" si="36"/>
        <v>14.321428571428573</v>
      </c>
    </row>
    <row r="286" spans="1:20" s="31" customFormat="1" outlineLevel="1" x14ac:dyDescent="0.25">
      <c r="A286" s="3" t="s">
        <v>53241</v>
      </c>
      <c r="B286" s="191" t="s">
        <v>53833</v>
      </c>
      <c r="C286" s="33" t="s">
        <v>53243</v>
      </c>
      <c r="D286" s="197"/>
      <c r="E286" s="32" t="s">
        <v>327</v>
      </c>
      <c r="F286" s="33" t="s">
        <v>43</v>
      </c>
      <c r="G286" s="34">
        <v>1</v>
      </c>
      <c r="H286" s="34">
        <f>T286+(T286*O286)</f>
        <v>3.0790500000000005</v>
      </c>
      <c r="I286" s="35">
        <f t="shared" si="33"/>
        <v>3.0790500000000005</v>
      </c>
      <c r="J286" s="55">
        <v>0</v>
      </c>
      <c r="K286" s="53">
        <v>93480.73</v>
      </c>
      <c r="L286" s="53">
        <v>0</v>
      </c>
      <c r="M286" s="53">
        <v>0</v>
      </c>
      <c r="N286" s="39" t="s">
        <v>0</v>
      </c>
      <c r="O286" s="213">
        <f>VLOOKUP(N286,'Reajuste Atual'!$L$19:$M$25,2,FALSE)</f>
        <v>3.1053999999999999</v>
      </c>
      <c r="Q286" s="34">
        <v>1.05</v>
      </c>
      <c r="R286" s="304">
        <f t="shared" si="34"/>
        <v>0.75000000000000011</v>
      </c>
      <c r="S286" s="304">
        <f t="shared" si="35"/>
        <v>0.76363636363636367</v>
      </c>
      <c r="T286" s="301">
        <f t="shared" si="36"/>
        <v>0.75000000000000011</v>
      </c>
    </row>
    <row r="287" spans="1:20" s="31" customFormat="1" outlineLevel="1" x14ac:dyDescent="0.25">
      <c r="A287" s="3" t="s">
        <v>53241</v>
      </c>
      <c r="B287" s="191" t="s">
        <v>53834</v>
      </c>
      <c r="C287" s="33" t="s">
        <v>53243</v>
      </c>
      <c r="D287" s="197"/>
      <c r="E287" s="32" t="s">
        <v>328</v>
      </c>
      <c r="F287" s="33" t="s">
        <v>43</v>
      </c>
      <c r="G287" s="34">
        <v>8</v>
      </c>
      <c r="H287" s="34">
        <f>T287+(T287*O287)</f>
        <v>19.588622857142855</v>
      </c>
      <c r="I287" s="35">
        <f t="shared" si="33"/>
        <v>156.70898285714284</v>
      </c>
      <c r="J287" s="34">
        <v>0</v>
      </c>
      <c r="K287" s="35">
        <v>0</v>
      </c>
      <c r="L287" s="35">
        <v>0</v>
      </c>
      <c r="M287" s="35">
        <v>0</v>
      </c>
      <c r="N287" s="39" t="s">
        <v>0</v>
      </c>
      <c r="O287" s="213">
        <f>VLOOKUP(N287,'Reajuste Atual'!$L$19:$M$25,2,FALSE)</f>
        <v>3.1053999999999999</v>
      </c>
      <c r="Q287" s="34">
        <v>6.68</v>
      </c>
      <c r="R287" s="304">
        <f t="shared" si="34"/>
        <v>4.7714285714285714</v>
      </c>
      <c r="S287" s="304">
        <f t="shared" si="35"/>
        <v>4.8581818181818184</v>
      </c>
      <c r="T287" s="301">
        <f t="shared" si="36"/>
        <v>4.7714285714285714</v>
      </c>
    </row>
    <row r="288" spans="1:20" s="31" customFormat="1" outlineLevel="1" x14ac:dyDescent="0.25">
      <c r="B288" s="193" t="s">
        <v>138</v>
      </c>
      <c r="C288" s="63"/>
      <c r="D288" s="199"/>
      <c r="E288" s="45" t="s">
        <v>53256</v>
      </c>
      <c r="F288" s="62"/>
      <c r="G288" s="61"/>
      <c r="H288" s="61"/>
      <c r="I288" s="61">
        <f>I289+I292+I320</f>
        <v>802258.71690960077</v>
      </c>
      <c r="J288" s="34">
        <v>0</v>
      </c>
      <c r="K288" s="35">
        <v>0</v>
      </c>
      <c r="L288" s="35">
        <v>0</v>
      </c>
      <c r="M288" s="35">
        <v>0</v>
      </c>
      <c r="N288" s="63"/>
      <c r="O288" s="218"/>
      <c r="Q288" s="61"/>
      <c r="R288" s="304">
        <f t="shared" si="34"/>
        <v>0</v>
      </c>
      <c r="S288" s="304">
        <f t="shared" si="35"/>
        <v>0</v>
      </c>
      <c r="T288" s="301">
        <f t="shared" si="36"/>
        <v>0</v>
      </c>
    </row>
    <row r="289" spans="1:20" s="31" customFormat="1" outlineLevel="1" x14ac:dyDescent="0.25">
      <c r="B289" s="194" t="s">
        <v>139</v>
      </c>
      <c r="C289" s="59"/>
      <c r="D289" s="200"/>
      <c r="E289" s="51" t="s">
        <v>331</v>
      </c>
      <c r="F289" s="52"/>
      <c r="G289" s="36"/>
      <c r="H289" s="36"/>
      <c r="I289" s="36">
        <f>SUM(I290:I291)</f>
        <v>18930.133758545453</v>
      </c>
      <c r="J289" s="36">
        <v>0</v>
      </c>
      <c r="K289" s="36">
        <v>0</v>
      </c>
      <c r="L289" s="36">
        <v>0</v>
      </c>
      <c r="M289" s="36">
        <v>0</v>
      </c>
      <c r="N289" s="36"/>
      <c r="O289" s="242"/>
      <c r="Q289" s="36"/>
      <c r="R289" s="304">
        <f t="shared" si="34"/>
        <v>0</v>
      </c>
      <c r="S289" s="304">
        <f t="shared" si="35"/>
        <v>0</v>
      </c>
      <c r="T289" s="301">
        <f t="shared" si="36"/>
        <v>0</v>
      </c>
    </row>
    <row r="290" spans="1:20" s="31" customFormat="1" outlineLevel="1" x14ac:dyDescent="0.25">
      <c r="A290" s="3" t="s">
        <v>53242</v>
      </c>
      <c r="B290" s="191" t="s">
        <v>53177</v>
      </c>
      <c r="C290" s="33" t="s">
        <v>53244</v>
      </c>
      <c r="D290" s="197"/>
      <c r="E290" s="32" t="s">
        <v>142</v>
      </c>
      <c r="F290" s="57" t="s">
        <v>43</v>
      </c>
      <c r="G290" s="34">
        <v>1</v>
      </c>
      <c r="H290" s="34">
        <f>T290+(T290*O290)</f>
        <v>3012.9157381818181</v>
      </c>
      <c r="I290" s="35">
        <f>G290*H290</f>
        <v>3012.9157381818181</v>
      </c>
      <c r="J290" s="34">
        <v>0</v>
      </c>
      <c r="K290" s="35">
        <v>0</v>
      </c>
      <c r="L290" s="35">
        <v>0</v>
      </c>
      <c r="M290" s="35">
        <v>0</v>
      </c>
      <c r="N290" s="39" t="s">
        <v>0</v>
      </c>
      <c r="O290" s="213">
        <f>VLOOKUP(N290,'Reajuste Atual'!$L$19:$M$25,2,FALSE)</f>
        <v>3.1053999999999999</v>
      </c>
      <c r="Q290" s="34">
        <v>1009.1</v>
      </c>
      <c r="R290" s="304">
        <f t="shared" si="34"/>
        <v>720.78571428571433</v>
      </c>
      <c r="S290" s="304">
        <f t="shared" si="35"/>
        <v>733.89090909090908</v>
      </c>
      <c r="T290" s="301">
        <f t="shared" si="36"/>
        <v>733.89090909090908</v>
      </c>
    </row>
    <row r="291" spans="1:20" s="31" customFormat="1" outlineLevel="1" x14ac:dyDescent="0.25">
      <c r="A291" s="3" t="s">
        <v>53242</v>
      </c>
      <c r="B291" s="191" t="s">
        <v>53178</v>
      </c>
      <c r="C291" s="33" t="s">
        <v>53244</v>
      </c>
      <c r="D291" s="197"/>
      <c r="E291" s="32" t="s">
        <v>332</v>
      </c>
      <c r="F291" s="57" t="s">
        <v>43</v>
      </c>
      <c r="G291" s="34">
        <v>1</v>
      </c>
      <c r="H291" s="34">
        <f>T291+(T291*O291)</f>
        <v>15917.218020363634</v>
      </c>
      <c r="I291" s="35">
        <f>G291*H291</f>
        <v>15917.218020363634</v>
      </c>
      <c r="J291" s="34">
        <v>0</v>
      </c>
      <c r="K291" s="35">
        <v>0</v>
      </c>
      <c r="L291" s="35">
        <v>0</v>
      </c>
      <c r="M291" s="35">
        <v>0</v>
      </c>
      <c r="N291" s="39" t="s">
        <v>0</v>
      </c>
      <c r="O291" s="213">
        <f>VLOOKUP(N291,'Reajuste Atual'!$L$19:$M$25,2,FALSE)</f>
        <v>3.1053999999999999</v>
      </c>
      <c r="Q291" s="34">
        <v>5331.07</v>
      </c>
      <c r="R291" s="304">
        <f t="shared" si="34"/>
        <v>3807.9071428571428</v>
      </c>
      <c r="S291" s="304">
        <f t="shared" si="35"/>
        <v>3877.1418181818181</v>
      </c>
      <c r="T291" s="301">
        <f t="shared" si="36"/>
        <v>3877.1418181818181</v>
      </c>
    </row>
    <row r="292" spans="1:20" s="31" customFormat="1" outlineLevel="1" x14ac:dyDescent="0.25">
      <c r="B292" s="194" t="s">
        <v>140</v>
      </c>
      <c r="C292" s="59"/>
      <c r="D292" s="200"/>
      <c r="E292" s="51" t="s">
        <v>335</v>
      </c>
      <c r="F292" s="52"/>
      <c r="G292" s="36"/>
      <c r="H292" s="36">
        <v>0</v>
      </c>
      <c r="I292" s="36">
        <f>SUM(I293:I319)</f>
        <v>99285.913209599996</v>
      </c>
      <c r="J292" s="36">
        <v>0</v>
      </c>
      <c r="K292" s="36">
        <v>0</v>
      </c>
      <c r="L292" s="36">
        <v>0</v>
      </c>
      <c r="M292" s="36">
        <v>0</v>
      </c>
      <c r="N292" s="36"/>
      <c r="O292" s="242"/>
      <c r="Q292" s="36"/>
      <c r="R292" s="304">
        <f t="shared" si="34"/>
        <v>0</v>
      </c>
      <c r="S292" s="304">
        <f t="shared" si="35"/>
        <v>0</v>
      </c>
      <c r="T292" s="301">
        <f t="shared" si="36"/>
        <v>0</v>
      </c>
    </row>
    <row r="293" spans="1:20" s="31" customFormat="1" ht="31.5" outlineLevel="1" x14ac:dyDescent="0.25">
      <c r="A293" s="3" t="s">
        <v>53242</v>
      </c>
      <c r="B293" s="229" t="s">
        <v>53179</v>
      </c>
      <c r="C293" s="224" t="s">
        <v>53244</v>
      </c>
      <c r="D293" s="231"/>
      <c r="E293" s="79" t="s">
        <v>336</v>
      </c>
      <c r="F293" s="311" t="s">
        <v>43</v>
      </c>
      <c r="G293" s="225">
        <v>32</v>
      </c>
      <c r="H293" s="34">
        <f t="shared" ref="H293:H301" si="37">T293+(T293*O293)</f>
        <v>28.394439272727269</v>
      </c>
      <c r="I293" s="35">
        <f>G293*H293</f>
        <v>908.62205672727259</v>
      </c>
      <c r="J293" s="55">
        <v>0</v>
      </c>
      <c r="K293" s="55">
        <v>4353.41</v>
      </c>
      <c r="L293" s="55">
        <v>0</v>
      </c>
      <c r="M293" s="55">
        <v>0</v>
      </c>
      <c r="N293" s="39" t="s">
        <v>0</v>
      </c>
      <c r="O293" s="213">
        <f>VLOOKUP(N293,'Reajuste Atual'!$L$19:$M$25,2,FALSE)</f>
        <v>3.1053999999999999</v>
      </c>
      <c r="Q293" s="34">
        <v>9.51</v>
      </c>
      <c r="R293" s="304">
        <f t="shared" ref="R293:R342" si="38">Q293/($R$16+1)</f>
        <v>6.7928571428571427</v>
      </c>
      <c r="S293" s="304">
        <f t="shared" ref="S293:S342" si="39">Q293/($S$16+1)</f>
        <v>6.916363636363636</v>
      </c>
      <c r="T293" s="301">
        <f t="shared" ref="T293:T342" si="40">IF(A293="S",R293,S293)</f>
        <v>6.916363636363636</v>
      </c>
    </row>
    <row r="294" spans="1:20" s="31" customFormat="1" ht="31.5" outlineLevel="1" x14ac:dyDescent="0.25">
      <c r="A294" s="3" t="s">
        <v>53242</v>
      </c>
      <c r="B294" s="229" t="s">
        <v>53180</v>
      </c>
      <c r="C294" s="224" t="s">
        <v>53244</v>
      </c>
      <c r="D294" s="231"/>
      <c r="E294" s="79" t="s">
        <v>337</v>
      </c>
      <c r="F294" s="311" t="s">
        <v>43</v>
      </c>
      <c r="G294" s="225">
        <v>6</v>
      </c>
      <c r="H294" s="34">
        <f t="shared" si="37"/>
        <v>85.302747636363634</v>
      </c>
      <c r="I294" s="35">
        <f>G294*H294</f>
        <v>511.81648581818183</v>
      </c>
      <c r="J294" s="47">
        <v>0</v>
      </c>
      <c r="K294" s="47">
        <v>38073.440000000002</v>
      </c>
      <c r="L294" s="47">
        <v>0</v>
      </c>
      <c r="M294" s="47">
        <v>0</v>
      </c>
      <c r="N294" s="39" t="s">
        <v>0</v>
      </c>
      <c r="O294" s="213">
        <f>VLOOKUP(N294,'Reajuste Atual'!$L$19:$M$25,2,FALSE)</f>
        <v>3.1053999999999999</v>
      </c>
      <c r="Q294" s="34">
        <v>28.57</v>
      </c>
      <c r="R294" s="304">
        <f t="shared" si="38"/>
        <v>20.407142857142858</v>
      </c>
      <c r="S294" s="304">
        <f t="shared" si="39"/>
        <v>20.778181818181817</v>
      </c>
      <c r="T294" s="301">
        <f t="shared" si="40"/>
        <v>20.778181818181817</v>
      </c>
    </row>
    <row r="295" spans="1:20" s="31" customFormat="1" ht="31.5" outlineLevel="1" x14ac:dyDescent="0.25">
      <c r="A295" s="3" t="s">
        <v>53242</v>
      </c>
      <c r="B295" s="229" t="s">
        <v>53181</v>
      </c>
      <c r="C295" s="224" t="s">
        <v>53244</v>
      </c>
      <c r="D295" s="231"/>
      <c r="E295" s="79" t="s">
        <v>339</v>
      </c>
      <c r="F295" s="311" t="s">
        <v>43</v>
      </c>
      <c r="G295" s="225">
        <v>8</v>
      </c>
      <c r="H295" s="34">
        <f t="shared" si="37"/>
        <v>710.60741818181816</v>
      </c>
      <c r="I295" s="35">
        <f t="shared" ref="I295:I306" si="41">G295*H295</f>
        <v>5684.8593454545453</v>
      </c>
      <c r="J295" s="55">
        <v>0</v>
      </c>
      <c r="K295" s="53">
        <v>38073.440000000002</v>
      </c>
      <c r="L295" s="53">
        <v>0</v>
      </c>
      <c r="M295" s="53">
        <v>0</v>
      </c>
      <c r="N295" s="39" t="s">
        <v>0</v>
      </c>
      <c r="O295" s="213">
        <f>VLOOKUP(N295,'Reajuste Atual'!$L$19:$M$25,2,FALSE)</f>
        <v>3.1053999999999999</v>
      </c>
      <c r="Q295" s="34">
        <v>238</v>
      </c>
      <c r="R295" s="304">
        <f t="shared" si="38"/>
        <v>170</v>
      </c>
      <c r="S295" s="304">
        <f t="shared" si="39"/>
        <v>173.09090909090909</v>
      </c>
      <c r="T295" s="301">
        <f t="shared" si="40"/>
        <v>173.09090909090909</v>
      </c>
    </row>
    <row r="296" spans="1:20" s="31" customFormat="1" outlineLevel="1" x14ac:dyDescent="0.25">
      <c r="A296" s="3" t="s">
        <v>53242</v>
      </c>
      <c r="B296" s="229" t="s">
        <v>53182</v>
      </c>
      <c r="C296" s="224" t="s">
        <v>53244</v>
      </c>
      <c r="D296" s="231"/>
      <c r="E296" s="79" t="s">
        <v>340</v>
      </c>
      <c r="F296" s="311" t="s">
        <v>43</v>
      </c>
      <c r="G296" s="225">
        <v>12</v>
      </c>
      <c r="H296" s="34">
        <f t="shared" si="37"/>
        <v>162.54398254545453</v>
      </c>
      <c r="I296" s="35">
        <f t="shared" si="41"/>
        <v>1950.5277905454543</v>
      </c>
      <c r="J296" s="34">
        <v>0</v>
      </c>
      <c r="K296" s="35">
        <v>0</v>
      </c>
      <c r="L296" s="35">
        <v>0</v>
      </c>
      <c r="M296" s="35">
        <v>0</v>
      </c>
      <c r="N296" s="39" t="s">
        <v>0</v>
      </c>
      <c r="O296" s="213">
        <f>VLOOKUP(N296,'Reajuste Atual'!$L$19:$M$25,2,FALSE)</f>
        <v>3.1053999999999999</v>
      </c>
      <c r="Q296" s="34">
        <v>54.44</v>
      </c>
      <c r="R296" s="304">
        <f t="shared" si="38"/>
        <v>38.885714285714286</v>
      </c>
      <c r="S296" s="304">
        <f t="shared" si="39"/>
        <v>39.592727272727274</v>
      </c>
      <c r="T296" s="301">
        <f t="shared" si="40"/>
        <v>39.592727272727274</v>
      </c>
    </row>
    <row r="297" spans="1:20" s="31" customFormat="1" outlineLevel="1" x14ac:dyDescent="0.25">
      <c r="A297" s="3" t="s">
        <v>53242</v>
      </c>
      <c r="B297" s="229" t="s">
        <v>53183</v>
      </c>
      <c r="C297" s="224" t="s">
        <v>53244</v>
      </c>
      <c r="D297" s="231"/>
      <c r="E297" s="79" t="s">
        <v>341</v>
      </c>
      <c r="F297" s="311" t="s">
        <v>43</v>
      </c>
      <c r="G297" s="225">
        <v>78</v>
      </c>
      <c r="H297" s="34">
        <f t="shared" si="37"/>
        <v>34.127070545454544</v>
      </c>
      <c r="I297" s="35">
        <f t="shared" si="41"/>
        <v>2661.9115025454544</v>
      </c>
      <c r="J297" s="34">
        <v>0</v>
      </c>
      <c r="K297" s="35">
        <v>0</v>
      </c>
      <c r="L297" s="35">
        <v>0</v>
      </c>
      <c r="M297" s="35">
        <v>0</v>
      </c>
      <c r="N297" s="39" t="s">
        <v>0</v>
      </c>
      <c r="O297" s="213">
        <f>VLOOKUP(N297,'Reajuste Atual'!$L$19:$M$25,2,FALSE)</f>
        <v>3.1053999999999999</v>
      </c>
      <c r="Q297" s="34">
        <v>11.43</v>
      </c>
      <c r="R297" s="304">
        <f t="shared" si="38"/>
        <v>8.1642857142857146</v>
      </c>
      <c r="S297" s="304">
        <f t="shared" si="39"/>
        <v>8.3127272727272725</v>
      </c>
      <c r="T297" s="301">
        <f t="shared" si="40"/>
        <v>8.3127272727272725</v>
      </c>
    </row>
    <row r="298" spans="1:20" s="31" customFormat="1" outlineLevel="1" x14ac:dyDescent="0.25">
      <c r="A298" s="3" t="s">
        <v>53242</v>
      </c>
      <c r="B298" s="229" t="s">
        <v>53184</v>
      </c>
      <c r="C298" s="224" t="s">
        <v>53244</v>
      </c>
      <c r="D298" s="231"/>
      <c r="E298" s="79" t="s">
        <v>342</v>
      </c>
      <c r="F298" s="311" t="s">
        <v>43</v>
      </c>
      <c r="G298" s="225">
        <v>1</v>
      </c>
      <c r="H298" s="34">
        <f t="shared" si="37"/>
        <v>3410.8260349090906</v>
      </c>
      <c r="I298" s="35">
        <f t="shared" si="41"/>
        <v>3410.8260349090906</v>
      </c>
      <c r="J298" s="34">
        <v>0</v>
      </c>
      <c r="K298" s="35">
        <v>0</v>
      </c>
      <c r="L298" s="35">
        <v>0</v>
      </c>
      <c r="M298" s="35">
        <v>0</v>
      </c>
      <c r="N298" s="39" t="s">
        <v>0</v>
      </c>
      <c r="O298" s="213">
        <f>VLOOKUP(N298,'Reajuste Atual'!$L$19:$M$25,2,FALSE)</f>
        <v>3.1053999999999999</v>
      </c>
      <c r="Q298" s="34">
        <v>1142.3699999999999</v>
      </c>
      <c r="R298" s="304">
        <f t="shared" si="38"/>
        <v>815.9785714285714</v>
      </c>
      <c r="S298" s="304">
        <f t="shared" si="39"/>
        <v>830.8145454545454</v>
      </c>
      <c r="T298" s="301">
        <f t="shared" si="40"/>
        <v>830.8145454545454</v>
      </c>
    </row>
    <row r="299" spans="1:20" s="31" customFormat="1" outlineLevel="1" x14ac:dyDescent="0.25">
      <c r="A299" s="3" t="s">
        <v>53242</v>
      </c>
      <c r="B299" s="229" t="s">
        <v>53185</v>
      </c>
      <c r="C299" s="224" t="s">
        <v>53244</v>
      </c>
      <c r="D299" s="231"/>
      <c r="E299" s="79" t="s">
        <v>343</v>
      </c>
      <c r="F299" s="311" t="s">
        <v>43</v>
      </c>
      <c r="G299" s="225">
        <v>30</v>
      </c>
      <c r="H299" s="34">
        <f t="shared" si="37"/>
        <v>7.3747912727272737</v>
      </c>
      <c r="I299" s="35">
        <f t="shared" si="41"/>
        <v>221.2437381818182</v>
      </c>
      <c r="J299" s="34">
        <v>6</v>
      </c>
      <c r="K299" s="35">
        <v>38119.94851168523</v>
      </c>
      <c r="L299" s="35">
        <v>0</v>
      </c>
      <c r="M299" s="35">
        <v>0</v>
      </c>
      <c r="N299" s="39" t="s">
        <v>0</v>
      </c>
      <c r="O299" s="213">
        <f>VLOOKUP(N299,'Reajuste Atual'!$L$19:$M$25,2,FALSE)</f>
        <v>3.1053999999999999</v>
      </c>
      <c r="Q299" s="34">
        <v>2.4700000000000002</v>
      </c>
      <c r="R299" s="304">
        <f t="shared" si="38"/>
        <v>1.7642857142857145</v>
      </c>
      <c r="S299" s="304">
        <f t="shared" si="39"/>
        <v>1.7963636363636366</v>
      </c>
      <c r="T299" s="301">
        <f t="shared" si="40"/>
        <v>1.7963636363636366</v>
      </c>
    </row>
    <row r="300" spans="1:20" s="31" customFormat="1" outlineLevel="1" x14ac:dyDescent="0.25">
      <c r="A300" s="3" t="s">
        <v>53242</v>
      </c>
      <c r="B300" s="229" t="s">
        <v>53186</v>
      </c>
      <c r="C300" s="224" t="s">
        <v>53244</v>
      </c>
      <c r="D300" s="231"/>
      <c r="E300" s="79" t="s">
        <v>344</v>
      </c>
      <c r="F300" s="311" t="s">
        <v>43</v>
      </c>
      <c r="G300" s="225">
        <v>30</v>
      </c>
      <c r="H300" s="34">
        <f t="shared" si="37"/>
        <v>1.1047258181818183</v>
      </c>
      <c r="I300" s="35">
        <f t="shared" si="41"/>
        <v>33.141774545454545</v>
      </c>
      <c r="J300" s="34">
        <v>0</v>
      </c>
      <c r="K300" s="35">
        <v>0</v>
      </c>
      <c r="L300" s="35">
        <v>0</v>
      </c>
      <c r="M300" s="35">
        <v>0</v>
      </c>
      <c r="N300" s="39" t="s">
        <v>0</v>
      </c>
      <c r="O300" s="213">
        <f>VLOOKUP(N300,'Reajuste Atual'!$L$19:$M$25,2,FALSE)</f>
        <v>3.1053999999999999</v>
      </c>
      <c r="Q300" s="34">
        <v>0.37</v>
      </c>
      <c r="R300" s="304">
        <f t="shared" si="38"/>
        <v>0.26428571428571429</v>
      </c>
      <c r="S300" s="304">
        <f t="shared" si="39"/>
        <v>0.2690909090909091</v>
      </c>
      <c r="T300" s="301">
        <f t="shared" si="40"/>
        <v>0.2690909090909091</v>
      </c>
    </row>
    <row r="301" spans="1:20" s="31" customFormat="1" ht="31.5" outlineLevel="1" x14ac:dyDescent="0.25">
      <c r="A301" s="3" t="s">
        <v>53242</v>
      </c>
      <c r="B301" s="229" t="s">
        <v>53187</v>
      </c>
      <c r="C301" s="224" t="s">
        <v>53244</v>
      </c>
      <c r="D301" s="231"/>
      <c r="E301" s="79" t="s">
        <v>175</v>
      </c>
      <c r="F301" s="311" t="s">
        <v>43</v>
      </c>
      <c r="G301" s="225">
        <v>4</v>
      </c>
      <c r="H301" s="34">
        <f t="shared" si="37"/>
        <v>318.34018036363636</v>
      </c>
      <c r="I301" s="35">
        <f t="shared" si="41"/>
        <v>1273.3607214545455</v>
      </c>
      <c r="J301" s="34">
        <v>0.79999999999999982</v>
      </c>
      <c r="K301" s="35">
        <v>7284.2</v>
      </c>
      <c r="L301" s="35">
        <v>0</v>
      </c>
      <c r="M301" s="35">
        <v>0</v>
      </c>
      <c r="N301" s="39" t="s">
        <v>0</v>
      </c>
      <c r="O301" s="213">
        <f>VLOOKUP(N301,'Reajuste Atual'!$L$19:$M$25,2,FALSE)</f>
        <v>3.1053999999999999</v>
      </c>
      <c r="Q301" s="34">
        <v>106.62</v>
      </c>
      <c r="R301" s="304">
        <f t="shared" si="38"/>
        <v>76.157142857142858</v>
      </c>
      <c r="S301" s="304">
        <f t="shared" si="39"/>
        <v>77.541818181818186</v>
      </c>
      <c r="T301" s="301">
        <f t="shared" si="40"/>
        <v>77.541818181818186</v>
      </c>
    </row>
    <row r="302" spans="1:20" s="31" customFormat="1" ht="47.25" outlineLevel="1" x14ac:dyDescent="0.25">
      <c r="A302" s="3" t="s">
        <v>53242</v>
      </c>
      <c r="B302" s="229" t="s">
        <v>53266</v>
      </c>
      <c r="C302" s="227"/>
      <c r="D302" s="228"/>
      <c r="E302" s="79" t="s">
        <v>345</v>
      </c>
      <c r="F302" s="224"/>
      <c r="G302" s="225"/>
      <c r="H302" s="34">
        <v>0</v>
      </c>
      <c r="I302" s="35"/>
      <c r="J302" s="34">
        <v>0</v>
      </c>
      <c r="K302" s="35">
        <v>0</v>
      </c>
      <c r="L302" s="35">
        <v>0</v>
      </c>
      <c r="M302" s="35">
        <v>0</v>
      </c>
      <c r="N302" s="39"/>
      <c r="O302" s="213"/>
      <c r="Q302" s="34"/>
      <c r="R302" s="304">
        <f t="shared" si="38"/>
        <v>0</v>
      </c>
      <c r="S302" s="304">
        <f t="shared" si="39"/>
        <v>0</v>
      </c>
      <c r="T302" s="301">
        <f t="shared" si="40"/>
        <v>0</v>
      </c>
    </row>
    <row r="303" spans="1:20" s="31" customFormat="1" outlineLevel="1" x14ac:dyDescent="0.25">
      <c r="A303" s="3" t="s">
        <v>53242</v>
      </c>
      <c r="B303" s="229" t="s">
        <v>53267</v>
      </c>
      <c r="C303" s="224" t="s">
        <v>53244</v>
      </c>
      <c r="D303" s="231"/>
      <c r="E303" s="79" t="s">
        <v>177</v>
      </c>
      <c r="F303" s="311" t="s">
        <v>43</v>
      </c>
      <c r="G303" s="225">
        <v>5</v>
      </c>
      <c r="H303" s="34">
        <f t="shared" ref="H303:H313" si="42">T303+(T303*O303)</f>
        <v>68.224283636363651</v>
      </c>
      <c r="I303" s="35">
        <f t="shared" si="41"/>
        <v>341.12141818181829</v>
      </c>
      <c r="J303" s="34">
        <v>0</v>
      </c>
      <c r="K303" s="35">
        <v>0</v>
      </c>
      <c r="L303" s="35">
        <v>0</v>
      </c>
      <c r="M303" s="35">
        <v>0</v>
      </c>
      <c r="N303" s="39" t="s">
        <v>0</v>
      </c>
      <c r="O303" s="213">
        <f>VLOOKUP(N303,'Reajuste Atual'!$L$19:$M$25,2,FALSE)</f>
        <v>3.1053999999999999</v>
      </c>
      <c r="Q303" s="34">
        <v>22.85</v>
      </c>
      <c r="R303" s="304">
        <f t="shared" si="38"/>
        <v>16.321428571428573</v>
      </c>
      <c r="S303" s="304">
        <f t="shared" si="39"/>
        <v>16.618181818181821</v>
      </c>
      <c r="T303" s="301">
        <f t="shared" si="40"/>
        <v>16.618181818181821</v>
      </c>
    </row>
    <row r="304" spans="1:20" s="31" customFormat="1" outlineLevel="1" x14ac:dyDescent="0.25">
      <c r="A304" s="3" t="s">
        <v>53242</v>
      </c>
      <c r="B304" s="229" t="s">
        <v>53268</v>
      </c>
      <c r="C304" s="224" t="s">
        <v>53244</v>
      </c>
      <c r="D304" s="231"/>
      <c r="E304" s="79" t="s">
        <v>178</v>
      </c>
      <c r="F304" s="311" t="s">
        <v>43</v>
      </c>
      <c r="G304" s="225">
        <v>4</v>
      </c>
      <c r="H304" s="34">
        <f t="shared" si="42"/>
        <v>68.224283636363651</v>
      </c>
      <c r="I304" s="35">
        <f t="shared" si="41"/>
        <v>272.89713454545461</v>
      </c>
      <c r="J304" s="34">
        <v>0</v>
      </c>
      <c r="K304" s="35">
        <v>0</v>
      </c>
      <c r="L304" s="35">
        <v>0</v>
      </c>
      <c r="M304" s="35">
        <v>0</v>
      </c>
      <c r="N304" s="39" t="s">
        <v>0</v>
      </c>
      <c r="O304" s="213">
        <f>VLOOKUP(N304,'Reajuste Atual'!$L$19:$M$25,2,FALSE)</f>
        <v>3.1053999999999999</v>
      </c>
      <c r="Q304" s="34">
        <v>22.85</v>
      </c>
      <c r="R304" s="304">
        <f t="shared" si="38"/>
        <v>16.321428571428573</v>
      </c>
      <c r="S304" s="304">
        <f t="shared" si="39"/>
        <v>16.618181818181821</v>
      </c>
      <c r="T304" s="301">
        <f t="shared" si="40"/>
        <v>16.618181818181821</v>
      </c>
    </row>
    <row r="305" spans="1:20" s="31" customFormat="1" outlineLevel="1" x14ac:dyDescent="0.25">
      <c r="A305" s="3" t="s">
        <v>53242</v>
      </c>
      <c r="B305" s="229" t="s">
        <v>53269</v>
      </c>
      <c r="C305" s="224" t="s">
        <v>53244</v>
      </c>
      <c r="D305" s="231"/>
      <c r="E305" s="79" t="s">
        <v>179</v>
      </c>
      <c r="F305" s="311" t="s">
        <v>43</v>
      </c>
      <c r="G305" s="225">
        <v>4</v>
      </c>
      <c r="H305" s="34">
        <f t="shared" si="42"/>
        <v>68.224283636363651</v>
      </c>
      <c r="I305" s="35">
        <f t="shared" si="41"/>
        <v>272.89713454545461</v>
      </c>
      <c r="J305" s="34">
        <v>0</v>
      </c>
      <c r="K305" s="35">
        <v>0</v>
      </c>
      <c r="L305" s="35">
        <v>0</v>
      </c>
      <c r="M305" s="35">
        <v>0</v>
      </c>
      <c r="N305" s="39" t="s">
        <v>0</v>
      </c>
      <c r="O305" s="213">
        <f>VLOOKUP(N305,'Reajuste Atual'!$L$19:$M$25,2,FALSE)</f>
        <v>3.1053999999999999</v>
      </c>
      <c r="Q305" s="34">
        <v>22.85</v>
      </c>
      <c r="R305" s="304">
        <f t="shared" si="38"/>
        <v>16.321428571428573</v>
      </c>
      <c r="S305" s="304">
        <f t="shared" si="39"/>
        <v>16.618181818181821</v>
      </c>
      <c r="T305" s="301">
        <f t="shared" si="40"/>
        <v>16.618181818181821</v>
      </c>
    </row>
    <row r="306" spans="1:20" s="31" customFormat="1" outlineLevel="1" x14ac:dyDescent="0.25">
      <c r="A306" s="3" t="s">
        <v>53242</v>
      </c>
      <c r="B306" s="229" t="s">
        <v>53270</v>
      </c>
      <c r="C306" s="224" t="s">
        <v>53244</v>
      </c>
      <c r="D306" s="231"/>
      <c r="E306" s="79" t="s">
        <v>180</v>
      </c>
      <c r="F306" s="311" t="s">
        <v>43</v>
      </c>
      <c r="G306" s="225">
        <v>4</v>
      </c>
      <c r="H306" s="34">
        <f t="shared" si="42"/>
        <v>68.224283636363651</v>
      </c>
      <c r="I306" s="35">
        <f t="shared" si="41"/>
        <v>272.89713454545461</v>
      </c>
      <c r="J306" s="34">
        <v>0</v>
      </c>
      <c r="K306" s="35">
        <v>0</v>
      </c>
      <c r="L306" s="35">
        <v>0</v>
      </c>
      <c r="M306" s="35">
        <v>0</v>
      </c>
      <c r="N306" s="39" t="s">
        <v>0</v>
      </c>
      <c r="O306" s="213">
        <f>VLOOKUP(N306,'Reajuste Atual'!$L$19:$M$25,2,FALSE)</f>
        <v>3.1053999999999999</v>
      </c>
      <c r="Q306" s="34">
        <v>22.85</v>
      </c>
      <c r="R306" s="304">
        <f t="shared" si="38"/>
        <v>16.321428571428573</v>
      </c>
      <c r="S306" s="304">
        <f t="shared" si="39"/>
        <v>16.618181818181821</v>
      </c>
      <c r="T306" s="301">
        <f t="shared" si="40"/>
        <v>16.618181818181821</v>
      </c>
    </row>
    <row r="307" spans="1:20" s="31" customFormat="1" outlineLevel="1" x14ac:dyDescent="0.25">
      <c r="A307" s="3" t="s">
        <v>53242</v>
      </c>
      <c r="B307" s="229" t="s">
        <v>53271</v>
      </c>
      <c r="C307" s="224" t="s">
        <v>53244</v>
      </c>
      <c r="D307" s="231"/>
      <c r="E307" s="79" t="s">
        <v>187</v>
      </c>
      <c r="F307" s="311" t="s">
        <v>43</v>
      </c>
      <c r="G307" s="225">
        <v>1</v>
      </c>
      <c r="H307" s="34">
        <f t="shared" si="42"/>
        <v>32.395338181818175</v>
      </c>
      <c r="I307" s="35">
        <f t="shared" ref="I307:I313" si="43">G307*H307</f>
        <v>32.395338181818175</v>
      </c>
      <c r="J307" s="34">
        <v>0</v>
      </c>
      <c r="K307" s="35">
        <v>0</v>
      </c>
      <c r="L307" s="35">
        <v>0</v>
      </c>
      <c r="M307" s="35">
        <v>0</v>
      </c>
      <c r="N307" s="39" t="s">
        <v>0</v>
      </c>
      <c r="O307" s="213">
        <f>VLOOKUP(N307,'Reajuste Atual'!$L$19:$M$25,2,FALSE)</f>
        <v>3.1053999999999999</v>
      </c>
      <c r="Q307" s="34">
        <v>10.85</v>
      </c>
      <c r="R307" s="304">
        <f t="shared" si="38"/>
        <v>7.75</v>
      </c>
      <c r="S307" s="304">
        <f t="shared" si="39"/>
        <v>7.8909090909090907</v>
      </c>
      <c r="T307" s="301">
        <f t="shared" si="40"/>
        <v>7.8909090909090907</v>
      </c>
    </row>
    <row r="308" spans="1:20" s="31" customFormat="1" ht="31.5" outlineLevel="1" x14ac:dyDescent="0.25">
      <c r="A308" s="3" t="s">
        <v>53242</v>
      </c>
      <c r="B308" s="229" t="s">
        <v>53272</v>
      </c>
      <c r="C308" s="224" t="s">
        <v>53244</v>
      </c>
      <c r="D308" s="231"/>
      <c r="E308" s="79" t="s">
        <v>193</v>
      </c>
      <c r="F308" s="311" t="s">
        <v>43</v>
      </c>
      <c r="G308" s="225">
        <v>3</v>
      </c>
      <c r="H308" s="34">
        <f t="shared" si="42"/>
        <v>540.03178036363636</v>
      </c>
      <c r="I308" s="35">
        <f t="shared" si="43"/>
        <v>1620.0953410909092</v>
      </c>
      <c r="J308" s="34">
        <v>1468.2</v>
      </c>
      <c r="K308" s="35">
        <v>56293.792748653083</v>
      </c>
      <c r="L308" s="35">
        <v>0</v>
      </c>
      <c r="M308" s="35">
        <v>0</v>
      </c>
      <c r="N308" s="39" t="s">
        <v>0</v>
      </c>
      <c r="O308" s="213">
        <f>VLOOKUP(N308,'Reajuste Atual'!$L$19:$M$25,2,FALSE)</f>
        <v>3.1053999999999999</v>
      </c>
      <c r="Q308" s="34">
        <v>180.87</v>
      </c>
      <c r="R308" s="304">
        <f t="shared" si="38"/>
        <v>129.19285714285715</v>
      </c>
      <c r="S308" s="304">
        <f t="shared" si="39"/>
        <v>131.54181818181817</v>
      </c>
      <c r="T308" s="301">
        <f t="shared" si="40"/>
        <v>131.54181818181817</v>
      </c>
    </row>
    <row r="309" spans="1:20" s="31" customFormat="1" outlineLevel="1" x14ac:dyDescent="0.25">
      <c r="A309" s="3" t="s">
        <v>53242</v>
      </c>
      <c r="B309" s="229" t="s">
        <v>53273</v>
      </c>
      <c r="C309" s="224" t="s">
        <v>53244</v>
      </c>
      <c r="D309" s="334"/>
      <c r="E309" s="79" t="s">
        <v>346</v>
      </c>
      <c r="F309" s="224" t="s">
        <v>83</v>
      </c>
      <c r="G309" s="225">
        <v>202</v>
      </c>
      <c r="H309" s="34">
        <f t="shared" si="42"/>
        <v>44.308462545454546</v>
      </c>
      <c r="I309" s="35">
        <f t="shared" si="43"/>
        <v>8950.3094341818178</v>
      </c>
      <c r="J309" s="34">
        <v>2</v>
      </c>
      <c r="K309" s="35">
        <v>522.11352028040665</v>
      </c>
      <c r="L309" s="35">
        <v>0</v>
      </c>
      <c r="M309" s="35">
        <v>0</v>
      </c>
      <c r="N309" s="39" t="s">
        <v>0</v>
      </c>
      <c r="O309" s="213">
        <f>VLOOKUP(N309,'Reajuste Atual'!$L$19:$M$25,2,FALSE)</f>
        <v>3.1053999999999999</v>
      </c>
      <c r="Q309" s="34">
        <v>14.84</v>
      </c>
      <c r="R309" s="304">
        <f t="shared" si="38"/>
        <v>10.600000000000001</v>
      </c>
      <c r="S309" s="304">
        <f t="shared" si="39"/>
        <v>10.792727272727273</v>
      </c>
      <c r="T309" s="301">
        <f t="shared" si="40"/>
        <v>10.792727272727273</v>
      </c>
    </row>
    <row r="310" spans="1:20" s="31" customFormat="1" ht="31.5" outlineLevel="1" x14ac:dyDescent="0.25">
      <c r="A310" s="3" t="s">
        <v>53242</v>
      </c>
      <c r="B310" s="229" t="s">
        <v>53274</v>
      </c>
      <c r="C310" s="224" t="s">
        <v>53244</v>
      </c>
      <c r="D310" s="334"/>
      <c r="E310" s="79" t="s">
        <v>347</v>
      </c>
      <c r="F310" s="224" t="s">
        <v>83</v>
      </c>
      <c r="G310" s="225">
        <v>600</v>
      </c>
      <c r="H310" s="34">
        <f t="shared" si="42"/>
        <v>15.884165818181819</v>
      </c>
      <c r="I310" s="35">
        <f t="shared" si="43"/>
        <v>9530.499490909091</v>
      </c>
      <c r="J310" s="34">
        <v>2</v>
      </c>
      <c r="K310" s="35">
        <v>253.2048326743427</v>
      </c>
      <c r="L310" s="35">
        <v>0</v>
      </c>
      <c r="M310" s="35">
        <v>0</v>
      </c>
      <c r="N310" s="39" t="s">
        <v>0</v>
      </c>
      <c r="O310" s="213">
        <f>VLOOKUP(N310,'Reajuste Atual'!$L$19:$M$25,2,FALSE)</f>
        <v>3.1053999999999999</v>
      </c>
      <c r="Q310" s="34">
        <v>5.32</v>
      </c>
      <c r="R310" s="304">
        <f t="shared" si="38"/>
        <v>3.8000000000000003</v>
      </c>
      <c r="S310" s="304">
        <f t="shared" si="39"/>
        <v>3.8690909090909091</v>
      </c>
      <c r="T310" s="301">
        <f t="shared" si="40"/>
        <v>3.8690909090909091</v>
      </c>
    </row>
    <row r="311" spans="1:20" s="31" customFormat="1" outlineLevel="1" x14ac:dyDescent="0.25">
      <c r="A311" s="3" t="s">
        <v>53242</v>
      </c>
      <c r="B311" s="229" t="s">
        <v>53275</v>
      </c>
      <c r="C311" s="224" t="s">
        <v>53244</v>
      </c>
      <c r="D311" s="334"/>
      <c r="E311" s="79" t="s">
        <v>349</v>
      </c>
      <c r="F311" s="331" t="s">
        <v>83</v>
      </c>
      <c r="G311" s="225">
        <v>70.600000000000023</v>
      </c>
      <c r="H311" s="34">
        <f t="shared" si="42"/>
        <v>30.693463272727271</v>
      </c>
      <c r="I311" s="35">
        <f t="shared" si="43"/>
        <v>2166.9585070545459</v>
      </c>
      <c r="J311" s="34">
        <v>0</v>
      </c>
      <c r="K311" s="35">
        <v>0</v>
      </c>
      <c r="L311" s="35">
        <v>0</v>
      </c>
      <c r="M311" s="35">
        <v>0</v>
      </c>
      <c r="N311" s="39" t="s">
        <v>0</v>
      </c>
      <c r="O311" s="213">
        <f>VLOOKUP(N311,'Reajuste Atual'!$L$19:$M$25,2,FALSE)</f>
        <v>3.1053999999999999</v>
      </c>
      <c r="Q311" s="34">
        <v>10.28</v>
      </c>
      <c r="R311" s="304">
        <f t="shared" si="38"/>
        <v>7.3428571428571425</v>
      </c>
      <c r="S311" s="304">
        <f t="shared" si="39"/>
        <v>7.4763636363636357</v>
      </c>
      <c r="T311" s="301">
        <f t="shared" si="40"/>
        <v>7.4763636363636357</v>
      </c>
    </row>
    <row r="312" spans="1:20" s="31" customFormat="1" outlineLevel="1" x14ac:dyDescent="0.25">
      <c r="A312" s="3" t="s">
        <v>53242</v>
      </c>
      <c r="B312" s="229" t="s">
        <v>53276</v>
      </c>
      <c r="C312" s="224" t="s">
        <v>53244</v>
      </c>
      <c r="D312" s="231"/>
      <c r="E312" s="79" t="s">
        <v>225</v>
      </c>
      <c r="F312" s="331" t="s">
        <v>43</v>
      </c>
      <c r="G312" s="225">
        <v>20</v>
      </c>
      <c r="H312" s="34">
        <f t="shared" si="42"/>
        <v>12.331128727272727</v>
      </c>
      <c r="I312" s="35">
        <f t="shared" si="43"/>
        <v>246.62257454545454</v>
      </c>
      <c r="J312" s="34">
        <v>0</v>
      </c>
      <c r="K312" s="35">
        <v>0</v>
      </c>
      <c r="L312" s="35">
        <v>0</v>
      </c>
      <c r="M312" s="35">
        <v>0</v>
      </c>
      <c r="N312" s="39" t="s">
        <v>0</v>
      </c>
      <c r="O312" s="213">
        <f>VLOOKUP(N312,'Reajuste Atual'!$L$19:$M$25,2,FALSE)</f>
        <v>3.1053999999999999</v>
      </c>
      <c r="Q312" s="34">
        <v>4.13</v>
      </c>
      <c r="R312" s="304">
        <f t="shared" si="38"/>
        <v>2.95</v>
      </c>
      <c r="S312" s="304">
        <f t="shared" si="39"/>
        <v>3.0036363636363634</v>
      </c>
      <c r="T312" s="301">
        <f t="shared" si="40"/>
        <v>3.0036363636363634</v>
      </c>
    </row>
    <row r="313" spans="1:20" s="31" customFormat="1" outlineLevel="1" x14ac:dyDescent="0.25">
      <c r="A313" s="3" t="s">
        <v>53242</v>
      </c>
      <c r="B313" s="229" t="s">
        <v>53277</v>
      </c>
      <c r="C313" s="224" t="s">
        <v>53244</v>
      </c>
      <c r="D313" s="231"/>
      <c r="E313" s="79" t="s">
        <v>228</v>
      </c>
      <c r="F313" s="331" t="s">
        <v>43</v>
      </c>
      <c r="G313" s="225">
        <v>1</v>
      </c>
      <c r="H313" s="34">
        <f t="shared" si="42"/>
        <v>590.69988072727267</v>
      </c>
      <c r="I313" s="35">
        <f t="shared" si="43"/>
        <v>590.69988072727267</v>
      </c>
      <c r="J313" s="34">
        <v>0</v>
      </c>
      <c r="K313" s="35">
        <v>0</v>
      </c>
      <c r="L313" s="35">
        <v>0</v>
      </c>
      <c r="M313" s="35">
        <v>0</v>
      </c>
      <c r="N313" s="39" t="s">
        <v>0</v>
      </c>
      <c r="O313" s="213">
        <f>VLOOKUP(N313,'Reajuste Atual'!$L$19:$M$25,2,FALSE)</f>
        <v>3.1053999999999999</v>
      </c>
      <c r="Q313" s="34">
        <v>197.84</v>
      </c>
      <c r="R313" s="304">
        <f t="shared" si="38"/>
        <v>141.31428571428572</v>
      </c>
      <c r="S313" s="304">
        <f t="shared" si="39"/>
        <v>143.88363636363636</v>
      </c>
      <c r="T313" s="301">
        <f t="shared" si="40"/>
        <v>143.88363636363636</v>
      </c>
    </row>
    <row r="314" spans="1:20" s="31" customFormat="1" outlineLevel="1" x14ac:dyDescent="0.25">
      <c r="A314" s="3" t="s">
        <v>53242</v>
      </c>
      <c r="B314" s="229" t="s">
        <v>53278</v>
      </c>
      <c r="C314" s="227"/>
      <c r="D314" s="228"/>
      <c r="E314" s="236" t="s">
        <v>244</v>
      </c>
      <c r="F314" s="333"/>
      <c r="G314" s="225"/>
      <c r="H314" s="34"/>
      <c r="I314" s="35"/>
      <c r="J314" s="34"/>
      <c r="K314" s="35"/>
      <c r="L314" s="35"/>
      <c r="M314" s="35"/>
      <c r="N314" s="39"/>
      <c r="O314" s="213"/>
      <c r="Q314" s="34"/>
      <c r="R314" s="304">
        <f t="shared" si="38"/>
        <v>0</v>
      </c>
      <c r="S314" s="304">
        <f t="shared" si="39"/>
        <v>0</v>
      </c>
      <c r="T314" s="301">
        <f t="shared" si="40"/>
        <v>0</v>
      </c>
    </row>
    <row r="315" spans="1:20" s="31" customFormat="1" outlineLevel="1" x14ac:dyDescent="0.25">
      <c r="A315" s="3" t="s">
        <v>53242</v>
      </c>
      <c r="B315" s="195" t="s">
        <v>53279</v>
      </c>
      <c r="C315" s="97"/>
      <c r="D315" s="201"/>
      <c r="E315" s="66" t="s">
        <v>255</v>
      </c>
      <c r="F315" s="70"/>
      <c r="G315" s="34"/>
      <c r="H315" s="34"/>
      <c r="I315" s="35"/>
      <c r="J315" s="34"/>
      <c r="K315" s="35"/>
      <c r="L315" s="35"/>
      <c r="M315" s="35"/>
      <c r="N315" s="39"/>
      <c r="O315" s="213"/>
      <c r="Q315" s="34"/>
      <c r="R315" s="304">
        <f t="shared" si="38"/>
        <v>0</v>
      </c>
      <c r="S315" s="304">
        <f t="shared" si="39"/>
        <v>0</v>
      </c>
      <c r="T315" s="301">
        <f t="shared" si="40"/>
        <v>0</v>
      </c>
    </row>
    <row r="316" spans="1:20" s="31" customFormat="1" outlineLevel="1" x14ac:dyDescent="0.25">
      <c r="A316" s="3" t="s">
        <v>53242</v>
      </c>
      <c r="B316" s="229" t="s">
        <v>53280</v>
      </c>
      <c r="C316" s="224" t="s">
        <v>53244</v>
      </c>
      <c r="D316" s="231"/>
      <c r="E316" s="79" t="s">
        <v>266</v>
      </c>
      <c r="F316" s="332" t="s">
        <v>83</v>
      </c>
      <c r="G316" s="225">
        <v>420</v>
      </c>
      <c r="H316" s="34">
        <f>T316+(T316*O316)</f>
        <v>93.274687999999998</v>
      </c>
      <c r="I316" s="35">
        <f>G316*H316</f>
        <v>39175.36896</v>
      </c>
      <c r="J316" s="34">
        <v>0</v>
      </c>
      <c r="K316" s="35">
        <v>0</v>
      </c>
      <c r="L316" s="35">
        <v>0</v>
      </c>
      <c r="M316" s="35">
        <v>0</v>
      </c>
      <c r="N316" s="39" t="s">
        <v>0</v>
      </c>
      <c r="O316" s="213">
        <f>VLOOKUP(N316,'Reajuste Atual'!$L$19:$M$25,2,FALSE)</f>
        <v>3.1053999999999999</v>
      </c>
      <c r="Q316" s="34">
        <v>31.24</v>
      </c>
      <c r="R316" s="304">
        <f t="shared" si="38"/>
        <v>22.314285714285713</v>
      </c>
      <c r="S316" s="304">
        <f t="shared" si="39"/>
        <v>22.72</v>
      </c>
      <c r="T316" s="301">
        <f t="shared" si="40"/>
        <v>22.72</v>
      </c>
    </row>
    <row r="317" spans="1:20" s="31" customFormat="1" outlineLevel="1" x14ac:dyDescent="0.25">
      <c r="A317" s="3" t="s">
        <v>53242</v>
      </c>
      <c r="B317" s="229" t="s">
        <v>53281</v>
      </c>
      <c r="C317" s="224" t="s">
        <v>53244</v>
      </c>
      <c r="D317" s="231"/>
      <c r="E317" s="79" t="s">
        <v>267</v>
      </c>
      <c r="F317" s="333" t="s">
        <v>83</v>
      </c>
      <c r="G317" s="225">
        <v>120</v>
      </c>
      <c r="H317" s="34">
        <f>T317+(T317*O317)</f>
        <v>158.75208581818183</v>
      </c>
      <c r="I317" s="35">
        <f>G317*H317</f>
        <v>19050.250298181818</v>
      </c>
      <c r="J317" s="34">
        <v>0</v>
      </c>
      <c r="K317" s="35">
        <v>0</v>
      </c>
      <c r="L317" s="35">
        <v>0</v>
      </c>
      <c r="M317" s="35">
        <v>0</v>
      </c>
      <c r="N317" s="39" t="s">
        <v>0</v>
      </c>
      <c r="O317" s="213">
        <f>VLOOKUP(N317,'Reajuste Atual'!$L$19:$M$25,2,FALSE)</f>
        <v>3.1053999999999999</v>
      </c>
      <c r="Q317" s="34">
        <v>53.17</v>
      </c>
      <c r="R317" s="304">
        <f t="shared" si="38"/>
        <v>37.978571428571435</v>
      </c>
      <c r="S317" s="304">
        <f t="shared" si="39"/>
        <v>38.669090909090912</v>
      </c>
      <c r="T317" s="301">
        <f t="shared" si="40"/>
        <v>38.669090909090912</v>
      </c>
    </row>
    <row r="318" spans="1:20" s="31" customFormat="1" outlineLevel="1" x14ac:dyDescent="0.25">
      <c r="A318" s="3" t="s">
        <v>53242</v>
      </c>
      <c r="B318" s="195" t="s">
        <v>53282</v>
      </c>
      <c r="C318" s="97"/>
      <c r="D318" s="201"/>
      <c r="E318" s="66" t="s">
        <v>270</v>
      </c>
      <c r="F318" s="70"/>
      <c r="G318" s="34"/>
      <c r="H318" s="34"/>
      <c r="I318" s="35"/>
      <c r="J318" s="34"/>
      <c r="K318" s="35"/>
      <c r="L318" s="35"/>
      <c r="M318" s="35"/>
      <c r="N318" s="39"/>
      <c r="O318" s="213"/>
      <c r="Q318" s="34"/>
      <c r="R318" s="304">
        <f t="shared" si="38"/>
        <v>0</v>
      </c>
      <c r="S318" s="304">
        <f t="shared" si="39"/>
        <v>0</v>
      </c>
      <c r="T318" s="301">
        <f t="shared" si="40"/>
        <v>0</v>
      </c>
    </row>
    <row r="319" spans="1:20" s="31" customFormat="1" outlineLevel="1" x14ac:dyDescent="0.25">
      <c r="A319" s="3" t="s">
        <v>53242</v>
      </c>
      <c r="B319" s="229" t="s">
        <v>53283</v>
      </c>
      <c r="C319" s="224" t="s">
        <v>53244</v>
      </c>
      <c r="D319" s="231"/>
      <c r="E319" s="79" t="s">
        <v>272</v>
      </c>
      <c r="F319" s="331" t="s">
        <v>43</v>
      </c>
      <c r="G319" s="225">
        <v>30</v>
      </c>
      <c r="H319" s="34">
        <f>T319+(T319*O319)</f>
        <v>3.5530370909090903</v>
      </c>
      <c r="I319" s="35">
        <f>G319*H319</f>
        <v>106.5911127272727</v>
      </c>
      <c r="J319" s="34">
        <v>0</v>
      </c>
      <c r="K319" s="35">
        <v>0</v>
      </c>
      <c r="L319" s="35">
        <v>0</v>
      </c>
      <c r="M319" s="35">
        <v>0</v>
      </c>
      <c r="N319" s="39" t="s">
        <v>0</v>
      </c>
      <c r="O319" s="213">
        <f>VLOOKUP(N319,'Reajuste Atual'!$L$19:$M$25,2,FALSE)</f>
        <v>3.1053999999999999</v>
      </c>
      <c r="Q319" s="34">
        <v>1.19</v>
      </c>
      <c r="R319" s="304">
        <f t="shared" si="38"/>
        <v>0.85</v>
      </c>
      <c r="S319" s="304">
        <f t="shared" si="39"/>
        <v>0.86545454545454537</v>
      </c>
      <c r="T319" s="301">
        <f t="shared" si="40"/>
        <v>0.86545454545454537</v>
      </c>
    </row>
    <row r="320" spans="1:20" s="31" customFormat="1" outlineLevel="1" x14ac:dyDescent="0.25">
      <c r="A320" s="3" t="s">
        <v>53242</v>
      </c>
      <c r="B320" s="194" t="s">
        <v>141</v>
      </c>
      <c r="C320" s="59"/>
      <c r="D320" s="200"/>
      <c r="E320" s="51" t="s">
        <v>46</v>
      </c>
      <c r="F320" s="52"/>
      <c r="G320" s="36">
        <v>0</v>
      </c>
      <c r="H320" s="36">
        <v>0</v>
      </c>
      <c r="I320" s="36">
        <f>SUM(I321:I330)</f>
        <v>684042.66994145536</v>
      </c>
      <c r="J320" s="36">
        <v>0</v>
      </c>
      <c r="K320" s="36">
        <v>0</v>
      </c>
      <c r="L320" s="36">
        <v>0</v>
      </c>
      <c r="M320" s="36">
        <v>0</v>
      </c>
      <c r="N320" s="36"/>
      <c r="O320" s="242"/>
      <c r="Q320" s="36"/>
      <c r="R320" s="304">
        <f t="shared" si="38"/>
        <v>0</v>
      </c>
      <c r="S320" s="304">
        <f t="shared" si="39"/>
        <v>0</v>
      </c>
      <c r="T320" s="301">
        <f t="shared" si="40"/>
        <v>0</v>
      </c>
    </row>
    <row r="321" spans="1:20" s="31" customFormat="1" ht="31.5" outlineLevel="1" x14ac:dyDescent="0.25">
      <c r="A321" s="3" t="s">
        <v>53242</v>
      </c>
      <c r="B321" s="229" t="s">
        <v>53188</v>
      </c>
      <c r="C321" s="224" t="s">
        <v>53244</v>
      </c>
      <c r="D321" s="231"/>
      <c r="E321" s="79" t="s">
        <v>353</v>
      </c>
      <c r="F321" s="311" t="s">
        <v>43</v>
      </c>
      <c r="G321" s="225">
        <v>3</v>
      </c>
      <c r="H321" s="34">
        <f t="shared" ref="H321:H330" si="44">T321+(T321*O321)</f>
        <v>2353.5138545454547</v>
      </c>
      <c r="I321" s="35">
        <f t="shared" ref="I321:I330" si="45">G321*H321</f>
        <v>7060.5415636363641</v>
      </c>
      <c r="J321" s="34">
        <v>0</v>
      </c>
      <c r="K321" s="35">
        <v>0</v>
      </c>
      <c r="L321" s="35">
        <v>0</v>
      </c>
      <c r="M321" s="35">
        <v>0</v>
      </c>
      <c r="N321" s="39" t="s">
        <v>0</v>
      </c>
      <c r="O321" s="213">
        <f>VLOOKUP(N321,'Reajuste Atual'!$L$19:$M$25,2,FALSE)</f>
        <v>3.1053999999999999</v>
      </c>
      <c r="Q321" s="34">
        <v>788.25</v>
      </c>
      <c r="R321" s="304">
        <f t="shared" si="38"/>
        <v>563.03571428571433</v>
      </c>
      <c r="S321" s="304">
        <f t="shared" si="39"/>
        <v>573.27272727272725</v>
      </c>
      <c r="T321" s="301">
        <f t="shared" si="40"/>
        <v>573.27272727272725</v>
      </c>
    </row>
    <row r="322" spans="1:20" s="31" customFormat="1" outlineLevel="1" x14ac:dyDescent="0.25">
      <c r="A322" s="3" t="s">
        <v>53242</v>
      </c>
      <c r="B322" s="229" t="s">
        <v>53189</v>
      </c>
      <c r="C322" s="224" t="s">
        <v>53244</v>
      </c>
      <c r="D322" s="231"/>
      <c r="E322" s="79" t="s">
        <v>354</v>
      </c>
      <c r="F322" s="329" t="s">
        <v>86</v>
      </c>
      <c r="G322" s="225">
        <v>1</v>
      </c>
      <c r="H322" s="34">
        <f t="shared" si="44"/>
        <v>170541.95860945457</v>
      </c>
      <c r="I322" s="35">
        <f t="shared" si="45"/>
        <v>170541.95860945457</v>
      </c>
      <c r="J322" s="34">
        <v>0</v>
      </c>
      <c r="K322" s="35">
        <v>0</v>
      </c>
      <c r="L322" s="35">
        <v>0</v>
      </c>
      <c r="M322" s="35">
        <v>0</v>
      </c>
      <c r="N322" s="39" t="s">
        <v>0</v>
      </c>
      <c r="O322" s="213">
        <f>VLOOKUP(N322,'Reajuste Atual'!$L$19:$M$25,2,FALSE)</f>
        <v>3.1053999999999999</v>
      </c>
      <c r="Q322" s="34">
        <v>57118.720000000001</v>
      </c>
      <c r="R322" s="304">
        <f t="shared" si="38"/>
        <v>40799.08571428572</v>
      </c>
      <c r="S322" s="304">
        <f t="shared" si="39"/>
        <v>41540.887272727276</v>
      </c>
      <c r="T322" s="301">
        <f t="shared" si="40"/>
        <v>41540.887272727276</v>
      </c>
    </row>
    <row r="323" spans="1:20" s="31" customFormat="1" outlineLevel="1" x14ac:dyDescent="0.25">
      <c r="A323" s="3" t="s">
        <v>53242</v>
      </c>
      <c r="B323" s="229" t="s">
        <v>53190</v>
      </c>
      <c r="C323" s="224" t="s">
        <v>53244</v>
      </c>
      <c r="D323" s="231"/>
      <c r="E323" s="79" t="s">
        <v>233</v>
      </c>
      <c r="F323" s="329" t="s">
        <v>283</v>
      </c>
      <c r="G323" s="225">
        <v>1</v>
      </c>
      <c r="H323" s="34">
        <f t="shared" si="44"/>
        <v>56847.309583999995</v>
      </c>
      <c r="I323" s="35">
        <f t="shared" si="45"/>
        <v>56847.309583999995</v>
      </c>
      <c r="J323" s="34">
        <v>0</v>
      </c>
      <c r="K323" s="35">
        <v>0</v>
      </c>
      <c r="L323" s="35">
        <v>0</v>
      </c>
      <c r="M323" s="35">
        <v>0</v>
      </c>
      <c r="N323" s="39" t="s">
        <v>0</v>
      </c>
      <c r="O323" s="213">
        <f>VLOOKUP(N323,'Reajuste Atual'!$L$19:$M$25,2,FALSE)</f>
        <v>3.1053999999999999</v>
      </c>
      <c r="Q323" s="34">
        <v>19039.57</v>
      </c>
      <c r="R323" s="304">
        <f t="shared" si="38"/>
        <v>13599.692857142858</v>
      </c>
      <c r="S323" s="304">
        <f t="shared" si="39"/>
        <v>13846.96</v>
      </c>
      <c r="T323" s="301">
        <f t="shared" si="40"/>
        <v>13846.96</v>
      </c>
    </row>
    <row r="324" spans="1:20" s="31" customFormat="1" ht="47.25" outlineLevel="1" x14ac:dyDescent="0.25">
      <c r="A324" s="3" t="s">
        <v>53242</v>
      </c>
      <c r="B324" s="229" t="s">
        <v>53191</v>
      </c>
      <c r="C324" s="224" t="s">
        <v>53244</v>
      </c>
      <c r="D324" s="231"/>
      <c r="E324" s="79" t="s">
        <v>309</v>
      </c>
      <c r="F324" s="330" t="s">
        <v>43</v>
      </c>
      <c r="G324" s="225">
        <v>0.60000000000000009</v>
      </c>
      <c r="H324" s="34">
        <f t="shared" si="44"/>
        <v>630646.28404389252</v>
      </c>
      <c r="I324" s="35">
        <f t="shared" si="45"/>
        <v>378387.77042633557</v>
      </c>
      <c r="J324" s="34">
        <v>0</v>
      </c>
      <c r="K324" s="35">
        <v>0</v>
      </c>
      <c r="L324" s="35">
        <v>0</v>
      </c>
      <c r="M324" s="35">
        <v>0</v>
      </c>
      <c r="N324" s="39" t="s">
        <v>0</v>
      </c>
      <c r="O324" s="213">
        <f>VLOOKUP(N324,'Reajuste Atual'!$L$19:$M$25,2,FALSE)</f>
        <v>3.1053999999999999</v>
      </c>
      <c r="Q324" s="34">
        <v>211219.03847623916</v>
      </c>
      <c r="R324" s="304">
        <f t="shared" si="38"/>
        <v>150870.74176874227</v>
      </c>
      <c r="S324" s="304">
        <f t="shared" si="39"/>
        <v>153613.84616453756</v>
      </c>
      <c r="T324" s="301">
        <f t="shared" si="40"/>
        <v>153613.84616453756</v>
      </c>
    </row>
    <row r="325" spans="1:20" s="31" customFormat="1" ht="31.5" outlineLevel="1" x14ac:dyDescent="0.25">
      <c r="A325" s="3" t="s">
        <v>53242</v>
      </c>
      <c r="B325" s="229" t="s">
        <v>53192</v>
      </c>
      <c r="C325" s="224" t="s">
        <v>53244</v>
      </c>
      <c r="D325" s="231"/>
      <c r="E325" s="79" t="s">
        <v>310</v>
      </c>
      <c r="F325" s="330" t="s">
        <v>43</v>
      </c>
      <c r="G325" s="225">
        <v>0.30000000000000004</v>
      </c>
      <c r="H325" s="34">
        <f t="shared" si="44"/>
        <v>215685.53112555115</v>
      </c>
      <c r="I325" s="35">
        <f t="shared" si="45"/>
        <v>64705.659337665355</v>
      </c>
      <c r="J325" s="34">
        <v>0</v>
      </c>
      <c r="K325" s="35">
        <v>0</v>
      </c>
      <c r="L325" s="35">
        <v>0</v>
      </c>
      <c r="M325" s="35">
        <v>0</v>
      </c>
      <c r="N325" s="39" t="s">
        <v>0</v>
      </c>
      <c r="O325" s="213">
        <f>VLOOKUP(N325,'Reajuste Atual'!$L$19:$M$25,2,FALSE)</f>
        <v>3.1053999999999999</v>
      </c>
      <c r="Q325" s="34">
        <v>72238.418984175194</v>
      </c>
      <c r="R325" s="304">
        <f t="shared" si="38"/>
        <v>51598.870702982284</v>
      </c>
      <c r="S325" s="304">
        <f t="shared" si="39"/>
        <v>52537.03198849105</v>
      </c>
      <c r="T325" s="301">
        <f t="shared" si="40"/>
        <v>52537.03198849105</v>
      </c>
    </row>
    <row r="326" spans="1:20" s="31" customFormat="1" outlineLevel="1" x14ac:dyDescent="0.25">
      <c r="A326" s="3" t="s">
        <v>53242</v>
      </c>
      <c r="B326" s="229" t="s">
        <v>53193</v>
      </c>
      <c r="C326" s="224" t="s">
        <v>53244</v>
      </c>
      <c r="D326" s="231"/>
      <c r="E326" s="79" t="s">
        <v>315</v>
      </c>
      <c r="F326" s="329" t="s">
        <v>43</v>
      </c>
      <c r="G326" s="225">
        <v>3</v>
      </c>
      <c r="H326" s="34">
        <f t="shared" si="44"/>
        <v>447.3542414545455</v>
      </c>
      <c r="I326" s="35">
        <f t="shared" si="45"/>
        <v>1342.0627243636366</v>
      </c>
      <c r="J326" s="34">
        <v>0</v>
      </c>
      <c r="K326" s="35">
        <v>0</v>
      </c>
      <c r="L326" s="35">
        <v>0</v>
      </c>
      <c r="M326" s="35">
        <v>0</v>
      </c>
      <c r="N326" s="39" t="s">
        <v>0</v>
      </c>
      <c r="O326" s="213">
        <f>VLOOKUP(N326,'Reajuste Atual'!$L$19:$M$25,2,FALSE)</f>
        <v>3.1053999999999999</v>
      </c>
      <c r="Q326" s="34">
        <v>149.83000000000001</v>
      </c>
      <c r="R326" s="304">
        <f t="shared" si="38"/>
        <v>107.02142857142859</v>
      </c>
      <c r="S326" s="304">
        <f t="shared" si="39"/>
        <v>108.96727272727274</v>
      </c>
      <c r="T326" s="301">
        <f t="shared" si="40"/>
        <v>108.96727272727274</v>
      </c>
    </row>
    <row r="327" spans="1:20" s="31" customFormat="1" ht="31.5" outlineLevel="1" x14ac:dyDescent="0.25">
      <c r="A327" s="3" t="s">
        <v>53242</v>
      </c>
      <c r="B327" s="229" t="s">
        <v>53194</v>
      </c>
      <c r="C327" s="224" t="s">
        <v>53244</v>
      </c>
      <c r="D327" s="231"/>
      <c r="E327" s="79" t="s">
        <v>316</v>
      </c>
      <c r="F327" s="224" t="s">
        <v>43</v>
      </c>
      <c r="G327" s="225">
        <v>3</v>
      </c>
      <c r="H327" s="34">
        <f t="shared" si="44"/>
        <v>8.210799999999999</v>
      </c>
      <c r="I327" s="35">
        <f t="shared" si="45"/>
        <v>24.632399999999997</v>
      </c>
      <c r="J327" s="34">
        <v>0</v>
      </c>
      <c r="K327" s="35">
        <v>0</v>
      </c>
      <c r="L327" s="35">
        <v>0</v>
      </c>
      <c r="M327" s="35">
        <v>0</v>
      </c>
      <c r="N327" s="39" t="s">
        <v>0</v>
      </c>
      <c r="O327" s="213">
        <f>VLOOKUP(N327,'Reajuste Atual'!$L$19:$M$25,2,FALSE)</f>
        <v>3.1053999999999999</v>
      </c>
      <c r="Q327" s="34">
        <v>2.75</v>
      </c>
      <c r="R327" s="304">
        <f t="shared" si="38"/>
        <v>1.9642857142857144</v>
      </c>
      <c r="S327" s="304">
        <f t="shared" si="39"/>
        <v>2</v>
      </c>
      <c r="T327" s="301">
        <f t="shared" si="40"/>
        <v>2</v>
      </c>
    </row>
    <row r="328" spans="1:20" s="31" customFormat="1" outlineLevel="1" x14ac:dyDescent="0.25">
      <c r="A328" s="3" t="s">
        <v>53242</v>
      </c>
      <c r="B328" s="229" t="s">
        <v>53195</v>
      </c>
      <c r="C328" s="224" t="s">
        <v>53244</v>
      </c>
      <c r="D328" s="231"/>
      <c r="E328" s="79" t="s">
        <v>317</v>
      </c>
      <c r="F328" s="224" t="s">
        <v>43</v>
      </c>
      <c r="G328" s="225">
        <v>3</v>
      </c>
      <c r="H328" s="34">
        <f t="shared" si="44"/>
        <v>561.1111432727273</v>
      </c>
      <c r="I328" s="35">
        <f t="shared" si="45"/>
        <v>1683.3334298181819</v>
      </c>
      <c r="J328" s="34">
        <v>0</v>
      </c>
      <c r="K328" s="35">
        <v>0</v>
      </c>
      <c r="L328" s="35">
        <v>0</v>
      </c>
      <c r="M328" s="35">
        <v>0</v>
      </c>
      <c r="N328" s="39" t="s">
        <v>0</v>
      </c>
      <c r="O328" s="213">
        <f>VLOOKUP(N328,'Reajuste Atual'!$L$19:$M$25,2,FALSE)</f>
        <v>3.1053999999999999</v>
      </c>
      <c r="Q328" s="34">
        <v>187.93</v>
      </c>
      <c r="R328" s="304">
        <f t="shared" si="38"/>
        <v>134.23571428571429</v>
      </c>
      <c r="S328" s="304">
        <f t="shared" si="39"/>
        <v>136.67636363636365</v>
      </c>
      <c r="T328" s="301">
        <f t="shared" si="40"/>
        <v>136.67636363636365</v>
      </c>
    </row>
    <row r="329" spans="1:20" s="31" customFormat="1" outlineLevel="1" x14ac:dyDescent="0.25">
      <c r="A329" s="3" t="s">
        <v>53242</v>
      </c>
      <c r="B329" s="229" t="s">
        <v>53196</v>
      </c>
      <c r="C329" s="224" t="s">
        <v>53244</v>
      </c>
      <c r="D329" s="231"/>
      <c r="E329" s="79" t="s">
        <v>318</v>
      </c>
      <c r="F329" s="224" t="s">
        <v>43</v>
      </c>
      <c r="G329" s="225">
        <v>4</v>
      </c>
      <c r="H329" s="34">
        <f t="shared" si="44"/>
        <v>860.40226763636372</v>
      </c>
      <c r="I329" s="35">
        <f t="shared" si="45"/>
        <v>3441.6090705454549</v>
      </c>
      <c r="J329" s="34">
        <v>0</v>
      </c>
      <c r="K329" s="35">
        <v>0</v>
      </c>
      <c r="L329" s="35">
        <v>0</v>
      </c>
      <c r="M329" s="35">
        <v>0</v>
      </c>
      <c r="N329" s="39" t="s">
        <v>0</v>
      </c>
      <c r="O329" s="213">
        <f>VLOOKUP(N329,'Reajuste Atual'!$L$19:$M$25,2,FALSE)</f>
        <v>3.1053999999999999</v>
      </c>
      <c r="Q329" s="34">
        <v>288.17</v>
      </c>
      <c r="R329" s="304">
        <f t="shared" si="38"/>
        <v>205.83571428571432</v>
      </c>
      <c r="S329" s="304">
        <f t="shared" si="39"/>
        <v>209.57818181818183</v>
      </c>
      <c r="T329" s="301">
        <f t="shared" si="40"/>
        <v>209.57818181818183</v>
      </c>
    </row>
    <row r="330" spans="1:20" s="31" customFormat="1" outlineLevel="1" x14ac:dyDescent="0.25">
      <c r="A330" s="3" t="s">
        <v>53242</v>
      </c>
      <c r="B330" s="229" t="s">
        <v>53197</v>
      </c>
      <c r="C330" s="224" t="s">
        <v>53244</v>
      </c>
      <c r="D330" s="231"/>
      <c r="E330" s="79" t="s">
        <v>326</v>
      </c>
      <c r="F330" s="224" t="s">
        <v>43</v>
      </c>
      <c r="G330" s="225">
        <v>3</v>
      </c>
      <c r="H330" s="34">
        <f t="shared" si="44"/>
        <v>2.5975985454545452</v>
      </c>
      <c r="I330" s="35">
        <f t="shared" si="45"/>
        <v>7.7927956363636355</v>
      </c>
      <c r="J330" s="34">
        <v>0</v>
      </c>
      <c r="K330" s="35">
        <v>0</v>
      </c>
      <c r="L330" s="35">
        <v>0</v>
      </c>
      <c r="M330" s="35">
        <v>0</v>
      </c>
      <c r="N330" s="39" t="s">
        <v>0</v>
      </c>
      <c r="O330" s="213">
        <f>VLOOKUP(N330,'Reajuste Atual'!$L$19:$M$25,2,FALSE)</f>
        <v>3.1053999999999999</v>
      </c>
      <c r="Q330" s="34">
        <v>0.87</v>
      </c>
      <c r="R330" s="304">
        <f t="shared" si="38"/>
        <v>0.62142857142857144</v>
      </c>
      <c r="S330" s="304">
        <f t="shared" si="39"/>
        <v>0.63272727272727269</v>
      </c>
      <c r="T330" s="301">
        <f t="shared" si="40"/>
        <v>0.63272727272727269</v>
      </c>
    </row>
    <row r="331" spans="1:20" s="31" customFormat="1" outlineLevel="1" x14ac:dyDescent="0.25">
      <c r="B331" s="191"/>
      <c r="C331" s="39"/>
      <c r="D331" s="197"/>
      <c r="E331" s="32"/>
      <c r="F331" s="33"/>
      <c r="G331" s="34"/>
      <c r="H331" s="34"/>
      <c r="I331" s="35"/>
      <c r="J331" s="34"/>
      <c r="K331" s="35"/>
      <c r="L331" s="35"/>
      <c r="M331" s="35"/>
      <c r="N331" s="39"/>
      <c r="O331" s="213"/>
      <c r="Q331" s="34"/>
      <c r="R331" s="304">
        <f t="shared" si="38"/>
        <v>0</v>
      </c>
      <c r="S331" s="304">
        <f t="shared" si="39"/>
        <v>0</v>
      </c>
      <c r="T331" s="301">
        <f t="shared" si="40"/>
        <v>0</v>
      </c>
    </row>
    <row r="332" spans="1:20" s="31" customFormat="1" outlineLevel="1" x14ac:dyDescent="0.25">
      <c r="B332" s="192" t="s">
        <v>355</v>
      </c>
      <c r="C332" s="96"/>
      <c r="D332" s="198"/>
      <c r="E332" s="432" t="s">
        <v>356</v>
      </c>
      <c r="F332" s="42"/>
      <c r="G332" s="43"/>
      <c r="H332" s="43"/>
      <c r="I332" s="43">
        <f>I333+I345</f>
        <v>21423.830750000001</v>
      </c>
      <c r="J332" s="34">
        <v>0</v>
      </c>
      <c r="K332" s="35">
        <v>0</v>
      </c>
      <c r="L332" s="35">
        <v>0</v>
      </c>
      <c r="M332" s="35">
        <v>0</v>
      </c>
      <c r="N332" s="71"/>
      <c r="O332" s="219"/>
      <c r="Q332" s="43"/>
      <c r="R332" s="304">
        <f t="shared" si="38"/>
        <v>0</v>
      </c>
      <c r="S332" s="304">
        <f t="shared" si="39"/>
        <v>0</v>
      </c>
      <c r="T332" s="301">
        <f t="shared" si="40"/>
        <v>0</v>
      </c>
    </row>
    <row r="333" spans="1:20" s="31" customFormat="1" outlineLevel="1" x14ac:dyDescent="0.25">
      <c r="B333" s="193" t="s">
        <v>357</v>
      </c>
      <c r="C333" s="63"/>
      <c r="D333" s="199"/>
      <c r="E333" s="45" t="s">
        <v>358</v>
      </c>
      <c r="F333" s="46"/>
      <c r="G333" s="61"/>
      <c r="H333" s="61"/>
      <c r="I333" s="61">
        <f>+I336+I334</f>
        <v>21423.830750000001</v>
      </c>
      <c r="J333" s="34">
        <v>0</v>
      </c>
      <c r="K333" s="35">
        <v>0</v>
      </c>
      <c r="L333" s="35">
        <v>0</v>
      </c>
      <c r="M333" s="35">
        <v>0</v>
      </c>
      <c r="N333" s="48">
        <v>0</v>
      </c>
      <c r="O333" s="215"/>
      <c r="Q333" s="61"/>
      <c r="R333" s="304">
        <f t="shared" si="38"/>
        <v>0</v>
      </c>
      <c r="S333" s="304">
        <f t="shared" si="39"/>
        <v>0</v>
      </c>
      <c r="T333" s="301">
        <f t="shared" si="40"/>
        <v>0</v>
      </c>
    </row>
    <row r="334" spans="1:20" s="31" customFormat="1" outlineLevel="1" x14ac:dyDescent="0.25">
      <c r="B334" s="194" t="s">
        <v>359</v>
      </c>
      <c r="C334" s="59"/>
      <c r="D334" s="200"/>
      <c r="E334" s="51" t="s">
        <v>90</v>
      </c>
      <c r="F334" s="58"/>
      <c r="G334" s="55"/>
      <c r="H334" s="55"/>
      <c r="I334" s="55">
        <f>I335</f>
        <v>4234.6759500000007</v>
      </c>
      <c r="J334" s="34">
        <v>0</v>
      </c>
      <c r="K334" s="35">
        <v>0</v>
      </c>
      <c r="L334" s="35">
        <v>0</v>
      </c>
      <c r="M334" s="35">
        <v>0</v>
      </c>
      <c r="N334" s="59"/>
      <c r="O334" s="217"/>
      <c r="Q334" s="55"/>
      <c r="R334" s="304">
        <f t="shared" si="38"/>
        <v>0</v>
      </c>
      <c r="S334" s="304">
        <f t="shared" si="39"/>
        <v>0</v>
      </c>
      <c r="T334" s="301">
        <f t="shared" si="40"/>
        <v>0</v>
      </c>
    </row>
    <row r="335" spans="1:20" s="31" customFormat="1" outlineLevel="1" x14ac:dyDescent="0.25">
      <c r="A335" s="3" t="s">
        <v>53241</v>
      </c>
      <c r="B335" s="191" t="s">
        <v>53129</v>
      </c>
      <c r="C335" s="33" t="s">
        <v>53248</v>
      </c>
      <c r="D335" s="306" t="s">
        <v>23430</v>
      </c>
      <c r="E335" s="32" t="s">
        <v>87</v>
      </c>
      <c r="F335" s="33" t="s">
        <v>36</v>
      </c>
      <c r="G335" s="34">
        <v>84.322500000000019</v>
      </c>
      <c r="H335" s="34">
        <v>50.22</v>
      </c>
      <c r="I335" s="35">
        <f>G335*H335</f>
        <v>4234.6759500000007</v>
      </c>
      <c r="J335" s="34">
        <v>0</v>
      </c>
      <c r="K335" s="35">
        <v>0</v>
      </c>
      <c r="L335" s="35">
        <v>0</v>
      </c>
      <c r="M335" s="35">
        <v>0</v>
      </c>
      <c r="N335" s="39"/>
      <c r="O335" s="213"/>
      <c r="Q335" s="34">
        <v>18.07</v>
      </c>
      <c r="R335" s="304">
        <f t="shared" si="38"/>
        <v>12.907142857142858</v>
      </c>
      <c r="S335" s="304">
        <f t="shared" si="39"/>
        <v>13.141818181818183</v>
      </c>
      <c r="T335" s="301">
        <f t="shared" si="40"/>
        <v>12.907142857142858</v>
      </c>
    </row>
    <row r="336" spans="1:20" s="31" customFormat="1" outlineLevel="1" x14ac:dyDescent="0.25">
      <c r="B336" s="194" t="s">
        <v>360</v>
      </c>
      <c r="C336" s="59"/>
      <c r="D336" s="200"/>
      <c r="E336" s="51" t="s">
        <v>94</v>
      </c>
      <c r="F336" s="58"/>
      <c r="G336" s="55"/>
      <c r="H336" s="55"/>
      <c r="I336" s="55">
        <f>SUM(I337:I344)</f>
        <v>17189.1548</v>
      </c>
      <c r="J336" s="34">
        <v>0</v>
      </c>
      <c r="K336" s="35">
        <v>0</v>
      </c>
      <c r="L336" s="35">
        <v>0</v>
      </c>
      <c r="M336" s="35">
        <v>0</v>
      </c>
      <c r="N336" s="59"/>
      <c r="O336" s="217"/>
      <c r="Q336" s="55"/>
      <c r="R336" s="304">
        <f t="shared" si="38"/>
        <v>0</v>
      </c>
      <c r="S336" s="304">
        <f t="shared" si="39"/>
        <v>0</v>
      </c>
      <c r="T336" s="301">
        <f t="shared" si="40"/>
        <v>0</v>
      </c>
    </row>
    <row r="337" spans="1:20" s="31" customFormat="1" outlineLevel="1" x14ac:dyDescent="0.25">
      <c r="A337" s="3" t="s">
        <v>53241</v>
      </c>
      <c r="B337" s="191" t="s">
        <v>53835</v>
      </c>
      <c r="C337" s="33" t="s">
        <v>53248</v>
      </c>
      <c r="D337" s="308" t="s">
        <v>23458</v>
      </c>
      <c r="E337" s="32" t="s">
        <v>79</v>
      </c>
      <c r="F337" s="33" t="s">
        <v>36</v>
      </c>
      <c r="G337" s="34">
        <v>104.36000000000001</v>
      </c>
      <c r="H337" s="307">
        <v>5.64</v>
      </c>
      <c r="I337" s="35">
        <f>G337*H337</f>
        <v>588.59040000000005</v>
      </c>
      <c r="J337" s="34">
        <v>0</v>
      </c>
      <c r="K337" s="35">
        <v>0</v>
      </c>
      <c r="L337" s="35">
        <v>0</v>
      </c>
      <c r="M337" s="35">
        <v>0</v>
      </c>
      <c r="N337" s="39"/>
      <c r="O337" s="213"/>
      <c r="Q337" s="34">
        <v>5.54</v>
      </c>
      <c r="R337" s="304">
        <f t="shared" si="38"/>
        <v>3.9571428571428573</v>
      </c>
      <c r="S337" s="304">
        <f t="shared" si="39"/>
        <v>4.0290909090909093</v>
      </c>
      <c r="T337" s="301">
        <f t="shared" si="40"/>
        <v>3.9571428571428573</v>
      </c>
    </row>
    <row r="338" spans="1:20" s="31" customFormat="1" outlineLevel="1" x14ac:dyDescent="0.25">
      <c r="A338" s="3" t="s">
        <v>53241</v>
      </c>
      <c r="B338" s="191" t="s">
        <v>53836</v>
      </c>
      <c r="C338" s="33" t="s">
        <v>53247</v>
      </c>
      <c r="D338" s="306" t="s">
        <v>18023</v>
      </c>
      <c r="E338" s="32" t="s">
        <v>81</v>
      </c>
      <c r="F338" s="33" t="s">
        <v>36</v>
      </c>
      <c r="G338" s="34">
        <v>308.64300000000003</v>
      </c>
      <c r="H338" s="307" t="s">
        <v>10210</v>
      </c>
      <c r="I338" s="35">
        <f>G338*H338</f>
        <v>7037.0604000000012</v>
      </c>
      <c r="J338" s="34">
        <v>0</v>
      </c>
      <c r="K338" s="35">
        <v>0</v>
      </c>
      <c r="L338" s="35">
        <v>0</v>
      </c>
      <c r="M338" s="35">
        <v>0</v>
      </c>
      <c r="N338" s="39"/>
      <c r="O338" s="213"/>
      <c r="Q338" s="34">
        <v>7.41</v>
      </c>
      <c r="R338" s="304">
        <f t="shared" si="38"/>
        <v>5.2928571428571436</v>
      </c>
      <c r="S338" s="304">
        <f t="shared" si="39"/>
        <v>5.3890909090909096</v>
      </c>
      <c r="T338" s="301">
        <f t="shared" si="40"/>
        <v>5.2928571428571436</v>
      </c>
    </row>
    <row r="339" spans="1:20" s="31" customFormat="1" outlineLevel="1" x14ac:dyDescent="0.25">
      <c r="A339" s="3" t="s">
        <v>53241</v>
      </c>
      <c r="B339" s="191" t="s">
        <v>53837</v>
      </c>
      <c r="C339" s="224" t="s">
        <v>53247</v>
      </c>
      <c r="D339" s="308" t="s">
        <v>9583</v>
      </c>
      <c r="E339" s="79" t="s">
        <v>96</v>
      </c>
      <c r="F339" s="224" t="s">
        <v>56</v>
      </c>
      <c r="G339" s="225">
        <v>125.22000000000001</v>
      </c>
      <c r="H339" s="307" t="str">
        <f>VLOOKUP(D339,SINAPI!$A$9:$D$7529,4,FALSE)</f>
        <v>31,14</v>
      </c>
      <c r="I339" s="35">
        <f t="shared" ref="I339:I344" si="46">G339*H339</f>
        <v>3899.3508000000006</v>
      </c>
      <c r="J339" s="34">
        <v>0</v>
      </c>
      <c r="K339" s="35">
        <v>0</v>
      </c>
      <c r="L339" s="35">
        <v>0</v>
      </c>
      <c r="M339" s="35">
        <v>0</v>
      </c>
      <c r="N339" s="39"/>
      <c r="O339" s="213"/>
      <c r="Q339" s="34">
        <v>19.97</v>
      </c>
      <c r="R339" s="304">
        <f t="shared" si="38"/>
        <v>14.264285714285714</v>
      </c>
      <c r="S339" s="304">
        <f t="shared" si="39"/>
        <v>14.523636363636363</v>
      </c>
      <c r="T339" s="301">
        <f t="shared" si="40"/>
        <v>14.264285714285714</v>
      </c>
    </row>
    <row r="340" spans="1:20" s="31" customFormat="1" outlineLevel="1" x14ac:dyDescent="0.25">
      <c r="A340" s="3" t="s">
        <v>53241</v>
      </c>
      <c r="B340" s="191" t="s">
        <v>53838</v>
      </c>
      <c r="C340" s="224" t="s">
        <v>53248</v>
      </c>
      <c r="D340" s="308" t="s">
        <v>23089</v>
      </c>
      <c r="E340" s="79" t="s">
        <v>52</v>
      </c>
      <c r="F340" s="335" t="s">
        <v>36</v>
      </c>
      <c r="G340" s="225">
        <v>3.38</v>
      </c>
      <c r="H340" s="307">
        <v>476.16</v>
      </c>
      <c r="I340" s="35">
        <f t="shared" si="46"/>
        <v>1609.4208000000001</v>
      </c>
      <c r="J340" s="34">
        <v>0</v>
      </c>
      <c r="K340" s="35">
        <v>0</v>
      </c>
      <c r="L340" s="35">
        <v>0</v>
      </c>
      <c r="M340" s="35">
        <v>0</v>
      </c>
      <c r="N340" s="39"/>
      <c r="O340" s="213"/>
      <c r="Q340" s="34">
        <v>182.85</v>
      </c>
      <c r="R340" s="304">
        <f t="shared" si="38"/>
        <v>130.60714285714286</v>
      </c>
      <c r="S340" s="304">
        <f t="shared" si="39"/>
        <v>132.98181818181817</v>
      </c>
      <c r="T340" s="301">
        <f t="shared" si="40"/>
        <v>130.60714285714286</v>
      </c>
    </row>
    <row r="341" spans="1:20" s="31" customFormat="1" ht="31.5" outlineLevel="1" x14ac:dyDescent="0.25">
      <c r="A341" s="3" t="s">
        <v>53241</v>
      </c>
      <c r="B341" s="191" t="s">
        <v>53839</v>
      </c>
      <c r="C341" s="224" t="s">
        <v>53247</v>
      </c>
      <c r="D341" s="308" t="s">
        <v>9052</v>
      </c>
      <c r="E341" s="79" t="s">
        <v>51</v>
      </c>
      <c r="F341" s="335" t="s">
        <v>36</v>
      </c>
      <c r="G341" s="225">
        <v>3.38</v>
      </c>
      <c r="H341" s="307" t="str">
        <f>VLOOKUP(D341,SINAPI!$A$9:$D$7529,4,FALSE)</f>
        <v>940,20</v>
      </c>
      <c r="I341" s="35">
        <f t="shared" si="46"/>
        <v>3177.8760000000002</v>
      </c>
      <c r="J341" s="34">
        <v>0</v>
      </c>
      <c r="K341" s="35">
        <v>0</v>
      </c>
      <c r="L341" s="35">
        <v>0</v>
      </c>
      <c r="M341" s="35">
        <v>0</v>
      </c>
      <c r="N341" s="39"/>
      <c r="O341" s="213"/>
      <c r="Q341" s="34">
        <v>1047.6600000000001</v>
      </c>
      <c r="R341" s="304">
        <f t="shared" si="38"/>
        <v>748.32857142857154</v>
      </c>
      <c r="S341" s="304">
        <f t="shared" si="39"/>
        <v>761.93454545454551</v>
      </c>
      <c r="T341" s="301">
        <f t="shared" si="40"/>
        <v>748.32857142857154</v>
      </c>
    </row>
    <row r="342" spans="1:20" s="31" customFormat="1" outlineLevel="1" x14ac:dyDescent="0.25">
      <c r="A342" s="3" t="s">
        <v>53241</v>
      </c>
      <c r="B342" s="191" t="s">
        <v>53840</v>
      </c>
      <c r="C342" s="224" t="s">
        <v>53248</v>
      </c>
      <c r="D342" s="308" t="s">
        <v>23475</v>
      </c>
      <c r="E342" s="79" t="s">
        <v>97</v>
      </c>
      <c r="F342" s="224" t="s">
        <v>36</v>
      </c>
      <c r="G342" s="225">
        <v>3.38</v>
      </c>
      <c r="H342" s="34">
        <v>23.68</v>
      </c>
      <c r="I342" s="35">
        <f t="shared" si="46"/>
        <v>80.038399999999996</v>
      </c>
      <c r="J342" s="34">
        <v>0</v>
      </c>
      <c r="K342" s="35">
        <v>0</v>
      </c>
      <c r="L342" s="35">
        <v>0</v>
      </c>
      <c r="M342" s="35">
        <v>0</v>
      </c>
      <c r="N342" s="39"/>
      <c r="O342" s="213"/>
      <c r="Q342" s="34">
        <v>10.65</v>
      </c>
      <c r="R342" s="304">
        <f t="shared" si="38"/>
        <v>7.6071428571428577</v>
      </c>
      <c r="S342" s="304">
        <f t="shared" si="39"/>
        <v>7.745454545454546</v>
      </c>
      <c r="T342" s="301">
        <f t="shared" si="40"/>
        <v>7.6071428571428577</v>
      </c>
    </row>
    <row r="343" spans="1:20" s="31" customFormat="1" outlineLevel="1" x14ac:dyDescent="0.25">
      <c r="A343" s="3" t="s">
        <v>53241</v>
      </c>
      <c r="B343" s="191" t="s">
        <v>53841</v>
      </c>
      <c r="C343" s="224" t="s">
        <v>53247</v>
      </c>
      <c r="D343" s="308" t="s">
        <v>21223</v>
      </c>
      <c r="E343" s="79" t="s">
        <v>60</v>
      </c>
      <c r="F343" s="224" t="s">
        <v>61</v>
      </c>
      <c r="G343" s="225">
        <v>12.85</v>
      </c>
      <c r="H343" s="307" t="str">
        <f>VLOOKUP(D343,SINAPI!$A$9:$D$7529,4,FALSE)</f>
        <v>1,98</v>
      </c>
      <c r="I343" s="35">
        <f t="shared" si="46"/>
        <v>25.442999999999998</v>
      </c>
      <c r="J343" s="34">
        <v>0</v>
      </c>
      <c r="K343" s="35">
        <v>0</v>
      </c>
      <c r="L343" s="35">
        <v>0</v>
      </c>
      <c r="M343" s="35">
        <v>0</v>
      </c>
      <c r="N343" s="39"/>
      <c r="O343" s="213"/>
      <c r="Q343" s="34">
        <v>1.1499999999999999</v>
      </c>
      <c r="R343" s="304">
        <f t="shared" ref="R343:R404" si="47">Q343/($R$16+1)</f>
        <v>0.8214285714285714</v>
      </c>
      <c r="S343" s="304">
        <f t="shared" ref="S343:S404" si="48">Q343/($S$16+1)</f>
        <v>0.83636363636363631</v>
      </c>
      <c r="T343" s="301">
        <f t="shared" ref="T343:T404" si="49">IF(A343="S",R343,S343)</f>
        <v>0.8214285714285714</v>
      </c>
    </row>
    <row r="344" spans="1:20" s="31" customFormat="1" outlineLevel="1" x14ac:dyDescent="0.25">
      <c r="A344" s="3" t="s">
        <v>53241</v>
      </c>
      <c r="B344" s="191" t="s">
        <v>53842</v>
      </c>
      <c r="C344" s="224" t="s">
        <v>53247</v>
      </c>
      <c r="D344" s="308" t="s">
        <v>21046</v>
      </c>
      <c r="E344" s="79" t="s">
        <v>58</v>
      </c>
      <c r="F344" s="310" t="s">
        <v>36</v>
      </c>
      <c r="G344" s="225">
        <v>127.5</v>
      </c>
      <c r="H344" s="307" t="str">
        <f>VLOOKUP(D344,SINAPI!$A$9:$D$7529,4,FALSE)</f>
        <v>6,05</v>
      </c>
      <c r="I344" s="35">
        <f t="shared" si="46"/>
        <v>771.375</v>
      </c>
      <c r="J344" s="34">
        <v>0</v>
      </c>
      <c r="K344" s="35">
        <v>0</v>
      </c>
      <c r="L344" s="35">
        <v>0</v>
      </c>
      <c r="M344" s="35">
        <v>0</v>
      </c>
      <c r="N344" s="39"/>
      <c r="O344" s="213"/>
      <c r="Q344" s="34">
        <v>14.52</v>
      </c>
      <c r="R344" s="304">
        <f t="shared" si="47"/>
        <v>10.371428571428572</v>
      </c>
      <c r="S344" s="304">
        <f t="shared" si="48"/>
        <v>10.56</v>
      </c>
      <c r="T344" s="301">
        <f t="shared" si="49"/>
        <v>10.371428571428572</v>
      </c>
    </row>
    <row r="345" spans="1:20" s="31" customFormat="1" outlineLevel="1" x14ac:dyDescent="0.25">
      <c r="B345" s="193" t="s">
        <v>371</v>
      </c>
      <c r="C345" s="63"/>
      <c r="D345" s="199"/>
      <c r="E345" s="50" t="s">
        <v>53256</v>
      </c>
      <c r="F345" s="46"/>
      <c r="G345" s="61"/>
      <c r="H345" s="61"/>
      <c r="I345" s="61">
        <v>0</v>
      </c>
      <c r="J345" s="34">
        <v>0</v>
      </c>
      <c r="K345" s="35">
        <v>0</v>
      </c>
      <c r="L345" s="35">
        <v>0</v>
      </c>
      <c r="M345" s="35">
        <v>0</v>
      </c>
      <c r="N345" s="48"/>
      <c r="O345" s="215"/>
      <c r="Q345" s="61"/>
      <c r="R345" s="304">
        <f t="shared" si="47"/>
        <v>0</v>
      </c>
      <c r="S345" s="304">
        <f t="shared" si="48"/>
        <v>0</v>
      </c>
      <c r="T345" s="301">
        <f t="shared" si="49"/>
        <v>0</v>
      </c>
    </row>
    <row r="346" spans="1:20" s="31" customFormat="1" outlineLevel="1" x14ac:dyDescent="0.25">
      <c r="B346" s="191"/>
      <c r="C346" s="39"/>
      <c r="D346" s="197"/>
      <c r="E346" s="32"/>
      <c r="F346" s="49"/>
      <c r="G346" s="34"/>
      <c r="H346" s="34">
        <v>0</v>
      </c>
      <c r="I346" s="35"/>
      <c r="J346" s="34"/>
      <c r="K346" s="35"/>
      <c r="L346" s="35"/>
      <c r="M346" s="35"/>
      <c r="N346" s="39"/>
      <c r="O346" s="213"/>
      <c r="Q346" s="34"/>
      <c r="R346" s="304">
        <f t="shared" si="47"/>
        <v>0</v>
      </c>
      <c r="S346" s="304">
        <f t="shared" si="48"/>
        <v>0</v>
      </c>
      <c r="T346" s="301">
        <f t="shared" si="49"/>
        <v>0</v>
      </c>
    </row>
    <row r="347" spans="1:20" s="31" customFormat="1" outlineLevel="1" x14ac:dyDescent="0.25">
      <c r="B347" s="192" t="s">
        <v>375</v>
      </c>
      <c r="C347" s="96"/>
      <c r="D347" s="198"/>
      <c r="E347" s="44" t="s">
        <v>376</v>
      </c>
      <c r="F347" s="42"/>
      <c r="G347" s="43"/>
      <c r="H347" s="43">
        <v>0</v>
      </c>
      <c r="I347" s="43">
        <f>I348+I359</f>
        <v>524531.77721462341</v>
      </c>
      <c r="J347" s="34">
        <v>0</v>
      </c>
      <c r="K347" s="35">
        <v>0</v>
      </c>
      <c r="L347" s="35">
        <v>0</v>
      </c>
      <c r="M347" s="35">
        <v>0</v>
      </c>
      <c r="N347" s="71">
        <v>0</v>
      </c>
      <c r="O347" s="219"/>
      <c r="Q347" s="43"/>
      <c r="R347" s="304">
        <f t="shared" si="47"/>
        <v>0</v>
      </c>
      <c r="S347" s="304">
        <f t="shared" si="48"/>
        <v>0</v>
      </c>
      <c r="T347" s="301">
        <f t="shared" si="49"/>
        <v>0</v>
      </c>
    </row>
    <row r="348" spans="1:20" s="31" customFormat="1" outlineLevel="1" x14ac:dyDescent="0.25">
      <c r="B348" s="193" t="s">
        <v>377</v>
      </c>
      <c r="C348" s="63"/>
      <c r="D348" s="199"/>
      <c r="E348" s="45" t="s">
        <v>358</v>
      </c>
      <c r="F348" s="46"/>
      <c r="G348" s="61"/>
      <c r="H348" s="61">
        <v>0</v>
      </c>
      <c r="I348" s="61">
        <f>SUM(I349:I358)</f>
        <v>274083.59687571431</v>
      </c>
      <c r="J348" s="34">
        <v>0</v>
      </c>
      <c r="K348" s="35">
        <v>0</v>
      </c>
      <c r="L348" s="35">
        <v>0</v>
      </c>
      <c r="M348" s="35">
        <v>0</v>
      </c>
      <c r="N348" s="48">
        <v>0</v>
      </c>
      <c r="O348" s="215"/>
      <c r="Q348" s="61"/>
      <c r="R348" s="304">
        <f t="shared" si="47"/>
        <v>0</v>
      </c>
      <c r="S348" s="304">
        <f t="shared" si="48"/>
        <v>0</v>
      </c>
      <c r="T348" s="301">
        <f t="shared" si="49"/>
        <v>0</v>
      </c>
    </row>
    <row r="349" spans="1:20" s="31" customFormat="1" outlineLevel="1" x14ac:dyDescent="0.25">
      <c r="A349" s="3" t="s">
        <v>53241</v>
      </c>
      <c r="B349" s="229" t="s">
        <v>378</v>
      </c>
      <c r="C349" s="224" t="s">
        <v>53243</v>
      </c>
      <c r="D349" s="231"/>
      <c r="E349" s="79" t="s">
        <v>379</v>
      </c>
      <c r="F349" s="224" t="s">
        <v>86</v>
      </c>
      <c r="G349" s="225">
        <v>1</v>
      </c>
      <c r="H349" s="34">
        <f t="shared" ref="H349:H358" si="50">T349+(T349*O349)</f>
        <v>2087.3283799999999</v>
      </c>
      <c r="I349" s="35">
        <f t="shared" ref="I349:I362" si="51">G349*H349</f>
        <v>2087.3283799999999</v>
      </c>
      <c r="J349" s="34">
        <v>0</v>
      </c>
      <c r="K349" s="35">
        <v>0</v>
      </c>
      <c r="L349" s="35">
        <v>0</v>
      </c>
      <c r="M349" s="35">
        <v>0</v>
      </c>
      <c r="N349" s="39" t="s">
        <v>8</v>
      </c>
      <c r="O349" s="213">
        <f>VLOOKUP(N349,'Reajuste Atual'!$L$19:$M$25,2,FALSE)</f>
        <v>2.6478999999999999</v>
      </c>
      <c r="Q349" s="34">
        <v>801.08</v>
      </c>
      <c r="R349" s="304">
        <f t="shared" si="47"/>
        <v>572.20000000000005</v>
      </c>
      <c r="S349" s="304">
        <f t="shared" si="48"/>
        <v>582.60363636363638</v>
      </c>
      <c r="T349" s="301">
        <f t="shared" si="49"/>
        <v>572.20000000000005</v>
      </c>
    </row>
    <row r="350" spans="1:20" s="31" customFormat="1" outlineLevel="1" x14ac:dyDescent="0.25">
      <c r="A350" s="3" t="s">
        <v>53241</v>
      </c>
      <c r="B350" s="229" t="s">
        <v>380</v>
      </c>
      <c r="C350" s="224" t="s">
        <v>53243</v>
      </c>
      <c r="D350" s="231"/>
      <c r="E350" s="79" t="s">
        <v>381</v>
      </c>
      <c r="F350" s="224" t="s">
        <v>86</v>
      </c>
      <c r="G350" s="225">
        <v>1</v>
      </c>
      <c r="H350" s="34">
        <f t="shared" si="50"/>
        <v>43438.240374285713</v>
      </c>
      <c r="I350" s="35">
        <f t="shared" si="51"/>
        <v>43438.240374285713</v>
      </c>
      <c r="J350" s="34">
        <v>0</v>
      </c>
      <c r="K350" s="35">
        <v>0</v>
      </c>
      <c r="L350" s="35">
        <v>0</v>
      </c>
      <c r="M350" s="35">
        <v>0</v>
      </c>
      <c r="N350" s="39" t="s">
        <v>0</v>
      </c>
      <c r="O350" s="213">
        <f>VLOOKUP(N350,'Reajuste Atual'!$L$19:$M$25,2,FALSE)</f>
        <v>3.1053999999999999</v>
      </c>
      <c r="Q350" s="34">
        <v>14813.06</v>
      </c>
      <c r="R350" s="304">
        <f t="shared" si="47"/>
        <v>10580.757142857143</v>
      </c>
      <c r="S350" s="304">
        <f t="shared" si="48"/>
        <v>10773.134545454544</v>
      </c>
      <c r="T350" s="301">
        <f t="shared" si="49"/>
        <v>10580.757142857143</v>
      </c>
    </row>
    <row r="351" spans="1:20" s="31" customFormat="1" outlineLevel="1" x14ac:dyDescent="0.25">
      <c r="A351" s="3" t="s">
        <v>53241</v>
      </c>
      <c r="B351" s="229" t="s">
        <v>382</v>
      </c>
      <c r="C351" s="224" t="s">
        <v>53243</v>
      </c>
      <c r="D351" s="231"/>
      <c r="E351" s="79" t="s">
        <v>383</v>
      </c>
      <c r="F351" s="224" t="s">
        <v>86</v>
      </c>
      <c r="G351" s="225">
        <v>1</v>
      </c>
      <c r="H351" s="34">
        <f t="shared" si="50"/>
        <v>94478.244658571435</v>
      </c>
      <c r="I351" s="35">
        <f t="shared" si="51"/>
        <v>94478.244658571435</v>
      </c>
      <c r="J351" s="34">
        <v>0</v>
      </c>
      <c r="K351" s="35">
        <v>0</v>
      </c>
      <c r="L351" s="35">
        <v>0</v>
      </c>
      <c r="M351" s="35">
        <v>0</v>
      </c>
      <c r="N351" s="39" t="s">
        <v>0</v>
      </c>
      <c r="O351" s="213">
        <f>VLOOKUP(N351,'Reajuste Atual'!$L$19:$M$25,2,FALSE)</f>
        <v>3.1053999999999999</v>
      </c>
      <c r="Q351" s="34">
        <v>32218.43</v>
      </c>
      <c r="R351" s="304">
        <f t="shared" si="47"/>
        <v>23013.164285714287</v>
      </c>
      <c r="S351" s="304">
        <f t="shared" si="48"/>
        <v>23431.585454545453</v>
      </c>
      <c r="T351" s="301">
        <f t="shared" si="49"/>
        <v>23013.164285714287</v>
      </c>
    </row>
    <row r="352" spans="1:20" s="31" customFormat="1" outlineLevel="1" x14ac:dyDescent="0.25">
      <c r="A352" s="3" t="s">
        <v>53241</v>
      </c>
      <c r="B352" s="229" t="s">
        <v>384</v>
      </c>
      <c r="C352" s="224" t="s">
        <v>53243</v>
      </c>
      <c r="D352" s="231"/>
      <c r="E352" s="79" t="s">
        <v>385</v>
      </c>
      <c r="F352" s="224" t="s">
        <v>86</v>
      </c>
      <c r="G352" s="225">
        <v>1</v>
      </c>
      <c r="H352" s="34">
        <f t="shared" si="50"/>
        <v>12597.097332857145</v>
      </c>
      <c r="I352" s="35">
        <f t="shared" si="51"/>
        <v>12597.097332857145</v>
      </c>
      <c r="J352" s="34">
        <v>0</v>
      </c>
      <c r="K352" s="35">
        <v>0</v>
      </c>
      <c r="L352" s="35">
        <v>0</v>
      </c>
      <c r="M352" s="35">
        <v>0</v>
      </c>
      <c r="N352" s="39" t="s">
        <v>0</v>
      </c>
      <c r="O352" s="213">
        <f>VLOOKUP(N352,'Reajuste Atual'!$L$19:$M$25,2,FALSE)</f>
        <v>3.1053999999999999</v>
      </c>
      <c r="Q352" s="34">
        <v>4295.79</v>
      </c>
      <c r="R352" s="304">
        <f t="shared" si="47"/>
        <v>3068.4214285714288</v>
      </c>
      <c r="S352" s="304">
        <f t="shared" si="48"/>
        <v>3124.2109090909089</v>
      </c>
      <c r="T352" s="301">
        <f t="shared" si="49"/>
        <v>3068.4214285714288</v>
      </c>
    </row>
    <row r="353" spans="1:20" s="31" customFormat="1" outlineLevel="1" x14ac:dyDescent="0.25">
      <c r="A353" s="3" t="s">
        <v>53241</v>
      </c>
      <c r="B353" s="229" t="s">
        <v>386</v>
      </c>
      <c r="C353" s="224" t="s">
        <v>53243</v>
      </c>
      <c r="D353" s="231"/>
      <c r="E353" s="79" t="s">
        <v>387</v>
      </c>
      <c r="F353" s="224" t="s">
        <v>86</v>
      </c>
      <c r="G353" s="225">
        <v>1</v>
      </c>
      <c r="H353" s="34">
        <f t="shared" si="50"/>
        <v>2714.871695714286</v>
      </c>
      <c r="I353" s="35">
        <f t="shared" si="51"/>
        <v>2714.871695714286</v>
      </c>
      <c r="J353" s="34">
        <v>0</v>
      </c>
      <c r="K353" s="35">
        <v>0</v>
      </c>
      <c r="L353" s="35">
        <v>0</v>
      </c>
      <c r="M353" s="35">
        <v>0</v>
      </c>
      <c r="N353" s="39" t="s">
        <v>0</v>
      </c>
      <c r="O353" s="213">
        <f>VLOOKUP(N353,'Reajuste Atual'!$L$19:$M$25,2,FALSE)</f>
        <v>3.1053999999999999</v>
      </c>
      <c r="Q353" s="34">
        <v>925.81</v>
      </c>
      <c r="R353" s="304">
        <f t="shared" si="47"/>
        <v>661.2928571428572</v>
      </c>
      <c r="S353" s="304">
        <f t="shared" si="48"/>
        <v>673.31636363636358</v>
      </c>
      <c r="T353" s="301">
        <f t="shared" si="49"/>
        <v>661.2928571428572</v>
      </c>
    </row>
    <row r="354" spans="1:20" s="31" customFormat="1" outlineLevel="1" x14ac:dyDescent="0.25">
      <c r="A354" s="3" t="s">
        <v>53241</v>
      </c>
      <c r="B354" s="229" t="s">
        <v>388</v>
      </c>
      <c r="C354" s="224" t="s">
        <v>53243</v>
      </c>
      <c r="D354" s="231"/>
      <c r="E354" s="79" t="s">
        <v>389</v>
      </c>
      <c r="F354" s="224" t="s">
        <v>86</v>
      </c>
      <c r="G354" s="225">
        <v>1</v>
      </c>
      <c r="H354" s="34">
        <f t="shared" si="50"/>
        <v>3257.8401700000004</v>
      </c>
      <c r="I354" s="35">
        <f t="shared" si="51"/>
        <v>3257.8401700000004</v>
      </c>
      <c r="J354" s="34">
        <v>0</v>
      </c>
      <c r="K354" s="35">
        <v>0</v>
      </c>
      <c r="L354" s="35">
        <v>0</v>
      </c>
      <c r="M354" s="35">
        <v>0</v>
      </c>
      <c r="N354" s="39" t="s">
        <v>0</v>
      </c>
      <c r="O354" s="213">
        <f>VLOOKUP(N354,'Reajuste Atual'!$L$19:$M$25,2,FALSE)</f>
        <v>3.1053999999999999</v>
      </c>
      <c r="Q354" s="34">
        <v>1110.97</v>
      </c>
      <c r="R354" s="304">
        <f t="shared" si="47"/>
        <v>793.55000000000007</v>
      </c>
      <c r="S354" s="304">
        <f t="shared" si="48"/>
        <v>807.97818181818184</v>
      </c>
      <c r="T354" s="301">
        <f t="shared" si="49"/>
        <v>793.55000000000007</v>
      </c>
    </row>
    <row r="355" spans="1:20" s="31" customFormat="1" outlineLevel="1" x14ac:dyDescent="0.25">
      <c r="A355" s="3" t="s">
        <v>53241</v>
      </c>
      <c r="B355" s="229" t="s">
        <v>390</v>
      </c>
      <c r="C355" s="224" t="s">
        <v>53243</v>
      </c>
      <c r="D355" s="231"/>
      <c r="E355" s="79" t="s">
        <v>391</v>
      </c>
      <c r="F355" s="224" t="s">
        <v>392</v>
      </c>
      <c r="G355" s="225">
        <v>1</v>
      </c>
      <c r="H355" s="34">
        <f t="shared" si="50"/>
        <v>97450.583582857143</v>
      </c>
      <c r="I355" s="35">
        <f t="shared" si="51"/>
        <v>97450.583582857143</v>
      </c>
      <c r="J355" s="34">
        <v>0</v>
      </c>
      <c r="K355" s="35">
        <v>0</v>
      </c>
      <c r="L355" s="35">
        <v>0</v>
      </c>
      <c r="M355" s="35">
        <v>0</v>
      </c>
      <c r="N355" s="39" t="s">
        <v>0</v>
      </c>
      <c r="O355" s="213">
        <f>VLOOKUP(N355,'Reajuste Atual'!$L$19:$M$25,2,FALSE)</f>
        <v>3.1053999999999999</v>
      </c>
      <c r="Q355" s="34">
        <v>33232.04</v>
      </c>
      <c r="R355" s="304">
        <f t="shared" si="47"/>
        <v>23737.17142857143</v>
      </c>
      <c r="S355" s="304">
        <f t="shared" si="48"/>
        <v>24168.756363636363</v>
      </c>
      <c r="T355" s="301">
        <f t="shared" si="49"/>
        <v>23737.17142857143</v>
      </c>
    </row>
    <row r="356" spans="1:20" s="31" customFormat="1" outlineLevel="1" x14ac:dyDescent="0.25">
      <c r="A356" s="3" t="s">
        <v>53241</v>
      </c>
      <c r="B356" s="229" t="s">
        <v>393</v>
      </c>
      <c r="C356" s="224" t="s">
        <v>53243</v>
      </c>
      <c r="D356" s="231"/>
      <c r="E356" s="79" t="s">
        <v>394</v>
      </c>
      <c r="F356" s="224" t="s">
        <v>392</v>
      </c>
      <c r="G356" s="225">
        <v>1</v>
      </c>
      <c r="H356" s="34">
        <f t="shared" si="50"/>
        <v>11119.358602857144</v>
      </c>
      <c r="I356" s="35">
        <f t="shared" si="51"/>
        <v>11119.358602857144</v>
      </c>
      <c r="J356" s="34">
        <v>0</v>
      </c>
      <c r="K356" s="35">
        <v>0</v>
      </c>
      <c r="L356" s="35">
        <v>0</v>
      </c>
      <c r="M356" s="35">
        <v>0</v>
      </c>
      <c r="N356" s="39" t="s">
        <v>0</v>
      </c>
      <c r="O356" s="213">
        <f>VLOOKUP(N356,'Reajuste Atual'!$L$19:$M$25,2,FALSE)</f>
        <v>3.1053999999999999</v>
      </c>
      <c r="Q356" s="34">
        <v>3791.86</v>
      </c>
      <c r="R356" s="304">
        <f t="shared" si="47"/>
        <v>2708.471428571429</v>
      </c>
      <c r="S356" s="304">
        <f t="shared" si="48"/>
        <v>2757.7163636363639</v>
      </c>
      <c r="T356" s="301">
        <f t="shared" si="49"/>
        <v>2708.471428571429</v>
      </c>
    </row>
    <row r="357" spans="1:20" s="31" customFormat="1" ht="31.5" outlineLevel="1" x14ac:dyDescent="0.25">
      <c r="A357" s="3" t="s">
        <v>53241</v>
      </c>
      <c r="B357" s="229" t="s">
        <v>395</v>
      </c>
      <c r="C357" s="224" t="s">
        <v>53243</v>
      </c>
      <c r="D357" s="231"/>
      <c r="E357" s="79" t="s">
        <v>396</v>
      </c>
      <c r="F357" s="224" t="s">
        <v>83</v>
      </c>
      <c r="G357" s="225">
        <v>1065</v>
      </c>
      <c r="H357" s="34">
        <f t="shared" si="50"/>
        <v>4.9264799999999997</v>
      </c>
      <c r="I357" s="35">
        <f t="shared" si="51"/>
        <v>5246.7011999999995</v>
      </c>
      <c r="J357" s="34">
        <v>0</v>
      </c>
      <c r="K357" s="35">
        <v>0</v>
      </c>
      <c r="L357" s="35">
        <v>0</v>
      </c>
      <c r="M357" s="35">
        <v>0</v>
      </c>
      <c r="N357" s="39" t="s">
        <v>0</v>
      </c>
      <c r="O357" s="213">
        <f>VLOOKUP(N357,'Reajuste Atual'!$L$19:$M$25,2,FALSE)</f>
        <v>3.1053999999999999</v>
      </c>
      <c r="Q357" s="34">
        <v>1.68</v>
      </c>
      <c r="R357" s="304">
        <f t="shared" si="47"/>
        <v>1.2</v>
      </c>
      <c r="S357" s="304">
        <f t="shared" si="48"/>
        <v>1.2218181818181817</v>
      </c>
      <c r="T357" s="301">
        <f t="shared" si="49"/>
        <v>1.2</v>
      </c>
    </row>
    <row r="358" spans="1:20" s="31" customFormat="1" ht="31.5" outlineLevel="1" x14ac:dyDescent="0.25">
      <c r="A358" s="3" t="s">
        <v>53241</v>
      </c>
      <c r="B358" s="229" t="s">
        <v>397</v>
      </c>
      <c r="C358" s="224" t="s">
        <v>53243</v>
      </c>
      <c r="D358" s="231"/>
      <c r="E358" s="79" t="s">
        <v>398</v>
      </c>
      <c r="F358" s="224" t="s">
        <v>43</v>
      </c>
      <c r="G358" s="225">
        <v>5</v>
      </c>
      <c r="H358" s="34">
        <f t="shared" si="50"/>
        <v>338.66617571428571</v>
      </c>
      <c r="I358" s="35">
        <f t="shared" si="51"/>
        <v>1693.3308785714285</v>
      </c>
      <c r="J358" s="34">
        <v>0</v>
      </c>
      <c r="K358" s="35">
        <v>0</v>
      </c>
      <c r="L358" s="35">
        <v>0</v>
      </c>
      <c r="M358" s="35">
        <v>0</v>
      </c>
      <c r="N358" s="39" t="s">
        <v>0</v>
      </c>
      <c r="O358" s="213">
        <f>VLOOKUP(N358,'Reajuste Atual'!$L$19:$M$25,2,FALSE)</f>
        <v>3.1053999999999999</v>
      </c>
      <c r="Q358" s="34">
        <v>115.49</v>
      </c>
      <c r="R358" s="304">
        <f t="shared" si="47"/>
        <v>82.492857142857147</v>
      </c>
      <c r="S358" s="304">
        <f t="shared" si="48"/>
        <v>83.992727272727265</v>
      </c>
      <c r="T358" s="301">
        <f t="shared" si="49"/>
        <v>82.492857142857147</v>
      </c>
    </row>
    <row r="359" spans="1:20" s="31" customFormat="1" outlineLevel="1" x14ac:dyDescent="0.25">
      <c r="B359" s="193" t="s">
        <v>399</v>
      </c>
      <c r="C359" s="63"/>
      <c r="D359" s="199"/>
      <c r="E359" s="50" t="s">
        <v>540</v>
      </c>
      <c r="F359" s="46"/>
      <c r="G359" s="47"/>
      <c r="H359" s="47"/>
      <c r="I359" s="47">
        <f>SUM(I360:I364)</f>
        <v>250448.18033890909</v>
      </c>
      <c r="J359" s="34">
        <v>0</v>
      </c>
      <c r="K359" s="35">
        <v>0</v>
      </c>
      <c r="L359" s="35">
        <v>0</v>
      </c>
      <c r="M359" s="35">
        <v>0</v>
      </c>
      <c r="N359" s="48">
        <v>0</v>
      </c>
      <c r="O359" s="215"/>
      <c r="Q359" s="47">
        <v>0</v>
      </c>
      <c r="R359" s="304">
        <f t="shared" si="47"/>
        <v>0</v>
      </c>
      <c r="S359" s="304">
        <f t="shared" si="48"/>
        <v>0</v>
      </c>
      <c r="T359" s="301">
        <f t="shared" si="49"/>
        <v>0</v>
      </c>
    </row>
    <row r="360" spans="1:20" s="31" customFormat="1" ht="31.5" outlineLevel="1" x14ac:dyDescent="0.25">
      <c r="A360" s="3" t="s">
        <v>53242</v>
      </c>
      <c r="B360" s="229" t="s">
        <v>400</v>
      </c>
      <c r="C360" s="224" t="s">
        <v>53244</v>
      </c>
      <c r="D360" s="231"/>
      <c r="E360" s="79" t="s">
        <v>403</v>
      </c>
      <c r="F360" s="224"/>
      <c r="G360" s="225"/>
      <c r="H360" s="34"/>
      <c r="I360" s="35"/>
      <c r="J360" s="34">
        <v>0</v>
      </c>
      <c r="K360" s="35">
        <v>0</v>
      </c>
      <c r="L360" s="35">
        <v>0</v>
      </c>
      <c r="M360" s="35">
        <v>0</v>
      </c>
      <c r="N360" s="39"/>
      <c r="O360" s="213"/>
      <c r="Q360" s="34"/>
      <c r="R360" s="304">
        <f t="shared" si="47"/>
        <v>0</v>
      </c>
      <c r="S360" s="304">
        <f t="shared" si="48"/>
        <v>0</v>
      </c>
      <c r="T360" s="301">
        <f t="shared" si="49"/>
        <v>0</v>
      </c>
    </row>
    <row r="361" spans="1:20" s="31" customFormat="1" outlineLevel="1" x14ac:dyDescent="0.25">
      <c r="A361" s="3" t="s">
        <v>53242</v>
      </c>
      <c r="B361" s="229" t="s">
        <v>1745</v>
      </c>
      <c r="C361" s="224" t="s">
        <v>53244</v>
      </c>
      <c r="D361" s="231"/>
      <c r="E361" s="79" t="s">
        <v>404</v>
      </c>
      <c r="F361" s="224" t="s">
        <v>83</v>
      </c>
      <c r="G361" s="225">
        <v>1065</v>
      </c>
      <c r="H361" s="34">
        <f>T361+(T361*O361)</f>
        <v>14.182290909090909</v>
      </c>
      <c r="I361" s="35">
        <f t="shared" si="51"/>
        <v>15104.139818181819</v>
      </c>
      <c r="J361" s="34">
        <v>0</v>
      </c>
      <c r="K361" s="35">
        <v>0</v>
      </c>
      <c r="L361" s="35">
        <v>0</v>
      </c>
      <c r="M361" s="35">
        <v>0</v>
      </c>
      <c r="N361" s="39" t="s">
        <v>0</v>
      </c>
      <c r="O361" s="213">
        <f>VLOOKUP(N361,'Reajuste Atual'!$L$19:$M$25,2,FALSE)</f>
        <v>3.1053999999999999</v>
      </c>
      <c r="Q361" s="34">
        <v>4.75</v>
      </c>
      <c r="R361" s="304">
        <f t="shared" si="47"/>
        <v>3.3928571428571432</v>
      </c>
      <c r="S361" s="304">
        <f t="shared" si="48"/>
        <v>3.4545454545454546</v>
      </c>
      <c r="T361" s="301">
        <f t="shared" si="49"/>
        <v>3.4545454545454546</v>
      </c>
    </row>
    <row r="362" spans="1:20" s="31" customFormat="1" outlineLevel="1" x14ac:dyDescent="0.25">
      <c r="A362" s="3" t="s">
        <v>53242</v>
      </c>
      <c r="B362" s="229" t="s">
        <v>1746</v>
      </c>
      <c r="C362" s="224" t="s">
        <v>53244</v>
      </c>
      <c r="D362" s="231"/>
      <c r="E362" s="79" t="s">
        <v>405</v>
      </c>
      <c r="F362" s="336" t="s">
        <v>83</v>
      </c>
      <c r="G362" s="225">
        <v>126</v>
      </c>
      <c r="H362" s="34">
        <f>T362+(T362*O362)</f>
        <v>11.345832727272727</v>
      </c>
      <c r="I362" s="35">
        <f t="shared" si="51"/>
        <v>1429.5749236363636</v>
      </c>
      <c r="J362" s="34">
        <v>0</v>
      </c>
      <c r="K362" s="35">
        <v>0</v>
      </c>
      <c r="L362" s="35">
        <v>0</v>
      </c>
      <c r="M362" s="35">
        <v>0</v>
      </c>
      <c r="N362" s="39" t="s">
        <v>0</v>
      </c>
      <c r="O362" s="213">
        <f>VLOOKUP(N362,'Reajuste Atual'!$L$19:$M$25,2,FALSE)</f>
        <v>3.1053999999999999</v>
      </c>
      <c r="Q362" s="34">
        <v>3.8</v>
      </c>
      <c r="R362" s="304">
        <f t="shared" si="47"/>
        <v>2.7142857142857144</v>
      </c>
      <c r="S362" s="304">
        <f t="shared" si="48"/>
        <v>2.7636363636363637</v>
      </c>
      <c r="T362" s="301">
        <f t="shared" si="49"/>
        <v>2.7636363636363637</v>
      </c>
    </row>
    <row r="363" spans="1:20" s="31" customFormat="1" outlineLevel="1" x14ac:dyDescent="0.25">
      <c r="A363" s="3" t="s">
        <v>53242</v>
      </c>
      <c r="B363" s="229" t="s">
        <v>53127</v>
      </c>
      <c r="C363" s="224" t="s">
        <v>53244</v>
      </c>
      <c r="D363" s="231"/>
      <c r="E363" s="79" t="s">
        <v>407</v>
      </c>
      <c r="F363" s="224" t="s">
        <v>86</v>
      </c>
      <c r="G363" s="225">
        <v>1</v>
      </c>
      <c r="H363" s="34">
        <f>T363+(T363*O363)</f>
        <v>226234.08327709092</v>
      </c>
      <c r="I363" s="35">
        <f>G363*H363</f>
        <v>226234.08327709092</v>
      </c>
      <c r="J363" s="34">
        <v>0</v>
      </c>
      <c r="K363" s="35">
        <v>0</v>
      </c>
      <c r="L363" s="35">
        <v>0</v>
      </c>
      <c r="M363" s="35">
        <v>0</v>
      </c>
      <c r="N363" s="39" t="s">
        <v>0</v>
      </c>
      <c r="O363" s="213">
        <f>VLOOKUP(N363,'Reajuste Atual'!$L$19:$M$25,2,FALSE)</f>
        <v>3.1053999999999999</v>
      </c>
      <c r="Q363" s="34">
        <v>75771.39</v>
      </c>
      <c r="R363" s="304">
        <f t="shared" si="47"/>
        <v>54122.421428571433</v>
      </c>
      <c r="S363" s="304">
        <f t="shared" si="48"/>
        <v>55106.465454545454</v>
      </c>
      <c r="T363" s="301">
        <f t="shared" si="49"/>
        <v>55106.465454545454</v>
      </c>
    </row>
    <row r="364" spans="1:20" s="31" customFormat="1" ht="31.5" outlineLevel="1" x14ac:dyDescent="0.25">
      <c r="A364" s="3" t="s">
        <v>53242</v>
      </c>
      <c r="B364" s="229" t="s">
        <v>53128</v>
      </c>
      <c r="C364" s="224" t="s">
        <v>53244</v>
      </c>
      <c r="D364" s="231"/>
      <c r="E364" s="79" t="s">
        <v>408</v>
      </c>
      <c r="F364" s="224" t="s">
        <v>86</v>
      </c>
      <c r="G364" s="225">
        <v>5</v>
      </c>
      <c r="H364" s="34">
        <f>T364+(T364*O364)</f>
        <v>1536.0764640000002</v>
      </c>
      <c r="I364" s="35">
        <f>G364*H364</f>
        <v>7680.3823200000006</v>
      </c>
      <c r="J364" s="34">
        <v>0</v>
      </c>
      <c r="K364" s="35">
        <v>0</v>
      </c>
      <c r="L364" s="35">
        <v>0</v>
      </c>
      <c r="M364" s="35">
        <v>0</v>
      </c>
      <c r="N364" s="39" t="s">
        <v>0</v>
      </c>
      <c r="O364" s="213">
        <f>VLOOKUP(N364,'Reajuste Atual'!$L$19:$M$25,2,FALSE)</f>
        <v>3.1053999999999999</v>
      </c>
      <c r="Q364" s="34">
        <v>514.47</v>
      </c>
      <c r="R364" s="304">
        <f t="shared" si="47"/>
        <v>367.47857142857146</v>
      </c>
      <c r="S364" s="304">
        <f t="shared" si="48"/>
        <v>374.16</v>
      </c>
      <c r="T364" s="301">
        <f t="shared" si="49"/>
        <v>374.16</v>
      </c>
    </row>
    <row r="365" spans="1:20" s="31" customFormat="1" outlineLevel="1" x14ac:dyDescent="0.25">
      <c r="B365" s="191"/>
      <c r="C365" s="39"/>
      <c r="D365" s="197"/>
      <c r="E365" s="32"/>
      <c r="F365" s="33"/>
      <c r="G365" s="34"/>
      <c r="H365" s="34"/>
      <c r="I365" s="35"/>
      <c r="J365" s="34"/>
      <c r="K365" s="35"/>
      <c r="L365" s="35"/>
      <c r="M365" s="35"/>
      <c r="N365" s="39"/>
      <c r="O365" s="213"/>
      <c r="Q365" s="34"/>
      <c r="R365" s="304">
        <f t="shared" si="47"/>
        <v>0</v>
      </c>
      <c r="S365" s="304">
        <f t="shared" si="48"/>
        <v>0</v>
      </c>
      <c r="T365" s="301">
        <f t="shared" si="49"/>
        <v>0</v>
      </c>
    </row>
    <row r="366" spans="1:20" s="31" customFormat="1" outlineLevel="1" x14ac:dyDescent="0.25">
      <c r="B366" s="192" t="s">
        <v>409</v>
      </c>
      <c r="C366" s="96"/>
      <c r="D366" s="198"/>
      <c r="E366" s="44" t="s">
        <v>410</v>
      </c>
      <c r="F366" s="42"/>
      <c r="G366" s="43"/>
      <c r="H366" s="43"/>
      <c r="I366" s="43">
        <f>I400+I424+I488+I510+I528+I554+I562+I570+I367+I469</f>
        <v>10694661.658052344</v>
      </c>
      <c r="J366" s="34">
        <v>0</v>
      </c>
      <c r="K366" s="35">
        <v>0</v>
      </c>
      <c r="L366" s="35">
        <v>0</v>
      </c>
      <c r="M366" s="35">
        <v>0</v>
      </c>
      <c r="N366" s="71"/>
      <c r="O366" s="219"/>
      <c r="Q366" s="43"/>
      <c r="R366" s="304">
        <f t="shared" si="47"/>
        <v>0</v>
      </c>
      <c r="S366" s="304">
        <f t="shared" si="48"/>
        <v>0</v>
      </c>
      <c r="T366" s="301">
        <f t="shared" si="49"/>
        <v>0</v>
      </c>
    </row>
    <row r="367" spans="1:20" s="31" customFormat="1" outlineLevel="1" x14ac:dyDescent="0.25">
      <c r="B367" s="193" t="s">
        <v>411</v>
      </c>
      <c r="C367" s="63"/>
      <c r="D367" s="199"/>
      <c r="E367" s="45" t="s">
        <v>53499</v>
      </c>
      <c r="F367" s="62"/>
      <c r="G367" s="47"/>
      <c r="H367" s="47"/>
      <c r="I367" s="47">
        <f>I368+I380+I382+I392</f>
        <v>391915.85256323154</v>
      </c>
      <c r="J367" s="34">
        <v>0</v>
      </c>
      <c r="K367" s="35">
        <v>0</v>
      </c>
      <c r="L367" s="35">
        <v>0</v>
      </c>
      <c r="M367" s="35">
        <v>0</v>
      </c>
      <c r="N367" s="48">
        <v>0</v>
      </c>
      <c r="O367" s="215"/>
      <c r="Q367" s="47"/>
      <c r="R367" s="304">
        <f t="shared" si="47"/>
        <v>0</v>
      </c>
      <c r="S367" s="304">
        <f t="shared" si="48"/>
        <v>0</v>
      </c>
      <c r="T367" s="301">
        <f t="shared" si="49"/>
        <v>0</v>
      </c>
    </row>
    <row r="368" spans="1:20" s="31" customFormat="1" outlineLevel="1" x14ac:dyDescent="0.25">
      <c r="B368" s="194" t="s">
        <v>412</v>
      </c>
      <c r="C368" s="59"/>
      <c r="D368" s="200"/>
      <c r="E368" s="51" t="s">
        <v>53500</v>
      </c>
      <c r="F368" s="52"/>
      <c r="G368" s="55"/>
      <c r="H368" s="55"/>
      <c r="I368" s="55">
        <f>SUM(I369:I379)</f>
        <v>316677.33563853143</v>
      </c>
      <c r="J368" s="34">
        <v>0</v>
      </c>
      <c r="K368" s="35">
        <v>0</v>
      </c>
      <c r="L368" s="35">
        <v>0</v>
      </c>
      <c r="M368" s="35">
        <v>0</v>
      </c>
      <c r="N368" s="56">
        <v>0</v>
      </c>
      <c r="O368" s="216"/>
      <c r="Q368" s="55"/>
      <c r="R368" s="304">
        <f t="shared" si="47"/>
        <v>0</v>
      </c>
      <c r="S368" s="304">
        <f t="shared" si="48"/>
        <v>0</v>
      </c>
      <c r="T368" s="301">
        <f t="shared" si="49"/>
        <v>0</v>
      </c>
    </row>
    <row r="369" spans="1:20" s="31" customFormat="1" outlineLevel="1" x14ac:dyDescent="0.25">
      <c r="A369" s="3" t="s">
        <v>53241</v>
      </c>
      <c r="B369" s="191" t="s">
        <v>413</v>
      </c>
      <c r="C369" s="33" t="s">
        <v>53248</v>
      </c>
      <c r="D369" s="308" t="s">
        <v>23458</v>
      </c>
      <c r="E369" s="32" t="s">
        <v>79</v>
      </c>
      <c r="F369" s="33" t="s">
        <v>36</v>
      </c>
      <c r="G369" s="34">
        <v>964.47420915634814</v>
      </c>
      <c r="H369" s="34">
        <v>5.64</v>
      </c>
      <c r="I369" s="35">
        <f t="shared" ref="I369:I381" si="52">G369*H369</f>
        <v>5439.6345396418028</v>
      </c>
      <c r="J369" s="34">
        <v>0</v>
      </c>
      <c r="K369" s="35">
        <v>0</v>
      </c>
      <c r="L369" s="35">
        <v>0</v>
      </c>
      <c r="M369" s="35">
        <v>0</v>
      </c>
      <c r="N369" s="39"/>
      <c r="O369" s="213"/>
      <c r="Q369" s="34">
        <v>5.54</v>
      </c>
      <c r="R369" s="304">
        <f t="shared" si="47"/>
        <v>3.9571428571428573</v>
      </c>
      <c r="S369" s="304">
        <f t="shared" si="48"/>
        <v>4.0290909090909093</v>
      </c>
      <c r="T369" s="301">
        <f t="shared" si="49"/>
        <v>3.9571428571428573</v>
      </c>
    </row>
    <row r="370" spans="1:20" s="31" customFormat="1" outlineLevel="1" x14ac:dyDescent="0.25">
      <c r="A370" s="3" t="s">
        <v>53241</v>
      </c>
      <c r="B370" s="191" t="s">
        <v>414</v>
      </c>
      <c r="C370" s="33" t="s">
        <v>53243</v>
      </c>
      <c r="D370" s="197"/>
      <c r="E370" s="32" t="s">
        <v>53501</v>
      </c>
      <c r="F370" s="33" t="s">
        <v>36</v>
      </c>
      <c r="G370" s="34">
        <v>256.38999999999942</v>
      </c>
      <c r="H370" s="34">
        <f>T370+(T370*O370)</f>
        <v>28.499625000000009</v>
      </c>
      <c r="I370" s="35">
        <f t="shared" si="52"/>
        <v>7307.0188537499853</v>
      </c>
      <c r="J370" s="34">
        <v>0</v>
      </c>
      <c r="K370" s="35">
        <v>0</v>
      </c>
      <c r="L370" s="35">
        <v>0</v>
      </c>
      <c r="M370" s="35">
        <v>0</v>
      </c>
      <c r="N370" s="39" t="s">
        <v>7</v>
      </c>
      <c r="O370" s="213">
        <f>VLOOKUP(N370,'Reajuste Atual'!$L$19:$M$25,2,FALSE)</f>
        <v>2.4544999999999999</v>
      </c>
      <c r="Q370" s="34">
        <v>11.55</v>
      </c>
      <c r="R370" s="304">
        <f t="shared" si="47"/>
        <v>8.2500000000000018</v>
      </c>
      <c r="S370" s="304">
        <f t="shared" si="48"/>
        <v>8.4</v>
      </c>
      <c r="T370" s="301">
        <f t="shared" si="49"/>
        <v>8.2500000000000018</v>
      </c>
    </row>
    <row r="371" spans="1:20" s="31" customFormat="1" outlineLevel="1" x14ac:dyDescent="0.25">
      <c r="A371" s="3" t="s">
        <v>53241</v>
      </c>
      <c r="B371" s="191" t="s">
        <v>416</v>
      </c>
      <c r="C371" s="33" t="s">
        <v>53247</v>
      </c>
      <c r="D371" s="308" t="s">
        <v>18023</v>
      </c>
      <c r="E371" s="32" t="s">
        <v>81</v>
      </c>
      <c r="F371" s="33" t="s">
        <v>36</v>
      </c>
      <c r="G371" s="34">
        <v>4492.5799999999917</v>
      </c>
      <c r="H371" s="307" t="s">
        <v>10210</v>
      </c>
      <c r="I371" s="35">
        <f t="shared" si="52"/>
        <v>102430.82399999982</v>
      </c>
      <c r="J371" s="34">
        <v>0</v>
      </c>
      <c r="K371" s="35">
        <v>0</v>
      </c>
      <c r="L371" s="35">
        <v>0</v>
      </c>
      <c r="M371" s="35">
        <v>0</v>
      </c>
      <c r="N371" s="39"/>
      <c r="O371" s="213"/>
      <c r="Q371" s="34">
        <v>7.41</v>
      </c>
      <c r="R371" s="304">
        <f t="shared" si="47"/>
        <v>5.2928571428571436</v>
      </c>
      <c r="S371" s="304">
        <f t="shared" si="48"/>
        <v>5.3890909090909096</v>
      </c>
      <c r="T371" s="301">
        <f t="shared" si="49"/>
        <v>5.2928571428571436</v>
      </c>
    </row>
    <row r="372" spans="1:20" s="31" customFormat="1" outlineLevel="1" x14ac:dyDescent="0.25">
      <c r="A372" s="3" t="s">
        <v>53241</v>
      </c>
      <c r="B372" s="191" t="s">
        <v>417</v>
      </c>
      <c r="C372" s="33" t="s">
        <v>53246</v>
      </c>
      <c r="D372" s="308">
        <v>4415673</v>
      </c>
      <c r="E372" s="32" t="s">
        <v>53502</v>
      </c>
      <c r="F372" s="33" t="s">
        <v>56</v>
      </c>
      <c r="G372" s="34">
        <v>1</v>
      </c>
      <c r="H372" s="34">
        <v>7.27</v>
      </c>
      <c r="I372" s="35">
        <f t="shared" si="52"/>
        <v>7.27</v>
      </c>
      <c r="J372" s="34">
        <v>0</v>
      </c>
      <c r="K372" s="35">
        <v>0</v>
      </c>
      <c r="L372" s="35">
        <v>0</v>
      </c>
      <c r="M372" s="35">
        <v>0</v>
      </c>
      <c r="N372" s="39"/>
      <c r="O372" s="213"/>
      <c r="Q372" s="34">
        <v>4.7699999999999996</v>
      </c>
      <c r="R372" s="304">
        <f t="shared" si="47"/>
        <v>3.407142857142857</v>
      </c>
      <c r="S372" s="304">
        <f t="shared" si="48"/>
        <v>3.4690909090909088</v>
      </c>
      <c r="T372" s="301">
        <f t="shared" si="49"/>
        <v>3.407142857142857</v>
      </c>
    </row>
    <row r="373" spans="1:20" s="31" customFormat="1" outlineLevel="1" x14ac:dyDescent="0.25">
      <c r="A373" s="3" t="s">
        <v>53241</v>
      </c>
      <c r="B373" s="191" t="s">
        <v>418</v>
      </c>
      <c r="C373" s="33" t="s">
        <v>53247</v>
      </c>
      <c r="D373" s="308" t="s">
        <v>21616</v>
      </c>
      <c r="E373" s="32" t="s">
        <v>53503</v>
      </c>
      <c r="F373" s="33" t="s">
        <v>56</v>
      </c>
      <c r="G373" s="34">
        <v>2209.369999999999</v>
      </c>
      <c r="H373" s="307" t="s">
        <v>21618</v>
      </c>
      <c r="I373" s="35">
        <f t="shared" si="52"/>
        <v>35835.981399999982</v>
      </c>
      <c r="J373" s="34">
        <v>5.76</v>
      </c>
      <c r="K373" s="35">
        <v>940.77795617060428</v>
      </c>
      <c r="L373" s="35">
        <v>0</v>
      </c>
      <c r="M373" s="35">
        <v>0</v>
      </c>
      <c r="N373" s="39"/>
      <c r="O373" s="213"/>
      <c r="Q373" s="34">
        <v>19.260000000000002</v>
      </c>
      <c r="R373" s="304">
        <f t="shared" si="47"/>
        <v>13.75714285714286</v>
      </c>
      <c r="S373" s="304">
        <f t="shared" si="48"/>
        <v>14.007272727272728</v>
      </c>
      <c r="T373" s="301">
        <f t="shared" si="49"/>
        <v>13.75714285714286</v>
      </c>
    </row>
    <row r="374" spans="1:20" s="31" customFormat="1" outlineLevel="1" x14ac:dyDescent="0.25">
      <c r="A374" s="3" t="s">
        <v>53241</v>
      </c>
      <c r="B374" s="191" t="s">
        <v>419</v>
      </c>
      <c r="C374" s="33" t="s">
        <v>53243</v>
      </c>
      <c r="D374" s="197"/>
      <c r="E374" s="32" t="s">
        <v>53504</v>
      </c>
      <c r="F374" s="33" t="s">
        <v>56</v>
      </c>
      <c r="G374" s="34">
        <v>644.4880000000021</v>
      </c>
      <c r="H374" s="34">
        <f>T374+(T374*O374)</f>
        <v>16.680299999999999</v>
      </c>
      <c r="I374" s="35">
        <f t="shared" si="52"/>
        <v>10750.253186400034</v>
      </c>
      <c r="J374" s="34">
        <v>0</v>
      </c>
      <c r="K374" s="35">
        <v>0</v>
      </c>
      <c r="L374" s="35">
        <v>0</v>
      </c>
      <c r="M374" s="35">
        <v>0</v>
      </c>
      <c r="N374" s="39" t="s">
        <v>7</v>
      </c>
      <c r="O374" s="213">
        <f>VLOOKUP(N374,'Reajuste Atual'!$L$19:$M$25,2,FALSE)</f>
        <v>2.4544999999999999</v>
      </c>
      <c r="Q374" s="34">
        <v>6.76</v>
      </c>
      <c r="R374" s="304">
        <f t="shared" si="47"/>
        <v>4.8285714285714283</v>
      </c>
      <c r="S374" s="304">
        <f t="shared" si="48"/>
        <v>4.916363636363636</v>
      </c>
      <c r="T374" s="301">
        <f t="shared" si="49"/>
        <v>4.8285714285714283</v>
      </c>
    </row>
    <row r="375" spans="1:20" s="31" customFormat="1" outlineLevel="1" x14ac:dyDescent="0.25">
      <c r="A375" s="3" t="s">
        <v>53241</v>
      </c>
      <c r="B375" s="191" t="s">
        <v>420</v>
      </c>
      <c r="C375" s="33" t="s">
        <v>53243</v>
      </c>
      <c r="D375" s="197"/>
      <c r="E375" s="32" t="s">
        <v>53505</v>
      </c>
      <c r="F375" s="33" t="s">
        <v>56</v>
      </c>
      <c r="G375" s="34">
        <v>825.17199999994295</v>
      </c>
      <c r="H375" s="34">
        <f>T375+(T375*O375)</f>
        <v>70.950071428571434</v>
      </c>
      <c r="I375" s="35">
        <f t="shared" si="52"/>
        <v>58546.0123408531</v>
      </c>
      <c r="J375" s="34">
        <v>0</v>
      </c>
      <c r="K375" s="35">
        <v>0</v>
      </c>
      <c r="L375" s="35">
        <v>0</v>
      </c>
      <c r="M375" s="35">
        <v>0</v>
      </c>
      <c r="N375" s="39" t="s">
        <v>6</v>
      </c>
      <c r="O375" s="213">
        <f>VLOOKUP(N375,'Reajuste Atual'!$L$19:$M$25,2,FALSE)</f>
        <v>3.5459999999999998</v>
      </c>
      <c r="Q375" s="34">
        <v>21.85</v>
      </c>
      <c r="R375" s="304">
        <f t="shared" si="47"/>
        <v>15.607142857142859</v>
      </c>
      <c r="S375" s="304">
        <f t="shared" si="48"/>
        <v>15.890909090909092</v>
      </c>
      <c r="T375" s="301">
        <f t="shared" si="49"/>
        <v>15.607142857142859</v>
      </c>
    </row>
    <row r="376" spans="1:20" s="31" customFormat="1" outlineLevel="1" x14ac:dyDescent="0.25">
      <c r="A376" s="3" t="s">
        <v>53241</v>
      </c>
      <c r="B376" s="191" t="s">
        <v>421</v>
      </c>
      <c r="C376" s="33" t="s">
        <v>53248</v>
      </c>
      <c r="D376" s="308" t="s">
        <v>25545</v>
      </c>
      <c r="E376" s="32" t="s">
        <v>424</v>
      </c>
      <c r="F376" s="33" t="s">
        <v>83</v>
      </c>
      <c r="G376" s="34">
        <v>930.10999999999967</v>
      </c>
      <c r="H376" s="34">
        <v>39.18</v>
      </c>
      <c r="I376" s="35">
        <f t="shared" si="52"/>
        <v>36441.70979999999</v>
      </c>
      <c r="J376" s="34">
        <v>0</v>
      </c>
      <c r="K376" s="35">
        <v>0</v>
      </c>
      <c r="L376" s="35">
        <v>0</v>
      </c>
      <c r="M376" s="35">
        <v>0</v>
      </c>
      <c r="N376" s="39"/>
      <c r="O376" s="213"/>
      <c r="Q376" s="34">
        <v>10.59</v>
      </c>
      <c r="R376" s="304">
        <f t="shared" si="47"/>
        <v>7.5642857142857149</v>
      </c>
      <c r="S376" s="304">
        <f t="shared" si="48"/>
        <v>7.7018181818181821</v>
      </c>
      <c r="T376" s="301">
        <f t="shared" si="49"/>
        <v>7.5642857142857149</v>
      </c>
    </row>
    <row r="377" spans="1:20" s="31" customFormat="1" outlineLevel="1" x14ac:dyDescent="0.25">
      <c r="A377" s="3" t="s">
        <v>53241</v>
      </c>
      <c r="B377" s="191" t="s">
        <v>422</v>
      </c>
      <c r="C377" s="33" t="s">
        <v>53247</v>
      </c>
      <c r="D377" s="308" t="s">
        <v>6038</v>
      </c>
      <c r="E377" s="32" t="s">
        <v>125</v>
      </c>
      <c r="F377" s="33" t="s">
        <v>56</v>
      </c>
      <c r="G377" s="34">
        <v>378.60500000003776</v>
      </c>
      <c r="H377" s="307" t="s">
        <v>6040</v>
      </c>
      <c r="I377" s="35">
        <f t="shared" si="52"/>
        <v>4963.5115500004949</v>
      </c>
      <c r="J377" s="34">
        <v>0</v>
      </c>
      <c r="K377" s="35">
        <v>0</v>
      </c>
      <c r="L377" s="35">
        <v>0</v>
      </c>
      <c r="M377" s="35">
        <v>0</v>
      </c>
      <c r="N377" s="39"/>
      <c r="O377" s="213"/>
      <c r="Q377" s="34">
        <v>15.02</v>
      </c>
      <c r="R377" s="304">
        <f t="shared" si="47"/>
        <v>10.72857142857143</v>
      </c>
      <c r="S377" s="304">
        <f t="shared" si="48"/>
        <v>10.923636363636364</v>
      </c>
      <c r="T377" s="301">
        <f t="shared" si="49"/>
        <v>10.72857142857143</v>
      </c>
    </row>
    <row r="378" spans="1:20" s="31" customFormat="1" outlineLevel="1" x14ac:dyDescent="0.25">
      <c r="A378" s="3" t="s">
        <v>53241</v>
      </c>
      <c r="B378" s="191" t="s">
        <v>423</v>
      </c>
      <c r="C378" s="33" t="s">
        <v>53247</v>
      </c>
      <c r="D378" s="308" t="s">
        <v>6041</v>
      </c>
      <c r="E378" s="32" t="s">
        <v>53506</v>
      </c>
      <c r="F378" s="33" t="s">
        <v>56</v>
      </c>
      <c r="G378" s="34">
        <v>875.12200000003327</v>
      </c>
      <c r="H378" s="307" t="s">
        <v>6043</v>
      </c>
      <c r="I378" s="35">
        <f t="shared" si="52"/>
        <v>15848.459420000601</v>
      </c>
      <c r="J378" s="34">
        <v>0</v>
      </c>
      <c r="K378" s="35">
        <v>0</v>
      </c>
      <c r="L378" s="35">
        <v>0</v>
      </c>
      <c r="M378" s="35">
        <v>0</v>
      </c>
      <c r="N378" s="39"/>
      <c r="O378" s="213"/>
      <c r="Q378" s="34">
        <v>4.72</v>
      </c>
      <c r="R378" s="304">
        <f t="shared" si="47"/>
        <v>3.3714285714285714</v>
      </c>
      <c r="S378" s="304">
        <f t="shared" si="48"/>
        <v>3.4327272727272726</v>
      </c>
      <c r="T378" s="301">
        <f t="shared" si="49"/>
        <v>3.3714285714285714</v>
      </c>
    </row>
    <row r="379" spans="1:20" s="31" customFormat="1" outlineLevel="1" x14ac:dyDescent="0.25">
      <c r="A379" s="3" t="s">
        <v>53241</v>
      </c>
      <c r="B379" s="191" t="s">
        <v>53507</v>
      </c>
      <c r="C379" s="33" t="s">
        <v>53243</v>
      </c>
      <c r="D379" s="416"/>
      <c r="E379" s="32" t="s">
        <v>53508</v>
      </c>
      <c r="F379" s="422" t="s">
        <v>56</v>
      </c>
      <c r="G379" s="34">
        <v>2498.6319999999942</v>
      </c>
      <c r="H379" s="34">
        <f>T379+(T379*O379)</f>
        <v>15.651228571428572</v>
      </c>
      <c r="I379" s="35">
        <f t="shared" si="52"/>
        <v>39106.660547885622</v>
      </c>
      <c r="J379" s="34">
        <v>0</v>
      </c>
      <c r="K379" s="35">
        <v>0</v>
      </c>
      <c r="L379" s="35">
        <v>0</v>
      </c>
      <c r="M379" s="35">
        <v>0</v>
      </c>
      <c r="N379" s="39" t="s">
        <v>6</v>
      </c>
      <c r="O379" s="213">
        <f>VLOOKUP(N379,'Reajuste Atual'!$L$19:$M$25,2,FALSE)</f>
        <v>3.5459999999999998</v>
      </c>
      <c r="Q379" s="34">
        <v>4.82</v>
      </c>
      <c r="R379" s="304">
        <f t="shared" si="47"/>
        <v>3.4428571428571431</v>
      </c>
      <c r="S379" s="304">
        <f t="shared" si="48"/>
        <v>3.5054545454545458</v>
      </c>
      <c r="T379" s="301">
        <f t="shared" si="49"/>
        <v>3.4428571428571431</v>
      </c>
    </row>
    <row r="380" spans="1:20" s="31" customFormat="1" outlineLevel="1" x14ac:dyDescent="0.25">
      <c r="A380" s="3" t="s">
        <v>53241</v>
      </c>
      <c r="B380" s="194" t="s">
        <v>426</v>
      </c>
      <c r="C380" s="59"/>
      <c r="D380" s="200"/>
      <c r="E380" s="51" t="s">
        <v>53510</v>
      </c>
      <c r="F380" s="58"/>
      <c r="G380" s="53"/>
      <c r="H380" s="53"/>
      <c r="I380" s="53">
        <f>I381</f>
        <v>5032.0440000000008</v>
      </c>
      <c r="J380" s="34">
        <v>0</v>
      </c>
      <c r="K380" s="35">
        <v>0</v>
      </c>
      <c r="L380" s="35">
        <v>0</v>
      </c>
      <c r="M380" s="35">
        <v>0</v>
      </c>
      <c r="N380" s="56"/>
      <c r="O380" s="216"/>
      <c r="Q380" s="53"/>
      <c r="R380" s="304">
        <f t="shared" si="47"/>
        <v>0</v>
      </c>
      <c r="S380" s="304">
        <f t="shared" si="48"/>
        <v>0</v>
      </c>
      <c r="T380" s="301">
        <f t="shared" si="49"/>
        <v>0</v>
      </c>
    </row>
    <row r="381" spans="1:20" s="31" customFormat="1" outlineLevel="1" x14ac:dyDescent="0.25">
      <c r="A381" s="3" t="s">
        <v>53241</v>
      </c>
      <c r="B381" s="191" t="s">
        <v>427</v>
      </c>
      <c r="C381" s="224" t="s">
        <v>53248</v>
      </c>
      <c r="D381" s="308" t="s">
        <v>23430</v>
      </c>
      <c r="E381" s="32" t="s">
        <v>53511</v>
      </c>
      <c r="F381" s="33" t="s">
        <v>36</v>
      </c>
      <c r="G381" s="35">
        <v>100.20000000000002</v>
      </c>
      <c r="H381" s="34">
        <v>50.22</v>
      </c>
      <c r="I381" s="35">
        <f t="shared" si="52"/>
        <v>5032.0440000000008</v>
      </c>
      <c r="J381" s="34">
        <v>0</v>
      </c>
      <c r="K381" s="35">
        <v>0</v>
      </c>
      <c r="L381" s="35">
        <v>0</v>
      </c>
      <c r="M381" s="35">
        <v>0</v>
      </c>
      <c r="N381" s="39"/>
      <c r="O381" s="213"/>
      <c r="Q381" s="34">
        <v>18.07</v>
      </c>
      <c r="R381" s="304">
        <f t="shared" si="47"/>
        <v>12.907142857142858</v>
      </c>
      <c r="S381" s="304">
        <f t="shared" si="48"/>
        <v>13.141818181818183</v>
      </c>
      <c r="T381" s="301">
        <f t="shared" si="49"/>
        <v>12.907142857142858</v>
      </c>
    </row>
    <row r="382" spans="1:20" s="31" customFormat="1" outlineLevel="1" x14ac:dyDescent="0.25">
      <c r="A382" s="3" t="s">
        <v>53241</v>
      </c>
      <c r="B382" s="194" t="s">
        <v>428</v>
      </c>
      <c r="C382" s="59"/>
      <c r="D382" s="200"/>
      <c r="E382" s="51" t="s">
        <v>53512</v>
      </c>
      <c r="F382" s="52"/>
      <c r="G382" s="53"/>
      <c r="H382" s="36"/>
      <c r="I382" s="53">
        <f>SUM(I383:I391)</f>
        <v>68203.779395400124</v>
      </c>
      <c r="J382" s="61">
        <v>0</v>
      </c>
      <c r="K382" s="61">
        <v>3336784.7524739774</v>
      </c>
      <c r="L382" s="61">
        <v>0</v>
      </c>
      <c r="M382" s="61">
        <v>0</v>
      </c>
      <c r="N382" s="56">
        <v>0</v>
      </c>
      <c r="O382" s="216"/>
      <c r="Q382" s="36"/>
      <c r="R382" s="304">
        <f t="shared" si="47"/>
        <v>0</v>
      </c>
      <c r="S382" s="304">
        <f t="shared" si="48"/>
        <v>0</v>
      </c>
      <c r="T382" s="301">
        <f t="shared" si="49"/>
        <v>0</v>
      </c>
    </row>
    <row r="383" spans="1:20" s="31" customFormat="1" outlineLevel="1" x14ac:dyDescent="0.25">
      <c r="A383" s="3" t="s">
        <v>53241</v>
      </c>
      <c r="B383" s="191" t="s">
        <v>53513</v>
      </c>
      <c r="C383" s="224" t="s">
        <v>53246</v>
      </c>
      <c r="D383" s="308" t="s">
        <v>53245</v>
      </c>
      <c r="E383" s="32" t="s">
        <v>105</v>
      </c>
      <c r="F383" s="33" t="s">
        <v>77</v>
      </c>
      <c r="G383" s="34">
        <v>1.61</v>
      </c>
      <c r="H383" s="34">
        <v>5300</v>
      </c>
      <c r="I383" s="35">
        <f t="shared" ref="I383:I399" si="53">G383*H383</f>
        <v>8533</v>
      </c>
      <c r="J383" s="34">
        <v>0</v>
      </c>
      <c r="K383" s="35">
        <v>0</v>
      </c>
      <c r="L383" s="35">
        <v>0</v>
      </c>
      <c r="M383" s="35">
        <v>0</v>
      </c>
      <c r="N383" s="39"/>
      <c r="O383" s="213"/>
      <c r="Q383" s="34">
        <v>1660.74</v>
      </c>
      <c r="R383" s="304">
        <f t="shared" si="47"/>
        <v>1186.2428571428572</v>
      </c>
      <c r="S383" s="304">
        <f t="shared" si="48"/>
        <v>1207.810909090909</v>
      </c>
      <c r="T383" s="301">
        <f t="shared" si="49"/>
        <v>1186.2428571428572</v>
      </c>
    </row>
    <row r="384" spans="1:20" s="31" customFormat="1" outlineLevel="1" x14ac:dyDescent="0.25">
      <c r="A384" s="3" t="s">
        <v>53241</v>
      </c>
      <c r="B384" s="191" t="s">
        <v>53514</v>
      </c>
      <c r="C384" s="33" t="s">
        <v>53247</v>
      </c>
      <c r="D384" s="308" t="s">
        <v>21694</v>
      </c>
      <c r="E384" s="32" t="s">
        <v>415</v>
      </c>
      <c r="F384" s="33" t="s">
        <v>36</v>
      </c>
      <c r="G384" s="34">
        <v>48</v>
      </c>
      <c r="H384" s="307">
        <v>2.2000000000000002</v>
      </c>
      <c r="I384" s="35">
        <f t="shared" si="53"/>
        <v>105.60000000000001</v>
      </c>
      <c r="J384" s="34">
        <v>12</v>
      </c>
      <c r="K384" s="35">
        <v>16133.843344149505</v>
      </c>
      <c r="L384" s="35">
        <v>0</v>
      </c>
      <c r="M384" s="35">
        <v>0</v>
      </c>
      <c r="N384" s="39"/>
      <c r="O384" s="213"/>
      <c r="Q384" s="34">
        <v>1.87</v>
      </c>
      <c r="R384" s="304">
        <f t="shared" si="47"/>
        <v>1.3357142857142859</v>
      </c>
      <c r="S384" s="304">
        <f t="shared" si="48"/>
        <v>1.36</v>
      </c>
      <c r="T384" s="301">
        <f t="shared" si="49"/>
        <v>1.3357142857142859</v>
      </c>
    </row>
    <row r="385" spans="1:20" s="31" customFormat="1" outlineLevel="1" x14ac:dyDescent="0.25">
      <c r="A385" s="3" t="s">
        <v>53241</v>
      </c>
      <c r="B385" s="191" t="s">
        <v>53515</v>
      </c>
      <c r="C385" s="224" t="s">
        <v>53248</v>
      </c>
      <c r="D385" s="308" t="s">
        <v>23430</v>
      </c>
      <c r="E385" s="32" t="s">
        <v>87</v>
      </c>
      <c r="F385" s="33" t="s">
        <v>36</v>
      </c>
      <c r="G385" s="34">
        <v>84</v>
      </c>
      <c r="H385" s="34">
        <v>50.22</v>
      </c>
      <c r="I385" s="35">
        <f t="shared" si="53"/>
        <v>4218.4799999999996</v>
      </c>
      <c r="J385" s="34">
        <v>3</v>
      </c>
      <c r="K385" s="35">
        <v>12537.54</v>
      </c>
      <c r="L385" s="35">
        <v>0</v>
      </c>
      <c r="M385" s="35">
        <v>0</v>
      </c>
      <c r="N385" s="39"/>
      <c r="O385" s="213"/>
      <c r="Q385" s="34">
        <v>18.07</v>
      </c>
      <c r="R385" s="304">
        <f t="shared" si="47"/>
        <v>12.907142857142858</v>
      </c>
      <c r="S385" s="304">
        <f t="shared" si="48"/>
        <v>13.141818181818183</v>
      </c>
      <c r="T385" s="301">
        <f t="shared" si="49"/>
        <v>12.907142857142858</v>
      </c>
    </row>
    <row r="386" spans="1:20" s="31" customFormat="1" outlineLevel="1" x14ac:dyDescent="0.25">
      <c r="A386" s="3" t="s">
        <v>53241</v>
      </c>
      <c r="B386" s="191" t="s">
        <v>53516</v>
      </c>
      <c r="C386" s="33" t="s">
        <v>53247</v>
      </c>
      <c r="D386" s="306" t="s">
        <v>21223</v>
      </c>
      <c r="E386" s="32" t="s">
        <v>60</v>
      </c>
      <c r="F386" s="33" t="s">
        <v>61</v>
      </c>
      <c r="G386" s="34">
        <v>196.18323000003147</v>
      </c>
      <c r="H386" s="307" t="s">
        <v>18731</v>
      </c>
      <c r="I386" s="35">
        <f t="shared" si="53"/>
        <v>388.44279540006232</v>
      </c>
      <c r="J386" s="34">
        <v>1</v>
      </c>
      <c r="K386" s="35">
        <v>64473.18</v>
      </c>
      <c r="L386" s="35">
        <v>0</v>
      </c>
      <c r="M386" s="35">
        <v>0</v>
      </c>
      <c r="N386" s="39"/>
      <c r="O386" s="213"/>
      <c r="Q386" s="34">
        <v>1.1499999999999999</v>
      </c>
      <c r="R386" s="304">
        <f t="shared" si="47"/>
        <v>0.8214285714285714</v>
      </c>
      <c r="S386" s="304">
        <f t="shared" si="48"/>
        <v>0.83636363636363631</v>
      </c>
      <c r="T386" s="301">
        <f t="shared" si="49"/>
        <v>0.8214285714285714</v>
      </c>
    </row>
    <row r="387" spans="1:20" s="31" customFormat="1" outlineLevel="1" x14ac:dyDescent="0.25">
      <c r="A387" s="3" t="s">
        <v>53241</v>
      </c>
      <c r="B387" s="191" t="s">
        <v>53517</v>
      </c>
      <c r="C387" s="33" t="s">
        <v>53247</v>
      </c>
      <c r="D387" s="306" t="s">
        <v>8200</v>
      </c>
      <c r="E387" s="32" t="s">
        <v>53391</v>
      </c>
      <c r="F387" s="33" t="s">
        <v>56</v>
      </c>
      <c r="G387" s="34">
        <v>6.4000000000000909</v>
      </c>
      <c r="H387" s="307" t="s">
        <v>8202</v>
      </c>
      <c r="I387" s="35">
        <f t="shared" si="53"/>
        <v>345.34400000000494</v>
      </c>
      <c r="J387" s="34">
        <v>1</v>
      </c>
      <c r="K387" s="35">
        <v>7843.7999999999993</v>
      </c>
      <c r="L387" s="35">
        <v>0</v>
      </c>
      <c r="M387" s="35">
        <v>0</v>
      </c>
      <c r="N387" s="39"/>
      <c r="O387" s="213"/>
      <c r="Q387" s="34">
        <v>53.52</v>
      </c>
      <c r="R387" s="304">
        <f t="shared" si="47"/>
        <v>38.228571428571435</v>
      </c>
      <c r="S387" s="304">
        <f t="shared" si="48"/>
        <v>38.923636363636369</v>
      </c>
      <c r="T387" s="301">
        <f t="shared" si="49"/>
        <v>38.228571428571435</v>
      </c>
    </row>
    <row r="388" spans="1:20" s="31" customFormat="1" outlineLevel="1" x14ac:dyDescent="0.25">
      <c r="A388" s="3" t="s">
        <v>53241</v>
      </c>
      <c r="B388" s="191" t="s">
        <v>53518</v>
      </c>
      <c r="C388" s="33" t="s">
        <v>53247</v>
      </c>
      <c r="D388" s="306" t="s">
        <v>8905</v>
      </c>
      <c r="E388" s="32" t="s">
        <v>53519</v>
      </c>
      <c r="F388" s="33" t="s">
        <v>53394</v>
      </c>
      <c r="G388" s="34">
        <v>21.600000000005821</v>
      </c>
      <c r="H388" s="307" t="s">
        <v>8881</v>
      </c>
      <c r="I388" s="35">
        <f t="shared" si="53"/>
        <v>281.01600000007573</v>
      </c>
      <c r="J388" s="34">
        <v>0</v>
      </c>
      <c r="K388" s="35">
        <v>0</v>
      </c>
      <c r="L388" s="35">
        <v>0</v>
      </c>
      <c r="M388" s="35">
        <v>0</v>
      </c>
      <c r="N388" s="39"/>
      <c r="O388" s="213"/>
      <c r="Q388" s="34">
        <v>3.87</v>
      </c>
      <c r="R388" s="304">
        <f t="shared" si="47"/>
        <v>2.7642857142857147</v>
      </c>
      <c r="S388" s="304">
        <f t="shared" si="48"/>
        <v>2.8145454545454545</v>
      </c>
      <c r="T388" s="301">
        <f t="shared" si="49"/>
        <v>2.7642857142857147</v>
      </c>
    </row>
    <row r="389" spans="1:20" s="31" customFormat="1" outlineLevel="1" x14ac:dyDescent="0.25">
      <c r="A389" s="3" t="s">
        <v>53241</v>
      </c>
      <c r="B389" s="191" t="s">
        <v>53520</v>
      </c>
      <c r="C389" s="33" t="s">
        <v>53246</v>
      </c>
      <c r="D389" s="306" t="s">
        <v>53389</v>
      </c>
      <c r="E389" s="32" t="s">
        <v>53521</v>
      </c>
      <c r="F389" s="33" t="s">
        <v>36</v>
      </c>
      <c r="G389" s="34">
        <v>0.56999999999999318</v>
      </c>
      <c r="H389" s="34">
        <v>514.17999999999995</v>
      </c>
      <c r="I389" s="35">
        <f t="shared" si="53"/>
        <v>293.08259999999649</v>
      </c>
      <c r="J389" s="34">
        <v>0</v>
      </c>
      <c r="K389" s="35">
        <v>0</v>
      </c>
      <c r="L389" s="35">
        <v>0</v>
      </c>
      <c r="M389" s="35">
        <v>0</v>
      </c>
      <c r="N389" s="39"/>
      <c r="O389" s="213"/>
      <c r="Q389" s="34">
        <v>284.41000000000003</v>
      </c>
      <c r="R389" s="304">
        <f t="shared" si="47"/>
        <v>203.15000000000003</v>
      </c>
      <c r="S389" s="304">
        <f t="shared" si="48"/>
        <v>206.84363636363639</v>
      </c>
      <c r="T389" s="301">
        <f t="shared" si="49"/>
        <v>203.15000000000003</v>
      </c>
    </row>
    <row r="390" spans="1:20" s="31" customFormat="1" outlineLevel="1" x14ac:dyDescent="0.25">
      <c r="A390" s="3" t="s">
        <v>53241</v>
      </c>
      <c r="B390" s="191" t="s">
        <v>53522</v>
      </c>
      <c r="C390" s="33" t="s">
        <v>53248</v>
      </c>
      <c r="D390" s="308" t="s">
        <v>25545</v>
      </c>
      <c r="E390" s="32" t="s">
        <v>424</v>
      </c>
      <c r="F390" s="33" t="s">
        <v>83</v>
      </c>
      <c r="G390" s="34">
        <v>1325.2999999999997</v>
      </c>
      <c r="H390" s="34">
        <v>39.18</v>
      </c>
      <c r="I390" s="35">
        <f t="shared" si="53"/>
        <v>51925.253999999986</v>
      </c>
      <c r="J390" s="34">
        <v>0</v>
      </c>
      <c r="K390" s="35">
        <v>0</v>
      </c>
      <c r="L390" s="35">
        <v>0</v>
      </c>
      <c r="M390" s="35">
        <v>0</v>
      </c>
      <c r="N390" s="39"/>
      <c r="O390" s="213"/>
      <c r="Q390" s="34">
        <v>10.59</v>
      </c>
      <c r="R390" s="304">
        <f t="shared" si="47"/>
        <v>7.5642857142857149</v>
      </c>
      <c r="S390" s="304">
        <f t="shared" si="48"/>
        <v>7.7018181818181821</v>
      </c>
      <c r="T390" s="301">
        <f t="shared" si="49"/>
        <v>7.5642857142857149</v>
      </c>
    </row>
    <row r="391" spans="1:20" s="31" customFormat="1" outlineLevel="1" x14ac:dyDescent="0.25">
      <c r="A391" s="3" t="s">
        <v>53241</v>
      </c>
      <c r="B391" s="191" t="s">
        <v>53523</v>
      </c>
      <c r="C391" s="33" t="s">
        <v>53247</v>
      </c>
      <c r="D391" s="308" t="s">
        <v>18023</v>
      </c>
      <c r="E391" s="32" t="s">
        <v>81</v>
      </c>
      <c r="F391" s="33" t="s">
        <v>83</v>
      </c>
      <c r="G391" s="34">
        <v>92.7</v>
      </c>
      <c r="H391" s="307" t="s">
        <v>10210</v>
      </c>
      <c r="I391" s="35">
        <f t="shared" si="53"/>
        <v>2113.56</v>
      </c>
      <c r="J391" s="34">
        <v>0</v>
      </c>
      <c r="K391" s="35">
        <v>0</v>
      </c>
      <c r="L391" s="35">
        <v>0</v>
      </c>
      <c r="M391" s="35">
        <v>0</v>
      </c>
      <c r="N391" s="39"/>
      <c r="O391" s="213"/>
      <c r="Q391" s="34">
        <v>7.41</v>
      </c>
      <c r="R391" s="304">
        <f t="shared" si="47"/>
        <v>5.2928571428571436</v>
      </c>
      <c r="S391" s="304">
        <f t="shared" si="48"/>
        <v>5.3890909090909096</v>
      </c>
      <c r="T391" s="301">
        <f t="shared" si="49"/>
        <v>5.2928571428571436</v>
      </c>
    </row>
    <row r="392" spans="1:20" s="31" customFormat="1" outlineLevel="1" x14ac:dyDescent="0.25">
      <c r="A392" s="3" t="s">
        <v>53241</v>
      </c>
      <c r="B392" s="423" t="s">
        <v>429</v>
      </c>
      <c r="C392" s="424"/>
      <c r="D392" s="425"/>
      <c r="E392" s="426" t="s">
        <v>53524</v>
      </c>
      <c r="F392" s="427"/>
      <c r="G392" s="53"/>
      <c r="H392" s="36"/>
      <c r="I392" s="36">
        <f>SUM(I393:I399)</f>
        <v>2002.6935292999976</v>
      </c>
      <c r="J392" s="34">
        <v>25.2</v>
      </c>
      <c r="K392" s="35">
        <v>166058.42527828424</v>
      </c>
      <c r="L392" s="35">
        <v>0</v>
      </c>
      <c r="M392" s="35">
        <v>0</v>
      </c>
      <c r="N392" s="56">
        <v>0</v>
      </c>
      <c r="O392" s="216"/>
      <c r="Q392" s="36"/>
      <c r="R392" s="304">
        <f t="shared" si="47"/>
        <v>0</v>
      </c>
      <c r="S392" s="304">
        <f t="shared" si="48"/>
        <v>0</v>
      </c>
      <c r="T392" s="301">
        <f t="shared" si="49"/>
        <v>0</v>
      </c>
    </row>
    <row r="393" spans="1:20" s="31" customFormat="1" outlineLevel="1" x14ac:dyDescent="0.25">
      <c r="A393" s="3" t="s">
        <v>53241</v>
      </c>
      <c r="B393" s="428" t="s">
        <v>53525</v>
      </c>
      <c r="C393" s="33" t="s">
        <v>53246</v>
      </c>
      <c r="D393" s="306">
        <v>1107890</v>
      </c>
      <c r="E393" s="32" t="s">
        <v>53526</v>
      </c>
      <c r="F393" s="422" t="s">
        <v>36</v>
      </c>
      <c r="G393" s="34">
        <v>0.14000000000000057</v>
      </c>
      <c r="H393" s="34">
        <v>419.35</v>
      </c>
      <c r="I393" s="35">
        <f t="shared" si="53"/>
        <v>58.709000000000245</v>
      </c>
      <c r="J393" s="34">
        <v>38.799999999999997</v>
      </c>
      <c r="K393" s="35">
        <v>252712.98855841154</v>
      </c>
      <c r="L393" s="35">
        <v>0</v>
      </c>
      <c r="M393" s="35">
        <v>0</v>
      </c>
      <c r="N393" s="39"/>
      <c r="O393" s="213"/>
      <c r="Q393" s="34">
        <v>236.36</v>
      </c>
      <c r="R393" s="304">
        <f t="shared" si="47"/>
        <v>168.82857142857145</v>
      </c>
      <c r="S393" s="304">
        <f t="shared" si="48"/>
        <v>171.89818181818183</v>
      </c>
      <c r="T393" s="301">
        <f t="shared" si="49"/>
        <v>168.82857142857145</v>
      </c>
    </row>
    <row r="394" spans="1:20" s="31" customFormat="1" outlineLevel="1" x14ac:dyDescent="0.25">
      <c r="A394" s="3" t="s">
        <v>53241</v>
      </c>
      <c r="B394" s="428" t="s">
        <v>53527</v>
      </c>
      <c r="C394" s="33" t="s">
        <v>53247</v>
      </c>
      <c r="D394" s="306" t="s">
        <v>8905</v>
      </c>
      <c r="E394" s="32" t="s">
        <v>53528</v>
      </c>
      <c r="F394" s="422" t="s">
        <v>53394</v>
      </c>
      <c r="G394" s="34">
        <v>137.52999999999975</v>
      </c>
      <c r="H394" s="307" t="s">
        <v>8881</v>
      </c>
      <c r="I394" s="35">
        <f t="shared" si="53"/>
        <v>1789.2652999999966</v>
      </c>
      <c r="J394" s="34">
        <v>0</v>
      </c>
      <c r="K394" s="35">
        <v>0</v>
      </c>
      <c r="L394" s="35">
        <v>0</v>
      </c>
      <c r="M394" s="35">
        <v>0</v>
      </c>
      <c r="N394" s="39"/>
      <c r="O394" s="213"/>
      <c r="Q394" s="34">
        <v>3.87</v>
      </c>
      <c r="R394" s="304">
        <f t="shared" si="47"/>
        <v>2.7642857142857147</v>
      </c>
      <c r="S394" s="304">
        <f t="shared" si="48"/>
        <v>2.8145454545454545</v>
      </c>
      <c r="T394" s="301">
        <f t="shared" si="49"/>
        <v>2.7642857142857147</v>
      </c>
    </row>
    <row r="395" spans="1:20" s="31" customFormat="1" outlineLevel="1" x14ac:dyDescent="0.25">
      <c r="A395" s="3" t="s">
        <v>53241</v>
      </c>
      <c r="B395" s="428" t="s">
        <v>53529</v>
      </c>
      <c r="C395" s="33" t="s">
        <v>53247</v>
      </c>
      <c r="D395" s="306" t="s">
        <v>8200</v>
      </c>
      <c r="E395" s="32" t="s">
        <v>53391</v>
      </c>
      <c r="F395" s="422" t="s">
        <v>56</v>
      </c>
      <c r="G395" s="34">
        <v>1.1400000000000148</v>
      </c>
      <c r="H395" s="307" t="s">
        <v>8202</v>
      </c>
      <c r="I395" s="35">
        <f t="shared" si="53"/>
        <v>61.514400000000798</v>
      </c>
      <c r="J395" s="34">
        <v>0</v>
      </c>
      <c r="K395" s="35">
        <v>0</v>
      </c>
      <c r="L395" s="35">
        <v>0</v>
      </c>
      <c r="M395" s="35">
        <v>0</v>
      </c>
      <c r="N395" s="39"/>
      <c r="O395" s="213"/>
      <c r="Q395" s="34">
        <v>53.52</v>
      </c>
      <c r="R395" s="304">
        <f t="shared" si="47"/>
        <v>38.228571428571435</v>
      </c>
      <c r="S395" s="304">
        <f t="shared" si="48"/>
        <v>38.923636363636369</v>
      </c>
      <c r="T395" s="301">
        <f t="shared" si="49"/>
        <v>38.228571428571435</v>
      </c>
    </row>
    <row r="396" spans="1:20" s="31" customFormat="1" outlineLevel="1" x14ac:dyDescent="0.25">
      <c r="A396" s="3" t="s">
        <v>53241</v>
      </c>
      <c r="B396" s="428" t="s">
        <v>53530</v>
      </c>
      <c r="C396" s="33" t="s">
        <v>53246</v>
      </c>
      <c r="D396" s="306" t="s">
        <v>53389</v>
      </c>
      <c r="E396" s="32" t="s">
        <v>53521</v>
      </c>
      <c r="F396" s="422" t="s">
        <v>36</v>
      </c>
      <c r="G396" s="34">
        <v>0.16000000000000014</v>
      </c>
      <c r="H396" s="34">
        <v>514.17999999999995</v>
      </c>
      <c r="I396" s="35">
        <f t="shared" si="53"/>
        <v>82.26880000000007</v>
      </c>
      <c r="J396" s="34">
        <v>0</v>
      </c>
      <c r="K396" s="35">
        <v>0</v>
      </c>
      <c r="L396" s="35">
        <v>0</v>
      </c>
      <c r="M396" s="35">
        <v>0</v>
      </c>
      <c r="N396" s="39"/>
      <c r="O396" s="213"/>
      <c r="Q396" s="34">
        <v>284.41000000000003</v>
      </c>
      <c r="R396" s="304">
        <f t="shared" si="47"/>
        <v>203.15000000000003</v>
      </c>
      <c r="S396" s="304">
        <f t="shared" si="48"/>
        <v>206.84363636363639</v>
      </c>
      <c r="T396" s="301">
        <f t="shared" si="49"/>
        <v>203.15000000000003</v>
      </c>
    </row>
    <row r="397" spans="1:20" s="31" customFormat="1" outlineLevel="1" x14ac:dyDescent="0.25">
      <c r="A397" s="3" t="s">
        <v>53241</v>
      </c>
      <c r="B397" s="428" t="s">
        <v>53531</v>
      </c>
      <c r="C397" s="33" t="s">
        <v>53248</v>
      </c>
      <c r="D397" s="308" t="s">
        <v>25545</v>
      </c>
      <c r="E397" s="32" t="s">
        <v>424</v>
      </c>
      <c r="F397" s="422" t="s">
        <v>83</v>
      </c>
      <c r="G397" s="34">
        <v>7.0000000000000284E-2</v>
      </c>
      <c r="H397" s="34">
        <v>39.18</v>
      </c>
      <c r="I397" s="35">
        <f t="shared" si="53"/>
        <v>2.742600000000011</v>
      </c>
      <c r="J397" s="34">
        <v>0</v>
      </c>
      <c r="K397" s="35">
        <v>0</v>
      </c>
      <c r="L397" s="35">
        <v>0</v>
      </c>
      <c r="M397" s="35">
        <v>0</v>
      </c>
      <c r="N397" s="39"/>
      <c r="O397" s="213"/>
      <c r="Q397" s="34">
        <v>10.59</v>
      </c>
      <c r="R397" s="304">
        <f t="shared" si="47"/>
        <v>7.5642857142857149</v>
      </c>
      <c r="S397" s="304">
        <f t="shared" si="48"/>
        <v>7.7018181818181821</v>
      </c>
      <c r="T397" s="301">
        <f t="shared" si="49"/>
        <v>7.5642857142857149</v>
      </c>
    </row>
    <row r="398" spans="1:20" s="31" customFormat="1" outlineLevel="1" x14ac:dyDescent="0.25">
      <c r="A398" s="3" t="s">
        <v>53241</v>
      </c>
      <c r="B398" s="428" t="s">
        <v>53532</v>
      </c>
      <c r="C398" s="33" t="s">
        <v>53248</v>
      </c>
      <c r="D398" s="308" t="s">
        <v>25530</v>
      </c>
      <c r="E398" s="32" t="s">
        <v>53533</v>
      </c>
      <c r="F398" s="422" t="s">
        <v>83</v>
      </c>
      <c r="G398" s="34">
        <v>6.0000000000000497E-2</v>
      </c>
      <c r="H398" s="34">
        <v>79.8</v>
      </c>
      <c r="I398" s="35">
        <f t="shared" si="53"/>
        <v>4.7880000000000393</v>
      </c>
      <c r="J398" s="34">
        <v>0</v>
      </c>
      <c r="K398" s="35">
        <v>0</v>
      </c>
      <c r="L398" s="35">
        <v>0</v>
      </c>
      <c r="M398" s="35">
        <v>0</v>
      </c>
      <c r="N398" s="39"/>
      <c r="O398" s="213"/>
      <c r="Q398" s="34">
        <v>94.03</v>
      </c>
      <c r="R398" s="304">
        <f t="shared" si="47"/>
        <v>67.164285714285725</v>
      </c>
      <c r="S398" s="304">
        <f t="shared" si="48"/>
        <v>68.38545454545455</v>
      </c>
      <c r="T398" s="301">
        <f t="shared" si="49"/>
        <v>67.164285714285725</v>
      </c>
    </row>
    <row r="399" spans="1:20" s="31" customFormat="1" outlineLevel="1" x14ac:dyDescent="0.25">
      <c r="A399" s="3" t="s">
        <v>53241</v>
      </c>
      <c r="B399" s="428" t="s">
        <v>53534</v>
      </c>
      <c r="C399" s="33" t="s">
        <v>53243</v>
      </c>
      <c r="D399" s="416"/>
      <c r="E399" s="32" t="s">
        <v>430</v>
      </c>
      <c r="F399" s="422" t="s">
        <v>83</v>
      </c>
      <c r="G399" s="34">
        <v>7.0000000000000284E-2</v>
      </c>
      <c r="H399" s="34">
        <f>T399+(T399*O399)</f>
        <v>48.648990000000005</v>
      </c>
      <c r="I399" s="35">
        <f t="shared" si="53"/>
        <v>3.405429300000014</v>
      </c>
      <c r="J399" s="34">
        <v>0</v>
      </c>
      <c r="K399" s="35">
        <v>0</v>
      </c>
      <c r="L399" s="35">
        <v>0</v>
      </c>
      <c r="M399" s="35">
        <v>0</v>
      </c>
      <c r="N399" s="39" t="s">
        <v>0</v>
      </c>
      <c r="O399" s="213">
        <f>VLOOKUP(N399,'Reajuste Atual'!$L$19:$M$25,2,FALSE)</f>
        <v>3.1053999999999999</v>
      </c>
      <c r="Q399" s="34">
        <v>16.59</v>
      </c>
      <c r="R399" s="304">
        <f t="shared" si="47"/>
        <v>11.850000000000001</v>
      </c>
      <c r="S399" s="304">
        <f t="shared" si="48"/>
        <v>12.065454545454545</v>
      </c>
      <c r="T399" s="301">
        <f t="shared" si="49"/>
        <v>11.850000000000001</v>
      </c>
    </row>
    <row r="400" spans="1:20" s="31" customFormat="1" outlineLevel="1" x14ac:dyDescent="0.25">
      <c r="A400" s="3" t="s">
        <v>53241</v>
      </c>
      <c r="B400" s="193" t="s">
        <v>431</v>
      </c>
      <c r="C400" s="63"/>
      <c r="D400" s="199"/>
      <c r="E400" s="45" t="s">
        <v>53535</v>
      </c>
      <c r="F400" s="62"/>
      <c r="G400" s="61"/>
      <c r="H400" s="61"/>
      <c r="I400" s="61">
        <f>I401+I421</f>
        <v>211926.62110169331</v>
      </c>
      <c r="J400" s="34">
        <v>0</v>
      </c>
      <c r="K400" s="35">
        <v>0</v>
      </c>
      <c r="L400" s="35">
        <v>0</v>
      </c>
      <c r="M400" s="35">
        <v>0</v>
      </c>
      <c r="N400" s="48">
        <v>0</v>
      </c>
      <c r="O400" s="215"/>
      <c r="Q400" s="61"/>
      <c r="R400" s="304">
        <f t="shared" si="47"/>
        <v>0</v>
      </c>
      <c r="S400" s="304">
        <f t="shared" si="48"/>
        <v>0</v>
      </c>
      <c r="T400" s="301">
        <f t="shared" si="49"/>
        <v>0</v>
      </c>
    </row>
    <row r="401" spans="1:20" s="31" customFormat="1" outlineLevel="1" x14ac:dyDescent="0.25">
      <c r="A401" s="3" t="s">
        <v>53241</v>
      </c>
      <c r="B401" s="194" t="s">
        <v>432</v>
      </c>
      <c r="C401" s="59"/>
      <c r="D401" s="200"/>
      <c r="E401" s="72" t="s">
        <v>73</v>
      </c>
      <c r="F401" s="52"/>
      <c r="G401" s="53"/>
      <c r="H401" s="55"/>
      <c r="I401" s="53">
        <f>SUM(I402:I419)</f>
        <v>185060.58492714787</v>
      </c>
      <c r="J401" s="34">
        <v>0</v>
      </c>
      <c r="K401" s="35">
        <v>0</v>
      </c>
      <c r="L401" s="35">
        <v>0</v>
      </c>
      <c r="M401" s="35">
        <v>0</v>
      </c>
      <c r="N401" s="56">
        <v>0</v>
      </c>
      <c r="O401" s="216"/>
      <c r="Q401" s="55"/>
      <c r="R401" s="304">
        <f t="shared" si="47"/>
        <v>0</v>
      </c>
      <c r="S401" s="304">
        <f t="shared" si="48"/>
        <v>0</v>
      </c>
      <c r="T401" s="301">
        <f t="shared" si="49"/>
        <v>0</v>
      </c>
    </row>
    <row r="402" spans="1:20" s="31" customFormat="1" ht="31.5" outlineLevel="1" x14ac:dyDescent="0.25">
      <c r="A402" s="3" t="s">
        <v>53241</v>
      </c>
      <c r="B402" s="191" t="s">
        <v>433</v>
      </c>
      <c r="C402" s="33" t="s">
        <v>53243</v>
      </c>
      <c r="D402" s="197"/>
      <c r="E402" s="32" t="s">
        <v>53562</v>
      </c>
      <c r="F402" s="33" t="s">
        <v>36</v>
      </c>
      <c r="G402" s="34">
        <v>494.99149999997974</v>
      </c>
      <c r="H402" s="34">
        <f>T402+(T402*O402)</f>
        <v>23.910074999999999</v>
      </c>
      <c r="I402" s="35">
        <f t="shared" ref="I402:I410" si="54">G402*H402</f>
        <v>11835.283889362016</v>
      </c>
      <c r="J402" s="34">
        <v>0</v>
      </c>
      <c r="K402" s="35">
        <v>0</v>
      </c>
      <c r="L402" s="35">
        <v>0</v>
      </c>
      <c r="M402" s="35">
        <v>0</v>
      </c>
      <c r="N402" s="39" t="s">
        <v>7</v>
      </c>
      <c r="O402" s="213">
        <f>VLOOKUP(N402,'Reajuste Atual'!$L$19:$M$25,2,FALSE)</f>
        <v>2.4544999999999999</v>
      </c>
      <c r="Q402" s="34">
        <v>9.69</v>
      </c>
      <c r="R402" s="304">
        <f t="shared" si="47"/>
        <v>6.9214285714285717</v>
      </c>
      <c r="S402" s="304">
        <f t="shared" si="48"/>
        <v>7.0472727272727269</v>
      </c>
      <c r="T402" s="301">
        <f t="shared" si="49"/>
        <v>6.9214285714285717</v>
      </c>
    </row>
    <row r="403" spans="1:20" s="31" customFormat="1" outlineLevel="1" x14ac:dyDescent="0.25">
      <c r="A403" s="3" t="s">
        <v>53241</v>
      </c>
      <c r="B403" s="191" t="s">
        <v>434</v>
      </c>
      <c r="C403" s="33" t="s">
        <v>53243</v>
      </c>
      <c r="D403" s="197"/>
      <c r="E403" s="32" t="s">
        <v>53563</v>
      </c>
      <c r="F403" s="33" t="s">
        <v>36</v>
      </c>
      <c r="G403" s="34">
        <v>26.66</v>
      </c>
      <c r="H403" s="34">
        <f>T403+(T403*O403)</f>
        <v>28.499625000000009</v>
      </c>
      <c r="I403" s="35">
        <f t="shared" si="54"/>
        <v>759.80000250000023</v>
      </c>
      <c r="J403" s="34">
        <v>0</v>
      </c>
      <c r="K403" s="35">
        <v>0</v>
      </c>
      <c r="L403" s="35">
        <v>0</v>
      </c>
      <c r="M403" s="35">
        <v>0</v>
      </c>
      <c r="N403" s="39" t="s">
        <v>7</v>
      </c>
      <c r="O403" s="213">
        <f>VLOOKUP(N403,'Reajuste Atual'!$L$19:$M$25,2,FALSE)</f>
        <v>2.4544999999999999</v>
      </c>
      <c r="Q403" s="34">
        <v>11.55</v>
      </c>
      <c r="R403" s="304">
        <f t="shared" si="47"/>
        <v>8.2500000000000018</v>
      </c>
      <c r="S403" s="304">
        <f t="shared" si="48"/>
        <v>8.4</v>
      </c>
      <c r="T403" s="301">
        <f t="shared" si="49"/>
        <v>8.2500000000000018</v>
      </c>
    </row>
    <row r="404" spans="1:20" s="31" customFormat="1" outlineLevel="1" x14ac:dyDescent="0.25">
      <c r="A404" s="3" t="s">
        <v>53241</v>
      </c>
      <c r="B404" s="191" t="s">
        <v>435</v>
      </c>
      <c r="C404" s="33" t="s">
        <v>53246</v>
      </c>
      <c r="D404" s="306">
        <v>1107890</v>
      </c>
      <c r="E404" s="32" t="s">
        <v>53388</v>
      </c>
      <c r="F404" s="33" t="s">
        <v>36</v>
      </c>
      <c r="G404" s="34">
        <v>3.5600000000000023</v>
      </c>
      <c r="H404" s="34">
        <v>419.35</v>
      </c>
      <c r="I404" s="35">
        <f t="shared" si="54"/>
        <v>1492.8860000000011</v>
      </c>
      <c r="J404" s="34">
        <v>0</v>
      </c>
      <c r="K404" s="35">
        <v>0</v>
      </c>
      <c r="L404" s="35">
        <v>0</v>
      </c>
      <c r="M404" s="35">
        <v>0</v>
      </c>
      <c r="N404" s="39"/>
      <c r="O404" s="213"/>
      <c r="Q404" s="34">
        <v>236.36</v>
      </c>
      <c r="R404" s="304">
        <f t="shared" si="47"/>
        <v>168.82857142857145</v>
      </c>
      <c r="S404" s="304">
        <f t="shared" si="48"/>
        <v>171.89818181818183</v>
      </c>
      <c r="T404" s="301">
        <f t="shared" si="49"/>
        <v>168.82857142857145</v>
      </c>
    </row>
    <row r="405" spans="1:20" s="31" customFormat="1" outlineLevel="1" x14ac:dyDescent="0.25">
      <c r="A405" s="3" t="s">
        <v>53241</v>
      </c>
      <c r="B405" s="191" t="s">
        <v>53536</v>
      </c>
      <c r="C405" s="33" t="s">
        <v>53246</v>
      </c>
      <c r="D405" s="306" t="s">
        <v>53389</v>
      </c>
      <c r="E405" s="32" t="s">
        <v>53521</v>
      </c>
      <c r="F405" s="33" t="s">
        <v>36</v>
      </c>
      <c r="G405" s="34">
        <v>23.950000000000045</v>
      </c>
      <c r="H405" s="34">
        <v>514.17999999999995</v>
      </c>
      <c r="I405" s="35">
        <f t="shared" si="54"/>
        <v>12314.611000000023</v>
      </c>
      <c r="J405" s="34">
        <v>0</v>
      </c>
      <c r="K405" s="35">
        <v>0</v>
      </c>
      <c r="L405" s="35">
        <v>0</v>
      </c>
      <c r="M405" s="35">
        <v>0</v>
      </c>
      <c r="N405" s="39"/>
      <c r="O405" s="213"/>
      <c r="Q405" s="34">
        <v>284.41000000000003</v>
      </c>
      <c r="R405" s="304">
        <f t="shared" ref="R405:R410" si="55">Q405/($R$16+1)</f>
        <v>203.15000000000003</v>
      </c>
      <c r="S405" s="304">
        <f t="shared" ref="S405:S410" si="56">Q405/($S$16+1)</f>
        <v>206.84363636363639</v>
      </c>
      <c r="T405" s="301">
        <f t="shared" ref="T405:T410" si="57">IF(A405="S",R405,S405)</f>
        <v>203.15000000000003</v>
      </c>
    </row>
    <row r="406" spans="1:20" s="31" customFormat="1" outlineLevel="1" x14ac:dyDescent="0.25">
      <c r="A406" s="3" t="s">
        <v>53241</v>
      </c>
      <c r="B406" s="191" t="s">
        <v>53537</v>
      </c>
      <c r="C406" s="33" t="s">
        <v>53247</v>
      </c>
      <c r="D406" s="306" t="s">
        <v>8200</v>
      </c>
      <c r="E406" s="32" t="s">
        <v>53391</v>
      </c>
      <c r="F406" s="33" t="s">
        <v>56</v>
      </c>
      <c r="G406" s="34">
        <v>26.185000000000116</v>
      </c>
      <c r="H406" s="307" t="s">
        <v>8202</v>
      </c>
      <c r="I406" s="35">
        <f t="shared" si="54"/>
        <v>1412.9426000000062</v>
      </c>
      <c r="J406" s="34">
        <v>0</v>
      </c>
      <c r="K406" s="35">
        <v>0</v>
      </c>
      <c r="L406" s="35">
        <v>0</v>
      </c>
      <c r="M406" s="35">
        <v>0</v>
      </c>
      <c r="N406" s="39"/>
      <c r="O406" s="213"/>
      <c r="Q406" s="34">
        <v>53.52</v>
      </c>
      <c r="R406" s="304">
        <f t="shared" si="55"/>
        <v>38.228571428571435</v>
      </c>
      <c r="S406" s="304">
        <f t="shared" si="56"/>
        <v>38.923636363636369</v>
      </c>
      <c r="T406" s="301">
        <f t="shared" si="57"/>
        <v>38.228571428571435</v>
      </c>
    </row>
    <row r="407" spans="1:20" s="31" customFormat="1" outlineLevel="1" x14ac:dyDescent="0.25">
      <c r="A407" s="3" t="s">
        <v>53241</v>
      </c>
      <c r="B407" s="191" t="s">
        <v>53538</v>
      </c>
      <c r="C407" s="33" t="s">
        <v>53247</v>
      </c>
      <c r="D407" s="306" t="s">
        <v>8905</v>
      </c>
      <c r="E407" s="32" t="s">
        <v>53528</v>
      </c>
      <c r="F407" s="33" t="s">
        <v>53564</v>
      </c>
      <c r="G407" s="34">
        <v>2.9558577807620168E-12</v>
      </c>
      <c r="H407" s="307" t="s">
        <v>8881</v>
      </c>
      <c r="I407" s="35">
        <f t="shared" si="54"/>
        <v>3.8455709727713837E-11</v>
      </c>
      <c r="J407" s="34">
        <v>0</v>
      </c>
      <c r="K407" s="35">
        <v>0</v>
      </c>
      <c r="L407" s="35">
        <v>0</v>
      </c>
      <c r="M407" s="35">
        <v>0</v>
      </c>
      <c r="N407" s="39"/>
      <c r="O407" s="213"/>
      <c r="Q407" s="34">
        <v>3.87</v>
      </c>
      <c r="R407" s="304">
        <f t="shared" si="55"/>
        <v>2.7642857142857147</v>
      </c>
      <c r="S407" s="304">
        <f t="shared" si="56"/>
        <v>2.8145454545454545</v>
      </c>
      <c r="T407" s="301">
        <f t="shared" si="57"/>
        <v>2.7642857142857147</v>
      </c>
    </row>
    <row r="408" spans="1:20" s="31" customFormat="1" outlineLevel="1" x14ac:dyDescent="0.25">
      <c r="A408" s="3" t="s">
        <v>53241</v>
      </c>
      <c r="B408" s="191" t="s">
        <v>53539</v>
      </c>
      <c r="C408" s="33" t="s">
        <v>53246</v>
      </c>
      <c r="D408" s="306" t="s">
        <v>53252</v>
      </c>
      <c r="E408" s="32" t="s">
        <v>53565</v>
      </c>
      <c r="F408" s="33" t="s">
        <v>56</v>
      </c>
      <c r="G408" s="34">
        <v>313.05</v>
      </c>
      <c r="H408" s="34">
        <v>11.88</v>
      </c>
      <c r="I408" s="35">
        <f t="shared" si="54"/>
        <v>3719.0340000000006</v>
      </c>
      <c r="J408" s="34">
        <v>0</v>
      </c>
      <c r="K408" s="35">
        <v>0</v>
      </c>
      <c r="L408" s="35">
        <v>0</v>
      </c>
      <c r="M408" s="35">
        <v>0</v>
      </c>
      <c r="N408" s="39"/>
      <c r="O408" s="213"/>
      <c r="Q408" s="34">
        <v>2.56</v>
      </c>
      <c r="R408" s="304">
        <f t="shared" si="55"/>
        <v>1.8285714285714287</v>
      </c>
      <c r="S408" s="304">
        <f t="shared" si="56"/>
        <v>1.8618181818181818</v>
      </c>
      <c r="T408" s="301">
        <f t="shared" si="57"/>
        <v>1.8285714285714287</v>
      </c>
    </row>
    <row r="409" spans="1:20" s="31" customFormat="1" outlineLevel="1" x14ac:dyDescent="0.25">
      <c r="A409" s="3" t="s">
        <v>53241</v>
      </c>
      <c r="B409" s="191" t="s">
        <v>53540</v>
      </c>
      <c r="C409" s="33" t="s">
        <v>53247</v>
      </c>
      <c r="D409" s="306" t="s">
        <v>9501</v>
      </c>
      <c r="E409" s="32" t="s">
        <v>53566</v>
      </c>
      <c r="F409" s="33" t="s">
        <v>56</v>
      </c>
      <c r="G409" s="34">
        <v>787.38</v>
      </c>
      <c r="H409" s="307">
        <v>127.11400000000002</v>
      </c>
      <c r="I409" s="35">
        <f t="shared" si="54"/>
        <v>100087.02132000001</v>
      </c>
      <c r="J409" s="34">
        <v>0</v>
      </c>
      <c r="K409" s="35">
        <v>0</v>
      </c>
      <c r="L409" s="35">
        <v>0</v>
      </c>
      <c r="M409" s="35">
        <v>0</v>
      </c>
      <c r="N409" s="39"/>
      <c r="O409" s="213"/>
      <c r="Q409" s="34">
        <v>31.63</v>
      </c>
      <c r="R409" s="304">
        <f t="shared" si="55"/>
        <v>22.592857142857145</v>
      </c>
      <c r="S409" s="304">
        <f t="shared" si="56"/>
        <v>23.003636363636364</v>
      </c>
      <c r="T409" s="301">
        <f t="shared" si="57"/>
        <v>22.592857142857145</v>
      </c>
    </row>
    <row r="410" spans="1:20" s="31" customFormat="1" outlineLevel="1" x14ac:dyDescent="0.25">
      <c r="A410" s="3" t="s">
        <v>53241</v>
      </c>
      <c r="B410" s="191" t="s">
        <v>53541</v>
      </c>
      <c r="C410" s="33" t="s">
        <v>53247</v>
      </c>
      <c r="D410" s="306" t="s">
        <v>2225</v>
      </c>
      <c r="E410" s="32" t="s">
        <v>53567</v>
      </c>
      <c r="F410" s="33" t="s">
        <v>83</v>
      </c>
      <c r="G410" s="34">
        <v>9.0999999999999943</v>
      </c>
      <c r="H410" s="307" t="s">
        <v>2227</v>
      </c>
      <c r="I410" s="35">
        <f t="shared" si="54"/>
        <v>5103.2799999999961</v>
      </c>
      <c r="J410" s="34">
        <v>0</v>
      </c>
      <c r="K410" s="35">
        <v>0</v>
      </c>
      <c r="L410" s="35">
        <v>0</v>
      </c>
      <c r="M410" s="35">
        <v>0</v>
      </c>
      <c r="N410" s="39"/>
      <c r="O410" s="213"/>
      <c r="Q410" s="34">
        <v>301.66000000000003</v>
      </c>
      <c r="R410" s="304">
        <f t="shared" si="55"/>
        <v>215.47142857142859</v>
      </c>
      <c r="S410" s="304">
        <f t="shared" si="56"/>
        <v>219.38909090909092</v>
      </c>
      <c r="T410" s="301">
        <f t="shared" si="57"/>
        <v>215.47142857142859</v>
      </c>
    </row>
    <row r="411" spans="1:20" s="31" customFormat="1" outlineLevel="1" x14ac:dyDescent="0.25">
      <c r="A411" s="3" t="s">
        <v>53241</v>
      </c>
      <c r="B411" s="191" t="s">
        <v>53542</v>
      </c>
      <c r="C411" s="224" t="s">
        <v>53243</v>
      </c>
      <c r="D411" s="231"/>
      <c r="E411" s="79" t="s">
        <v>436</v>
      </c>
      <c r="F411" s="311" t="s">
        <v>43</v>
      </c>
      <c r="G411" s="225">
        <v>3</v>
      </c>
      <c r="H411" s="34">
        <f t="shared" ref="H411:H416" si="58">T411+(T411*O411)</f>
        <v>1076.7877714285714</v>
      </c>
      <c r="I411" s="35">
        <f t="shared" ref="I411:I423" si="59">G411*H411</f>
        <v>3230.3633142857143</v>
      </c>
      <c r="J411" s="34">
        <v>0</v>
      </c>
      <c r="K411" s="35">
        <v>0</v>
      </c>
      <c r="L411" s="35">
        <v>0</v>
      </c>
      <c r="M411" s="35">
        <v>0</v>
      </c>
      <c r="N411" s="39" t="s">
        <v>0</v>
      </c>
      <c r="O411" s="213">
        <f>VLOOKUP(N411,'Reajuste Atual'!$L$19:$M$25,2,FALSE)</f>
        <v>3.1053999999999999</v>
      </c>
      <c r="Q411" s="34">
        <v>367.2</v>
      </c>
      <c r="R411" s="304">
        <f t="shared" ref="R411:R467" si="60">Q411/($R$16+1)</f>
        <v>262.28571428571428</v>
      </c>
      <c r="S411" s="304">
        <f t="shared" ref="S411:S467" si="61">Q411/($S$16+1)</f>
        <v>267.05454545454546</v>
      </c>
      <c r="T411" s="301">
        <f t="shared" ref="T411:T467" si="62">IF(A411="S",R411,S411)</f>
        <v>262.28571428571428</v>
      </c>
    </row>
    <row r="412" spans="1:20" s="31" customFormat="1" outlineLevel="1" x14ac:dyDescent="0.25">
      <c r="A412" s="3" t="s">
        <v>53241</v>
      </c>
      <c r="B412" s="191" t="s">
        <v>53568</v>
      </c>
      <c r="C412" s="224" t="s">
        <v>53243</v>
      </c>
      <c r="D412" s="231"/>
      <c r="E412" s="79" t="s">
        <v>437</v>
      </c>
      <c r="F412" s="311" t="s">
        <v>43</v>
      </c>
      <c r="G412" s="225">
        <v>5</v>
      </c>
      <c r="H412" s="34">
        <f t="shared" si="58"/>
        <v>2143.2240700000002</v>
      </c>
      <c r="I412" s="35">
        <f t="shared" si="59"/>
        <v>10716.120350000001</v>
      </c>
      <c r="J412" s="34">
        <v>0</v>
      </c>
      <c r="K412" s="35">
        <v>0</v>
      </c>
      <c r="L412" s="35">
        <v>0</v>
      </c>
      <c r="M412" s="35">
        <v>0</v>
      </c>
      <c r="N412" s="39" t="s">
        <v>0</v>
      </c>
      <c r="O412" s="213">
        <f>VLOOKUP(N412,'Reajuste Atual'!$L$19:$M$25,2,FALSE)</f>
        <v>3.1053999999999999</v>
      </c>
      <c r="Q412" s="34">
        <v>730.87</v>
      </c>
      <c r="R412" s="304">
        <f t="shared" si="60"/>
        <v>522.05000000000007</v>
      </c>
      <c r="S412" s="304">
        <f t="shared" si="61"/>
        <v>531.54181818181814</v>
      </c>
      <c r="T412" s="301">
        <f t="shared" si="62"/>
        <v>522.05000000000007</v>
      </c>
    </row>
    <row r="413" spans="1:20" s="31" customFormat="1" ht="31.5" outlineLevel="1" x14ac:dyDescent="0.25">
      <c r="A413" s="3" t="s">
        <v>53241</v>
      </c>
      <c r="B413" s="191" t="s">
        <v>53569</v>
      </c>
      <c r="C413" s="224" t="s">
        <v>53243</v>
      </c>
      <c r="D413" s="231"/>
      <c r="E413" s="79" t="s">
        <v>438</v>
      </c>
      <c r="F413" s="311" t="s">
        <v>43</v>
      </c>
      <c r="G413" s="225">
        <v>8</v>
      </c>
      <c r="H413" s="34">
        <f t="shared" si="58"/>
        <v>983.2726242857143</v>
      </c>
      <c r="I413" s="35">
        <f t="shared" si="59"/>
        <v>7866.1809942857144</v>
      </c>
      <c r="J413" s="34">
        <v>0</v>
      </c>
      <c r="K413" s="35">
        <v>0</v>
      </c>
      <c r="L413" s="35">
        <v>0</v>
      </c>
      <c r="M413" s="35">
        <v>0</v>
      </c>
      <c r="N413" s="39" t="s">
        <v>0</v>
      </c>
      <c r="O413" s="213">
        <f>VLOOKUP(N413,'Reajuste Atual'!$L$19:$M$25,2,FALSE)</f>
        <v>3.1053999999999999</v>
      </c>
      <c r="Q413" s="34">
        <v>335.31</v>
      </c>
      <c r="R413" s="304">
        <f t="shared" si="60"/>
        <v>239.50714285714287</v>
      </c>
      <c r="S413" s="304">
        <f t="shared" si="61"/>
        <v>243.86181818181819</v>
      </c>
      <c r="T413" s="301">
        <f t="shared" si="62"/>
        <v>239.50714285714287</v>
      </c>
    </row>
    <row r="414" spans="1:20" s="31" customFormat="1" outlineLevel="1" x14ac:dyDescent="0.25">
      <c r="A414" s="3" t="s">
        <v>53241</v>
      </c>
      <c r="B414" s="191" t="s">
        <v>53570</v>
      </c>
      <c r="C414" s="224" t="s">
        <v>53243</v>
      </c>
      <c r="D414" s="231"/>
      <c r="E414" s="79" t="s">
        <v>439</v>
      </c>
      <c r="F414" s="224" t="s">
        <v>86</v>
      </c>
      <c r="G414" s="225">
        <v>8</v>
      </c>
      <c r="H414" s="34">
        <f t="shared" si="58"/>
        <v>304.12216714285711</v>
      </c>
      <c r="I414" s="35">
        <f t="shared" si="59"/>
        <v>2432.9773371428569</v>
      </c>
      <c r="J414" s="34">
        <v>0</v>
      </c>
      <c r="K414" s="35">
        <v>0</v>
      </c>
      <c r="L414" s="35">
        <v>0</v>
      </c>
      <c r="M414" s="35">
        <v>0</v>
      </c>
      <c r="N414" s="39" t="s">
        <v>0</v>
      </c>
      <c r="O414" s="213">
        <f>VLOOKUP(N414,'Reajuste Atual'!$L$19:$M$25,2,FALSE)</f>
        <v>3.1053999999999999</v>
      </c>
      <c r="Q414" s="34">
        <v>103.71</v>
      </c>
      <c r="R414" s="304">
        <f t="shared" si="60"/>
        <v>74.078571428571422</v>
      </c>
      <c r="S414" s="304">
        <f t="shared" si="61"/>
        <v>75.425454545454542</v>
      </c>
      <c r="T414" s="301">
        <f t="shared" si="62"/>
        <v>74.078571428571422</v>
      </c>
    </row>
    <row r="415" spans="1:20" s="31" customFormat="1" outlineLevel="1" x14ac:dyDescent="0.25">
      <c r="A415" s="3" t="s">
        <v>53241</v>
      </c>
      <c r="B415" s="191" t="s">
        <v>53571</v>
      </c>
      <c r="C415" s="224" t="s">
        <v>53243</v>
      </c>
      <c r="D415" s="231"/>
      <c r="E415" s="79" t="s">
        <v>440</v>
      </c>
      <c r="F415" s="311" t="s">
        <v>43</v>
      </c>
      <c r="G415" s="225">
        <v>3</v>
      </c>
      <c r="H415" s="34">
        <f t="shared" si="58"/>
        <v>162.45654285714284</v>
      </c>
      <c r="I415" s="35">
        <f t="shared" si="59"/>
        <v>487.36962857142851</v>
      </c>
      <c r="J415" s="34">
        <v>0</v>
      </c>
      <c r="K415" s="35">
        <v>0</v>
      </c>
      <c r="L415" s="35">
        <v>0</v>
      </c>
      <c r="M415" s="35">
        <v>0</v>
      </c>
      <c r="N415" s="39" t="s">
        <v>0</v>
      </c>
      <c r="O415" s="213">
        <f>VLOOKUP(N415,'Reajuste Atual'!$L$19:$M$25,2,FALSE)</f>
        <v>3.1053999999999999</v>
      </c>
      <c r="Q415" s="34">
        <v>55.4</v>
      </c>
      <c r="R415" s="304">
        <f t="shared" si="60"/>
        <v>39.571428571428569</v>
      </c>
      <c r="S415" s="304">
        <f t="shared" si="61"/>
        <v>40.290909090909089</v>
      </c>
      <c r="T415" s="301">
        <f t="shared" si="62"/>
        <v>39.571428571428569</v>
      </c>
    </row>
    <row r="416" spans="1:20" s="31" customFormat="1" outlineLevel="1" x14ac:dyDescent="0.25">
      <c r="A416" s="3" t="s">
        <v>53241</v>
      </c>
      <c r="B416" s="191" t="s">
        <v>53572</v>
      </c>
      <c r="C416" s="224" t="s">
        <v>53243</v>
      </c>
      <c r="D416" s="231"/>
      <c r="E416" s="79" t="s">
        <v>441</v>
      </c>
      <c r="F416" s="224" t="s">
        <v>83</v>
      </c>
      <c r="G416" s="225">
        <v>0.89999999999997726</v>
      </c>
      <c r="H416" s="34">
        <f t="shared" si="58"/>
        <v>48.648990000000005</v>
      </c>
      <c r="I416" s="35">
        <f t="shared" si="59"/>
        <v>43.784090999998895</v>
      </c>
      <c r="J416" s="34">
        <v>0</v>
      </c>
      <c r="K416" s="35">
        <v>0</v>
      </c>
      <c r="L416" s="35">
        <v>0</v>
      </c>
      <c r="M416" s="35">
        <v>0</v>
      </c>
      <c r="N416" s="39" t="s">
        <v>0</v>
      </c>
      <c r="O416" s="213">
        <f>VLOOKUP(N416,'Reajuste Atual'!$L$19:$M$25,2,FALSE)</f>
        <v>3.1053999999999999</v>
      </c>
      <c r="Q416" s="34">
        <v>16.59</v>
      </c>
      <c r="R416" s="304">
        <f t="shared" si="60"/>
        <v>11.850000000000001</v>
      </c>
      <c r="S416" s="304">
        <f t="shared" si="61"/>
        <v>12.065454545454545</v>
      </c>
      <c r="T416" s="301">
        <f t="shared" si="62"/>
        <v>11.850000000000001</v>
      </c>
    </row>
    <row r="417" spans="1:20" s="31" customFormat="1" outlineLevel="1" x14ac:dyDescent="0.25">
      <c r="A417" s="3" t="s">
        <v>53241</v>
      </c>
      <c r="B417" s="191" t="s">
        <v>53573</v>
      </c>
      <c r="C417" s="224" t="s">
        <v>53248</v>
      </c>
      <c r="D417" s="308" t="s">
        <v>25545</v>
      </c>
      <c r="E417" s="79" t="s">
        <v>424</v>
      </c>
      <c r="F417" s="224" t="s">
        <v>83</v>
      </c>
      <c r="G417" s="225">
        <v>81.290000000000006</v>
      </c>
      <c r="H417" s="34">
        <v>39.18</v>
      </c>
      <c r="I417" s="35">
        <f t="shared" si="59"/>
        <v>3184.9422000000004</v>
      </c>
      <c r="J417" s="34">
        <v>0</v>
      </c>
      <c r="K417" s="35">
        <v>0</v>
      </c>
      <c r="L417" s="35">
        <v>0</v>
      </c>
      <c r="M417" s="35">
        <v>0</v>
      </c>
      <c r="N417" s="39"/>
      <c r="O417" s="213"/>
      <c r="Q417" s="34">
        <v>10.59</v>
      </c>
      <c r="R417" s="304">
        <f t="shared" si="60"/>
        <v>7.5642857142857149</v>
      </c>
      <c r="S417" s="304">
        <f t="shared" si="61"/>
        <v>7.7018181818181821</v>
      </c>
      <c r="T417" s="301">
        <f t="shared" si="62"/>
        <v>7.5642857142857149</v>
      </c>
    </row>
    <row r="418" spans="1:20" s="31" customFormat="1" outlineLevel="1" x14ac:dyDescent="0.25">
      <c r="A418" s="3" t="s">
        <v>53241</v>
      </c>
      <c r="B418" s="191" t="s">
        <v>53574</v>
      </c>
      <c r="C418" s="224" t="s">
        <v>53246</v>
      </c>
      <c r="D418" s="308" t="s">
        <v>53249</v>
      </c>
      <c r="E418" s="79" t="s">
        <v>442</v>
      </c>
      <c r="F418" s="337" t="s">
        <v>36</v>
      </c>
      <c r="G418" s="225">
        <v>125.88000000000001</v>
      </c>
      <c r="H418" s="34">
        <v>161.74</v>
      </c>
      <c r="I418" s="35">
        <f t="shared" si="59"/>
        <v>20359.831200000004</v>
      </c>
      <c r="J418" s="34">
        <v>0</v>
      </c>
      <c r="K418" s="35">
        <v>0</v>
      </c>
      <c r="L418" s="35">
        <v>0</v>
      </c>
      <c r="M418" s="35">
        <v>0</v>
      </c>
      <c r="N418" s="39"/>
      <c r="O418" s="213"/>
      <c r="Q418" s="34">
        <v>41.84</v>
      </c>
      <c r="R418" s="304">
        <f t="shared" si="60"/>
        <v>29.88571428571429</v>
      </c>
      <c r="S418" s="304">
        <f t="shared" si="61"/>
        <v>30.429090909090913</v>
      </c>
      <c r="T418" s="301">
        <f t="shared" si="62"/>
        <v>29.88571428571429</v>
      </c>
    </row>
    <row r="419" spans="1:20" s="31" customFormat="1" outlineLevel="1" x14ac:dyDescent="0.25">
      <c r="A419" s="3" t="s">
        <v>53241</v>
      </c>
      <c r="B419" s="191" t="s">
        <v>53575</v>
      </c>
      <c r="C419" s="224" t="s">
        <v>53247</v>
      </c>
      <c r="D419" s="308" t="s">
        <v>21223</v>
      </c>
      <c r="E419" s="79" t="s">
        <v>60</v>
      </c>
      <c r="F419" s="337" t="s">
        <v>61</v>
      </c>
      <c r="G419" s="225">
        <v>7.1500000000000909</v>
      </c>
      <c r="H419" s="307" t="str">
        <f>VLOOKUP(D419,SINAPI!$A$9:$D$7529,4,FALSE)</f>
        <v>1,98</v>
      </c>
      <c r="I419" s="35">
        <f t="shared" si="59"/>
        <v>14.157000000000179</v>
      </c>
      <c r="J419" s="34">
        <v>0</v>
      </c>
      <c r="K419" s="35">
        <v>0</v>
      </c>
      <c r="L419" s="35">
        <v>0</v>
      </c>
      <c r="M419" s="35">
        <v>0</v>
      </c>
      <c r="N419" s="39"/>
      <c r="O419" s="213"/>
      <c r="Q419" s="34">
        <v>1.19</v>
      </c>
      <c r="R419" s="304">
        <f t="shared" si="60"/>
        <v>0.85</v>
      </c>
      <c r="S419" s="304">
        <f t="shared" si="61"/>
        <v>0.86545454545454537</v>
      </c>
      <c r="T419" s="301">
        <f t="shared" si="62"/>
        <v>0.85</v>
      </c>
    </row>
    <row r="420" spans="1:20" s="31" customFormat="1" outlineLevel="1" x14ac:dyDescent="0.25">
      <c r="A420" s="3" t="s">
        <v>53241</v>
      </c>
      <c r="B420" s="191" t="s">
        <v>53576</v>
      </c>
      <c r="C420" s="224" t="s">
        <v>53243</v>
      </c>
      <c r="D420" s="338"/>
      <c r="E420" s="79" t="s">
        <v>443</v>
      </c>
      <c r="F420" s="337" t="s">
        <v>43</v>
      </c>
      <c r="G420" s="225">
        <v>38</v>
      </c>
      <c r="H420" s="34">
        <f>T420+(T420*O420)</f>
        <v>5569.6202342857141</v>
      </c>
      <c r="I420" s="35">
        <f t="shared" si="59"/>
        <v>211645.56890285714</v>
      </c>
      <c r="J420" s="34">
        <v>0</v>
      </c>
      <c r="K420" s="35">
        <v>0</v>
      </c>
      <c r="L420" s="35">
        <v>0</v>
      </c>
      <c r="M420" s="35">
        <v>0</v>
      </c>
      <c r="N420" s="39" t="s">
        <v>0</v>
      </c>
      <c r="O420" s="213">
        <f>VLOOKUP(N420,'Reajuste Atual'!$L$19:$M$25,2,FALSE)</f>
        <v>3.1053999999999999</v>
      </c>
      <c r="Q420" s="34">
        <v>1899.32</v>
      </c>
      <c r="R420" s="304">
        <f t="shared" si="60"/>
        <v>1356.6571428571428</v>
      </c>
      <c r="S420" s="304">
        <f t="shared" si="61"/>
        <v>1381.3236363636363</v>
      </c>
      <c r="T420" s="301">
        <f t="shared" si="62"/>
        <v>1356.6571428571428</v>
      </c>
    </row>
    <row r="421" spans="1:20" s="31" customFormat="1" outlineLevel="1" x14ac:dyDescent="0.25">
      <c r="B421" s="194" t="s">
        <v>444</v>
      </c>
      <c r="C421" s="59"/>
      <c r="D421" s="200"/>
      <c r="E421" s="72" t="s">
        <v>53256</v>
      </c>
      <c r="F421" s="52"/>
      <c r="G421" s="53"/>
      <c r="H421" s="55">
        <v>0</v>
      </c>
      <c r="I421" s="53">
        <f>SUM(I422:I423)</f>
        <v>26866.036174545454</v>
      </c>
      <c r="J421" s="34">
        <v>0</v>
      </c>
      <c r="K421" s="35">
        <v>0</v>
      </c>
      <c r="L421" s="35">
        <v>0</v>
      </c>
      <c r="M421" s="35">
        <v>0</v>
      </c>
      <c r="N421" s="56">
        <v>0</v>
      </c>
      <c r="O421" s="216"/>
      <c r="Q421" s="55"/>
      <c r="R421" s="304">
        <f t="shared" si="60"/>
        <v>0</v>
      </c>
      <c r="S421" s="304">
        <f t="shared" si="61"/>
        <v>0</v>
      </c>
      <c r="T421" s="301">
        <f t="shared" si="62"/>
        <v>0</v>
      </c>
    </row>
    <row r="422" spans="1:20" s="31" customFormat="1" outlineLevel="1" x14ac:dyDescent="0.25">
      <c r="A422" s="3" t="s">
        <v>53242</v>
      </c>
      <c r="B422" s="229" t="s">
        <v>445</v>
      </c>
      <c r="C422" s="224" t="s">
        <v>53244</v>
      </c>
      <c r="D422" s="231"/>
      <c r="E422" s="79" t="s">
        <v>446</v>
      </c>
      <c r="F422" s="311" t="s">
        <v>43</v>
      </c>
      <c r="G422" s="225">
        <v>1</v>
      </c>
      <c r="H422" s="34">
        <f>T422+(T422*O422)</f>
        <v>26866.036174545454</v>
      </c>
      <c r="I422" s="35">
        <f t="shared" si="59"/>
        <v>26866.036174545454</v>
      </c>
      <c r="J422" s="34">
        <v>0</v>
      </c>
      <c r="K422" s="35">
        <v>0</v>
      </c>
      <c r="L422" s="35">
        <v>0</v>
      </c>
      <c r="M422" s="35">
        <v>0</v>
      </c>
      <c r="N422" s="39" t="s">
        <v>0</v>
      </c>
      <c r="O422" s="213">
        <f>VLOOKUP(N422,'Reajuste Atual'!$L$19:$M$25,2,FALSE)</f>
        <v>3.1053999999999999</v>
      </c>
      <c r="Q422" s="34">
        <v>8998.1</v>
      </c>
      <c r="R422" s="304">
        <f t="shared" si="60"/>
        <v>6427.2142857142862</v>
      </c>
      <c r="S422" s="304">
        <f t="shared" si="61"/>
        <v>6544.0727272727272</v>
      </c>
      <c r="T422" s="301">
        <f t="shared" si="62"/>
        <v>6544.0727272727272</v>
      </c>
    </row>
    <row r="423" spans="1:20" s="31" customFormat="1" outlineLevel="1" x14ac:dyDescent="0.25">
      <c r="A423" s="3" t="s">
        <v>53242</v>
      </c>
      <c r="B423" s="229" t="s">
        <v>53543</v>
      </c>
      <c r="C423" s="224" t="s">
        <v>53244</v>
      </c>
      <c r="D423" s="231"/>
      <c r="E423" s="79" t="s">
        <v>447</v>
      </c>
      <c r="F423" s="311" t="s">
        <v>43</v>
      </c>
      <c r="G423" s="225">
        <v>0</v>
      </c>
      <c r="H423" s="34">
        <f>T423+(T423*O423)</f>
        <v>2790.776276363637</v>
      </c>
      <c r="I423" s="35">
        <f t="shared" si="59"/>
        <v>0</v>
      </c>
      <c r="J423" s="34">
        <v>0</v>
      </c>
      <c r="K423" s="35">
        <v>0</v>
      </c>
      <c r="L423" s="35">
        <v>0</v>
      </c>
      <c r="M423" s="35">
        <v>0</v>
      </c>
      <c r="N423" s="39" t="s">
        <v>0</v>
      </c>
      <c r="O423" s="213">
        <f>VLOOKUP(N423,'Reajuste Atual'!$L$19:$M$25,2,FALSE)</f>
        <v>3.1053999999999999</v>
      </c>
      <c r="Q423" s="34">
        <v>934.7</v>
      </c>
      <c r="R423" s="304">
        <f t="shared" si="60"/>
        <v>667.64285714285722</v>
      </c>
      <c r="S423" s="304">
        <f t="shared" si="61"/>
        <v>679.78181818181827</v>
      </c>
      <c r="T423" s="301">
        <f t="shared" si="62"/>
        <v>679.78181818181827</v>
      </c>
    </row>
    <row r="424" spans="1:20" s="31" customFormat="1" outlineLevel="1" x14ac:dyDescent="0.25">
      <c r="B424" s="193" t="s">
        <v>448</v>
      </c>
      <c r="C424" s="63"/>
      <c r="D424" s="199"/>
      <c r="E424" s="45" t="s">
        <v>53852</v>
      </c>
      <c r="F424" s="62"/>
      <c r="G424" s="47"/>
      <c r="H424" s="47"/>
      <c r="I424" s="47">
        <f>I425+I460+I456</f>
        <v>432578.66782310535</v>
      </c>
      <c r="J424" s="34">
        <v>0</v>
      </c>
      <c r="K424" s="35">
        <v>0</v>
      </c>
      <c r="L424" s="35">
        <v>0</v>
      </c>
      <c r="M424" s="35">
        <v>0</v>
      </c>
      <c r="N424" s="48">
        <v>0</v>
      </c>
      <c r="O424" s="215"/>
      <c r="Q424" s="47"/>
      <c r="R424" s="304">
        <f t="shared" si="60"/>
        <v>0</v>
      </c>
      <c r="S424" s="304">
        <f t="shared" si="61"/>
        <v>0</v>
      </c>
      <c r="T424" s="301">
        <f t="shared" si="62"/>
        <v>0</v>
      </c>
    </row>
    <row r="425" spans="1:20" s="31" customFormat="1" outlineLevel="1" x14ac:dyDescent="0.25">
      <c r="B425" s="194" t="s">
        <v>449</v>
      </c>
      <c r="C425" s="59"/>
      <c r="D425" s="200"/>
      <c r="E425" s="72" t="s">
        <v>73</v>
      </c>
      <c r="F425" s="52"/>
      <c r="G425" s="53"/>
      <c r="H425" s="55"/>
      <c r="I425" s="53">
        <f>SUM(I426:M455)</f>
        <v>165047.21959795209</v>
      </c>
      <c r="J425" s="34">
        <v>0</v>
      </c>
      <c r="K425" s="35">
        <v>0</v>
      </c>
      <c r="L425" s="35">
        <v>0</v>
      </c>
      <c r="M425" s="35">
        <v>0</v>
      </c>
      <c r="N425" s="56">
        <v>0</v>
      </c>
      <c r="O425" s="216"/>
      <c r="Q425" s="55"/>
      <c r="R425" s="304">
        <f t="shared" si="60"/>
        <v>0</v>
      </c>
      <c r="S425" s="304">
        <f t="shared" si="61"/>
        <v>0</v>
      </c>
      <c r="T425" s="301">
        <f t="shared" si="62"/>
        <v>0</v>
      </c>
    </row>
    <row r="426" spans="1:20" s="31" customFormat="1" outlineLevel="1" x14ac:dyDescent="0.25">
      <c r="A426" s="3" t="s">
        <v>53241</v>
      </c>
      <c r="B426" s="229" t="s">
        <v>450</v>
      </c>
      <c r="C426" s="224" t="s">
        <v>53248</v>
      </c>
      <c r="D426" s="308" t="s">
        <v>23458</v>
      </c>
      <c r="E426" s="79" t="s">
        <v>79</v>
      </c>
      <c r="F426" s="224" t="s">
        <v>36</v>
      </c>
      <c r="G426" s="225">
        <v>200.20000000000027</v>
      </c>
      <c r="H426" s="225">
        <v>5.64</v>
      </c>
      <c r="I426" s="35">
        <f t="shared" ref="I426:I452" si="63">G426*H426</f>
        <v>1129.1280000000015</v>
      </c>
      <c r="J426" s="34">
        <v>0</v>
      </c>
      <c r="K426" s="35">
        <v>0</v>
      </c>
      <c r="L426" s="35">
        <v>0</v>
      </c>
      <c r="M426" s="35">
        <v>0</v>
      </c>
      <c r="N426" s="39"/>
      <c r="O426" s="213"/>
      <c r="Q426" s="34">
        <v>5.54</v>
      </c>
      <c r="R426" s="304">
        <f t="shared" si="60"/>
        <v>3.9571428571428573</v>
      </c>
      <c r="S426" s="304">
        <f t="shared" si="61"/>
        <v>4.0290909090909093</v>
      </c>
      <c r="T426" s="301">
        <f t="shared" si="62"/>
        <v>3.9571428571428573</v>
      </c>
    </row>
    <row r="427" spans="1:20" s="31" customFormat="1" outlineLevel="1" x14ac:dyDescent="0.25">
      <c r="A427" s="3" t="s">
        <v>53241</v>
      </c>
      <c r="B427" s="229" t="s">
        <v>451</v>
      </c>
      <c r="C427" s="224" t="s">
        <v>53247</v>
      </c>
      <c r="D427" s="308" t="s">
        <v>18023</v>
      </c>
      <c r="E427" s="79" t="s">
        <v>81</v>
      </c>
      <c r="F427" s="224" t="s">
        <v>36</v>
      </c>
      <c r="G427" s="225">
        <v>47.079999999999927</v>
      </c>
      <c r="H427" s="309" t="s">
        <v>10210</v>
      </c>
      <c r="I427" s="35">
        <f t="shared" si="63"/>
        <v>1073.4239999999984</v>
      </c>
      <c r="J427" s="34">
        <v>0</v>
      </c>
      <c r="K427" s="35">
        <v>0</v>
      </c>
      <c r="L427" s="35">
        <v>0</v>
      </c>
      <c r="M427" s="35">
        <v>0</v>
      </c>
      <c r="N427" s="39"/>
      <c r="O427" s="213"/>
      <c r="Q427" s="34">
        <v>7.41</v>
      </c>
      <c r="R427" s="304">
        <f t="shared" si="60"/>
        <v>5.2928571428571436</v>
      </c>
      <c r="S427" s="304">
        <f t="shared" si="61"/>
        <v>5.3890909090909096</v>
      </c>
      <c r="T427" s="301">
        <f t="shared" si="62"/>
        <v>5.2928571428571436</v>
      </c>
    </row>
    <row r="428" spans="1:20" s="31" customFormat="1" outlineLevel="1" x14ac:dyDescent="0.25">
      <c r="A428" s="3" t="s">
        <v>53241</v>
      </c>
      <c r="B428" s="229" t="s">
        <v>452</v>
      </c>
      <c r="C428" s="224" t="s">
        <v>53243</v>
      </c>
      <c r="D428" s="231"/>
      <c r="E428" s="79" t="s">
        <v>53563</v>
      </c>
      <c r="F428" s="224" t="s">
        <v>36</v>
      </c>
      <c r="G428" s="225">
        <v>53.009999999999991</v>
      </c>
      <c r="H428" s="225">
        <f>T428+(T428*O428)</f>
        <v>28.499625000000009</v>
      </c>
      <c r="I428" s="35">
        <f t="shared" si="63"/>
        <v>1510.7651212500002</v>
      </c>
      <c r="J428" s="34">
        <v>0</v>
      </c>
      <c r="K428" s="35">
        <v>0</v>
      </c>
      <c r="L428" s="35">
        <v>0</v>
      </c>
      <c r="M428" s="35">
        <v>0</v>
      </c>
      <c r="N428" s="39" t="s">
        <v>7</v>
      </c>
      <c r="O428" s="213">
        <f>VLOOKUP(N428,'Reajuste Atual'!$L$19:$M$25,2,FALSE)</f>
        <v>2.4544999999999999</v>
      </c>
      <c r="Q428" s="34">
        <v>11.55</v>
      </c>
      <c r="R428" s="304">
        <f t="shared" si="60"/>
        <v>8.2500000000000018</v>
      </c>
      <c r="S428" s="304">
        <f t="shared" si="61"/>
        <v>8.4</v>
      </c>
      <c r="T428" s="301">
        <f t="shared" si="62"/>
        <v>8.2500000000000018</v>
      </c>
    </row>
    <row r="429" spans="1:20" s="31" customFormat="1" outlineLevel="1" x14ac:dyDescent="0.25">
      <c r="A429" s="3" t="s">
        <v>53241</v>
      </c>
      <c r="B429" s="229" t="s">
        <v>453</v>
      </c>
      <c r="C429" s="224" t="s">
        <v>53246</v>
      </c>
      <c r="D429" s="308">
        <v>1107890</v>
      </c>
      <c r="E429" s="79" t="s">
        <v>53521</v>
      </c>
      <c r="F429" s="224" t="s">
        <v>36</v>
      </c>
      <c r="G429" s="225">
        <v>2.1100000000000136</v>
      </c>
      <c r="H429" s="225">
        <v>419.35</v>
      </c>
      <c r="I429" s="35">
        <f t="shared" si="63"/>
        <v>884.82850000000576</v>
      </c>
      <c r="J429" s="34">
        <v>0</v>
      </c>
      <c r="K429" s="35">
        <v>0</v>
      </c>
      <c r="L429" s="35">
        <v>0</v>
      </c>
      <c r="M429" s="35">
        <v>0</v>
      </c>
      <c r="N429" s="39"/>
      <c r="O429" s="213"/>
      <c r="Q429" s="34">
        <v>284.41000000000003</v>
      </c>
      <c r="R429" s="304">
        <f t="shared" si="60"/>
        <v>203.15000000000003</v>
      </c>
      <c r="S429" s="304">
        <f t="shared" si="61"/>
        <v>206.84363636363639</v>
      </c>
      <c r="T429" s="301">
        <f t="shared" si="62"/>
        <v>203.15000000000003</v>
      </c>
    </row>
    <row r="430" spans="1:20" s="31" customFormat="1" outlineLevel="1" x14ac:dyDescent="0.25">
      <c r="A430" s="3" t="s">
        <v>53241</v>
      </c>
      <c r="B430" s="229" t="s">
        <v>454</v>
      </c>
      <c r="C430" s="224" t="s">
        <v>53246</v>
      </c>
      <c r="D430" s="308" t="s">
        <v>53389</v>
      </c>
      <c r="E430" s="79" t="s">
        <v>53388</v>
      </c>
      <c r="F430" s="224" t="s">
        <v>36</v>
      </c>
      <c r="G430" s="225">
        <v>6.7499999999999982</v>
      </c>
      <c r="H430" s="225">
        <v>514.17999999999995</v>
      </c>
      <c r="I430" s="35">
        <f t="shared" si="63"/>
        <v>3470.7149999999988</v>
      </c>
      <c r="J430" s="34">
        <v>0</v>
      </c>
      <c r="K430" s="35">
        <v>0</v>
      </c>
      <c r="L430" s="35">
        <v>0</v>
      </c>
      <c r="M430" s="35">
        <v>0</v>
      </c>
      <c r="N430" s="39"/>
      <c r="O430" s="213"/>
      <c r="Q430" s="34">
        <v>236.36</v>
      </c>
      <c r="R430" s="304">
        <f t="shared" si="60"/>
        <v>168.82857142857145</v>
      </c>
      <c r="S430" s="304">
        <f t="shared" si="61"/>
        <v>171.89818181818183</v>
      </c>
      <c r="T430" s="301">
        <f t="shared" si="62"/>
        <v>168.82857142857145</v>
      </c>
    </row>
    <row r="431" spans="1:20" s="31" customFormat="1" outlineLevel="1" x14ac:dyDescent="0.25">
      <c r="A431" s="3" t="s">
        <v>53241</v>
      </c>
      <c r="B431" s="229" t="s">
        <v>53577</v>
      </c>
      <c r="C431" s="224" t="s">
        <v>53247</v>
      </c>
      <c r="D431" s="308" t="s">
        <v>8200</v>
      </c>
      <c r="E431" s="79" t="s">
        <v>53391</v>
      </c>
      <c r="F431" s="224" t="s">
        <v>56</v>
      </c>
      <c r="G431" s="225">
        <v>1.9800000000000182</v>
      </c>
      <c r="H431" s="309" t="s">
        <v>8202</v>
      </c>
      <c r="I431" s="35">
        <f t="shared" si="63"/>
        <v>106.84080000000098</v>
      </c>
      <c r="J431" s="34">
        <v>0</v>
      </c>
      <c r="K431" s="35">
        <v>0</v>
      </c>
      <c r="L431" s="35">
        <v>0</v>
      </c>
      <c r="M431" s="35">
        <v>0</v>
      </c>
      <c r="N431" s="39"/>
      <c r="O431" s="213"/>
      <c r="Q431" s="34">
        <v>53.52</v>
      </c>
      <c r="R431" s="304">
        <f t="shared" si="60"/>
        <v>38.228571428571435</v>
      </c>
      <c r="S431" s="304">
        <f t="shared" si="61"/>
        <v>38.923636363636369</v>
      </c>
      <c r="T431" s="301">
        <f t="shared" si="62"/>
        <v>38.228571428571435</v>
      </c>
    </row>
    <row r="432" spans="1:20" s="31" customFormat="1" outlineLevel="1" x14ac:dyDescent="0.25">
      <c r="A432" s="3" t="s">
        <v>53241</v>
      </c>
      <c r="B432" s="229" t="s">
        <v>53578</v>
      </c>
      <c r="C432" s="224" t="s">
        <v>53247</v>
      </c>
      <c r="D432" s="308" t="s">
        <v>8905</v>
      </c>
      <c r="E432" s="79" t="s">
        <v>53528</v>
      </c>
      <c r="F432" s="224" t="s">
        <v>53564</v>
      </c>
      <c r="G432" s="225">
        <v>64.839999999996508</v>
      </c>
      <c r="H432" s="309" t="s">
        <v>8881</v>
      </c>
      <c r="I432" s="35">
        <f t="shared" si="63"/>
        <v>843.56839999995452</v>
      </c>
      <c r="J432" s="34">
        <v>0</v>
      </c>
      <c r="K432" s="35">
        <v>0</v>
      </c>
      <c r="L432" s="35">
        <v>0</v>
      </c>
      <c r="M432" s="35">
        <v>0</v>
      </c>
      <c r="N432" s="39"/>
      <c r="O432" s="213"/>
      <c r="Q432" s="34">
        <v>3.87</v>
      </c>
      <c r="R432" s="304">
        <f t="shared" si="60"/>
        <v>2.7642857142857147</v>
      </c>
      <c r="S432" s="304">
        <f t="shared" si="61"/>
        <v>2.8145454545454545</v>
      </c>
      <c r="T432" s="301">
        <f t="shared" si="62"/>
        <v>2.7642857142857147</v>
      </c>
    </row>
    <row r="433" spans="1:20" s="31" customFormat="1" outlineLevel="1" x14ac:dyDescent="0.25">
      <c r="A433" s="3" t="s">
        <v>53241</v>
      </c>
      <c r="B433" s="229" t="s">
        <v>53579</v>
      </c>
      <c r="C433" s="224" t="s">
        <v>53248</v>
      </c>
      <c r="D433" s="308" t="s">
        <v>25545</v>
      </c>
      <c r="E433" s="79" t="s">
        <v>424</v>
      </c>
      <c r="F433" s="224" t="s">
        <v>83</v>
      </c>
      <c r="G433" s="225">
        <v>44.51</v>
      </c>
      <c r="H433" s="225">
        <v>39.18</v>
      </c>
      <c r="I433" s="35">
        <f t="shared" si="63"/>
        <v>1743.9017999999999</v>
      </c>
      <c r="J433" s="34">
        <v>0</v>
      </c>
      <c r="K433" s="35">
        <v>0</v>
      </c>
      <c r="L433" s="35">
        <v>0</v>
      </c>
      <c r="M433" s="35">
        <v>0</v>
      </c>
      <c r="N433" s="39"/>
      <c r="O433" s="213"/>
      <c r="Q433" s="34">
        <v>10.59</v>
      </c>
      <c r="R433" s="304">
        <f t="shared" si="60"/>
        <v>7.5642857142857149</v>
      </c>
      <c r="S433" s="304">
        <f t="shared" si="61"/>
        <v>7.7018181818181821</v>
      </c>
      <c r="T433" s="301">
        <f t="shared" si="62"/>
        <v>7.5642857142857149</v>
      </c>
    </row>
    <row r="434" spans="1:20" s="31" customFormat="1" outlineLevel="1" x14ac:dyDescent="0.25">
      <c r="A434" s="3" t="s">
        <v>53241</v>
      </c>
      <c r="B434" s="229" t="s">
        <v>53580</v>
      </c>
      <c r="C434" s="224" t="s">
        <v>53248</v>
      </c>
      <c r="D434" s="308" t="s">
        <v>25530</v>
      </c>
      <c r="E434" s="79" t="s">
        <v>53533</v>
      </c>
      <c r="F434" s="224" t="s">
        <v>83</v>
      </c>
      <c r="G434" s="225">
        <v>16.240000000000002</v>
      </c>
      <c r="H434" s="225">
        <v>79.8</v>
      </c>
      <c r="I434" s="35">
        <f t="shared" si="63"/>
        <v>1295.9520000000002</v>
      </c>
      <c r="J434" s="34">
        <v>0</v>
      </c>
      <c r="K434" s="35">
        <v>0</v>
      </c>
      <c r="L434" s="35">
        <v>0</v>
      </c>
      <c r="M434" s="35">
        <v>0</v>
      </c>
      <c r="N434" s="39"/>
      <c r="O434" s="213"/>
      <c r="Q434" s="34">
        <v>94.03</v>
      </c>
      <c r="R434" s="304">
        <f t="shared" si="60"/>
        <v>67.164285714285725</v>
      </c>
      <c r="S434" s="304">
        <f t="shared" si="61"/>
        <v>68.38545454545455</v>
      </c>
      <c r="T434" s="301">
        <f t="shared" si="62"/>
        <v>67.164285714285725</v>
      </c>
    </row>
    <row r="435" spans="1:20" s="31" customFormat="1" ht="31.5" outlineLevel="1" x14ac:dyDescent="0.25">
      <c r="A435" s="3" t="s">
        <v>53241</v>
      </c>
      <c r="B435" s="229" t="s">
        <v>53581</v>
      </c>
      <c r="C435" s="224" t="s">
        <v>53247</v>
      </c>
      <c r="D435" s="433" t="s">
        <v>53582</v>
      </c>
      <c r="E435" s="79" t="s">
        <v>53583</v>
      </c>
      <c r="F435" s="224" t="s">
        <v>56</v>
      </c>
      <c r="G435" s="225">
        <v>0.49</v>
      </c>
      <c r="H435" s="225">
        <f>17.36+(0.1*1747.37)</f>
        <v>192.09699999999998</v>
      </c>
      <c r="I435" s="35">
        <f t="shared" si="63"/>
        <v>94.127529999999993</v>
      </c>
      <c r="J435" s="34">
        <v>0</v>
      </c>
      <c r="K435" s="35">
        <v>0</v>
      </c>
      <c r="L435" s="35">
        <v>0</v>
      </c>
      <c r="M435" s="35">
        <v>0</v>
      </c>
      <c r="N435" s="39"/>
      <c r="O435" s="213"/>
      <c r="Q435" s="34">
        <v>78.95</v>
      </c>
      <c r="R435" s="304">
        <f t="shared" si="60"/>
        <v>56.392857142857146</v>
      </c>
      <c r="S435" s="304">
        <f t="shared" si="61"/>
        <v>57.418181818181822</v>
      </c>
      <c r="T435" s="301">
        <f t="shared" si="62"/>
        <v>56.392857142857146</v>
      </c>
    </row>
    <row r="436" spans="1:20" s="31" customFormat="1" outlineLevel="1" x14ac:dyDescent="0.25">
      <c r="A436" s="3" t="s">
        <v>53241</v>
      </c>
      <c r="B436" s="229" t="s">
        <v>53584</v>
      </c>
      <c r="C436" s="224" t="s">
        <v>53247</v>
      </c>
      <c r="D436" s="308" t="s">
        <v>2279</v>
      </c>
      <c r="E436" s="79" t="s">
        <v>53585</v>
      </c>
      <c r="F436" s="224" t="s">
        <v>83</v>
      </c>
      <c r="G436" s="225">
        <v>1</v>
      </c>
      <c r="H436" s="309" t="s">
        <v>2281</v>
      </c>
      <c r="I436" s="35">
        <f t="shared" si="63"/>
        <v>1151.51</v>
      </c>
      <c r="J436" s="34">
        <v>0</v>
      </c>
      <c r="K436" s="35">
        <v>0</v>
      </c>
      <c r="L436" s="35">
        <v>0</v>
      </c>
      <c r="M436" s="35">
        <v>0</v>
      </c>
      <c r="N436" s="39"/>
      <c r="O436" s="213"/>
      <c r="Q436" s="34">
        <v>434.41</v>
      </c>
      <c r="R436" s="304">
        <f t="shared" si="60"/>
        <v>310.2928571428572</v>
      </c>
      <c r="S436" s="304">
        <f t="shared" si="61"/>
        <v>315.93454545454546</v>
      </c>
      <c r="T436" s="301">
        <f t="shared" si="62"/>
        <v>310.2928571428572</v>
      </c>
    </row>
    <row r="437" spans="1:20" s="31" customFormat="1" outlineLevel="1" x14ac:dyDescent="0.25">
      <c r="A437" s="3" t="s">
        <v>53241</v>
      </c>
      <c r="B437" s="229" t="s">
        <v>53586</v>
      </c>
      <c r="C437" s="224" t="s">
        <v>53243</v>
      </c>
      <c r="D437" s="231"/>
      <c r="E437" s="79" t="s">
        <v>53587</v>
      </c>
      <c r="F437" s="311" t="s">
        <v>43</v>
      </c>
      <c r="G437" s="225">
        <v>3</v>
      </c>
      <c r="H437" s="225">
        <f t="shared" ref="H437:H443" si="64">T437+(T437*O437)</f>
        <v>6451.2935428571436</v>
      </c>
      <c r="I437" s="35">
        <f t="shared" si="63"/>
        <v>19353.880628571431</v>
      </c>
      <c r="J437" s="34">
        <v>0</v>
      </c>
      <c r="K437" s="35">
        <v>0</v>
      </c>
      <c r="L437" s="35">
        <v>0</v>
      </c>
      <c r="M437" s="35">
        <v>0</v>
      </c>
      <c r="N437" s="39" t="s">
        <v>6</v>
      </c>
      <c r="O437" s="213">
        <f>VLOOKUP(N437,'Reajuste Atual'!$L$19:$M$25,2,FALSE)</f>
        <v>3.5459999999999998</v>
      </c>
      <c r="Q437" s="34">
        <v>1986.76</v>
      </c>
      <c r="R437" s="304">
        <f t="shared" si="60"/>
        <v>1419.1142857142859</v>
      </c>
      <c r="S437" s="304">
        <f t="shared" si="61"/>
        <v>1444.9163636363637</v>
      </c>
      <c r="T437" s="301">
        <f t="shared" si="62"/>
        <v>1419.1142857142859</v>
      </c>
    </row>
    <row r="438" spans="1:20" s="31" customFormat="1" outlineLevel="1" x14ac:dyDescent="0.25">
      <c r="A438" s="3" t="s">
        <v>53241</v>
      </c>
      <c r="B438" s="229" t="s">
        <v>53588</v>
      </c>
      <c r="C438" s="224" t="s">
        <v>53243</v>
      </c>
      <c r="D438" s="231"/>
      <c r="E438" s="79" t="s">
        <v>53589</v>
      </c>
      <c r="F438" s="311" t="s">
        <v>43</v>
      </c>
      <c r="G438" s="225">
        <v>4</v>
      </c>
      <c r="H438" s="225">
        <f t="shared" si="64"/>
        <v>94.524328571428569</v>
      </c>
      <c r="I438" s="35">
        <f t="shared" si="63"/>
        <v>378.09731428571428</v>
      </c>
      <c r="J438" s="34">
        <v>0</v>
      </c>
      <c r="K438" s="35">
        <v>0</v>
      </c>
      <c r="L438" s="35">
        <v>0</v>
      </c>
      <c r="M438" s="35">
        <v>0</v>
      </c>
      <c r="N438" s="39" t="s">
        <v>6</v>
      </c>
      <c r="O438" s="213">
        <f>VLOOKUP(N438,'Reajuste Atual'!$L$19:$M$25,2,FALSE)</f>
        <v>3.5459999999999998</v>
      </c>
      <c r="Q438" s="34">
        <v>29.11</v>
      </c>
      <c r="R438" s="304">
        <f t="shared" si="60"/>
        <v>20.792857142857144</v>
      </c>
      <c r="S438" s="304">
        <f t="shared" si="61"/>
        <v>21.170909090909092</v>
      </c>
      <c r="T438" s="301">
        <f t="shared" si="62"/>
        <v>20.792857142857144</v>
      </c>
    </row>
    <row r="439" spans="1:20" s="31" customFormat="1" outlineLevel="1" x14ac:dyDescent="0.25">
      <c r="A439" s="3" t="s">
        <v>53241</v>
      </c>
      <c r="B439" s="229" t="s">
        <v>53590</v>
      </c>
      <c r="C439" s="224" t="s">
        <v>53243</v>
      </c>
      <c r="D439" s="231"/>
      <c r="E439" s="79" t="s">
        <v>53591</v>
      </c>
      <c r="F439" s="311" t="s">
        <v>43</v>
      </c>
      <c r="G439" s="225">
        <v>4</v>
      </c>
      <c r="H439" s="225">
        <f t="shared" si="64"/>
        <v>90.790114285714282</v>
      </c>
      <c r="I439" s="35">
        <f t="shared" si="63"/>
        <v>363.16045714285713</v>
      </c>
      <c r="J439" s="34">
        <v>0</v>
      </c>
      <c r="K439" s="35">
        <v>0</v>
      </c>
      <c r="L439" s="35">
        <v>0</v>
      </c>
      <c r="M439" s="35">
        <v>0</v>
      </c>
      <c r="N439" s="39" t="s">
        <v>6</v>
      </c>
      <c r="O439" s="213">
        <f>VLOOKUP(N439,'Reajuste Atual'!$L$19:$M$25,2,FALSE)</f>
        <v>3.5459999999999998</v>
      </c>
      <c r="Q439" s="34">
        <v>27.96</v>
      </c>
      <c r="R439" s="304">
        <f t="shared" si="60"/>
        <v>19.971428571428572</v>
      </c>
      <c r="S439" s="304">
        <f t="shared" si="61"/>
        <v>20.334545454545456</v>
      </c>
      <c r="T439" s="301">
        <f t="shared" si="62"/>
        <v>19.971428571428572</v>
      </c>
    </row>
    <row r="440" spans="1:20" s="31" customFormat="1" outlineLevel="1" x14ac:dyDescent="0.25">
      <c r="A440" s="3" t="s">
        <v>53241</v>
      </c>
      <c r="B440" s="229" t="s">
        <v>53592</v>
      </c>
      <c r="C440" s="224" t="s">
        <v>53243</v>
      </c>
      <c r="D440" s="231"/>
      <c r="E440" s="79" t="s">
        <v>53593</v>
      </c>
      <c r="F440" s="311" t="s">
        <v>43</v>
      </c>
      <c r="G440" s="225">
        <v>8</v>
      </c>
      <c r="H440" s="225">
        <f t="shared" si="64"/>
        <v>891.4706000000001</v>
      </c>
      <c r="I440" s="35">
        <f t="shared" si="63"/>
        <v>7131.7648000000008</v>
      </c>
      <c r="J440" s="34">
        <v>0</v>
      </c>
      <c r="K440" s="35">
        <v>0</v>
      </c>
      <c r="L440" s="35">
        <v>0</v>
      </c>
      <c r="M440" s="35">
        <v>0</v>
      </c>
      <c r="N440" s="39" t="s">
        <v>6</v>
      </c>
      <c r="O440" s="213">
        <f>VLOOKUP(N440,'Reajuste Atual'!$L$19:$M$25,2,FALSE)</f>
        <v>3.5459999999999998</v>
      </c>
      <c r="Q440" s="34">
        <v>274.54000000000002</v>
      </c>
      <c r="R440" s="304">
        <f t="shared" si="60"/>
        <v>196.10000000000002</v>
      </c>
      <c r="S440" s="304">
        <f t="shared" si="61"/>
        <v>199.66545454545457</v>
      </c>
      <c r="T440" s="301">
        <f t="shared" si="62"/>
        <v>196.10000000000002</v>
      </c>
    </row>
    <row r="441" spans="1:20" s="31" customFormat="1" outlineLevel="1" x14ac:dyDescent="0.25">
      <c r="A441" s="3" t="s">
        <v>53241</v>
      </c>
      <c r="B441" s="229" t="s">
        <v>53594</v>
      </c>
      <c r="C441" s="224" t="s">
        <v>53243</v>
      </c>
      <c r="D441" s="231"/>
      <c r="E441" s="79" t="s">
        <v>53595</v>
      </c>
      <c r="F441" s="311" t="s">
        <v>43</v>
      </c>
      <c r="G441" s="225">
        <v>2</v>
      </c>
      <c r="H441" s="225">
        <f t="shared" si="64"/>
        <v>738.40028571428581</v>
      </c>
      <c r="I441" s="35">
        <f t="shared" si="63"/>
        <v>1476.8005714285716</v>
      </c>
      <c r="J441" s="34">
        <v>0</v>
      </c>
      <c r="K441" s="35">
        <v>0</v>
      </c>
      <c r="L441" s="35">
        <v>0</v>
      </c>
      <c r="M441" s="35">
        <v>0</v>
      </c>
      <c r="N441" s="39" t="s">
        <v>6</v>
      </c>
      <c r="O441" s="213">
        <f>VLOOKUP(N441,'Reajuste Atual'!$L$19:$M$25,2,FALSE)</f>
        <v>3.5459999999999998</v>
      </c>
      <c r="Q441" s="34">
        <v>227.4</v>
      </c>
      <c r="R441" s="304">
        <f t="shared" si="60"/>
        <v>162.42857142857144</v>
      </c>
      <c r="S441" s="304">
        <f t="shared" si="61"/>
        <v>165.38181818181818</v>
      </c>
      <c r="T441" s="301">
        <f t="shared" si="62"/>
        <v>162.42857142857144</v>
      </c>
    </row>
    <row r="442" spans="1:20" s="31" customFormat="1" outlineLevel="1" x14ac:dyDescent="0.25">
      <c r="A442" s="3" t="s">
        <v>53241</v>
      </c>
      <c r="B442" s="229" t="s">
        <v>53596</v>
      </c>
      <c r="C442" s="224" t="s">
        <v>53243</v>
      </c>
      <c r="D442" s="231"/>
      <c r="E442" s="79" t="s">
        <v>455</v>
      </c>
      <c r="F442" s="224" t="s">
        <v>83</v>
      </c>
      <c r="G442" s="225">
        <v>35.880000000000003</v>
      </c>
      <c r="H442" s="225">
        <f t="shared" si="64"/>
        <v>139.49725714285714</v>
      </c>
      <c r="I442" s="35">
        <f t="shared" si="63"/>
        <v>5005.1615862857143</v>
      </c>
      <c r="J442" s="34">
        <v>0</v>
      </c>
      <c r="K442" s="35">
        <v>0</v>
      </c>
      <c r="L442" s="35">
        <v>0</v>
      </c>
      <c r="M442" s="35">
        <v>0</v>
      </c>
      <c r="N442" s="39" t="s">
        <v>6</v>
      </c>
      <c r="O442" s="213">
        <f>VLOOKUP(N442,'Reajuste Atual'!$L$19:$M$25,2,FALSE)</f>
        <v>3.5459999999999998</v>
      </c>
      <c r="Q442" s="34">
        <v>42.96</v>
      </c>
      <c r="R442" s="304">
        <f t="shared" si="60"/>
        <v>30.685714285714287</v>
      </c>
      <c r="S442" s="304">
        <f t="shared" si="61"/>
        <v>31.243636363636366</v>
      </c>
      <c r="T442" s="301">
        <f t="shared" si="62"/>
        <v>30.685714285714287</v>
      </c>
    </row>
    <row r="443" spans="1:20" s="31" customFormat="1" outlineLevel="1" x14ac:dyDescent="0.25">
      <c r="A443" s="3" t="s">
        <v>53241</v>
      </c>
      <c r="B443" s="229" t="s">
        <v>53597</v>
      </c>
      <c r="C443" s="224" t="s">
        <v>53243</v>
      </c>
      <c r="D443" s="231"/>
      <c r="E443" s="79" t="s">
        <v>53598</v>
      </c>
      <c r="F443" s="224" t="s">
        <v>83</v>
      </c>
      <c r="G443" s="225">
        <v>2</v>
      </c>
      <c r="H443" s="225">
        <f t="shared" si="64"/>
        <v>944.79916142857155</v>
      </c>
      <c r="I443" s="35">
        <f t="shared" si="63"/>
        <v>1889.5983228571431</v>
      </c>
      <c r="J443" s="34">
        <v>0</v>
      </c>
      <c r="K443" s="35">
        <v>0</v>
      </c>
      <c r="L443" s="35">
        <v>0</v>
      </c>
      <c r="M443" s="35">
        <v>0</v>
      </c>
      <c r="N443" s="39" t="s">
        <v>0</v>
      </c>
      <c r="O443" s="213">
        <f>VLOOKUP(N443,'Reajuste Atual'!$L$19:$M$25,2,FALSE)</f>
        <v>3.1053999999999999</v>
      </c>
      <c r="Q443" s="34">
        <v>322.19</v>
      </c>
      <c r="R443" s="304">
        <f t="shared" si="60"/>
        <v>230.1357142857143</v>
      </c>
      <c r="S443" s="304">
        <f t="shared" si="61"/>
        <v>234.32</v>
      </c>
      <c r="T443" s="301">
        <f t="shared" si="62"/>
        <v>230.1357142857143</v>
      </c>
    </row>
    <row r="444" spans="1:20" s="31" customFormat="1" outlineLevel="1" x14ac:dyDescent="0.25">
      <c r="A444" s="3" t="s">
        <v>53241</v>
      </c>
      <c r="B444" s="229" t="s">
        <v>53599</v>
      </c>
      <c r="C444" s="224" t="s">
        <v>53246</v>
      </c>
      <c r="D444" s="308" t="s">
        <v>53389</v>
      </c>
      <c r="E444" s="79" t="s">
        <v>53600</v>
      </c>
      <c r="F444" s="224" t="s">
        <v>36</v>
      </c>
      <c r="G444" s="225">
        <v>0.63999999999998636</v>
      </c>
      <c r="H444" s="225">
        <v>514.17999999999995</v>
      </c>
      <c r="I444" s="35">
        <f t="shared" si="63"/>
        <v>329.07519999999295</v>
      </c>
      <c r="J444" s="34">
        <v>0</v>
      </c>
      <c r="K444" s="35">
        <v>0</v>
      </c>
      <c r="L444" s="35">
        <v>0</v>
      </c>
      <c r="M444" s="35">
        <v>0</v>
      </c>
      <c r="N444" s="39"/>
      <c r="O444" s="213"/>
      <c r="Q444" s="34">
        <v>271.56</v>
      </c>
      <c r="R444" s="304">
        <f t="shared" si="60"/>
        <v>193.97142857142859</v>
      </c>
      <c r="S444" s="304">
        <f t="shared" si="61"/>
        <v>197.49818181818182</v>
      </c>
      <c r="T444" s="301">
        <f t="shared" si="62"/>
        <v>193.97142857142859</v>
      </c>
    </row>
    <row r="445" spans="1:20" s="31" customFormat="1" outlineLevel="1" x14ac:dyDescent="0.25">
      <c r="A445" s="3" t="s">
        <v>53241</v>
      </c>
      <c r="B445" s="229" t="s">
        <v>53601</v>
      </c>
      <c r="C445" s="224" t="s">
        <v>53248</v>
      </c>
      <c r="D445" s="308" t="s">
        <v>23430</v>
      </c>
      <c r="E445" s="79" t="s">
        <v>53511</v>
      </c>
      <c r="F445" s="224" t="s">
        <v>36</v>
      </c>
      <c r="G445" s="225">
        <v>14.18</v>
      </c>
      <c r="H445" s="225">
        <v>50.22</v>
      </c>
      <c r="I445" s="35">
        <f t="shared" si="63"/>
        <v>712.11959999999999</v>
      </c>
      <c r="J445" s="34">
        <v>0</v>
      </c>
      <c r="K445" s="35">
        <v>0</v>
      </c>
      <c r="L445" s="35">
        <v>0</v>
      </c>
      <c r="M445" s="35">
        <v>0</v>
      </c>
      <c r="N445" s="39"/>
      <c r="O445" s="213"/>
      <c r="Q445" s="34">
        <v>18.07</v>
      </c>
      <c r="R445" s="304">
        <f t="shared" si="60"/>
        <v>12.907142857142858</v>
      </c>
      <c r="S445" s="304">
        <f t="shared" si="61"/>
        <v>13.141818181818183</v>
      </c>
      <c r="T445" s="301">
        <f t="shared" si="62"/>
        <v>12.907142857142858</v>
      </c>
    </row>
    <row r="446" spans="1:20" s="31" customFormat="1" outlineLevel="1" x14ac:dyDescent="0.25">
      <c r="A446" s="3" t="s">
        <v>53241</v>
      </c>
      <c r="B446" s="229" t="s">
        <v>53602</v>
      </c>
      <c r="C446" s="224" t="s">
        <v>53248</v>
      </c>
      <c r="D446" s="308" t="s">
        <v>26355</v>
      </c>
      <c r="E446" s="79" t="s">
        <v>456</v>
      </c>
      <c r="F446" s="337" t="s">
        <v>83</v>
      </c>
      <c r="G446" s="225">
        <v>0.25</v>
      </c>
      <c r="H446" s="225">
        <v>335.87</v>
      </c>
      <c r="I446" s="35">
        <f t="shared" si="63"/>
        <v>83.967500000000001</v>
      </c>
      <c r="J446" s="34">
        <v>0</v>
      </c>
      <c r="K446" s="35">
        <v>0</v>
      </c>
      <c r="L446" s="35">
        <v>0</v>
      </c>
      <c r="M446" s="35">
        <v>0</v>
      </c>
      <c r="N446" s="39"/>
      <c r="O446" s="213"/>
      <c r="Q446" s="34">
        <v>90.52</v>
      </c>
      <c r="R446" s="304">
        <f t="shared" si="60"/>
        <v>64.657142857142858</v>
      </c>
      <c r="S446" s="304">
        <f t="shared" si="61"/>
        <v>65.832727272727269</v>
      </c>
      <c r="T446" s="301">
        <f t="shared" si="62"/>
        <v>64.657142857142858</v>
      </c>
    </row>
    <row r="447" spans="1:20" s="31" customFormat="1" outlineLevel="1" x14ac:dyDescent="0.25">
      <c r="A447" s="3" t="s">
        <v>53241</v>
      </c>
      <c r="B447" s="229" t="s">
        <v>53603</v>
      </c>
      <c r="C447" s="224" t="s">
        <v>53246</v>
      </c>
      <c r="D447" s="308" t="s">
        <v>53604</v>
      </c>
      <c r="E447" s="79" t="s">
        <v>53605</v>
      </c>
      <c r="F447" s="310" t="s">
        <v>56</v>
      </c>
      <c r="G447" s="225">
        <v>129.69999999999982</v>
      </c>
      <c r="H447" s="225">
        <v>0.4</v>
      </c>
      <c r="I447" s="35">
        <f t="shared" si="63"/>
        <v>51.879999999999932</v>
      </c>
      <c r="J447" s="34">
        <v>0</v>
      </c>
      <c r="K447" s="35">
        <v>0</v>
      </c>
      <c r="L447" s="35">
        <v>0</v>
      </c>
      <c r="M447" s="35">
        <v>0</v>
      </c>
      <c r="N447" s="39"/>
      <c r="O447" s="213"/>
      <c r="Q447" s="34">
        <v>2.65</v>
      </c>
      <c r="R447" s="304">
        <f t="shared" si="60"/>
        <v>1.892857142857143</v>
      </c>
      <c r="S447" s="304">
        <f t="shared" si="61"/>
        <v>1.9272727272727272</v>
      </c>
      <c r="T447" s="301">
        <f t="shared" si="62"/>
        <v>1.892857142857143</v>
      </c>
    </row>
    <row r="448" spans="1:20" s="31" customFormat="1" outlineLevel="1" x14ac:dyDescent="0.25">
      <c r="A448" s="3" t="s">
        <v>53241</v>
      </c>
      <c r="B448" s="229" t="s">
        <v>53606</v>
      </c>
      <c r="C448" s="224" t="s">
        <v>53246</v>
      </c>
      <c r="D448" s="308" t="s">
        <v>53607</v>
      </c>
      <c r="E448" s="79" t="s">
        <v>53608</v>
      </c>
      <c r="F448" s="310" t="s">
        <v>36</v>
      </c>
      <c r="G448" s="225">
        <v>11.25</v>
      </c>
      <c r="H448" s="225">
        <v>11.37</v>
      </c>
      <c r="I448" s="35">
        <f t="shared" si="63"/>
        <v>127.91249999999999</v>
      </c>
      <c r="J448" s="34">
        <v>0</v>
      </c>
      <c r="K448" s="35">
        <v>0</v>
      </c>
      <c r="L448" s="35">
        <v>0</v>
      </c>
      <c r="M448" s="35">
        <v>0</v>
      </c>
      <c r="N448" s="39"/>
      <c r="O448" s="213"/>
      <c r="Q448" s="34">
        <v>9.2799999999999994</v>
      </c>
      <c r="R448" s="304">
        <f t="shared" si="60"/>
        <v>6.6285714285714281</v>
      </c>
      <c r="S448" s="304">
        <f t="shared" si="61"/>
        <v>6.749090909090909</v>
      </c>
      <c r="T448" s="301">
        <f t="shared" si="62"/>
        <v>6.6285714285714281</v>
      </c>
    </row>
    <row r="449" spans="1:20" s="31" customFormat="1" outlineLevel="1" x14ac:dyDescent="0.25">
      <c r="A449" s="3" t="s">
        <v>53241</v>
      </c>
      <c r="B449" s="229" t="s">
        <v>53609</v>
      </c>
      <c r="C449" s="224" t="s">
        <v>53246</v>
      </c>
      <c r="D449" s="308">
        <v>4011219</v>
      </c>
      <c r="E449" s="79" t="s">
        <v>53610</v>
      </c>
      <c r="F449" s="310" t="s">
        <v>36</v>
      </c>
      <c r="G449" s="225">
        <v>3.1000000000000014</v>
      </c>
      <c r="H449" s="225">
        <v>12.06</v>
      </c>
      <c r="I449" s="35">
        <f t="shared" si="63"/>
        <v>37.386000000000017</v>
      </c>
      <c r="J449" s="34">
        <v>0</v>
      </c>
      <c r="K449" s="35">
        <v>0</v>
      </c>
      <c r="L449" s="35">
        <v>0</v>
      </c>
      <c r="M449" s="35">
        <v>0</v>
      </c>
      <c r="N449" s="39"/>
      <c r="O449" s="213"/>
      <c r="Q449" s="34">
        <v>9.48</v>
      </c>
      <c r="R449" s="304">
        <f t="shared" si="60"/>
        <v>6.7714285714285722</v>
      </c>
      <c r="S449" s="304">
        <f t="shared" si="61"/>
        <v>6.8945454545454545</v>
      </c>
      <c r="T449" s="301">
        <f t="shared" si="62"/>
        <v>6.7714285714285722</v>
      </c>
    </row>
    <row r="450" spans="1:20" s="31" customFormat="1" outlineLevel="1" x14ac:dyDescent="0.25">
      <c r="A450" s="3" t="s">
        <v>53241</v>
      </c>
      <c r="B450" s="229" t="s">
        <v>53611</v>
      </c>
      <c r="C450" s="224" t="s">
        <v>53246</v>
      </c>
      <c r="D450" s="308" t="s">
        <v>53612</v>
      </c>
      <c r="E450" s="79" t="s">
        <v>53613</v>
      </c>
      <c r="F450" s="310" t="s">
        <v>56</v>
      </c>
      <c r="G450" s="225">
        <v>15.5</v>
      </c>
      <c r="H450" s="225">
        <v>0.28000000000000003</v>
      </c>
      <c r="I450" s="35">
        <f t="shared" si="63"/>
        <v>4.3400000000000007</v>
      </c>
      <c r="J450" s="34">
        <v>0</v>
      </c>
      <c r="K450" s="35">
        <v>0</v>
      </c>
      <c r="L450" s="35">
        <v>0</v>
      </c>
      <c r="M450" s="35">
        <v>0</v>
      </c>
      <c r="N450" s="39"/>
      <c r="O450" s="213"/>
      <c r="Q450" s="34">
        <v>3.04</v>
      </c>
      <c r="R450" s="304">
        <f t="shared" si="60"/>
        <v>2.1714285714285717</v>
      </c>
      <c r="S450" s="304">
        <f t="shared" si="61"/>
        <v>2.2109090909090909</v>
      </c>
      <c r="T450" s="301">
        <f t="shared" si="62"/>
        <v>2.1714285714285717</v>
      </c>
    </row>
    <row r="451" spans="1:20" s="31" customFormat="1" outlineLevel="1" x14ac:dyDescent="0.25">
      <c r="A451" s="3"/>
      <c r="B451" s="229" t="s">
        <v>53614</v>
      </c>
      <c r="C451" s="224" t="s">
        <v>53246</v>
      </c>
      <c r="D451" s="308" t="s">
        <v>53615</v>
      </c>
      <c r="E451" s="79" t="s">
        <v>53616</v>
      </c>
      <c r="F451" s="310" t="s">
        <v>56</v>
      </c>
      <c r="G451" s="225">
        <v>15.5</v>
      </c>
      <c r="H451" s="225">
        <v>0.96</v>
      </c>
      <c r="I451" s="35">
        <f t="shared" si="63"/>
        <v>14.879999999999999</v>
      </c>
      <c r="J451" s="34">
        <v>0</v>
      </c>
      <c r="K451" s="35">
        <v>0</v>
      </c>
      <c r="L451" s="35">
        <v>0</v>
      </c>
      <c r="M451" s="35">
        <v>0</v>
      </c>
      <c r="N451" s="39"/>
      <c r="O451" s="213"/>
      <c r="Q451" s="34"/>
      <c r="R451" s="304"/>
      <c r="S451" s="304"/>
      <c r="T451" s="301"/>
    </row>
    <row r="452" spans="1:20" s="31" customFormat="1" outlineLevel="1" x14ac:dyDescent="0.25">
      <c r="A452" s="3"/>
      <c r="B452" s="229" t="s">
        <v>53617</v>
      </c>
      <c r="C452" s="224" t="s">
        <v>53246</v>
      </c>
      <c r="D452" s="308" t="s">
        <v>53618</v>
      </c>
      <c r="E452" s="79" t="s">
        <v>53619</v>
      </c>
      <c r="F452" s="310" t="s">
        <v>56</v>
      </c>
      <c r="G452" s="225">
        <v>15.5</v>
      </c>
      <c r="H452" s="225">
        <v>1.64</v>
      </c>
      <c r="I452" s="35">
        <f t="shared" si="63"/>
        <v>25.419999999999998</v>
      </c>
      <c r="J452" s="34">
        <v>0</v>
      </c>
      <c r="K452" s="35">
        <v>0</v>
      </c>
      <c r="L452" s="35">
        <v>0</v>
      </c>
      <c r="M452" s="35">
        <v>0</v>
      </c>
      <c r="N452" s="39"/>
      <c r="O452" s="213"/>
      <c r="Q452" s="34"/>
      <c r="R452" s="304"/>
      <c r="S452" s="304"/>
      <c r="T452" s="301"/>
    </row>
    <row r="453" spans="1:20" s="31" customFormat="1" ht="31.5" outlineLevel="1" x14ac:dyDescent="0.25">
      <c r="A453" s="3" t="s">
        <v>53241</v>
      </c>
      <c r="B453" s="191" t="s">
        <v>53620</v>
      </c>
      <c r="C453" s="224" t="s">
        <v>53243</v>
      </c>
      <c r="D453" s="338"/>
      <c r="E453" s="79" t="s">
        <v>457</v>
      </c>
      <c r="F453" s="337" t="s">
        <v>43</v>
      </c>
      <c r="G453" s="225">
        <v>1</v>
      </c>
      <c r="H453" s="225">
        <f>T453+(T453*O453)</f>
        <v>52835.706244285713</v>
      </c>
      <c r="I453" s="35">
        <f>G453*H453</f>
        <v>52835.706244285713</v>
      </c>
      <c r="J453" s="34">
        <v>0</v>
      </c>
      <c r="K453" s="35">
        <v>0</v>
      </c>
      <c r="L453" s="35">
        <v>0</v>
      </c>
      <c r="M453" s="35">
        <v>0</v>
      </c>
      <c r="N453" s="39" t="s">
        <v>0</v>
      </c>
      <c r="O453" s="213">
        <f>VLOOKUP(N453,'Reajuste Atual'!$L$19:$M$25,2,FALSE)</f>
        <v>3.1053999999999999</v>
      </c>
      <c r="Q453" s="34">
        <v>18017.73</v>
      </c>
      <c r="R453" s="304">
        <f t="shared" si="60"/>
        <v>12869.807142857144</v>
      </c>
      <c r="S453" s="304">
        <f t="shared" si="61"/>
        <v>13103.803636363637</v>
      </c>
      <c r="T453" s="301">
        <f t="shared" si="62"/>
        <v>12869.807142857144</v>
      </c>
    </row>
    <row r="454" spans="1:20" s="31" customFormat="1" outlineLevel="1" x14ac:dyDescent="0.25">
      <c r="A454" s="3" t="s">
        <v>53241</v>
      </c>
      <c r="B454" s="191" t="s">
        <v>53621</v>
      </c>
      <c r="C454" s="224" t="s">
        <v>53243</v>
      </c>
      <c r="D454" s="231"/>
      <c r="E454" s="79" t="s">
        <v>458</v>
      </c>
      <c r="F454" s="310" t="s">
        <v>56</v>
      </c>
      <c r="G454" s="225">
        <v>160</v>
      </c>
      <c r="H454" s="225">
        <f>T454+(T454*O454)</f>
        <v>372.45022326153151</v>
      </c>
      <c r="I454" s="35">
        <f>G454*H454</f>
        <v>59592.035721845037</v>
      </c>
      <c r="J454" s="34">
        <v>0</v>
      </c>
      <c r="K454" s="35">
        <v>0</v>
      </c>
      <c r="L454" s="35">
        <v>0</v>
      </c>
      <c r="M454" s="35">
        <v>0</v>
      </c>
      <c r="N454" s="39" t="s">
        <v>8</v>
      </c>
      <c r="O454" s="213">
        <f>VLOOKUP(N454,'Reajuste Atual'!$L$19:$M$25,2,FALSE)</f>
        <v>2.6478999999999999</v>
      </c>
      <c r="Q454" s="34">
        <v>142.93985925221199</v>
      </c>
      <c r="R454" s="304">
        <f t="shared" si="60"/>
        <v>102.09989946586572</v>
      </c>
      <c r="S454" s="304">
        <f t="shared" si="61"/>
        <v>103.95626127433599</v>
      </c>
      <c r="T454" s="301">
        <f t="shared" si="62"/>
        <v>102.09989946586572</v>
      </c>
    </row>
    <row r="455" spans="1:20" s="31" customFormat="1" outlineLevel="1" x14ac:dyDescent="0.25">
      <c r="A455" s="3" t="s">
        <v>53241</v>
      </c>
      <c r="B455" s="191" t="s">
        <v>53622</v>
      </c>
      <c r="C455" s="224" t="s">
        <v>53247</v>
      </c>
      <c r="D455" s="308" t="s">
        <v>9583</v>
      </c>
      <c r="E455" s="79" t="s">
        <v>96</v>
      </c>
      <c r="F455" s="337" t="s">
        <v>56</v>
      </c>
      <c r="G455" s="225">
        <v>74.8</v>
      </c>
      <c r="H455" s="309" t="str">
        <f>VLOOKUP(D455,SINAPI!$A$9:$D$7529,4,FALSE)</f>
        <v>31,14</v>
      </c>
      <c r="I455" s="35">
        <f>G455*H455</f>
        <v>2329.2719999999999</v>
      </c>
      <c r="J455" s="34">
        <v>0</v>
      </c>
      <c r="K455" s="35">
        <v>0</v>
      </c>
      <c r="L455" s="35">
        <v>0</v>
      </c>
      <c r="M455" s="35">
        <v>0</v>
      </c>
      <c r="N455" s="39"/>
      <c r="O455" s="213"/>
      <c r="Q455" s="34">
        <v>19.97</v>
      </c>
      <c r="R455" s="304">
        <f t="shared" si="60"/>
        <v>14.264285714285714</v>
      </c>
      <c r="S455" s="304">
        <f t="shared" si="61"/>
        <v>14.523636363636363</v>
      </c>
      <c r="T455" s="301">
        <f t="shared" si="62"/>
        <v>14.264285714285714</v>
      </c>
    </row>
    <row r="456" spans="1:20" s="31" customFormat="1" outlineLevel="1" x14ac:dyDescent="0.25">
      <c r="B456" s="194" t="s">
        <v>459</v>
      </c>
      <c r="C456" s="59"/>
      <c r="D456" s="200"/>
      <c r="E456" s="72" t="s">
        <v>540</v>
      </c>
      <c r="F456" s="73"/>
      <c r="G456" s="53"/>
      <c r="H456" s="55">
        <v>0</v>
      </c>
      <c r="I456" s="53">
        <f>SUM(I457:I459)</f>
        <v>131916.30121658184</v>
      </c>
      <c r="J456" s="34">
        <v>0</v>
      </c>
      <c r="K456" s="35">
        <v>0</v>
      </c>
      <c r="L456" s="35">
        <v>0</v>
      </c>
      <c r="M456" s="35">
        <v>0</v>
      </c>
      <c r="N456" s="56">
        <v>0</v>
      </c>
      <c r="O456" s="216"/>
      <c r="Q456" s="55"/>
      <c r="R456" s="304">
        <f t="shared" si="60"/>
        <v>0</v>
      </c>
      <c r="S456" s="304">
        <f t="shared" si="61"/>
        <v>0</v>
      </c>
      <c r="T456" s="301">
        <f t="shared" si="62"/>
        <v>0</v>
      </c>
    </row>
    <row r="457" spans="1:20" s="31" customFormat="1" outlineLevel="1" x14ac:dyDescent="0.25">
      <c r="A457" s="3" t="s">
        <v>53242</v>
      </c>
      <c r="B457" s="191" t="s">
        <v>460</v>
      </c>
      <c r="C457" s="33" t="s">
        <v>53244</v>
      </c>
      <c r="D457" s="197"/>
      <c r="E457" s="32" t="s">
        <v>53623</v>
      </c>
      <c r="F457" s="57" t="s">
        <v>43</v>
      </c>
      <c r="G457" s="34">
        <v>2.7</v>
      </c>
      <c r="H457" s="34">
        <f>T457+(T457*O457)</f>
        <v>16980.262832</v>
      </c>
      <c r="I457" s="35">
        <f>G457*H457</f>
        <v>45846.709646400006</v>
      </c>
      <c r="J457" s="34">
        <v>0</v>
      </c>
      <c r="K457" s="35">
        <v>0</v>
      </c>
      <c r="L457" s="35">
        <v>0</v>
      </c>
      <c r="M457" s="35">
        <v>0</v>
      </c>
      <c r="N457" s="39" t="s">
        <v>0</v>
      </c>
      <c r="O457" s="213">
        <f>VLOOKUP(N457,'Reajuste Atual'!$L$19:$M$25,2,FALSE)</f>
        <v>3.1053999999999999</v>
      </c>
      <c r="Q457" s="34">
        <v>5687.11</v>
      </c>
      <c r="R457" s="304">
        <f t="shared" si="60"/>
        <v>4062.2214285714285</v>
      </c>
      <c r="S457" s="304">
        <f t="shared" si="61"/>
        <v>4136.08</v>
      </c>
      <c r="T457" s="301">
        <f t="shared" si="62"/>
        <v>4136.08</v>
      </c>
    </row>
    <row r="458" spans="1:20" s="31" customFormat="1" outlineLevel="1" x14ac:dyDescent="0.25">
      <c r="A458" s="3" t="s">
        <v>53242</v>
      </c>
      <c r="B458" s="191" t="s">
        <v>461</v>
      </c>
      <c r="C458" s="33" t="s">
        <v>53244</v>
      </c>
      <c r="D458" s="197"/>
      <c r="E458" s="32" t="s">
        <v>53624</v>
      </c>
      <c r="F458" s="57" t="s">
        <v>43</v>
      </c>
      <c r="G458" s="34">
        <v>2.7</v>
      </c>
      <c r="H458" s="34">
        <f>T458+(T458*O458)</f>
        <v>15888.793723636363</v>
      </c>
      <c r="I458" s="35">
        <f>G458*H458</f>
        <v>42899.743053818187</v>
      </c>
      <c r="J458" s="34">
        <v>1</v>
      </c>
      <c r="K458" s="35">
        <v>57118.720000000001</v>
      </c>
      <c r="L458" s="35">
        <v>0</v>
      </c>
      <c r="M458" s="35">
        <v>0</v>
      </c>
      <c r="N458" s="39" t="s">
        <v>0</v>
      </c>
      <c r="O458" s="213">
        <f>VLOOKUP(N458,'Reajuste Atual'!$L$19:$M$25,2,FALSE)</f>
        <v>3.1053999999999999</v>
      </c>
      <c r="Q458" s="34">
        <v>5321.55</v>
      </c>
      <c r="R458" s="304">
        <f t="shared" si="60"/>
        <v>3801.1071428571431</v>
      </c>
      <c r="S458" s="304">
        <f t="shared" si="61"/>
        <v>3870.2181818181821</v>
      </c>
      <c r="T458" s="301">
        <f t="shared" si="62"/>
        <v>3870.2181818181821</v>
      </c>
    </row>
    <row r="459" spans="1:20" s="31" customFormat="1" outlineLevel="1" x14ac:dyDescent="0.25">
      <c r="A459" s="3" t="s">
        <v>53242</v>
      </c>
      <c r="B459" s="191" t="s">
        <v>462</v>
      </c>
      <c r="C459" s="33" t="s">
        <v>53244</v>
      </c>
      <c r="D459" s="197"/>
      <c r="E459" s="32" t="s">
        <v>53625</v>
      </c>
      <c r="F459" s="57" t="s">
        <v>43</v>
      </c>
      <c r="G459" s="34">
        <v>1</v>
      </c>
      <c r="H459" s="34">
        <f>T459+(T459*O459)</f>
        <v>43169.848516363636</v>
      </c>
      <c r="I459" s="35">
        <f>G459*H459</f>
        <v>43169.848516363636</v>
      </c>
      <c r="J459" s="34">
        <v>1</v>
      </c>
      <c r="K459" s="35">
        <v>19039.57</v>
      </c>
      <c r="L459" s="35">
        <v>0</v>
      </c>
      <c r="M459" s="35">
        <v>0</v>
      </c>
      <c r="N459" s="39" t="s">
        <v>0</v>
      </c>
      <c r="O459" s="213">
        <f>VLOOKUP(N459,'Reajuste Atual'!$L$19:$M$25,2,FALSE)</f>
        <v>3.1053999999999999</v>
      </c>
      <c r="Q459" s="34">
        <v>14458.65</v>
      </c>
      <c r="R459" s="304">
        <f t="shared" si="60"/>
        <v>10327.607142857143</v>
      </c>
      <c r="S459" s="304">
        <f t="shared" si="61"/>
        <v>10515.381818181819</v>
      </c>
      <c r="T459" s="301">
        <f t="shared" si="62"/>
        <v>10515.381818181819</v>
      </c>
    </row>
    <row r="460" spans="1:20" s="31" customFormat="1" outlineLevel="1" x14ac:dyDescent="0.25">
      <c r="B460" s="194" t="s">
        <v>463</v>
      </c>
      <c r="C460" s="59"/>
      <c r="D460" s="200"/>
      <c r="E460" s="51" t="s">
        <v>464</v>
      </c>
      <c r="F460" s="35"/>
      <c r="G460" s="53"/>
      <c r="H460" s="36"/>
      <c r="I460" s="53">
        <f>SUM(I461:I468)</f>
        <v>135615.1470085714</v>
      </c>
      <c r="J460" s="34">
        <v>0</v>
      </c>
      <c r="K460" s="35">
        <v>0</v>
      </c>
      <c r="L460" s="35">
        <v>0</v>
      </c>
      <c r="M460" s="35">
        <v>0</v>
      </c>
      <c r="N460" s="56">
        <v>0</v>
      </c>
      <c r="O460" s="216"/>
      <c r="Q460" s="36"/>
      <c r="R460" s="304">
        <f t="shared" si="60"/>
        <v>0</v>
      </c>
      <c r="S460" s="304">
        <f t="shared" si="61"/>
        <v>0</v>
      </c>
      <c r="T460" s="301">
        <f t="shared" si="62"/>
        <v>0</v>
      </c>
    </row>
    <row r="461" spans="1:20" s="31" customFormat="1" outlineLevel="1" x14ac:dyDescent="0.25">
      <c r="A461" s="3" t="s">
        <v>53241</v>
      </c>
      <c r="B461" s="191" t="s">
        <v>53626</v>
      </c>
      <c r="C461" s="33" t="s">
        <v>53248</v>
      </c>
      <c r="D461" s="308" t="s">
        <v>23458</v>
      </c>
      <c r="E461" s="32" t="s">
        <v>79</v>
      </c>
      <c r="F461" s="33" t="s">
        <v>36</v>
      </c>
      <c r="G461" s="34">
        <v>1274.8800000000001</v>
      </c>
      <c r="H461" s="34">
        <v>5.64</v>
      </c>
      <c r="I461" s="35">
        <f t="shared" ref="I461:I467" si="65">G461*H461</f>
        <v>7190.3231999999998</v>
      </c>
      <c r="J461" s="34">
        <v>0</v>
      </c>
      <c r="K461" s="35">
        <v>0</v>
      </c>
      <c r="L461" s="35">
        <v>0</v>
      </c>
      <c r="M461" s="35">
        <v>0</v>
      </c>
      <c r="N461" s="39"/>
      <c r="O461" s="213"/>
      <c r="Q461" s="34">
        <v>5.54</v>
      </c>
      <c r="R461" s="304">
        <f t="shared" si="60"/>
        <v>3.9571428571428573</v>
      </c>
      <c r="S461" s="304">
        <f t="shared" si="61"/>
        <v>4.0290909090909093</v>
      </c>
      <c r="T461" s="301">
        <f t="shared" si="62"/>
        <v>3.9571428571428573</v>
      </c>
    </row>
    <row r="462" spans="1:20" s="31" customFormat="1" outlineLevel="1" x14ac:dyDescent="0.25">
      <c r="A462" s="3" t="s">
        <v>53241</v>
      </c>
      <c r="B462" s="191" t="s">
        <v>53628</v>
      </c>
      <c r="C462" s="33" t="s">
        <v>53247</v>
      </c>
      <c r="D462" s="308" t="s">
        <v>18023</v>
      </c>
      <c r="E462" s="32" t="s">
        <v>81</v>
      </c>
      <c r="F462" s="33" t="s">
        <v>36</v>
      </c>
      <c r="G462" s="34">
        <v>3886.6000000000004</v>
      </c>
      <c r="H462" s="307" t="s">
        <v>10210</v>
      </c>
      <c r="I462" s="35">
        <f t="shared" si="65"/>
        <v>88614.48000000001</v>
      </c>
      <c r="J462" s="34">
        <v>48</v>
      </c>
      <c r="K462" s="35">
        <v>2305.6454147653444</v>
      </c>
      <c r="L462" s="35">
        <v>0</v>
      </c>
      <c r="M462" s="35">
        <v>0</v>
      </c>
      <c r="N462" s="39"/>
      <c r="O462" s="213"/>
      <c r="Q462" s="34">
        <v>7.41</v>
      </c>
      <c r="R462" s="304">
        <f t="shared" si="60"/>
        <v>5.2928571428571436</v>
      </c>
      <c r="S462" s="304">
        <f t="shared" si="61"/>
        <v>5.3890909090909096</v>
      </c>
      <c r="T462" s="301">
        <f t="shared" si="62"/>
        <v>5.2928571428571436</v>
      </c>
    </row>
    <row r="463" spans="1:20" s="31" customFormat="1" outlineLevel="1" x14ac:dyDescent="0.25">
      <c r="A463" s="3" t="s">
        <v>53241</v>
      </c>
      <c r="B463" s="191" t="s">
        <v>53629</v>
      </c>
      <c r="C463" s="33" t="s">
        <v>53246</v>
      </c>
      <c r="D463" s="306">
        <v>1107890</v>
      </c>
      <c r="E463" s="32" t="s">
        <v>53521</v>
      </c>
      <c r="F463" s="33" t="s">
        <v>36</v>
      </c>
      <c r="G463" s="34">
        <v>0.35000000000002274</v>
      </c>
      <c r="H463" s="34">
        <v>419.35</v>
      </c>
      <c r="I463" s="35">
        <f t="shared" si="65"/>
        <v>146.77250000000953</v>
      </c>
      <c r="J463" s="34">
        <v>128</v>
      </c>
      <c r="K463" s="35">
        <v>4255.8119363904052</v>
      </c>
      <c r="L463" s="35">
        <v>0</v>
      </c>
      <c r="M463" s="35">
        <v>0</v>
      </c>
      <c r="N463" s="39"/>
      <c r="O463" s="213"/>
      <c r="Q463" s="34">
        <v>284.41000000000003</v>
      </c>
      <c r="R463" s="304">
        <f t="shared" si="60"/>
        <v>203.15000000000003</v>
      </c>
      <c r="S463" s="304">
        <f t="shared" si="61"/>
        <v>206.84363636363639</v>
      </c>
      <c r="T463" s="301">
        <f t="shared" si="62"/>
        <v>203.15000000000003</v>
      </c>
    </row>
    <row r="464" spans="1:20" s="31" customFormat="1" outlineLevel="1" x14ac:dyDescent="0.25">
      <c r="A464" s="3" t="s">
        <v>53241</v>
      </c>
      <c r="B464" s="191" t="s">
        <v>53630</v>
      </c>
      <c r="C464" s="33" t="s">
        <v>53246</v>
      </c>
      <c r="D464" s="306" t="s">
        <v>53389</v>
      </c>
      <c r="E464" s="32" t="s">
        <v>53388</v>
      </c>
      <c r="F464" s="33" t="s">
        <v>36</v>
      </c>
      <c r="G464" s="34">
        <v>27.63</v>
      </c>
      <c r="H464" s="34">
        <v>514.17999999999995</v>
      </c>
      <c r="I464" s="35">
        <f t="shared" si="65"/>
        <v>14206.793399999999</v>
      </c>
      <c r="J464" s="34">
        <v>424</v>
      </c>
      <c r="K464" s="35">
        <v>14097.377039293217</v>
      </c>
      <c r="L464" s="35">
        <v>0</v>
      </c>
      <c r="M464" s="35">
        <v>0</v>
      </c>
      <c r="N464" s="39"/>
      <c r="O464" s="213"/>
      <c r="Q464" s="34">
        <v>236.36</v>
      </c>
      <c r="R464" s="304">
        <f t="shared" si="60"/>
        <v>168.82857142857145</v>
      </c>
      <c r="S464" s="304">
        <f t="shared" si="61"/>
        <v>171.89818181818183</v>
      </c>
      <c r="T464" s="301">
        <f t="shared" si="62"/>
        <v>168.82857142857145</v>
      </c>
    </row>
    <row r="465" spans="1:20" s="31" customFormat="1" outlineLevel="1" x14ac:dyDescent="0.25">
      <c r="A465" s="3" t="s">
        <v>53241</v>
      </c>
      <c r="B465" s="191" t="s">
        <v>53631</v>
      </c>
      <c r="C465" s="33" t="s">
        <v>53247</v>
      </c>
      <c r="D465" s="306" t="s">
        <v>8200</v>
      </c>
      <c r="E465" s="32" t="s">
        <v>53391</v>
      </c>
      <c r="F465" s="33" t="s">
        <v>56</v>
      </c>
      <c r="G465" s="34">
        <v>51.879999999999903</v>
      </c>
      <c r="H465" s="307" t="s">
        <v>8202</v>
      </c>
      <c r="I465" s="35">
        <f t="shared" si="65"/>
        <v>2799.4447999999948</v>
      </c>
      <c r="J465" s="34">
        <v>0</v>
      </c>
      <c r="K465" s="35">
        <v>0</v>
      </c>
      <c r="L465" s="35">
        <v>0</v>
      </c>
      <c r="M465" s="35">
        <v>0</v>
      </c>
      <c r="N465" s="39"/>
      <c r="O465" s="213"/>
      <c r="Q465" s="34">
        <v>53.52</v>
      </c>
      <c r="R465" s="304">
        <f t="shared" si="60"/>
        <v>38.228571428571435</v>
      </c>
      <c r="S465" s="304">
        <f t="shared" si="61"/>
        <v>38.923636363636369</v>
      </c>
      <c r="T465" s="301">
        <f t="shared" si="62"/>
        <v>38.228571428571435</v>
      </c>
    </row>
    <row r="466" spans="1:20" s="31" customFormat="1" outlineLevel="1" x14ac:dyDescent="0.25">
      <c r="A466" s="3" t="s">
        <v>53241</v>
      </c>
      <c r="B466" s="191" t="s">
        <v>53632</v>
      </c>
      <c r="C466" s="33" t="s">
        <v>53247</v>
      </c>
      <c r="D466" s="306" t="s">
        <v>8905</v>
      </c>
      <c r="E466" s="32" t="s">
        <v>53528</v>
      </c>
      <c r="F466" s="33" t="s">
        <v>53394</v>
      </c>
      <c r="G466" s="34">
        <v>204.10999999999694</v>
      </c>
      <c r="H466" s="307" t="s">
        <v>8881</v>
      </c>
      <c r="I466" s="35">
        <f t="shared" si="65"/>
        <v>2655.4710999999602</v>
      </c>
      <c r="J466" s="34">
        <v>0</v>
      </c>
      <c r="K466" s="35">
        <v>0</v>
      </c>
      <c r="L466" s="35">
        <v>0</v>
      </c>
      <c r="M466" s="35">
        <v>0</v>
      </c>
      <c r="N466" s="39"/>
      <c r="O466" s="213"/>
      <c r="Q466" s="34">
        <v>3.87</v>
      </c>
      <c r="R466" s="304">
        <f t="shared" si="60"/>
        <v>2.7642857142857147</v>
      </c>
      <c r="S466" s="304">
        <f t="shared" si="61"/>
        <v>2.8145454545454545</v>
      </c>
      <c r="T466" s="301">
        <f t="shared" si="62"/>
        <v>2.7642857142857147</v>
      </c>
    </row>
    <row r="467" spans="1:20" s="31" customFormat="1" outlineLevel="1" x14ac:dyDescent="0.25">
      <c r="A467" s="3" t="s">
        <v>53241</v>
      </c>
      <c r="B467" s="191" t="s">
        <v>53633</v>
      </c>
      <c r="C467" s="33" t="s">
        <v>53248</v>
      </c>
      <c r="D467" s="306" t="s">
        <v>23936</v>
      </c>
      <c r="E467" s="32" t="s">
        <v>53634</v>
      </c>
      <c r="F467" s="33" t="s">
        <v>36</v>
      </c>
      <c r="G467" s="34">
        <v>19.699999999999989</v>
      </c>
      <c r="H467" s="34">
        <v>61.2</v>
      </c>
      <c r="I467" s="35">
        <f t="shared" si="65"/>
        <v>1205.6399999999994</v>
      </c>
      <c r="J467" s="34">
        <v>0</v>
      </c>
      <c r="K467" s="35">
        <v>0</v>
      </c>
      <c r="L467" s="35">
        <v>0</v>
      </c>
      <c r="M467" s="35">
        <v>0</v>
      </c>
      <c r="N467" s="39"/>
      <c r="O467" s="213"/>
      <c r="Q467" s="34">
        <v>27.72</v>
      </c>
      <c r="R467" s="304">
        <f t="shared" si="60"/>
        <v>19.8</v>
      </c>
      <c r="S467" s="304">
        <f t="shared" si="61"/>
        <v>20.16</v>
      </c>
      <c r="T467" s="301">
        <f t="shared" si="62"/>
        <v>19.8</v>
      </c>
    </row>
    <row r="468" spans="1:20" s="31" customFormat="1" ht="31.5" outlineLevel="1" x14ac:dyDescent="0.25">
      <c r="A468" s="3" t="s">
        <v>53241</v>
      </c>
      <c r="B468" s="191" t="s">
        <v>53635</v>
      </c>
      <c r="C468" s="224" t="s">
        <v>53243</v>
      </c>
      <c r="D468" s="231"/>
      <c r="E468" s="79" t="s">
        <v>465</v>
      </c>
      <c r="F468" s="311" t="s">
        <v>43</v>
      </c>
      <c r="G468" s="225">
        <v>1</v>
      </c>
      <c r="H468" s="225">
        <f>T468+(T468*O468)</f>
        <v>18796.222008571429</v>
      </c>
      <c r="I468" s="35">
        <f>G468*H468</f>
        <v>18796.222008571429</v>
      </c>
      <c r="J468" s="34">
        <v>0</v>
      </c>
      <c r="K468" s="35">
        <v>0</v>
      </c>
      <c r="L468" s="35">
        <v>0</v>
      </c>
      <c r="M468" s="35">
        <v>0</v>
      </c>
      <c r="N468" s="39" t="s">
        <v>0</v>
      </c>
      <c r="O468" s="213">
        <f>VLOOKUP(N468,'Reajuste Atual'!$L$19:$M$25,2,FALSE)</f>
        <v>3.1053999999999999</v>
      </c>
      <c r="Q468" s="34">
        <v>6409.78</v>
      </c>
      <c r="R468" s="304">
        <f t="shared" ref="R468:R524" si="66">Q468/($R$16+1)</f>
        <v>4578.4142857142861</v>
      </c>
      <c r="S468" s="304">
        <f t="shared" ref="S468:S524" si="67">Q468/($S$16+1)</f>
        <v>4661.6581818181812</v>
      </c>
      <c r="T468" s="301">
        <f t="shared" ref="T468:T524" si="68">IF(A468="S",R468,S468)</f>
        <v>4578.4142857142861</v>
      </c>
    </row>
    <row r="469" spans="1:20" s="31" customFormat="1" outlineLevel="1" x14ac:dyDescent="0.25">
      <c r="B469" s="193" t="s">
        <v>467</v>
      </c>
      <c r="C469" s="63"/>
      <c r="D469" s="199"/>
      <c r="E469" s="45" t="s">
        <v>53843</v>
      </c>
      <c r="F469" s="62"/>
      <c r="G469" s="47"/>
      <c r="H469" s="47"/>
      <c r="I469" s="47">
        <f>I470</f>
        <v>69209.455573585583</v>
      </c>
      <c r="J469" s="34">
        <v>0</v>
      </c>
      <c r="K469" s="35">
        <v>0</v>
      </c>
      <c r="L469" s="35">
        <v>0</v>
      </c>
      <c r="M469" s="35">
        <v>0</v>
      </c>
      <c r="N469" s="48">
        <v>0</v>
      </c>
      <c r="O469" s="215"/>
      <c r="Q469" s="47"/>
      <c r="R469" s="304">
        <f t="shared" si="66"/>
        <v>0</v>
      </c>
      <c r="S469" s="304">
        <f t="shared" si="67"/>
        <v>0</v>
      </c>
      <c r="T469" s="301">
        <f t="shared" si="68"/>
        <v>0</v>
      </c>
    </row>
    <row r="470" spans="1:20" s="31" customFormat="1" outlineLevel="1" x14ac:dyDescent="0.25">
      <c r="B470" s="194" t="s">
        <v>468</v>
      </c>
      <c r="C470" s="59"/>
      <c r="D470" s="200"/>
      <c r="E470" s="72" t="s">
        <v>53500</v>
      </c>
      <c r="F470" s="52"/>
      <c r="G470" s="55"/>
      <c r="H470" s="55"/>
      <c r="I470" s="53">
        <f>SUM(I471:I487)</f>
        <v>69209.455573585583</v>
      </c>
      <c r="J470" s="34">
        <v>0</v>
      </c>
      <c r="K470" s="35">
        <v>0</v>
      </c>
      <c r="L470" s="35">
        <v>0</v>
      </c>
      <c r="M470" s="35">
        <v>0</v>
      </c>
      <c r="N470" s="56">
        <v>0</v>
      </c>
      <c r="O470" s="216"/>
      <c r="Q470" s="55"/>
      <c r="R470" s="304">
        <f t="shared" si="66"/>
        <v>0</v>
      </c>
      <c r="S470" s="304">
        <f t="shared" si="67"/>
        <v>0</v>
      </c>
      <c r="T470" s="301">
        <f t="shared" si="68"/>
        <v>0</v>
      </c>
    </row>
    <row r="471" spans="1:20" s="31" customFormat="1" ht="31.5" outlineLevel="1" x14ac:dyDescent="0.25">
      <c r="A471" s="3" t="s">
        <v>53241</v>
      </c>
      <c r="B471" s="191" t="s">
        <v>469</v>
      </c>
      <c r="C471" s="33" t="s">
        <v>53243</v>
      </c>
      <c r="D471" s="197"/>
      <c r="E471" s="32" t="s">
        <v>1080</v>
      </c>
      <c r="F471" s="33" t="s">
        <v>36</v>
      </c>
      <c r="G471" s="34">
        <v>449.16599999999744</v>
      </c>
      <c r="H471" s="34">
        <f>T471+(T471*O471)</f>
        <v>23.910074999999999</v>
      </c>
      <c r="I471" s="35">
        <f t="shared" ref="I471:I487" si="69">G471*H471</f>
        <v>10739.592747449939</v>
      </c>
      <c r="J471" s="34">
        <v>0</v>
      </c>
      <c r="K471" s="35">
        <v>0</v>
      </c>
      <c r="L471" s="35">
        <v>0</v>
      </c>
      <c r="M471" s="35">
        <v>0</v>
      </c>
      <c r="N471" s="39" t="s">
        <v>7</v>
      </c>
      <c r="O471" s="213">
        <f>VLOOKUP(N471,'Reajuste Atual'!$L$19:$M$25,2,FALSE)</f>
        <v>2.4544999999999999</v>
      </c>
      <c r="Q471" s="34">
        <v>9.69</v>
      </c>
      <c r="R471" s="304">
        <f t="shared" si="66"/>
        <v>6.9214285714285717</v>
      </c>
      <c r="S471" s="304">
        <f t="shared" si="67"/>
        <v>7.0472727272727269</v>
      </c>
      <c r="T471" s="301">
        <f t="shared" si="68"/>
        <v>6.9214285714285717</v>
      </c>
    </row>
    <row r="472" spans="1:20" s="31" customFormat="1" outlineLevel="1" x14ac:dyDescent="0.25">
      <c r="A472" s="3" t="s">
        <v>53241</v>
      </c>
      <c r="B472" s="191" t="s">
        <v>470</v>
      </c>
      <c r="C472" s="33" t="s">
        <v>53246</v>
      </c>
      <c r="D472" s="306">
        <v>1107890</v>
      </c>
      <c r="E472" s="32" t="s">
        <v>53388</v>
      </c>
      <c r="F472" s="33" t="s">
        <v>36</v>
      </c>
      <c r="G472" s="34">
        <v>0.70999999999997243</v>
      </c>
      <c r="H472" s="34">
        <v>419.35</v>
      </c>
      <c r="I472" s="35">
        <f t="shared" si="69"/>
        <v>297.73849999998845</v>
      </c>
      <c r="J472" s="34">
        <v>0</v>
      </c>
      <c r="K472" s="35">
        <v>0</v>
      </c>
      <c r="L472" s="35">
        <v>0</v>
      </c>
      <c r="M472" s="35">
        <v>0</v>
      </c>
      <c r="N472" s="39"/>
      <c r="O472" s="213"/>
      <c r="Q472" s="34">
        <v>236.36</v>
      </c>
      <c r="R472" s="304">
        <f t="shared" si="66"/>
        <v>168.82857142857145</v>
      </c>
      <c r="S472" s="304">
        <f t="shared" si="67"/>
        <v>171.89818181818183</v>
      </c>
      <c r="T472" s="301">
        <f t="shared" si="68"/>
        <v>168.82857142857145</v>
      </c>
    </row>
    <row r="473" spans="1:20" s="31" customFormat="1" outlineLevel="1" x14ac:dyDescent="0.25">
      <c r="A473" s="3" t="s">
        <v>53241</v>
      </c>
      <c r="B473" s="191" t="s">
        <v>471</v>
      </c>
      <c r="C473" s="33" t="s">
        <v>53246</v>
      </c>
      <c r="D473" s="306" t="s">
        <v>53389</v>
      </c>
      <c r="E473" s="32" t="s">
        <v>53521</v>
      </c>
      <c r="F473" s="33" t="s">
        <v>36</v>
      </c>
      <c r="G473" s="34">
        <v>4.9999999999954525E-2</v>
      </c>
      <c r="H473" s="34">
        <v>514.17999999999995</v>
      </c>
      <c r="I473" s="35">
        <f t="shared" si="69"/>
        <v>25.708999999976616</v>
      </c>
      <c r="J473" s="34">
        <v>0</v>
      </c>
      <c r="K473" s="35">
        <v>0</v>
      </c>
      <c r="L473" s="35">
        <v>0</v>
      </c>
      <c r="M473" s="35">
        <v>0</v>
      </c>
      <c r="N473" s="39"/>
      <c r="O473" s="213"/>
      <c r="Q473" s="34">
        <v>284.41000000000003</v>
      </c>
      <c r="R473" s="304">
        <f t="shared" si="66"/>
        <v>203.15000000000003</v>
      </c>
      <c r="S473" s="304">
        <f t="shared" si="67"/>
        <v>206.84363636363639</v>
      </c>
      <c r="T473" s="301">
        <f t="shared" si="68"/>
        <v>203.15000000000003</v>
      </c>
    </row>
    <row r="474" spans="1:20" s="31" customFormat="1" outlineLevel="1" x14ac:dyDescent="0.25">
      <c r="A474" s="3" t="s">
        <v>53241</v>
      </c>
      <c r="B474" s="191" t="s">
        <v>472</v>
      </c>
      <c r="C474" s="33" t="s">
        <v>53247</v>
      </c>
      <c r="D474" s="306" t="s">
        <v>8200</v>
      </c>
      <c r="E474" s="32" t="s">
        <v>53391</v>
      </c>
      <c r="F474" s="33" t="s">
        <v>56</v>
      </c>
      <c r="G474" s="34">
        <v>5.9999999999997726</v>
      </c>
      <c r="H474" s="307" t="s">
        <v>8202</v>
      </c>
      <c r="I474" s="35">
        <f t="shared" si="69"/>
        <v>323.75999999998771</v>
      </c>
      <c r="J474" s="34">
        <v>0</v>
      </c>
      <c r="K474" s="35">
        <v>0</v>
      </c>
      <c r="L474" s="35">
        <v>0</v>
      </c>
      <c r="M474" s="35">
        <v>0</v>
      </c>
      <c r="N474" s="39"/>
      <c r="O474" s="213"/>
      <c r="Q474" s="34">
        <v>53.52</v>
      </c>
      <c r="R474" s="304">
        <f t="shared" si="66"/>
        <v>38.228571428571435</v>
      </c>
      <c r="S474" s="304">
        <f t="shared" si="67"/>
        <v>38.923636363636369</v>
      </c>
      <c r="T474" s="301">
        <f t="shared" si="68"/>
        <v>38.228571428571435</v>
      </c>
    </row>
    <row r="475" spans="1:20" s="31" customFormat="1" outlineLevel="1" x14ac:dyDescent="0.25">
      <c r="A475" s="3" t="s">
        <v>53241</v>
      </c>
      <c r="B475" s="191" t="s">
        <v>53544</v>
      </c>
      <c r="C475" s="33" t="s">
        <v>53247</v>
      </c>
      <c r="D475" s="306" t="s">
        <v>8905</v>
      </c>
      <c r="E475" s="32" t="s">
        <v>53528</v>
      </c>
      <c r="F475" s="33" t="s">
        <v>53564</v>
      </c>
      <c r="G475" s="34">
        <v>52.169999999998254</v>
      </c>
      <c r="H475" s="307" t="s">
        <v>8881</v>
      </c>
      <c r="I475" s="35">
        <f t="shared" si="69"/>
        <v>678.73169999997731</v>
      </c>
      <c r="J475" s="34">
        <v>0</v>
      </c>
      <c r="K475" s="35">
        <v>0</v>
      </c>
      <c r="L475" s="35">
        <v>0</v>
      </c>
      <c r="M475" s="35">
        <v>0</v>
      </c>
      <c r="N475" s="39"/>
      <c r="O475" s="213"/>
      <c r="Q475" s="34">
        <v>3.87</v>
      </c>
      <c r="R475" s="304">
        <f t="shared" si="66"/>
        <v>2.7642857142857147</v>
      </c>
      <c r="S475" s="304">
        <f t="shared" si="67"/>
        <v>2.8145454545454545</v>
      </c>
      <c r="T475" s="301">
        <f t="shared" si="68"/>
        <v>2.7642857142857147</v>
      </c>
    </row>
    <row r="476" spans="1:20" s="31" customFormat="1" outlineLevel="1" x14ac:dyDescent="0.25">
      <c r="A476" s="3" t="s">
        <v>53241</v>
      </c>
      <c r="B476" s="191" t="s">
        <v>53637</v>
      </c>
      <c r="C476" s="33" t="s">
        <v>53243</v>
      </c>
      <c r="D476" s="197"/>
      <c r="E476" s="32" t="s">
        <v>53844</v>
      </c>
      <c r="F476" s="33" t="s">
        <v>56</v>
      </c>
      <c r="G476" s="34">
        <v>1.08</v>
      </c>
      <c r="H476" s="34">
        <f>T476+(T476*O476)</f>
        <v>371.66797142857143</v>
      </c>
      <c r="I476" s="35">
        <f t="shared" si="69"/>
        <v>401.40140914285718</v>
      </c>
      <c r="J476" s="34">
        <v>0</v>
      </c>
      <c r="K476" s="35">
        <v>0</v>
      </c>
      <c r="L476" s="35">
        <v>0</v>
      </c>
      <c r="M476" s="35">
        <v>0</v>
      </c>
      <c r="N476" s="39" t="s">
        <v>6</v>
      </c>
      <c r="O476" s="213">
        <f>VLOOKUP(N476,'Reajuste Atual'!$L$19:$M$25,2,FALSE)</f>
        <v>3.5459999999999998</v>
      </c>
      <c r="Q476" s="34">
        <v>114.46</v>
      </c>
      <c r="R476" s="304">
        <f t="shared" si="66"/>
        <v>81.757142857142853</v>
      </c>
      <c r="S476" s="304">
        <f t="shared" si="67"/>
        <v>83.243636363636355</v>
      </c>
      <c r="T476" s="301">
        <f t="shared" si="68"/>
        <v>81.757142857142853</v>
      </c>
    </row>
    <row r="477" spans="1:20" s="31" customFormat="1" outlineLevel="1" x14ac:dyDescent="0.25">
      <c r="A477" s="3" t="s">
        <v>53241</v>
      </c>
      <c r="B477" s="191" t="s">
        <v>53638</v>
      </c>
      <c r="C477" s="33" t="s">
        <v>53248</v>
      </c>
      <c r="D477" s="308" t="s">
        <v>25545</v>
      </c>
      <c r="E477" s="32" t="s">
        <v>424</v>
      </c>
      <c r="F477" s="33" t="s">
        <v>83</v>
      </c>
      <c r="G477" s="34">
        <v>58.8</v>
      </c>
      <c r="H477" s="34">
        <v>39.18</v>
      </c>
      <c r="I477" s="35">
        <f t="shared" si="69"/>
        <v>2303.7839999999997</v>
      </c>
      <c r="J477" s="34">
        <v>0</v>
      </c>
      <c r="K477" s="35">
        <v>0</v>
      </c>
      <c r="L477" s="35">
        <v>0</v>
      </c>
      <c r="M477" s="35">
        <v>0</v>
      </c>
      <c r="N477" s="39"/>
      <c r="O477" s="213"/>
      <c r="Q477" s="34">
        <v>10.59</v>
      </c>
      <c r="R477" s="304">
        <f t="shared" si="66"/>
        <v>7.5642857142857149</v>
      </c>
      <c r="S477" s="304">
        <f t="shared" si="67"/>
        <v>7.7018181818181821</v>
      </c>
      <c r="T477" s="301">
        <f t="shared" si="68"/>
        <v>7.5642857142857149</v>
      </c>
    </row>
    <row r="478" spans="1:20" s="31" customFormat="1" outlineLevel="1" x14ac:dyDescent="0.25">
      <c r="A478" s="3" t="s">
        <v>53241</v>
      </c>
      <c r="B478" s="191" t="s">
        <v>53639</v>
      </c>
      <c r="C478" s="224" t="s">
        <v>53248</v>
      </c>
      <c r="D478" s="308" t="s">
        <v>26355</v>
      </c>
      <c r="E478" s="32" t="s">
        <v>456</v>
      </c>
      <c r="F478" s="33" t="s">
        <v>83</v>
      </c>
      <c r="G478" s="34">
        <v>40.447999999999979</v>
      </c>
      <c r="H478" s="34">
        <v>335.87</v>
      </c>
      <c r="I478" s="35">
        <f t="shared" si="69"/>
        <v>13585.269759999994</v>
      </c>
      <c r="J478" s="34">
        <v>0</v>
      </c>
      <c r="K478" s="35">
        <v>0</v>
      </c>
      <c r="L478" s="35">
        <v>0</v>
      </c>
      <c r="M478" s="35">
        <v>0</v>
      </c>
      <c r="N478" s="39"/>
      <c r="O478" s="213"/>
      <c r="Q478" s="34">
        <v>90.52</v>
      </c>
      <c r="R478" s="304">
        <f t="shared" si="66"/>
        <v>64.657142857142858</v>
      </c>
      <c r="S478" s="304">
        <f t="shared" si="67"/>
        <v>65.832727272727269</v>
      </c>
      <c r="T478" s="301">
        <f t="shared" si="68"/>
        <v>64.657142857142858</v>
      </c>
    </row>
    <row r="479" spans="1:20" s="31" customFormat="1" outlineLevel="1" x14ac:dyDescent="0.25">
      <c r="A479" s="3" t="s">
        <v>53241</v>
      </c>
      <c r="B479" s="191" t="s">
        <v>53640</v>
      </c>
      <c r="C479" s="33" t="s">
        <v>53243</v>
      </c>
      <c r="D479" s="197"/>
      <c r="E479" s="32" t="s">
        <v>53845</v>
      </c>
      <c r="F479" s="33" t="s">
        <v>53394</v>
      </c>
      <c r="G479" s="34">
        <v>7.3600000000001273</v>
      </c>
      <c r="H479" s="34">
        <f>T479+(T479*O479)</f>
        <v>17.826814285714285</v>
      </c>
      <c r="I479" s="35">
        <f t="shared" si="69"/>
        <v>131.20535314285939</v>
      </c>
      <c r="J479" s="34">
        <v>0</v>
      </c>
      <c r="K479" s="35">
        <v>0</v>
      </c>
      <c r="L479" s="35">
        <v>0</v>
      </c>
      <c r="M479" s="35">
        <v>0</v>
      </c>
      <c r="N479" s="39" t="s">
        <v>6</v>
      </c>
      <c r="O479" s="213">
        <f>VLOOKUP(N479,'Reajuste Atual'!$L$19:$M$25,2,FALSE)</f>
        <v>3.5459999999999998</v>
      </c>
      <c r="Q479" s="34">
        <v>5.49</v>
      </c>
      <c r="R479" s="304">
        <f t="shared" si="66"/>
        <v>3.9214285714285717</v>
      </c>
      <c r="S479" s="304">
        <f t="shared" si="67"/>
        <v>3.9927272727272727</v>
      </c>
      <c r="T479" s="301">
        <f t="shared" si="68"/>
        <v>3.9214285714285717</v>
      </c>
    </row>
    <row r="480" spans="1:20" s="31" customFormat="1" outlineLevel="1" x14ac:dyDescent="0.25">
      <c r="A480" s="3" t="s">
        <v>53241</v>
      </c>
      <c r="B480" s="191" t="s">
        <v>53641</v>
      </c>
      <c r="C480" s="33" t="s">
        <v>53243</v>
      </c>
      <c r="D480" s="197"/>
      <c r="E480" s="32" t="s">
        <v>53846</v>
      </c>
      <c r="F480" s="33" t="s">
        <v>53394</v>
      </c>
      <c r="G480" s="34">
        <v>223.43999999999997</v>
      </c>
      <c r="H480" s="34">
        <f>T480+(T480*O480)</f>
        <v>19.645214285714282</v>
      </c>
      <c r="I480" s="35">
        <f t="shared" si="69"/>
        <v>4389.5266799999981</v>
      </c>
      <c r="J480" s="34">
        <v>0</v>
      </c>
      <c r="K480" s="35">
        <v>0</v>
      </c>
      <c r="L480" s="35">
        <v>0</v>
      </c>
      <c r="M480" s="35">
        <v>0</v>
      </c>
      <c r="N480" s="39" t="s">
        <v>6</v>
      </c>
      <c r="O480" s="213">
        <f>VLOOKUP(N480,'Reajuste Atual'!$L$19:$M$25,2,FALSE)</f>
        <v>3.5459999999999998</v>
      </c>
      <c r="Q480" s="34">
        <v>6.05</v>
      </c>
      <c r="R480" s="304">
        <f t="shared" si="66"/>
        <v>4.3214285714285712</v>
      </c>
      <c r="S480" s="304">
        <f t="shared" si="67"/>
        <v>4.3999999999999995</v>
      </c>
      <c r="T480" s="301">
        <f t="shared" si="68"/>
        <v>4.3214285714285712</v>
      </c>
    </row>
    <row r="481" spans="1:20" s="31" customFormat="1" outlineLevel="1" x14ac:dyDescent="0.25">
      <c r="A481" s="3" t="s">
        <v>53241</v>
      </c>
      <c r="B481" s="191" t="s">
        <v>53642</v>
      </c>
      <c r="C481" s="33" t="s">
        <v>53247</v>
      </c>
      <c r="D481" s="308" t="s">
        <v>9613</v>
      </c>
      <c r="E481" s="32" t="s">
        <v>53847</v>
      </c>
      <c r="F481" s="33" t="s">
        <v>56</v>
      </c>
      <c r="G481" s="34">
        <v>273.19600000000003</v>
      </c>
      <c r="H481" s="307" t="s">
        <v>9615</v>
      </c>
      <c r="I481" s="35">
        <f t="shared" si="69"/>
        <v>13793.666040000002</v>
      </c>
      <c r="J481" s="34">
        <v>0</v>
      </c>
      <c r="K481" s="35">
        <v>0</v>
      </c>
      <c r="L481" s="35">
        <v>0</v>
      </c>
      <c r="M481" s="35">
        <v>0</v>
      </c>
      <c r="N481" s="39"/>
      <c r="O481" s="213"/>
      <c r="Q481" s="34">
        <v>22.7</v>
      </c>
      <c r="R481" s="304">
        <f t="shared" si="66"/>
        <v>16.214285714285715</v>
      </c>
      <c r="S481" s="304">
        <f t="shared" si="67"/>
        <v>16.509090909090908</v>
      </c>
      <c r="T481" s="301">
        <f t="shared" si="68"/>
        <v>16.214285714285715</v>
      </c>
    </row>
    <row r="482" spans="1:20" s="31" customFormat="1" outlineLevel="1" x14ac:dyDescent="0.25">
      <c r="A482" s="3" t="s">
        <v>53241</v>
      </c>
      <c r="B482" s="191" t="s">
        <v>53643</v>
      </c>
      <c r="C482" s="33" t="s">
        <v>53248</v>
      </c>
      <c r="D482" s="308" t="s">
        <v>23458</v>
      </c>
      <c r="E482" s="32" t="s">
        <v>79</v>
      </c>
      <c r="F482" s="33" t="s">
        <v>36</v>
      </c>
      <c r="G482" s="34">
        <v>1.999999999998181E-2</v>
      </c>
      <c r="H482" s="34">
        <v>5.64</v>
      </c>
      <c r="I482" s="35">
        <f t="shared" si="69"/>
        <v>0.1127999999998974</v>
      </c>
      <c r="J482" s="34">
        <v>0</v>
      </c>
      <c r="K482" s="35">
        <v>0</v>
      </c>
      <c r="L482" s="35">
        <v>0</v>
      </c>
      <c r="M482" s="35">
        <v>0</v>
      </c>
      <c r="N482" s="39"/>
      <c r="O482" s="213"/>
      <c r="Q482" s="34">
        <v>5.54</v>
      </c>
      <c r="R482" s="304">
        <f t="shared" si="66"/>
        <v>3.9571428571428573</v>
      </c>
      <c r="S482" s="304">
        <f t="shared" si="67"/>
        <v>4.0290909090909093</v>
      </c>
      <c r="T482" s="301">
        <f t="shared" si="68"/>
        <v>3.9571428571428573</v>
      </c>
    </row>
    <row r="483" spans="1:20" s="31" customFormat="1" outlineLevel="1" x14ac:dyDescent="0.25">
      <c r="A483" s="3" t="s">
        <v>53241</v>
      </c>
      <c r="B483" s="191" t="s">
        <v>53644</v>
      </c>
      <c r="C483" s="33" t="s">
        <v>53247</v>
      </c>
      <c r="D483" s="308" t="s">
        <v>18023</v>
      </c>
      <c r="E483" s="32" t="s">
        <v>81</v>
      </c>
      <c r="F483" s="33" t="s">
        <v>36</v>
      </c>
      <c r="G483" s="34">
        <v>172.13</v>
      </c>
      <c r="H483" s="307" t="s">
        <v>10210</v>
      </c>
      <c r="I483" s="35">
        <f t="shared" si="69"/>
        <v>3924.5639999999999</v>
      </c>
      <c r="J483" s="34">
        <v>0</v>
      </c>
      <c r="K483" s="35">
        <v>0</v>
      </c>
      <c r="L483" s="35">
        <v>0</v>
      </c>
      <c r="M483" s="35">
        <v>0</v>
      </c>
      <c r="N483" s="39"/>
      <c r="O483" s="213"/>
      <c r="Q483" s="34">
        <v>7.41</v>
      </c>
      <c r="R483" s="304">
        <f t="shared" si="66"/>
        <v>5.2928571428571436</v>
      </c>
      <c r="S483" s="304">
        <f t="shared" si="67"/>
        <v>5.3890909090909096</v>
      </c>
      <c r="T483" s="301">
        <f t="shared" si="68"/>
        <v>5.2928571428571436</v>
      </c>
    </row>
    <row r="484" spans="1:20" s="31" customFormat="1" outlineLevel="1" x14ac:dyDescent="0.25">
      <c r="A484" s="3" t="s">
        <v>53241</v>
      </c>
      <c r="B484" s="191" t="s">
        <v>53645</v>
      </c>
      <c r="C484" s="33" t="s">
        <v>53243</v>
      </c>
      <c r="D484" s="197"/>
      <c r="E484" s="32" t="s">
        <v>53848</v>
      </c>
      <c r="F484" s="33" t="s">
        <v>36</v>
      </c>
      <c r="G484" s="34">
        <v>545.29</v>
      </c>
      <c r="H484" s="34">
        <f>T484+(T484*O484)</f>
        <v>28.499625000000009</v>
      </c>
      <c r="I484" s="35">
        <f t="shared" si="69"/>
        <v>15540.560516250003</v>
      </c>
      <c r="J484" s="34">
        <v>0</v>
      </c>
      <c r="K484" s="35">
        <v>0</v>
      </c>
      <c r="L484" s="35">
        <v>0</v>
      </c>
      <c r="M484" s="35">
        <v>0</v>
      </c>
      <c r="N484" s="39" t="s">
        <v>7</v>
      </c>
      <c r="O484" s="213">
        <f>VLOOKUP(N484,'Reajuste Atual'!$L$19:$M$25,2,FALSE)</f>
        <v>2.4544999999999999</v>
      </c>
      <c r="Q484" s="34">
        <v>11.55</v>
      </c>
      <c r="R484" s="304">
        <f t="shared" si="66"/>
        <v>8.2500000000000018</v>
      </c>
      <c r="S484" s="304">
        <f t="shared" si="67"/>
        <v>8.4</v>
      </c>
      <c r="T484" s="301">
        <f t="shared" si="68"/>
        <v>8.2500000000000018</v>
      </c>
    </row>
    <row r="485" spans="1:20" s="31" customFormat="1" outlineLevel="1" x14ac:dyDescent="0.25">
      <c r="A485" s="3" t="s">
        <v>53241</v>
      </c>
      <c r="B485" s="191" t="s">
        <v>53849</v>
      </c>
      <c r="C485" s="33" t="s">
        <v>53243</v>
      </c>
      <c r="D485" s="416"/>
      <c r="E485" s="32" t="s">
        <v>430</v>
      </c>
      <c r="F485" s="422" t="s">
        <v>83</v>
      </c>
      <c r="G485" s="34">
        <v>49.239999999999995</v>
      </c>
      <c r="H485" s="34">
        <f>T485+(T485*O485)</f>
        <v>48.648990000000005</v>
      </c>
      <c r="I485" s="35">
        <f t="shared" si="69"/>
        <v>2395.4762676</v>
      </c>
      <c r="J485" s="34">
        <v>0</v>
      </c>
      <c r="K485" s="35">
        <v>0</v>
      </c>
      <c r="L485" s="35">
        <v>0</v>
      </c>
      <c r="M485" s="35">
        <v>0</v>
      </c>
      <c r="N485" s="39" t="s">
        <v>0</v>
      </c>
      <c r="O485" s="213">
        <f>VLOOKUP(N485,'Reajuste Atual'!$L$19:$M$25,2,FALSE)</f>
        <v>3.1053999999999999</v>
      </c>
      <c r="Q485" s="34">
        <v>16.59</v>
      </c>
      <c r="R485" s="304">
        <f t="shared" si="66"/>
        <v>11.850000000000001</v>
      </c>
      <c r="S485" s="304">
        <f t="shared" si="67"/>
        <v>12.065454545454545</v>
      </c>
      <c r="T485" s="301">
        <f t="shared" si="68"/>
        <v>11.850000000000001</v>
      </c>
    </row>
    <row r="486" spans="1:20" s="31" customFormat="1" outlineLevel="1" x14ac:dyDescent="0.25">
      <c r="A486" s="3" t="s">
        <v>53241</v>
      </c>
      <c r="B486" s="191" t="s">
        <v>53850</v>
      </c>
      <c r="C486" s="33" t="s">
        <v>53246</v>
      </c>
      <c r="D486" s="306" t="s">
        <v>53389</v>
      </c>
      <c r="E486" s="32" t="s">
        <v>53442</v>
      </c>
      <c r="F486" s="33" t="s">
        <v>36</v>
      </c>
      <c r="G486" s="34">
        <v>0.16000000000000014</v>
      </c>
      <c r="H486" s="34">
        <v>514.17999999999995</v>
      </c>
      <c r="I486" s="35">
        <f t="shared" si="69"/>
        <v>82.26880000000007</v>
      </c>
      <c r="J486" s="34">
        <v>0</v>
      </c>
      <c r="K486" s="35">
        <v>0</v>
      </c>
      <c r="L486" s="35">
        <v>0</v>
      </c>
      <c r="M486" s="35">
        <v>0</v>
      </c>
      <c r="N486" s="39"/>
      <c r="O486" s="213"/>
      <c r="Q486" s="34">
        <v>271.56</v>
      </c>
      <c r="R486" s="304">
        <f t="shared" si="66"/>
        <v>193.97142857142859</v>
      </c>
      <c r="S486" s="304">
        <f t="shared" si="67"/>
        <v>197.49818181818182</v>
      </c>
      <c r="T486" s="301">
        <f t="shared" si="68"/>
        <v>193.97142857142859</v>
      </c>
    </row>
    <row r="487" spans="1:20" s="31" customFormat="1" outlineLevel="1" x14ac:dyDescent="0.25">
      <c r="A487" s="3" t="s">
        <v>53241</v>
      </c>
      <c r="B487" s="191" t="s">
        <v>53851</v>
      </c>
      <c r="C487" s="33" t="s">
        <v>53248</v>
      </c>
      <c r="D487" s="306" t="s">
        <v>23936</v>
      </c>
      <c r="E487" s="32" t="s">
        <v>53634</v>
      </c>
      <c r="F487" s="33" t="s">
        <v>36</v>
      </c>
      <c r="G487" s="34">
        <v>9.7400000000000091</v>
      </c>
      <c r="H487" s="34">
        <v>61.2</v>
      </c>
      <c r="I487" s="35">
        <f t="shared" si="69"/>
        <v>596.08800000000053</v>
      </c>
      <c r="J487" s="34">
        <v>0</v>
      </c>
      <c r="K487" s="35">
        <v>0</v>
      </c>
      <c r="L487" s="35">
        <v>0</v>
      </c>
      <c r="M487" s="35">
        <v>0</v>
      </c>
      <c r="N487" s="39"/>
      <c r="O487" s="213"/>
      <c r="Q487" s="34">
        <v>27.72</v>
      </c>
      <c r="R487" s="304">
        <f t="shared" si="66"/>
        <v>19.8</v>
      </c>
      <c r="S487" s="304">
        <f t="shared" si="67"/>
        <v>20.16</v>
      </c>
      <c r="T487" s="301">
        <f t="shared" si="68"/>
        <v>19.8</v>
      </c>
    </row>
    <row r="488" spans="1:20" s="31" customFormat="1" outlineLevel="1" x14ac:dyDescent="0.25">
      <c r="B488" s="193" t="s">
        <v>473</v>
      </c>
      <c r="C488" s="63"/>
      <c r="D488" s="199"/>
      <c r="E488" s="45" t="s">
        <v>53853</v>
      </c>
      <c r="F488" s="62"/>
      <c r="G488" s="47"/>
      <c r="H488" s="47"/>
      <c r="I488" s="47">
        <f>I489+I504</f>
        <v>267892.31612311688</v>
      </c>
      <c r="J488" s="34">
        <v>0</v>
      </c>
      <c r="K488" s="35">
        <v>0</v>
      </c>
      <c r="L488" s="35">
        <v>0</v>
      </c>
      <c r="M488" s="35">
        <v>0</v>
      </c>
      <c r="N488" s="48">
        <v>0</v>
      </c>
      <c r="O488" s="215"/>
      <c r="Q488" s="47"/>
      <c r="R488" s="304">
        <f t="shared" si="66"/>
        <v>0</v>
      </c>
      <c r="S488" s="304">
        <f t="shared" si="67"/>
        <v>0</v>
      </c>
      <c r="T488" s="301">
        <f t="shared" si="68"/>
        <v>0</v>
      </c>
    </row>
    <row r="489" spans="1:20" s="31" customFormat="1" outlineLevel="1" x14ac:dyDescent="0.25">
      <c r="B489" s="194" t="s">
        <v>474</v>
      </c>
      <c r="C489" s="59"/>
      <c r="D489" s="200"/>
      <c r="E489" s="72" t="s">
        <v>73</v>
      </c>
      <c r="F489" s="52"/>
      <c r="G489" s="53"/>
      <c r="H489" s="53"/>
      <c r="I489" s="53">
        <f>SUM(I490:M503)</f>
        <v>78791.381772571433</v>
      </c>
      <c r="J489" s="34">
        <v>0</v>
      </c>
      <c r="K489" s="35">
        <v>0</v>
      </c>
      <c r="L489" s="35">
        <v>0</v>
      </c>
      <c r="M489" s="35">
        <v>0</v>
      </c>
      <c r="N489" s="56">
        <v>0</v>
      </c>
      <c r="O489" s="216"/>
      <c r="Q489" s="53"/>
      <c r="R489" s="304">
        <f t="shared" si="66"/>
        <v>0</v>
      </c>
      <c r="S489" s="304">
        <f t="shared" si="67"/>
        <v>0</v>
      </c>
      <c r="T489" s="301">
        <f t="shared" si="68"/>
        <v>0</v>
      </c>
    </row>
    <row r="490" spans="1:20" s="31" customFormat="1" outlineLevel="1" x14ac:dyDescent="0.25">
      <c r="A490" s="3" t="s">
        <v>53241</v>
      </c>
      <c r="B490" s="191" t="s">
        <v>475</v>
      </c>
      <c r="C490" s="33" t="s">
        <v>53248</v>
      </c>
      <c r="D490" s="308" t="s">
        <v>23458</v>
      </c>
      <c r="E490" s="32" t="s">
        <v>79</v>
      </c>
      <c r="F490" s="33" t="s">
        <v>36</v>
      </c>
      <c r="G490" s="34">
        <v>259.03999999999996</v>
      </c>
      <c r="H490" s="34">
        <v>5.64</v>
      </c>
      <c r="I490" s="35">
        <f t="shared" ref="I490:I498" si="70">G490*H490</f>
        <v>1460.9855999999997</v>
      </c>
      <c r="J490" s="34">
        <v>0</v>
      </c>
      <c r="K490" s="35">
        <v>0</v>
      </c>
      <c r="L490" s="35">
        <v>0</v>
      </c>
      <c r="M490" s="35">
        <v>0</v>
      </c>
      <c r="N490" s="39"/>
      <c r="O490" s="213"/>
      <c r="Q490" s="34">
        <v>5.54</v>
      </c>
      <c r="R490" s="304">
        <f t="shared" si="66"/>
        <v>3.9571428571428573</v>
      </c>
      <c r="S490" s="304">
        <f t="shared" si="67"/>
        <v>4.0290909090909093</v>
      </c>
      <c r="T490" s="301">
        <f t="shared" si="68"/>
        <v>3.9571428571428573</v>
      </c>
    </row>
    <row r="491" spans="1:20" s="31" customFormat="1" outlineLevel="1" x14ac:dyDescent="0.25">
      <c r="A491" s="3" t="s">
        <v>53241</v>
      </c>
      <c r="B491" s="191" t="s">
        <v>476</v>
      </c>
      <c r="C491" s="33" t="s">
        <v>53247</v>
      </c>
      <c r="D491" s="308" t="s">
        <v>18023</v>
      </c>
      <c r="E491" s="32" t="s">
        <v>81</v>
      </c>
      <c r="F491" s="33" t="s">
        <v>36</v>
      </c>
      <c r="G491" s="34">
        <v>157.77999999999997</v>
      </c>
      <c r="H491" s="307" t="s">
        <v>10210</v>
      </c>
      <c r="I491" s="35">
        <f t="shared" si="70"/>
        <v>3597.3839999999996</v>
      </c>
      <c r="J491" s="34">
        <v>0</v>
      </c>
      <c r="K491" s="35">
        <v>0</v>
      </c>
      <c r="L491" s="35">
        <v>0</v>
      </c>
      <c r="M491" s="35">
        <v>0</v>
      </c>
      <c r="N491" s="39"/>
      <c r="O491" s="213"/>
      <c r="Q491" s="34">
        <v>7.41</v>
      </c>
      <c r="R491" s="304">
        <f t="shared" si="66"/>
        <v>5.2928571428571436</v>
      </c>
      <c r="S491" s="304">
        <f t="shared" si="67"/>
        <v>5.3890909090909096</v>
      </c>
      <c r="T491" s="301">
        <f t="shared" si="68"/>
        <v>5.2928571428571436</v>
      </c>
    </row>
    <row r="492" spans="1:20" s="31" customFormat="1" outlineLevel="1" x14ac:dyDescent="0.25">
      <c r="A492" s="3" t="s">
        <v>53241</v>
      </c>
      <c r="B492" s="191" t="s">
        <v>477</v>
      </c>
      <c r="C492" s="33" t="s">
        <v>53246</v>
      </c>
      <c r="D492" s="306">
        <v>1107890</v>
      </c>
      <c r="E492" s="32" t="s">
        <v>53521</v>
      </c>
      <c r="F492" s="33" t="s">
        <v>36</v>
      </c>
      <c r="G492" s="34">
        <v>1.5200000000000102</v>
      </c>
      <c r="H492" s="34">
        <v>419.35</v>
      </c>
      <c r="I492" s="35">
        <f t="shared" si="70"/>
        <v>637.41200000000435</v>
      </c>
      <c r="J492" s="34">
        <v>0</v>
      </c>
      <c r="K492" s="35">
        <v>0</v>
      </c>
      <c r="L492" s="35">
        <v>0</v>
      </c>
      <c r="M492" s="35">
        <v>0</v>
      </c>
      <c r="N492" s="39"/>
      <c r="O492" s="213"/>
      <c r="Q492" s="34">
        <v>284.41000000000003</v>
      </c>
      <c r="R492" s="304">
        <f t="shared" si="66"/>
        <v>203.15000000000003</v>
      </c>
      <c r="S492" s="304">
        <f t="shared" si="67"/>
        <v>206.84363636363639</v>
      </c>
      <c r="T492" s="301">
        <f t="shared" si="68"/>
        <v>203.15000000000003</v>
      </c>
    </row>
    <row r="493" spans="1:20" s="31" customFormat="1" outlineLevel="1" x14ac:dyDescent="0.25">
      <c r="A493" s="3" t="s">
        <v>53241</v>
      </c>
      <c r="B493" s="191" t="s">
        <v>478</v>
      </c>
      <c r="C493" s="33" t="s">
        <v>53246</v>
      </c>
      <c r="D493" s="306" t="s">
        <v>53389</v>
      </c>
      <c r="E493" s="32" t="s">
        <v>53388</v>
      </c>
      <c r="F493" s="33" t="s">
        <v>36</v>
      </c>
      <c r="G493" s="34">
        <v>6.0000000000000497E-2</v>
      </c>
      <c r="H493" s="34">
        <v>514.17999999999995</v>
      </c>
      <c r="I493" s="35">
        <f t="shared" si="70"/>
        <v>30.850800000000252</v>
      </c>
      <c r="J493" s="34">
        <v>0</v>
      </c>
      <c r="K493" s="35">
        <v>0</v>
      </c>
      <c r="L493" s="35">
        <v>0</v>
      </c>
      <c r="M493" s="35">
        <v>0</v>
      </c>
      <c r="N493" s="39"/>
      <c r="O493" s="213"/>
      <c r="Q493" s="34">
        <v>236.36</v>
      </c>
      <c r="R493" s="304">
        <f t="shared" si="66"/>
        <v>168.82857142857145</v>
      </c>
      <c r="S493" s="304">
        <f t="shared" si="67"/>
        <v>171.89818181818183</v>
      </c>
      <c r="T493" s="301">
        <f t="shared" si="68"/>
        <v>168.82857142857145</v>
      </c>
    </row>
    <row r="494" spans="1:20" s="31" customFormat="1" outlineLevel="1" x14ac:dyDescent="0.25">
      <c r="A494" s="3" t="s">
        <v>53241</v>
      </c>
      <c r="B494" s="191" t="s">
        <v>479</v>
      </c>
      <c r="C494" s="33" t="s">
        <v>53247</v>
      </c>
      <c r="D494" s="306" t="s">
        <v>8200</v>
      </c>
      <c r="E494" s="32" t="s">
        <v>53391</v>
      </c>
      <c r="F494" s="33" t="s">
        <v>56</v>
      </c>
      <c r="G494" s="34">
        <v>0.34999999999996589</v>
      </c>
      <c r="H494" s="307" t="s">
        <v>8202</v>
      </c>
      <c r="I494" s="35">
        <f t="shared" si="70"/>
        <v>18.885999999998159</v>
      </c>
      <c r="J494" s="34">
        <v>0</v>
      </c>
      <c r="K494" s="35">
        <v>0</v>
      </c>
      <c r="L494" s="35">
        <v>0</v>
      </c>
      <c r="M494" s="35">
        <v>0</v>
      </c>
      <c r="N494" s="39"/>
      <c r="O494" s="213"/>
      <c r="Q494" s="34">
        <v>53.52</v>
      </c>
      <c r="R494" s="304">
        <f t="shared" si="66"/>
        <v>38.228571428571435</v>
      </c>
      <c r="S494" s="304">
        <f t="shared" si="67"/>
        <v>38.923636363636369</v>
      </c>
      <c r="T494" s="301">
        <f t="shared" si="68"/>
        <v>38.228571428571435</v>
      </c>
    </row>
    <row r="495" spans="1:20" s="31" customFormat="1" outlineLevel="1" x14ac:dyDescent="0.25">
      <c r="A495" s="3" t="s">
        <v>53241</v>
      </c>
      <c r="B495" s="191" t="s">
        <v>480</v>
      </c>
      <c r="C495" s="33" t="s">
        <v>53247</v>
      </c>
      <c r="D495" s="306" t="s">
        <v>8905</v>
      </c>
      <c r="E495" s="32" t="s">
        <v>53528</v>
      </c>
      <c r="F495" s="33" t="s">
        <v>53564</v>
      </c>
      <c r="G495" s="34">
        <v>155.27000000000044</v>
      </c>
      <c r="H495" s="307" t="s">
        <v>8881</v>
      </c>
      <c r="I495" s="35">
        <f t="shared" si="70"/>
        <v>2020.0627000000056</v>
      </c>
      <c r="J495" s="34">
        <v>0</v>
      </c>
      <c r="K495" s="35">
        <v>0</v>
      </c>
      <c r="L495" s="35">
        <v>0</v>
      </c>
      <c r="M495" s="35">
        <v>0</v>
      </c>
      <c r="N495" s="39"/>
      <c r="O495" s="213"/>
      <c r="Q495" s="34">
        <v>3.87</v>
      </c>
      <c r="R495" s="304">
        <f t="shared" si="66"/>
        <v>2.7642857142857147</v>
      </c>
      <c r="S495" s="304">
        <f t="shared" si="67"/>
        <v>2.8145454545454545</v>
      </c>
      <c r="T495" s="301">
        <f t="shared" si="68"/>
        <v>2.7642857142857147</v>
      </c>
    </row>
    <row r="496" spans="1:20" s="31" customFormat="1" outlineLevel="1" x14ac:dyDescent="0.25">
      <c r="A496" s="3" t="s">
        <v>53241</v>
      </c>
      <c r="B496" s="191" t="s">
        <v>481</v>
      </c>
      <c r="C496" s="33" t="s">
        <v>53243</v>
      </c>
      <c r="D496" s="197"/>
      <c r="E496" s="32" t="s">
        <v>441</v>
      </c>
      <c r="F496" s="33" t="s">
        <v>83</v>
      </c>
      <c r="G496" s="34">
        <v>7.4400000000000013</v>
      </c>
      <c r="H496" s="34">
        <f>T496+(T496*O496)</f>
        <v>53.870100000000001</v>
      </c>
      <c r="I496" s="35">
        <f t="shared" si="70"/>
        <v>400.79354400000005</v>
      </c>
      <c r="J496" s="34">
        <v>0</v>
      </c>
      <c r="K496" s="35">
        <v>0</v>
      </c>
      <c r="L496" s="35">
        <v>0</v>
      </c>
      <c r="M496" s="35">
        <v>0</v>
      </c>
      <c r="N496" s="39" t="s">
        <v>6</v>
      </c>
      <c r="O496" s="213">
        <f>VLOOKUP(N496,'Reajuste Atual'!$L$19:$M$25,2,FALSE)</f>
        <v>3.5459999999999998</v>
      </c>
      <c r="Q496" s="34">
        <v>16.59</v>
      </c>
      <c r="R496" s="304">
        <f t="shared" si="66"/>
        <v>11.850000000000001</v>
      </c>
      <c r="S496" s="304">
        <f t="shared" si="67"/>
        <v>12.065454545454545</v>
      </c>
      <c r="T496" s="301">
        <f t="shared" si="68"/>
        <v>11.850000000000001</v>
      </c>
    </row>
    <row r="497" spans="1:20" s="31" customFormat="1" outlineLevel="1" x14ac:dyDescent="0.25">
      <c r="A497" s="3" t="s">
        <v>53241</v>
      </c>
      <c r="B497" s="191" t="s">
        <v>482</v>
      </c>
      <c r="C497" s="33" t="s">
        <v>53248</v>
      </c>
      <c r="D497" s="308" t="s">
        <v>25545</v>
      </c>
      <c r="E497" s="32" t="s">
        <v>424</v>
      </c>
      <c r="F497" s="33" t="s">
        <v>83</v>
      </c>
      <c r="G497" s="34">
        <v>24.94</v>
      </c>
      <c r="H497" s="34">
        <v>39.18</v>
      </c>
      <c r="I497" s="35">
        <f t="shared" si="70"/>
        <v>977.14920000000006</v>
      </c>
      <c r="J497" s="34">
        <v>0</v>
      </c>
      <c r="K497" s="35">
        <v>0</v>
      </c>
      <c r="L497" s="35">
        <v>0</v>
      </c>
      <c r="M497" s="35">
        <v>0</v>
      </c>
      <c r="N497" s="39"/>
      <c r="O497" s="213"/>
      <c r="Q497" s="34">
        <v>10.59</v>
      </c>
      <c r="R497" s="304">
        <f t="shared" si="66"/>
        <v>7.5642857142857149</v>
      </c>
      <c r="S497" s="304">
        <f t="shared" si="67"/>
        <v>7.7018181818181821</v>
      </c>
      <c r="T497" s="301">
        <f t="shared" si="68"/>
        <v>7.5642857142857149</v>
      </c>
    </row>
    <row r="498" spans="1:20" s="31" customFormat="1" outlineLevel="1" x14ac:dyDescent="0.25">
      <c r="A498" s="3" t="s">
        <v>53241</v>
      </c>
      <c r="B498" s="191" t="s">
        <v>53636</v>
      </c>
      <c r="C498" s="33" t="s">
        <v>53248</v>
      </c>
      <c r="D498" s="308" t="s">
        <v>25530</v>
      </c>
      <c r="E498" s="32" t="s">
        <v>53533</v>
      </c>
      <c r="F498" s="33" t="s">
        <v>83</v>
      </c>
      <c r="G498" s="34">
        <v>6.9100000000000037</v>
      </c>
      <c r="H498" s="34">
        <v>79.8</v>
      </c>
      <c r="I498" s="35">
        <f t="shared" si="70"/>
        <v>551.41800000000023</v>
      </c>
      <c r="J498" s="34">
        <v>0</v>
      </c>
      <c r="K498" s="35">
        <v>0</v>
      </c>
      <c r="L498" s="35">
        <v>0</v>
      </c>
      <c r="M498" s="35">
        <v>0</v>
      </c>
      <c r="N498" s="39"/>
      <c r="O498" s="213"/>
      <c r="Q498" s="34">
        <v>94.03</v>
      </c>
      <c r="R498" s="304">
        <f t="shared" si="66"/>
        <v>67.164285714285725</v>
      </c>
      <c r="S498" s="304">
        <f t="shared" si="67"/>
        <v>68.38545454545455</v>
      </c>
      <c r="T498" s="301">
        <f t="shared" si="68"/>
        <v>67.164285714285725</v>
      </c>
    </row>
    <row r="499" spans="1:20" s="31" customFormat="1" outlineLevel="1" x14ac:dyDescent="0.25">
      <c r="A499" s="3" t="s">
        <v>53241</v>
      </c>
      <c r="B499" s="191" t="s">
        <v>53648</v>
      </c>
      <c r="C499" s="224" t="s">
        <v>53243</v>
      </c>
      <c r="D499" s="231"/>
      <c r="E499" s="79" t="s">
        <v>483</v>
      </c>
      <c r="F499" s="311" t="s">
        <v>43</v>
      </c>
      <c r="G499" s="225">
        <v>1</v>
      </c>
      <c r="H499" s="34">
        <f>T499+(T499*O499)</f>
        <v>6796.3998857142851</v>
      </c>
      <c r="I499" s="35">
        <f t="shared" ref="I499:I527" si="71">G499*H499</f>
        <v>6796.3998857142851</v>
      </c>
      <c r="J499" s="34">
        <v>0</v>
      </c>
      <c r="K499" s="35">
        <v>0</v>
      </c>
      <c r="L499" s="35">
        <v>0</v>
      </c>
      <c r="M499" s="35">
        <v>0</v>
      </c>
      <c r="N499" s="39" t="s">
        <v>6</v>
      </c>
      <c r="O499" s="213">
        <f>VLOOKUP(N499,'Reajuste Atual'!$L$19:$M$25,2,FALSE)</f>
        <v>3.5459999999999998</v>
      </c>
      <c r="Q499" s="34">
        <v>2093.04</v>
      </c>
      <c r="R499" s="304">
        <f t="shared" si="66"/>
        <v>1495.0285714285715</v>
      </c>
      <c r="S499" s="304">
        <f t="shared" si="67"/>
        <v>1522.2109090909091</v>
      </c>
      <c r="T499" s="301">
        <f t="shared" si="68"/>
        <v>1495.0285714285715</v>
      </c>
    </row>
    <row r="500" spans="1:20" s="31" customFormat="1" outlineLevel="1" x14ac:dyDescent="0.25">
      <c r="A500" s="3" t="s">
        <v>53241</v>
      </c>
      <c r="B500" s="191" t="s">
        <v>53649</v>
      </c>
      <c r="C500" s="224" t="s">
        <v>53243</v>
      </c>
      <c r="D500" s="231"/>
      <c r="E500" s="79" t="s">
        <v>484</v>
      </c>
      <c r="F500" s="311" t="s">
        <v>43</v>
      </c>
      <c r="G500" s="225">
        <v>1</v>
      </c>
      <c r="H500" s="34">
        <f>T500+(T500*O500)</f>
        <v>2751.5314428571428</v>
      </c>
      <c r="I500" s="35">
        <f t="shared" si="71"/>
        <v>2751.5314428571428</v>
      </c>
      <c r="J500" s="34">
        <v>0</v>
      </c>
      <c r="K500" s="35">
        <v>0</v>
      </c>
      <c r="L500" s="35">
        <v>0</v>
      </c>
      <c r="M500" s="35">
        <v>0</v>
      </c>
      <c r="N500" s="39" t="s">
        <v>6</v>
      </c>
      <c r="O500" s="213">
        <f>VLOOKUP(N500,'Reajuste Atual'!$L$19:$M$25,2,FALSE)</f>
        <v>3.5459999999999998</v>
      </c>
      <c r="Q500" s="34">
        <v>847.37</v>
      </c>
      <c r="R500" s="304">
        <f t="shared" si="66"/>
        <v>605.26428571428573</v>
      </c>
      <c r="S500" s="304">
        <f t="shared" si="67"/>
        <v>616.26909090909089</v>
      </c>
      <c r="T500" s="301">
        <f t="shared" si="68"/>
        <v>605.26428571428573</v>
      </c>
    </row>
    <row r="501" spans="1:20" s="31" customFormat="1" outlineLevel="1" x14ac:dyDescent="0.25">
      <c r="A501" s="3" t="s">
        <v>53241</v>
      </c>
      <c r="B501" s="191" t="s">
        <v>53650</v>
      </c>
      <c r="C501" s="224" t="s">
        <v>53243</v>
      </c>
      <c r="D501" s="231"/>
      <c r="E501" s="79" t="s">
        <v>455</v>
      </c>
      <c r="F501" s="224" t="s">
        <v>83</v>
      </c>
      <c r="G501" s="225">
        <v>15</v>
      </c>
      <c r="H501" s="34">
        <f>T501+(T501*O501)</f>
        <v>139.49725714285714</v>
      </c>
      <c r="I501" s="35">
        <f t="shared" si="71"/>
        <v>2092.4588571428571</v>
      </c>
      <c r="J501" s="34">
        <v>0</v>
      </c>
      <c r="K501" s="35">
        <v>0</v>
      </c>
      <c r="L501" s="35">
        <v>0</v>
      </c>
      <c r="M501" s="35">
        <v>0</v>
      </c>
      <c r="N501" s="39" t="s">
        <v>6</v>
      </c>
      <c r="O501" s="213">
        <f>VLOOKUP(N501,'Reajuste Atual'!$L$19:$M$25,2,FALSE)</f>
        <v>3.5459999999999998</v>
      </c>
      <c r="Q501" s="34">
        <v>42.96</v>
      </c>
      <c r="R501" s="304">
        <f t="shared" si="66"/>
        <v>30.685714285714287</v>
      </c>
      <c r="S501" s="304">
        <f t="shared" si="67"/>
        <v>31.243636363636366</v>
      </c>
      <c r="T501" s="301">
        <f t="shared" si="68"/>
        <v>30.685714285714287</v>
      </c>
    </row>
    <row r="502" spans="1:20" s="31" customFormat="1" outlineLevel="1" x14ac:dyDescent="0.25">
      <c r="A502" s="3" t="s">
        <v>53241</v>
      </c>
      <c r="B502" s="191" t="s">
        <v>53651</v>
      </c>
      <c r="C502" s="224" t="s">
        <v>53243</v>
      </c>
      <c r="D502" s="231"/>
      <c r="E502" s="79" t="s">
        <v>485</v>
      </c>
      <c r="F502" s="311" t="s">
        <v>43</v>
      </c>
      <c r="G502" s="225">
        <v>1</v>
      </c>
      <c r="H502" s="34">
        <f>T502+(T502*O502)</f>
        <v>39294.649857142853</v>
      </c>
      <c r="I502" s="35">
        <f t="shared" si="71"/>
        <v>39294.649857142853</v>
      </c>
      <c r="J502" s="34">
        <v>0</v>
      </c>
      <c r="K502" s="35">
        <v>0</v>
      </c>
      <c r="L502" s="35">
        <v>0</v>
      </c>
      <c r="M502" s="35">
        <v>0</v>
      </c>
      <c r="N502" s="39" t="s">
        <v>6</v>
      </c>
      <c r="O502" s="213">
        <f>VLOOKUP(N502,'Reajuste Atual'!$L$19:$M$25,2,FALSE)</f>
        <v>3.5459999999999998</v>
      </c>
      <c r="Q502" s="34">
        <v>12101.3</v>
      </c>
      <c r="R502" s="304">
        <f t="shared" si="66"/>
        <v>8643.7857142857138</v>
      </c>
      <c r="S502" s="304">
        <f t="shared" si="67"/>
        <v>8800.9454545454537</v>
      </c>
      <c r="T502" s="301">
        <f t="shared" si="68"/>
        <v>8643.7857142857138</v>
      </c>
    </row>
    <row r="503" spans="1:20" s="31" customFormat="1" outlineLevel="1" x14ac:dyDescent="0.25">
      <c r="A503" s="3" t="s">
        <v>53241</v>
      </c>
      <c r="B503" s="191" t="s">
        <v>53854</v>
      </c>
      <c r="C503" s="224" t="s">
        <v>53243</v>
      </c>
      <c r="D503" s="231"/>
      <c r="E503" s="79" t="s">
        <v>486</v>
      </c>
      <c r="F503" s="311" t="s">
        <v>43</v>
      </c>
      <c r="G503" s="225">
        <v>1</v>
      </c>
      <c r="H503" s="34">
        <f>T503+(T503*O503)</f>
        <v>18161.399885714287</v>
      </c>
      <c r="I503" s="35">
        <f t="shared" si="71"/>
        <v>18161.399885714287</v>
      </c>
      <c r="J503" s="34">
        <v>0</v>
      </c>
      <c r="K503" s="35">
        <v>0</v>
      </c>
      <c r="L503" s="35">
        <v>0</v>
      </c>
      <c r="M503" s="35">
        <v>0</v>
      </c>
      <c r="N503" s="39" t="s">
        <v>6</v>
      </c>
      <c r="O503" s="213">
        <f>VLOOKUP(N503,'Reajuste Atual'!$L$19:$M$25,2,FALSE)</f>
        <v>3.5459999999999998</v>
      </c>
      <c r="Q503" s="34">
        <v>5593.04</v>
      </c>
      <c r="R503" s="304">
        <f t="shared" si="66"/>
        <v>3995.0285714285715</v>
      </c>
      <c r="S503" s="304">
        <f t="shared" si="67"/>
        <v>4067.6654545454544</v>
      </c>
      <c r="T503" s="301">
        <f t="shared" si="68"/>
        <v>3995.0285714285715</v>
      </c>
    </row>
    <row r="504" spans="1:20" s="31" customFormat="1" outlineLevel="1" x14ac:dyDescent="0.25">
      <c r="B504" s="194" t="s">
        <v>487</v>
      </c>
      <c r="C504" s="59"/>
      <c r="D504" s="200"/>
      <c r="E504" s="72" t="s">
        <v>53256</v>
      </c>
      <c r="F504" s="73"/>
      <c r="G504" s="53"/>
      <c r="H504" s="53"/>
      <c r="I504" s="53">
        <f>SUM(I505:I509)</f>
        <v>189100.93435054546</v>
      </c>
      <c r="J504" s="34">
        <v>0</v>
      </c>
      <c r="K504" s="35">
        <v>0</v>
      </c>
      <c r="L504" s="35">
        <v>0</v>
      </c>
      <c r="M504" s="35">
        <v>0</v>
      </c>
      <c r="N504" s="56">
        <v>0</v>
      </c>
      <c r="O504" s="216"/>
      <c r="Q504" s="53"/>
      <c r="R504" s="304">
        <f t="shared" si="66"/>
        <v>0</v>
      </c>
      <c r="S504" s="304">
        <f t="shared" si="67"/>
        <v>0</v>
      </c>
      <c r="T504" s="301">
        <f t="shared" si="68"/>
        <v>0</v>
      </c>
    </row>
    <row r="505" spans="1:20" s="31" customFormat="1" outlineLevel="1" x14ac:dyDescent="0.25">
      <c r="A505" s="3" t="s">
        <v>53242</v>
      </c>
      <c r="B505" s="229" t="s">
        <v>488</v>
      </c>
      <c r="C505" s="224" t="s">
        <v>53244</v>
      </c>
      <c r="D505" s="231"/>
      <c r="E505" s="79" t="s">
        <v>489</v>
      </c>
      <c r="F505" s="311" t="s">
        <v>43</v>
      </c>
      <c r="G505" s="225">
        <v>1</v>
      </c>
      <c r="H505" s="34">
        <f>T505+(T505*O505)</f>
        <v>12506.391985454544</v>
      </c>
      <c r="I505" s="35">
        <f t="shared" si="71"/>
        <v>12506.391985454544</v>
      </c>
      <c r="J505" s="34">
        <v>0</v>
      </c>
      <c r="K505" s="35">
        <v>0</v>
      </c>
      <c r="L505" s="35">
        <v>0</v>
      </c>
      <c r="M505" s="35">
        <v>0</v>
      </c>
      <c r="N505" s="39" t="s">
        <v>0</v>
      </c>
      <c r="O505" s="213">
        <f>VLOOKUP(N505,'Reajuste Atual'!$L$19:$M$25,2,FALSE)</f>
        <v>3.1053999999999999</v>
      </c>
      <c r="Q505" s="34">
        <v>4188.7</v>
      </c>
      <c r="R505" s="304">
        <f t="shared" si="66"/>
        <v>2991.9285714285716</v>
      </c>
      <c r="S505" s="304">
        <f t="shared" si="67"/>
        <v>3046.3272727272724</v>
      </c>
      <c r="T505" s="301">
        <f t="shared" si="68"/>
        <v>3046.3272727272724</v>
      </c>
    </row>
    <row r="506" spans="1:20" s="31" customFormat="1" outlineLevel="1" x14ac:dyDescent="0.25">
      <c r="A506" s="3" t="s">
        <v>53242</v>
      </c>
      <c r="B506" s="229" t="s">
        <v>490</v>
      </c>
      <c r="C506" s="224" t="s">
        <v>53244</v>
      </c>
      <c r="D506" s="231"/>
      <c r="E506" s="79" t="s">
        <v>491</v>
      </c>
      <c r="F506" s="311" t="s">
        <v>43</v>
      </c>
      <c r="G506" s="225">
        <v>1</v>
      </c>
      <c r="H506" s="34">
        <f>T506+(T506*O506)</f>
        <v>11653.692941090909</v>
      </c>
      <c r="I506" s="35">
        <f t="shared" si="71"/>
        <v>11653.692941090909</v>
      </c>
      <c r="J506" s="34">
        <v>0</v>
      </c>
      <c r="K506" s="35">
        <v>0</v>
      </c>
      <c r="L506" s="35">
        <v>0</v>
      </c>
      <c r="M506" s="35">
        <v>0</v>
      </c>
      <c r="N506" s="39" t="s">
        <v>0</v>
      </c>
      <c r="O506" s="213">
        <f>VLOOKUP(N506,'Reajuste Atual'!$L$19:$M$25,2,FALSE)</f>
        <v>3.1053999999999999</v>
      </c>
      <c r="Q506" s="34">
        <v>3903.11</v>
      </c>
      <c r="R506" s="304">
        <f t="shared" si="66"/>
        <v>2787.9357142857148</v>
      </c>
      <c r="S506" s="304">
        <f t="shared" si="67"/>
        <v>2838.6254545454544</v>
      </c>
      <c r="T506" s="301">
        <f t="shared" si="68"/>
        <v>2838.6254545454544</v>
      </c>
    </row>
    <row r="507" spans="1:20" s="31" customFormat="1" outlineLevel="1" x14ac:dyDescent="0.25">
      <c r="A507" s="3" t="s">
        <v>53242</v>
      </c>
      <c r="B507" s="229" t="s">
        <v>53855</v>
      </c>
      <c r="C507" s="224" t="s">
        <v>53244</v>
      </c>
      <c r="D507" s="231"/>
      <c r="E507" s="79" t="s">
        <v>492</v>
      </c>
      <c r="F507" s="224" t="s">
        <v>83</v>
      </c>
      <c r="G507" s="225">
        <v>1</v>
      </c>
      <c r="H507" s="34">
        <f>T507+(T507*O507)</f>
        <v>74259.669498181815</v>
      </c>
      <c r="I507" s="35">
        <f t="shared" si="71"/>
        <v>74259.669498181815</v>
      </c>
      <c r="J507" s="34">
        <v>0</v>
      </c>
      <c r="K507" s="35">
        <v>0</v>
      </c>
      <c r="L507" s="35">
        <v>0</v>
      </c>
      <c r="M507" s="35">
        <v>0</v>
      </c>
      <c r="N507" s="39" t="s">
        <v>0</v>
      </c>
      <c r="O507" s="213">
        <f>VLOOKUP(N507,'Reajuste Atual'!$L$19:$M$25,2,FALSE)</f>
        <v>3.1053999999999999</v>
      </c>
      <c r="Q507" s="34">
        <v>24871.4</v>
      </c>
      <c r="R507" s="304">
        <f t="shared" si="66"/>
        <v>17765.285714285717</v>
      </c>
      <c r="S507" s="304">
        <f t="shared" si="67"/>
        <v>18088.290909090909</v>
      </c>
      <c r="T507" s="301">
        <f t="shared" si="68"/>
        <v>18088.290909090909</v>
      </c>
    </row>
    <row r="508" spans="1:20" s="31" customFormat="1" outlineLevel="1" x14ac:dyDescent="0.25">
      <c r="A508" s="3" t="s">
        <v>53242</v>
      </c>
      <c r="B508" s="229" t="s">
        <v>53856</v>
      </c>
      <c r="C508" s="224" t="s">
        <v>53244</v>
      </c>
      <c r="D508" s="231"/>
      <c r="E508" s="79" t="s">
        <v>493</v>
      </c>
      <c r="F508" s="311" t="s">
        <v>43</v>
      </c>
      <c r="G508" s="225">
        <v>1</v>
      </c>
      <c r="H508" s="34">
        <f>T508+(T508*O508)</f>
        <v>72012.149607272731</v>
      </c>
      <c r="I508" s="35">
        <f t="shared" si="71"/>
        <v>72012.149607272731</v>
      </c>
      <c r="J508" s="34">
        <v>0</v>
      </c>
      <c r="K508" s="35">
        <v>0</v>
      </c>
      <c r="L508" s="35">
        <v>0</v>
      </c>
      <c r="M508" s="35">
        <v>0</v>
      </c>
      <c r="N508" s="39" t="s">
        <v>0</v>
      </c>
      <c r="O508" s="213">
        <f>VLOOKUP(N508,'Reajuste Atual'!$L$19:$M$25,2,FALSE)</f>
        <v>3.1053999999999999</v>
      </c>
      <c r="Q508" s="34">
        <v>24118.65</v>
      </c>
      <c r="R508" s="304">
        <f t="shared" si="66"/>
        <v>17227.607142857145</v>
      </c>
      <c r="S508" s="304">
        <f t="shared" si="67"/>
        <v>17540.836363636365</v>
      </c>
      <c r="T508" s="301">
        <f t="shared" si="68"/>
        <v>17540.836363636365</v>
      </c>
    </row>
    <row r="509" spans="1:20" s="31" customFormat="1" outlineLevel="1" x14ac:dyDescent="0.25">
      <c r="A509" s="3" t="s">
        <v>53242</v>
      </c>
      <c r="B509" s="229" t="s">
        <v>53857</v>
      </c>
      <c r="C509" s="224" t="s">
        <v>53244</v>
      </c>
      <c r="D509" s="231"/>
      <c r="E509" s="79" t="s">
        <v>494</v>
      </c>
      <c r="F509" s="311" t="s">
        <v>43</v>
      </c>
      <c r="G509" s="225">
        <v>1</v>
      </c>
      <c r="H509" s="34">
        <f>T509+(T509*O509)</f>
        <v>18669.030318545454</v>
      </c>
      <c r="I509" s="35">
        <f t="shared" si="71"/>
        <v>18669.030318545454</v>
      </c>
      <c r="J509" s="34">
        <v>0</v>
      </c>
      <c r="K509" s="35">
        <v>0</v>
      </c>
      <c r="L509" s="35">
        <v>0</v>
      </c>
      <c r="M509" s="35">
        <v>0</v>
      </c>
      <c r="N509" s="39" t="s">
        <v>0</v>
      </c>
      <c r="O509" s="213">
        <f>VLOOKUP(N509,'Reajuste Atual'!$L$19:$M$25,2,FALSE)</f>
        <v>3.1053999999999999</v>
      </c>
      <c r="Q509" s="34">
        <v>6252.72</v>
      </c>
      <c r="R509" s="304">
        <f t="shared" si="66"/>
        <v>4466.2285714285717</v>
      </c>
      <c r="S509" s="304">
        <f t="shared" si="67"/>
        <v>4547.4327272727278</v>
      </c>
      <c r="T509" s="301">
        <f t="shared" si="68"/>
        <v>4547.4327272727278</v>
      </c>
    </row>
    <row r="510" spans="1:20" s="31" customFormat="1" outlineLevel="1" x14ac:dyDescent="0.25">
      <c r="B510" s="193" t="s">
        <v>495</v>
      </c>
      <c r="C510" s="63"/>
      <c r="D510" s="199"/>
      <c r="E510" s="45" t="s">
        <v>53858</v>
      </c>
      <c r="F510" s="62"/>
      <c r="G510" s="47"/>
      <c r="H510" s="47"/>
      <c r="I510" s="47">
        <f>I511+I525</f>
        <v>285776.5863781363</v>
      </c>
      <c r="J510" s="34">
        <v>1100</v>
      </c>
      <c r="K510" s="35">
        <v>18281.355850006472</v>
      </c>
      <c r="L510" s="35">
        <v>0</v>
      </c>
      <c r="M510" s="35">
        <v>0</v>
      </c>
      <c r="N510" s="48">
        <v>0</v>
      </c>
      <c r="O510" s="215"/>
      <c r="Q510" s="47"/>
      <c r="R510" s="304">
        <f t="shared" si="66"/>
        <v>0</v>
      </c>
      <c r="S510" s="304">
        <f t="shared" si="67"/>
        <v>0</v>
      </c>
      <c r="T510" s="301">
        <f t="shared" si="68"/>
        <v>0</v>
      </c>
    </row>
    <row r="511" spans="1:20" s="31" customFormat="1" outlineLevel="1" x14ac:dyDescent="0.25">
      <c r="B511" s="194" t="s">
        <v>496</v>
      </c>
      <c r="C511" s="59"/>
      <c r="D511" s="200"/>
      <c r="E511" s="72" t="s">
        <v>101</v>
      </c>
      <c r="F511" s="52"/>
      <c r="G511" s="53"/>
      <c r="H511" s="53"/>
      <c r="I511" s="53">
        <f>SUM(I512:M524)</f>
        <v>279358.51752140903</v>
      </c>
      <c r="J511" s="34">
        <v>0</v>
      </c>
      <c r="K511" s="35">
        <v>0</v>
      </c>
      <c r="L511" s="35">
        <v>0</v>
      </c>
      <c r="M511" s="35">
        <v>0</v>
      </c>
      <c r="N511" s="56">
        <v>0</v>
      </c>
      <c r="O511" s="216"/>
      <c r="Q511" s="53"/>
      <c r="R511" s="304">
        <f t="shared" si="66"/>
        <v>0</v>
      </c>
      <c r="S511" s="304">
        <f t="shared" si="67"/>
        <v>0</v>
      </c>
      <c r="T511" s="301">
        <f t="shared" si="68"/>
        <v>0</v>
      </c>
    </row>
    <row r="512" spans="1:20" s="31" customFormat="1" outlineLevel="1" x14ac:dyDescent="0.25">
      <c r="A512" s="3" t="s">
        <v>53241</v>
      </c>
      <c r="B512" s="191" t="s">
        <v>497</v>
      </c>
      <c r="C512" s="33" t="s">
        <v>53248</v>
      </c>
      <c r="D512" s="308" t="s">
        <v>23458</v>
      </c>
      <c r="E512" s="32" t="s">
        <v>79</v>
      </c>
      <c r="F512" s="33" t="s">
        <v>36</v>
      </c>
      <c r="G512" s="34">
        <v>301.45999999999913</v>
      </c>
      <c r="H512" s="34">
        <v>5.64</v>
      </c>
      <c r="I512" s="35">
        <f t="shared" ref="I512:I520" si="72">G512*H512</f>
        <v>1700.234399999995</v>
      </c>
      <c r="J512" s="34">
        <v>0</v>
      </c>
      <c r="K512" s="35">
        <v>0</v>
      </c>
      <c r="L512" s="35">
        <v>0</v>
      </c>
      <c r="M512" s="35">
        <v>0</v>
      </c>
      <c r="N512" s="39"/>
      <c r="O512" s="213"/>
      <c r="Q512" s="34">
        <v>5.54</v>
      </c>
      <c r="R512" s="304">
        <f t="shared" si="66"/>
        <v>3.9571428571428573</v>
      </c>
      <c r="S512" s="304">
        <f t="shared" si="67"/>
        <v>4.0290909090909093</v>
      </c>
      <c r="T512" s="301">
        <f t="shared" si="68"/>
        <v>3.9571428571428573</v>
      </c>
    </row>
    <row r="513" spans="1:20" s="31" customFormat="1" ht="31.5" outlineLevel="1" x14ac:dyDescent="0.25">
      <c r="A513" s="3" t="s">
        <v>53241</v>
      </c>
      <c r="B513" s="191" t="s">
        <v>498</v>
      </c>
      <c r="C513" s="33" t="s">
        <v>53243</v>
      </c>
      <c r="D513" s="197"/>
      <c r="E513" s="32" t="s">
        <v>53562</v>
      </c>
      <c r="F513" s="33" t="s">
        <v>36</v>
      </c>
      <c r="G513" s="34">
        <v>399.46000000000004</v>
      </c>
      <c r="H513" s="34">
        <f>T513+(T513*O513)</f>
        <v>23.910074999999999</v>
      </c>
      <c r="I513" s="35">
        <f t="shared" si="72"/>
        <v>9551.1185595000006</v>
      </c>
      <c r="J513" s="34">
        <v>0</v>
      </c>
      <c r="K513" s="35">
        <v>0</v>
      </c>
      <c r="L513" s="35">
        <v>0</v>
      </c>
      <c r="M513" s="35">
        <v>0</v>
      </c>
      <c r="N513" s="39" t="s">
        <v>7</v>
      </c>
      <c r="O513" s="213">
        <v>2.4544999999999999</v>
      </c>
      <c r="Q513" s="34">
        <v>9.69</v>
      </c>
      <c r="R513" s="304">
        <f t="shared" si="66"/>
        <v>6.9214285714285717</v>
      </c>
      <c r="S513" s="304">
        <f t="shared" si="67"/>
        <v>7.0472727272727269</v>
      </c>
      <c r="T513" s="301">
        <f t="shared" si="68"/>
        <v>6.9214285714285717</v>
      </c>
    </row>
    <row r="514" spans="1:20" s="31" customFormat="1" outlineLevel="1" x14ac:dyDescent="0.25">
      <c r="A514" s="3" t="s">
        <v>53241</v>
      </c>
      <c r="B514" s="191" t="s">
        <v>499</v>
      </c>
      <c r="C514" s="33" t="s">
        <v>53247</v>
      </c>
      <c r="D514" s="308" t="s">
        <v>18023</v>
      </c>
      <c r="E514" s="32" t="s">
        <v>81</v>
      </c>
      <c r="F514" s="33" t="s">
        <v>36</v>
      </c>
      <c r="G514" s="34">
        <v>305.73999999999955</v>
      </c>
      <c r="H514" s="307" t="s">
        <v>10210</v>
      </c>
      <c r="I514" s="35">
        <f t="shared" si="72"/>
        <v>6970.8719999999903</v>
      </c>
      <c r="J514" s="34">
        <v>0</v>
      </c>
      <c r="K514" s="35">
        <v>0</v>
      </c>
      <c r="L514" s="35">
        <v>0</v>
      </c>
      <c r="M514" s="35">
        <v>0</v>
      </c>
      <c r="N514" s="39"/>
      <c r="O514" s="213"/>
      <c r="Q514" s="34">
        <v>7.41</v>
      </c>
      <c r="R514" s="304">
        <f t="shared" si="66"/>
        <v>5.2928571428571436</v>
      </c>
      <c r="S514" s="304">
        <f t="shared" si="67"/>
        <v>5.3890909090909096</v>
      </c>
      <c r="T514" s="301">
        <f t="shared" si="68"/>
        <v>5.2928571428571436</v>
      </c>
    </row>
    <row r="515" spans="1:20" s="31" customFormat="1" outlineLevel="1" x14ac:dyDescent="0.25">
      <c r="A515" s="3" t="s">
        <v>53241</v>
      </c>
      <c r="B515" s="191" t="s">
        <v>53545</v>
      </c>
      <c r="C515" s="33" t="s">
        <v>53243</v>
      </c>
      <c r="D515" s="197"/>
      <c r="E515" s="32" t="s">
        <v>53563</v>
      </c>
      <c r="F515" s="33" t="s">
        <v>36</v>
      </c>
      <c r="G515" s="34">
        <v>7.8500000000000227</v>
      </c>
      <c r="H515" s="34">
        <f>T515+(T515*O515)</f>
        <v>28.499625000000009</v>
      </c>
      <c r="I515" s="35">
        <f t="shared" si="72"/>
        <v>223.72205625000072</v>
      </c>
      <c r="J515" s="34">
        <v>0</v>
      </c>
      <c r="K515" s="35">
        <v>0</v>
      </c>
      <c r="L515" s="35">
        <v>0</v>
      </c>
      <c r="M515" s="35">
        <v>0</v>
      </c>
      <c r="N515" s="39" t="s">
        <v>7</v>
      </c>
      <c r="O515" s="213">
        <v>2.4544999999999999</v>
      </c>
      <c r="Q515" s="34">
        <v>11.55</v>
      </c>
      <c r="R515" s="304">
        <f t="shared" si="66"/>
        <v>8.2500000000000018</v>
      </c>
      <c r="S515" s="304">
        <f t="shared" si="67"/>
        <v>8.4</v>
      </c>
      <c r="T515" s="301">
        <f t="shared" si="68"/>
        <v>8.2500000000000018</v>
      </c>
    </row>
    <row r="516" spans="1:20" s="31" customFormat="1" outlineLevel="1" x14ac:dyDescent="0.25">
      <c r="A516" s="3" t="s">
        <v>53241</v>
      </c>
      <c r="B516" s="191" t="s">
        <v>53546</v>
      </c>
      <c r="C516" s="33" t="s">
        <v>53246</v>
      </c>
      <c r="D516" s="306">
        <v>1107890</v>
      </c>
      <c r="E516" s="32" t="s">
        <v>500</v>
      </c>
      <c r="F516" s="33" t="s">
        <v>36</v>
      </c>
      <c r="G516" s="34">
        <v>17.140000000000008</v>
      </c>
      <c r="H516" s="34">
        <v>419.35</v>
      </c>
      <c r="I516" s="35">
        <f t="shared" si="72"/>
        <v>7187.6590000000033</v>
      </c>
      <c r="J516" s="34">
        <v>0</v>
      </c>
      <c r="K516" s="35">
        <v>0</v>
      </c>
      <c r="L516" s="35">
        <v>0</v>
      </c>
      <c r="M516" s="35">
        <v>0</v>
      </c>
      <c r="N516" s="39"/>
      <c r="O516" s="213"/>
      <c r="Q516" s="34">
        <v>284.41000000000003</v>
      </c>
      <c r="R516" s="304">
        <f t="shared" si="66"/>
        <v>203.15000000000003</v>
      </c>
      <c r="S516" s="304">
        <f t="shared" si="67"/>
        <v>206.84363636363639</v>
      </c>
      <c r="T516" s="301">
        <f t="shared" si="68"/>
        <v>203.15000000000003</v>
      </c>
    </row>
    <row r="517" spans="1:20" s="31" customFormat="1" outlineLevel="1" x14ac:dyDescent="0.25">
      <c r="A517" s="3" t="s">
        <v>53241</v>
      </c>
      <c r="B517" s="191" t="s">
        <v>53547</v>
      </c>
      <c r="C517" s="33" t="s">
        <v>53246</v>
      </c>
      <c r="D517" s="306" t="s">
        <v>53389</v>
      </c>
      <c r="E517" s="32" t="s">
        <v>53388</v>
      </c>
      <c r="F517" s="33" t="s">
        <v>36</v>
      </c>
      <c r="G517" s="34">
        <v>5.4700000000000006</v>
      </c>
      <c r="H517" s="34">
        <v>514.17999999999995</v>
      </c>
      <c r="I517" s="35">
        <f t="shared" si="72"/>
        <v>2812.5646000000002</v>
      </c>
      <c r="J517" s="34">
        <v>0</v>
      </c>
      <c r="K517" s="35">
        <v>0</v>
      </c>
      <c r="L517" s="35">
        <v>0</v>
      </c>
      <c r="M517" s="35">
        <v>0</v>
      </c>
      <c r="N517" s="39"/>
      <c r="O517" s="213"/>
      <c r="Q517" s="34">
        <v>236.36</v>
      </c>
      <c r="R517" s="304">
        <f t="shared" si="66"/>
        <v>168.82857142857145</v>
      </c>
      <c r="S517" s="304">
        <f t="shared" si="67"/>
        <v>171.89818181818183</v>
      </c>
      <c r="T517" s="301">
        <f t="shared" si="68"/>
        <v>168.82857142857145</v>
      </c>
    </row>
    <row r="518" spans="1:20" s="31" customFormat="1" outlineLevel="1" x14ac:dyDescent="0.25">
      <c r="A518" s="3" t="s">
        <v>53241</v>
      </c>
      <c r="B518" s="191" t="s">
        <v>53548</v>
      </c>
      <c r="C518" s="33" t="s">
        <v>53247</v>
      </c>
      <c r="D518" s="306" t="s">
        <v>8200</v>
      </c>
      <c r="E518" s="32" t="s">
        <v>53391</v>
      </c>
      <c r="F518" s="33" t="s">
        <v>56</v>
      </c>
      <c r="G518" s="34">
        <v>7.8500000000001187</v>
      </c>
      <c r="H518" s="307" t="s">
        <v>8202</v>
      </c>
      <c r="I518" s="35">
        <f t="shared" si="72"/>
        <v>423.58600000000644</v>
      </c>
      <c r="J518" s="34">
        <v>0</v>
      </c>
      <c r="K518" s="35">
        <v>0</v>
      </c>
      <c r="L518" s="35">
        <v>0</v>
      </c>
      <c r="M518" s="35">
        <v>0</v>
      </c>
      <c r="N518" s="39"/>
      <c r="O518" s="213"/>
      <c r="Q518" s="34">
        <v>53.52</v>
      </c>
      <c r="R518" s="304">
        <f t="shared" si="66"/>
        <v>38.228571428571435</v>
      </c>
      <c r="S518" s="304">
        <f t="shared" si="67"/>
        <v>38.923636363636369</v>
      </c>
      <c r="T518" s="301">
        <f t="shared" si="68"/>
        <v>38.228571428571435</v>
      </c>
    </row>
    <row r="519" spans="1:20" s="31" customFormat="1" outlineLevel="1" x14ac:dyDescent="0.25">
      <c r="A519" s="3" t="s">
        <v>53241</v>
      </c>
      <c r="B519" s="191" t="s">
        <v>53549</v>
      </c>
      <c r="C519" s="33" t="s">
        <v>53247</v>
      </c>
      <c r="D519" s="306" t="s">
        <v>8905</v>
      </c>
      <c r="E519" s="32" t="s">
        <v>53393</v>
      </c>
      <c r="F519" s="33" t="s">
        <v>53394</v>
      </c>
      <c r="G519" s="34">
        <v>54.569999999999709</v>
      </c>
      <c r="H519" s="307" t="s">
        <v>8881</v>
      </c>
      <c r="I519" s="35">
        <f t="shared" si="72"/>
        <v>709.95569999999623</v>
      </c>
      <c r="J519" s="34">
        <v>0</v>
      </c>
      <c r="K519" s="35">
        <v>0</v>
      </c>
      <c r="L519" s="35">
        <v>0</v>
      </c>
      <c r="M519" s="35">
        <v>0</v>
      </c>
      <c r="N519" s="39"/>
      <c r="O519" s="213"/>
      <c r="Q519" s="34">
        <v>3.87</v>
      </c>
      <c r="R519" s="304">
        <f t="shared" si="66"/>
        <v>2.7642857142857147</v>
      </c>
      <c r="S519" s="304">
        <f t="shared" si="67"/>
        <v>2.8145454545454545</v>
      </c>
      <c r="T519" s="301">
        <f t="shared" si="68"/>
        <v>2.7642857142857147</v>
      </c>
    </row>
    <row r="520" spans="1:20" s="31" customFormat="1" outlineLevel="1" x14ac:dyDescent="0.25">
      <c r="A520" s="3" t="s">
        <v>53241</v>
      </c>
      <c r="B520" s="191" t="s">
        <v>53646</v>
      </c>
      <c r="C520" s="33" t="s">
        <v>53247</v>
      </c>
      <c r="D520" s="306" t="s">
        <v>1937</v>
      </c>
      <c r="E520" s="32" t="s">
        <v>53647</v>
      </c>
      <c r="F520" s="33" t="s">
        <v>83</v>
      </c>
      <c r="G520" s="34">
        <v>6</v>
      </c>
      <c r="H520" s="307" t="s">
        <v>1939</v>
      </c>
      <c r="I520" s="35">
        <f t="shared" si="72"/>
        <v>1876.3200000000002</v>
      </c>
      <c r="J520" s="34">
        <v>0</v>
      </c>
      <c r="K520" s="35">
        <v>0</v>
      </c>
      <c r="L520" s="35">
        <v>0</v>
      </c>
      <c r="M520" s="35">
        <v>0</v>
      </c>
      <c r="N520" s="39"/>
      <c r="O520" s="213"/>
      <c r="Q520" s="34">
        <v>63.47</v>
      </c>
      <c r="R520" s="304">
        <f t="shared" si="66"/>
        <v>45.335714285714289</v>
      </c>
      <c r="S520" s="304">
        <f t="shared" si="67"/>
        <v>46.16</v>
      </c>
      <c r="T520" s="301">
        <f t="shared" si="68"/>
        <v>45.335714285714289</v>
      </c>
    </row>
    <row r="521" spans="1:20" s="31" customFormat="1" outlineLevel="1" x14ac:dyDescent="0.25">
      <c r="A521" s="3" t="s">
        <v>53241</v>
      </c>
      <c r="B521" s="191" t="s">
        <v>53654</v>
      </c>
      <c r="C521" s="224" t="s">
        <v>53243</v>
      </c>
      <c r="D521" s="231"/>
      <c r="E521" s="79" t="s">
        <v>501</v>
      </c>
      <c r="F521" s="311" t="s">
        <v>43</v>
      </c>
      <c r="G521" s="225">
        <v>14</v>
      </c>
      <c r="H521" s="34">
        <f>T521+(T521*O521)</f>
        <v>91.731785714285721</v>
      </c>
      <c r="I521" s="35">
        <f t="shared" si="71"/>
        <v>1284.2450000000001</v>
      </c>
      <c r="J521" s="34">
        <v>0</v>
      </c>
      <c r="K521" s="35">
        <v>0</v>
      </c>
      <c r="L521" s="35">
        <v>0</v>
      </c>
      <c r="M521" s="35">
        <v>0</v>
      </c>
      <c r="N521" s="39" t="s">
        <v>6</v>
      </c>
      <c r="O521" s="213">
        <f>VLOOKUP(N521,'Reajuste Atual'!$L$19:$M$25,2,FALSE)</f>
        <v>3.5459999999999998</v>
      </c>
      <c r="Q521" s="34">
        <v>28.25</v>
      </c>
      <c r="R521" s="304">
        <f t="shared" si="66"/>
        <v>20.178571428571431</v>
      </c>
      <c r="S521" s="304">
        <f t="shared" si="67"/>
        <v>20.545454545454547</v>
      </c>
      <c r="T521" s="301">
        <f t="shared" si="68"/>
        <v>20.178571428571431</v>
      </c>
    </row>
    <row r="522" spans="1:20" s="31" customFormat="1" outlineLevel="1" x14ac:dyDescent="0.25">
      <c r="A522" s="3" t="s">
        <v>53241</v>
      </c>
      <c r="B522" s="191" t="s">
        <v>53655</v>
      </c>
      <c r="C522" s="224" t="s">
        <v>53243</v>
      </c>
      <c r="D522" s="231"/>
      <c r="E522" s="79" t="s">
        <v>502</v>
      </c>
      <c r="F522" s="224" t="s">
        <v>83</v>
      </c>
      <c r="G522" s="225">
        <v>1.5500000000000114</v>
      </c>
      <c r="H522" s="34">
        <f>T522+(T522*O522)</f>
        <v>20.937540000000002</v>
      </c>
      <c r="I522" s="35">
        <f t="shared" si="71"/>
        <v>32.453187000000241</v>
      </c>
      <c r="J522" s="34">
        <v>0</v>
      </c>
      <c r="K522" s="35">
        <v>0</v>
      </c>
      <c r="L522" s="35">
        <v>0</v>
      </c>
      <c r="M522" s="35">
        <v>0</v>
      </c>
      <c r="N522" s="39" t="s">
        <v>0</v>
      </c>
      <c r="O522" s="213">
        <f>VLOOKUP(N522,'Reajuste Atual'!$L$19:$M$25,2,FALSE)</f>
        <v>3.1053999999999999</v>
      </c>
      <c r="Q522" s="34">
        <v>7.14</v>
      </c>
      <c r="R522" s="304">
        <f t="shared" si="66"/>
        <v>5.1000000000000005</v>
      </c>
      <c r="S522" s="304">
        <f t="shared" si="67"/>
        <v>5.1927272727272724</v>
      </c>
      <c r="T522" s="301">
        <f t="shared" si="68"/>
        <v>5.1000000000000005</v>
      </c>
    </row>
    <row r="523" spans="1:20" s="31" customFormat="1" outlineLevel="1" x14ac:dyDescent="0.25">
      <c r="A523" s="3" t="s">
        <v>53241</v>
      </c>
      <c r="B523" s="191" t="s">
        <v>53656</v>
      </c>
      <c r="C523" s="224" t="s">
        <v>53243</v>
      </c>
      <c r="D523" s="338"/>
      <c r="E523" s="79" t="s">
        <v>430</v>
      </c>
      <c r="F523" s="337" t="s">
        <v>83</v>
      </c>
      <c r="G523" s="225">
        <v>146</v>
      </c>
      <c r="H523" s="34">
        <f>T523+(T523*O523)</f>
        <v>53.870100000000001</v>
      </c>
      <c r="I523" s="35">
        <f t="shared" si="71"/>
        <v>7865.0346</v>
      </c>
      <c r="J523" s="34">
        <v>0</v>
      </c>
      <c r="K523" s="35">
        <v>0</v>
      </c>
      <c r="L523" s="35">
        <v>0</v>
      </c>
      <c r="M523" s="35">
        <v>0</v>
      </c>
      <c r="N523" s="39" t="s">
        <v>6</v>
      </c>
      <c r="O523" s="213">
        <f>VLOOKUP(N523,'Reajuste Atual'!$L$19:$M$25,2,FALSE)</f>
        <v>3.5459999999999998</v>
      </c>
      <c r="Q523" s="34">
        <v>16.59</v>
      </c>
      <c r="R523" s="304">
        <f t="shared" si="66"/>
        <v>11.850000000000001</v>
      </c>
      <c r="S523" s="304">
        <f t="shared" si="67"/>
        <v>12.065454545454545</v>
      </c>
      <c r="T523" s="301">
        <f t="shared" si="68"/>
        <v>11.850000000000001</v>
      </c>
    </row>
    <row r="524" spans="1:20" s="31" customFormat="1" ht="31.5" outlineLevel="1" x14ac:dyDescent="0.25">
      <c r="A524" s="3" t="s">
        <v>53241</v>
      </c>
      <c r="B524" s="191" t="s">
        <v>53657</v>
      </c>
      <c r="C524" s="224" t="s">
        <v>53243</v>
      </c>
      <c r="D524" s="338"/>
      <c r="E524" s="79" t="s">
        <v>503</v>
      </c>
      <c r="F524" s="337" t="s">
        <v>43</v>
      </c>
      <c r="G524" s="225">
        <v>1</v>
      </c>
      <c r="H524" s="34">
        <f>T524+(T524*O524)</f>
        <v>223533.04784571432</v>
      </c>
      <c r="I524" s="35">
        <f t="shared" si="71"/>
        <v>223533.04784571432</v>
      </c>
      <c r="J524" s="34">
        <v>8</v>
      </c>
      <c r="K524" s="35">
        <v>15179.704572944709</v>
      </c>
      <c r="L524" s="35">
        <v>0</v>
      </c>
      <c r="M524" s="35">
        <v>0</v>
      </c>
      <c r="N524" s="39" t="s">
        <v>0</v>
      </c>
      <c r="O524" s="213">
        <f>VLOOKUP(N524,'Reajuste Atual'!$L$19:$M$25,2,FALSE)</f>
        <v>3.1053999999999999</v>
      </c>
      <c r="Q524" s="34">
        <v>76227.960000000006</v>
      </c>
      <c r="R524" s="304">
        <f t="shared" si="66"/>
        <v>54448.542857142864</v>
      </c>
      <c r="S524" s="304">
        <f t="shared" si="67"/>
        <v>55438.516363636365</v>
      </c>
      <c r="T524" s="301">
        <f t="shared" si="68"/>
        <v>54448.542857142864</v>
      </c>
    </row>
    <row r="525" spans="1:20" s="31" customFormat="1" outlineLevel="1" x14ac:dyDescent="0.25">
      <c r="B525" s="194" t="s">
        <v>504</v>
      </c>
      <c r="C525" s="59"/>
      <c r="D525" s="200"/>
      <c r="E525" s="72" t="s">
        <v>53256</v>
      </c>
      <c r="F525" s="73"/>
      <c r="G525" s="53"/>
      <c r="H525" s="55">
        <v>0</v>
      </c>
      <c r="I525" s="53">
        <f>SUM(I526:I527)</f>
        <v>6418.0688567272728</v>
      </c>
      <c r="J525" s="34">
        <v>4</v>
      </c>
      <c r="K525" s="35">
        <v>33285.543808673232</v>
      </c>
      <c r="L525" s="35">
        <v>0</v>
      </c>
      <c r="M525" s="35">
        <v>0</v>
      </c>
      <c r="N525" s="56">
        <v>0</v>
      </c>
      <c r="O525" s="216"/>
      <c r="Q525" s="55"/>
      <c r="R525" s="304">
        <f t="shared" ref="R525:R780" si="73">Q525/($R$16+1)</f>
        <v>0</v>
      </c>
      <c r="S525" s="304">
        <f t="shared" ref="S525:S780" si="74">Q525/($S$16+1)</f>
        <v>0</v>
      </c>
      <c r="T525" s="301">
        <f t="shared" ref="T525:T780" si="75">IF(A525="S",R525,S525)</f>
        <v>0</v>
      </c>
    </row>
    <row r="526" spans="1:20" s="31" customFormat="1" outlineLevel="1" x14ac:dyDescent="0.25">
      <c r="A526" s="3" t="s">
        <v>53242</v>
      </c>
      <c r="B526" s="229" t="s">
        <v>505</v>
      </c>
      <c r="C526" s="224" t="s">
        <v>53244</v>
      </c>
      <c r="D526" s="231"/>
      <c r="E526" s="79" t="s">
        <v>507</v>
      </c>
      <c r="F526" s="311" t="s">
        <v>43</v>
      </c>
      <c r="G526" s="225">
        <v>1</v>
      </c>
      <c r="H526" s="34">
        <f>T526+(T526*O526)</f>
        <v>3825.8147956363637</v>
      </c>
      <c r="I526" s="35">
        <f t="shared" si="71"/>
        <v>3825.8147956363637</v>
      </c>
      <c r="J526" s="34">
        <v>0</v>
      </c>
      <c r="K526" s="35">
        <v>0</v>
      </c>
      <c r="L526" s="35">
        <v>0</v>
      </c>
      <c r="M526" s="35">
        <v>0</v>
      </c>
      <c r="N526" s="39" t="s">
        <v>0</v>
      </c>
      <c r="O526" s="213">
        <f>VLOOKUP(N526,'Reajuste Atual'!$L$19:$M$25,2,FALSE)</f>
        <v>3.1053999999999999</v>
      </c>
      <c r="Q526" s="34">
        <v>1281.3599999999999</v>
      </c>
      <c r="R526" s="304">
        <f t="shared" si="73"/>
        <v>915.25714285714287</v>
      </c>
      <c r="S526" s="304">
        <f t="shared" si="74"/>
        <v>931.8981818181818</v>
      </c>
      <c r="T526" s="301">
        <f t="shared" si="75"/>
        <v>931.8981818181818</v>
      </c>
    </row>
    <row r="527" spans="1:20" s="31" customFormat="1" outlineLevel="1" x14ac:dyDescent="0.25">
      <c r="A527" s="3" t="s">
        <v>53242</v>
      </c>
      <c r="B527" s="229" t="s">
        <v>506</v>
      </c>
      <c r="C527" s="224" t="s">
        <v>53244</v>
      </c>
      <c r="D527" s="231"/>
      <c r="E527" s="79" t="s">
        <v>508</v>
      </c>
      <c r="F527" s="311" t="s">
        <v>43</v>
      </c>
      <c r="G527" s="225">
        <v>1</v>
      </c>
      <c r="H527" s="34">
        <f>T527+(T527*O527)</f>
        <v>2592.2540610909091</v>
      </c>
      <c r="I527" s="35">
        <f t="shared" si="71"/>
        <v>2592.2540610909091</v>
      </c>
      <c r="J527" s="34">
        <v>0</v>
      </c>
      <c r="K527" s="35">
        <v>0</v>
      </c>
      <c r="L527" s="35">
        <v>0</v>
      </c>
      <c r="M527" s="35">
        <v>0</v>
      </c>
      <c r="N527" s="39" t="s">
        <v>0</v>
      </c>
      <c r="O527" s="213">
        <f>VLOOKUP(N527,'Reajuste Atual'!$L$19:$M$25,2,FALSE)</f>
        <v>3.1053999999999999</v>
      </c>
      <c r="Q527" s="34">
        <v>868.21</v>
      </c>
      <c r="R527" s="304">
        <f t="shared" si="73"/>
        <v>620.15000000000009</v>
      </c>
      <c r="S527" s="304">
        <f t="shared" si="74"/>
        <v>631.42545454545461</v>
      </c>
      <c r="T527" s="301">
        <f t="shared" si="75"/>
        <v>631.42545454545461</v>
      </c>
    </row>
    <row r="528" spans="1:20" s="31" customFormat="1" outlineLevel="1" x14ac:dyDescent="0.25">
      <c r="B528" s="193" t="s">
        <v>509</v>
      </c>
      <c r="C528" s="63"/>
      <c r="D528" s="199"/>
      <c r="E528" s="45" t="s">
        <v>53859</v>
      </c>
      <c r="F528" s="62"/>
      <c r="G528" s="47"/>
      <c r="H528" s="47"/>
      <c r="I528" s="47">
        <f>I529+I546</f>
        <v>856587.91025833762</v>
      </c>
      <c r="J528" s="34">
        <v>0</v>
      </c>
      <c r="K528" s="35">
        <v>0</v>
      </c>
      <c r="L528" s="35">
        <v>0</v>
      </c>
      <c r="M528" s="35">
        <v>0</v>
      </c>
      <c r="N528" s="48">
        <v>0</v>
      </c>
      <c r="O528" s="215"/>
      <c r="Q528" s="47"/>
      <c r="R528" s="304">
        <f t="shared" si="73"/>
        <v>0</v>
      </c>
      <c r="S528" s="304">
        <f t="shared" si="74"/>
        <v>0</v>
      </c>
      <c r="T528" s="301">
        <f t="shared" si="75"/>
        <v>0</v>
      </c>
    </row>
    <row r="529" spans="1:20" s="31" customFormat="1" outlineLevel="1" x14ac:dyDescent="0.25">
      <c r="B529" s="194" t="s">
        <v>510</v>
      </c>
      <c r="C529" s="59"/>
      <c r="D529" s="200"/>
      <c r="E529" s="72" t="s">
        <v>73</v>
      </c>
      <c r="F529" s="52"/>
      <c r="G529" s="55"/>
      <c r="H529" s="55"/>
      <c r="I529" s="55">
        <f>SUM(I530:M545)</f>
        <v>475656.32377542864</v>
      </c>
      <c r="J529" s="75">
        <v>0</v>
      </c>
      <c r="K529" s="75">
        <v>0</v>
      </c>
      <c r="L529" s="75">
        <v>0</v>
      </c>
      <c r="M529" s="75">
        <v>0</v>
      </c>
      <c r="N529" s="56">
        <v>0</v>
      </c>
      <c r="O529" s="216"/>
      <c r="Q529" s="55"/>
      <c r="R529" s="304">
        <f t="shared" si="73"/>
        <v>0</v>
      </c>
      <c r="S529" s="304">
        <f t="shared" si="74"/>
        <v>0</v>
      </c>
      <c r="T529" s="301">
        <f t="shared" si="75"/>
        <v>0</v>
      </c>
    </row>
    <row r="530" spans="1:20" s="31" customFormat="1" outlineLevel="1" x14ac:dyDescent="0.25">
      <c r="A530" s="3" t="s">
        <v>53241</v>
      </c>
      <c r="B530" s="191" t="s">
        <v>511</v>
      </c>
      <c r="C530" s="33" t="s">
        <v>53248</v>
      </c>
      <c r="D530" s="308" t="s">
        <v>23458</v>
      </c>
      <c r="E530" s="32" t="s">
        <v>79</v>
      </c>
      <c r="F530" s="33" t="s">
        <v>36</v>
      </c>
      <c r="G530" s="34">
        <v>2538.4299999999998</v>
      </c>
      <c r="H530" s="34">
        <v>5.64</v>
      </c>
      <c r="I530" s="35">
        <f t="shared" ref="I530:I537" si="76">G530*H530</f>
        <v>14316.745199999998</v>
      </c>
      <c r="J530" s="34">
        <v>0</v>
      </c>
      <c r="K530" s="35">
        <v>0</v>
      </c>
      <c r="L530" s="35">
        <v>0</v>
      </c>
      <c r="M530" s="35">
        <v>0</v>
      </c>
      <c r="N530" s="39"/>
      <c r="O530" s="213"/>
      <c r="Q530" s="34">
        <v>5.54</v>
      </c>
      <c r="R530" s="304">
        <f t="shared" si="73"/>
        <v>3.9571428571428573</v>
      </c>
      <c r="S530" s="304">
        <f t="shared" si="74"/>
        <v>4.0290909090909093</v>
      </c>
      <c r="T530" s="301">
        <f t="shared" si="75"/>
        <v>3.9571428571428573</v>
      </c>
    </row>
    <row r="531" spans="1:20" s="31" customFormat="1" outlineLevel="1" x14ac:dyDescent="0.25">
      <c r="A531" s="3" t="s">
        <v>53241</v>
      </c>
      <c r="B531" s="191" t="s">
        <v>512</v>
      </c>
      <c r="C531" s="33" t="s">
        <v>53247</v>
      </c>
      <c r="D531" s="308" t="s">
        <v>18023</v>
      </c>
      <c r="E531" s="32" t="s">
        <v>81</v>
      </c>
      <c r="F531" s="33" t="s">
        <v>36</v>
      </c>
      <c r="G531" s="34">
        <v>946.02</v>
      </c>
      <c r="H531" s="307" t="s">
        <v>10210</v>
      </c>
      <c r="I531" s="35">
        <f t="shared" si="76"/>
        <v>21569.256000000001</v>
      </c>
      <c r="J531" s="34">
        <v>0</v>
      </c>
      <c r="K531" s="35">
        <v>0</v>
      </c>
      <c r="L531" s="35">
        <v>0</v>
      </c>
      <c r="M531" s="35">
        <v>0</v>
      </c>
      <c r="N531" s="39"/>
      <c r="O531" s="213"/>
      <c r="Q531" s="34">
        <v>7.41</v>
      </c>
      <c r="R531" s="304">
        <f t="shared" si="73"/>
        <v>5.2928571428571436</v>
      </c>
      <c r="S531" s="304">
        <f t="shared" si="74"/>
        <v>5.3890909090909096</v>
      </c>
      <c r="T531" s="301">
        <f t="shared" si="75"/>
        <v>5.2928571428571436</v>
      </c>
    </row>
    <row r="532" spans="1:20" s="31" customFormat="1" outlineLevel="1" x14ac:dyDescent="0.25">
      <c r="A532" s="3" t="s">
        <v>53241</v>
      </c>
      <c r="B532" s="191" t="s">
        <v>513</v>
      </c>
      <c r="C532" s="33" t="s">
        <v>53246</v>
      </c>
      <c r="D532" s="306">
        <v>1107890</v>
      </c>
      <c r="E532" s="32" t="s">
        <v>53521</v>
      </c>
      <c r="F532" s="33" t="s">
        <v>36</v>
      </c>
      <c r="G532" s="34">
        <v>8.9700000000000237</v>
      </c>
      <c r="H532" s="34">
        <v>419.35</v>
      </c>
      <c r="I532" s="35">
        <f t="shared" si="76"/>
        <v>3761.5695000000101</v>
      </c>
      <c r="J532" s="34">
        <v>0</v>
      </c>
      <c r="K532" s="35">
        <v>0</v>
      </c>
      <c r="L532" s="35">
        <v>0</v>
      </c>
      <c r="M532" s="35">
        <v>0</v>
      </c>
      <c r="N532" s="39"/>
      <c r="O532" s="213"/>
      <c r="Q532" s="34">
        <v>284.41000000000003</v>
      </c>
      <c r="R532" s="304">
        <f t="shared" si="73"/>
        <v>203.15000000000003</v>
      </c>
      <c r="S532" s="304">
        <f t="shared" si="74"/>
        <v>206.84363636363639</v>
      </c>
      <c r="T532" s="301">
        <f t="shared" si="75"/>
        <v>203.15000000000003</v>
      </c>
    </row>
    <row r="533" spans="1:20" s="31" customFormat="1" outlineLevel="1" x14ac:dyDescent="0.25">
      <c r="A533" s="3" t="s">
        <v>53241</v>
      </c>
      <c r="B533" s="191" t="s">
        <v>53860</v>
      </c>
      <c r="C533" s="33" t="s">
        <v>53246</v>
      </c>
      <c r="D533" s="306" t="s">
        <v>53389</v>
      </c>
      <c r="E533" s="32" t="s">
        <v>53388</v>
      </c>
      <c r="F533" s="33" t="s">
        <v>36</v>
      </c>
      <c r="G533" s="34">
        <v>26.06</v>
      </c>
      <c r="H533" s="34">
        <v>514.17999999999995</v>
      </c>
      <c r="I533" s="35">
        <f t="shared" si="76"/>
        <v>13399.530799999999</v>
      </c>
      <c r="J533" s="34">
        <v>0</v>
      </c>
      <c r="K533" s="35">
        <v>0</v>
      </c>
      <c r="L533" s="35">
        <v>0</v>
      </c>
      <c r="M533" s="35">
        <v>0</v>
      </c>
      <c r="N533" s="39"/>
      <c r="O533" s="213"/>
      <c r="Q533" s="34">
        <v>236.36</v>
      </c>
      <c r="R533" s="304">
        <f t="shared" si="73"/>
        <v>168.82857142857145</v>
      </c>
      <c r="S533" s="304">
        <f t="shared" si="74"/>
        <v>171.89818181818183</v>
      </c>
      <c r="T533" s="301">
        <f t="shared" si="75"/>
        <v>168.82857142857145</v>
      </c>
    </row>
    <row r="534" spans="1:20" s="31" customFormat="1" outlineLevel="1" x14ac:dyDescent="0.25">
      <c r="A534" s="3" t="s">
        <v>53241</v>
      </c>
      <c r="B534" s="191" t="s">
        <v>53861</v>
      </c>
      <c r="C534" s="33" t="s">
        <v>53247</v>
      </c>
      <c r="D534" s="306" t="s">
        <v>8905</v>
      </c>
      <c r="E534" s="32" t="s">
        <v>53393</v>
      </c>
      <c r="F534" s="33" t="s">
        <v>53394</v>
      </c>
      <c r="G534" s="34">
        <v>106.55440000000181</v>
      </c>
      <c r="H534" s="307" t="s">
        <v>8881</v>
      </c>
      <c r="I534" s="35">
        <f t="shared" si="76"/>
        <v>1386.2727440000235</v>
      </c>
      <c r="J534" s="34">
        <v>0</v>
      </c>
      <c r="K534" s="35">
        <v>0</v>
      </c>
      <c r="L534" s="35">
        <v>0</v>
      </c>
      <c r="M534" s="35">
        <v>0</v>
      </c>
      <c r="N534" s="39"/>
      <c r="O534" s="213"/>
      <c r="Q534" s="34">
        <v>3.87</v>
      </c>
      <c r="R534" s="304">
        <f t="shared" si="73"/>
        <v>2.7642857142857147</v>
      </c>
      <c r="S534" s="304">
        <f t="shared" si="74"/>
        <v>2.8145454545454545</v>
      </c>
      <c r="T534" s="301">
        <f t="shared" si="75"/>
        <v>2.7642857142857147</v>
      </c>
    </row>
    <row r="535" spans="1:20" s="31" customFormat="1" outlineLevel="1" x14ac:dyDescent="0.25">
      <c r="A535" s="3" t="s">
        <v>53241</v>
      </c>
      <c r="B535" s="191" t="s">
        <v>53862</v>
      </c>
      <c r="C535" s="33" t="s">
        <v>53248</v>
      </c>
      <c r="D535" s="308" t="s">
        <v>25545</v>
      </c>
      <c r="E535" s="32" t="s">
        <v>424</v>
      </c>
      <c r="F535" s="33" t="s">
        <v>83</v>
      </c>
      <c r="G535" s="34">
        <v>120.05</v>
      </c>
      <c r="H535" s="34">
        <v>39.18</v>
      </c>
      <c r="I535" s="35">
        <f t="shared" si="76"/>
        <v>4703.5590000000002</v>
      </c>
      <c r="J535" s="34">
        <v>0</v>
      </c>
      <c r="K535" s="35">
        <v>0</v>
      </c>
      <c r="L535" s="35">
        <v>0</v>
      </c>
      <c r="M535" s="35">
        <v>0</v>
      </c>
      <c r="N535" s="39"/>
      <c r="O535" s="213"/>
      <c r="Q535" s="34">
        <v>10.59</v>
      </c>
      <c r="R535" s="304">
        <f t="shared" si="73"/>
        <v>7.5642857142857149</v>
      </c>
      <c r="S535" s="304">
        <f t="shared" si="74"/>
        <v>7.7018181818181821</v>
      </c>
      <c r="T535" s="301">
        <f t="shared" si="75"/>
        <v>7.5642857142857149</v>
      </c>
    </row>
    <row r="536" spans="1:20" s="31" customFormat="1" outlineLevel="1" x14ac:dyDescent="0.25">
      <c r="A536" s="3" t="s">
        <v>53241</v>
      </c>
      <c r="B536" s="191" t="s">
        <v>53863</v>
      </c>
      <c r="C536" s="33" t="s">
        <v>53248</v>
      </c>
      <c r="D536" s="308" t="s">
        <v>25530</v>
      </c>
      <c r="E536" s="32" t="s">
        <v>53652</v>
      </c>
      <c r="F536" s="33" t="s">
        <v>83</v>
      </c>
      <c r="G536" s="34">
        <v>7.0000000000000284E-2</v>
      </c>
      <c r="H536" s="34">
        <v>79.8</v>
      </c>
      <c r="I536" s="35">
        <f t="shared" si="76"/>
        <v>5.5860000000000225</v>
      </c>
      <c r="J536" s="34">
        <v>0</v>
      </c>
      <c r="K536" s="35">
        <v>0</v>
      </c>
      <c r="L536" s="35">
        <v>0</v>
      </c>
      <c r="M536" s="35">
        <v>0</v>
      </c>
      <c r="N536" s="39"/>
      <c r="O536" s="213"/>
      <c r="Q536" s="34">
        <v>94.07</v>
      </c>
      <c r="R536" s="304">
        <f t="shared" si="73"/>
        <v>67.192857142857136</v>
      </c>
      <c r="S536" s="304">
        <f t="shared" si="74"/>
        <v>68.414545454545447</v>
      </c>
      <c r="T536" s="301">
        <f t="shared" si="75"/>
        <v>67.192857142857136</v>
      </c>
    </row>
    <row r="537" spans="1:20" s="31" customFormat="1" outlineLevel="1" x14ac:dyDescent="0.25">
      <c r="A537" s="3" t="s">
        <v>53241</v>
      </c>
      <c r="B537" s="191" t="s">
        <v>53864</v>
      </c>
      <c r="C537" s="33" t="s">
        <v>53247</v>
      </c>
      <c r="D537" s="306" t="s">
        <v>1937</v>
      </c>
      <c r="E537" s="32" t="s">
        <v>53653</v>
      </c>
      <c r="F537" s="33" t="s">
        <v>83</v>
      </c>
      <c r="G537" s="34">
        <v>1.2000000000000028</v>
      </c>
      <c r="H537" s="307" t="s">
        <v>1939</v>
      </c>
      <c r="I537" s="35">
        <f t="shared" si="76"/>
        <v>375.26400000000092</v>
      </c>
      <c r="J537" s="34">
        <v>0</v>
      </c>
      <c r="K537" s="35">
        <v>0</v>
      </c>
      <c r="L537" s="35">
        <v>0</v>
      </c>
      <c r="M537" s="35">
        <v>0</v>
      </c>
      <c r="N537" s="39"/>
      <c r="O537" s="213"/>
      <c r="Q537" s="34">
        <v>163.55000000000001</v>
      </c>
      <c r="R537" s="304">
        <f t="shared" si="73"/>
        <v>116.82142857142858</v>
      </c>
      <c r="S537" s="304">
        <f t="shared" si="74"/>
        <v>118.94545454545455</v>
      </c>
      <c r="T537" s="301">
        <f t="shared" si="75"/>
        <v>116.82142857142858</v>
      </c>
    </row>
    <row r="538" spans="1:20" s="31" customFormat="1" outlineLevel="1" x14ac:dyDescent="0.25">
      <c r="A538" s="3" t="s">
        <v>53241</v>
      </c>
      <c r="B538" s="191" t="s">
        <v>53865</v>
      </c>
      <c r="C538" s="224" t="s">
        <v>53243</v>
      </c>
      <c r="D538" s="231"/>
      <c r="E538" s="79" t="s">
        <v>455</v>
      </c>
      <c r="F538" s="224" t="s">
        <v>83</v>
      </c>
      <c r="G538" s="225">
        <v>40</v>
      </c>
      <c r="H538" s="34">
        <f t="shared" ref="H538:H545" si="77">T538+(T538*O538)</f>
        <v>139.49725714285714</v>
      </c>
      <c r="I538" s="35">
        <f t="shared" ref="I538:I545" si="78">G538*H538</f>
        <v>5579.8902857142857</v>
      </c>
      <c r="J538" s="34">
        <v>0</v>
      </c>
      <c r="K538" s="35">
        <v>0</v>
      </c>
      <c r="L538" s="35">
        <v>0</v>
      </c>
      <c r="M538" s="35">
        <v>0</v>
      </c>
      <c r="N538" s="39" t="s">
        <v>6</v>
      </c>
      <c r="O538" s="213">
        <f>VLOOKUP(N538,'Reajuste Atual'!$L$19:$M$25,2,FALSE)</f>
        <v>3.5459999999999998</v>
      </c>
      <c r="Q538" s="34">
        <v>42.96</v>
      </c>
      <c r="R538" s="304">
        <f t="shared" si="73"/>
        <v>30.685714285714287</v>
      </c>
      <c r="S538" s="304">
        <f t="shared" si="74"/>
        <v>31.243636363636366</v>
      </c>
      <c r="T538" s="301">
        <f t="shared" si="75"/>
        <v>30.685714285714287</v>
      </c>
    </row>
    <row r="539" spans="1:20" s="31" customFormat="1" outlineLevel="1" x14ac:dyDescent="0.25">
      <c r="A539" s="3" t="s">
        <v>53241</v>
      </c>
      <c r="B539" s="191" t="s">
        <v>53866</v>
      </c>
      <c r="C539" s="224" t="s">
        <v>53243</v>
      </c>
      <c r="D539" s="231"/>
      <c r="E539" s="79" t="s">
        <v>514</v>
      </c>
      <c r="F539" s="311" t="s">
        <v>43</v>
      </c>
      <c r="G539" s="225">
        <v>8</v>
      </c>
      <c r="H539" s="34">
        <f t="shared" si="77"/>
        <v>19179.079882857142</v>
      </c>
      <c r="I539" s="35">
        <f t="shared" si="78"/>
        <v>153432.63906285714</v>
      </c>
      <c r="J539" s="34">
        <v>0</v>
      </c>
      <c r="K539" s="35">
        <v>0</v>
      </c>
      <c r="L539" s="35">
        <v>0</v>
      </c>
      <c r="M539" s="35">
        <v>0</v>
      </c>
      <c r="N539" s="39" t="s">
        <v>0</v>
      </c>
      <c r="O539" s="213">
        <f>VLOOKUP(N539,'Reajuste Atual'!$L$19:$M$25,2,FALSE)</f>
        <v>3.1053999999999999</v>
      </c>
      <c r="Q539" s="34">
        <v>6540.34</v>
      </c>
      <c r="R539" s="304">
        <f t="shared" si="73"/>
        <v>4671.6714285714288</v>
      </c>
      <c r="S539" s="304">
        <f t="shared" si="74"/>
        <v>4756.6109090909094</v>
      </c>
      <c r="T539" s="301">
        <f t="shared" si="75"/>
        <v>4671.6714285714288</v>
      </c>
    </row>
    <row r="540" spans="1:20" s="31" customFormat="1" outlineLevel="1" x14ac:dyDescent="0.25">
      <c r="A540" s="3" t="s">
        <v>53241</v>
      </c>
      <c r="B540" s="191" t="s">
        <v>53867</v>
      </c>
      <c r="C540" s="224" t="s">
        <v>53243</v>
      </c>
      <c r="D540" s="231"/>
      <c r="E540" s="79" t="s">
        <v>515</v>
      </c>
      <c r="F540" s="311" t="s">
        <v>43</v>
      </c>
      <c r="G540" s="225">
        <v>12</v>
      </c>
      <c r="H540" s="34">
        <f t="shared" si="77"/>
        <v>17594.014267142862</v>
      </c>
      <c r="I540" s="35">
        <f t="shared" si="78"/>
        <v>211128.17120571434</v>
      </c>
      <c r="J540" s="34">
        <v>0</v>
      </c>
      <c r="K540" s="35">
        <v>0</v>
      </c>
      <c r="L540" s="35">
        <v>0</v>
      </c>
      <c r="M540" s="35">
        <v>0</v>
      </c>
      <c r="N540" s="39" t="s">
        <v>0</v>
      </c>
      <c r="O540" s="213">
        <f>VLOOKUP(N540,'Reajuste Atual'!$L$19:$M$25,2,FALSE)</f>
        <v>3.1053999999999999</v>
      </c>
      <c r="Q540" s="34">
        <v>5999.81</v>
      </c>
      <c r="R540" s="304">
        <f t="shared" si="73"/>
        <v>4285.5785714285721</v>
      </c>
      <c r="S540" s="304">
        <f t="shared" si="74"/>
        <v>4363.4981818181823</v>
      </c>
      <c r="T540" s="301">
        <f t="shared" si="75"/>
        <v>4285.5785714285721</v>
      </c>
    </row>
    <row r="541" spans="1:20" s="31" customFormat="1" outlineLevel="1" x14ac:dyDescent="0.25">
      <c r="A541" s="3" t="s">
        <v>53241</v>
      </c>
      <c r="B541" s="191" t="s">
        <v>53868</v>
      </c>
      <c r="C541" s="224" t="s">
        <v>53243</v>
      </c>
      <c r="D541" s="231"/>
      <c r="E541" s="79" t="s">
        <v>516</v>
      </c>
      <c r="F541" s="311" t="s">
        <v>43</v>
      </c>
      <c r="G541" s="225">
        <v>3</v>
      </c>
      <c r="H541" s="34">
        <f t="shared" si="77"/>
        <v>2335.9139514285716</v>
      </c>
      <c r="I541" s="35">
        <f t="shared" si="78"/>
        <v>7007.7418542857149</v>
      </c>
      <c r="J541" s="34">
        <v>0</v>
      </c>
      <c r="K541" s="35">
        <v>0</v>
      </c>
      <c r="L541" s="35">
        <v>0</v>
      </c>
      <c r="M541" s="35">
        <v>0</v>
      </c>
      <c r="N541" s="39" t="s">
        <v>0</v>
      </c>
      <c r="O541" s="213">
        <f>VLOOKUP(N541,'Reajuste Atual'!$L$19:$M$25,2,FALSE)</f>
        <v>3.1053999999999999</v>
      </c>
      <c r="Q541" s="34">
        <v>796.58</v>
      </c>
      <c r="R541" s="304">
        <f t="shared" si="73"/>
        <v>568.98571428571438</v>
      </c>
      <c r="S541" s="304">
        <f t="shared" si="74"/>
        <v>579.33090909090913</v>
      </c>
      <c r="T541" s="301">
        <f t="shared" si="75"/>
        <v>568.98571428571438</v>
      </c>
    </row>
    <row r="542" spans="1:20" s="31" customFormat="1" outlineLevel="1" x14ac:dyDescent="0.25">
      <c r="A542" s="3" t="s">
        <v>53241</v>
      </c>
      <c r="B542" s="191" t="s">
        <v>53869</v>
      </c>
      <c r="C542" s="224" t="s">
        <v>53243</v>
      </c>
      <c r="D542" s="231"/>
      <c r="E542" s="79" t="s">
        <v>517</v>
      </c>
      <c r="F542" s="311" t="s">
        <v>43</v>
      </c>
      <c r="G542" s="225">
        <v>6</v>
      </c>
      <c r="H542" s="34">
        <f t="shared" si="77"/>
        <v>3479.0332571428576</v>
      </c>
      <c r="I542" s="35">
        <f t="shared" si="78"/>
        <v>20874.199542857146</v>
      </c>
      <c r="J542" s="34">
        <v>0</v>
      </c>
      <c r="K542" s="35">
        <v>0</v>
      </c>
      <c r="L542" s="35">
        <v>0</v>
      </c>
      <c r="M542" s="35">
        <v>0</v>
      </c>
      <c r="N542" s="39" t="s">
        <v>0</v>
      </c>
      <c r="O542" s="213">
        <f>VLOOKUP(N542,'Reajuste Atual'!$L$19:$M$25,2,FALSE)</f>
        <v>3.1053999999999999</v>
      </c>
      <c r="Q542" s="34">
        <v>1186.4000000000001</v>
      </c>
      <c r="R542" s="304">
        <f t="shared" si="73"/>
        <v>847.42857142857156</v>
      </c>
      <c r="S542" s="304">
        <f t="shared" si="74"/>
        <v>862.83636363636367</v>
      </c>
      <c r="T542" s="301">
        <f t="shared" si="75"/>
        <v>847.42857142857156</v>
      </c>
    </row>
    <row r="543" spans="1:20" s="31" customFormat="1" outlineLevel="1" x14ac:dyDescent="0.25">
      <c r="A543" s="3" t="s">
        <v>53241</v>
      </c>
      <c r="B543" s="191" t="s">
        <v>53870</v>
      </c>
      <c r="C543" s="224" t="s">
        <v>53243</v>
      </c>
      <c r="D543" s="231"/>
      <c r="E543" s="79" t="s">
        <v>518</v>
      </c>
      <c r="F543" s="311" t="s">
        <v>43</v>
      </c>
      <c r="G543" s="225">
        <v>6</v>
      </c>
      <c r="H543" s="34">
        <f t="shared" si="77"/>
        <v>931.89647571428577</v>
      </c>
      <c r="I543" s="35">
        <f t="shared" si="78"/>
        <v>5591.3788542857146</v>
      </c>
      <c r="J543" s="34">
        <v>0</v>
      </c>
      <c r="K543" s="35">
        <v>0</v>
      </c>
      <c r="L543" s="35">
        <v>0</v>
      </c>
      <c r="M543" s="35">
        <v>0</v>
      </c>
      <c r="N543" s="39" t="s">
        <v>0</v>
      </c>
      <c r="O543" s="213">
        <f>VLOOKUP(N543,'Reajuste Atual'!$L$19:$M$25,2,FALSE)</f>
        <v>3.1053999999999999</v>
      </c>
      <c r="Q543" s="34">
        <v>317.79000000000002</v>
      </c>
      <c r="R543" s="304">
        <f t="shared" si="73"/>
        <v>226.99285714285716</v>
      </c>
      <c r="S543" s="304">
        <f t="shared" si="74"/>
        <v>231.12</v>
      </c>
      <c r="T543" s="301">
        <f t="shared" si="75"/>
        <v>226.99285714285716</v>
      </c>
    </row>
    <row r="544" spans="1:20" s="31" customFormat="1" outlineLevel="1" x14ac:dyDescent="0.25">
      <c r="A544" s="3" t="s">
        <v>53241</v>
      </c>
      <c r="B544" s="191" t="s">
        <v>53871</v>
      </c>
      <c r="C544" s="224" t="s">
        <v>53243</v>
      </c>
      <c r="D544" s="231"/>
      <c r="E544" s="79" t="s">
        <v>519</v>
      </c>
      <c r="F544" s="311" t="s">
        <v>43</v>
      </c>
      <c r="G544" s="225">
        <v>3</v>
      </c>
      <c r="H544" s="34">
        <f t="shared" si="77"/>
        <v>2385.6186157142856</v>
      </c>
      <c r="I544" s="35">
        <f t="shared" si="78"/>
        <v>7156.8558471428569</v>
      </c>
      <c r="J544" s="34">
        <v>0</v>
      </c>
      <c r="K544" s="35">
        <v>0</v>
      </c>
      <c r="L544" s="35">
        <v>0</v>
      </c>
      <c r="M544" s="35">
        <v>0</v>
      </c>
      <c r="N544" s="39" t="s">
        <v>0</v>
      </c>
      <c r="O544" s="213">
        <f>VLOOKUP(N544,'Reajuste Atual'!$L$19:$M$25,2,FALSE)</f>
        <v>3.1053999999999999</v>
      </c>
      <c r="Q544" s="34">
        <v>813.53</v>
      </c>
      <c r="R544" s="304">
        <f t="shared" si="73"/>
        <v>581.09285714285716</v>
      </c>
      <c r="S544" s="304">
        <f t="shared" si="74"/>
        <v>591.65818181818179</v>
      </c>
      <c r="T544" s="301">
        <f t="shared" si="75"/>
        <v>581.09285714285716</v>
      </c>
    </row>
    <row r="545" spans="1:20" s="31" customFormat="1" outlineLevel="1" x14ac:dyDescent="0.25">
      <c r="A545" s="3" t="s">
        <v>53241</v>
      </c>
      <c r="B545" s="191" t="s">
        <v>53872</v>
      </c>
      <c r="C545" s="224" t="s">
        <v>53243</v>
      </c>
      <c r="D545" s="231"/>
      <c r="E545" s="79" t="s">
        <v>520</v>
      </c>
      <c r="F545" s="311" t="s">
        <v>43</v>
      </c>
      <c r="G545" s="225">
        <v>3</v>
      </c>
      <c r="H545" s="34">
        <f t="shared" si="77"/>
        <v>1789.2212928571425</v>
      </c>
      <c r="I545" s="35">
        <f t="shared" si="78"/>
        <v>5367.6638785714276</v>
      </c>
      <c r="J545" s="34">
        <v>0</v>
      </c>
      <c r="K545" s="35">
        <v>0</v>
      </c>
      <c r="L545" s="35">
        <v>0</v>
      </c>
      <c r="M545" s="35">
        <v>0</v>
      </c>
      <c r="N545" s="39" t="s">
        <v>0</v>
      </c>
      <c r="O545" s="213">
        <f>VLOOKUP(N545,'Reajuste Atual'!$L$19:$M$25,2,FALSE)</f>
        <v>3.1053999999999999</v>
      </c>
      <c r="Q545" s="34">
        <v>610.15</v>
      </c>
      <c r="R545" s="304">
        <f t="shared" si="73"/>
        <v>435.82142857142856</v>
      </c>
      <c r="S545" s="304">
        <f t="shared" si="74"/>
        <v>443.74545454545455</v>
      </c>
      <c r="T545" s="301">
        <f t="shared" si="75"/>
        <v>435.82142857142856</v>
      </c>
    </row>
    <row r="546" spans="1:20" s="31" customFormat="1" outlineLevel="1" x14ac:dyDescent="0.25">
      <c r="B546" s="194" t="s">
        <v>521</v>
      </c>
      <c r="C546" s="59"/>
      <c r="D546" s="200"/>
      <c r="E546" s="72" t="s">
        <v>540</v>
      </c>
      <c r="F546" s="73"/>
      <c r="G546" s="55"/>
      <c r="H546" s="55">
        <v>0</v>
      </c>
      <c r="I546" s="55">
        <f>SUM(I547:I553)</f>
        <v>380931.58648290904</v>
      </c>
      <c r="J546" s="34">
        <v>0</v>
      </c>
      <c r="K546" s="35">
        <v>0</v>
      </c>
      <c r="L546" s="35">
        <v>0</v>
      </c>
      <c r="M546" s="35">
        <v>0</v>
      </c>
      <c r="N546" s="56">
        <v>0</v>
      </c>
      <c r="O546" s="216"/>
      <c r="Q546" s="55">
        <v>0</v>
      </c>
      <c r="R546" s="304">
        <f t="shared" si="73"/>
        <v>0</v>
      </c>
      <c r="S546" s="304">
        <f t="shared" si="74"/>
        <v>0</v>
      </c>
      <c r="T546" s="301">
        <f t="shared" si="75"/>
        <v>0</v>
      </c>
    </row>
    <row r="547" spans="1:20" s="31" customFormat="1" outlineLevel="1" x14ac:dyDescent="0.25">
      <c r="A547" s="3" t="s">
        <v>53242</v>
      </c>
      <c r="B547" s="191" t="s">
        <v>53550</v>
      </c>
      <c r="C547" s="224" t="s">
        <v>53244</v>
      </c>
      <c r="D547" s="231"/>
      <c r="E547" s="79" t="s">
        <v>522</v>
      </c>
      <c r="F547" s="311" t="s">
        <v>43</v>
      </c>
      <c r="G547" s="225">
        <v>7.2</v>
      </c>
      <c r="H547" s="34">
        <f t="shared" ref="H547:H553" si="79">T547+(T547*O547)</f>
        <v>27185.9588</v>
      </c>
      <c r="I547" s="35">
        <f t="shared" ref="I547:I553" si="80">G547*H547</f>
        <v>195738.90336</v>
      </c>
      <c r="J547" s="34">
        <v>0</v>
      </c>
      <c r="K547" s="35">
        <v>0</v>
      </c>
      <c r="L547" s="35">
        <v>0</v>
      </c>
      <c r="M547" s="35">
        <v>0</v>
      </c>
      <c r="N547" s="39" t="s">
        <v>0</v>
      </c>
      <c r="O547" s="213">
        <f>VLOOKUP(N547,'Reajuste Atual'!$L$19:$M$25,2,FALSE)</f>
        <v>3.1053999999999999</v>
      </c>
      <c r="Q547" s="34">
        <v>9105.25</v>
      </c>
      <c r="R547" s="304">
        <f t="shared" si="73"/>
        <v>6503.75</v>
      </c>
      <c r="S547" s="304">
        <f t="shared" si="74"/>
        <v>6622</v>
      </c>
      <c r="T547" s="301">
        <f t="shared" si="75"/>
        <v>6622</v>
      </c>
    </row>
    <row r="548" spans="1:20" s="31" customFormat="1" outlineLevel="1" x14ac:dyDescent="0.25">
      <c r="A548" s="3" t="s">
        <v>53242</v>
      </c>
      <c r="B548" s="191" t="s">
        <v>53551</v>
      </c>
      <c r="C548" s="224" t="s">
        <v>53244</v>
      </c>
      <c r="D548" s="231"/>
      <c r="E548" s="79" t="s">
        <v>523</v>
      </c>
      <c r="F548" s="311" t="s">
        <v>43</v>
      </c>
      <c r="G548" s="225">
        <v>5</v>
      </c>
      <c r="H548" s="34">
        <f t="shared" si="79"/>
        <v>24892.936148363638</v>
      </c>
      <c r="I548" s="35">
        <f t="shared" si="80"/>
        <v>124464.68074181819</v>
      </c>
      <c r="J548" s="34">
        <v>0</v>
      </c>
      <c r="K548" s="35">
        <v>0</v>
      </c>
      <c r="L548" s="35">
        <v>0</v>
      </c>
      <c r="M548" s="35">
        <v>0</v>
      </c>
      <c r="N548" s="39" t="s">
        <v>0</v>
      </c>
      <c r="O548" s="213">
        <f>VLOOKUP(N548,'Reajuste Atual'!$L$19:$M$25,2,FALSE)</f>
        <v>3.1053999999999999</v>
      </c>
      <c r="Q548" s="34">
        <v>8337.26</v>
      </c>
      <c r="R548" s="304">
        <f t="shared" si="73"/>
        <v>5955.1857142857152</v>
      </c>
      <c r="S548" s="304">
        <f t="shared" si="74"/>
        <v>6063.4618181818187</v>
      </c>
      <c r="T548" s="301">
        <f t="shared" si="75"/>
        <v>6063.4618181818187</v>
      </c>
    </row>
    <row r="549" spans="1:20" s="31" customFormat="1" outlineLevel="1" x14ac:dyDescent="0.25">
      <c r="A549" s="3" t="s">
        <v>53242</v>
      </c>
      <c r="B549" s="191" t="s">
        <v>53873</v>
      </c>
      <c r="C549" s="224" t="s">
        <v>53244</v>
      </c>
      <c r="D549" s="231"/>
      <c r="E549" s="79" t="s">
        <v>524</v>
      </c>
      <c r="F549" s="311" t="s">
        <v>43</v>
      </c>
      <c r="G549" s="225">
        <v>3</v>
      </c>
      <c r="H549" s="34">
        <f t="shared" si="79"/>
        <v>2774.981682909091</v>
      </c>
      <c r="I549" s="35">
        <f t="shared" si="80"/>
        <v>8324.9450487272734</v>
      </c>
      <c r="J549" s="34">
        <v>0</v>
      </c>
      <c r="K549" s="35">
        <v>0</v>
      </c>
      <c r="L549" s="35">
        <v>0</v>
      </c>
      <c r="M549" s="35">
        <v>0</v>
      </c>
      <c r="N549" s="39" t="s">
        <v>0</v>
      </c>
      <c r="O549" s="213">
        <f>VLOOKUP(N549,'Reajuste Atual'!$L$19:$M$25,2,FALSE)</f>
        <v>3.1053999999999999</v>
      </c>
      <c r="Q549" s="34">
        <v>929.41</v>
      </c>
      <c r="R549" s="304">
        <f t="shared" si="73"/>
        <v>663.86428571428576</v>
      </c>
      <c r="S549" s="304">
        <f t="shared" si="74"/>
        <v>675.9345454545454</v>
      </c>
      <c r="T549" s="301">
        <f t="shared" si="75"/>
        <v>675.9345454545454</v>
      </c>
    </row>
    <row r="550" spans="1:20" s="31" customFormat="1" outlineLevel="1" x14ac:dyDescent="0.25">
      <c r="A550" s="3" t="s">
        <v>53242</v>
      </c>
      <c r="B550" s="191" t="s">
        <v>53874</v>
      </c>
      <c r="C550" s="224" t="s">
        <v>53244</v>
      </c>
      <c r="D550" s="231"/>
      <c r="E550" s="79" t="s">
        <v>525</v>
      </c>
      <c r="F550" s="311" t="s">
        <v>43</v>
      </c>
      <c r="G550" s="225">
        <v>6</v>
      </c>
      <c r="H550" s="34">
        <f t="shared" si="79"/>
        <v>3435.6972945454545</v>
      </c>
      <c r="I550" s="35">
        <f t="shared" si="80"/>
        <v>20614.183767272727</v>
      </c>
      <c r="J550" s="34">
        <v>0</v>
      </c>
      <c r="K550" s="35">
        <v>0</v>
      </c>
      <c r="L550" s="35">
        <v>0</v>
      </c>
      <c r="M550" s="35">
        <v>0</v>
      </c>
      <c r="N550" s="39" t="s">
        <v>0</v>
      </c>
      <c r="O550" s="213">
        <f>VLOOKUP(N550,'Reajuste Atual'!$L$19:$M$25,2,FALSE)</f>
        <v>3.1053999999999999</v>
      </c>
      <c r="Q550" s="34">
        <v>1150.7</v>
      </c>
      <c r="R550" s="304">
        <f t="shared" si="73"/>
        <v>821.92857142857156</v>
      </c>
      <c r="S550" s="304">
        <f t="shared" si="74"/>
        <v>836.87272727272727</v>
      </c>
      <c r="T550" s="301">
        <f t="shared" si="75"/>
        <v>836.87272727272727</v>
      </c>
    </row>
    <row r="551" spans="1:20" s="31" customFormat="1" outlineLevel="1" x14ac:dyDescent="0.25">
      <c r="A551" s="3" t="s">
        <v>53242</v>
      </c>
      <c r="B551" s="191" t="s">
        <v>53875</v>
      </c>
      <c r="C551" s="224" t="s">
        <v>53244</v>
      </c>
      <c r="D551" s="231"/>
      <c r="E551" s="79" t="s">
        <v>526</v>
      </c>
      <c r="F551" s="311" t="s">
        <v>43</v>
      </c>
      <c r="G551" s="225">
        <v>6</v>
      </c>
      <c r="H551" s="34">
        <f t="shared" si="79"/>
        <v>1651.7741003636365</v>
      </c>
      <c r="I551" s="35">
        <f t="shared" si="80"/>
        <v>9910.6446021818192</v>
      </c>
      <c r="J551" s="34">
        <v>0</v>
      </c>
      <c r="K551" s="35">
        <v>0</v>
      </c>
      <c r="L551" s="35">
        <v>0</v>
      </c>
      <c r="M551" s="35">
        <v>0</v>
      </c>
      <c r="N551" s="39" t="s">
        <v>0</v>
      </c>
      <c r="O551" s="213">
        <f>VLOOKUP(N551,'Reajuste Atual'!$L$19:$M$25,2,FALSE)</f>
        <v>3.1053999999999999</v>
      </c>
      <c r="Q551" s="34">
        <v>553.22</v>
      </c>
      <c r="R551" s="304">
        <f t="shared" si="73"/>
        <v>395.1571428571429</v>
      </c>
      <c r="S551" s="304">
        <f t="shared" si="74"/>
        <v>402.34181818181821</v>
      </c>
      <c r="T551" s="301">
        <f t="shared" si="75"/>
        <v>402.34181818181821</v>
      </c>
    </row>
    <row r="552" spans="1:20" s="31" customFormat="1" outlineLevel="1" x14ac:dyDescent="0.25">
      <c r="A552" s="3" t="s">
        <v>53242</v>
      </c>
      <c r="B552" s="191" t="s">
        <v>53876</v>
      </c>
      <c r="C552" s="224" t="s">
        <v>53244</v>
      </c>
      <c r="D552" s="231"/>
      <c r="E552" s="79" t="s">
        <v>527</v>
      </c>
      <c r="F552" s="311" t="s">
        <v>43</v>
      </c>
      <c r="G552" s="225">
        <v>3</v>
      </c>
      <c r="H552" s="34">
        <f t="shared" si="79"/>
        <v>3303.5482007272731</v>
      </c>
      <c r="I552" s="35">
        <f t="shared" si="80"/>
        <v>9910.6446021818192</v>
      </c>
      <c r="J552" s="34">
        <v>0</v>
      </c>
      <c r="K552" s="35">
        <v>0</v>
      </c>
      <c r="L552" s="35">
        <v>0</v>
      </c>
      <c r="M552" s="35">
        <v>0</v>
      </c>
      <c r="N552" s="39" t="s">
        <v>0</v>
      </c>
      <c r="O552" s="213">
        <f>VLOOKUP(N552,'Reajuste Atual'!$L$19:$M$25,2,FALSE)</f>
        <v>3.1053999999999999</v>
      </c>
      <c r="Q552" s="34">
        <v>1106.44</v>
      </c>
      <c r="R552" s="304">
        <f t="shared" si="73"/>
        <v>790.3142857142858</v>
      </c>
      <c r="S552" s="304">
        <f t="shared" si="74"/>
        <v>804.68363636363642</v>
      </c>
      <c r="T552" s="301">
        <f t="shared" si="75"/>
        <v>804.68363636363642</v>
      </c>
    </row>
    <row r="553" spans="1:20" s="31" customFormat="1" outlineLevel="1" x14ac:dyDescent="0.25">
      <c r="A553" s="3" t="s">
        <v>53242</v>
      </c>
      <c r="B553" s="191" t="s">
        <v>53877</v>
      </c>
      <c r="C553" s="224" t="s">
        <v>53244</v>
      </c>
      <c r="D553" s="231"/>
      <c r="E553" s="79" t="s">
        <v>528</v>
      </c>
      <c r="F553" s="311" t="s">
        <v>43</v>
      </c>
      <c r="G553" s="225">
        <v>3</v>
      </c>
      <c r="H553" s="34">
        <f t="shared" si="79"/>
        <v>3989.1947869090905</v>
      </c>
      <c r="I553" s="35">
        <f t="shared" si="80"/>
        <v>11967.584360727271</v>
      </c>
      <c r="J553" s="34">
        <v>0</v>
      </c>
      <c r="K553" s="35">
        <v>0</v>
      </c>
      <c r="L553" s="35">
        <v>0</v>
      </c>
      <c r="M553" s="35">
        <v>0</v>
      </c>
      <c r="N553" s="39" t="s">
        <v>0</v>
      </c>
      <c r="O553" s="213">
        <f>VLOOKUP(N553,'Reajuste Atual'!$L$19:$M$25,2,FALSE)</f>
        <v>3.1053999999999999</v>
      </c>
      <c r="Q553" s="34">
        <v>1336.08</v>
      </c>
      <c r="R553" s="304">
        <f t="shared" si="73"/>
        <v>954.34285714285716</v>
      </c>
      <c r="S553" s="304">
        <f t="shared" si="74"/>
        <v>971.69454545454539</v>
      </c>
      <c r="T553" s="301">
        <f t="shared" si="75"/>
        <v>971.69454545454539</v>
      </c>
    </row>
    <row r="554" spans="1:20" s="31" customFormat="1" outlineLevel="1" x14ac:dyDescent="0.25">
      <c r="B554" s="193" t="s">
        <v>529</v>
      </c>
      <c r="C554" s="63"/>
      <c r="D554" s="199"/>
      <c r="E554" s="45" t="s">
        <v>53878</v>
      </c>
      <c r="F554" s="62"/>
      <c r="G554" s="61"/>
      <c r="H554" s="61"/>
      <c r="I554" s="61">
        <f>I555+I559</f>
        <v>451859.12427502044</v>
      </c>
      <c r="J554" s="75">
        <v>0</v>
      </c>
      <c r="K554" s="75">
        <v>0</v>
      </c>
      <c r="L554" s="75">
        <v>0</v>
      </c>
      <c r="M554" s="75">
        <v>0</v>
      </c>
      <c r="N554" s="63"/>
      <c r="O554" s="218"/>
      <c r="Q554" s="61"/>
      <c r="R554" s="304">
        <f t="shared" si="73"/>
        <v>0</v>
      </c>
      <c r="S554" s="304">
        <f t="shared" si="74"/>
        <v>0</v>
      </c>
      <c r="T554" s="301">
        <f t="shared" si="75"/>
        <v>0</v>
      </c>
    </row>
    <row r="555" spans="1:20" s="31" customFormat="1" outlineLevel="1" x14ac:dyDescent="0.25">
      <c r="B555" s="194" t="s">
        <v>530</v>
      </c>
      <c r="C555" s="59"/>
      <c r="D555" s="200"/>
      <c r="E555" s="72" t="s">
        <v>358</v>
      </c>
      <c r="F555" s="73"/>
      <c r="G555" s="55"/>
      <c r="H555" s="55"/>
      <c r="I555" s="55">
        <f>SUM(I556:I558)</f>
        <v>163868.89716956587</v>
      </c>
      <c r="J555" s="34">
        <v>0</v>
      </c>
      <c r="K555" s="35">
        <v>0</v>
      </c>
      <c r="L555" s="35">
        <v>0</v>
      </c>
      <c r="M555" s="35">
        <v>0</v>
      </c>
      <c r="N555" s="56">
        <v>0</v>
      </c>
      <c r="O555" s="216"/>
      <c r="Q555" s="55"/>
      <c r="R555" s="304">
        <f t="shared" si="73"/>
        <v>0</v>
      </c>
      <c r="S555" s="304">
        <f t="shared" si="74"/>
        <v>0</v>
      </c>
      <c r="T555" s="301">
        <f t="shared" si="75"/>
        <v>0</v>
      </c>
    </row>
    <row r="556" spans="1:20" s="31" customFormat="1" outlineLevel="1" x14ac:dyDescent="0.25">
      <c r="A556" s="3" t="s">
        <v>53241</v>
      </c>
      <c r="B556" s="229" t="s">
        <v>53552</v>
      </c>
      <c r="C556" s="224" t="s">
        <v>53243</v>
      </c>
      <c r="D556" s="231"/>
      <c r="E556" s="328" t="s">
        <v>538</v>
      </c>
      <c r="F556" s="337" t="s">
        <v>43</v>
      </c>
      <c r="G556" s="225">
        <v>1</v>
      </c>
      <c r="H556" s="34">
        <f>T556+(T556*O556)</f>
        <v>159896.46788670874</v>
      </c>
      <c r="I556" s="35">
        <f t="shared" ref="I556:I561" si="81">G556*H556</f>
        <v>159896.46788670874</v>
      </c>
      <c r="J556" s="34">
        <v>0</v>
      </c>
      <c r="K556" s="35">
        <v>0</v>
      </c>
      <c r="L556" s="35">
        <v>0</v>
      </c>
      <c r="M556" s="35">
        <v>0</v>
      </c>
      <c r="N556" s="39" t="s">
        <v>0</v>
      </c>
      <c r="O556" s="213">
        <f>VLOOKUP(N556,'Reajuste Atual'!$L$19:$M$25,2,FALSE)</f>
        <v>3.1053999999999999</v>
      </c>
      <c r="Q556" s="34">
        <v>54526.977892870906</v>
      </c>
      <c r="R556" s="304">
        <f>Q556/($R$16+1)</f>
        <v>38947.841352050651</v>
      </c>
      <c r="S556" s="304">
        <f t="shared" si="74"/>
        <v>39655.983922087929</v>
      </c>
      <c r="T556" s="301">
        <f t="shared" si="75"/>
        <v>38947.841352050651</v>
      </c>
    </row>
    <row r="557" spans="1:20" s="31" customFormat="1" outlineLevel="1" x14ac:dyDescent="0.25">
      <c r="A557" s="3" t="s">
        <v>53241</v>
      </c>
      <c r="B557" s="229" t="s">
        <v>53553</v>
      </c>
      <c r="C557" s="224" t="s">
        <v>53243</v>
      </c>
      <c r="D557" s="231"/>
      <c r="E557" s="79" t="s">
        <v>539</v>
      </c>
      <c r="F557" s="337" t="s">
        <v>43</v>
      </c>
      <c r="G557" s="225">
        <v>1</v>
      </c>
      <c r="H557" s="34">
        <f>T557+(T557*O557)</f>
        <v>2186.829282857143</v>
      </c>
      <c r="I557" s="35">
        <f t="shared" si="81"/>
        <v>2186.829282857143</v>
      </c>
      <c r="J557" s="34">
        <v>0</v>
      </c>
      <c r="K557" s="35">
        <v>0</v>
      </c>
      <c r="L557" s="35">
        <v>0</v>
      </c>
      <c r="M557" s="35">
        <v>0</v>
      </c>
      <c r="N557" s="39" t="s">
        <v>0</v>
      </c>
      <c r="O557" s="213">
        <f>VLOOKUP(N557,'Reajuste Atual'!$L$19:$M$25,2,FALSE)</f>
        <v>3.1053999999999999</v>
      </c>
      <c r="Q557" s="34">
        <v>745.74</v>
      </c>
      <c r="R557" s="304">
        <f t="shared" si="73"/>
        <v>532.67142857142858</v>
      </c>
      <c r="S557" s="304">
        <f t="shared" si="74"/>
        <v>542.35636363636365</v>
      </c>
      <c r="T557" s="301">
        <f t="shared" si="75"/>
        <v>532.67142857142858</v>
      </c>
    </row>
    <row r="558" spans="1:20" s="31" customFormat="1" outlineLevel="1" x14ac:dyDescent="0.25">
      <c r="A558" s="3" t="s">
        <v>53241</v>
      </c>
      <c r="B558" s="229" t="s">
        <v>53554</v>
      </c>
      <c r="C558" s="224" t="s">
        <v>53248</v>
      </c>
      <c r="D558" s="308" t="s">
        <v>23089</v>
      </c>
      <c r="E558" s="79" t="s">
        <v>52</v>
      </c>
      <c r="F558" s="337" t="s">
        <v>43</v>
      </c>
      <c r="G558" s="225">
        <v>3.75</v>
      </c>
      <c r="H558" s="307">
        <v>476.16</v>
      </c>
      <c r="I558" s="35">
        <f t="shared" si="81"/>
        <v>1785.6000000000001</v>
      </c>
      <c r="J558" s="34">
        <v>0</v>
      </c>
      <c r="K558" s="35">
        <v>0</v>
      </c>
      <c r="L558" s="35">
        <v>0</v>
      </c>
      <c r="M558" s="35">
        <v>0</v>
      </c>
      <c r="N558" s="39"/>
      <c r="O558" s="213"/>
      <c r="Q558" s="34">
        <v>182.86</v>
      </c>
      <c r="R558" s="304">
        <f t="shared" si="73"/>
        <v>130.61428571428573</v>
      </c>
      <c r="S558" s="304">
        <f t="shared" si="74"/>
        <v>132.98909090909092</v>
      </c>
      <c r="T558" s="301">
        <f t="shared" si="75"/>
        <v>130.61428571428573</v>
      </c>
    </row>
    <row r="559" spans="1:20" s="31" customFormat="1" outlineLevel="1" x14ac:dyDescent="0.25">
      <c r="B559" s="194" t="s">
        <v>531</v>
      </c>
      <c r="C559" s="59"/>
      <c r="D559" s="200"/>
      <c r="E559" s="72" t="s">
        <v>540</v>
      </c>
      <c r="F559" s="73"/>
      <c r="G559" s="55"/>
      <c r="H559" s="55"/>
      <c r="I559" s="55">
        <f>SUM(I560:I561)</f>
        <v>287990.22710545454</v>
      </c>
      <c r="J559" s="34">
        <v>0</v>
      </c>
      <c r="K559" s="35">
        <v>0</v>
      </c>
      <c r="L559" s="35">
        <v>0</v>
      </c>
      <c r="M559" s="35">
        <v>0</v>
      </c>
      <c r="N559" s="56">
        <v>0</v>
      </c>
      <c r="O559" s="216"/>
      <c r="Q559" s="55">
        <v>96455.05</v>
      </c>
      <c r="R559" s="304">
        <f t="shared" si="73"/>
        <v>68896.46428571429</v>
      </c>
      <c r="S559" s="304">
        <f t="shared" si="74"/>
        <v>70149.127272727274</v>
      </c>
      <c r="T559" s="301">
        <f t="shared" si="75"/>
        <v>70149.127272727274</v>
      </c>
    </row>
    <row r="560" spans="1:20" s="31" customFormat="1" outlineLevel="1" x14ac:dyDescent="0.25">
      <c r="A560" s="3" t="s">
        <v>53242</v>
      </c>
      <c r="B560" s="229" t="s">
        <v>53879</v>
      </c>
      <c r="C560" s="224" t="s">
        <v>53244</v>
      </c>
      <c r="D560" s="231"/>
      <c r="E560" s="79" t="s">
        <v>541</v>
      </c>
      <c r="F560" s="337" t="s">
        <v>43</v>
      </c>
      <c r="G560" s="225">
        <v>1</v>
      </c>
      <c r="H560" s="34">
        <f>T560+(T560*O560)</f>
        <v>280490.30324072728</v>
      </c>
      <c r="I560" s="35">
        <f t="shared" si="81"/>
        <v>280490.30324072728</v>
      </c>
      <c r="J560" s="34">
        <v>0</v>
      </c>
      <c r="K560" s="35">
        <v>0</v>
      </c>
      <c r="L560" s="35">
        <v>0</v>
      </c>
      <c r="M560" s="35">
        <v>0</v>
      </c>
      <c r="N560" s="39" t="s">
        <v>0</v>
      </c>
      <c r="O560" s="213">
        <f>VLOOKUP(N560,'Reajuste Atual'!$L$19:$M$25,2,FALSE)</f>
        <v>3.1053999999999999</v>
      </c>
      <c r="Q560" s="34">
        <v>93943.14</v>
      </c>
      <c r="R560" s="304">
        <f t="shared" si="73"/>
        <v>67102.242857142861</v>
      </c>
      <c r="S560" s="304">
        <f t="shared" si="74"/>
        <v>68322.283636363631</v>
      </c>
      <c r="T560" s="301">
        <f t="shared" si="75"/>
        <v>68322.283636363631</v>
      </c>
    </row>
    <row r="561" spans="1:20" s="31" customFormat="1" outlineLevel="1" x14ac:dyDescent="0.25">
      <c r="A561" s="3" t="s">
        <v>53242</v>
      </c>
      <c r="B561" s="229" t="s">
        <v>53880</v>
      </c>
      <c r="C561" s="224" t="s">
        <v>53244</v>
      </c>
      <c r="D561" s="231"/>
      <c r="E561" s="79" t="s">
        <v>542</v>
      </c>
      <c r="F561" s="337" t="s">
        <v>43</v>
      </c>
      <c r="G561" s="225">
        <v>1</v>
      </c>
      <c r="H561" s="34">
        <f>T561+(T561*O561)</f>
        <v>7499.9238647272723</v>
      </c>
      <c r="I561" s="35">
        <f t="shared" si="81"/>
        <v>7499.9238647272723</v>
      </c>
      <c r="J561" s="34">
        <v>0</v>
      </c>
      <c r="K561" s="35">
        <v>0</v>
      </c>
      <c r="L561" s="35">
        <v>0</v>
      </c>
      <c r="M561" s="35">
        <v>0</v>
      </c>
      <c r="N561" s="39" t="s">
        <v>0</v>
      </c>
      <c r="O561" s="213">
        <f>VLOOKUP(N561,'Reajuste Atual'!$L$19:$M$25,2,FALSE)</f>
        <v>3.1053999999999999</v>
      </c>
      <c r="Q561" s="34">
        <v>2511.91</v>
      </c>
      <c r="R561" s="304">
        <f t="shared" si="73"/>
        <v>1794.2214285714285</v>
      </c>
      <c r="S561" s="304">
        <f t="shared" si="74"/>
        <v>1826.8436363636363</v>
      </c>
      <c r="T561" s="301">
        <f t="shared" si="75"/>
        <v>1826.8436363636363</v>
      </c>
    </row>
    <row r="562" spans="1:20" s="31" customFormat="1" ht="31.5" outlineLevel="1" x14ac:dyDescent="0.25">
      <c r="B562" s="193" t="s">
        <v>53555</v>
      </c>
      <c r="C562" s="63"/>
      <c r="D562" s="199"/>
      <c r="E562" s="45" t="s">
        <v>53881</v>
      </c>
      <c r="F562" s="62"/>
      <c r="G562" s="61"/>
      <c r="H562" s="61"/>
      <c r="I562" s="61">
        <f>I563</f>
        <v>153422.64349999998</v>
      </c>
      <c r="J562" s="34">
        <v>0</v>
      </c>
      <c r="K562" s="35">
        <v>0</v>
      </c>
      <c r="L562" s="35">
        <v>0</v>
      </c>
      <c r="M562" s="35">
        <v>0</v>
      </c>
      <c r="N562" s="63"/>
      <c r="O562" s="218"/>
      <c r="Q562" s="61"/>
      <c r="R562" s="304">
        <f t="shared" si="73"/>
        <v>0</v>
      </c>
      <c r="S562" s="304">
        <f t="shared" si="74"/>
        <v>0</v>
      </c>
      <c r="T562" s="301">
        <f t="shared" si="75"/>
        <v>0</v>
      </c>
    </row>
    <row r="563" spans="1:20" s="31" customFormat="1" outlineLevel="1" x14ac:dyDescent="0.25">
      <c r="B563" s="194" t="s">
        <v>53556</v>
      </c>
      <c r="C563" s="59"/>
      <c r="D563" s="200"/>
      <c r="E563" s="72" t="s">
        <v>358</v>
      </c>
      <c r="F563" s="73"/>
      <c r="G563" s="55"/>
      <c r="H563" s="55"/>
      <c r="I563" s="55">
        <f>SUM(I564:I569)</f>
        <v>153422.64349999998</v>
      </c>
      <c r="J563" s="75">
        <v>0</v>
      </c>
      <c r="K563" s="75">
        <v>16414.84</v>
      </c>
      <c r="L563" s="75">
        <v>0</v>
      </c>
      <c r="M563" s="75">
        <v>0</v>
      </c>
      <c r="N563" s="56">
        <v>0</v>
      </c>
      <c r="O563" s="216"/>
      <c r="Q563" s="55"/>
      <c r="R563" s="304">
        <f t="shared" si="73"/>
        <v>0</v>
      </c>
      <c r="S563" s="304">
        <f t="shared" si="74"/>
        <v>0</v>
      </c>
      <c r="T563" s="301">
        <f t="shared" si="75"/>
        <v>0</v>
      </c>
    </row>
    <row r="564" spans="1:20" s="31" customFormat="1" outlineLevel="1" x14ac:dyDescent="0.25">
      <c r="A564" s="3" t="s">
        <v>53241</v>
      </c>
      <c r="B564" s="229" t="s">
        <v>53882</v>
      </c>
      <c r="C564" s="224" t="s">
        <v>53247</v>
      </c>
      <c r="D564" s="308" t="s">
        <v>17765</v>
      </c>
      <c r="E564" s="328" t="s">
        <v>543</v>
      </c>
      <c r="F564" s="310" t="s">
        <v>36</v>
      </c>
      <c r="G564" s="225">
        <v>3809.5</v>
      </c>
      <c r="H564" s="307" t="str">
        <f>VLOOKUP(D564,SINAPI!$A$9:$D$7529,4,FALSE)</f>
        <v>7,55</v>
      </c>
      <c r="I564" s="35">
        <f t="shared" ref="I564:I569" si="82">G564*H564</f>
        <v>28761.724999999999</v>
      </c>
      <c r="J564" s="75">
        <v>0</v>
      </c>
      <c r="K564" s="75">
        <v>0</v>
      </c>
      <c r="L564" s="75">
        <v>0</v>
      </c>
      <c r="M564" s="75">
        <v>0</v>
      </c>
      <c r="N564" s="39"/>
      <c r="O564" s="213"/>
      <c r="Q564" s="34">
        <v>3.23</v>
      </c>
      <c r="R564" s="304">
        <f t="shared" si="73"/>
        <v>2.3071428571428574</v>
      </c>
      <c r="S564" s="304">
        <f t="shared" si="74"/>
        <v>2.3490909090909091</v>
      </c>
      <c r="T564" s="301">
        <f t="shared" si="75"/>
        <v>2.3071428571428574</v>
      </c>
    </row>
    <row r="565" spans="1:20" s="31" customFormat="1" outlineLevel="1" x14ac:dyDescent="0.25">
      <c r="A565" s="3" t="s">
        <v>53241</v>
      </c>
      <c r="B565" s="229" t="s">
        <v>53883</v>
      </c>
      <c r="C565" s="224" t="s">
        <v>53247</v>
      </c>
      <c r="D565" s="308">
        <v>93382</v>
      </c>
      <c r="E565" s="328" t="s">
        <v>544</v>
      </c>
      <c r="F565" s="310" t="s">
        <v>36</v>
      </c>
      <c r="G565" s="225">
        <v>2070</v>
      </c>
      <c r="H565" s="307" t="str">
        <f>VLOOKUP(D565,SINAPI!$A$9:$D$7529,4,FALSE)</f>
        <v>30,34</v>
      </c>
      <c r="I565" s="35">
        <f t="shared" si="82"/>
        <v>62803.8</v>
      </c>
      <c r="J565" s="76">
        <v>0</v>
      </c>
      <c r="K565" s="35">
        <v>0</v>
      </c>
      <c r="L565" s="35">
        <v>0</v>
      </c>
      <c r="M565" s="35">
        <v>0</v>
      </c>
      <c r="N565" s="39"/>
      <c r="O565" s="213"/>
      <c r="Q565" s="34">
        <v>7.41</v>
      </c>
      <c r="R565" s="304">
        <f t="shared" si="73"/>
        <v>5.2928571428571436</v>
      </c>
      <c r="S565" s="304">
        <f t="shared" si="74"/>
        <v>5.3890909090909096</v>
      </c>
      <c r="T565" s="301">
        <f t="shared" si="75"/>
        <v>5.2928571428571436</v>
      </c>
    </row>
    <row r="566" spans="1:20" s="31" customFormat="1" outlineLevel="1" x14ac:dyDescent="0.25">
      <c r="A566" s="3" t="s">
        <v>53241</v>
      </c>
      <c r="B566" s="229" t="s">
        <v>53884</v>
      </c>
      <c r="C566" s="224" t="s">
        <v>53246</v>
      </c>
      <c r="D566" s="308" t="s">
        <v>53245</v>
      </c>
      <c r="E566" s="328" t="s">
        <v>545</v>
      </c>
      <c r="F566" s="310" t="s">
        <v>77</v>
      </c>
      <c r="G566" s="225">
        <v>0.5454</v>
      </c>
      <c r="H566" s="34">
        <v>5300</v>
      </c>
      <c r="I566" s="35">
        <f t="shared" si="82"/>
        <v>2890.62</v>
      </c>
      <c r="J566" s="34">
        <v>0</v>
      </c>
      <c r="K566" s="35">
        <v>0</v>
      </c>
      <c r="L566" s="35">
        <v>0</v>
      </c>
      <c r="M566" s="35">
        <v>0</v>
      </c>
      <c r="N566" s="39"/>
      <c r="O566" s="213"/>
      <c r="Q566" s="34">
        <v>1660.74</v>
      </c>
      <c r="R566" s="304">
        <f t="shared" si="73"/>
        <v>1186.2428571428572</v>
      </c>
      <c r="S566" s="304">
        <f t="shared" si="74"/>
        <v>1207.810909090909</v>
      </c>
      <c r="T566" s="301">
        <f t="shared" si="75"/>
        <v>1186.2428571428572</v>
      </c>
    </row>
    <row r="567" spans="1:20" s="31" customFormat="1" outlineLevel="1" x14ac:dyDescent="0.25">
      <c r="A567" s="3" t="s">
        <v>53241</v>
      </c>
      <c r="B567" s="229" t="s">
        <v>53885</v>
      </c>
      <c r="C567" s="224" t="s">
        <v>53243</v>
      </c>
      <c r="D567" s="231"/>
      <c r="E567" s="328" t="s">
        <v>546</v>
      </c>
      <c r="F567" s="310" t="s">
        <v>83</v>
      </c>
      <c r="G567" s="225">
        <v>1800</v>
      </c>
      <c r="H567" s="34">
        <f>T567+(T567*O567)</f>
        <v>31.05441857142857</v>
      </c>
      <c r="I567" s="35">
        <f t="shared" si="82"/>
        <v>55897.953428571425</v>
      </c>
      <c r="J567" s="34">
        <v>0</v>
      </c>
      <c r="K567" s="35">
        <v>0</v>
      </c>
      <c r="L567" s="35">
        <v>0</v>
      </c>
      <c r="M567" s="35">
        <v>0</v>
      </c>
      <c r="N567" s="39" t="s">
        <v>0</v>
      </c>
      <c r="O567" s="213">
        <f>VLOOKUP(N567,'Reajuste Atual'!$L$19:$M$25,2,FALSE)</f>
        <v>3.1053999999999999</v>
      </c>
      <c r="Q567" s="34">
        <v>10.59</v>
      </c>
      <c r="R567" s="304">
        <f t="shared" si="73"/>
        <v>7.5642857142857149</v>
      </c>
      <c r="S567" s="304">
        <f t="shared" si="74"/>
        <v>7.7018181818181821</v>
      </c>
      <c r="T567" s="301">
        <f t="shared" si="75"/>
        <v>7.5642857142857149</v>
      </c>
    </row>
    <row r="568" spans="1:20" s="31" customFormat="1" outlineLevel="1" x14ac:dyDescent="0.25">
      <c r="A568" s="3" t="s">
        <v>53241</v>
      </c>
      <c r="B568" s="229" t="s">
        <v>53886</v>
      </c>
      <c r="C568" s="224" t="s">
        <v>53243</v>
      </c>
      <c r="D568" s="231"/>
      <c r="E568" s="328" t="s">
        <v>547</v>
      </c>
      <c r="F568" s="310" t="s">
        <v>83</v>
      </c>
      <c r="G568" s="225">
        <v>18</v>
      </c>
      <c r="H568" s="34">
        <f>T568+(T568*O568)</f>
        <v>44.426292857142869</v>
      </c>
      <c r="I568" s="35">
        <f t="shared" si="82"/>
        <v>799.67327142857164</v>
      </c>
      <c r="J568" s="75">
        <v>0</v>
      </c>
      <c r="K568" s="75">
        <v>10140.49</v>
      </c>
      <c r="L568" s="75">
        <v>0</v>
      </c>
      <c r="M568" s="75">
        <v>0</v>
      </c>
      <c r="N568" s="39" t="s">
        <v>0</v>
      </c>
      <c r="O568" s="213">
        <f>VLOOKUP(N568,'Reajuste Atual'!$L$19:$M$25,2,FALSE)</f>
        <v>3.1053999999999999</v>
      </c>
      <c r="Q568" s="34">
        <v>15.15</v>
      </c>
      <c r="R568" s="304">
        <f t="shared" si="73"/>
        <v>10.821428571428573</v>
      </c>
      <c r="S568" s="304">
        <f t="shared" si="74"/>
        <v>11.018181818181818</v>
      </c>
      <c r="T568" s="301">
        <f t="shared" si="75"/>
        <v>10.821428571428573</v>
      </c>
    </row>
    <row r="569" spans="1:20" s="31" customFormat="1" outlineLevel="1" x14ac:dyDescent="0.25">
      <c r="A569" s="3" t="s">
        <v>53241</v>
      </c>
      <c r="B569" s="229" t="s">
        <v>53887</v>
      </c>
      <c r="C569" s="224" t="s">
        <v>53248</v>
      </c>
      <c r="D569" s="308" t="s">
        <v>23092</v>
      </c>
      <c r="E569" s="328" t="s">
        <v>53</v>
      </c>
      <c r="F569" s="310" t="s">
        <v>36</v>
      </c>
      <c r="G569" s="225">
        <v>8.9700000000000006</v>
      </c>
      <c r="H569" s="34">
        <v>252.94</v>
      </c>
      <c r="I569" s="35">
        <f t="shared" si="82"/>
        <v>2268.8718000000003</v>
      </c>
      <c r="J569" s="34">
        <v>0</v>
      </c>
      <c r="K569" s="35">
        <v>0</v>
      </c>
      <c r="L569" s="35">
        <v>0</v>
      </c>
      <c r="M569" s="35">
        <v>0</v>
      </c>
      <c r="N569" s="39"/>
      <c r="O569" s="213"/>
      <c r="Q569" s="34">
        <v>134.41999999999999</v>
      </c>
      <c r="R569" s="304">
        <f t="shared" si="73"/>
        <v>96.014285714285705</v>
      </c>
      <c r="S569" s="304">
        <f t="shared" si="74"/>
        <v>97.759999999999991</v>
      </c>
      <c r="T569" s="301">
        <f t="shared" si="75"/>
        <v>96.014285714285705</v>
      </c>
    </row>
    <row r="570" spans="1:20" s="31" customFormat="1" outlineLevel="1" x14ac:dyDescent="0.25">
      <c r="A570" s="3"/>
      <c r="B570" s="193" t="s">
        <v>53888</v>
      </c>
      <c r="C570" s="63"/>
      <c r="D570" s="199"/>
      <c r="E570" s="45" t="s">
        <v>53889</v>
      </c>
      <c r="F570" s="62"/>
      <c r="G570" s="61"/>
      <c r="H570" s="61"/>
      <c r="I570" s="61">
        <f>SUM(I571:I573)</f>
        <v>7573492.4804561175</v>
      </c>
      <c r="J570" s="34"/>
      <c r="K570" s="35"/>
      <c r="L570" s="35"/>
      <c r="M570" s="35"/>
      <c r="N570" s="63"/>
      <c r="O570" s="218"/>
      <c r="Q570" s="34"/>
      <c r="R570" s="304"/>
      <c r="S570" s="304"/>
      <c r="T570" s="301"/>
    </row>
    <row r="571" spans="1:20" s="31" customFormat="1" ht="31.5" outlineLevel="1" x14ac:dyDescent="0.25">
      <c r="A571" s="3"/>
      <c r="B571" s="194" t="s">
        <v>53556</v>
      </c>
      <c r="C571" s="342" t="s">
        <v>53287</v>
      </c>
      <c r="D571" s="200"/>
      <c r="E571" s="72" t="s">
        <v>101</v>
      </c>
      <c r="F571" s="73" t="s">
        <v>43</v>
      </c>
      <c r="G571" s="36">
        <v>1</v>
      </c>
      <c r="H571" s="36">
        <f>'Tomadas Parcelas Isoladas'!J6</f>
        <v>807928.25643286249</v>
      </c>
      <c r="I571" s="36">
        <f>G571*H571</f>
        <v>807928.25643286249</v>
      </c>
      <c r="J571" s="75"/>
      <c r="K571" s="75"/>
      <c r="L571" s="75"/>
      <c r="M571" s="75"/>
      <c r="N571" s="56"/>
      <c r="O571" s="216"/>
      <c r="Q571" s="34"/>
      <c r="R571" s="304"/>
      <c r="S571" s="304"/>
      <c r="T571" s="301"/>
    </row>
    <row r="572" spans="1:20" s="31" customFormat="1" ht="31.5" outlineLevel="1" x14ac:dyDescent="0.25">
      <c r="A572" s="3"/>
      <c r="B572" s="194" t="s">
        <v>53557</v>
      </c>
      <c r="C572" s="342" t="s">
        <v>53287</v>
      </c>
      <c r="D572" s="200"/>
      <c r="E572" s="72" t="s">
        <v>53288</v>
      </c>
      <c r="F572" s="73" t="s">
        <v>43</v>
      </c>
      <c r="G572" s="36">
        <v>1</v>
      </c>
      <c r="H572" s="36">
        <f>'Tomadas Parcelas Isoladas'!J7</f>
        <v>5929976.6106976746</v>
      </c>
      <c r="I572" s="36">
        <f>G572*H572</f>
        <v>5929976.6106976746</v>
      </c>
      <c r="J572" s="75"/>
      <c r="K572" s="75"/>
      <c r="L572" s="75"/>
      <c r="M572" s="75"/>
      <c r="N572" s="56"/>
      <c r="O572" s="216"/>
      <c r="Q572" s="34"/>
      <c r="R572" s="304"/>
      <c r="S572" s="304"/>
      <c r="T572" s="301"/>
    </row>
    <row r="573" spans="1:20" s="31" customFormat="1" ht="31.5" outlineLevel="1" x14ac:dyDescent="0.25">
      <c r="A573" s="3"/>
      <c r="B573" s="194" t="s">
        <v>53558</v>
      </c>
      <c r="C573" s="342" t="s">
        <v>53287</v>
      </c>
      <c r="D573" s="200"/>
      <c r="E573" s="72" t="s">
        <v>53289</v>
      </c>
      <c r="F573" s="73" t="s">
        <v>43</v>
      </c>
      <c r="G573" s="36">
        <v>1</v>
      </c>
      <c r="H573" s="36">
        <f>'Tomadas Parcelas Isoladas'!J8</f>
        <v>835587.61332558142</v>
      </c>
      <c r="I573" s="36">
        <f>G573*H573</f>
        <v>835587.61332558142</v>
      </c>
      <c r="J573" s="75"/>
      <c r="K573" s="75"/>
      <c r="L573" s="75"/>
      <c r="M573" s="75"/>
      <c r="N573" s="56"/>
      <c r="O573" s="216"/>
      <c r="Q573" s="34"/>
      <c r="R573" s="304"/>
      <c r="S573" s="304"/>
      <c r="T573" s="301"/>
    </row>
    <row r="574" spans="1:20" s="31" customFormat="1" outlineLevel="1" x14ac:dyDescent="0.25">
      <c r="B574" s="434"/>
      <c r="C574" s="435"/>
      <c r="D574" s="436"/>
      <c r="E574" s="437"/>
      <c r="F574" s="438"/>
      <c r="G574" s="439"/>
      <c r="H574" s="439"/>
      <c r="I574" s="440"/>
      <c r="J574" s="441"/>
      <c r="K574" s="440"/>
      <c r="L574" s="440"/>
      <c r="M574" s="440"/>
      <c r="N574" s="442"/>
      <c r="O574" s="443"/>
      <c r="Q574" s="237"/>
      <c r="R574" s="304">
        <f t="shared" si="73"/>
        <v>0</v>
      </c>
      <c r="S574" s="304">
        <f t="shared" si="74"/>
        <v>0</v>
      </c>
      <c r="T574" s="301">
        <f t="shared" si="75"/>
        <v>0</v>
      </c>
    </row>
    <row r="575" spans="1:20" s="31" customFormat="1" outlineLevel="1" x14ac:dyDescent="0.25">
      <c r="B575" s="192" t="s">
        <v>1741</v>
      </c>
      <c r="C575" s="96"/>
      <c r="D575" s="198"/>
      <c r="E575" s="44" t="s">
        <v>53219</v>
      </c>
      <c r="F575" s="42"/>
      <c r="G575" s="43"/>
      <c r="H575" s="43"/>
      <c r="I575" s="43">
        <f>I576+I874+I1051+I1085+I1118+I1138</f>
        <v>17020097.260283664</v>
      </c>
      <c r="J575" s="34">
        <v>0</v>
      </c>
      <c r="K575" s="35">
        <v>0</v>
      </c>
      <c r="L575" s="35">
        <v>0</v>
      </c>
      <c r="M575" s="35">
        <v>0</v>
      </c>
      <c r="N575" s="71">
        <v>0</v>
      </c>
      <c r="O575" s="219"/>
      <c r="Q575" s="43"/>
      <c r="R575" s="304">
        <f t="shared" si="73"/>
        <v>0</v>
      </c>
      <c r="S575" s="304">
        <f t="shared" si="74"/>
        <v>0</v>
      </c>
      <c r="T575" s="301">
        <f t="shared" si="75"/>
        <v>0</v>
      </c>
    </row>
    <row r="576" spans="1:20" s="31" customFormat="1" outlineLevel="1" x14ac:dyDescent="0.25">
      <c r="B576" s="193" t="s">
        <v>1755</v>
      </c>
      <c r="C576" s="63"/>
      <c r="D576" s="199"/>
      <c r="E576" s="45" t="s">
        <v>358</v>
      </c>
      <c r="F576" s="46"/>
      <c r="G576" s="47"/>
      <c r="H576" s="47"/>
      <c r="I576" s="47">
        <f>SUM(I577:I873)</f>
        <v>6343375.5092995828</v>
      </c>
      <c r="J576" s="34">
        <v>0</v>
      </c>
      <c r="K576" s="35">
        <v>0</v>
      </c>
      <c r="L576" s="35">
        <v>0</v>
      </c>
      <c r="M576" s="35">
        <v>0</v>
      </c>
      <c r="N576" s="48">
        <v>0</v>
      </c>
      <c r="O576" s="215"/>
      <c r="Q576" s="47"/>
      <c r="R576" s="304">
        <f t="shared" si="73"/>
        <v>0</v>
      </c>
      <c r="S576" s="304">
        <f t="shared" si="74"/>
        <v>0</v>
      </c>
      <c r="T576" s="301">
        <f t="shared" si="75"/>
        <v>0</v>
      </c>
    </row>
    <row r="577" spans="1:20" s="31" customFormat="1" outlineLevel="1" x14ac:dyDescent="0.25">
      <c r="A577" s="3" t="s">
        <v>53241</v>
      </c>
      <c r="B577" s="191" t="s">
        <v>549</v>
      </c>
      <c r="C577" s="33" t="s">
        <v>53247</v>
      </c>
      <c r="D577" s="306" t="s">
        <v>21560</v>
      </c>
      <c r="E577" s="32" t="s">
        <v>550</v>
      </c>
      <c r="F577" s="33" t="s">
        <v>83</v>
      </c>
      <c r="G577" s="34">
        <v>860</v>
      </c>
      <c r="H577" s="307" t="str">
        <f>VLOOKUP(D577,SINAPI!$A$9:$D$7529,4,FALSE)</f>
        <v>77,96</v>
      </c>
      <c r="I577" s="35">
        <f t="shared" ref="I577:I640" si="83">G577*H577</f>
        <v>67045.599999999991</v>
      </c>
      <c r="J577" s="75">
        <v>0</v>
      </c>
      <c r="K577" s="75">
        <v>6274.35</v>
      </c>
      <c r="L577" s="75">
        <v>0</v>
      </c>
      <c r="M577" s="75">
        <v>0</v>
      </c>
      <c r="N577" s="39"/>
      <c r="O577" s="213"/>
      <c r="Q577" s="34">
        <v>19.05</v>
      </c>
      <c r="R577" s="304">
        <f t="shared" si="73"/>
        <v>13.607142857142858</v>
      </c>
      <c r="S577" s="304">
        <f t="shared" si="74"/>
        <v>13.854545454545455</v>
      </c>
      <c r="T577" s="301">
        <f t="shared" si="75"/>
        <v>13.607142857142858</v>
      </c>
    </row>
    <row r="578" spans="1:20" s="31" customFormat="1" outlineLevel="1" x14ac:dyDescent="0.25">
      <c r="A578" s="3" t="s">
        <v>53241</v>
      </c>
      <c r="B578" s="191" t="s">
        <v>551</v>
      </c>
      <c r="C578" s="33" t="s">
        <v>53246</v>
      </c>
      <c r="D578" s="306" t="s">
        <v>53245</v>
      </c>
      <c r="E578" s="32" t="s">
        <v>53694</v>
      </c>
      <c r="F578" s="33" t="s">
        <v>77</v>
      </c>
      <c r="G578" s="34">
        <v>1.6612236999999999</v>
      </c>
      <c r="H578" s="34">
        <v>5300</v>
      </c>
      <c r="I578" s="35">
        <f t="shared" si="83"/>
        <v>8804.4856099999997</v>
      </c>
      <c r="J578" s="34">
        <v>0</v>
      </c>
      <c r="K578" s="35">
        <v>0</v>
      </c>
      <c r="L578" s="35">
        <v>0</v>
      </c>
      <c r="M578" s="35">
        <v>0</v>
      </c>
      <c r="N578" s="39"/>
      <c r="O578" s="213"/>
      <c r="Q578" s="34">
        <v>1660.74</v>
      </c>
      <c r="R578" s="304">
        <f t="shared" si="73"/>
        <v>1186.2428571428572</v>
      </c>
      <c r="S578" s="304">
        <f t="shared" si="74"/>
        <v>1207.810909090909</v>
      </c>
      <c r="T578" s="301">
        <f t="shared" si="75"/>
        <v>1186.2428571428572</v>
      </c>
    </row>
    <row r="579" spans="1:20" s="31" customFormat="1" outlineLevel="1" x14ac:dyDescent="0.25">
      <c r="A579" s="3" t="s">
        <v>53241</v>
      </c>
      <c r="B579" s="191" t="s">
        <v>552</v>
      </c>
      <c r="C579" s="33" t="s">
        <v>53248</v>
      </c>
      <c r="D579" s="308" t="s">
        <v>23458</v>
      </c>
      <c r="E579" s="32" t="s">
        <v>79</v>
      </c>
      <c r="F579" s="33" t="s">
        <v>36</v>
      </c>
      <c r="G579" s="34">
        <v>1683.0733999999998</v>
      </c>
      <c r="H579" s="34">
        <v>5.64</v>
      </c>
      <c r="I579" s="35">
        <f t="shared" si="83"/>
        <v>9492.5339759999988</v>
      </c>
      <c r="J579" s="34">
        <v>0</v>
      </c>
      <c r="K579" s="35">
        <v>0</v>
      </c>
      <c r="L579" s="35">
        <v>0</v>
      </c>
      <c r="M579" s="35">
        <v>0</v>
      </c>
      <c r="N579" s="39"/>
      <c r="O579" s="213"/>
      <c r="Q579" s="34">
        <v>5.54</v>
      </c>
      <c r="R579" s="304">
        <f t="shared" si="73"/>
        <v>3.9571428571428573</v>
      </c>
      <c r="S579" s="304">
        <f t="shared" si="74"/>
        <v>4.0290909090909093</v>
      </c>
      <c r="T579" s="301">
        <f t="shared" si="75"/>
        <v>3.9571428571428573</v>
      </c>
    </row>
    <row r="580" spans="1:20" s="31" customFormat="1" outlineLevel="1" x14ac:dyDescent="0.25">
      <c r="A580" s="3" t="s">
        <v>53241</v>
      </c>
      <c r="B580" s="191" t="s">
        <v>553</v>
      </c>
      <c r="C580" s="33" t="s">
        <v>53248</v>
      </c>
      <c r="D580" s="308" t="s">
        <v>23461</v>
      </c>
      <c r="E580" s="32" t="s">
        <v>53452</v>
      </c>
      <c r="F580" s="33" t="s">
        <v>36</v>
      </c>
      <c r="G580" s="34">
        <v>920</v>
      </c>
      <c r="H580" s="34">
        <v>7.69</v>
      </c>
      <c r="I580" s="35">
        <f t="shared" si="83"/>
        <v>7074.8</v>
      </c>
      <c r="J580" s="34">
        <v>0</v>
      </c>
      <c r="K580" s="35">
        <v>0</v>
      </c>
      <c r="L580" s="35">
        <v>0</v>
      </c>
      <c r="M580" s="35">
        <v>0</v>
      </c>
      <c r="N580" s="39"/>
      <c r="O580" s="213"/>
      <c r="Q580" s="34">
        <v>5.91</v>
      </c>
      <c r="R580" s="304">
        <f t="shared" si="73"/>
        <v>4.2214285714285715</v>
      </c>
      <c r="S580" s="304">
        <f t="shared" si="74"/>
        <v>4.2981818181818179</v>
      </c>
      <c r="T580" s="301">
        <f t="shared" si="75"/>
        <v>4.2214285714285715</v>
      </c>
    </row>
    <row r="581" spans="1:20" s="31" customFormat="1" outlineLevel="1" x14ac:dyDescent="0.25">
      <c r="A581" s="3" t="s">
        <v>53241</v>
      </c>
      <c r="B581" s="191" t="s">
        <v>554</v>
      </c>
      <c r="C581" s="33" t="s">
        <v>53247</v>
      </c>
      <c r="D581" s="308" t="s">
        <v>18023</v>
      </c>
      <c r="E581" s="32" t="s">
        <v>81</v>
      </c>
      <c r="F581" s="33" t="s">
        <v>36</v>
      </c>
      <c r="G581" s="34">
        <v>1047.5147550545501</v>
      </c>
      <c r="H581" s="307" t="str">
        <f>VLOOKUP(D581,SINAPI!$A$9:$D$7529,4,FALSE)</f>
        <v>22,80</v>
      </c>
      <c r="I581" s="35">
        <f t="shared" si="83"/>
        <v>23883.336415243743</v>
      </c>
      <c r="J581" s="34">
        <v>1.2</v>
      </c>
      <c r="K581" s="35">
        <v>1335.46</v>
      </c>
      <c r="L581" s="35">
        <v>0</v>
      </c>
      <c r="M581" s="35">
        <v>0</v>
      </c>
      <c r="N581" s="39"/>
      <c r="O581" s="213"/>
      <c r="Q581" s="34">
        <v>7.41</v>
      </c>
      <c r="R581" s="304">
        <f t="shared" si="73"/>
        <v>5.2928571428571436</v>
      </c>
      <c r="S581" s="304">
        <f t="shared" si="74"/>
        <v>5.3890909090909096</v>
      </c>
      <c r="T581" s="301">
        <f t="shared" si="75"/>
        <v>5.2928571428571436</v>
      </c>
    </row>
    <row r="582" spans="1:20" s="31" customFormat="1" outlineLevel="1" x14ac:dyDescent="0.25">
      <c r="A582" s="3" t="s">
        <v>53241</v>
      </c>
      <c r="B582" s="191" t="s">
        <v>555</v>
      </c>
      <c r="C582" s="33" t="s">
        <v>53247</v>
      </c>
      <c r="D582" s="306" t="s">
        <v>21223</v>
      </c>
      <c r="E582" s="32" t="s">
        <v>53449</v>
      </c>
      <c r="F582" s="33" t="s">
        <v>61</v>
      </c>
      <c r="G582" s="34">
        <v>10017.8790825</v>
      </c>
      <c r="H582" s="307" t="str">
        <f>VLOOKUP(D582,SINAPI!$A$9:$D$7529,4,FALSE)</f>
        <v>1,98</v>
      </c>
      <c r="I582" s="35">
        <f t="shared" si="83"/>
        <v>19835.400583349998</v>
      </c>
      <c r="J582" s="34">
        <v>0</v>
      </c>
      <c r="K582" s="35">
        <v>0</v>
      </c>
      <c r="L582" s="35">
        <v>0</v>
      </c>
      <c r="M582" s="35">
        <v>0</v>
      </c>
      <c r="N582" s="39"/>
      <c r="O582" s="213"/>
      <c r="Q582" s="34">
        <v>1.1499999999999999</v>
      </c>
      <c r="R582" s="304">
        <f t="shared" si="73"/>
        <v>0.8214285714285714</v>
      </c>
      <c r="S582" s="304">
        <f t="shared" si="74"/>
        <v>0.83636363636363631</v>
      </c>
      <c r="T582" s="301">
        <f t="shared" si="75"/>
        <v>0.8214285714285714</v>
      </c>
    </row>
    <row r="583" spans="1:20" s="31" customFormat="1" outlineLevel="1" x14ac:dyDescent="0.25">
      <c r="A583" s="3" t="s">
        <v>53241</v>
      </c>
      <c r="B583" s="191" t="s">
        <v>556</v>
      </c>
      <c r="C583" s="33" t="s">
        <v>53246</v>
      </c>
      <c r="D583" s="306">
        <v>1107890</v>
      </c>
      <c r="E583" s="32" t="s">
        <v>53695</v>
      </c>
      <c r="F583" s="33" t="s">
        <v>36</v>
      </c>
      <c r="G583" s="34">
        <v>93.156158441896991</v>
      </c>
      <c r="H583" s="34">
        <v>419.35</v>
      </c>
      <c r="I583" s="35">
        <f t="shared" si="83"/>
        <v>39065.035042609503</v>
      </c>
      <c r="J583" s="34">
        <v>0</v>
      </c>
      <c r="K583" s="35">
        <v>0</v>
      </c>
      <c r="L583" s="35">
        <v>0</v>
      </c>
      <c r="M583" s="35">
        <v>0</v>
      </c>
      <c r="N583" s="39"/>
      <c r="O583" s="213"/>
      <c r="Q583" s="34">
        <v>236.36</v>
      </c>
      <c r="R583" s="304">
        <f t="shared" si="73"/>
        <v>168.82857142857145</v>
      </c>
      <c r="S583" s="304">
        <f t="shared" si="74"/>
        <v>171.89818181818183</v>
      </c>
      <c r="T583" s="301">
        <f t="shared" si="75"/>
        <v>168.82857142857145</v>
      </c>
    </row>
    <row r="584" spans="1:20" s="31" customFormat="1" outlineLevel="1" x14ac:dyDescent="0.25">
      <c r="A584" s="3" t="s">
        <v>53241</v>
      </c>
      <c r="B584" s="191" t="s">
        <v>557</v>
      </c>
      <c r="C584" s="33" t="s">
        <v>53246</v>
      </c>
      <c r="D584" s="306" t="s">
        <v>53389</v>
      </c>
      <c r="E584" s="32" t="s">
        <v>53390</v>
      </c>
      <c r="F584" s="33" t="s">
        <v>36</v>
      </c>
      <c r="G584" s="34">
        <v>504.70890585192421</v>
      </c>
      <c r="H584" s="34">
        <v>514.17999999999995</v>
      </c>
      <c r="I584" s="35">
        <f t="shared" si="83"/>
        <v>259511.22521094236</v>
      </c>
      <c r="J584" s="34">
        <v>0</v>
      </c>
      <c r="K584" s="35">
        <v>0</v>
      </c>
      <c r="L584" s="35">
        <v>0</v>
      </c>
      <c r="M584" s="35">
        <v>0</v>
      </c>
      <c r="N584" s="39"/>
      <c r="O584" s="213"/>
      <c r="Q584" s="34">
        <v>284.41000000000003</v>
      </c>
      <c r="R584" s="304">
        <f t="shared" si="73"/>
        <v>203.15000000000003</v>
      </c>
      <c r="S584" s="304">
        <f t="shared" si="74"/>
        <v>206.84363636363639</v>
      </c>
      <c r="T584" s="301">
        <f t="shared" si="75"/>
        <v>203.15000000000003</v>
      </c>
    </row>
    <row r="585" spans="1:20" s="31" customFormat="1" outlineLevel="1" x14ac:dyDescent="0.25">
      <c r="A585" s="3" t="s">
        <v>53241</v>
      </c>
      <c r="B585" s="191" t="s">
        <v>558</v>
      </c>
      <c r="C585" s="33" t="s">
        <v>53243</v>
      </c>
      <c r="D585" s="197"/>
      <c r="E585" s="32" t="s">
        <v>53696</v>
      </c>
      <c r="F585" s="33" t="s">
        <v>56</v>
      </c>
      <c r="G585" s="34">
        <v>411.79999999999995</v>
      </c>
      <c r="H585" s="34">
        <f>T585+(T585*O585)</f>
        <v>102.97500571428571</v>
      </c>
      <c r="I585" s="35">
        <f t="shared" si="83"/>
        <v>42405.107353142856</v>
      </c>
      <c r="J585" s="34">
        <v>0</v>
      </c>
      <c r="K585" s="35">
        <v>0</v>
      </c>
      <c r="L585" s="35">
        <v>0</v>
      </c>
      <c r="M585" s="35">
        <v>0</v>
      </c>
      <c r="N585" s="39" t="s">
        <v>8</v>
      </c>
      <c r="O585" s="213">
        <f>VLOOKUP(N585,'Reajuste Atual'!$L$19:$M$25,2,FALSE)</f>
        <v>2.6478999999999999</v>
      </c>
      <c r="Q585" s="34">
        <v>39.520000000000003</v>
      </c>
      <c r="R585" s="304">
        <f t="shared" si="73"/>
        <v>28.228571428571431</v>
      </c>
      <c r="S585" s="304">
        <f t="shared" si="74"/>
        <v>28.741818181818186</v>
      </c>
      <c r="T585" s="301">
        <f t="shared" si="75"/>
        <v>28.228571428571431</v>
      </c>
    </row>
    <row r="586" spans="1:20" s="31" customFormat="1" outlineLevel="1" x14ac:dyDescent="0.25">
      <c r="A586" s="3" t="s">
        <v>53241</v>
      </c>
      <c r="B586" s="191" t="s">
        <v>559</v>
      </c>
      <c r="C586" s="33" t="s">
        <v>53247</v>
      </c>
      <c r="D586" s="306" t="s">
        <v>8200</v>
      </c>
      <c r="E586" s="32" t="s">
        <v>53391</v>
      </c>
      <c r="F586" s="33" t="s">
        <v>56</v>
      </c>
      <c r="G586" s="34">
        <v>3854.0659999999998</v>
      </c>
      <c r="H586" s="307" t="str">
        <f>VLOOKUP(D586,SINAPI!$A$9:$D$7529,4,FALSE)</f>
        <v>53,96</v>
      </c>
      <c r="I586" s="35">
        <f t="shared" si="83"/>
        <v>207965.40135999999</v>
      </c>
      <c r="J586" s="34">
        <v>0</v>
      </c>
      <c r="K586" s="35">
        <v>0</v>
      </c>
      <c r="L586" s="35">
        <v>0</v>
      </c>
      <c r="M586" s="35">
        <v>0</v>
      </c>
      <c r="N586" s="39"/>
      <c r="O586" s="213"/>
      <c r="Q586" s="34">
        <v>53.52</v>
      </c>
      <c r="R586" s="304">
        <f t="shared" si="73"/>
        <v>38.228571428571435</v>
      </c>
      <c r="S586" s="304">
        <f t="shared" si="74"/>
        <v>38.923636363636369</v>
      </c>
      <c r="T586" s="301">
        <f t="shared" si="75"/>
        <v>38.228571428571435</v>
      </c>
    </row>
    <row r="587" spans="1:20" s="31" customFormat="1" outlineLevel="1" x14ac:dyDescent="0.25">
      <c r="A587" s="3" t="s">
        <v>53241</v>
      </c>
      <c r="B587" s="191" t="s">
        <v>560</v>
      </c>
      <c r="C587" s="33" t="s">
        <v>53247</v>
      </c>
      <c r="D587" s="306" t="s">
        <v>8905</v>
      </c>
      <c r="E587" s="32" t="s">
        <v>53697</v>
      </c>
      <c r="F587" s="33" t="s">
        <v>53564</v>
      </c>
      <c r="G587" s="34">
        <v>23878.592237330056</v>
      </c>
      <c r="H587" s="307" t="str">
        <f>VLOOKUP(D587,SINAPI!$A$9:$D$7529,4,FALSE)</f>
        <v>13,01</v>
      </c>
      <c r="I587" s="35">
        <f t="shared" si="83"/>
        <v>310660.48500766401</v>
      </c>
      <c r="J587" s="34">
        <v>0</v>
      </c>
      <c r="K587" s="35">
        <v>0</v>
      </c>
      <c r="L587" s="35">
        <v>0</v>
      </c>
      <c r="M587" s="35">
        <v>0</v>
      </c>
      <c r="N587" s="39"/>
      <c r="O587" s="213"/>
      <c r="Q587" s="34">
        <v>3.87</v>
      </c>
      <c r="R587" s="304">
        <f t="shared" si="73"/>
        <v>2.7642857142857147</v>
      </c>
      <c r="S587" s="304">
        <f t="shared" si="74"/>
        <v>2.8145454545454545</v>
      </c>
      <c r="T587" s="301">
        <f t="shared" si="75"/>
        <v>2.7642857142857147</v>
      </c>
    </row>
    <row r="588" spans="1:20" s="31" customFormat="1" outlineLevel="1" x14ac:dyDescent="0.25">
      <c r="A588" s="3" t="s">
        <v>53241</v>
      </c>
      <c r="B588" s="191" t="s">
        <v>561</v>
      </c>
      <c r="C588" s="33" t="s">
        <v>53247</v>
      </c>
      <c r="D588" s="306" t="s">
        <v>18106</v>
      </c>
      <c r="E588" s="32" t="s">
        <v>53698</v>
      </c>
      <c r="F588" s="33" t="s">
        <v>56</v>
      </c>
      <c r="G588" s="34">
        <v>803.45879999999988</v>
      </c>
      <c r="H588" s="307" t="str">
        <f>VLOOKUP(D588,SINAPI!$A$9:$D$7529,4,FALSE)</f>
        <v>83,48</v>
      </c>
      <c r="I588" s="35">
        <f t="shared" si="83"/>
        <v>67072.740623999998</v>
      </c>
      <c r="J588" s="34">
        <v>0</v>
      </c>
      <c r="K588" s="35">
        <v>0</v>
      </c>
      <c r="L588" s="35">
        <v>0</v>
      </c>
      <c r="M588" s="35">
        <v>0</v>
      </c>
      <c r="N588" s="39"/>
      <c r="O588" s="213"/>
      <c r="Q588" s="34">
        <v>32.79</v>
      </c>
      <c r="R588" s="304">
        <f t="shared" si="73"/>
        <v>23.421428571428571</v>
      </c>
      <c r="S588" s="304">
        <f t="shared" si="74"/>
        <v>23.847272727272728</v>
      </c>
      <c r="T588" s="301">
        <f t="shared" si="75"/>
        <v>23.421428571428571</v>
      </c>
    </row>
    <row r="589" spans="1:20" s="31" customFormat="1" outlineLevel="1" x14ac:dyDescent="0.25">
      <c r="A589" s="3" t="s">
        <v>53241</v>
      </c>
      <c r="B589" s="191" t="s">
        <v>562</v>
      </c>
      <c r="C589" s="33" t="s">
        <v>53247</v>
      </c>
      <c r="D589" s="306" t="s">
        <v>19505</v>
      </c>
      <c r="E589" s="32" t="s">
        <v>116</v>
      </c>
      <c r="F589" s="33" t="s">
        <v>56</v>
      </c>
      <c r="G589" s="34">
        <v>643.45849999999973</v>
      </c>
      <c r="H589" s="307" t="str">
        <f>VLOOKUP(D589,SINAPI!$A$9:$D$7529,4,FALSE)</f>
        <v>4,34</v>
      </c>
      <c r="I589" s="35">
        <f t="shared" si="83"/>
        <v>2792.6098899999988</v>
      </c>
      <c r="J589" s="34">
        <v>0</v>
      </c>
      <c r="K589" s="35">
        <v>0</v>
      </c>
      <c r="L589" s="35">
        <v>0</v>
      </c>
      <c r="M589" s="35">
        <v>0</v>
      </c>
      <c r="N589" s="39"/>
      <c r="O589" s="213"/>
      <c r="Q589" s="34">
        <v>8.77</v>
      </c>
      <c r="R589" s="304">
        <f t="shared" si="73"/>
        <v>6.2642857142857142</v>
      </c>
      <c r="S589" s="304">
        <f t="shared" si="74"/>
        <v>6.378181818181818</v>
      </c>
      <c r="T589" s="301">
        <f t="shared" si="75"/>
        <v>6.2642857142857142</v>
      </c>
    </row>
    <row r="590" spans="1:20" s="31" customFormat="1" outlineLevel="1" x14ac:dyDescent="0.25">
      <c r="A590" s="3" t="s">
        <v>53241</v>
      </c>
      <c r="B590" s="191" t="s">
        <v>563</v>
      </c>
      <c r="C590" s="33" t="s">
        <v>53247</v>
      </c>
      <c r="D590" s="306" t="s">
        <v>19254</v>
      </c>
      <c r="E590" s="32" t="s">
        <v>568</v>
      </c>
      <c r="F590" s="33" t="s">
        <v>56</v>
      </c>
      <c r="G590" s="34">
        <v>252</v>
      </c>
      <c r="H590" s="307" t="str">
        <f>VLOOKUP(D590,SINAPI!$A$9:$D$7529,4,FALSE)</f>
        <v>109,83</v>
      </c>
      <c r="I590" s="35">
        <f t="shared" si="83"/>
        <v>27677.16</v>
      </c>
      <c r="J590" s="34">
        <v>0</v>
      </c>
      <c r="K590" s="35">
        <v>0</v>
      </c>
      <c r="L590" s="35">
        <v>0</v>
      </c>
      <c r="M590" s="35">
        <v>0</v>
      </c>
      <c r="N590" s="39"/>
      <c r="O590" s="213"/>
      <c r="Q590" s="34">
        <v>81.17</v>
      </c>
      <c r="R590" s="304">
        <f t="shared" si="73"/>
        <v>57.978571428571435</v>
      </c>
      <c r="S590" s="304">
        <f t="shared" si="74"/>
        <v>59.032727272727271</v>
      </c>
      <c r="T590" s="301">
        <f t="shared" si="75"/>
        <v>57.978571428571435</v>
      </c>
    </row>
    <row r="591" spans="1:20" s="31" customFormat="1" outlineLevel="1" x14ac:dyDescent="0.25">
      <c r="A591" s="3" t="s">
        <v>53241</v>
      </c>
      <c r="B591" s="191" t="s">
        <v>564</v>
      </c>
      <c r="C591" s="33" t="s">
        <v>53247</v>
      </c>
      <c r="D591" s="306" t="s">
        <v>19068</v>
      </c>
      <c r="E591" s="32" t="s">
        <v>570</v>
      </c>
      <c r="F591" s="33" t="s">
        <v>56</v>
      </c>
      <c r="G591" s="34">
        <v>452</v>
      </c>
      <c r="H591" s="307" t="str">
        <f>VLOOKUP(D591,SINAPI!$A$9:$D$7529,4,FALSE)</f>
        <v>55,31</v>
      </c>
      <c r="I591" s="35">
        <f t="shared" si="83"/>
        <v>25000.120000000003</v>
      </c>
      <c r="J591" s="34">
        <v>0</v>
      </c>
      <c r="K591" s="35">
        <v>0</v>
      </c>
      <c r="L591" s="35">
        <v>0</v>
      </c>
      <c r="M591" s="35">
        <v>0</v>
      </c>
      <c r="N591" s="39"/>
      <c r="O591" s="213"/>
      <c r="Q591" s="34">
        <v>14.97</v>
      </c>
      <c r="R591" s="304">
        <f t="shared" si="73"/>
        <v>10.692857142857145</v>
      </c>
      <c r="S591" s="304">
        <f t="shared" si="74"/>
        <v>10.887272727272729</v>
      </c>
      <c r="T591" s="301">
        <f t="shared" si="75"/>
        <v>10.692857142857145</v>
      </c>
    </row>
    <row r="592" spans="1:20" s="31" customFormat="1" outlineLevel="1" x14ac:dyDescent="0.25">
      <c r="A592" s="3" t="s">
        <v>53241</v>
      </c>
      <c r="B592" s="191" t="s">
        <v>565</v>
      </c>
      <c r="C592" s="33" t="s">
        <v>53247</v>
      </c>
      <c r="D592" s="417" t="s">
        <v>7647</v>
      </c>
      <c r="E592" s="32" t="s">
        <v>124</v>
      </c>
      <c r="F592" s="33" t="s">
        <v>56</v>
      </c>
      <c r="G592" s="34">
        <v>30.720000000000002</v>
      </c>
      <c r="H592" s="307" t="str">
        <f>VLOOKUP(D592,SINAPI!$A$9:$D$7529,4,FALSE)</f>
        <v>412,64</v>
      </c>
      <c r="I592" s="35">
        <f t="shared" si="83"/>
        <v>12676.300800000001</v>
      </c>
      <c r="J592" s="34">
        <v>0</v>
      </c>
      <c r="K592" s="35">
        <v>0</v>
      </c>
      <c r="L592" s="35">
        <v>0</v>
      </c>
      <c r="M592" s="35">
        <v>0</v>
      </c>
      <c r="N592" s="39"/>
      <c r="O592" s="213"/>
      <c r="Q592" s="34">
        <v>483.6</v>
      </c>
      <c r="R592" s="304">
        <f t="shared" si="73"/>
        <v>345.42857142857144</v>
      </c>
      <c r="S592" s="304">
        <f t="shared" si="74"/>
        <v>351.70909090909095</v>
      </c>
      <c r="T592" s="301">
        <f t="shared" si="75"/>
        <v>345.42857142857144</v>
      </c>
    </row>
    <row r="593" spans="1:20" s="31" customFormat="1" outlineLevel="1" x14ac:dyDescent="0.25">
      <c r="A593" s="3" t="s">
        <v>53241</v>
      </c>
      <c r="B593" s="191" t="s">
        <v>566</v>
      </c>
      <c r="C593" s="33" t="s">
        <v>53247</v>
      </c>
      <c r="D593" s="306" t="s">
        <v>19068</v>
      </c>
      <c r="E593" s="32" t="s">
        <v>126</v>
      </c>
      <c r="F593" s="33" t="s">
        <v>56</v>
      </c>
      <c r="G593" s="34">
        <v>201.8</v>
      </c>
      <c r="H593" s="307" t="str">
        <f>VLOOKUP(D593,SINAPI!$A$9:$D$7529,4,FALSE)</f>
        <v>55,31</v>
      </c>
      <c r="I593" s="35">
        <f t="shared" si="83"/>
        <v>11161.558000000001</v>
      </c>
      <c r="J593" s="34">
        <v>0</v>
      </c>
      <c r="K593" s="35">
        <v>0</v>
      </c>
      <c r="L593" s="35">
        <v>0</v>
      </c>
      <c r="M593" s="35">
        <v>0</v>
      </c>
      <c r="N593" s="39"/>
      <c r="O593" s="213"/>
      <c r="Q593" s="34">
        <v>22.08</v>
      </c>
      <c r="R593" s="304">
        <f t="shared" si="73"/>
        <v>15.77142857142857</v>
      </c>
      <c r="S593" s="304">
        <f t="shared" si="74"/>
        <v>16.058181818181819</v>
      </c>
      <c r="T593" s="301">
        <f t="shared" si="75"/>
        <v>15.77142857142857</v>
      </c>
    </row>
    <row r="594" spans="1:20" s="31" customFormat="1" outlineLevel="1" x14ac:dyDescent="0.25">
      <c r="A594" s="3" t="s">
        <v>53241</v>
      </c>
      <c r="B594" s="191" t="s">
        <v>567</v>
      </c>
      <c r="C594" s="224" t="s">
        <v>53248</v>
      </c>
      <c r="D594" s="308" t="s">
        <v>26355</v>
      </c>
      <c r="E594" s="32" t="s">
        <v>456</v>
      </c>
      <c r="F594" s="33" t="s">
        <v>83</v>
      </c>
      <c r="G594" s="34">
        <v>201.8</v>
      </c>
      <c r="H594" s="34">
        <v>335.87</v>
      </c>
      <c r="I594" s="35">
        <f t="shared" si="83"/>
        <v>67778.566000000006</v>
      </c>
      <c r="J594" s="34">
        <v>0</v>
      </c>
      <c r="K594" s="35">
        <v>0</v>
      </c>
      <c r="L594" s="35">
        <v>0</v>
      </c>
      <c r="M594" s="35">
        <v>0</v>
      </c>
      <c r="N594" s="39"/>
      <c r="O594" s="213"/>
      <c r="Q594" s="34">
        <v>90.52</v>
      </c>
      <c r="R594" s="304">
        <f t="shared" si="73"/>
        <v>64.657142857142858</v>
      </c>
      <c r="S594" s="304">
        <f t="shared" si="74"/>
        <v>65.832727272727269</v>
      </c>
      <c r="T594" s="301">
        <f t="shared" si="75"/>
        <v>64.657142857142858</v>
      </c>
    </row>
    <row r="595" spans="1:20" s="31" customFormat="1" outlineLevel="1" x14ac:dyDescent="0.25">
      <c r="A595" s="3" t="s">
        <v>53241</v>
      </c>
      <c r="B595" s="191" t="s">
        <v>569</v>
      </c>
      <c r="C595" s="33" t="s">
        <v>53248</v>
      </c>
      <c r="D595" s="306" t="s">
        <v>35583</v>
      </c>
      <c r="E595" s="32" t="s">
        <v>575</v>
      </c>
      <c r="F595" s="33" t="s">
        <v>83</v>
      </c>
      <c r="G595" s="34">
        <v>144.6</v>
      </c>
      <c r="H595" s="34">
        <v>170.73</v>
      </c>
      <c r="I595" s="35">
        <f t="shared" si="83"/>
        <v>24687.557999999997</v>
      </c>
      <c r="J595" s="34">
        <v>0</v>
      </c>
      <c r="K595" s="35">
        <v>0</v>
      </c>
      <c r="L595" s="35">
        <v>0</v>
      </c>
      <c r="M595" s="35">
        <v>0</v>
      </c>
      <c r="N595" s="39"/>
      <c r="O595" s="213"/>
      <c r="Q595" s="34">
        <v>77.069999999999993</v>
      </c>
      <c r="R595" s="304">
        <f t="shared" si="73"/>
        <v>55.05</v>
      </c>
      <c r="S595" s="304">
        <f t="shared" si="74"/>
        <v>56.050909090909087</v>
      </c>
      <c r="T595" s="301">
        <f t="shared" si="75"/>
        <v>55.05</v>
      </c>
    </row>
    <row r="596" spans="1:20" s="31" customFormat="1" outlineLevel="1" x14ac:dyDescent="0.25">
      <c r="A596" s="3" t="s">
        <v>53241</v>
      </c>
      <c r="B596" s="191" t="s">
        <v>571</v>
      </c>
      <c r="C596" s="33" t="s">
        <v>53247</v>
      </c>
      <c r="D596" s="306" t="s">
        <v>7370</v>
      </c>
      <c r="E596" s="32" t="s">
        <v>577</v>
      </c>
      <c r="F596" s="33" t="s">
        <v>56</v>
      </c>
      <c r="G596" s="34">
        <v>43.64</v>
      </c>
      <c r="H596" s="307" t="str">
        <f>VLOOKUP(D596,SINAPI!$A$9:$D$7529,4,FALSE)</f>
        <v>889,20</v>
      </c>
      <c r="I596" s="35">
        <f t="shared" si="83"/>
        <v>38804.688000000002</v>
      </c>
      <c r="J596" s="34">
        <v>0</v>
      </c>
      <c r="K596" s="35">
        <v>0</v>
      </c>
      <c r="L596" s="35">
        <v>0</v>
      </c>
      <c r="M596" s="35">
        <v>0</v>
      </c>
      <c r="N596" s="39"/>
      <c r="O596" s="213"/>
      <c r="Q596" s="34">
        <v>272.47000000000003</v>
      </c>
      <c r="R596" s="304">
        <f t="shared" si="73"/>
        <v>194.62142857142859</v>
      </c>
      <c r="S596" s="304">
        <f t="shared" si="74"/>
        <v>198.16000000000003</v>
      </c>
      <c r="T596" s="301">
        <f t="shared" si="75"/>
        <v>194.62142857142859</v>
      </c>
    </row>
    <row r="597" spans="1:20" s="31" customFormat="1" outlineLevel="1" x14ac:dyDescent="0.25">
      <c r="A597" s="3" t="s">
        <v>53241</v>
      </c>
      <c r="B597" s="191" t="s">
        <v>572</v>
      </c>
      <c r="C597" s="33" t="s">
        <v>53247</v>
      </c>
      <c r="D597" s="306" t="s">
        <v>7701</v>
      </c>
      <c r="E597" s="32" t="s">
        <v>579</v>
      </c>
      <c r="F597" s="33" t="s">
        <v>56</v>
      </c>
      <c r="G597" s="34">
        <v>42</v>
      </c>
      <c r="H597" s="307" t="str">
        <f>VLOOKUP(D597,SINAPI!$A$9:$D$7529,4,FALSE)</f>
        <v>416,14</v>
      </c>
      <c r="I597" s="35">
        <f t="shared" si="83"/>
        <v>17477.88</v>
      </c>
      <c r="J597" s="75">
        <v>0</v>
      </c>
      <c r="K597" s="75">
        <v>0</v>
      </c>
      <c r="L597" s="75">
        <v>0</v>
      </c>
      <c r="M597" s="75">
        <v>0</v>
      </c>
      <c r="N597" s="39"/>
      <c r="O597" s="213"/>
      <c r="Q597" s="34">
        <v>301.31</v>
      </c>
      <c r="R597" s="304">
        <f t="shared" si="73"/>
        <v>215.22142857142859</v>
      </c>
      <c r="S597" s="304">
        <f t="shared" si="74"/>
        <v>219.13454545454545</v>
      </c>
      <c r="T597" s="301">
        <f t="shared" si="75"/>
        <v>215.22142857142859</v>
      </c>
    </row>
    <row r="598" spans="1:20" s="31" customFormat="1" outlineLevel="1" x14ac:dyDescent="0.25">
      <c r="A598" s="3" t="s">
        <v>53241</v>
      </c>
      <c r="B598" s="191" t="s">
        <v>573</v>
      </c>
      <c r="C598" s="33" t="s">
        <v>53247</v>
      </c>
      <c r="D598" s="306" t="s">
        <v>7838</v>
      </c>
      <c r="E598" s="32" t="s">
        <v>581</v>
      </c>
      <c r="F598" s="33" t="s">
        <v>56</v>
      </c>
      <c r="G598" s="34">
        <v>87.88</v>
      </c>
      <c r="H598" s="307" t="str">
        <f>VLOOKUP(D598,SINAPI!$A$9:$D$7529,4,FALSE)</f>
        <v>627,75</v>
      </c>
      <c r="I598" s="35">
        <f t="shared" si="83"/>
        <v>55166.67</v>
      </c>
      <c r="J598" s="34">
        <v>0</v>
      </c>
      <c r="K598" s="35">
        <v>0</v>
      </c>
      <c r="L598" s="35">
        <v>0</v>
      </c>
      <c r="M598" s="35">
        <v>0</v>
      </c>
      <c r="N598" s="39"/>
      <c r="O598" s="213"/>
      <c r="Q598" s="34">
        <v>507.36</v>
      </c>
      <c r="R598" s="304">
        <f t="shared" si="73"/>
        <v>362.40000000000003</v>
      </c>
      <c r="S598" s="304">
        <f t="shared" si="74"/>
        <v>368.98909090909092</v>
      </c>
      <c r="T598" s="301">
        <f t="shared" si="75"/>
        <v>362.40000000000003</v>
      </c>
    </row>
    <row r="599" spans="1:20" s="31" customFormat="1" outlineLevel="1" x14ac:dyDescent="0.25">
      <c r="A599" s="3" t="s">
        <v>53241</v>
      </c>
      <c r="B599" s="191" t="s">
        <v>574</v>
      </c>
      <c r="C599" s="33" t="s">
        <v>53247</v>
      </c>
      <c r="D599" s="306" t="s">
        <v>7844</v>
      </c>
      <c r="E599" s="32" t="s">
        <v>583</v>
      </c>
      <c r="F599" s="33" t="s">
        <v>56</v>
      </c>
      <c r="G599" s="34">
        <v>76.72</v>
      </c>
      <c r="H599" s="307" t="str">
        <f>VLOOKUP(D599,SINAPI!$A$9:$D$7529,4,FALSE)</f>
        <v>458,32</v>
      </c>
      <c r="I599" s="35">
        <f t="shared" si="83"/>
        <v>35162.310400000002</v>
      </c>
      <c r="J599" s="34">
        <v>0</v>
      </c>
      <c r="K599" s="35">
        <v>0</v>
      </c>
      <c r="L599" s="35">
        <v>0</v>
      </c>
      <c r="M599" s="35">
        <v>0</v>
      </c>
      <c r="N599" s="39"/>
      <c r="O599" s="213"/>
      <c r="Q599" s="34">
        <v>354.86</v>
      </c>
      <c r="R599" s="304">
        <f t="shared" si="73"/>
        <v>253.47142857142859</v>
      </c>
      <c r="S599" s="304">
        <f t="shared" si="74"/>
        <v>258.08</v>
      </c>
      <c r="T599" s="301">
        <f t="shared" si="75"/>
        <v>253.47142857142859</v>
      </c>
    </row>
    <row r="600" spans="1:20" s="31" customFormat="1" outlineLevel="1" x14ac:dyDescent="0.25">
      <c r="A600" s="3" t="s">
        <v>53241</v>
      </c>
      <c r="B600" s="191" t="s">
        <v>576</v>
      </c>
      <c r="C600" s="33" t="s">
        <v>53247</v>
      </c>
      <c r="D600" s="306" t="s">
        <v>18167</v>
      </c>
      <c r="E600" s="32" t="s">
        <v>55</v>
      </c>
      <c r="F600" s="33" t="s">
        <v>56</v>
      </c>
      <c r="G600" s="34">
        <v>407.20000000000005</v>
      </c>
      <c r="H600" s="307" t="str">
        <f>VLOOKUP(D600,SINAPI!$A$9:$D$7529,4,FALSE)</f>
        <v>144,65</v>
      </c>
      <c r="I600" s="35">
        <f t="shared" si="83"/>
        <v>58901.48000000001</v>
      </c>
      <c r="J600" s="34">
        <v>0</v>
      </c>
      <c r="K600" s="35">
        <v>0</v>
      </c>
      <c r="L600" s="35">
        <v>0</v>
      </c>
      <c r="M600" s="35">
        <v>0</v>
      </c>
      <c r="N600" s="39"/>
      <c r="O600" s="213"/>
      <c r="Q600" s="34">
        <v>44.81</v>
      </c>
      <c r="R600" s="304">
        <f t="shared" si="73"/>
        <v>32.00714285714286</v>
      </c>
      <c r="S600" s="304">
        <f t="shared" si="74"/>
        <v>32.589090909090913</v>
      </c>
      <c r="T600" s="301">
        <f t="shared" si="75"/>
        <v>32.00714285714286</v>
      </c>
    </row>
    <row r="601" spans="1:20" s="31" customFormat="1" outlineLevel="1" x14ac:dyDescent="0.25">
      <c r="A601" s="3" t="s">
        <v>53241</v>
      </c>
      <c r="B601" s="191" t="s">
        <v>578</v>
      </c>
      <c r="C601" s="33" t="s">
        <v>53247</v>
      </c>
      <c r="D601" s="306" t="s">
        <v>18290</v>
      </c>
      <c r="E601" s="32" t="s">
        <v>586</v>
      </c>
      <c r="F601" s="33" t="s">
        <v>56</v>
      </c>
      <c r="G601" s="34">
        <v>17.5</v>
      </c>
      <c r="H601" s="307" t="str">
        <f>VLOOKUP(D601,SINAPI!$A$9:$D$7529,4,FALSE)</f>
        <v>495,36</v>
      </c>
      <c r="I601" s="35">
        <f t="shared" si="83"/>
        <v>8668.8000000000011</v>
      </c>
      <c r="J601" s="34">
        <v>0</v>
      </c>
      <c r="K601" s="35">
        <v>0</v>
      </c>
      <c r="L601" s="35">
        <v>0</v>
      </c>
      <c r="M601" s="35">
        <v>0</v>
      </c>
      <c r="N601" s="39"/>
      <c r="O601" s="213"/>
      <c r="Q601" s="34">
        <v>216.44</v>
      </c>
      <c r="R601" s="304">
        <f t="shared" si="73"/>
        <v>154.6</v>
      </c>
      <c r="S601" s="304">
        <f t="shared" si="74"/>
        <v>157.41090909090909</v>
      </c>
      <c r="T601" s="301">
        <f t="shared" si="75"/>
        <v>154.6</v>
      </c>
    </row>
    <row r="602" spans="1:20" s="31" customFormat="1" outlineLevel="1" x14ac:dyDescent="0.25">
      <c r="A602" s="3" t="s">
        <v>53241</v>
      </c>
      <c r="B602" s="191" t="s">
        <v>580</v>
      </c>
      <c r="C602" s="33" t="s">
        <v>53247</v>
      </c>
      <c r="D602" s="306" t="s">
        <v>16174</v>
      </c>
      <c r="E602" s="32" t="s">
        <v>588</v>
      </c>
      <c r="F602" s="57" t="s">
        <v>43</v>
      </c>
      <c r="G602" s="35">
        <v>1</v>
      </c>
      <c r="H602" s="307" t="str">
        <f>VLOOKUP(D602,SINAPI!$A$9:$D$7529,4,FALSE)</f>
        <v>447,01</v>
      </c>
      <c r="I602" s="35">
        <f t="shared" si="83"/>
        <v>447.01</v>
      </c>
      <c r="J602" s="34">
        <v>0</v>
      </c>
      <c r="K602" s="35">
        <v>0</v>
      </c>
      <c r="L602" s="35">
        <v>0</v>
      </c>
      <c r="M602" s="35">
        <v>0</v>
      </c>
      <c r="N602" s="39"/>
      <c r="O602" s="213"/>
      <c r="Q602" s="34">
        <v>263.32</v>
      </c>
      <c r="R602" s="304">
        <f t="shared" si="73"/>
        <v>188.08571428571429</v>
      </c>
      <c r="S602" s="304">
        <f t="shared" si="74"/>
        <v>191.50545454545454</v>
      </c>
      <c r="T602" s="301">
        <f t="shared" si="75"/>
        <v>188.08571428571429</v>
      </c>
    </row>
    <row r="603" spans="1:20" s="31" customFormat="1" outlineLevel="1" x14ac:dyDescent="0.25">
      <c r="A603" s="3" t="s">
        <v>53241</v>
      </c>
      <c r="B603" s="191" t="s">
        <v>582</v>
      </c>
      <c r="C603" s="33" t="s">
        <v>53247</v>
      </c>
      <c r="D603" s="306" t="s">
        <v>16198</v>
      </c>
      <c r="E603" s="32" t="s">
        <v>590</v>
      </c>
      <c r="F603" s="57" t="s">
        <v>43</v>
      </c>
      <c r="G603" s="35">
        <v>1</v>
      </c>
      <c r="H603" s="307" t="str">
        <f>VLOOKUP(D603,SINAPI!$A$9:$D$7529,4,FALSE)</f>
        <v>299,55</v>
      </c>
      <c r="I603" s="35">
        <f t="shared" si="83"/>
        <v>299.55</v>
      </c>
      <c r="J603" s="75">
        <v>0</v>
      </c>
      <c r="K603" s="75">
        <v>0</v>
      </c>
      <c r="L603" s="75">
        <v>0</v>
      </c>
      <c r="M603" s="75">
        <v>0</v>
      </c>
      <c r="N603" s="39"/>
      <c r="O603" s="213"/>
      <c r="Q603" s="34">
        <v>127.7</v>
      </c>
      <c r="R603" s="304">
        <f t="shared" si="73"/>
        <v>91.214285714285722</v>
      </c>
      <c r="S603" s="304">
        <f t="shared" si="74"/>
        <v>92.872727272727275</v>
      </c>
      <c r="T603" s="301">
        <f t="shared" si="75"/>
        <v>91.214285714285722</v>
      </c>
    </row>
    <row r="604" spans="1:20" s="31" customFormat="1" outlineLevel="1" x14ac:dyDescent="0.25">
      <c r="A604" s="3" t="s">
        <v>53241</v>
      </c>
      <c r="B604" s="191" t="s">
        <v>584</v>
      </c>
      <c r="C604" s="33" t="s">
        <v>53247</v>
      </c>
      <c r="D604" s="306" t="s">
        <v>16383</v>
      </c>
      <c r="E604" s="32" t="s">
        <v>592</v>
      </c>
      <c r="F604" s="57" t="s">
        <v>43</v>
      </c>
      <c r="G604" s="35">
        <v>1</v>
      </c>
      <c r="H604" s="307" t="str">
        <f>VLOOKUP(D604,SINAPI!$A$9:$D$7529,4,FALSE)</f>
        <v>94,99</v>
      </c>
      <c r="I604" s="35">
        <f t="shared" si="83"/>
        <v>94.99</v>
      </c>
      <c r="J604" s="34">
        <v>0</v>
      </c>
      <c r="K604" s="35">
        <v>0</v>
      </c>
      <c r="L604" s="35">
        <v>0</v>
      </c>
      <c r="M604" s="35">
        <v>0</v>
      </c>
      <c r="N604" s="39"/>
      <c r="O604" s="213"/>
      <c r="Q604" s="34">
        <v>52.09</v>
      </c>
      <c r="R604" s="304">
        <f t="shared" si="73"/>
        <v>37.207142857142863</v>
      </c>
      <c r="S604" s="304">
        <f t="shared" si="74"/>
        <v>37.883636363636363</v>
      </c>
      <c r="T604" s="301">
        <f t="shared" si="75"/>
        <v>37.207142857142863</v>
      </c>
    </row>
    <row r="605" spans="1:20" s="31" customFormat="1" outlineLevel="1" x14ac:dyDescent="0.25">
      <c r="A605" s="3" t="s">
        <v>53241</v>
      </c>
      <c r="B605" s="191" t="s">
        <v>585</v>
      </c>
      <c r="C605" s="33" t="s">
        <v>53247</v>
      </c>
      <c r="D605" s="306" t="s">
        <v>16183</v>
      </c>
      <c r="E605" s="32" t="s">
        <v>594</v>
      </c>
      <c r="F605" s="57" t="s">
        <v>43</v>
      </c>
      <c r="G605" s="35">
        <v>2</v>
      </c>
      <c r="H605" s="307" t="str">
        <f>VLOOKUP(D605,SINAPI!$A$9:$D$7529,4,FALSE)</f>
        <v>315,51</v>
      </c>
      <c r="I605" s="35">
        <f t="shared" si="83"/>
        <v>631.02</v>
      </c>
      <c r="J605" s="34">
        <v>0</v>
      </c>
      <c r="K605" s="35">
        <v>0</v>
      </c>
      <c r="L605" s="35">
        <v>0</v>
      </c>
      <c r="M605" s="35">
        <v>0</v>
      </c>
      <c r="N605" s="39"/>
      <c r="O605" s="213"/>
      <c r="Q605" s="34">
        <v>387.22</v>
      </c>
      <c r="R605" s="304">
        <f t="shared" si="73"/>
        <v>276.58571428571435</v>
      </c>
      <c r="S605" s="304">
        <f t="shared" si="74"/>
        <v>281.61454545454546</v>
      </c>
      <c r="T605" s="301">
        <f t="shared" si="75"/>
        <v>276.58571428571435</v>
      </c>
    </row>
    <row r="606" spans="1:20" s="31" customFormat="1" outlineLevel="1" x14ac:dyDescent="0.25">
      <c r="A606" s="3" t="s">
        <v>53241</v>
      </c>
      <c r="B606" s="191" t="s">
        <v>587</v>
      </c>
      <c r="C606" s="33" t="s">
        <v>53247</v>
      </c>
      <c r="D606" s="306" t="s">
        <v>16051</v>
      </c>
      <c r="E606" s="32" t="s">
        <v>596</v>
      </c>
      <c r="F606" s="57" t="s">
        <v>43</v>
      </c>
      <c r="G606" s="35">
        <v>1</v>
      </c>
      <c r="H606" s="307" t="str">
        <f>VLOOKUP(D606,SINAPI!$A$9:$D$7529,4,FALSE)</f>
        <v>455,41</v>
      </c>
      <c r="I606" s="35">
        <f t="shared" si="83"/>
        <v>455.41</v>
      </c>
      <c r="J606" s="34">
        <v>0</v>
      </c>
      <c r="K606" s="35">
        <v>0</v>
      </c>
      <c r="L606" s="35">
        <v>0</v>
      </c>
      <c r="M606" s="35">
        <v>0</v>
      </c>
      <c r="N606" s="39"/>
      <c r="O606" s="213"/>
      <c r="Q606" s="34">
        <v>556.29</v>
      </c>
      <c r="R606" s="304">
        <f t="shared" si="73"/>
        <v>397.35</v>
      </c>
      <c r="S606" s="304">
        <f t="shared" si="74"/>
        <v>404.57454545454544</v>
      </c>
      <c r="T606" s="301">
        <f t="shared" si="75"/>
        <v>397.35</v>
      </c>
    </row>
    <row r="607" spans="1:20" s="31" customFormat="1" outlineLevel="1" x14ac:dyDescent="0.25">
      <c r="A607" s="3" t="s">
        <v>53241</v>
      </c>
      <c r="B607" s="191" t="s">
        <v>589</v>
      </c>
      <c r="C607" s="33" t="s">
        <v>53247</v>
      </c>
      <c r="D607" s="306" t="s">
        <v>20100</v>
      </c>
      <c r="E607" s="32" t="s">
        <v>598</v>
      </c>
      <c r="F607" s="33" t="s">
        <v>56</v>
      </c>
      <c r="G607" s="34">
        <v>136.88</v>
      </c>
      <c r="H607" s="307" t="str">
        <f>VLOOKUP(D607,SINAPI!$A$9:$D$7529,4,FALSE)</f>
        <v>60,14</v>
      </c>
      <c r="I607" s="35">
        <f t="shared" si="83"/>
        <v>8231.9632000000001</v>
      </c>
      <c r="J607" s="34">
        <v>0</v>
      </c>
      <c r="K607" s="35">
        <v>0</v>
      </c>
      <c r="L607" s="35">
        <v>0</v>
      </c>
      <c r="M607" s="35">
        <v>0</v>
      </c>
      <c r="N607" s="39"/>
      <c r="O607" s="213"/>
      <c r="Q607" s="34">
        <v>55.85</v>
      </c>
      <c r="R607" s="304">
        <f t="shared" si="73"/>
        <v>39.892857142857146</v>
      </c>
      <c r="S607" s="304">
        <f t="shared" si="74"/>
        <v>40.618181818181817</v>
      </c>
      <c r="T607" s="301">
        <f t="shared" si="75"/>
        <v>39.892857142857146</v>
      </c>
    </row>
    <row r="608" spans="1:20" s="31" customFormat="1" outlineLevel="1" x14ac:dyDescent="0.25">
      <c r="A608" s="3" t="s">
        <v>53241</v>
      </c>
      <c r="B608" s="191" t="s">
        <v>591</v>
      </c>
      <c r="C608" s="33" t="s">
        <v>53248</v>
      </c>
      <c r="D608" s="306" t="s">
        <v>35586</v>
      </c>
      <c r="E608" s="32" t="s">
        <v>600</v>
      </c>
      <c r="F608" s="33" t="s">
        <v>83</v>
      </c>
      <c r="G608" s="34">
        <v>16.8</v>
      </c>
      <c r="H608" s="307">
        <v>94.03</v>
      </c>
      <c r="I608" s="35">
        <f t="shared" si="83"/>
        <v>1579.7040000000002</v>
      </c>
      <c r="J608" s="34">
        <v>0</v>
      </c>
      <c r="K608" s="35">
        <v>0</v>
      </c>
      <c r="L608" s="35">
        <v>0</v>
      </c>
      <c r="M608" s="35">
        <v>0</v>
      </c>
      <c r="N608" s="39"/>
      <c r="O608" s="213"/>
      <c r="Q608" s="34">
        <v>77.069999999999993</v>
      </c>
      <c r="R608" s="304">
        <f t="shared" si="73"/>
        <v>55.05</v>
      </c>
      <c r="S608" s="304">
        <f t="shared" si="74"/>
        <v>56.050909090909087</v>
      </c>
      <c r="T608" s="301">
        <f t="shared" si="75"/>
        <v>55.05</v>
      </c>
    </row>
    <row r="609" spans="1:20" s="31" customFormat="1" outlineLevel="1" x14ac:dyDescent="0.25">
      <c r="A609" s="3" t="s">
        <v>53241</v>
      </c>
      <c r="B609" s="191" t="s">
        <v>593</v>
      </c>
      <c r="C609" s="33" t="s">
        <v>53247</v>
      </c>
      <c r="D609" s="306" t="s">
        <v>21616</v>
      </c>
      <c r="E609" s="32" t="s">
        <v>602</v>
      </c>
      <c r="F609" s="33" t="s">
        <v>56</v>
      </c>
      <c r="G609" s="34">
        <v>4800</v>
      </c>
      <c r="H609" s="307" t="str">
        <f>VLOOKUP(D609,SINAPI!$A$9:$D$7529,4,FALSE)</f>
        <v>16,22</v>
      </c>
      <c r="I609" s="35">
        <f t="shared" si="83"/>
        <v>77856</v>
      </c>
      <c r="J609" s="34">
        <v>0</v>
      </c>
      <c r="K609" s="35">
        <v>0</v>
      </c>
      <c r="L609" s="35">
        <v>0</v>
      </c>
      <c r="M609" s="35">
        <v>0</v>
      </c>
      <c r="N609" s="39"/>
      <c r="O609" s="213"/>
      <c r="Q609" s="34">
        <v>4.79</v>
      </c>
      <c r="R609" s="304">
        <f t="shared" si="73"/>
        <v>3.4214285714285717</v>
      </c>
      <c r="S609" s="304">
        <f t="shared" si="74"/>
        <v>3.4836363636363639</v>
      </c>
      <c r="T609" s="301">
        <f t="shared" si="75"/>
        <v>3.4214285714285717</v>
      </c>
    </row>
    <row r="610" spans="1:20" s="31" customFormat="1" outlineLevel="1" x14ac:dyDescent="0.25">
      <c r="A610" s="3" t="s">
        <v>53241</v>
      </c>
      <c r="B610" s="191" t="s">
        <v>595</v>
      </c>
      <c r="C610" s="33" t="s">
        <v>53248</v>
      </c>
      <c r="D610" s="306" t="s">
        <v>52132</v>
      </c>
      <c r="E610" s="32" t="s">
        <v>604</v>
      </c>
      <c r="F610" s="57" t="s">
        <v>43</v>
      </c>
      <c r="G610" s="34">
        <v>28</v>
      </c>
      <c r="H610" s="34">
        <v>231.12</v>
      </c>
      <c r="I610" s="35">
        <f t="shared" si="83"/>
        <v>6471.3600000000006</v>
      </c>
      <c r="J610" s="34">
        <v>0</v>
      </c>
      <c r="K610" s="35">
        <v>0</v>
      </c>
      <c r="L610" s="35">
        <v>0</v>
      </c>
      <c r="M610" s="35">
        <v>0</v>
      </c>
      <c r="N610" s="39"/>
      <c r="O610" s="213"/>
      <c r="Q610" s="34">
        <v>41.92</v>
      </c>
      <c r="R610" s="304">
        <f t="shared" si="73"/>
        <v>29.942857142857147</v>
      </c>
      <c r="S610" s="304">
        <f t="shared" si="74"/>
        <v>30.487272727272728</v>
      </c>
      <c r="T610" s="301">
        <f t="shared" si="75"/>
        <v>29.942857142857147</v>
      </c>
    </row>
    <row r="611" spans="1:20" s="31" customFormat="1" outlineLevel="1" x14ac:dyDescent="0.25">
      <c r="A611" s="3" t="s">
        <v>53241</v>
      </c>
      <c r="B611" s="191" t="s">
        <v>597</v>
      </c>
      <c r="C611" s="33" t="s">
        <v>53248</v>
      </c>
      <c r="D611" s="306" t="s">
        <v>26140</v>
      </c>
      <c r="E611" s="32" t="s">
        <v>606</v>
      </c>
      <c r="F611" s="57" t="s">
        <v>43</v>
      </c>
      <c r="G611" s="34">
        <v>48</v>
      </c>
      <c r="H611" s="34">
        <v>1017.22</v>
      </c>
      <c r="I611" s="35">
        <f t="shared" si="83"/>
        <v>48826.559999999998</v>
      </c>
      <c r="J611" s="34">
        <v>0</v>
      </c>
      <c r="K611" s="35">
        <v>0</v>
      </c>
      <c r="L611" s="35">
        <v>0</v>
      </c>
      <c r="M611" s="35">
        <v>0</v>
      </c>
      <c r="N611" s="39"/>
      <c r="O611" s="213"/>
      <c r="Q611" s="34">
        <v>419.22</v>
      </c>
      <c r="R611" s="304">
        <f t="shared" si="73"/>
        <v>299.44285714285718</v>
      </c>
      <c r="S611" s="304">
        <f t="shared" si="74"/>
        <v>304.88727272727277</v>
      </c>
      <c r="T611" s="301">
        <f t="shared" si="75"/>
        <v>299.44285714285718</v>
      </c>
    </row>
    <row r="612" spans="1:20" s="31" customFormat="1" outlineLevel="1" x14ac:dyDescent="0.25">
      <c r="A612" s="3" t="s">
        <v>53241</v>
      </c>
      <c r="B612" s="191" t="s">
        <v>599</v>
      </c>
      <c r="C612" s="33" t="s">
        <v>53248</v>
      </c>
      <c r="D612" s="306" t="s">
        <v>26801</v>
      </c>
      <c r="E612" s="32" t="s">
        <v>608</v>
      </c>
      <c r="F612" s="33" t="s">
        <v>56</v>
      </c>
      <c r="G612" s="34">
        <v>71.180000000000064</v>
      </c>
      <c r="H612" s="34">
        <v>139.84</v>
      </c>
      <c r="I612" s="35">
        <f t="shared" si="83"/>
        <v>9953.8112000000092</v>
      </c>
      <c r="J612" s="34">
        <v>0</v>
      </c>
      <c r="K612" s="35">
        <v>0</v>
      </c>
      <c r="L612" s="35">
        <v>0</v>
      </c>
      <c r="M612" s="35">
        <v>0</v>
      </c>
      <c r="N612" s="39"/>
      <c r="O612" s="213"/>
      <c r="Q612" s="34">
        <v>122.91</v>
      </c>
      <c r="R612" s="304">
        <f t="shared" si="73"/>
        <v>87.792857142857144</v>
      </c>
      <c r="S612" s="304">
        <f t="shared" si="74"/>
        <v>89.38909090909091</v>
      </c>
      <c r="T612" s="301">
        <f t="shared" si="75"/>
        <v>87.792857142857144</v>
      </c>
    </row>
    <row r="613" spans="1:20" s="31" customFormat="1" ht="31.5" outlineLevel="1" x14ac:dyDescent="0.25">
      <c r="A613" s="3" t="s">
        <v>53241</v>
      </c>
      <c r="B613" s="229" t="s">
        <v>601</v>
      </c>
      <c r="C613" s="224" t="s">
        <v>53243</v>
      </c>
      <c r="D613" s="231"/>
      <c r="E613" s="79" t="s">
        <v>610</v>
      </c>
      <c r="F613" s="57" t="s">
        <v>43</v>
      </c>
      <c r="G613" s="34">
        <v>16</v>
      </c>
      <c r="H613" s="34">
        <f t="shared" ref="H613:H676" si="84">T613+(T613*O613)</f>
        <v>7768.0619342857153</v>
      </c>
      <c r="I613" s="35">
        <f t="shared" si="83"/>
        <v>124288.99094857145</v>
      </c>
      <c r="J613" s="75">
        <v>0</v>
      </c>
      <c r="K613" s="75">
        <v>0</v>
      </c>
      <c r="L613" s="75">
        <v>0</v>
      </c>
      <c r="M613" s="75">
        <v>0</v>
      </c>
      <c r="N613" s="39" t="s">
        <v>0</v>
      </c>
      <c r="O613" s="213">
        <f>VLOOKUP(N613,'Reajuste Atual'!$L$19:$M$25,2,FALSE)</f>
        <v>3.1053999999999999</v>
      </c>
      <c r="Q613" s="34">
        <v>2649.02</v>
      </c>
      <c r="R613" s="304">
        <f t="shared" si="73"/>
        <v>1892.1571428571431</v>
      </c>
      <c r="S613" s="304">
        <f t="shared" si="74"/>
        <v>1926.56</v>
      </c>
      <c r="T613" s="301">
        <f t="shared" si="75"/>
        <v>1892.1571428571431</v>
      </c>
    </row>
    <row r="614" spans="1:20" s="31" customFormat="1" ht="31.5" outlineLevel="1" x14ac:dyDescent="0.25">
      <c r="A614" s="3" t="s">
        <v>53241</v>
      </c>
      <c r="B614" s="191" t="s">
        <v>603</v>
      </c>
      <c r="C614" s="33" t="s">
        <v>53243</v>
      </c>
      <c r="D614" s="197"/>
      <c r="E614" s="32" t="s">
        <v>612</v>
      </c>
      <c r="F614" s="57" t="s">
        <v>43</v>
      </c>
      <c r="G614" s="34">
        <v>4</v>
      </c>
      <c r="H614" s="34">
        <f t="shared" si="84"/>
        <v>4660.8312957142862</v>
      </c>
      <c r="I614" s="35">
        <f t="shared" si="83"/>
        <v>18643.325182857145</v>
      </c>
      <c r="J614" s="34">
        <v>0</v>
      </c>
      <c r="K614" s="35">
        <v>0</v>
      </c>
      <c r="L614" s="35">
        <v>0</v>
      </c>
      <c r="M614" s="35">
        <v>0</v>
      </c>
      <c r="N614" s="39" t="s">
        <v>0</v>
      </c>
      <c r="O614" s="213">
        <f>VLOOKUP(N614,'Reajuste Atual'!$L$19:$M$25,2,FALSE)</f>
        <v>3.1053999999999999</v>
      </c>
      <c r="Q614" s="34">
        <v>1589.41</v>
      </c>
      <c r="R614" s="304">
        <f t="shared" si="73"/>
        <v>1135.2928571428572</v>
      </c>
      <c r="S614" s="304">
        <f t="shared" si="74"/>
        <v>1155.9345454545455</v>
      </c>
      <c r="T614" s="301">
        <f t="shared" si="75"/>
        <v>1135.2928571428572</v>
      </c>
    </row>
    <row r="615" spans="1:20" s="31" customFormat="1" ht="31.5" outlineLevel="1" x14ac:dyDescent="0.25">
      <c r="A615" s="3" t="s">
        <v>53241</v>
      </c>
      <c r="B615" s="191" t="s">
        <v>605</v>
      </c>
      <c r="C615" s="33" t="s">
        <v>53243</v>
      </c>
      <c r="D615" s="197"/>
      <c r="E615" s="32" t="s">
        <v>614</v>
      </c>
      <c r="F615" s="57" t="s">
        <v>43</v>
      </c>
      <c r="G615" s="34">
        <v>8</v>
      </c>
      <c r="H615" s="34">
        <f t="shared" si="84"/>
        <v>2330.400985714286</v>
      </c>
      <c r="I615" s="35">
        <f t="shared" si="83"/>
        <v>18643.207885714288</v>
      </c>
      <c r="J615" s="34">
        <v>0</v>
      </c>
      <c r="K615" s="35">
        <v>0</v>
      </c>
      <c r="L615" s="35">
        <v>0</v>
      </c>
      <c r="M615" s="35">
        <v>0</v>
      </c>
      <c r="N615" s="39" t="s">
        <v>0</v>
      </c>
      <c r="O615" s="213">
        <f>VLOOKUP(N615,'Reajuste Atual'!$L$19:$M$25,2,FALSE)</f>
        <v>3.1053999999999999</v>
      </c>
      <c r="Q615" s="34">
        <v>794.7</v>
      </c>
      <c r="R615" s="304">
        <f t="shared" si="73"/>
        <v>567.64285714285722</v>
      </c>
      <c r="S615" s="304">
        <f t="shared" si="74"/>
        <v>577.9636363636364</v>
      </c>
      <c r="T615" s="301">
        <f t="shared" si="75"/>
        <v>567.64285714285722</v>
      </c>
    </row>
    <row r="616" spans="1:20" s="31" customFormat="1" outlineLevel="1" x14ac:dyDescent="0.25">
      <c r="A616" s="3" t="s">
        <v>53241</v>
      </c>
      <c r="B616" s="191" t="s">
        <v>607</v>
      </c>
      <c r="C616" s="33" t="s">
        <v>53243</v>
      </c>
      <c r="D616" s="197"/>
      <c r="E616" s="32" t="s">
        <v>616</v>
      </c>
      <c r="F616" s="57" t="s">
        <v>43</v>
      </c>
      <c r="G616" s="34">
        <v>4</v>
      </c>
      <c r="H616" s="34">
        <f t="shared" si="84"/>
        <v>1553.600657142857</v>
      </c>
      <c r="I616" s="35">
        <f t="shared" si="83"/>
        <v>6214.4026285714281</v>
      </c>
      <c r="J616" s="34">
        <v>0</v>
      </c>
      <c r="K616" s="35">
        <v>0</v>
      </c>
      <c r="L616" s="35">
        <v>0</v>
      </c>
      <c r="M616" s="35">
        <v>0</v>
      </c>
      <c r="N616" s="39" t="s">
        <v>0</v>
      </c>
      <c r="O616" s="213">
        <f>VLOOKUP(N616,'Reajuste Atual'!$L$19:$M$25,2,FALSE)</f>
        <v>3.1053999999999999</v>
      </c>
      <c r="Q616" s="34">
        <v>529.79999999999995</v>
      </c>
      <c r="R616" s="304">
        <f t="shared" si="73"/>
        <v>378.42857142857144</v>
      </c>
      <c r="S616" s="304">
        <f t="shared" si="74"/>
        <v>385.30909090909086</v>
      </c>
      <c r="T616" s="301">
        <f t="shared" si="75"/>
        <v>378.42857142857144</v>
      </c>
    </row>
    <row r="617" spans="1:20" s="31" customFormat="1" outlineLevel="1" x14ac:dyDescent="0.25">
      <c r="A617" s="3" t="s">
        <v>53241</v>
      </c>
      <c r="B617" s="191" t="s">
        <v>609</v>
      </c>
      <c r="C617" s="33" t="s">
        <v>53243</v>
      </c>
      <c r="D617" s="197"/>
      <c r="E617" s="32" t="s">
        <v>618</v>
      </c>
      <c r="F617" s="57" t="s">
        <v>43</v>
      </c>
      <c r="G617" s="34">
        <v>4</v>
      </c>
      <c r="H617" s="34">
        <f t="shared" si="84"/>
        <v>2330.400985714286</v>
      </c>
      <c r="I617" s="35">
        <f t="shared" si="83"/>
        <v>9321.6039428571439</v>
      </c>
      <c r="J617" s="34">
        <v>0</v>
      </c>
      <c r="K617" s="35">
        <v>0</v>
      </c>
      <c r="L617" s="35">
        <v>0</v>
      </c>
      <c r="M617" s="35">
        <v>0</v>
      </c>
      <c r="N617" s="39" t="s">
        <v>0</v>
      </c>
      <c r="O617" s="213">
        <f>VLOOKUP(N617,'Reajuste Atual'!$L$19:$M$25,2,FALSE)</f>
        <v>3.1053999999999999</v>
      </c>
      <c r="Q617" s="34">
        <v>794.7</v>
      </c>
      <c r="R617" s="304">
        <f t="shared" si="73"/>
        <v>567.64285714285722</v>
      </c>
      <c r="S617" s="304">
        <f t="shared" si="74"/>
        <v>577.9636363636364</v>
      </c>
      <c r="T617" s="301">
        <f t="shared" si="75"/>
        <v>567.64285714285722</v>
      </c>
    </row>
    <row r="618" spans="1:20" s="31" customFormat="1" outlineLevel="1" x14ac:dyDescent="0.25">
      <c r="A618" s="3" t="s">
        <v>53241</v>
      </c>
      <c r="B618" s="191" t="s">
        <v>611</v>
      </c>
      <c r="C618" s="33" t="s">
        <v>53243</v>
      </c>
      <c r="D618" s="197"/>
      <c r="E618" s="32" t="s">
        <v>620</v>
      </c>
      <c r="F618" s="57" t="s">
        <v>43</v>
      </c>
      <c r="G618" s="34">
        <v>1</v>
      </c>
      <c r="H618" s="34">
        <f t="shared" si="84"/>
        <v>7768.0619342857153</v>
      </c>
      <c r="I618" s="35">
        <f t="shared" si="83"/>
        <v>7768.0619342857153</v>
      </c>
      <c r="J618" s="34">
        <v>0</v>
      </c>
      <c r="K618" s="35">
        <v>0</v>
      </c>
      <c r="L618" s="35">
        <v>0</v>
      </c>
      <c r="M618" s="35">
        <v>0</v>
      </c>
      <c r="N618" s="39" t="s">
        <v>0</v>
      </c>
      <c r="O618" s="213">
        <f>VLOOKUP(N618,'Reajuste Atual'!$L$19:$M$25,2,FALSE)</f>
        <v>3.1053999999999999</v>
      </c>
      <c r="Q618" s="34">
        <v>2649.02</v>
      </c>
      <c r="R618" s="304">
        <f t="shared" si="73"/>
        <v>1892.1571428571431</v>
      </c>
      <c r="S618" s="304">
        <f t="shared" si="74"/>
        <v>1926.56</v>
      </c>
      <c r="T618" s="301">
        <f t="shared" si="75"/>
        <v>1892.1571428571431</v>
      </c>
    </row>
    <row r="619" spans="1:20" s="31" customFormat="1" outlineLevel="1" x14ac:dyDescent="0.25">
      <c r="A619" s="3" t="s">
        <v>53241</v>
      </c>
      <c r="B619" s="191" t="s">
        <v>613</v>
      </c>
      <c r="C619" s="33" t="s">
        <v>53243</v>
      </c>
      <c r="D619" s="197"/>
      <c r="E619" s="32" t="s">
        <v>622</v>
      </c>
      <c r="F619" s="57" t="s">
        <v>43</v>
      </c>
      <c r="G619" s="34">
        <v>4</v>
      </c>
      <c r="H619" s="34">
        <f t="shared" si="84"/>
        <v>2226.8276085714283</v>
      </c>
      <c r="I619" s="35">
        <f t="shared" si="83"/>
        <v>8907.3104342857132</v>
      </c>
      <c r="J619" s="34">
        <v>0</v>
      </c>
      <c r="K619" s="35">
        <v>0</v>
      </c>
      <c r="L619" s="35">
        <v>0</v>
      </c>
      <c r="M619" s="35">
        <v>0</v>
      </c>
      <c r="N619" s="39" t="s">
        <v>0</v>
      </c>
      <c r="O619" s="213">
        <f>VLOOKUP(N619,'Reajuste Atual'!$L$19:$M$25,2,FALSE)</f>
        <v>3.1053999999999999</v>
      </c>
      <c r="Q619" s="34">
        <v>759.38</v>
      </c>
      <c r="R619" s="304">
        <f t="shared" si="73"/>
        <v>542.41428571428571</v>
      </c>
      <c r="S619" s="304">
        <f t="shared" si="74"/>
        <v>552.27636363636361</v>
      </c>
      <c r="T619" s="301">
        <f t="shared" si="75"/>
        <v>542.41428571428571</v>
      </c>
    </row>
    <row r="620" spans="1:20" s="31" customFormat="1" outlineLevel="1" x14ac:dyDescent="0.25">
      <c r="A620" s="3" t="s">
        <v>53241</v>
      </c>
      <c r="B620" s="191" t="s">
        <v>615</v>
      </c>
      <c r="C620" s="33" t="s">
        <v>53243</v>
      </c>
      <c r="D620" s="197"/>
      <c r="E620" s="32" t="s">
        <v>624</v>
      </c>
      <c r="F620" s="57" t="s">
        <v>43</v>
      </c>
      <c r="G620" s="34">
        <v>12</v>
      </c>
      <c r="H620" s="34">
        <f t="shared" si="84"/>
        <v>926.41283428571433</v>
      </c>
      <c r="I620" s="35">
        <f t="shared" si="83"/>
        <v>11116.954011428572</v>
      </c>
      <c r="J620" s="34">
        <v>0</v>
      </c>
      <c r="K620" s="35">
        <v>0</v>
      </c>
      <c r="L620" s="35">
        <v>0</v>
      </c>
      <c r="M620" s="35">
        <v>0</v>
      </c>
      <c r="N620" s="39" t="s">
        <v>0</v>
      </c>
      <c r="O620" s="213">
        <f>VLOOKUP(N620,'Reajuste Atual'!$L$19:$M$25,2,FALSE)</f>
        <v>3.1053999999999999</v>
      </c>
      <c r="Q620" s="34">
        <v>315.92</v>
      </c>
      <c r="R620" s="304">
        <f t="shared" si="73"/>
        <v>225.65714285714287</v>
      </c>
      <c r="S620" s="304">
        <f t="shared" si="74"/>
        <v>229.76000000000002</v>
      </c>
      <c r="T620" s="301">
        <f t="shared" si="75"/>
        <v>225.65714285714287</v>
      </c>
    </row>
    <row r="621" spans="1:20" s="31" customFormat="1" outlineLevel="1" x14ac:dyDescent="0.25">
      <c r="A621" s="3" t="s">
        <v>53241</v>
      </c>
      <c r="B621" s="191" t="s">
        <v>617</v>
      </c>
      <c r="C621" s="33" t="s">
        <v>53243</v>
      </c>
      <c r="D621" s="197"/>
      <c r="E621" s="32" t="s">
        <v>626</v>
      </c>
      <c r="F621" s="57" t="s">
        <v>43</v>
      </c>
      <c r="G621" s="34">
        <v>4</v>
      </c>
      <c r="H621" s="34">
        <f t="shared" si="84"/>
        <v>271.92410142857148</v>
      </c>
      <c r="I621" s="35">
        <f t="shared" si="83"/>
        <v>1087.6964057142859</v>
      </c>
      <c r="J621" s="34">
        <v>0</v>
      </c>
      <c r="K621" s="35">
        <v>0</v>
      </c>
      <c r="L621" s="35">
        <v>0</v>
      </c>
      <c r="M621" s="35">
        <v>0</v>
      </c>
      <c r="N621" s="39" t="s">
        <v>0</v>
      </c>
      <c r="O621" s="213">
        <f>VLOOKUP(N621,'Reajuste Atual'!$L$19:$M$25,2,FALSE)</f>
        <v>3.1053999999999999</v>
      </c>
      <c r="Q621" s="34">
        <v>92.73</v>
      </c>
      <c r="R621" s="304">
        <f t="shared" si="73"/>
        <v>66.235714285714295</v>
      </c>
      <c r="S621" s="304">
        <f t="shared" si="74"/>
        <v>67.44</v>
      </c>
      <c r="T621" s="301">
        <f t="shared" si="75"/>
        <v>66.235714285714295</v>
      </c>
    </row>
    <row r="622" spans="1:20" s="31" customFormat="1" outlineLevel="1" x14ac:dyDescent="0.25">
      <c r="A622" s="3" t="s">
        <v>53241</v>
      </c>
      <c r="B622" s="191" t="s">
        <v>619</v>
      </c>
      <c r="C622" s="33" t="s">
        <v>53243</v>
      </c>
      <c r="D622" s="197"/>
      <c r="E622" s="32" t="s">
        <v>628</v>
      </c>
      <c r="F622" s="57" t="s">
        <v>43</v>
      </c>
      <c r="G622" s="34">
        <v>8</v>
      </c>
      <c r="H622" s="34">
        <f t="shared" si="84"/>
        <v>149.72980285714289</v>
      </c>
      <c r="I622" s="35">
        <f t="shared" si="83"/>
        <v>1197.8384228571431</v>
      </c>
      <c r="J622" s="34">
        <v>0</v>
      </c>
      <c r="K622" s="35">
        <v>0</v>
      </c>
      <c r="L622" s="35">
        <v>0</v>
      </c>
      <c r="M622" s="35">
        <v>0</v>
      </c>
      <c r="N622" s="39" t="s">
        <v>0</v>
      </c>
      <c r="O622" s="213">
        <f>VLOOKUP(N622,'Reajuste Atual'!$L$19:$M$25,2,FALSE)</f>
        <v>3.1053999999999999</v>
      </c>
      <c r="Q622" s="34">
        <v>51.06</v>
      </c>
      <c r="R622" s="304">
        <f t="shared" si="73"/>
        <v>36.471428571428575</v>
      </c>
      <c r="S622" s="304">
        <f t="shared" si="74"/>
        <v>37.134545454545453</v>
      </c>
      <c r="T622" s="301">
        <f t="shared" si="75"/>
        <v>36.471428571428575</v>
      </c>
    </row>
    <row r="623" spans="1:20" s="31" customFormat="1" ht="31.5" outlineLevel="1" x14ac:dyDescent="0.25">
      <c r="A623" s="3" t="s">
        <v>53241</v>
      </c>
      <c r="B623" s="191" t="s">
        <v>621</v>
      </c>
      <c r="C623" s="33" t="s">
        <v>53243</v>
      </c>
      <c r="D623" s="197"/>
      <c r="E623" s="32" t="s">
        <v>630</v>
      </c>
      <c r="F623" s="57" t="s">
        <v>43</v>
      </c>
      <c r="G623" s="34">
        <v>12</v>
      </c>
      <c r="H623" s="34">
        <f t="shared" si="84"/>
        <v>359.48641857142854</v>
      </c>
      <c r="I623" s="35">
        <f t="shared" si="83"/>
        <v>4313.8370228571421</v>
      </c>
      <c r="J623" s="34">
        <v>0</v>
      </c>
      <c r="K623" s="35">
        <v>0</v>
      </c>
      <c r="L623" s="35">
        <v>0</v>
      </c>
      <c r="M623" s="35">
        <v>0</v>
      </c>
      <c r="N623" s="39" t="s">
        <v>0</v>
      </c>
      <c r="O623" s="213">
        <f>VLOOKUP(N623,'Reajuste Atual'!$L$19:$M$25,2,FALSE)</f>
        <v>3.1053999999999999</v>
      </c>
      <c r="Q623" s="34">
        <v>122.59</v>
      </c>
      <c r="R623" s="304">
        <f t="shared" si="73"/>
        <v>87.564285714285717</v>
      </c>
      <c r="S623" s="304">
        <f t="shared" si="74"/>
        <v>89.156363636363636</v>
      </c>
      <c r="T623" s="301">
        <f t="shared" si="75"/>
        <v>87.564285714285717</v>
      </c>
    </row>
    <row r="624" spans="1:20" s="31" customFormat="1" ht="31.5" outlineLevel="1" x14ac:dyDescent="0.25">
      <c r="A624" s="3" t="s">
        <v>53241</v>
      </c>
      <c r="B624" s="191" t="s">
        <v>623</v>
      </c>
      <c r="C624" s="33" t="s">
        <v>53243</v>
      </c>
      <c r="D624" s="197"/>
      <c r="E624" s="32" t="s">
        <v>632</v>
      </c>
      <c r="F624" s="57" t="s">
        <v>43</v>
      </c>
      <c r="G624" s="34">
        <v>4</v>
      </c>
      <c r="H624" s="34">
        <f t="shared" si="84"/>
        <v>239.66738714285717</v>
      </c>
      <c r="I624" s="35">
        <f t="shared" si="83"/>
        <v>958.66954857142866</v>
      </c>
      <c r="J624" s="34">
        <v>0</v>
      </c>
      <c r="K624" s="35">
        <v>0</v>
      </c>
      <c r="L624" s="35">
        <v>0</v>
      </c>
      <c r="M624" s="35">
        <v>0</v>
      </c>
      <c r="N624" s="39" t="s">
        <v>0</v>
      </c>
      <c r="O624" s="213">
        <f>VLOOKUP(N624,'Reajuste Atual'!$L$19:$M$25,2,FALSE)</f>
        <v>3.1053999999999999</v>
      </c>
      <c r="Q624" s="34">
        <v>81.73</v>
      </c>
      <c r="R624" s="304">
        <f t="shared" si="73"/>
        <v>58.378571428571433</v>
      </c>
      <c r="S624" s="304">
        <f t="shared" si="74"/>
        <v>59.440000000000005</v>
      </c>
      <c r="T624" s="301">
        <f t="shared" si="75"/>
        <v>58.378571428571433</v>
      </c>
    </row>
    <row r="625" spans="1:20" s="31" customFormat="1" ht="31.5" outlineLevel="1" x14ac:dyDescent="0.25">
      <c r="A625" s="3" t="s">
        <v>53241</v>
      </c>
      <c r="B625" s="191" t="s">
        <v>625</v>
      </c>
      <c r="C625" s="33" t="s">
        <v>53243</v>
      </c>
      <c r="D625" s="197"/>
      <c r="E625" s="32" t="s">
        <v>634</v>
      </c>
      <c r="F625" s="57" t="s">
        <v>43</v>
      </c>
      <c r="G625" s="34">
        <v>8</v>
      </c>
      <c r="H625" s="34">
        <f t="shared" si="84"/>
        <v>198.17352285714287</v>
      </c>
      <c r="I625" s="35">
        <f t="shared" si="83"/>
        <v>1585.388182857143</v>
      </c>
      <c r="J625" s="34">
        <v>0</v>
      </c>
      <c r="K625" s="35">
        <v>0</v>
      </c>
      <c r="L625" s="35">
        <v>0</v>
      </c>
      <c r="M625" s="35">
        <v>0</v>
      </c>
      <c r="N625" s="39" t="s">
        <v>0</v>
      </c>
      <c r="O625" s="213">
        <f>VLOOKUP(N625,'Reajuste Atual'!$L$19:$M$25,2,FALSE)</f>
        <v>3.1053999999999999</v>
      </c>
      <c r="Q625" s="34">
        <v>67.58</v>
      </c>
      <c r="R625" s="304">
        <f t="shared" si="73"/>
        <v>48.271428571428572</v>
      </c>
      <c r="S625" s="304">
        <f t="shared" si="74"/>
        <v>49.149090909090908</v>
      </c>
      <c r="T625" s="301">
        <f t="shared" si="75"/>
        <v>48.271428571428572</v>
      </c>
    </row>
    <row r="626" spans="1:20" s="31" customFormat="1" ht="31.5" outlineLevel="1" x14ac:dyDescent="0.25">
      <c r="A626" s="3" t="s">
        <v>53241</v>
      </c>
      <c r="B626" s="191" t="s">
        <v>627</v>
      </c>
      <c r="C626" s="33" t="s">
        <v>53243</v>
      </c>
      <c r="D626" s="197"/>
      <c r="E626" s="32" t="s">
        <v>636</v>
      </c>
      <c r="F626" s="57" t="s">
        <v>43</v>
      </c>
      <c r="G626" s="34">
        <v>4</v>
      </c>
      <c r="H626" s="34">
        <f t="shared" si="84"/>
        <v>709.76501142857137</v>
      </c>
      <c r="I626" s="35">
        <f t="shared" si="83"/>
        <v>2839.0600457142855</v>
      </c>
      <c r="J626" s="34">
        <v>0</v>
      </c>
      <c r="K626" s="35">
        <v>0</v>
      </c>
      <c r="L626" s="35">
        <v>0</v>
      </c>
      <c r="M626" s="35">
        <v>0</v>
      </c>
      <c r="N626" s="39" t="s">
        <v>0</v>
      </c>
      <c r="O626" s="213">
        <f>VLOOKUP(N626,'Reajuste Atual'!$L$19:$M$25,2,FALSE)</f>
        <v>3.1053999999999999</v>
      </c>
      <c r="Q626" s="34">
        <v>242.04</v>
      </c>
      <c r="R626" s="304">
        <f t="shared" si="73"/>
        <v>172.8857142857143</v>
      </c>
      <c r="S626" s="304">
        <f t="shared" si="74"/>
        <v>176.02909090909091</v>
      </c>
      <c r="T626" s="301">
        <f t="shared" si="75"/>
        <v>172.8857142857143</v>
      </c>
    </row>
    <row r="627" spans="1:20" s="31" customFormat="1" ht="31.5" outlineLevel="1" x14ac:dyDescent="0.25">
      <c r="A627" s="3" t="s">
        <v>53241</v>
      </c>
      <c r="B627" s="191" t="s">
        <v>629</v>
      </c>
      <c r="C627" s="33" t="s">
        <v>53243</v>
      </c>
      <c r="D627" s="197"/>
      <c r="E627" s="32" t="s">
        <v>638</v>
      </c>
      <c r="F627" s="57" t="s">
        <v>43</v>
      </c>
      <c r="G627" s="34">
        <v>12</v>
      </c>
      <c r="H627" s="34">
        <f t="shared" si="84"/>
        <v>506.95825142857143</v>
      </c>
      <c r="I627" s="35">
        <f t="shared" si="83"/>
        <v>6083.4990171428572</v>
      </c>
      <c r="J627" s="34">
        <v>0</v>
      </c>
      <c r="K627" s="35">
        <v>0</v>
      </c>
      <c r="L627" s="35">
        <v>0</v>
      </c>
      <c r="M627" s="35">
        <v>0</v>
      </c>
      <c r="N627" s="39" t="s">
        <v>0</v>
      </c>
      <c r="O627" s="213">
        <f>VLOOKUP(N627,'Reajuste Atual'!$L$19:$M$25,2,FALSE)</f>
        <v>3.1053999999999999</v>
      </c>
      <c r="Q627" s="34">
        <v>172.88</v>
      </c>
      <c r="R627" s="304">
        <f t="shared" si="73"/>
        <v>123.48571428571429</v>
      </c>
      <c r="S627" s="304">
        <f t="shared" si="74"/>
        <v>125.73090909090909</v>
      </c>
      <c r="T627" s="301">
        <f t="shared" si="75"/>
        <v>123.48571428571429</v>
      </c>
    </row>
    <row r="628" spans="1:20" s="31" customFormat="1" ht="31.5" outlineLevel="1" x14ac:dyDescent="0.25">
      <c r="A628" s="3" t="s">
        <v>53241</v>
      </c>
      <c r="B628" s="191" t="s">
        <v>631</v>
      </c>
      <c r="C628" s="33" t="s">
        <v>53243</v>
      </c>
      <c r="D628" s="197"/>
      <c r="E628" s="32" t="s">
        <v>640</v>
      </c>
      <c r="F628" s="57" t="s">
        <v>43</v>
      </c>
      <c r="G628" s="34">
        <v>4</v>
      </c>
      <c r="H628" s="34">
        <f t="shared" si="84"/>
        <v>336.46685428571425</v>
      </c>
      <c r="I628" s="35">
        <f t="shared" si="83"/>
        <v>1345.867417142857</v>
      </c>
      <c r="J628" s="34">
        <v>0</v>
      </c>
      <c r="K628" s="35">
        <v>0</v>
      </c>
      <c r="L628" s="35">
        <v>0</v>
      </c>
      <c r="M628" s="35">
        <v>0</v>
      </c>
      <c r="N628" s="39" t="s">
        <v>0</v>
      </c>
      <c r="O628" s="213">
        <f>VLOOKUP(N628,'Reajuste Atual'!$L$19:$M$25,2,FALSE)</f>
        <v>3.1053999999999999</v>
      </c>
      <c r="Q628" s="34">
        <v>114.74</v>
      </c>
      <c r="R628" s="304">
        <f t="shared" si="73"/>
        <v>81.957142857142856</v>
      </c>
      <c r="S628" s="304">
        <f t="shared" si="74"/>
        <v>83.447272727272718</v>
      </c>
      <c r="T628" s="301">
        <f t="shared" si="75"/>
        <v>81.957142857142856</v>
      </c>
    </row>
    <row r="629" spans="1:20" s="31" customFormat="1" ht="31.5" outlineLevel="1" x14ac:dyDescent="0.25">
      <c r="A629" s="3" t="s">
        <v>53241</v>
      </c>
      <c r="B629" s="191" t="s">
        <v>633</v>
      </c>
      <c r="C629" s="33" t="s">
        <v>53243</v>
      </c>
      <c r="D629" s="197"/>
      <c r="E629" s="32" t="s">
        <v>642</v>
      </c>
      <c r="F629" s="57" t="s">
        <v>43</v>
      </c>
      <c r="G629" s="34">
        <v>8</v>
      </c>
      <c r="H629" s="34">
        <f t="shared" si="84"/>
        <v>221.22241142857143</v>
      </c>
      <c r="I629" s="35">
        <f t="shared" si="83"/>
        <v>1769.7792914285715</v>
      </c>
      <c r="J629" s="34">
        <v>0</v>
      </c>
      <c r="K629" s="35">
        <v>0</v>
      </c>
      <c r="L629" s="35">
        <v>0</v>
      </c>
      <c r="M629" s="35">
        <v>0</v>
      </c>
      <c r="N629" s="39" t="s">
        <v>0</v>
      </c>
      <c r="O629" s="213">
        <f>VLOOKUP(N629,'Reajuste Atual'!$L$19:$M$25,2,FALSE)</f>
        <v>3.1053999999999999</v>
      </c>
      <c r="Q629" s="34">
        <v>75.44</v>
      </c>
      <c r="R629" s="304">
        <f t="shared" si="73"/>
        <v>53.885714285714286</v>
      </c>
      <c r="S629" s="304">
        <f t="shared" si="74"/>
        <v>54.865454545454547</v>
      </c>
      <c r="T629" s="301">
        <f t="shared" si="75"/>
        <v>53.885714285714286</v>
      </c>
    </row>
    <row r="630" spans="1:20" s="31" customFormat="1" outlineLevel="1" x14ac:dyDescent="0.25">
      <c r="A630" s="3" t="s">
        <v>53241</v>
      </c>
      <c r="B630" s="191" t="s">
        <v>635</v>
      </c>
      <c r="C630" s="33" t="s">
        <v>53243</v>
      </c>
      <c r="D630" s="197"/>
      <c r="E630" s="32" t="s">
        <v>644</v>
      </c>
      <c r="F630" s="57" t="s">
        <v>43</v>
      </c>
      <c r="G630" s="34">
        <v>8</v>
      </c>
      <c r="H630" s="34">
        <f t="shared" si="84"/>
        <v>728.20998714285724</v>
      </c>
      <c r="I630" s="35">
        <f t="shared" si="83"/>
        <v>5825.679897142858</v>
      </c>
      <c r="J630" s="34">
        <v>0</v>
      </c>
      <c r="K630" s="35">
        <v>0</v>
      </c>
      <c r="L630" s="35">
        <v>0</v>
      </c>
      <c r="M630" s="35">
        <v>0</v>
      </c>
      <c r="N630" s="39" t="s">
        <v>0</v>
      </c>
      <c r="O630" s="213">
        <f>VLOOKUP(N630,'Reajuste Atual'!$L$19:$M$25,2,FALSE)</f>
        <v>3.1053999999999999</v>
      </c>
      <c r="Q630" s="34">
        <v>248.33</v>
      </c>
      <c r="R630" s="304">
        <f t="shared" si="73"/>
        <v>177.37857142857146</v>
      </c>
      <c r="S630" s="304">
        <f t="shared" si="74"/>
        <v>180.60363636363638</v>
      </c>
      <c r="T630" s="301">
        <f t="shared" si="75"/>
        <v>177.37857142857146</v>
      </c>
    </row>
    <row r="631" spans="1:20" s="31" customFormat="1" outlineLevel="1" x14ac:dyDescent="0.25">
      <c r="A631" s="3" t="s">
        <v>53241</v>
      </c>
      <c r="B631" s="191" t="s">
        <v>637</v>
      </c>
      <c r="C631" s="33" t="s">
        <v>53243</v>
      </c>
      <c r="D631" s="197"/>
      <c r="E631" s="32" t="s">
        <v>646</v>
      </c>
      <c r="F631" s="57" t="s">
        <v>43</v>
      </c>
      <c r="G631" s="34">
        <v>4</v>
      </c>
      <c r="H631" s="34">
        <f t="shared" si="84"/>
        <v>470.09762428571435</v>
      </c>
      <c r="I631" s="35">
        <f t="shared" si="83"/>
        <v>1880.3904971428574</v>
      </c>
      <c r="J631" s="34">
        <v>0</v>
      </c>
      <c r="K631" s="35">
        <v>0</v>
      </c>
      <c r="L631" s="35">
        <v>0</v>
      </c>
      <c r="M631" s="35">
        <v>0</v>
      </c>
      <c r="N631" s="39" t="s">
        <v>0</v>
      </c>
      <c r="O631" s="213">
        <f>VLOOKUP(N631,'Reajuste Atual'!$L$19:$M$25,2,FALSE)</f>
        <v>3.1053999999999999</v>
      </c>
      <c r="Q631" s="34">
        <v>160.31</v>
      </c>
      <c r="R631" s="304">
        <f t="shared" si="73"/>
        <v>114.50714285714287</v>
      </c>
      <c r="S631" s="304">
        <f t="shared" si="74"/>
        <v>116.58909090909091</v>
      </c>
      <c r="T631" s="301">
        <f t="shared" si="75"/>
        <v>114.50714285714287</v>
      </c>
    </row>
    <row r="632" spans="1:20" s="31" customFormat="1" outlineLevel="1" x14ac:dyDescent="0.25">
      <c r="A632" s="3" t="s">
        <v>53241</v>
      </c>
      <c r="B632" s="191" t="s">
        <v>639</v>
      </c>
      <c r="C632" s="33" t="s">
        <v>53243</v>
      </c>
      <c r="D632" s="197"/>
      <c r="E632" s="32" t="s">
        <v>648</v>
      </c>
      <c r="F632" s="57" t="s">
        <v>43</v>
      </c>
      <c r="G632" s="34">
        <v>8</v>
      </c>
      <c r="H632" s="34">
        <f t="shared" si="84"/>
        <v>304.18081571428576</v>
      </c>
      <c r="I632" s="35">
        <f t="shared" si="83"/>
        <v>2433.4465257142861</v>
      </c>
      <c r="J632" s="34">
        <v>0</v>
      </c>
      <c r="K632" s="35">
        <v>0</v>
      </c>
      <c r="L632" s="35">
        <v>0</v>
      </c>
      <c r="M632" s="35">
        <v>0</v>
      </c>
      <c r="N632" s="39" t="s">
        <v>0</v>
      </c>
      <c r="O632" s="213">
        <f>VLOOKUP(N632,'Reajuste Atual'!$L$19:$M$25,2,FALSE)</f>
        <v>3.1053999999999999</v>
      </c>
      <c r="Q632" s="34">
        <v>103.73</v>
      </c>
      <c r="R632" s="304">
        <f t="shared" si="73"/>
        <v>74.092857142857156</v>
      </c>
      <c r="S632" s="304">
        <f t="shared" si="74"/>
        <v>75.44</v>
      </c>
      <c r="T632" s="301">
        <f t="shared" si="75"/>
        <v>74.092857142857156</v>
      </c>
    </row>
    <row r="633" spans="1:20" s="31" customFormat="1" outlineLevel="1" x14ac:dyDescent="0.25">
      <c r="A633" s="3" t="s">
        <v>53241</v>
      </c>
      <c r="B633" s="191" t="s">
        <v>641</v>
      </c>
      <c r="C633" s="33" t="s">
        <v>53243</v>
      </c>
      <c r="D633" s="197"/>
      <c r="E633" s="32" t="s">
        <v>650</v>
      </c>
      <c r="F633" s="57" t="s">
        <v>43</v>
      </c>
      <c r="G633" s="34">
        <v>4</v>
      </c>
      <c r="H633" s="34">
        <f t="shared" si="84"/>
        <v>506.95825142857143</v>
      </c>
      <c r="I633" s="35">
        <f t="shared" si="83"/>
        <v>2027.8330057142857</v>
      </c>
      <c r="J633" s="75">
        <v>0</v>
      </c>
      <c r="K633" s="75">
        <v>507.03</v>
      </c>
      <c r="L633" s="75">
        <v>0</v>
      </c>
      <c r="M633" s="75">
        <v>0</v>
      </c>
      <c r="N633" s="39" t="s">
        <v>0</v>
      </c>
      <c r="O633" s="213">
        <f>VLOOKUP(N633,'Reajuste Atual'!$L$19:$M$25,2,FALSE)</f>
        <v>3.1053999999999999</v>
      </c>
      <c r="Q633" s="34">
        <v>172.88</v>
      </c>
      <c r="R633" s="304">
        <f t="shared" si="73"/>
        <v>123.48571428571429</v>
      </c>
      <c r="S633" s="304">
        <f t="shared" si="74"/>
        <v>125.73090909090909</v>
      </c>
      <c r="T633" s="301">
        <f t="shared" si="75"/>
        <v>123.48571428571429</v>
      </c>
    </row>
    <row r="634" spans="1:20" s="31" customFormat="1" outlineLevel="1" x14ac:dyDescent="0.25">
      <c r="A634" s="3" t="s">
        <v>53241</v>
      </c>
      <c r="B634" s="191" t="s">
        <v>643</v>
      </c>
      <c r="C634" s="33" t="s">
        <v>53243</v>
      </c>
      <c r="D634" s="197"/>
      <c r="E634" s="32" t="s">
        <v>652</v>
      </c>
      <c r="F634" s="57" t="s">
        <v>43</v>
      </c>
      <c r="G634" s="34">
        <v>12</v>
      </c>
      <c r="H634" s="34">
        <f t="shared" si="84"/>
        <v>506.95825142857143</v>
      </c>
      <c r="I634" s="35">
        <f t="shared" si="83"/>
        <v>6083.4990171428572</v>
      </c>
      <c r="J634" s="34">
        <v>0</v>
      </c>
      <c r="K634" s="35">
        <v>0</v>
      </c>
      <c r="L634" s="35">
        <v>0</v>
      </c>
      <c r="M634" s="35">
        <v>0</v>
      </c>
      <c r="N634" s="39" t="s">
        <v>0</v>
      </c>
      <c r="O634" s="213">
        <f>VLOOKUP(N634,'Reajuste Atual'!$L$19:$M$25,2,FALSE)</f>
        <v>3.1053999999999999</v>
      </c>
      <c r="Q634" s="34">
        <v>172.88</v>
      </c>
      <c r="R634" s="304">
        <f t="shared" si="73"/>
        <v>123.48571428571429</v>
      </c>
      <c r="S634" s="304">
        <f t="shared" si="74"/>
        <v>125.73090909090909</v>
      </c>
      <c r="T634" s="301">
        <f t="shared" si="75"/>
        <v>123.48571428571429</v>
      </c>
    </row>
    <row r="635" spans="1:20" s="31" customFormat="1" outlineLevel="1" x14ac:dyDescent="0.25">
      <c r="A635" s="3" t="s">
        <v>53241</v>
      </c>
      <c r="B635" s="191" t="s">
        <v>645</v>
      </c>
      <c r="C635" s="33" t="s">
        <v>53243</v>
      </c>
      <c r="D635" s="197"/>
      <c r="E635" s="32" t="s">
        <v>654</v>
      </c>
      <c r="F635" s="57" t="s">
        <v>43</v>
      </c>
      <c r="G635" s="34">
        <v>4</v>
      </c>
      <c r="H635" s="34">
        <f t="shared" si="84"/>
        <v>290.36907714285712</v>
      </c>
      <c r="I635" s="35">
        <f t="shared" si="83"/>
        <v>1161.4763085714285</v>
      </c>
      <c r="J635" s="34">
        <v>0</v>
      </c>
      <c r="K635" s="35">
        <v>0</v>
      </c>
      <c r="L635" s="35">
        <v>0</v>
      </c>
      <c r="M635" s="35">
        <v>0</v>
      </c>
      <c r="N635" s="39" t="s">
        <v>0</v>
      </c>
      <c r="O635" s="213">
        <f>VLOOKUP(N635,'Reajuste Atual'!$L$19:$M$25,2,FALSE)</f>
        <v>3.1053999999999999</v>
      </c>
      <c r="Q635" s="34">
        <v>99.02</v>
      </c>
      <c r="R635" s="304">
        <f t="shared" si="73"/>
        <v>70.728571428571428</v>
      </c>
      <c r="S635" s="304">
        <f t="shared" si="74"/>
        <v>72.014545454545456</v>
      </c>
      <c r="T635" s="301">
        <f t="shared" si="75"/>
        <v>70.728571428571428</v>
      </c>
    </row>
    <row r="636" spans="1:20" s="31" customFormat="1" outlineLevel="1" x14ac:dyDescent="0.25">
      <c r="A636" s="3" t="s">
        <v>53241</v>
      </c>
      <c r="B636" s="191" t="s">
        <v>647</v>
      </c>
      <c r="C636" s="33" t="s">
        <v>53243</v>
      </c>
      <c r="D636" s="197"/>
      <c r="E636" s="32" t="s">
        <v>656</v>
      </c>
      <c r="F636" s="57" t="s">
        <v>43</v>
      </c>
      <c r="G636" s="34">
        <v>8</v>
      </c>
      <c r="H636" s="34">
        <f t="shared" si="84"/>
        <v>142.8385957142857</v>
      </c>
      <c r="I636" s="35">
        <f t="shared" si="83"/>
        <v>1142.7087657142856</v>
      </c>
      <c r="J636" s="34">
        <v>0</v>
      </c>
      <c r="K636" s="35">
        <v>0</v>
      </c>
      <c r="L636" s="35">
        <v>0</v>
      </c>
      <c r="M636" s="35">
        <v>0</v>
      </c>
      <c r="N636" s="39" t="s">
        <v>0</v>
      </c>
      <c r="O636" s="213">
        <f>VLOOKUP(N636,'Reajuste Atual'!$L$19:$M$25,2,FALSE)</f>
        <v>3.1053999999999999</v>
      </c>
      <c r="Q636" s="34">
        <v>48.71</v>
      </c>
      <c r="R636" s="304">
        <f t="shared" si="73"/>
        <v>34.792857142857144</v>
      </c>
      <c r="S636" s="304">
        <f t="shared" si="74"/>
        <v>35.425454545454549</v>
      </c>
      <c r="T636" s="301">
        <f t="shared" si="75"/>
        <v>34.792857142857144</v>
      </c>
    </row>
    <row r="637" spans="1:20" s="31" customFormat="1" outlineLevel="1" x14ac:dyDescent="0.25">
      <c r="A637" s="3" t="s">
        <v>53241</v>
      </c>
      <c r="B637" s="191" t="s">
        <v>649</v>
      </c>
      <c r="C637" s="33" t="s">
        <v>53243</v>
      </c>
      <c r="D637" s="197"/>
      <c r="E637" s="32" t="s">
        <v>658</v>
      </c>
      <c r="F637" s="57" t="s">
        <v>43</v>
      </c>
      <c r="G637" s="34">
        <v>4</v>
      </c>
      <c r="H637" s="34">
        <f t="shared" si="84"/>
        <v>4350.111164285714</v>
      </c>
      <c r="I637" s="35">
        <f t="shared" si="83"/>
        <v>17400.444657142856</v>
      </c>
      <c r="J637" s="34">
        <v>0</v>
      </c>
      <c r="K637" s="35">
        <v>0</v>
      </c>
      <c r="L637" s="35">
        <v>0</v>
      </c>
      <c r="M637" s="35">
        <v>0</v>
      </c>
      <c r="N637" s="39" t="s">
        <v>0</v>
      </c>
      <c r="O637" s="213">
        <f>VLOOKUP(N637,'Reajuste Atual'!$L$19:$M$25,2,FALSE)</f>
        <v>3.1053999999999999</v>
      </c>
      <c r="Q637" s="34">
        <v>1483.45</v>
      </c>
      <c r="R637" s="304">
        <f t="shared" si="73"/>
        <v>1059.6071428571429</v>
      </c>
      <c r="S637" s="304">
        <f t="shared" si="74"/>
        <v>1078.8727272727274</v>
      </c>
      <c r="T637" s="301">
        <f t="shared" si="75"/>
        <v>1059.6071428571429</v>
      </c>
    </row>
    <row r="638" spans="1:20" s="31" customFormat="1" outlineLevel="1" x14ac:dyDescent="0.25">
      <c r="A638" s="3" t="s">
        <v>53241</v>
      </c>
      <c r="B638" s="191" t="s">
        <v>651</v>
      </c>
      <c r="C638" s="33" t="s">
        <v>53243</v>
      </c>
      <c r="D638" s="197"/>
      <c r="E638" s="32" t="s">
        <v>660</v>
      </c>
      <c r="F638" s="57" t="s">
        <v>43</v>
      </c>
      <c r="G638" s="34">
        <v>4</v>
      </c>
      <c r="H638" s="34">
        <f t="shared" si="84"/>
        <v>2641.1211171428567</v>
      </c>
      <c r="I638" s="35">
        <f t="shared" si="83"/>
        <v>10564.484468571427</v>
      </c>
      <c r="J638" s="34">
        <v>0</v>
      </c>
      <c r="K638" s="35">
        <v>0</v>
      </c>
      <c r="L638" s="35">
        <v>0</v>
      </c>
      <c r="M638" s="35">
        <v>0</v>
      </c>
      <c r="N638" s="39" t="s">
        <v>0</v>
      </c>
      <c r="O638" s="213">
        <f>VLOOKUP(N638,'Reajuste Atual'!$L$19:$M$25,2,FALSE)</f>
        <v>3.1053999999999999</v>
      </c>
      <c r="Q638" s="34">
        <v>900.66</v>
      </c>
      <c r="R638" s="304">
        <f t="shared" si="73"/>
        <v>643.32857142857142</v>
      </c>
      <c r="S638" s="304">
        <f t="shared" si="74"/>
        <v>655.02545454545452</v>
      </c>
      <c r="T638" s="301">
        <f t="shared" si="75"/>
        <v>643.32857142857142</v>
      </c>
    </row>
    <row r="639" spans="1:20" s="31" customFormat="1" ht="31.5" outlineLevel="1" x14ac:dyDescent="0.25">
      <c r="A639" s="3" t="s">
        <v>53241</v>
      </c>
      <c r="B639" s="191" t="s">
        <v>653</v>
      </c>
      <c r="C639" s="33" t="s">
        <v>53243</v>
      </c>
      <c r="D639" s="197"/>
      <c r="E639" s="32" t="s">
        <v>662</v>
      </c>
      <c r="F639" s="57" t="s">
        <v>43</v>
      </c>
      <c r="G639" s="34">
        <v>4</v>
      </c>
      <c r="H639" s="34">
        <f t="shared" si="84"/>
        <v>2742.3778757142859</v>
      </c>
      <c r="I639" s="35">
        <f t="shared" si="83"/>
        <v>10969.511502857144</v>
      </c>
      <c r="J639" s="34">
        <v>0</v>
      </c>
      <c r="K639" s="35">
        <v>0</v>
      </c>
      <c r="L639" s="35">
        <v>0</v>
      </c>
      <c r="M639" s="35">
        <v>0</v>
      </c>
      <c r="N639" s="39" t="s">
        <v>0</v>
      </c>
      <c r="O639" s="213">
        <f>VLOOKUP(N639,'Reajuste Atual'!$L$19:$M$25,2,FALSE)</f>
        <v>3.1053999999999999</v>
      </c>
      <c r="Q639" s="34">
        <v>935.19</v>
      </c>
      <c r="R639" s="304">
        <f t="shared" si="73"/>
        <v>667.99285714285725</v>
      </c>
      <c r="S639" s="304">
        <f t="shared" si="74"/>
        <v>680.13818181818181</v>
      </c>
      <c r="T639" s="301">
        <f t="shared" si="75"/>
        <v>667.99285714285725</v>
      </c>
    </row>
    <row r="640" spans="1:20" s="31" customFormat="1" outlineLevel="1" x14ac:dyDescent="0.25">
      <c r="A640" s="3" t="s">
        <v>53241</v>
      </c>
      <c r="B640" s="191" t="s">
        <v>655</v>
      </c>
      <c r="C640" s="33" t="s">
        <v>53243</v>
      </c>
      <c r="D640" s="197"/>
      <c r="E640" s="32" t="s">
        <v>664</v>
      </c>
      <c r="F640" s="57" t="s">
        <v>43</v>
      </c>
      <c r="G640" s="34">
        <v>12</v>
      </c>
      <c r="H640" s="34">
        <f t="shared" si="84"/>
        <v>362.50682000000006</v>
      </c>
      <c r="I640" s="35">
        <f t="shared" si="83"/>
        <v>4350.0818400000007</v>
      </c>
      <c r="J640" s="34">
        <v>0</v>
      </c>
      <c r="K640" s="35">
        <v>0</v>
      </c>
      <c r="L640" s="35">
        <v>0</v>
      </c>
      <c r="M640" s="35">
        <v>0</v>
      </c>
      <c r="N640" s="39" t="s">
        <v>0</v>
      </c>
      <c r="O640" s="213">
        <f>VLOOKUP(N640,'Reajuste Atual'!$L$19:$M$25,2,FALSE)</f>
        <v>3.1053999999999999</v>
      </c>
      <c r="Q640" s="34">
        <v>123.62</v>
      </c>
      <c r="R640" s="304">
        <f t="shared" si="73"/>
        <v>88.300000000000011</v>
      </c>
      <c r="S640" s="304">
        <f t="shared" si="74"/>
        <v>89.905454545454546</v>
      </c>
      <c r="T640" s="301">
        <f t="shared" si="75"/>
        <v>88.300000000000011</v>
      </c>
    </row>
    <row r="641" spans="1:20" s="31" customFormat="1" outlineLevel="1" x14ac:dyDescent="0.25">
      <c r="A641" s="3" t="s">
        <v>53241</v>
      </c>
      <c r="B641" s="191" t="s">
        <v>657</v>
      </c>
      <c r="C641" s="33" t="s">
        <v>53243</v>
      </c>
      <c r="D641" s="197"/>
      <c r="E641" s="32" t="s">
        <v>666</v>
      </c>
      <c r="F641" s="57" t="s">
        <v>43</v>
      </c>
      <c r="G641" s="34">
        <v>8</v>
      </c>
      <c r="H641" s="34">
        <f t="shared" si="84"/>
        <v>388.40016428571425</v>
      </c>
      <c r="I641" s="35">
        <f t="shared" ref="I641:I704" si="85">G641*H641</f>
        <v>3107.201314285714</v>
      </c>
      <c r="J641" s="34">
        <v>0</v>
      </c>
      <c r="K641" s="35">
        <v>0</v>
      </c>
      <c r="L641" s="35">
        <v>0</v>
      </c>
      <c r="M641" s="35">
        <v>0</v>
      </c>
      <c r="N641" s="39" t="s">
        <v>0</v>
      </c>
      <c r="O641" s="213">
        <f>VLOOKUP(N641,'Reajuste Atual'!$L$19:$M$25,2,FALSE)</f>
        <v>3.1053999999999999</v>
      </c>
      <c r="Q641" s="34">
        <v>132.44999999999999</v>
      </c>
      <c r="R641" s="304">
        <f t="shared" si="73"/>
        <v>94.607142857142861</v>
      </c>
      <c r="S641" s="304">
        <f t="shared" si="74"/>
        <v>96.327272727272714</v>
      </c>
      <c r="T641" s="301">
        <f t="shared" si="75"/>
        <v>94.607142857142861</v>
      </c>
    </row>
    <row r="642" spans="1:20" s="31" customFormat="1" outlineLevel="1" x14ac:dyDescent="0.25">
      <c r="A642" s="3" t="s">
        <v>53241</v>
      </c>
      <c r="B642" s="191" t="s">
        <v>659</v>
      </c>
      <c r="C642" s="33" t="s">
        <v>53243</v>
      </c>
      <c r="D642" s="197"/>
      <c r="E642" s="32" t="s">
        <v>668</v>
      </c>
      <c r="F642" s="57" t="s">
        <v>43</v>
      </c>
      <c r="G642" s="34">
        <v>12</v>
      </c>
      <c r="H642" s="34">
        <f t="shared" si="84"/>
        <v>424.6449814285715</v>
      </c>
      <c r="I642" s="35">
        <f t="shared" si="85"/>
        <v>5095.7397771428577</v>
      </c>
      <c r="J642" s="34">
        <v>0</v>
      </c>
      <c r="K642" s="35">
        <v>0</v>
      </c>
      <c r="L642" s="35">
        <v>0</v>
      </c>
      <c r="M642" s="35">
        <v>0</v>
      </c>
      <c r="N642" s="39" t="s">
        <v>0</v>
      </c>
      <c r="O642" s="213">
        <f>VLOOKUP(N642,'Reajuste Atual'!$L$19:$M$25,2,FALSE)</f>
        <v>3.1053999999999999</v>
      </c>
      <c r="Q642" s="34">
        <v>144.81</v>
      </c>
      <c r="R642" s="304">
        <f t="shared" si="73"/>
        <v>103.4357142857143</v>
      </c>
      <c r="S642" s="304">
        <f t="shared" si="74"/>
        <v>105.31636363636363</v>
      </c>
      <c r="T642" s="301">
        <f t="shared" si="75"/>
        <v>103.4357142857143</v>
      </c>
    </row>
    <row r="643" spans="1:20" s="31" customFormat="1" outlineLevel="1" x14ac:dyDescent="0.25">
      <c r="A643" s="3" t="s">
        <v>53241</v>
      </c>
      <c r="B643" s="191" t="s">
        <v>661</v>
      </c>
      <c r="C643" s="33" t="s">
        <v>53243</v>
      </c>
      <c r="D643" s="197"/>
      <c r="E643" s="32" t="s">
        <v>670</v>
      </c>
      <c r="F643" s="57" t="s">
        <v>43</v>
      </c>
      <c r="G643" s="34">
        <v>4</v>
      </c>
      <c r="H643" s="34">
        <f t="shared" si="84"/>
        <v>491.97354142857148</v>
      </c>
      <c r="I643" s="35">
        <f t="shared" si="85"/>
        <v>1967.8941657142859</v>
      </c>
      <c r="J643" s="34">
        <v>0</v>
      </c>
      <c r="K643" s="35">
        <v>0</v>
      </c>
      <c r="L643" s="35">
        <v>0</v>
      </c>
      <c r="M643" s="35">
        <v>0</v>
      </c>
      <c r="N643" s="39" t="s">
        <v>0</v>
      </c>
      <c r="O643" s="213">
        <f>VLOOKUP(N643,'Reajuste Atual'!$L$19:$M$25,2,FALSE)</f>
        <v>3.1053999999999999</v>
      </c>
      <c r="Q643" s="34">
        <v>167.77</v>
      </c>
      <c r="R643" s="304">
        <f t="shared" si="73"/>
        <v>119.8357142857143</v>
      </c>
      <c r="S643" s="304">
        <f t="shared" si="74"/>
        <v>122.01454545454546</v>
      </c>
      <c r="T643" s="301">
        <f t="shared" si="75"/>
        <v>119.8357142857143</v>
      </c>
    </row>
    <row r="644" spans="1:20" s="31" customFormat="1" outlineLevel="1" x14ac:dyDescent="0.25">
      <c r="A644" s="3" t="s">
        <v>53241</v>
      </c>
      <c r="B644" s="191" t="s">
        <v>663</v>
      </c>
      <c r="C644" s="33" t="s">
        <v>53243</v>
      </c>
      <c r="D644" s="197"/>
      <c r="E644" s="32" t="s">
        <v>672</v>
      </c>
      <c r="F644" s="57" t="s">
        <v>43</v>
      </c>
      <c r="G644" s="34">
        <v>32</v>
      </c>
      <c r="H644" s="34">
        <f t="shared" si="84"/>
        <v>699.1202957142857</v>
      </c>
      <c r="I644" s="35">
        <f t="shared" si="85"/>
        <v>22371.849462857142</v>
      </c>
      <c r="J644" s="34">
        <v>0</v>
      </c>
      <c r="K644" s="35">
        <v>0</v>
      </c>
      <c r="L644" s="35">
        <v>0</v>
      </c>
      <c r="M644" s="35">
        <v>0</v>
      </c>
      <c r="N644" s="39" t="s">
        <v>0</v>
      </c>
      <c r="O644" s="213">
        <f>VLOOKUP(N644,'Reajuste Atual'!$L$19:$M$25,2,FALSE)</f>
        <v>3.1053999999999999</v>
      </c>
      <c r="Q644" s="34">
        <v>238.41</v>
      </c>
      <c r="R644" s="304">
        <f t="shared" si="73"/>
        <v>170.29285714285714</v>
      </c>
      <c r="S644" s="304">
        <f t="shared" si="74"/>
        <v>173.3890909090909</v>
      </c>
      <c r="T644" s="301">
        <f t="shared" si="75"/>
        <v>170.29285714285714</v>
      </c>
    </row>
    <row r="645" spans="1:20" s="31" customFormat="1" outlineLevel="1" x14ac:dyDescent="0.25">
      <c r="A645" s="3" t="s">
        <v>53241</v>
      </c>
      <c r="B645" s="191" t="s">
        <v>665</v>
      </c>
      <c r="C645" s="33" t="s">
        <v>53243</v>
      </c>
      <c r="D645" s="197"/>
      <c r="E645" s="32" t="s">
        <v>674</v>
      </c>
      <c r="F645" s="57" t="s">
        <v>43</v>
      </c>
      <c r="G645" s="34">
        <v>12</v>
      </c>
      <c r="H645" s="34">
        <f t="shared" si="84"/>
        <v>1161.4469842857143</v>
      </c>
      <c r="I645" s="35">
        <f t="shared" si="85"/>
        <v>13937.363811428571</v>
      </c>
      <c r="J645" s="34">
        <v>0</v>
      </c>
      <c r="K645" s="35">
        <v>0</v>
      </c>
      <c r="L645" s="35">
        <v>0</v>
      </c>
      <c r="M645" s="35">
        <v>0</v>
      </c>
      <c r="N645" s="39" t="s">
        <v>0</v>
      </c>
      <c r="O645" s="213">
        <f>VLOOKUP(N645,'Reajuste Atual'!$L$19:$M$25,2,FALSE)</f>
        <v>3.1053999999999999</v>
      </c>
      <c r="Q645" s="34">
        <v>396.07</v>
      </c>
      <c r="R645" s="304">
        <f t="shared" si="73"/>
        <v>282.90714285714284</v>
      </c>
      <c r="S645" s="304">
        <f t="shared" si="74"/>
        <v>288.0509090909091</v>
      </c>
      <c r="T645" s="301">
        <f t="shared" si="75"/>
        <v>282.90714285714284</v>
      </c>
    </row>
    <row r="646" spans="1:20" s="31" customFormat="1" outlineLevel="1" x14ac:dyDescent="0.25">
      <c r="A646" s="3" t="s">
        <v>53241</v>
      </c>
      <c r="B646" s="191" t="s">
        <v>667</v>
      </c>
      <c r="C646" s="33" t="s">
        <v>53243</v>
      </c>
      <c r="D646" s="197"/>
      <c r="E646" s="32" t="s">
        <v>676</v>
      </c>
      <c r="F646" s="57" t="s">
        <v>43</v>
      </c>
      <c r="G646" s="34">
        <v>4</v>
      </c>
      <c r="H646" s="34">
        <f t="shared" si="84"/>
        <v>866.50331857142874</v>
      </c>
      <c r="I646" s="35">
        <f t="shared" si="85"/>
        <v>3466.0132742857149</v>
      </c>
      <c r="J646" s="34">
        <v>1.2</v>
      </c>
      <c r="K646" s="35">
        <v>507.03</v>
      </c>
      <c r="L646" s="35">
        <v>0</v>
      </c>
      <c r="M646" s="35">
        <v>0</v>
      </c>
      <c r="N646" s="39" t="s">
        <v>0</v>
      </c>
      <c r="O646" s="213">
        <f>VLOOKUP(N646,'Reajuste Atual'!$L$19:$M$25,2,FALSE)</f>
        <v>3.1053999999999999</v>
      </c>
      <c r="Q646" s="34">
        <v>295.49</v>
      </c>
      <c r="R646" s="304">
        <f t="shared" si="73"/>
        <v>211.06428571428575</v>
      </c>
      <c r="S646" s="304">
        <f t="shared" si="74"/>
        <v>214.90181818181819</v>
      </c>
      <c r="T646" s="301">
        <f t="shared" si="75"/>
        <v>211.06428571428575</v>
      </c>
    </row>
    <row r="647" spans="1:20" s="31" customFormat="1" outlineLevel="1" x14ac:dyDescent="0.25">
      <c r="A647" s="3" t="s">
        <v>53241</v>
      </c>
      <c r="B647" s="191" t="s">
        <v>669</v>
      </c>
      <c r="C647" s="33" t="s">
        <v>53243</v>
      </c>
      <c r="D647" s="197"/>
      <c r="E647" s="32" t="s">
        <v>678</v>
      </c>
      <c r="F647" s="57" t="s">
        <v>43</v>
      </c>
      <c r="G647" s="34">
        <v>4</v>
      </c>
      <c r="H647" s="34">
        <f t="shared" si="84"/>
        <v>797.35665285714299</v>
      </c>
      <c r="I647" s="35">
        <f t="shared" si="85"/>
        <v>3189.426611428572</v>
      </c>
      <c r="J647" s="34">
        <v>0</v>
      </c>
      <c r="K647" s="35">
        <v>0</v>
      </c>
      <c r="L647" s="35">
        <v>0</v>
      </c>
      <c r="M647" s="35">
        <v>0</v>
      </c>
      <c r="N647" s="39" t="s">
        <v>0</v>
      </c>
      <c r="O647" s="213">
        <f>VLOOKUP(N647,'Reajuste Atual'!$L$19:$M$25,2,FALSE)</f>
        <v>3.1053999999999999</v>
      </c>
      <c r="Q647" s="34">
        <v>271.91000000000003</v>
      </c>
      <c r="R647" s="304">
        <f t="shared" si="73"/>
        <v>194.22142857142859</v>
      </c>
      <c r="S647" s="304">
        <f t="shared" si="74"/>
        <v>197.7527272727273</v>
      </c>
      <c r="T647" s="301">
        <f t="shared" si="75"/>
        <v>194.22142857142859</v>
      </c>
    </row>
    <row r="648" spans="1:20" s="31" customFormat="1" outlineLevel="1" x14ac:dyDescent="0.25">
      <c r="A648" s="3" t="s">
        <v>53241</v>
      </c>
      <c r="B648" s="191" t="s">
        <v>671</v>
      </c>
      <c r="C648" s="33" t="s">
        <v>53243</v>
      </c>
      <c r="D648" s="197"/>
      <c r="E648" s="32" t="s">
        <v>680</v>
      </c>
      <c r="F648" s="57" t="s">
        <v>43</v>
      </c>
      <c r="G648" s="34">
        <v>8</v>
      </c>
      <c r="H648" s="34">
        <f t="shared" si="84"/>
        <v>479.33477428571433</v>
      </c>
      <c r="I648" s="35">
        <f t="shared" si="85"/>
        <v>3834.6781942857147</v>
      </c>
      <c r="J648" s="34">
        <v>0</v>
      </c>
      <c r="K648" s="35">
        <v>0</v>
      </c>
      <c r="L648" s="35">
        <v>0</v>
      </c>
      <c r="M648" s="35">
        <v>0</v>
      </c>
      <c r="N648" s="39" t="s">
        <v>0</v>
      </c>
      <c r="O648" s="213">
        <f>VLOOKUP(N648,'Reajuste Atual'!$L$19:$M$25,2,FALSE)</f>
        <v>3.1053999999999999</v>
      </c>
      <c r="Q648" s="34">
        <v>163.46</v>
      </c>
      <c r="R648" s="304">
        <f t="shared" si="73"/>
        <v>116.75714285714287</v>
      </c>
      <c r="S648" s="304">
        <f t="shared" si="74"/>
        <v>118.88000000000001</v>
      </c>
      <c r="T648" s="301">
        <f t="shared" si="75"/>
        <v>116.75714285714287</v>
      </c>
    </row>
    <row r="649" spans="1:20" s="31" customFormat="1" outlineLevel="1" x14ac:dyDescent="0.25">
      <c r="A649" s="3" t="s">
        <v>53241</v>
      </c>
      <c r="B649" s="191" t="s">
        <v>673</v>
      </c>
      <c r="C649" s="33" t="s">
        <v>53243</v>
      </c>
      <c r="D649" s="197"/>
      <c r="E649" s="32" t="s">
        <v>682</v>
      </c>
      <c r="F649" s="57" t="s">
        <v>43</v>
      </c>
      <c r="G649" s="34">
        <v>4</v>
      </c>
      <c r="H649" s="34">
        <f t="shared" si="84"/>
        <v>6452.6624499999998</v>
      </c>
      <c r="I649" s="35">
        <f t="shared" si="85"/>
        <v>25810.649799999999</v>
      </c>
      <c r="J649" s="34">
        <v>0</v>
      </c>
      <c r="K649" s="35">
        <v>0</v>
      </c>
      <c r="L649" s="35">
        <v>0</v>
      </c>
      <c r="M649" s="35">
        <v>0</v>
      </c>
      <c r="N649" s="39" t="s">
        <v>0</v>
      </c>
      <c r="O649" s="213">
        <f>VLOOKUP(N649,'Reajuste Atual'!$L$19:$M$25,2,FALSE)</f>
        <v>3.1053999999999999</v>
      </c>
      <c r="Q649" s="34">
        <v>2200.4499999999998</v>
      </c>
      <c r="R649" s="304">
        <f t="shared" si="73"/>
        <v>1571.75</v>
      </c>
      <c r="S649" s="304">
        <f t="shared" si="74"/>
        <v>1600.3272727272727</v>
      </c>
      <c r="T649" s="301">
        <f t="shared" si="75"/>
        <v>1571.75</v>
      </c>
    </row>
    <row r="650" spans="1:20" s="31" customFormat="1" outlineLevel="1" x14ac:dyDescent="0.25">
      <c r="A650" s="3" t="s">
        <v>53241</v>
      </c>
      <c r="B650" s="191" t="s">
        <v>675</v>
      </c>
      <c r="C650" s="33" t="s">
        <v>53243</v>
      </c>
      <c r="D650" s="197"/>
      <c r="E650" s="32" t="s">
        <v>684</v>
      </c>
      <c r="F650" s="57" t="s">
        <v>43</v>
      </c>
      <c r="G650" s="34">
        <v>16</v>
      </c>
      <c r="H650" s="34">
        <f t="shared" si="84"/>
        <v>1401.1436957142857</v>
      </c>
      <c r="I650" s="35">
        <f t="shared" si="85"/>
        <v>22418.299131428572</v>
      </c>
      <c r="J650" s="34">
        <v>0</v>
      </c>
      <c r="K650" s="35">
        <v>0</v>
      </c>
      <c r="L650" s="35">
        <v>0</v>
      </c>
      <c r="M650" s="35">
        <v>0</v>
      </c>
      <c r="N650" s="39" t="s">
        <v>0</v>
      </c>
      <c r="O650" s="213">
        <f>VLOOKUP(N650,'Reajuste Atual'!$L$19:$M$25,2,FALSE)</f>
        <v>3.1053999999999999</v>
      </c>
      <c r="Q650" s="34">
        <v>477.81</v>
      </c>
      <c r="R650" s="304">
        <f t="shared" si="73"/>
        <v>341.29285714285714</v>
      </c>
      <c r="S650" s="304">
        <f t="shared" si="74"/>
        <v>347.49818181818182</v>
      </c>
      <c r="T650" s="301">
        <f t="shared" si="75"/>
        <v>341.29285714285714</v>
      </c>
    </row>
    <row r="651" spans="1:20" s="31" customFormat="1" outlineLevel="1" x14ac:dyDescent="0.25">
      <c r="A651" s="3" t="s">
        <v>53241</v>
      </c>
      <c r="B651" s="191" t="s">
        <v>677</v>
      </c>
      <c r="C651" s="33" t="s">
        <v>53243</v>
      </c>
      <c r="D651" s="197"/>
      <c r="E651" s="32" t="s">
        <v>686</v>
      </c>
      <c r="F651" s="57" t="s">
        <v>43</v>
      </c>
      <c r="G651" s="34">
        <v>4</v>
      </c>
      <c r="H651" s="34">
        <f t="shared" si="84"/>
        <v>820.40554142857138</v>
      </c>
      <c r="I651" s="35">
        <f t="shared" si="85"/>
        <v>3281.6221657142855</v>
      </c>
      <c r="J651" s="34">
        <v>0</v>
      </c>
      <c r="K651" s="35">
        <v>0</v>
      </c>
      <c r="L651" s="35">
        <v>0</v>
      </c>
      <c r="M651" s="35">
        <v>0</v>
      </c>
      <c r="N651" s="39" t="s">
        <v>0</v>
      </c>
      <c r="O651" s="213">
        <f>VLOOKUP(N651,'Reajuste Atual'!$L$19:$M$25,2,FALSE)</f>
        <v>3.1053999999999999</v>
      </c>
      <c r="Q651" s="34">
        <v>279.77</v>
      </c>
      <c r="R651" s="304">
        <f t="shared" si="73"/>
        <v>199.83571428571429</v>
      </c>
      <c r="S651" s="304">
        <f t="shared" si="74"/>
        <v>203.46909090909091</v>
      </c>
      <c r="T651" s="301">
        <f t="shared" si="75"/>
        <v>199.83571428571429</v>
      </c>
    </row>
    <row r="652" spans="1:20" s="31" customFormat="1" outlineLevel="1" collapsed="1" x14ac:dyDescent="0.25">
      <c r="A652" s="3" t="s">
        <v>53241</v>
      </c>
      <c r="B652" s="191" t="s">
        <v>679</v>
      </c>
      <c r="C652" s="33" t="s">
        <v>53243</v>
      </c>
      <c r="D652" s="197"/>
      <c r="E652" s="32" t="s">
        <v>688</v>
      </c>
      <c r="F652" s="57" t="s">
        <v>43</v>
      </c>
      <c r="G652" s="34">
        <v>8</v>
      </c>
      <c r="H652" s="34">
        <f t="shared" si="84"/>
        <v>161.31289571428573</v>
      </c>
      <c r="I652" s="35">
        <f t="shared" si="85"/>
        <v>1290.5031657142858</v>
      </c>
      <c r="J652" s="34">
        <v>0</v>
      </c>
      <c r="K652" s="35">
        <v>0</v>
      </c>
      <c r="L652" s="35">
        <v>0</v>
      </c>
      <c r="M652" s="35">
        <v>0</v>
      </c>
      <c r="N652" s="39" t="s">
        <v>0</v>
      </c>
      <c r="O652" s="213">
        <f>VLOOKUP(N652,'Reajuste Atual'!$L$19:$M$25,2,FALSE)</f>
        <v>3.1053999999999999</v>
      </c>
      <c r="Q652" s="34">
        <v>55.01</v>
      </c>
      <c r="R652" s="304">
        <f t="shared" si="73"/>
        <v>39.292857142857144</v>
      </c>
      <c r="S652" s="304">
        <f t="shared" si="74"/>
        <v>40.007272727272728</v>
      </c>
      <c r="T652" s="301">
        <f t="shared" si="75"/>
        <v>39.292857142857144</v>
      </c>
    </row>
    <row r="653" spans="1:20" s="31" customFormat="1" x14ac:dyDescent="0.25">
      <c r="A653" s="3" t="s">
        <v>53241</v>
      </c>
      <c r="B653" s="191" t="s">
        <v>681</v>
      </c>
      <c r="C653" s="33" t="s">
        <v>53243</v>
      </c>
      <c r="D653" s="197"/>
      <c r="E653" s="32" t="s">
        <v>690</v>
      </c>
      <c r="F653" s="57" t="s">
        <v>43</v>
      </c>
      <c r="G653" s="34">
        <v>12</v>
      </c>
      <c r="H653" s="34">
        <f t="shared" si="84"/>
        <v>336.46685428571425</v>
      </c>
      <c r="I653" s="35">
        <f t="shared" si="85"/>
        <v>4037.602251428571</v>
      </c>
      <c r="J653" s="43">
        <v>0</v>
      </c>
      <c r="K653" s="43">
        <v>8183065.4049763102</v>
      </c>
      <c r="L653" s="43">
        <v>0</v>
      </c>
      <c r="M653" s="43">
        <v>0</v>
      </c>
      <c r="N653" s="39" t="s">
        <v>0</v>
      </c>
      <c r="O653" s="213">
        <f>VLOOKUP(N653,'Reajuste Atual'!$L$19:$M$25,2,FALSE)</f>
        <v>3.1053999999999999</v>
      </c>
      <c r="Q653" s="34">
        <v>114.74</v>
      </c>
      <c r="R653" s="304">
        <f t="shared" si="73"/>
        <v>81.957142857142856</v>
      </c>
      <c r="S653" s="304">
        <f t="shared" si="74"/>
        <v>83.447272727272718</v>
      </c>
      <c r="T653" s="301">
        <f t="shared" si="75"/>
        <v>81.957142857142856</v>
      </c>
    </row>
    <row r="654" spans="1:20" s="31" customFormat="1" outlineLevel="1" x14ac:dyDescent="0.25">
      <c r="A654" s="3" t="s">
        <v>53241</v>
      </c>
      <c r="B654" s="191" t="s">
        <v>683</v>
      </c>
      <c r="C654" s="33" t="s">
        <v>53243</v>
      </c>
      <c r="D654" s="197"/>
      <c r="E654" s="32" t="s">
        <v>692</v>
      </c>
      <c r="F654" s="57" t="s">
        <v>43</v>
      </c>
      <c r="G654" s="34">
        <v>12</v>
      </c>
      <c r="H654" s="34">
        <f t="shared" si="84"/>
        <v>230.43023714285715</v>
      </c>
      <c r="I654" s="35">
        <f t="shared" si="85"/>
        <v>2765.162845714286</v>
      </c>
      <c r="J654" s="61">
        <v>0</v>
      </c>
      <c r="K654" s="61">
        <v>2694186.86</v>
      </c>
      <c r="L654" s="61">
        <v>0</v>
      </c>
      <c r="M654" s="61">
        <v>0</v>
      </c>
      <c r="N654" s="39" t="s">
        <v>0</v>
      </c>
      <c r="O654" s="213">
        <f>VLOOKUP(N654,'Reajuste Atual'!$L$19:$M$25,2,FALSE)</f>
        <v>3.1053999999999999</v>
      </c>
      <c r="Q654" s="34">
        <v>78.58</v>
      </c>
      <c r="R654" s="304">
        <f t="shared" si="73"/>
        <v>56.128571428571433</v>
      </c>
      <c r="S654" s="304">
        <f t="shared" si="74"/>
        <v>57.149090909090908</v>
      </c>
      <c r="T654" s="301">
        <f t="shared" si="75"/>
        <v>56.128571428571433</v>
      </c>
    </row>
    <row r="655" spans="1:20" s="31" customFormat="1" outlineLevel="1" x14ac:dyDescent="0.25">
      <c r="A655" s="3" t="s">
        <v>53241</v>
      </c>
      <c r="B655" s="191" t="s">
        <v>685</v>
      </c>
      <c r="C655" s="33" t="s">
        <v>53243</v>
      </c>
      <c r="D655" s="197"/>
      <c r="E655" s="32" t="s">
        <v>694</v>
      </c>
      <c r="F655" s="57" t="s">
        <v>43</v>
      </c>
      <c r="G655" s="34">
        <v>8</v>
      </c>
      <c r="H655" s="34">
        <f t="shared" si="84"/>
        <v>652.14278999999999</v>
      </c>
      <c r="I655" s="35">
        <f t="shared" si="85"/>
        <v>5217.1423199999999</v>
      </c>
      <c r="J655" s="34">
        <v>1425.4223898847154</v>
      </c>
      <c r="K655" s="35">
        <v>25757.382585216805</v>
      </c>
      <c r="L655" s="35">
        <v>0</v>
      </c>
      <c r="M655" s="35">
        <v>0</v>
      </c>
      <c r="N655" s="39" t="s">
        <v>0</v>
      </c>
      <c r="O655" s="213">
        <f>VLOOKUP(N655,'Reajuste Atual'!$L$19:$M$25,2,FALSE)</f>
        <v>3.1053999999999999</v>
      </c>
      <c r="Q655" s="34">
        <v>222.39</v>
      </c>
      <c r="R655" s="304">
        <f t="shared" si="73"/>
        <v>158.85</v>
      </c>
      <c r="S655" s="304">
        <f t="shared" si="74"/>
        <v>161.7381818181818</v>
      </c>
      <c r="T655" s="301">
        <f t="shared" si="75"/>
        <v>158.85</v>
      </c>
    </row>
    <row r="656" spans="1:20" s="31" customFormat="1" outlineLevel="1" x14ac:dyDescent="0.25">
      <c r="A656" s="3" t="s">
        <v>53241</v>
      </c>
      <c r="B656" s="191" t="s">
        <v>687</v>
      </c>
      <c r="C656" s="33" t="s">
        <v>53243</v>
      </c>
      <c r="D656" s="197"/>
      <c r="E656" s="32" t="s">
        <v>696</v>
      </c>
      <c r="F656" s="57" t="s">
        <v>43</v>
      </c>
      <c r="G656" s="34">
        <v>8</v>
      </c>
      <c r="H656" s="34">
        <f t="shared" si="84"/>
        <v>1161.4469842857143</v>
      </c>
      <c r="I656" s="35">
        <f t="shared" si="85"/>
        <v>9291.5758742857142</v>
      </c>
      <c r="J656" s="34">
        <v>86314.542879777713</v>
      </c>
      <c r="K656" s="35">
        <v>636749.37999765703</v>
      </c>
      <c r="L656" s="35">
        <v>0</v>
      </c>
      <c r="M656" s="35">
        <v>0</v>
      </c>
      <c r="N656" s="39" t="s">
        <v>0</v>
      </c>
      <c r="O656" s="213">
        <f>VLOOKUP(N656,'Reajuste Atual'!$L$19:$M$25,2,FALSE)</f>
        <v>3.1053999999999999</v>
      </c>
      <c r="Q656" s="34">
        <v>396.07</v>
      </c>
      <c r="R656" s="304">
        <f t="shared" si="73"/>
        <v>282.90714285714284</v>
      </c>
      <c r="S656" s="304">
        <f t="shared" si="74"/>
        <v>288.0509090909091</v>
      </c>
      <c r="T656" s="301">
        <f t="shared" si="75"/>
        <v>282.90714285714284</v>
      </c>
    </row>
    <row r="657" spans="1:20" s="31" customFormat="1" outlineLevel="1" x14ac:dyDescent="0.25">
      <c r="A657" s="3" t="s">
        <v>53241</v>
      </c>
      <c r="B657" s="191" t="s">
        <v>689</v>
      </c>
      <c r="C657" s="33" t="s">
        <v>53243</v>
      </c>
      <c r="D657" s="197"/>
      <c r="E657" s="32" t="s">
        <v>697</v>
      </c>
      <c r="F657" s="57" t="s">
        <v>43</v>
      </c>
      <c r="G657" s="34">
        <v>8</v>
      </c>
      <c r="H657" s="34">
        <f t="shared" si="84"/>
        <v>1456.4492985714287</v>
      </c>
      <c r="I657" s="35">
        <f t="shared" si="85"/>
        <v>11651.59438857143</v>
      </c>
      <c r="J657" s="34">
        <v>161.59999999999997</v>
      </c>
      <c r="K657" s="35">
        <v>3565.2063029949659</v>
      </c>
      <c r="L657" s="35">
        <v>0</v>
      </c>
      <c r="M657" s="35">
        <v>0</v>
      </c>
      <c r="N657" s="39" t="s">
        <v>0</v>
      </c>
      <c r="O657" s="213">
        <f>VLOOKUP(N657,'Reajuste Atual'!$L$19:$M$25,2,FALSE)</f>
        <v>3.1053999999999999</v>
      </c>
      <c r="Q657" s="34">
        <v>496.67</v>
      </c>
      <c r="R657" s="304">
        <f t="shared" si="73"/>
        <v>354.76428571428573</v>
      </c>
      <c r="S657" s="304">
        <f t="shared" si="74"/>
        <v>361.21454545454549</v>
      </c>
      <c r="T657" s="301">
        <f t="shared" si="75"/>
        <v>354.76428571428573</v>
      </c>
    </row>
    <row r="658" spans="1:20" s="31" customFormat="1" outlineLevel="1" x14ac:dyDescent="0.25">
      <c r="A658" s="3" t="s">
        <v>53241</v>
      </c>
      <c r="B658" s="191" t="s">
        <v>691</v>
      </c>
      <c r="C658" s="33" t="s">
        <v>53243</v>
      </c>
      <c r="D658" s="197"/>
      <c r="E658" s="32" t="s">
        <v>698</v>
      </c>
      <c r="F658" s="57" t="s">
        <v>43</v>
      </c>
      <c r="G658" s="34">
        <v>8</v>
      </c>
      <c r="H658" s="34">
        <f t="shared" si="84"/>
        <v>368.72356857142859</v>
      </c>
      <c r="I658" s="35">
        <f t="shared" si="85"/>
        <v>2949.7885485714287</v>
      </c>
      <c r="J658" s="34">
        <v>15.253</v>
      </c>
      <c r="K658" s="35">
        <v>25347.105782961964</v>
      </c>
      <c r="L658" s="35">
        <v>0</v>
      </c>
      <c r="M658" s="35">
        <v>0</v>
      </c>
      <c r="N658" s="39" t="s">
        <v>0</v>
      </c>
      <c r="O658" s="213">
        <f>VLOOKUP(N658,'Reajuste Atual'!$L$19:$M$25,2,FALSE)</f>
        <v>3.1053999999999999</v>
      </c>
      <c r="Q658" s="34">
        <v>125.74</v>
      </c>
      <c r="R658" s="304">
        <f t="shared" si="73"/>
        <v>89.814285714285717</v>
      </c>
      <c r="S658" s="304">
        <f t="shared" si="74"/>
        <v>91.447272727272718</v>
      </c>
      <c r="T658" s="301">
        <f t="shared" si="75"/>
        <v>89.814285714285717</v>
      </c>
    </row>
    <row r="659" spans="1:20" s="31" customFormat="1" outlineLevel="1" x14ac:dyDescent="0.25">
      <c r="A659" s="3" t="s">
        <v>53241</v>
      </c>
      <c r="B659" s="191" t="s">
        <v>693</v>
      </c>
      <c r="C659" s="33" t="s">
        <v>53243</v>
      </c>
      <c r="D659" s="197"/>
      <c r="E659" s="32" t="s">
        <v>699</v>
      </c>
      <c r="F659" s="57" t="s">
        <v>43</v>
      </c>
      <c r="G659" s="34">
        <v>4</v>
      </c>
      <c r="H659" s="34">
        <f t="shared" si="84"/>
        <v>1820.5689542857144</v>
      </c>
      <c r="I659" s="35">
        <f t="shared" si="85"/>
        <v>7282.2758171428577</v>
      </c>
      <c r="J659" s="34">
        <v>313.79342212779</v>
      </c>
      <c r="K659" s="35">
        <v>14853.766466036584</v>
      </c>
      <c r="L659" s="35">
        <v>0</v>
      </c>
      <c r="M659" s="35">
        <v>0</v>
      </c>
      <c r="N659" s="39" t="s">
        <v>0</v>
      </c>
      <c r="O659" s="213">
        <f>VLOOKUP(N659,'Reajuste Atual'!$L$19:$M$25,2,FALSE)</f>
        <v>3.1053999999999999</v>
      </c>
      <c r="Q659" s="34">
        <v>620.84</v>
      </c>
      <c r="R659" s="304">
        <f t="shared" si="73"/>
        <v>443.45714285714291</v>
      </c>
      <c r="S659" s="304">
        <f t="shared" si="74"/>
        <v>451.52000000000004</v>
      </c>
      <c r="T659" s="301">
        <f t="shared" si="75"/>
        <v>443.45714285714291</v>
      </c>
    </row>
    <row r="660" spans="1:20" s="31" customFormat="1" outlineLevel="1" x14ac:dyDescent="0.25">
      <c r="A660" s="3" t="s">
        <v>53241</v>
      </c>
      <c r="B660" s="191" t="s">
        <v>695</v>
      </c>
      <c r="C660" s="33" t="s">
        <v>53243</v>
      </c>
      <c r="D660" s="197"/>
      <c r="E660" s="32" t="s">
        <v>700</v>
      </c>
      <c r="F660" s="57" t="s">
        <v>43</v>
      </c>
      <c r="G660" s="34">
        <v>8</v>
      </c>
      <c r="H660" s="34">
        <f t="shared" si="84"/>
        <v>221.22241142857143</v>
      </c>
      <c r="I660" s="35">
        <f t="shared" si="85"/>
        <v>1769.7792914285715</v>
      </c>
      <c r="J660" s="34">
        <v>547.00451680362926</v>
      </c>
      <c r="K660" s="35">
        <v>128218.27192328458</v>
      </c>
      <c r="L660" s="35">
        <v>0</v>
      </c>
      <c r="M660" s="35">
        <v>0</v>
      </c>
      <c r="N660" s="39" t="s">
        <v>0</v>
      </c>
      <c r="O660" s="213">
        <f>VLOOKUP(N660,'Reajuste Atual'!$L$19:$M$25,2,FALSE)</f>
        <v>3.1053999999999999</v>
      </c>
      <c r="Q660" s="34">
        <v>75.44</v>
      </c>
      <c r="R660" s="304">
        <f t="shared" si="73"/>
        <v>53.885714285714286</v>
      </c>
      <c r="S660" s="304">
        <f t="shared" si="74"/>
        <v>54.865454545454547</v>
      </c>
      <c r="T660" s="301">
        <f t="shared" si="75"/>
        <v>53.885714285714286</v>
      </c>
    </row>
    <row r="661" spans="1:20" s="31" customFormat="1" outlineLevel="1" x14ac:dyDescent="0.25">
      <c r="A661" s="3" t="s">
        <v>53241</v>
      </c>
      <c r="B661" s="191" t="s">
        <v>701</v>
      </c>
      <c r="C661" s="33" t="s">
        <v>53243</v>
      </c>
      <c r="D661" s="197"/>
      <c r="E661" s="32" t="s">
        <v>702</v>
      </c>
      <c r="F661" s="57" t="s">
        <v>43</v>
      </c>
      <c r="G661" s="34">
        <v>4</v>
      </c>
      <c r="H661" s="34">
        <f t="shared" si="84"/>
        <v>92.166230000000013</v>
      </c>
      <c r="I661" s="35">
        <f t="shared" si="85"/>
        <v>368.66492000000005</v>
      </c>
      <c r="J661" s="34">
        <v>704.99900000000014</v>
      </c>
      <c r="K661" s="35">
        <v>198175.0063907427</v>
      </c>
      <c r="L661" s="35">
        <v>0</v>
      </c>
      <c r="M661" s="35">
        <v>0</v>
      </c>
      <c r="N661" s="39" t="s">
        <v>0</v>
      </c>
      <c r="O661" s="213">
        <f>VLOOKUP(N661,'Reajuste Atual'!$L$19:$M$25,2,FALSE)</f>
        <v>3.1053999999999999</v>
      </c>
      <c r="Q661" s="34">
        <v>31.43</v>
      </c>
      <c r="R661" s="304">
        <f t="shared" si="73"/>
        <v>22.450000000000003</v>
      </c>
      <c r="S661" s="304">
        <f t="shared" si="74"/>
        <v>22.858181818181819</v>
      </c>
      <c r="T661" s="301">
        <f t="shared" si="75"/>
        <v>22.450000000000003</v>
      </c>
    </row>
    <row r="662" spans="1:20" s="31" customFormat="1" outlineLevel="1" x14ac:dyDescent="0.25">
      <c r="A662" s="3" t="s">
        <v>53241</v>
      </c>
      <c r="B662" s="191" t="s">
        <v>703</v>
      </c>
      <c r="C662" s="33" t="s">
        <v>53243</v>
      </c>
      <c r="D662" s="197"/>
      <c r="E662" s="32" t="s">
        <v>704</v>
      </c>
      <c r="F662" s="57" t="s">
        <v>43</v>
      </c>
      <c r="G662" s="34">
        <v>4</v>
      </c>
      <c r="H662" s="34">
        <f t="shared" si="84"/>
        <v>3383.0255457142857</v>
      </c>
      <c r="I662" s="35">
        <f t="shared" si="85"/>
        <v>13532.102182857143</v>
      </c>
      <c r="J662" s="34">
        <v>8381.6214500000006</v>
      </c>
      <c r="K662" s="35">
        <v>443486.30359534459</v>
      </c>
      <c r="L662" s="35">
        <v>0</v>
      </c>
      <c r="M662" s="35">
        <v>0</v>
      </c>
      <c r="N662" s="39" t="s">
        <v>0</v>
      </c>
      <c r="O662" s="213">
        <f>VLOOKUP(N662,'Reajuste Atual'!$L$19:$M$25,2,FALSE)</f>
        <v>3.1053999999999999</v>
      </c>
      <c r="Q662" s="34">
        <v>1153.6600000000001</v>
      </c>
      <c r="R662" s="304">
        <f t="shared" si="73"/>
        <v>824.0428571428572</v>
      </c>
      <c r="S662" s="304">
        <f t="shared" si="74"/>
        <v>839.02545454545464</v>
      </c>
      <c r="T662" s="301">
        <f t="shared" si="75"/>
        <v>824.0428571428572</v>
      </c>
    </row>
    <row r="663" spans="1:20" s="31" customFormat="1" outlineLevel="1" x14ac:dyDescent="0.25">
      <c r="A663" s="3" t="s">
        <v>53241</v>
      </c>
      <c r="B663" s="191" t="s">
        <v>705</v>
      </c>
      <c r="C663" s="33" t="s">
        <v>53243</v>
      </c>
      <c r="D663" s="197"/>
      <c r="E663" s="32" t="s">
        <v>706</v>
      </c>
      <c r="F663" s="57" t="s">
        <v>43</v>
      </c>
      <c r="G663" s="34">
        <v>4</v>
      </c>
      <c r="H663" s="34">
        <f t="shared" si="84"/>
        <v>843.42510571428579</v>
      </c>
      <c r="I663" s="35">
        <f t="shared" si="85"/>
        <v>3373.7004228571432</v>
      </c>
      <c r="J663" s="34">
        <v>60665.743780439923</v>
      </c>
      <c r="K663" s="35">
        <v>232217.03082324576</v>
      </c>
      <c r="L663" s="35">
        <v>0</v>
      </c>
      <c r="M663" s="35">
        <v>0</v>
      </c>
      <c r="N663" s="39" t="s">
        <v>0</v>
      </c>
      <c r="O663" s="213">
        <f>VLOOKUP(N663,'Reajuste Atual'!$L$19:$M$25,2,FALSE)</f>
        <v>3.1053999999999999</v>
      </c>
      <c r="Q663" s="34">
        <v>287.62</v>
      </c>
      <c r="R663" s="304">
        <f t="shared" si="73"/>
        <v>205.44285714285715</v>
      </c>
      <c r="S663" s="304">
        <f t="shared" si="74"/>
        <v>209.17818181818183</v>
      </c>
      <c r="T663" s="301">
        <f t="shared" si="75"/>
        <v>205.44285714285715</v>
      </c>
    </row>
    <row r="664" spans="1:20" s="31" customFormat="1" outlineLevel="1" x14ac:dyDescent="0.25">
      <c r="A664" s="3" t="s">
        <v>53241</v>
      </c>
      <c r="B664" s="191" t="s">
        <v>707</v>
      </c>
      <c r="C664" s="33" t="s">
        <v>53243</v>
      </c>
      <c r="D664" s="197"/>
      <c r="E664" s="32" t="s">
        <v>708</v>
      </c>
      <c r="F664" s="57" t="s">
        <v>43</v>
      </c>
      <c r="G664" s="34">
        <v>12</v>
      </c>
      <c r="H664" s="34">
        <f t="shared" si="84"/>
        <v>198.17352285714287</v>
      </c>
      <c r="I664" s="35">
        <f t="shared" si="85"/>
        <v>2378.0822742857144</v>
      </c>
      <c r="J664" s="34">
        <v>0</v>
      </c>
      <c r="K664" s="35">
        <v>0</v>
      </c>
      <c r="L664" s="35">
        <v>0</v>
      </c>
      <c r="M664" s="35">
        <v>0</v>
      </c>
      <c r="N664" s="39" t="s">
        <v>0</v>
      </c>
      <c r="O664" s="213">
        <f>VLOOKUP(N664,'Reajuste Atual'!$L$19:$M$25,2,FALSE)</f>
        <v>3.1053999999999999</v>
      </c>
      <c r="Q664" s="34">
        <v>67.58</v>
      </c>
      <c r="R664" s="304">
        <f t="shared" si="73"/>
        <v>48.271428571428572</v>
      </c>
      <c r="S664" s="304">
        <f t="shared" si="74"/>
        <v>49.149090909090908</v>
      </c>
      <c r="T664" s="301">
        <f t="shared" si="75"/>
        <v>48.271428571428572</v>
      </c>
    </row>
    <row r="665" spans="1:20" s="31" customFormat="1" outlineLevel="1" x14ac:dyDescent="0.25">
      <c r="A665" s="3" t="s">
        <v>53241</v>
      </c>
      <c r="B665" s="191" t="s">
        <v>709</v>
      </c>
      <c r="C665" s="33" t="s">
        <v>53243</v>
      </c>
      <c r="D665" s="197"/>
      <c r="E665" s="32" t="s">
        <v>710</v>
      </c>
      <c r="F665" s="57" t="s">
        <v>43</v>
      </c>
      <c r="G665" s="34">
        <v>4</v>
      </c>
      <c r="H665" s="34">
        <f t="shared" si="84"/>
        <v>138.26400714285717</v>
      </c>
      <c r="I665" s="35">
        <f t="shared" si="85"/>
        <v>553.05602857142867</v>
      </c>
      <c r="J665" s="34">
        <v>2825.8424799999998</v>
      </c>
      <c r="K665" s="35">
        <v>92472.950099813039</v>
      </c>
      <c r="L665" s="35">
        <v>0</v>
      </c>
      <c r="M665" s="35">
        <v>0</v>
      </c>
      <c r="N665" s="39" t="s">
        <v>0</v>
      </c>
      <c r="O665" s="213">
        <f>VLOOKUP(N665,'Reajuste Atual'!$L$19:$M$25,2,FALSE)</f>
        <v>3.1053999999999999</v>
      </c>
      <c r="Q665" s="34">
        <v>47.15</v>
      </c>
      <c r="R665" s="304">
        <f t="shared" si="73"/>
        <v>33.678571428571431</v>
      </c>
      <c r="S665" s="304">
        <f t="shared" si="74"/>
        <v>34.290909090909089</v>
      </c>
      <c r="T665" s="301">
        <f t="shared" si="75"/>
        <v>33.678571428571431</v>
      </c>
    </row>
    <row r="666" spans="1:20" s="31" customFormat="1" outlineLevel="1" x14ac:dyDescent="0.25">
      <c r="A666" s="3" t="s">
        <v>53241</v>
      </c>
      <c r="B666" s="191" t="s">
        <v>711</v>
      </c>
      <c r="C666" s="33" t="s">
        <v>53243</v>
      </c>
      <c r="D666" s="197"/>
      <c r="E666" s="32" t="s">
        <v>712</v>
      </c>
      <c r="F666" s="57" t="s">
        <v>43</v>
      </c>
      <c r="G666" s="34">
        <v>8</v>
      </c>
      <c r="H666" s="34">
        <f t="shared" si="84"/>
        <v>78.32516714285714</v>
      </c>
      <c r="I666" s="35">
        <f t="shared" si="85"/>
        <v>626.60133714285712</v>
      </c>
      <c r="J666" s="34">
        <v>62</v>
      </c>
      <c r="K666" s="35">
        <v>67586.819999999992</v>
      </c>
      <c r="L666" s="35">
        <v>0</v>
      </c>
      <c r="M666" s="35">
        <v>0</v>
      </c>
      <c r="N666" s="39" t="s">
        <v>0</v>
      </c>
      <c r="O666" s="213">
        <f>VLOOKUP(N666,'Reajuste Atual'!$L$19:$M$25,2,FALSE)</f>
        <v>3.1053999999999999</v>
      </c>
      <c r="Q666" s="34">
        <v>26.71</v>
      </c>
      <c r="R666" s="304">
        <f t="shared" si="73"/>
        <v>19.078571428571429</v>
      </c>
      <c r="S666" s="304">
        <f t="shared" si="74"/>
        <v>19.425454545454546</v>
      </c>
      <c r="T666" s="301">
        <f t="shared" si="75"/>
        <v>19.078571428571429</v>
      </c>
    </row>
    <row r="667" spans="1:20" s="31" customFormat="1" outlineLevel="1" x14ac:dyDescent="0.25">
      <c r="A667" s="3" t="s">
        <v>53241</v>
      </c>
      <c r="B667" s="191" t="s">
        <v>713</v>
      </c>
      <c r="C667" s="33" t="s">
        <v>53243</v>
      </c>
      <c r="D667" s="197"/>
      <c r="E667" s="32" t="s">
        <v>714</v>
      </c>
      <c r="F667" s="57" t="s">
        <v>43</v>
      </c>
      <c r="G667" s="34">
        <v>4</v>
      </c>
      <c r="H667" s="34">
        <f t="shared" si="84"/>
        <v>935.62065999999993</v>
      </c>
      <c r="I667" s="35">
        <f t="shared" si="85"/>
        <v>3742.4826399999997</v>
      </c>
      <c r="J667" s="34">
        <v>65</v>
      </c>
      <c r="K667" s="35">
        <v>99845.85</v>
      </c>
      <c r="L667" s="35">
        <v>0</v>
      </c>
      <c r="M667" s="35">
        <v>0</v>
      </c>
      <c r="N667" s="39" t="s">
        <v>0</v>
      </c>
      <c r="O667" s="213">
        <f>VLOOKUP(N667,'Reajuste Atual'!$L$19:$M$25,2,FALSE)</f>
        <v>3.1053999999999999</v>
      </c>
      <c r="Q667" s="34">
        <v>319.06</v>
      </c>
      <c r="R667" s="304">
        <f t="shared" si="73"/>
        <v>227.9</v>
      </c>
      <c r="S667" s="304">
        <f t="shared" si="74"/>
        <v>232.04363636363635</v>
      </c>
      <c r="T667" s="301">
        <f t="shared" si="75"/>
        <v>227.9</v>
      </c>
    </row>
    <row r="668" spans="1:20" s="31" customFormat="1" outlineLevel="1" x14ac:dyDescent="0.25">
      <c r="A668" s="3" t="s">
        <v>53241</v>
      </c>
      <c r="B668" s="191" t="s">
        <v>715</v>
      </c>
      <c r="C668" s="33" t="s">
        <v>53243</v>
      </c>
      <c r="D668" s="197"/>
      <c r="E668" s="32" t="s">
        <v>716</v>
      </c>
      <c r="F668" s="57" t="s">
        <v>43</v>
      </c>
      <c r="G668" s="34">
        <v>8</v>
      </c>
      <c r="H668" s="34">
        <f t="shared" si="84"/>
        <v>559.27277714285708</v>
      </c>
      <c r="I668" s="35">
        <f t="shared" si="85"/>
        <v>4474.1822171428566</v>
      </c>
      <c r="J668" s="34">
        <v>0</v>
      </c>
      <c r="K668" s="35">
        <v>0</v>
      </c>
      <c r="L668" s="35">
        <v>0</v>
      </c>
      <c r="M668" s="35">
        <v>0</v>
      </c>
      <c r="N668" s="39" t="s">
        <v>0</v>
      </c>
      <c r="O668" s="213">
        <f>VLOOKUP(N668,'Reajuste Atual'!$L$19:$M$25,2,FALSE)</f>
        <v>3.1053999999999999</v>
      </c>
      <c r="Q668" s="34">
        <v>190.72</v>
      </c>
      <c r="R668" s="304">
        <f t="shared" si="73"/>
        <v>136.22857142857143</v>
      </c>
      <c r="S668" s="304">
        <f t="shared" si="74"/>
        <v>138.70545454545456</v>
      </c>
      <c r="T668" s="301">
        <f t="shared" si="75"/>
        <v>136.22857142857143</v>
      </c>
    </row>
    <row r="669" spans="1:20" s="31" customFormat="1" outlineLevel="1" x14ac:dyDescent="0.25">
      <c r="A669" s="3" t="s">
        <v>53241</v>
      </c>
      <c r="B669" s="191" t="s">
        <v>717</v>
      </c>
      <c r="C669" s="33" t="s">
        <v>53243</v>
      </c>
      <c r="D669" s="197"/>
      <c r="E669" s="32" t="s">
        <v>718</v>
      </c>
      <c r="F669" s="57" t="s">
        <v>43</v>
      </c>
      <c r="G669" s="34">
        <v>8</v>
      </c>
      <c r="H669" s="34">
        <f t="shared" si="84"/>
        <v>55.305602857142858</v>
      </c>
      <c r="I669" s="35">
        <f t="shared" si="85"/>
        <v>442.44482285714287</v>
      </c>
      <c r="J669" s="34">
        <v>0</v>
      </c>
      <c r="K669" s="35">
        <v>0</v>
      </c>
      <c r="L669" s="35">
        <v>0</v>
      </c>
      <c r="M669" s="35">
        <v>0</v>
      </c>
      <c r="N669" s="39" t="s">
        <v>0</v>
      </c>
      <c r="O669" s="213">
        <f>VLOOKUP(N669,'Reajuste Atual'!$L$19:$M$25,2,FALSE)</f>
        <v>3.1053999999999999</v>
      </c>
      <c r="Q669" s="34">
        <v>18.86</v>
      </c>
      <c r="R669" s="304">
        <f t="shared" si="73"/>
        <v>13.471428571428572</v>
      </c>
      <c r="S669" s="304">
        <f t="shared" si="74"/>
        <v>13.716363636363637</v>
      </c>
      <c r="T669" s="301">
        <f t="shared" si="75"/>
        <v>13.471428571428572</v>
      </c>
    </row>
    <row r="670" spans="1:20" s="31" customFormat="1" outlineLevel="1" x14ac:dyDescent="0.25">
      <c r="A670" s="3" t="s">
        <v>53241</v>
      </c>
      <c r="B670" s="191" t="s">
        <v>719</v>
      </c>
      <c r="C670" s="33" t="s">
        <v>53243</v>
      </c>
      <c r="D670" s="197"/>
      <c r="E670" s="32" t="s">
        <v>720</v>
      </c>
      <c r="F670" s="57" t="s">
        <v>43</v>
      </c>
      <c r="G670" s="34">
        <v>4</v>
      </c>
      <c r="H670" s="34">
        <f t="shared" si="84"/>
        <v>350.27859285714294</v>
      </c>
      <c r="I670" s="35">
        <f t="shared" si="85"/>
        <v>1401.1143714285718</v>
      </c>
      <c r="J670" s="34">
        <v>0</v>
      </c>
      <c r="K670" s="35">
        <v>0</v>
      </c>
      <c r="L670" s="35">
        <v>0</v>
      </c>
      <c r="M670" s="35">
        <v>0</v>
      </c>
      <c r="N670" s="39" t="s">
        <v>0</v>
      </c>
      <c r="O670" s="213">
        <f>VLOOKUP(N670,'Reajuste Atual'!$L$19:$M$25,2,FALSE)</f>
        <v>3.1053999999999999</v>
      </c>
      <c r="Q670" s="34">
        <v>119.45</v>
      </c>
      <c r="R670" s="304">
        <f t="shared" si="73"/>
        <v>85.321428571428584</v>
      </c>
      <c r="S670" s="304">
        <f t="shared" si="74"/>
        <v>86.872727272727275</v>
      </c>
      <c r="T670" s="301">
        <f t="shared" si="75"/>
        <v>85.321428571428584</v>
      </c>
    </row>
    <row r="671" spans="1:20" s="31" customFormat="1" outlineLevel="1" x14ac:dyDescent="0.25">
      <c r="A671" s="3" t="s">
        <v>53241</v>
      </c>
      <c r="B671" s="191" t="s">
        <v>721</v>
      </c>
      <c r="C671" s="33" t="s">
        <v>53243</v>
      </c>
      <c r="D671" s="197"/>
      <c r="E671" s="32" t="s">
        <v>722</v>
      </c>
      <c r="F671" s="57" t="s">
        <v>43</v>
      </c>
      <c r="G671" s="34">
        <v>4</v>
      </c>
      <c r="H671" s="34">
        <f t="shared" si="84"/>
        <v>483.93868714285713</v>
      </c>
      <c r="I671" s="35">
        <f t="shared" si="85"/>
        <v>1935.7547485714285</v>
      </c>
      <c r="J671" s="34">
        <v>0</v>
      </c>
      <c r="K671" s="35">
        <v>0</v>
      </c>
      <c r="L671" s="35">
        <v>0</v>
      </c>
      <c r="M671" s="35">
        <v>0</v>
      </c>
      <c r="N671" s="39" t="s">
        <v>0</v>
      </c>
      <c r="O671" s="213">
        <f>VLOOKUP(N671,'Reajuste Atual'!$L$19:$M$25,2,FALSE)</f>
        <v>3.1053999999999999</v>
      </c>
      <c r="Q671" s="34">
        <v>165.03</v>
      </c>
      <c r="R671" s="304">
        <f t="shared" si="73"/>
        <v>117.87857142857143</v>
      </c>
      <c r="S671" s="304">
        <f t="shared" si="74"/>
        <v>120.02181818181818</v>
      </c>
      <c r="T671" s="301">
        <f t="shared" si="75"/>
        <v>117.87857142857143</v>
      </c>
    </row>
    <row r="672" spans="1:20" s="31" customFormat="1" outlineLevel="1" x14ac:dyDescent="0.25">
      <c r="A672" s="3" t="s">
        <v>53241</v>
      </c>
      <c r="B672" s="191" t="s">
        <v>723</v>
      </c>
      <c r="C672" s="33" t="s">
        <v>53243</v>
      </c>
      <c r="D672" s="197"/>
      <c r="E672" s="32" t="s">
        <v>724</v>
      </c>
      <c r="F672" s="57" t="s">
        <v>43</v>
      </c>
      <c r="G672" s="34">
        <v>7</v>
      </c>
      <c r="H672" s="34">
        <f t="shared" si="84"/>
        <v>1143.0313328571428</v>
      </c>
      <c r="I672" s="35">
        <f t="shared" si="85"/>
        <v>8001.2193299999999</v>
      </c>
      <c r="J672" s="34">
        <v>6313.96</v>
      </c>
      <c r="K672" s="35">
        <v>32830.184466795261</v>
      </c>
      <c r="L672" s="35">
        <v>0</v>
      </c>
      <c r="M672" s="35">
        <v>0</v>
      </c>
      <c r="N672" s="39" t="s">
        <v>0</v>
      </c>
      <c r="O672" s="213">
        <f>VLOOKUP(N672,'Reajuste Atual'!$L$19:$M$25,2,FALSE)</f>
        <v>3.1053999999999999</v>
      </c>
      <c r="Q672" s="34">
        <v>389.79</v>
      </c>
      <c r="R672" s="304">
        <f t="shared" si="73"/>
        <v>278.42142857142858</v>
      </c>
      <c r="S672" s="304">
        <f t="shared" si="74"/>
        <v>283.48363636363638</v>
      </c>
      <c r="T672" s="301">
        <f t="shared" si="75"/>
        <v>278.42142857142858</v>
      </c>
    </row>
    <row r="673" spans="1:20" s="31" customFormat="1" ht="31.5" outlineLevel="1" x14ac:dyDescent="0.25">
      <c r="A673" s="3" t="s">
        <v>53241</v>
      </c>
      <c r="B673" s="191" t="s">
        <v>725</v>
      </c>
      <c r="C673" s="33" t="s">
        <v>53243</v>
      </c>
      <c r="D673" s="197"/>
      <c r="E673" s="32" t="s">
        <v>726</v>
      </c>
      <c r="F673" s="57" t="s">
        <v>43</v>
      </c>
      <c r="G673" s="34">
        <v>4</v>
      </c>
      <c r="H673" s="34">
        <f t="shared" si="84"/>
        <v>1299.7403157142858</v>
      </c>
      <c r="I673" s="35">
        <f t="shared" si="85"/>
        <v>5198.9612628571431</v>
      </c>
      <c r="J673" s="34">
        <v>4847.0600000000004</v>
      </c>
      <c r="K673" s="35">
        <v>29259.874624589305</v>
      </c>
      <c r="L673" s="35">
        <v>0</v>
      </c>
      <c r="M673" s="35">
        <v>0</v>
      </c>
      <c r="N673" s="39" t="s">
        <v>0</v>
      </c>
      <c r="O673" s="213">
        <f>VLOOKUP(N673,'Reajuste Atual'!$L$19:$M$25,2,FALSE)</f>
        <v>3.1053999999999999</v>
      </c>
      <c r="Q673" s="34">
        <v>443.23</v>
      </c>
      <c r="R673" s="304">
        <f t="shared" si="73"/>
        <v>316.59285714285716</v>
      </c>
      <c r="S673" s="304">
        <f t="shared" si="74"/>
        <v>322.34909090909093</v>
      </c>
      <c r="T673" s="301">
        <f t="shared" si="75"/>
        <v>316.59285714285716</v>
      </c>
    </row>
    <row r="674" spans="1:20" s="31" customFormat="1" outlineLevel="1" x14ac:dyDescent="0.25">
      <c r="A674" s="3" t="s">
        <v>53241</v>
      </c>
      <c r="B674" s="191" t="s">
        <v>727</v>
      </c>
      <c r="C674" s="33" t="s">
        <v>53243</v>
      </c>
      <c r="D674" s="197"/>
      <c r="E674" s="32" t="s">
        <v>728</v>
      </c>
      <c r="F674" s="57" t="s">
        <v>43</v>
      </c>
      <c r="G674" s="34">
        <v>4</v>
      </c>
      <c r="H674" s="34">
        <f t="shared" si="84"/>
        <v>861.89940571428588</v>
      </c>
      <c r="I674" s="35">
        <f t="shared" si="85"/>
        <v>3447.5976228571435</v>
      </c>
      <c r="J674" s="34">
        <v>4813.6000000000004</v>
      </c>
      <c r="K674" s="35">
        <v>34118.714157836774</v>
      </c>
      <c r="L674" s="35">
        <v>0</v>
      </c>
      <c r="M674" s="35">
        <v>0</v>
      </c>
      <c r="N674" s="39" t="s">
        <v>0</v>
      </c>
      <c r="O674" s="213">
        <f>VLOOKUP(N674,'Reajuste Atual'!$L$19:$M$25,2,FALSE)</f>
        <v>3.1053999999999999</v>
      </c>
      <c r="Q674" s="34">
        <v>293.92</v>
      </c>
      <c r="R674" s="304">
        <f t="shared" si="73"/>
        <v>209.94285714285718</v>
      </c>
      <c r="S674" s="304">
        <f t="shared" si="74"/>
        <v>213.76000000000002</v>
      </c>
      <c r="T674" s="301">
        <f t="shared" si="75"/>
        <v>209.94285714285718</v>
      </c>
    </row>
    <row r="675" spans="1:20" s="31" customFormat="1" outlineLevel="1" x14ac:dyDescent="0.25">
      <c r="A675" s="3" t="s">
        <v>53241</v>
      </c>
      <c r="B675" s="191" t="s">
        <v>729</v>
      </c>
      <c r="C675" s="33" t="s">
        <v>53243</v>
      </c>
      <c r="D675" s="197"/>
      <c r="E675" s="32" t="s">
        <v>730</v>
      </c>
      <c r="F675" s="57" t="s">
        <v>43</v>
      </c>
      <c r="G675" s="34">
        <v>4</v>
      </c>
      <c r="H675" s="34">
        <f t="shared" si="84"/>
        <v>1419.5886714285716</v>
      </c>
      <c r="I675" s="35">
        <f t="shared" si="85"/>
        <v>5678.3546857142865</v>
      </c>
      <c r="J675" s="34">
        <v>3552.6</v>
      </c>
      <c r="K675" s="35">
        <v>27066.318488451394</v>
      </c>
      <c r="L675" s="35">
        <v>0</v>
      </c>
      <c r="M675" s="35">
        <v>0</v>
      </c>
      <c r="N675" s="39" t="s">
        <v>0</v>
      </c>
      <c r="O675" s="213">
        <f>VLOOKUP(N675,'Reajuste Atual'!$L$19:$M$25,2,FALSE)</f>
        <v>3.1053999999999999</v>
      </c>
      <c r="Q675" s="34">
        <v>484.1</v>
      </c>
      <c r="R675" s="304">
        <f t="shared" si="73"/>
        <v>345.78571428571433</v>
      </c>
      <c r="S675" s="304">
        <f t="shared" si="74"/>
        <v>352.07272727272726</v>
      </c>
      <c r="T675" s="301">
        <f t="shared" si="75"/>
        <v>345.78571428571433</v>
      </c>
    </row>
    <row r="676" spans="1:20" s="31" customFormat="1" outlineLevel="1" x14ac:dyDescent="0.25">
      <c r="A676" s="3" t="s">
        <v>53241</v>
      </c>
      <c r="B676" s="191" t="s">
        <v>731</v>
      </c>
      <c r="C676" s="33" t="s">
        <v>53243</v>
      </c>
      <c r="D676" s="197"/>
      <c r="E676" s="32" t="s">
        <v>732</v>
      </c>
      <c r="F676" s="57" t="s">
        <v>43</v>
      </c>
      <c r="G676" s="34">
        <v>4</v>
      </c>
      <c r="H676" s="34">
        <f t="shared" si="84"/>
        <v>742.05105000000003</v>
      </c>
      <c r="I676" s="35">
        <f t="shared" si="85"/>
        <v>2968.2042000000001</v>
      </c>
      <c r="J676" s="34">
        <v>2162.1999999999998</v>
      </c>
      <c r="K676" s="35">
        <v>17517.307608953535</v>
      </c>
      <c r="L676" s="35">
        <v>0</v>
      </c>
      <c r="M676" s="35">
        <v>0</v>
      </c>
      <c r="N676" s="39" t="s">
        <v>0</v>
      </c>
      <c r="O676" s="213">
        <f>VLOOKUP(N676,'Reajuste Atual'!$L$19:$M$25,2,FALSE)</f>
        <v>3.1053999999999999</v>
      </c>
      <c r="Q676" s="34">
        <v>253.05</v>
      </c>
      <c r="R676" s="304">
        <f t="shared" si="73"/>
        <v>180.75000000000003</v>
      </c>
      <c r="S676" s="304">
        <f t="shared" si="74"/>
        <v>184.03636363636363</v>
      </c>
      <c r="T676" s="301">
        <f t="shared" si="75"/>
        <v>180.75000000000003</v>
      </c>
    </row>
    <row r="677" spans="1:20" s="31" customFormat="1" outlineLevel="1" x14ac:dyDescent="0.25">
      <c r="A677" s="3" t="s">
        <v>53241</v>
      </c>
      <c r="B677" s="191" t="s">
        <v>733</v>
      </c>
      <c r="C677" s="33" t="s">
        <v>53243</v>
      </c>
      <c r="D677" s="197"/>
      <c r="E677" s="32" t="s">
        <v>734</v>
      </c>
      <c r="F677" s="57" t="s">
        <v>43</v>
      </c>
      <c r="G677" s="34">
        <v>4</v>
      </c>
      <c r="H677" s="34">
        <f t="shared" ref="H677:H740" si="86">T677+(T677*O677)</f>
        <v>1684.5629171428573</v>
      </c>
      <c r="I677" s="35">
        <f t="shared" si="85"/>
        <v>6738.251668571429</v>
      </c>
      <c r="J677" s="34">
        <v>814</v>
      </c>
      <c r="K677" s="35">
        <v>8620.26</v>
      </c>
      <c r="L677" s="35">
        <v>0</v>
      </c>
      <c r="M677" s="35">
        <v>0</v>
      </c>
      <c r="N677" s="39" t="s">
        <v>0</v>
      </c>
      <c r="O677" s="213">
        <f>VLOOKUP(N677,'Reajuste Atual'!$L$19:$M$25,2,FALSE)</f>
        <v>3.1053999999999999</v>
      </c>
      <c r="Q677" s="34">
        <v>574.46</v>
      </c>
      <c r="R677" s="304">
        <f t="shared" si="73"/>
        <v>410.32857142857148</v>
      </c>
      <c r="S677" s="304">
        <f t="shared" si="74"/>
        <v>417.78909090909093</v>
      </c>
      <c r="T677" s="301">
        <f t="shared" si="75"/>
        <v>410.32857142857148</v>
      </c>
    </row>
    <row r="678" spans="1:20" s="31" customFormat="1" outlineLevel="1" x14ac:dyDescent="0.25">
      <c r="A678" s="3" t="s">
        <v>53241</v>
      </c>
      <c r="B678" s="191" t="s">
        <v>735</v>
      </c>
      <c r="C678" s="33" t="s">
        <v>53243</v>
      </c>
      <c r="D678" s="197"/>
      <c r="E678" s="32" t="s">
        <v>736</v>
      </c>
      <c r="F678" s="57" t="s">
        <v>43</v>
      </c>
      <c r="G678" s="34">
        <v>8</v>
      </c>
      <c r="H678" s="34">
        <f t="shared" si="86"/>
        <v>580.73815428571424</v>
      </c>
      <c r="I678" s="35">
        <f t="shared" si="85"/>
        <v>4645.905234285714</v>
      </c>
      <c r="J678" s="34">
        <v>1141.4000000000001</v>
      </c>
      <c r="K678" s="35">
        <v>14376.412837162943</v>
      </c>
      <c r="L678" s="35">
        <v>0</v>
      </c>
      <c r="M678" s="35">
        <v>0</v>
      </c>
      <c r="N678" s="39" t="s">
        <v>0</v>
      </c>
      <c r="O678" s="213">
        <f>VLOOKUP(N678,'Reajuste Atual'!$L$19:$M$25,2,FALSE)</f>
        <v>3.1053999999999999</v>
      </c>
      <c r="Q678" s="34">
        <v>198.04</v>
      </c>
      <c r="R678" s="304">
        <f t="shared" si="73"/>
        <v>141.45714285714286</v>
      </c>
      <c r="S678" s="304">
        <f t="shared" si="74"/>
        <v>144.02909090909091</v>
      </c>
      <c r="T678" s="301">
        <f t="shared" si="75"/>
        <v>141.45714285714286</v>
      </c>
    </row>
    <row r="679" spans="1:20" s="31" customFormat="1" outlineLevel="1" x14ac:dyDescent="0.25">
      <c r="A679" s="3" t="s">
        <v>53241</v>
      </c>
      <c r="B679" s="191" t="s">
        <v>737</v>
      </c>
      <c r="C679" s="33" t="s">
        <v>53243</v>
      </c>
      <c r="D679" s="197"/>
      <c r="E679" s="32" t="s">
        <v>738</v>
      </c>
      <c r="F679" s="57" t="s">
        <v>43</v>
      </c>
      <c r="G679" s="34">
        <v>4</v>
      </c>
      <c r="H679" s="34">
        <f t="shared" si="86"/>
        <v>3894.3824399999999</v>
      </c>
      <c r="I679" s="35">
        <f t="shared" si="85"/>
        <v>15577.529759999999</v>
      </c>
      <c r="J679" s="34">
        <v>1237.4000000000001</v>
      </c>
      <c r="K679" s="35">
        <v>16638.672114183213</v>
      </c>
      <c r="L679" s="35">
        <v>0</v>
      </c>
      <c r="M679" s="35">
        <v>0</v>
      </c>
      <c r="N679" s="39" t="s">
        <v>0</v>
      </c>
      <c r="O679" s="213">
        <f>VLOOKUP(N679,'Reajuste Atual'!$L$19:$M$25,2,FALSE)</f>
        <v>3.1053999999999999</v>
      </c>
      <c r="Q679" s="34">
        <v>1328.04</v>
      </c>
      <c r="R679" s="304">
        <f t="shared" si="73"/>
        <v>948.6</v>
      </c>
      <c r="S679" s="304">
        <f t="shared" si="74"/>
        <v>965.84727272727275</v>
      </c>
      <c r="T679" s="301">
        <f t="shared" si="75"/>
        <v>948.6</v>
      </c>
    </row>
    <row r="680" spans="1:20" s="31" customFormat="1" outlineLevel="1" x14ac:dyDescent="0.25">
      <c r="A680" s="3" t="s">
        <v>53241</v>
      </c>
      <c r="B680" s="191" t="s">
        <v>739</v>
      </c>
      <c r="C680" s="33" t="s">
        <v>53243</v>
      </c>
      <c r="D680" s="197"/>
      <c r="E680" s="32" t="s">
        <v>740</v>
      </c>
      <c r="F680" s="57" t="s">
        <v>43</v>
      </c>
      <c r="G680" s="34">
        <v>4</v>
      </c>
      <c r="H680" s="34">
        <f t="shared" si="86"/>
        <v>520.79931428571433</v>
      </c>
      <c r="I680" s="35">
        <f t="shared" si="85"/>
        <v>2083.1972571428573</v>
      </c>
      <c r="J680" s="34">
        <v>1661.85</v>
      </c>
      <c r="K680" s="35">
        <v>25157.321137608611</v>
      </c>
      <c r="L680" s="35">
        <v>0</v>
      </c>
      <c r="M680" s="35">
        <v>0</v>
      </c>
      <c r="N680" s="39" t="s">
        <v>0</v>
      </c>
      <c r="O680" s="213">
        <f>VLOOKUP(N680,'Reajuste Atual'!$L$19:$M$25,2,FALSE)</f>
        <v>3.1053999999999999</v>
      </c>
      <c r="Q680" s="34">
        <v>177.6</v>
      </c>
      <c r="R680" s="304">
        <f t="shared" si="73"/>
        <v>126.85714285714286</v>
      </c>
      <c r="S680" s="304">
        <f t="shared" si="74"/>
        <v>129.16363636363636</v>
      </c>
      <c r="T680" s="301">
        <f t="shared" si="75"/>
        <v>126.85714285714286</v>
      </c>
    </row>
    <row r="681" spans="1:20" s="31" customFormat="1" outlineLevel="1" x14ac:dyDescent="0.25">
      <c r="A681" s="3" t="s">
        <v>53241</v>
      </c>
      <c r="B681" s="191" t="s">
        <v>741</v>
      </c>
      <c r="C681" s="33" t="s">
        <v>53243</v>
      </c>
      <c r="D681" s="197"/>
      <c r="E681" s="32" t="s">
        <v>742</v>
      </c>
      <c r="F681" s="57" t="s">
        <v>43</v>
      </c>
      <c r="G681" s="34">
        <v>4</v>
      </c>
      <c r="H681" s="34">
        <f t="shared" si="86"/>
        <v>1520.9627271428571</v>
      </c>
      <c r="I681" s="35">
        <f t="shared" si="85"/>
        <v>6083.8509085714286</v>
      </c>
      <c r="J681" s="34">
        <v>1060</v>
      </c>
      <c r="K681" s="35">
        <v>18698.400000000001</v>
      </c>
      <c r="L681" s="35">
        <v>0</v>
      </c>
      <c r="M681" s="35">
        <v>0</v>
      </c>
      <c r="N681" s="39" t="s">
        <v>0</v>
      </c>
      <c r="O681" s="213">
        <f>VLOOKUP(N681,'Reajuste Atual'!$L$19:$M$25,2,FALSE)</f>
        <v>3.1053999999999999</v>
      </c>
      <c r="Q681" s="34">
        <v>518.66999999999996</v>
      </c>
      <c r="R681" s="304">
        <f t="shared" si="73"/>
        <v>370.4785714285714</v>
      </c>
      <c r="S681" s="304">
        <f t="shared" si="74"/>
        <v>377.21454545454543</v>
      </c>
      <c r="T681" s="301">
        <f t="shared" si="75"/>
        <v>370.4785714285714</v>
      </c>
    </row>
    <row r="682" spans="1:20" s="31" customFormat="1" outlineLevel="1" x14ac:dyDescent="0.25">
      <c r="A682" s="3" t="s">
        <v>53241</v>
      </c>
      <c r="B682" s="191" t="s">
        <v>743</v>
      </c>
      <c r="C682" s="33" t="s">
        <v>53243</v>
      </c>
      <c r="D682" s="197"/>
      <c r="E682" s="32" t="s">
        <v>745</v>
      </c>
      <c r="F682" s="57" t="s">
        <v>43</v>
      </c>
      <c r="G682" s="34">
        <v>4</v>
      </c>
      <c r="H682" s="34">
        <f t="shared" si="86"/>
        <v>1419.5886714285716</v>
      </c>
      <c r="I682" s="35">
        <f t="shared" si="85"/>
        <v>5678.3546857142865</v>
      </c>
      <c r="J682" s="34">
        <v>0</v>
      </c>
      <c r="K682" s="35">
        <v>0</v>
      </c>
      <c r="L682" s="35">
        <v>0</v>
      </c>
      <c r="M682" s="35">
        <v>0</v>
      </c>
      <c r="N682" s="39" t="s">
        <v>0</v>
      </c>
      <c r="O682" s="213">
        <f>VLOOKUP(N682,'Reajuste Atual'!$L$19:$M$25,2,FALSE)</f>
        <v>3.1053999999999999</v>
      </c>
      <c r="Q682" s="34">
        <v>484.1</v>
      </c>
      <c r="R682" s="304">
        <f t="shared" si="73"/>
        <v>345.78571428571433</v>
      </c>
      <c r="S682" s="304">
        <f t="shared" si="74"/>
        <v>352.07272727272726</v>
      </c>
      <c r="T682" s="301">
        <f t="shared" si="75"/>
        <v>345.78571428571433</v>
      </c>
    </row>
    <row r="683" spans="1:20" s="31" customFormat="1" outlineLevel="1" x14ac:dyDescent="0.25">
      <c r="A683" s="3" t="s">
        <v>53241</v>
      </c>
      <c r="B683" s="191" t="s">
        <v>744</v>
      </c>
      <c r="C683" s="33" t="s">
        <v>53243</v>
      </c>
      <c r="D683" s="197"/>
      <c r="E683" s="32" t="s">
        <v>747</v>
      </c>
      <c r="F683" s="57" t="s">
        <v>43</v>
      </c>
      <c r="G683" s="34">
        <v>4</v>
      </c>
      <c r="H683" s="34">
        <f t="shared" si="86"/>
        <v>1949.6251357142858</v>
      </c>
      <c r="I683" s="35">
        <f t="shared" si="85"/>
        <v>7798.500542857143</v>
      </c>
      <c r="J683" s="34">
        <v>1</v>
      </c>
      <c r="K683" s="35">
        <v>67.209204122495876</v>
      </c>
      <c r="L683" s="35">
        <v>0</v>
      </c>
      <c r="M683" s="35">
        <v>0</v>
      </c>
      <c r="N683" s="39" t="s">
        <v>0</v>
      </c>
      <c r="O683" s="213">
        <f>VLOOKUP(N683,'Reajuste Atual'!$L$19:$M$25,2,FALSE)</f>
        <v>3.1053999999999999</v>
      </c>
      <c r="Q683" s="34">
        <v>664.85</v>
      </c>
      <c r="R683" s="304">
        <f t="shared" si="73"/>
        <v>474.89285714285717</v>
      </c>
      <c r="S683" s="304">
        <f t="shared" si="74"/>
        <v>483.52727272727276</v>
      </c>
      <c r="T683" s="301">
        <f t="shared" si="75"/>
        <v>474.89285714285717</v>
      </c>
    </row>
    <row r="684" spans="1:20" s="31" customFormat="1" outlineLevel="1" x14ac:dyDescent="0.25">
      <c r="A684" s="3" t="s">
        <v>53241</v>
      </c>
      <c r="B684" s="191" t="s">
        <v>746</v>
      </c>
      <c r="C684" s="33" t="s">
        <v>53243</v>
      </c>
      <c r="D684" s="197"/>
      <c r="E684" s="32" t="s">
        <v>749</v>
      </c>
      <c r="F684" s="57" t="s">
        <v>43</v>
      </c>
      <c r="G684" s="34">
        <v>12</v>
      </c>
      <c r="H684" s="34">
        <f t="shared" si="86"/>
        <v>548.45211571428581</v>
      </c>
      <c r="I684" s="35">
        <f t="shared" si="85"/>
        <v>6581.4253885714297</v>
      </c>
      <c r="J684" s="34">
        <v>0</v>
      </c>
      <c r="K684" s="35">
        <v>0</v>
      </c>
      <c r="L684" s="35">
        <v>0</v>
      </c>
      <c r="M684" s="35">
        <v>0</v>
      </c>
      <c r="N684" s="39" t="s">
        <v>0</v>
      </c>
      <c r="O684" s="213">
        <f>VLOOKUP(N684,'Reajuste Atual'!$L$19:$M$25,2,FALSE)</f>
        <v>3.1053999999999999</v>
      </c>
      <c r="Q684" s="34">
        <v>187.03</v>
      </c>
      <c r="R684" s="304">
        <f t="shared" si="73"/>
        <v>133.59285714285716</v>
      </c>
      <c r="S684" s="304">
        <f t="shared" si="74"/>
        <v>136.02181818181819</v>
      </c>
      <c r="T684" s="301">
        <f t="shared" si="75"/>
        <v>133.59285714285716</v>
      </c>
    </row>
    <row r="685" spans="1:20" s="31" customFormat="1" outlineLevel="1" x14ac:dyDescent="0.25">
      <c r="A685" s="3" t="s">
        <v>53241</v>
      </c>
      <c r="B685" s="191" t="s">
        <v>748</v>
      </c>
      <c r="C685" s="33" t="s">
        <v>53243</v>
      </c>
      <c r="D685" s="197"/>
      <c r="E685" s="32" t="s">
        <v>751</v>
      </c>
      <c r="F685" s="57" t="s">
        <v>43</v>
      </c>
      <c r="G685" s="34">
        <v>4</v>
      </c>
      <c r="H685" s="34">
        <f t="shared" si="86"/>
        <v>2239.9942128571429</v>
      </c>
      <c r="I685" s="35">
        <f t="shared" si="85"/>
        <v>8959.9768514285715</v>
      </c>
      <c r="J685" s="34">
        <v>2</v>
      </c>
      <c r="K685" s="35">
        <v>275.48</v>
      </c>
      <c r="L685" s="35">
        <v>0</v>
      </c>
      <c r="M685" s="35">
        <v>0</v>
      </c>
      <c r="N685" s="39" t="s">
        <v>0</v>
      </c>
      <c r="O685" s="213">
        <f>VLOOKUP(N685,'Reajuste Atual'!$L$19:$M$25,2,FALSE)</f>
        <v>3.1053999999999999</v>
      </c>
      <c r="Q685" s="34">
        <v>763.87</v>
      </c>
      <c r="R685" s="304">
        <f t="shared" si="73"/>
        <v>545.62142857142862</v>
      </c>
      <c r="S685" s="304">
        <f t="shared" si="74"/>
        <v>555.54181818181814</v>
      </c>
      <c r="T685" s="301">
        <f t="shared" si="75"/>
        <v>545.62142857142862</v>
      </c>
    </row>
    <row r="686" spans="1:20" s="31" customFormat="1" outlineLevel="1" x14ac:dyDescent="0.25">
      <c r="A686" s="3" t="s">
        <v>53241</v>
      </c>
      <c r="B686" s="191" t="s">
        <v>750</v>
      </c>
      <c r="C686" s="33" t="s">
        <v>53243</v>
      </c>
      <c r="D686" s="197"/>
      <c r="E686" s="32" t="s">
        <v>753</v>
      </c>
      <c r="F686" s="57" t="s">
        <v>43</v>
      </c>
      <c r="G686" s="34">
        <v>4</v>
      </c>
      <c r="H686" s="34">
        <f t="shared" si="86"/>
        <v>133.66009428571428</v>
      </c>
      <c r="I686" s="35">
        <f t="shared" si="85"/>
        <v>534.64037714285712</v>
      </c>
      <c r="J686" s="34">
        <v>7</v>
      </c>
      <c r="K686" s="35">
        <v>741.72</v>
      </c>
      <c r="L686" s="35">
        <v>0</v>
      </c>
      <c r="M686" s="35">
        <v>0</v>
      </c>
      <c r="N686" s="39" t="s">
        <v>0</v>
      </c>
      <c r="O686" s="213">
        <f>VLOOKUP(N686,'Reajuste Atual'!$L$19:$M$25,2,FALSE)</f>
        <v>3.1053999999999999</v>
      </c>
      <c r="Q686" s="34">
        <v>45.58</v>
      </c>
      <c r="R686" s="304">
        <f t="shared" si="73"/>
        <v>32.557142857142857</v>
      </c>
      <c r="S686" s="304">
        <f t="shared" si="74"/>
        <v>33.149090909090908</v>
      </c>
      <c r="T686" s="301">
        <f t="shared" si="75"/>
        <v>32.557142857142857</v>
      </c>
    </row>
    <row r="687" spans="1:20" s="31" customFormat="1" outlineLevel="1" x14ac:dyDescent="0.25">
      <c r="A687" s="3" t="s">
        <v>53241</v>
      </c>
      <c r="B687" s="191" t="s">
        <v>752</v>
      </c>
      <c r="C687" s="33" t="s">
        <v>53243</v>
      </c>
      <c r="D687" s="197"/>
      <c r="E687" s="32" t="s">
        <v>755</v>
      </c>
      <c r="F687" s="57" t="s">
        <v>43</v>
      </c>
      <c r="G687" s="34">
        <v>4</v>
      </c>
      <c r="H687" s="34">
        <f t="shared" si="86"/>
        <v>271.92410142857148</v>
      </c>
      <c r="I687" s="35">
        <f t="shared" si="85"/>
        <v>1087.6964057142859</v>
      </c>
      <c r="J687" s="34">
        <v>2</v>
      </c>
      <c r="K687" s="35">
        <v>289.62</v>
      </c>
      <c r="L687" s="35">
        <v>0</v>
      </c>
      <c r="M687" s="35">
        <v>0</v>
      </c>
      <c r="N687" s="39" t="s">
        <v>0</v>
      </c>
      <c r="O687" s="213">
        <f>VLOOKUP(N687,'Reajuste Atual'!$L$19:$M$25,2,FALSE)</f>
        <v>3.1053999999999999</v>
      </c>
      <c r="Q687" s="34">
        <v>92.73</v>
      </c>
      <c r="R687" s="304">
        <f t="shared" si="73"/>
        <v>66.235714285714295</v>
      </c>
      <c r="S687" s="304">
        <f t="shared" si="74"/>
        <v>67.44</v>
      </c>
      <c r="T687" s="301">
        <f t="shared" si="75"/>
        <v>66.235714285714295</v>
      </c>
    </row>
    <row r="688" spans="1:20" s="31" customFormat="1" outlineLevel="1" x14ac:dyDescent="0.25">
      <c r="A688" s="3" t="s">
        <v>53241</v>
      </c>
      <c r="B688" s="191" t="s">
        <v>754</v>
      </c>
      <c r="C688" s="33" t="s">
        <v>53243</v>
      </c>
      <c r="D688" s="197"/>
      <c r="E688" s="32" t="s">
        <v>757</v>
      </c>
      <c r="F688" s="57" t="s">
        <v>43</v>
      </c>
      <c r="G688" s="34">
        <v>4</v>
      </c>
      <c r="H688" s="34">
        <f t="shared" si="86"/>
        <v>2836.8314</v>
      </c>
      <c r="I688" s="35">
        <f t="shared" si="85"/>
        <v>11347.3256</v>
      </c>
      <c r="J688" s="34">
        <v>80.093519999999998</v>
      </c>
      <c r="K688" s="35">
        <v>21750.196291199998</v>
      </c>
      <c r="L688" s="35">
        <v>0</v>
      </c>
      <c r="M688" s="35">
        <v>0</v>
      </c>
      <c r="N688" s="39" t="s">
        <v>0</v>
      </c>
      <c r="O688" s="213">
        <f>VLOOKUP(N688,'Reajuste Atual'!$L$19:$M$25,2,FALSE)</f>
        <v>3.1053999999999999</v>
      </c>
      <c r="Q688" s="34">
        <v>967.4</v>
      </c>
      <c r="R688" s="304">
        <f t="shared" si="73"/>
        <v>691</v>
      </c>
      <c r="S688" s="304">
        <f t="shared" si="74"/>
        <v>703.56363636363631</v>
      </c>
      <c r="T688" s="301">
        <f t="shared" si="75"/>
        <v>691</v>
      </c>
    </row>
    <row r="689" spans="1:20" s="31" customFormat="1" outlineLevel="1" x14ac:dyDescent="0.25">
      <c r="A689" s="3" t="s">
        <v>53241</v>
      </c>
      <c r="B689" s="191" t="s">
        <v>756</v>
      </c>
      <c r="C689" s="33" t="s">
        <v>53243</v>
      </c>
      <c r="D689" s="197"/>
      <c r="E689" s="32" t="s">
        <v>759</v>
      </c>
      <c r="F689" s="57" t="s">
        <v>43</v>
      </c>
      <c r="G689" s="34">
        <v>8</v>
      </c>
      <c r="H689" s="34">
        <f t="shared" si="86"/>
        <v>112.86917571428573</v>
      </c>
      <c r="I689" s="35">
        <f t="shared" si="85"/>
        <v>902.95340571428585</v>
      </c>
      <c r="J689" s="34">
        <v>5892.0474000000004</v>
      </c>
      <c r="K689" s="35">
        <v>77088.65857234053</v>
      </c>
      <c r="L689" s="35">
        <v>0</v>
      </c>
      <c r="M689" s="35">
        <v>0</v>
      </c>
      <c r="N689" s="39" t="s">
        <v>0</v>
      </c>
      <c r="O689" s="213">
        <f>VLOOKUP(N689,'Reajuste Atual'!$L$19:$M$25,2,FALSE)</f>
        <v>3.1053999999999999</v>
      </c>
      <c r="Q689" s="34">
        <v>38.49</v>
      </c>
      <c r="R689" s="304">
        <f t="shared" si="73"/>
        <v>27.492857142857147</v>
      </c>
      <c r="S689" s="304">
        <f t="shared" si="74"/>
        <v>27.992727272727276</v>
      </c>
      <c r="T689" s="301">
        <f t="shared" si="75"/>
        <v>27.492857142857147</v>
      </c>
    </row>
    <row r="690" spans="1:20" s="31" customFormat="1" outlineLevel="1" x14ac:dyDescent="0.25">
      <c r="A690" s="3" t="s">
        <v>53241</v>
      </c>
      <c r="B690" s="191" t="s">
        <v>758</v>
      </c>
      <c r="C690" s="33" t="s">
        <v>53243</v>
      </c>
      <c r="D690" s="197"/>
      <c r="E690" s="32" t="s">
        <v>761</v>
      </c>
      <c r="F690" s="57" t="s">
        <v>43</v>
      </c>
      <c r="G690" s="34">
        <v>4</v>
      </c>
      <c r="H690" s="34">
        <f t="shared" si="86"/>
        <v>1795.2034471428574</v>
      </c>
      <c r="I690" s="35">
        <f t="shared" si="85"/>
        <v>7180.8137885714295</v>
      </c>
      <c r="J690" s="34">
        <v>5892.4374000000007</v>
      </c>
      <c r="K690" s="35">
        <v>51427.522767542556</v>
      </c>
      <c r="L690" s="35">
        <v>0</v>
      </c>
      <c r="M690" s="35">
        <v>0</v>
      </c>
      <c r="N690" s="39" t="s">
        <v>0</v>
      </c>
      <c r="O690" s="213">
        <f>VLOOKUP(N690,'Reajuste Atual'!$L$19:$M$25,2,FALSE)</f>
        <v>3.1053999999999999</v>
      </c>
      <c r="Q690" s="34">
        <v>612.19000000000005</v>
      </c>
      <c r="R690" s="304">
        <f t="shared" si="73"/>
        <v>437.27857142857147</v>
      </c>
      <c r="S690" s="304">
        <f t="shared" si="74"/>
        <v>445.22909090909093</v>
      </c>
      <c r="T690" s="301">
        <f t="shared" si="75"/>
        <v>437.27857142857147</v>
      </c>
    </row>
    <row r="691" spans="1:20" s="31" customFormat="1" outlineLevel="1" x14ac:dyDescent="0.25">
      <c r="A691" s="3" t="s">
        <v>53241</v>
      </c>
      <c r="B691" s="191" t="s">
        <v>760</v>
      </c>
      <c r="C691" s="33" t="s">
        <v>53243</v>
      </c>
      <c r="D691" s="197"/>
      <c r="E691" s="32" t="s">
        <v>763</v>
      </c>
      <c r="F691" s="57" t="s">
        <v>43</v>
      </c>
      <c r="G691" s="34">
        <v>4</v>
      </c>
      <c r="H691" s="34">
        <f t="shared" si="86"/>
        <v>907.99718285714289</v>
      </c>
      <c r="I691" s="35">
        <f t="shared" si="85"/>
        <v>3631.9887314285716</v>
      </c>
      <c r="J691" s="34">
        <v>0</v>
      </c>
      <c r="K691" s="35">
        <v>0</v>
      </c>
      <c r="L691" s="35">
        <v>0</v>
      </c>
      <c r="M691" s="35">
        <v>0</v>
      </c>
      <c r="N691" s="39" t="s">
        <v>0</v>
      </c>
      <c r="O691" s="213">
        <f>VLOOKUP(N691,'Reajuste Atual'!$L$19:$M$25,2,FALSE)</f>
        <v>3.1053999999999999</v>
      </c>
      <c r="Q691" s="34">
        <v>309.64</v>
      </c>
      <c r="R691" s="304">
        <f t="shared" si="73"/>
        <v>221.17142857142858</v>
      </c>
      <c r="S691" s="304">
        <f t="shared" si="74"/>
        <v>225.19272727272727</v>
      </c>
      <c r="T691" s="301">
        <f t="shared" si="75"/>
        <v>221.17142857142858</v>
      </c>
    </row>
    <row r="692" spans="1:20" s="31" customFormat="1" outlineLevel="1" x14ac:dyDescent="0.25">
      <c r="A692" s="3" t="s">
        <v>53241</v>
      </c>
      <c r="B692" s="191" t="s">
        <v>762</v>
      </c>
      <c r="C692" s="33" t="s">
        <v>53243</v>
      </c>
      <c r="D692" s="197"/>
      <c r="E692" s="32" t="s">
        <v>765</v>
      </c>
      <c r="F692" s="57" t="s">
        <v>43</v>
      </c>
      <c r="G692" s="34">
        <v>4</v>
      </c>
      <c r="H692" s="34">
        <f t="shared" si="86"/>
        <v>576.13424142857139</v>
      </c>
      <c r="I692" s="35">
        <f t="shared" si="85"/>
        <v>2304.5369657142855</v>
      </c>
      <c r="J692" s="34">
        <v>2.7240000000000002</v>
      </c>
      <c r="K692" s="35">
        <v>167.52119913260532</v>
      </c>
      <c r="L692" s="35">
        <v>0</v>
      </c>
      <c r="M692" s="35">
        <v>0</v>
      </c>
      <c r="N692" s="39" t="s">
        <v>0</v>
      </c>
      <c r="O692" s="213">
        <f>VLOOKUP(N692,'Reajuste Atual'!$L$19:$M$25,2,FALSE)</f>
        <v>3.1053999999999999</v>
      </c>
      <c r="Q692" s="34">
        <v>196.47</v>
      </c>
      <c r="R692" s="304">
        <f t="shared" si="73"/>
        <v>140.33571428571429</v>
      </c>
      <c r="S692" s="304">
        <f t="shared" si="74"/>
        <v>142.88727272727272</v>
      </c>
      <c r="T692" s="301">
        <f t="shared" si="75"/>
        <v>140.33571428571429</v>
      </c>
    </row>
    <row r="693" spans="1:20" s="31" customFormat="1" outlineLevel="1" x14ac:dyDescent="0.25">
      <c r="A693" s="3" t="s">
        <v>53241</v>
      </c>
      <c r="B693" s="191" t="s">
        <v>764</v>
      </c>
      <c r="C693" s="33" t="s">
        <v>53243</v>
      </c>
      <c r="D693" s="197"/>
      <c r="E693" s="32" t="s">
        <v>767</v>
      </c>
      <c r="F693" s="57" t="s">
        <v>43</v>
      </c>
      <c r="G693" s="34">
        <v>12</v>
      </c>
      <c r="H693" s="34">
        <f t="shared" si="86"/>
        <v>299.57690285714284</v>
      </c>
      <c r="I693" s="35">
        <f t="shared" si="85"/>
        <v>3594.9228342857141</v>
      </c>
      <c r="J693" s="34">
        <v>25410.459082765621</v>
      </c>
      <c r="K693" s="35">
        <v>29222.027945180464</v>
      </c>
      <c r="L693" s="35">
        <v>0</v>
      </c>
      <c r="M693" s="35">
        <v>0</v>
      </c>
      <c r="N693" s="39" t="s">
        <v>0</v>
      </c>
      <c r="O693" s="213">
        <f>VLOOKUP(N693,'Reajuste Atual'!$L$19:$M$25,2,FALSE)</f>
        <v>3.1053999999999999</v>
      </c>
      <c r="Q693" s="34">
        <v>102.16</v>
      </c>
      <c r="R693" s="304">
        <f t="shared" si="73"/>
        <v>72.971428571428575</v>
      </c>
      <c r="S693" s="304">
        <f t="shared" si="74"/>
        <v>74.298181818181817</v>
      </c>
      <c r="T693" s="301">
        <f t="shared" si="75"/>
        <v>72.971428571428575</v>
      </c>
    </row>
    <row r="694" spans="1:20" s="31" customFormat="1" outlineLevel="1" x14ac:dyDescent="0.25">
      <c r="A694" s="3" t="s">
        <v>53241</v>
      </c>
      <c r="B694" s="191" t="s">
        <v>766</v>
      </c>
      <c r="C694" s="33" t="s">
        <v>53243</v>
      </c>
      <c r="D694" s="197"/>
      <c r="E694" s="32" t="s">
        <v>769</v>
      </c>
      <c r="F694" s="57" t="s">
        <v>43</v>
      </c>
      <c r="G694" s="34">
        <v>4</v>
      </c>
      <c r="H694" s="34">
        <f t="shared" si="86"/>
        <v>196.15014714285715</v>
      </c>
      <c r="I694" s="35">
        <f t="shared" si="85"/>
        <v>784.6005885714286</v>
      </c>
      <c r="J694" s="34">
        <v>4707.1523681195567</v>
      </c>
      <c r="K694" s="35">
        <v>26077.624119382344</v>
      </c>
      <c r="L694" s="35">
        <v>0</v>
      </c>
      <c r="M694" s="35">
        <v>0</v>
      </c>
      <c r="N694" s="39" t="s">
        <v>0</v>
      </c>
      <c r="O694" s="213">
        <f>VLOOKUP(N694,'Reajuste Atual'!$L$19:$M$25,2,FALSE)</f>
        <v>3.1053999999999999</v>
      </c>
      <c r="Q694" s="34">
        <v>66.89</v>
      </c>
      <c r="R694" s="304">
        <f t="shared" si="73"/>
        <v>47.778571428571432</v>
      </c>
      <c r="S694" s="304">
        <f t="shared" si="74"/>
        <v>48.647272727272728</v>
      </c>
      <c r="T694" s="301">
        <f t="shared" si="75"/>
        <v>47.778571428571432</v>
      </c>
    </row>
    <row r="695" spans="1:20" s="31" customFormat="1" outlineLevel="1" x14ac:dyDescent="0.25">
      <c r="A695" s="3" t="s">
        <v>53241</v>
      </c>
      <c r="B695" s="191" t="s">
        <v>768</v>
      </c>
      <c r="C695" s="33" t="s">
        <v>53243</v>
      </c>
      <c r="D695" s="197"/>
      <c r="E695" s="32" t="s">
        <v>771</v>
      </c>
      <c r="F695" s="57" t="s">
        <v>43</v>
      </c>
      <c r="G695" s="34">
        <v>4</v>
      </c>
      <c r="H695" s="34">
        <f t="shared" si="86"/>
        <v>78.32516714285714</v>
      </c>
      <c r="I695" s="35">
        <f t="shared" si="85"/>
        <v>313.30066857142856</v>
      </c>
      <c r="J695" s="34">
        <v>1111.7634999999998</v>
      </c>
      <c r="K695" s="35">
        <v>6570.5222849999991</v>
      </c>
      <c r="L695" s="35">
        <v>0</v>
      </c>
      <c r="M695" s="35">
        <v>0</v>
      </c>
      <c r="N695" s="39" t="s">
        <v>0</v>
      </c>
      <c r="O695" s="213">
        <f>VLOOKUP(N695,'Reajuste Atual'!$L$19:$M$25,2,FALSE)</f>
        <v>3.1053999999999999</v>
      </c>
      <c r="Q695" s="34">
        <v>26.71</v>
      </c>
      <c r="R695" s="304">
        <f t="shared" si="73"/>
        <v>19.078571428571429</v>
      </c>
      <c r="S695" s="304">
        <f t="shared" si="74"/>
        <v>19.425454545454546</v>
      </c>
      <c r="T695" s="301">
        <f t="shared" si="75"/>
        <v>19.078571428571429</v>
      </c>
    </row>
    <row r="696" spans="1:20" s="31" customFormat="1" outlineLevel="1" x14ac:dyDescent="0.25">
      <c r="A696" s="3" t="s">
        <v>53241</v>
      </c>
      <c r="B696" s="191" t="s">
        <v>770</v>
      </c>
      <c r="C696" s="33" t="s">
        <v>53243</v>
      </c>
      <c r="D696" s="197"/>
      <c r="E696" s="32" t="s">
        <v>773</v>
      </c>
      <c r="F696" s="57" t="s">
        <v>43</v>
      </c>
      <c r="G696" s="34">
        <v>4</v>
      </c>
      <c r="H696" s="34">
        <f t="shared" si="86"/>
        <v>29.910771428571426</v>
      </c>
      <c r="I696" s="35">
        <f t="shared" si="85"/>
        <v>119.6430857142857</v>
      </c>
      <c r="J696" s="34">
        <v>0</v>
      </c>
      <c r="K696" s="35">
        <v>0</v>
      </c>
      <c r="L696" s="35">
        <v>0</v>
      </c>
      <c r="M696" s="35">
        <v>0</v>
      </c>
      <c r="N696" s="39" t="s">
        <v>0</v>
      </c>
      <c r="O696" s="213">
        <f>VLOOKUP(N696,'Reajuste Atual'!$L$19:$M$25,2,FALSE)</f>
        <v>3.1053999999999999</v>
      </c>
      <c r="Q696" s="34">
        <v>10.199999999999999</v>
      </c>
      <c r="R696" s="304">
        <f t="shared" si="73"/>
        <v>7.2857142857142856</v>
      </c>
      <c r="S696" s="304">
        <f t="shared" si="74"/>
        <v>7.418181818181818</v>
      </c>
      <c r="T696" s="301">
        <f t="shared" si="75"/>
        <v>7.2857142857142856</v>
      </c>
    </row>
    <row r="697" spans="1:20" s="31" customFormat="1" outlineLevel="1" x14ac:dyDescent="0.25">
      <c r="A697" s="3" t="s">
        <v>53241</v>
      </c>
      <c r="B697" s="191" t="s">
        <v>772</v>
      </c>
      <c r="C697" s="33" t="s">
        <v>53243</v>
      </c>
      <c r="D697" s="197"/>
      <c r="E697" s="32" t="s">
        <v>775</v>
      </c>
      <c r="F697" s="57" t="s">
        <v>43</v>
      </c>
      <c r="G697" s="34">
        <v>12</v>
      </c>
      <c r="H697" s="34">
        <f t="shared" si="86"/>
        <v>48.35574714285714</v>
      </c>
      <c r="I697" s="35">
        <f t="shared" si="85"/>
        <v>580.26896571428574</v>
      </c>
      <c r="J697" s="34">
        <v>0</v>
      </c>
      <c r="K697" s="35">
        <v>0</v>
      </c>
      <c r="L697" s="35">
        <v>0</v>
      </c>
      <c r="M697" s="35">
        <v>0</v>
      </c>
      <c r="N697" s="39" t="s">
        <v>0</v>
      </c>
      <c r="O697" s="213">
        <f>VLOOKUP(N697,'Reajuste Atual'!$L$19:$M$25,2,FALSE)</f>
        <v>3.1053999999999999</v>
      </c>
      <c r="Q697" s="34">
        <v>16.489999999999998</v>
      </c>
      <c r="R697" s="304">
        <f t="shared" si="73"/>
        <v>11.778571428571428</v>
      </c>
      <c r="S697" s="304">
        <f t="shared" si="74"/>
        <v>11.992727272727272</v>
      </c>
      <c r="T697" s="301">
        <f t="shared" si="75"/>
        <v>11.778571428571428</v>
      </c>
    </row>
    <row r="698" spans="1:20" s="31" customFormat="1" outlineLevel="1" x14ac:dyDescent="0.25">
      <c r="A698" s="3" t="s">
        <v>53241</v>
      </c>
      <c r="B698" s="191" t="s">
        <v>774</v>
      </c>
      <c r="C698" s="33" t="s">
        <v>53243</v>
      </c>
      <c r="D698" s="197"/>
      <c r="E698" s="32" t="s">
        <v>777</v>
      </c>
      <c r="F698" s="57" t="s">
        <v>43</v>
      </c>
      <c r="G698" s="34">
        <v>4</v>
      </c>
      <c r="H698" s="34">
        <f t="shared" si="86"/>
        <v>78.32516714285714</v>
      </c>
      <c r="I698" s="35">
        <f t="shared" si="85"/>
        <v>313.30066857142856</v>
      </c>
      <c r="J698" s="34">
        <v>0</v>
      </c>
      <c r="K698" s="35">
        <v>0</v>
      </c>
      <c r="L698" s="35">
        <v>0</v>
      </c>
      <c r="M698" s="35">
        <v>0</v>
      </c>
      <c r="N698" s="39" t="s">
        <v>0</v>
      </c>
      <c r="O698" s="213">
        <f>VLOOKUP(N698,'Reajuste Atual'!$L$19:$M$25,2,FALSE)</f>
        <v>3.1053999999999999</v>
      </c>
      <c r="Q698" s="34">
        <v>26.71</v>
      </c>
      <c r="R698" s="304">
        <f t="shared" si="73"/>
        <v>19.078571428571429</v>
      </c>
      <c r="S698" s="304">
        <f t="shared" si="74"/>
        <v>19.425454545454546</v>
      </c>
      <c r="T698" s="301">
        <f t="shared" si="75"/>
        <v>19.078571428571429</v>
      </c>
    </row>
    <row r="699" spans="1:20" s="31" customFormat="1" outlineLevel="1" x14ac:dyDescent="0.25">
      <c r="A699" s="3" t="s">
        <v>53241</v>
      </c>
      <c r="B699" s="191" t="s">
        <v>776</v>
      </c>
      <c r="C699" s="33" t="s">
        <v>53243</v>
      </c>
      <c r="D699" s="197"/>
      <c r="E699" s="32" t="s">
        <v>779</v>
      </c>
      <c r="F699" s="57" t="s">
        <v>43</v>
      </c>
      <c r="G699" s="34">
        <v>8</v>
      </c>
      <c r="H699" s="34">
        <f t="shared" si="86"/>
        <v>18.444975714285714</v>
      </c>
      <c r="I699" s="35">
        <f t="shared" si="85"/>
        <v>147.55980571428572</v>
      </c>
      <c r="J699" s="34">
        <v>0</v>
      </c>
      <c r="K699" s="35">
        <v>0</v>
      </c>
      <c r="L699" s="35">
        <v>0</v>
      </c>
      <c r="M699" s="35">
        <v>0</v>
      </c>
      <c r="N699" s="39" t="s">
        <v>0</v>
      </c>
      <c r="O699" s="213">
        <f>VLOOKUP(N699,'Reajuste Atual'!$L$19:$M$25,2,FALSE)</f>
        <v>3.1053999999999999</v>
      </c>
      <c r="Q699" s="34">
        <v>6.29</v>
      </c>
      <c r="R699" s="304">
        <f t="shared" si="73"/>
        <v>4.4928571428571429</v>
      </c>
      <c r="S699" s="304">
        <f t="shared" si="74"/>
        <v>4.5745454545454542</v>
      </c>
      <c r="T699" s="301">
        <f t="shared" si="75"/>
        <v>4.4928571428571429</v>
      </c>
    </row>
    <row r="700" spans="1:20" s="60" customFormat="1" outlineLevel="1" x14ac:dyDescent="0.25">
      <c r="A700" s="3" t="s">
        <v>53241</v>
      </c>
      <c r="B700" s="191" t="s">
        <v>778</v>
      </c>
      <c r="C700" s="33" t="s">
        <v>53243</v>
      </c>
      <c r="D700" s="197"/>
      <c r="E700" s="32" t="s">
        <v>781</v>
      </c>
      <c r="F700" s="57" t="s">
        <v>43</v>
      </c>
      <c r="G700" s="34">
        <v>4</v>
      </c>
      <c r="H700" s="34">
        <f t="shared" si="86"/>
        <v>16.099032857142859</v>
      </c>
      <c r="I700" s="35">
        <f t="shared" si="85"/>
        <v>64.396131428571437</v>
      </c>
      <c r="J700" s="61">
        <v>0</v>
      </c>
      <c r="K700" s="61">
        <v>5488878.5449763108</v>
      </c>
      <c r="L700" s="61">
        <v>0</v>
      </c>
      <c r="M700" s="61">
        <v>0</v>
      </c>
      <c r="N700" s="39" t="s">
        <v>0</v>
      </c>
      <c r="O700" s="213">
        <f>VLOOKUP(N700,'Reajuste Atual'!$L$19:$M$25,2,FALSE)</f>
        <v>3.1053999999999999</v>
      </c>
      <c r="P700" s="31"/>
      <c r="Q700" s="34">
        <v>5.49</v>
      </c>
      <c r="R700" s="304">
        <f t="shared" si="73"/>
        <v>3.9214285714285717</v>
      </c>
      <c r="S700" s="304">
        <f t="shared" si="74"/>
        <v>3.9927272727272727</v>
      </c>
      <c r="T700" s="301">
        <f t="shared" si="75"/>
        <v>3.9214285714285717</v>
      </c>
    </row>
    <row r="701" spans="1:20" s="31" customFormat="1" outlineLevel="1" x14ac:dyDescent="0.25">
      <c r="A701" s="3" t="s">
        <v>53241</v>
      </c>
      <c r="B701" s="191" t="s">
        <v>780</v>
      </c>
      <c r="C701" s="33" t="s">
        <v>53243</v>
      </c>
      <c r="D701" s="197"/>
      <c r="E701" s="32" t="s">
        <v>783</v>
      </c>
      <c r="F701" s="57" t="s">
        <v>43</v>
      </c>
      <c r="G701" s="34">
        <v>4</v>
      </c>
      <c r="H701" s="34">
        <f t="shared" si="86"/>
        <v>59.90951571428571</v>
      </c>
      <c r="I701" s="35">
        <f t="shared" si="85"/>
        <v>239.63806285714284</v>
      </c>
      <c r="J701" s="55">
        <v>0</v>
      </c>
      <c r="K701" s="55">
        <v>1286031.2864622332</v>
      </c>
      <c r="L701" s="55">
        <v>0</v>
      </c>
      <c r="M701" s="55">
        <v>0</v>
      </c>
      <c r="N701" s="39" t="s">
        <v>0</v>
      </c>
      <c r="O701" s="213">
        <f>VLOOKUP(N701,'Reajuste Atual'!$L$19:$M$25,2,FALSE)</f>
        <v>3.1053999999999999</v>
      </c>
      <c r="Q701" s="34">
        <v>20.43</v>
      </c>
      <c r="R701" s="304">
        <f t="shared" si="73"/>
        <v>14.592857142857143</v>
      </c>
      <c r="S701" s="304">
        <f t="shared" si="74"/>
        <v>14.858181818181817</v>
      </c>
      <c r="T701" s="301">
        <f t="shared" si="75"/>
        <v>14.592857142857143</v>
      </c>
    </row>
    <row r="702" spans="1:20" s="31" customFormat="1" outlineLevel="1" x14ac:dyDescent="0.25">
      <c r="A702" s="3" t="s">
        <v>53241</v>
      </c>
      <c r="B702" s="191" t="s">
        <v>782</v>
      </c>
      <c r="C702" s="33" t="s">
        <v>53243</v>
      </c>
      <c r="D702" s="197"/>
      <c r="E702" s="32" t="s">
        <v>785</v>
      </c>
      <c r="F702" s="57" t="s">
        <v>43</v>
      </c>
      <c r="G702" s="34">
        <v>4</v>
      </c>
      <c r="H702" s="34">
        <f t="shared" si="86"/>
        <v>140.55130142857143</v>
      </c>
      <c r="I702" s="35">
        <f t="shared" si="85"/>
        <v>562.20520571428574</v>
      </c>
      <c r="J702" s="55">
        <v>0</v>
      </c>
      <c r="K702" s="55">
        <v>324127.44595055544</v>
      </c>
      <c r="L702" s="55">
        <v>0</v>
      </c>
      <c r="M702" s="55">
        <v>0</v>
      </c>
      <c r="N702" s="39" t="s">
        <v>0</v>
      </c>
      <c r="O702" s="213">
        <f>VLOOKUP(N702,'Reajuste Atual'!$L$19:$M$25,2,FALSE)</f>
        <v>3.1053999999999999</v>
      </c>
      <c r="Q702" s="34">
        <v>47.93</v>
      </c>
      <c r="R702" s="304">
        <f t="shared" si="73"/>
        <v>34.235714285714288</v>
      </c>
      <c r="S702" s="304">
        <f t="shared" si="74"/>
        <v>34.858181818181819</v>
      </c>
      <c r="T702" s="301">
        <f t="shared" si="75"/>
        <v>34.235714285714288</v>
      </c>
    </row>
    <row r="703" spans="1:20" s="31" customFormat="1" outlineLevel="1" x14ac:dyDescent="0.25">
      <c r="A703" s="3" t="s">
        <v>53241</v>
      </c>
      <c r="B703" s="191" t="s">
        <v>784</v>
      </c>
      <c r="C703" s="33" t="s">
        <v>53243</v>
      </c>
      <c r="D703" s="197"/>
      <c r="E703" s="32" t="s">
        <v>787</v>
      </c>
      <c r="F703" s="57" t="s">
        <v>43</v>
      </c>
      <c r="G703" s="34">
        <v>4</v>
      </c>
      <c r="H703" s="34">
        <f t="shared" si="86"/>
        <v>1553.600657142857</v>
      </c>
      <c r="I703" s="35">
        <f t="shared" si="85"/>
        <v>6214.4026285714281</v>
      </c>
      <c r="J703" s="55">
        <v>0</v>
      </c>
      <c r="K703" s="55">
        <v>18943.921151372626</v>
      </c>
      <c r="L703" s="55">
        <v>0</v>
      </c>
      <c r="M703" s="55">
        <v>0</v>
      </c>
      <c r="N703" s="39" t="s">
        <v>0</v>
      </c>
      <c r="O703" s="213">
        <f>VLOOKUP(N703,'Reajuste Atual'!$L$19:$M$25,2,FALSE)</f>
        <v>3.1053999999999999</v>
      </c>
      <c r="Q703" s="34">
        <v>529.79999999999995</v>
      </c>
      <c r="R703" s="304">
        <f t="shared" si="73"/>
        <v>378.42857142857144</v>
      </c>
      <c r="S703" s="304">
        <f t="shared" si="74"/>
        <v>385.30909090909086</v>
      </c>
      <c r="T703" s="301">
        <f t="shared" si="75"/>
        <v>378.42857142857144</v>
      </c>
    </row>
    <row r="704" spans="1:20" s="31" customFormat="1" ht="31.5" outlineLevel="1" x14ac:dyDescent="0.25">
      <c r="A704" s="3" t="s">
        <v>53241</v>
      </c>
      <c r="B704" s="191" t="s">
        <v>786</v>
      </c>
      <c r="C704" s="33" t="s">
        <v>53243</v>
      </c>
      <c r="D704" s="197"/>
      <c r="E704" s="32" t="s">
        <v>789</v>
      </c>
      <c r="F704" s="57" t="s">
        <v>43</v>
      </c>
      <c r="G704" s="34">
        <v>1</v>
      </c>
      <c r="H704" s="34">
        <f t="shared" si="86"/>
        <v>158757.4308357143</v>
      </c>
      <c r="I704" s="35">
        <f t="shared" si="85"/>
        <v>158757.4308357143</v>
      </c>
      <c r="J704" s="34">
        <v>0</v>
      </c>
      <c r="K704" s="35">
        <v>0</v>
      </c>
      <c r="L704" s="35">
        <v>0</v>
      </c>
      <c r="M704" s="35">
        <v>0</v>
      </c>
      <c r="N704" s="39" t="s">
        <v>0</v>
      </c>
      <c r="O704" s="213">
        <f>VLOOKUP(N704,'Reajuste Atual'!$L$19:$M$25,2,FALSE)</f>
        <v>3.1053999999999999</v>
      </c>
      <c r="Q704" s="34">
        <v>54138.55</v>
      </c>
      <c r="R704" s="304">
        <f t="shared" si="73"/>
        <v>38670.392857142862</v>
      </c>
      <c r="S704" s="304">
        <f t="shared" si="74"/>
        <v>39373.490909090913</v>
      </c>
      <c r="T704" s="301">
        <f t="shared" si="75"/>
        <v>38670.392857142862</v>
      </c>
    </row>
    <row r="705" spans="1:20" s="31" customFormat="1" ht="31.5" outlineLevel="1" x14ac:dyDescent="0.25">
      <c r="A705" s="3" t="s">
        <v>53241</v>
      </c>
      <c r="B705" s="191" t="s">
        <v>788</v>
      </c>
      <c r="C705" s="33" t="s">
        <v>53243</v>
      </c>
      <c r="D705" s="197"/>
      <c r="E705" s="32" t="s">
        <v>791</v>
      </c>
      <c r="F705" s="57" t="s">
        <v>43</v>
      </c>
      <c r="G705" s="34">
        <v>1</v>
      </c>
      <c r="H705" s="34">
        <f t="shared" si="86"/>
        <v>165659.92782857144</v>
      </c>
      <c r="I705" s="35">
        <f t="shared" ref="I705:I768" si="87">G705*H705</f>
        <v>165659.92782857144</v>
      </c>
      <c r="J705" s="55">
        <v>0</v>
      </c>
      <c r="K705" s="55">
        <v>3684823.976763004</v>
      </c>
      <c r="L705" s="55">
        <v>0</v>
      </c>
      <c r="M705" s="55">
        <v>0</v>
      </c>
      <c r="N705" s="39" t="s">
        <v>0</v>
      </c>
      <c r="O705" s="213">
        <f>VLOOKUP(N705,'Reajuste Atual'!$L$19:$M$25,2,FALSE)</f>
        <v>3.1053999999999999</v>
      </c>
      <c r="Q705" s="34">
        <v>56492.4</v>
      </c>
      <c r="R705" s="304">
        <f t="shared" si="73"/>
        <v>40351.71428571429</v>
      </c>
      <c r="S705" s="304">
        <f t="shared" si="74"/>
        <v>41085.381818181821</v>
      </c>
      <c r="T705" s="301">
        <f t="shared" si="75"/>
        <v>40351.71428571429</v>
      </c>
    </row>
    <row r="706" spans="1:20" s="31" customFormat="1" outlineLevel="1" x14ac:dyDescent="0.25">
      <c r="A706" s="3" t="s">
        <v>53241</v>
      </c>
      <c r="B706" s="191" t="s">
        <v>790</v>
      </c>
      <c r="C706" s="33" t="s">
        <v>53243</v>
      </c>
      <c r="D706" s="197"/>
      <c r="E706" s="32" t="s">
        <v>793</v>
      </c>
      <c r="F706" s="33" t="s">
        <v>83</v>
      </c>
      <c r="G706" s="34">
        <v>123.80000000000001</v>
      </c>
      <c r="H706" s="34">
        <f t="shared" si="86"/>
        <v>51.786688571428577</v>
      </c>
      <c r="I706" s="35">
        <f t="shared" si="87"/>
        <v>6411.1920451428587</v>
      </c>
      <c r="J706" s="34">
        <v>0</v>
      </c>
      <c r="K706" s="35">
        <v>0</v>
      </c>
      <c r="L706" s="35">
        <v>0</v>
      </c>
      <c r="M706" s="35">
        <v>0</v>
      </c>
      <c r="N706" s="39" t="s">
        <v>0</v>
      </c>
      <c r="O706" s="213">
        <f>VLOOKUP(N706,'Reajuste Atual'!$L$19:$M$25,2,FALSE)</f>
        <v>3.1053999999999999</v>
      </c>
      <c r="Q706" s="34">
        <v>17.66</v>
      </c>
      <c r="R706" s="304">
        <f t="shared" si="73"/>
        <v>12.614285714285716</v>
      </c>
      <c r="S706" s="304">
        <f t="shared" si="74"/>
        <v>12.843636363636364</v>
      </c>
      <c r="T706" s="301">
        <f t="shared" si="75"/>
        <v>12.614285714285716</v>
      </c>
    </row>
    <row r="707" spans="1:20" s="31" customFormat="1" outlineLevel="1" x14ac:dyDescent="0.25">
      <c r="A707" s="3" t="s">
        <v>53241</v>
      </c>
      <c r="B707" s="191" t="s">
        <v>792</v>
      </c>
      <c r="C707" s="33" t="s">
        <v>53243</v>
      </c>
      <c r="D707" s="197"/>
      <c r="E707" s="32" t="s">
        <v>795</v>
      </c>
      <c r="F707" s="57" t="s">
        <v>43</v>
      </c>
      <c r="G707" s="34">
        <v>70</v>
      </c>
      <c r="H707" s="34">
        <f t="shared" si="86"/>
        <v>610.15041285714278</v>
      </c>
      <c r="I707" s="35">
        <f t="shared" si="87"/>
        <v>42710.528899999998</v>
      </c>
      <c r="J707" s="34">
        <v>6</v>
      </c>
      <c r="K707" s="35">
        <v>1062.1200000000001</v>
      </c>
      <c r="L707" s="35">
        <v>0</v>
      </c>
      <c r="M707" s="35">
        <v>0</v>
      </c>
      <c r="N707" s="39" t="s">
        <v>0</v>
      </c>
      <c r="O707" s="213">
        <f>VLOOKUP(N707,'Reajuste Atual'!$L$19:$M$25,2,FALSE)</f>
        <v>3.1053999999999999</v>
      </c>
      <c r="Q707" s="34">
        <v>208.07</v>
      </c>
      <c r="R707" s="304">
        <f t="shared" si="73"/>
        <v>148.62142857142857</v>
      </c>
      <c r="S707" s="304">
        <f t="shared" si="74"/>
        <v>151.32363636363635</v>
      </c>
      <c r="T707" s="301">
        <f t="shared" si="75"/>
        <v>148.62142857142857</v>
      </c>
    </row>
    <row r="708" spans="1:20" s="31" customFormat="1" outlineLevel="1" x14ac:dyDescent="0.25">
      <c r="A708" s="3" t="s">
        <v>53241</v>
      </c>
      <c r="B708" s="191" t="s">
        <v>794</v>
      </c>
      <c r="C708" s="33" t="s">
        <v>53243</v>
      </c>
      <c r="D708" s="197"/>
      <c r="E708" s="32" t="s">
        <v>797</v>
      </c>
      <c r="F708" s="57" t="s">
        <v>43</v>
      </c>
      <c r="G708" s="34">
        <v>48</v>
      </c>
      <c r="H708" s="34">
        <f t="shared" si="86"/>
        <v>333.59307428571435</v>
      </c>
      <c r="I708" s="35">
        <f t="shared" si="87"/>
        <v>16012.467565714289</v>
      </c>
      <c r="J708" s="34">
        <v>0</v>
      </c>
      <c r="K708" s="35">
        <v>0</v>
      </c>
      <c r="L708" s="35">
        <v>0</v>
      </c>
      <c r="M708" s="35">
        <v>0</v>
      </c>
      <c r="N708" s="39" t="s">
        <v>0</v>
      </c>
      <c r="O708" s="213">
        <f>VLOOKUP(N708,'Reajuste Atual'!$L$19:$M$25,2,FALSE)</f>
        <v>3.1053999999999999</v>
      </c>
      <c r="Q708" s="34">
        <v>113.76</v>
      </c>
      <c r="R708" s="304">
        <f t="shared" si="73"/>
        <v>81.257142857142867</v>
      </c>
      <c r="S708" s="304">
        <f t="shared" si="74"/>
        <v>82.734545454545454</v>
      </c>
      <c r="T708" s="301">
        <f t="shared" si="75"/>
        <v>81.257142857142867</v>
      </c>
    </row>
    <row r="709" spans="1:20" s="31" customFormat="1" ht="31.5" outlineLevel="1" x14ac:dyDescent="0.25">
      <c r="A709" s="3" t="s">
        <v>53241</v>
      </c>
      <c r="B709" s="191" t="s">
        <v>796</v>
      </c>
      <c r="C709" s="33" t="s">
        <v>53243</v>
      </c>
      <c r="D709" s="197"/>
      <c r="E709" s="32" t="s">
        <v>799</v>
      </c>
      <c r="F709" s="57" t="s">
        <v>43</v>
      </c>
      <c r="G709" s="34">
        <v>12</v>
      </c>
      <c r="H709" s="34">
        <f t="shared" si="86"/>
        <v>179.46462857142859</v>
      </c>
      <c r="I709" s="35">
        <f t="shared" si="87"/>
        <v>2153.5755428571429</v>
      </c>
      <c r="J709" s="34">
        <v>1633</v>
      </c>
      <c r="K709" s="35">
        <v>244095.9444731868</v>
      </c>
      <c r="L709" s="35">
        <v>0</v>
      </c>
      <c r="M709" s="35">
        <v>0</v>
      </c>
      <c r="N709" s="39" t="s">
        <v>0</v>
      </c>
      <c r="O709" s="213">
        <f>VLOOKUP(N709,'Reajuste Atual'!$L$19:$M$25,2,FALSE)</f>
        <v>3.1053999999999999</v>
      </c>
      <c r="Q709" s="34">
        <v>61.2</v>
      </c>
      <c r="R709" s="304">
        <f t="shared" si="73"/>
        <v>43.714285714285722</v>
      </c>
      <c r="S709" s="304">
        <f t="shared" si="74"/>
        <v>44.509090909090908</v>
      </c>
      <c r="T709" s="301">
        <f t="shared" si="75"/>
        <v>43.714285714285722</v>
      </c>
    </row>
    <row r="710" spans="1:20" s="31" customFormat="1" outlineLevel="1" x14ac:dyDescent="0.25">
      <c r="A710" s="3" t="s">
        <v>53241</v>
      </c>
      <c r="B710" s="191" t="s">
        <v>798</v>
      </c>
      <c r="C710" s="33" t="s">
        <v>53243</v>
      </c>
      <c r="D710" s="197"/>
      <c r="E710" s="32" t="s">
        <v>801</v>
      </c>
      <c r="F710" s="57" t="s">
        <v>43</v>
      </c>
      <c r="G710" s="34">
        <v>24</v>
      </c>
      <c r="H710" s="34">
        <f t="shared" si="86"/>
        <v>155.36006571428572</v>
      </c>
      <c r="I710" s="35">
        <f t="shared" si="87"/>
        <v>3728.6415771428574</v>
      </c>
      <c r="J710" s="34">
        <v>846</v>
      </c>
      <c r="K710" s="35">
        <v>165898.17881827033</v>
      </c>
      <c r="L710" s="35">
        <v>0</v>
      </c>
      <c r="M710" s="35">
        <v>0</v>
      </c>
      <c r="N710" s="39" t="s">
        <v>0</v>
      </c>
      <c r="O710" s="213">
        <f>VLOOKUP(N710,'Reajuste Atual'!$L$19:$M$25,2,FALSE)</f>
        <v>3.1053999999999999</v>
      </c>
      <c r="Q710" s="34">
        <v>52.98</v>
      </c>
      <c r="R710" s="304">
        <f t="shared" si="73"/>
        <v>37.842857142857142</v>
      </c>
      <c r="S710" s="304">
        <f t="shared" si="74"/>
        <v>38.530909090909091</v>
      </c>
      <c r="T710" s="301">
        <f t="shared" si="75"/>
        <v>37.842857142857142</v>
      </c>
    </row>
    <row r="711" spans="1:20" s="31" customFormat="1" outlineLevel="1" x14ac:dyDescent="0.25">
      <c r="A711" s="3" t="s">
        <v>53241</v>
      </c>
      <c r="B711" s="191" t="s">
        <v>800</v>
      </c>
      <c r="C711" s="33" t="s">
        <v>53243</v>
      </c>
      <c r="D711" s="197"/>
      <c r="E711" s="32" t="s">
        <v>803</v>
      </c>
      <c r="F711" s="57" t="s">
        <v>43</v>
      </c>
      <c r="G711" s="34">
        <v>4</v>
      </c>
      <c r="H711" s="34">
        <f t="shared" si="86"/>
        <v>1760.7474114285717</v>
      </c>
      <c r="I711" s="35">
        <f t="shared" si="87"/>
        <v>7042.9896457142868</v>
      </c>
      <c r="J711" s="34">
        <v>1074</v>
      </c>
      <c r="K711" s="35">
        <v>244281.3</v>
      </c>
      <c r="L711" s="35">
        <v>0</v>
      </c>
      <c r="M711" s="35">
        <v>0</v>
      </c>
      <c r="N711" s="39" t="s">
        <v>0</v>
      </c>
      <c r="O711" s="213">
        <f>VLOOKUP(N711,'Reajuste Atual'!$L$19:$M$25,2,FALSE)</f>
        <v>3.1053999999999999</v>
      </c>
      <c r="Q711" s="34">
        <v>600.44000000000005</v>
      </c>
      <c r="R711" s="304">
        <f t="shared" si="73"/>
        <v>428.88571428571436</v>
      </c>
      <c r="S711" s="304">
        <f t="shared" si="74"/>
        <v>436.68363636363642</v>
      </c>
      <c r="T711" s="301">
        <f t="shared" si="75"/>
        <v>428.88571428571436</v>
      </c>
    </row>
    <row r="712" spans="1:20" s="31" customFormat="1" outlineLevel="1" x14ac:dyDescent="0.25">
      <c r="A712" s="3" t="s">
        <v>53241</v>
      </c>
      <c r="B712" s="191" t="s">
        <v>802</v>
      </c>
      <c r="C712" s="33" t="s">
        <v>53243</v>
      </c>
      <c r="D712" s="197"/>
      <c r="E712" s="32" t="s">
        <v>805</v>
      </c>
      <c r="F712" s="57" t="s">
        <v>43</v>
      </c>
      <c r="G712" s="34">
        <v>12</v>
      </c>
      <c r="H712" s="34">
        <f t="shared" si="86"/>
        <v>113.92485000000001</v>
      </c>
      <c r="I712" s="35">
        <f t="shared" si="87"/>
        <v>1367.0982000000001</v>
      </c>
      <c r="J712" s="34">
        <v>642</v>
      </c>
      <c r="K712" s="35">
        <v>215626.67002807438</v>
      </c>
      <c r="L712" s="35">
        <v>0</v>
      </c>
      <c r="M712" s="35">
        <v>0</v>
      </c>
      <c r="N712" s="39" t="s">
        <v>0</v>
      </c>
      <c r="O712" s="213">
        <f>VLOOKUP(N712,'Reajuste Atual'!$L$19:$M$25,2,FALSE)</f>
        <v>3.1053999999999999</v>
      </c>
      <c r="Q712" s="34">
        <v>38.85</v>
      </c>
      <c r="R712" s="304">
        <f t="shared" si="73"/>
        <v>27.750000000000004</v>
      </c>
      <c r="S712" s="304">
        <f t="shared" si="74"/>
        <v>28.254545454545454</v>
      </c>
      <c r="T712" s="301">
        <f t="shared" si="75"/>
        <v>27.750000000000004</v>
      </c>
    </row>
    <row r="713" spans="1:20" s="31" customFormat="1" outlineLevel="1" x14ac:dyDescent="0.25">
      <c r="A713" s="3" t="s">
        <v>53241</v>
      </c>
      <c r="B713" s="191" t="s">
        <v>804</v>
      </c>
      <c r="C713" s="33" t="s">
        <v>53243</v>
      </c>
      <c r="D713" s="197"/>
      <c r="E713" s="32" t="s">
        <v>807</v>
      </c>
      <c r="F713" s="57" t="s">
        <v>43</v>
      </c>
      <c r="G713" s="34">
        <v>4</v>
      </c>
      <c r="H713" s="34">
        <f t="shared" si="86"/>
        <v>93.192580000000007</v>
      </c>
      <c r="I713" s="35">
        <f t="shared" si="87"/>
        <v>372.77032000000003</v>
      </c>
      <c r="J713" s="34">
        <v>1013</v>
      </c>
      <c r="K713" s="35">
        <v>498720.53780437843</v>
      </c>
      <c r="L713" s="35">
        <v>0</v>
      </c>
      <c r="M713" s="35">
        <v>0</v>
      </c>
      <c r="N713" s="39" t="s">
        <v>0</v>
      </c>
      <c r="O713" s="213">
        <f>VLOOKUP(N713,'Reajuste Atual'!$L$19:$M$25,2,FALSE)</f>
        <v>3.1053999999999999</v>
      </c>
      <c r="Q713" s="34">
        <v>31.78</v>
      </c>
      <c r="R713" s="304">
        <f t="shared" si="73"/>
        <v>22.700000000000003</v>
      </c>
      <c r="S713" s="304">
        <f t="shared" si="74"/>
        <v>23.112727272727273</v>
      </c>
      <c r="T713" s="301">
        <f t="shared" si="75"/>
        <v>22.700000000000003</v>
      </c>
    </row>
    <row r="714" spans="1:20" s="31" customFormat="1" outlineLevel="1" x14ac:dyDescent="0.25">
      <c r="A714" s="3" t="s">
        <v>53241</v>
      </c>
      <c r="B714" s="191" t="s">
        <v>806</v>
      </c>
      <c r="C714" s="33" t="s">
        <v>53243</v>
      </c>
      <c r="D714" s="197"/>
      <c r="E714" s="32" t="s">
        <v>809</v>
      </c>
      <c r="F714" s="57" t="s">
        <v>43</v>
      </c>
      <c r="G714" s="34">
        <v>8</v>
      </c>
      <c r="H714" s="34">
        <f t="shared" si="86"/>
        <v>82.84110714285714</v>
      </c>
      <c r="I714" s="35">
        <f t="shared" si="87"/>
        <v>662.72885714285712</v>
      </c>
      <c r="J714" s="34">
        <v>133</v>
      </c>
      <c r="K714" s="35">
        <v>80398.673770038207</v>
      </c>
      <c r="L714" s="35">
        <v>0</v>
      </c>
      <c r="M714" s="35">
        <v>0</v>
      </c>
      <c r="N714" s="39" t="s">
        <v>0</v>
      </c>
      <c r="O714" s="213">
        <f>VLOOKUP(N714,'Reajuste Atual'!$L$19:$M$25,2,FALSE)</f>
        <v>3.1053999999999999</v>
      </c>
      <c r="Q714" s="34">
        <v>28.25</v>
      </c>
      <c r="R714" s="304">
        <f t="shared" si="73"/>
        <v>20.178571428571431</v>
      </c>
      <c r="S714" s="304">
        <f t="shared" si="74"/>
        <v>20.545454545454547</v>
      </c>
      <c r="T714" s="301">
        <f t="shared" si="75"/>
        <v>20.178571428571431</v>
      </c>
    </row>
    <row r="715" spans="1:20" s="31" customFormat="1" outlineLevel="1" x14ac:dyDescent="0.25">
      <c r="A715" s="3" t="s">
        <v>53241</v>
      </c>
      <c r="B715" s="191" t="s">
        <v>808</v>
      </c>
      <c r="C715" s="33" t="s">
        <v>53243</v>
      </c>
      <c r="D715" s="197"/>
      <c r="E715" s="32" t="s">
        <v>811</v>
      </c>
      <c r="F715" s="57" t="s">
        <v>43</v>
      </c>
      <c r="G715" s="34">
        <v>4</v>
      </c>
      <c r="H715" s="34">
        <f t="shared" si="86"/>
        <v>6.3926942857142866</v>
      </c>
      <c r="I715" s="35">
        <f t="shared" si="87"/>
        <v>25.570777142857146</v>
      </c>
      <c r="J715" s="34">
        <v>357</v>
      </c>
      <c r="K715" s="35">
        <v>242250.83626301988</v>
      </c>
      <c r="L715" s="35">
        <v>0</v>
      </c>
      <c r="M715" s="35">
        <v>0</v>
      </c>
      <c r="N715" s="39" t="s">
        <v>0</v>
      </c>
      <c r="O715" s="213">
        <f>VLOOKUP(N715,'Reajuste Atual'!$L$19:$M$25,2,FALSE)</f>
        <v>3.1053999999999999</v>
      </c>
      <c r="Q715" s="34">
        <v>2.1800000000000002</v>
      </c>
      <c r="R715" s="304">
        <f t="shared" si="73"/>
        <v>1.5571428571428574</v>
      </c>
      <c r="S715" s="304">
        <f t="shared" si="74"/>
        <v>1.5854545454545457</v>
      </c>
      <c r="T715" s="301">
        <f t="shared" si="75"/>
        <v>1.5571428571428574</v>
      </c>
    </row>
    <row r="716" spans="1:20" s="31" customFormat="1" outlineLevel="1" x14ac:dyDescent="0.25">
      <c r="A716" s="3" t="s">
        <v>53241</v>
      </c>
      <c r="B716" s="191" t="s">
        <v>810</v>
      </c>
      <c r="C716" s="33" t="s">
        <v>53243</v>
      </c>
      <c r="D716" s="197"/>
      <c r="E716" s="32" t="s">
        <v>813</v>
      </c>
      <c r="F716" s="57" t="s">
        <v>43</v>
      </c>
      <c r="G716" s="34">
        <v>4</v>
      </c>
      <c r="H716" s="34">
        <f t="shared" si="86"/>
        <v>33.107118571428572</v>
      </c>
      <c r="I716" s="35">
        <f t="shared" si="87"/>
        <v>132.42847428571429</v>
      </c>
      <c r="J716" s="34">
        <v>1</v>
      </c>
      <c r="K716" s="35">
        <v>1598.55</v>
      </c>
      <c r="L716" s="35">
        <v>0</v>
      </c>
      <c r="M716" s="35">
        <v>0</v>
      </c>
      <c r="N716" s="39" t="s">
        <v>0</v>
      </c>
      <c r="O716" s="213">
        <f>VLOOKUP(N716,'Reajuste Atual'!$L$19:$M$25,2,FALSE)</f>
        <v>3.1053999999999999</v>
      </c>
      <c r="Q716" s="34">
        <v>11.29</v>
      </c>
      <c r="R716" s="304">
        <f t="shared" si="73"/>
        <v>8.0642857142857149</v>
      </c>
      <c r="S716" s="304">
        <f t="shared" si="74"/>
        <v>8.2109090909090909</v>
      </c>
      <c r="T716" s="301">
        <f t="shared" si="75"/>
        <v>8.0642857142857149</v>
      </c>
    </row>
    <row r="717" spans="1:20" s="60" customFormat="1" outlineLevel="1" x14ac:dyDescent="0.25">
      <c r="A717" s="3" t="s">
        <v>53241</v>
      </c>
      <c r="B717" s="191" t="s">
        <v>812</v>
      </c>
      <c r="C717" s="33" t="s">
        <v>53243</v>
      </c>
      <c r="D717" s="197"/>
      <c r="E717" s="32" t="s">
        <v>815</v>
      </c>
      <c r="F717" s="57" t="s">
        <v>43</v>
      </c>
      <c r="G717" s="34">
        <v>4</v>
      </c>
      <c r="H717" s="34">
        <f t="shared" si="86"/>
        <v>2.4632399999999999</v>
      </c>
      <c r="I717" s="35">
        <f t="shared" si="87"/>
        <v>9.8529599999999995</v>
      </c>
      <c r="J717" s="34">
        <v>0</v>
      </c>
      <c r="K717" s="35">
        <v>0</v>
      </c>
      <c r="L717" s="35">
        <v>0</v>
      </c>
      <c r="M717" s="35">
        <v>0</v>
      </c>
      <c r="N717" s="39" t="s">
        <v>0</v>
      </c>
      <c r="O717" s="213">
        <f>VLOOKUP(N717,'Reajuste Atual'!$L$19:$M$25,2,FALSE)</f>
        <v>3.1053999999999999</v>
      </c>
      <c r="P717" s="31"/>
      <c r="Q717" s="34">
        <v>0.84</v>
      </c>
      <c r="R717" s="304">
        <f t="shared" si="73"/>
        <v>0.6</v>
      </c>
      <c r="S717" s="304">
        <f t="shared" si="74"/>
        <v>0.61090909090909085</v>
      </c>
      <c r="T717" s="301">
        <f t="shared" si="75"/>
        <v>0.6</v>
      </c>
    </row>
    <row r="718" spans="1:20" s="31" customFormat="1" outlineLevel="1" x14ac:dyDescent="0.25">
      <c r="A718" s="3" t="s">
        <v>53241</v>
      </c>
      <c r="B718" s="191" t="s">
        <v>814</v>
      </c>
      <c r="C718" s="33" t="s">
        <v>53243</v>
      </c>
      <c r="D718" s="197"/>
      <c r="E718" s="32" t="s">
        <v>817</v>
      </c>
      <c r="F718" s="57" t="s">
        <v>43</v>
      </c>
      <c r="G718" s="34">
        <v>4</v>
      </c>
      <c r="H718" s="34">
        <f t="shared" si="86"/>
        <v>82.84110714285714</v>
      </c>
      <c r="I718" s="35">
        <f t="shared" si="87"/>
        <v>331.36442857142856</v>
      </c>
      <c r="J718" s="55">
        <v>0</v>
      </c>
      <c r="K718" s="53">
        <v>174951.91464914559</v>
      </c>
      <c r="L718" s="53">
        <v>0</v>
      </c>
      <c r="M718" s="53">
        <v>0</v>
      </c>
      <c r="N718" s="39" t="s">
        <v>0</v>
      </c>
      <c r="O718" s="213">
        <f>VLOOKUP(N718,'Reajuste Atual'!$L$19:$M$25,2,FALSE)</f>
        <v>3.1053999999999999</v>
      </c>
      <c r="Q718" s="34">
        <v>28.25</v>
      </c>
      <c r="R718" s="304">
        <f t="shared" si="73"/>
        <v>20.178571428571431</v>
      </c>
      <c r="S718" s="304">
        <f t="shared" si="74"/>
        <v>20.545454545454547</v>
      </c>
      <c r="T718" s="301">
        <f t="shared" si="75"/>
        <v>20.178571428571431</v>
      </c>
    </row>
    <row r="719" spans="1:20" s="31" customFormat="1" outlineLevel="1" x14ac:dyDescent="0.25">
      <c r="A719" s="3" t="s">
        <v>53241</v>
      </c>
      <c r="B719" s="191" t="s">
        <v>816</v>
      </c>
      <c r="C719" s="33" t="s">
        <v>53243</v>
      </c>
      <c r="D719" s="197"/>
      <c r="E719" s="32" t="s">
        <v>819</v>
      </c>
      <c r="F719" s="57" t="s">
        <v>43</v>
      </c>
      <c r="G719" s="34">
        <v>4</v>
      </c>
      <c r="H719" s="34">
        <f t="shared" si="86"/>
        <v>1386.9507414285717</v>
      </c>
      <c r="I719" s="35">
        <f t="shared" si="87"/>
        <v>5547.802965714287</v>
      </c>
      <c r="J719" s="34">
        <v>17</v>
      </c>
      <c r="K719" s="35">
        <v>4233.68</v>
      </c>
      <c r="L719" s="35">
        <v>0</v>
      </c>
      <c r="M719" s="35">
        <v>0</v>
      </c>
      <c r="N719" s="39" t="s">
        <v>0</v>
      </c>
      <c r="O719" s="213">
        <f>VLOOKUP(N719,'Reajuste Atual'!$L$19:$M$25,2,FALSE)</f>
        <v>3.1053999999999999</v>
      </c>
      <c r="Q719" s="34">
        <v>472.97</v>
      </c>
      <c r="R719" s="304">
        <f t="shared" si="73"/>
        <v>337.83571428571435</v>
      </c>
      <c r="S719" s="304">
        <f t="shared" si="74"/>
        <v>343.97818181818184</v>
      </c>
      <c r="T719" s="301">
        <f t="shared" si="75"/>
        <v>337.83571428571435</v>
      </c>
    </row>
    <row r="720" spans="1:20" s="31" customFormat="1" outlineLevel="1" x14ac:dyDescent="0.25">
      <c r="A720" s="3" t="s">
        <v>53241</v>
      </c>
      <c r="B720" s="191" t="s">
        <v>818</v>
      </c>
      <c r="C720" s="33" t="s">
        <v>53243</v>
      </c>
      <c r="D720" s="197"/>
      <c r="E720" s="32" t="s">
        <v>821</v>
      </c>
      <c r="F720" s="57" t="s">
        <v>43</v>
      </c>
      <c r="G720" s="34">
        <v>4</v>
      </c>
      <c r="H720" s="34">
        <f t="shared" si="86"/>
        <v>1.9060785714285717</v>
      </c>
      <c r="I720" s="35">
        <f t="shared" si="87"/>
        <v>7.6243142857142869</v>
      </c>
      <c r="J720" s="34">
        <v>8</v>
      </c>
      <c r="K720" s="35">
        <v>3310.4800000000005</v>
      </c>
      <c r="L720" s="35">
        <v>0</v>
      </c>
      <c r="M720" s="35">
        <v>0</v>
      </c>
      <c r="N720" s="39" t="s">
        <v>0</v>
      </c>
      <c r="O720" s="213">
        <f>VLOOKUP(N720,'Reajuste Atual'!$L$19:$M$25,2,FALSE)</f>
        <v>3.1053999999999999</v>
      </c>
      <c r="Q720" s="34">
        <v>0.65</v>
      </c>
      <c r="R720" s="304">
        <f t="shared" si="73"/>
        <v>0.46428571428571436</v>
      </c>
      <c r="S720" s="304">
        <f t="shared" si="74"/>
        <v>0.47272727272727272</v>
      </c>
      <c r="T720" s="301">
        <f t="shared" si="75"/>
        <v>0.46428571428571436</v>
      </c>
    </row>
    <row r="721" spans="1:20" s="31" customFormat="1" ht="31.5" x14ac:dyDescent="0.25">
      <c r="A721" s="3" t="s">
        <v>53241</v>
      </c>
      <c r="B721" s="191" t="s">
        <v>820</v>
      </c>
      <c r="C721" s="33" t="s">
        <v>53243</v>
      </c>
      <c r="D721" s="197"/>
      <c r="E721" s="32" t="s">
        <v>823</v>
      </c>
      <c r="F721" s="57" t="s">
        <v>43</v>
      </c>
      <c r="G721" s="34">
        <v>8</v>
      </c>
      <c r="H721" s="34">
        <f t="shared" si="86"/>
        <v>1294.6672142857144</v>
      </c>
      <c r="I721" s="35">
        <f t="shared" si="87"/>
        <v>10357.337714285715</v>
      </c>
      <c r="J721" s="43">
        <v>0</v>
      </c>
      <c r="K721" s="43">
        <v>0</v>
      </c>
      <c r="L721" s="43">
        <v>0</v>
      </c>
      <c r="M721" s="43">
        <v>0</v>
      </c>
      <c r="N721" s="39" t="s">
        <v>0</v>
      </c>
      <c r="O721" s="213">
        <f>VLOOKUP(N721,'Reajuste Atual'!$L$19:$M$25,2,FALSE)</f>
        <v>3.1053999999999999</v>
      </c>
      <c r="Q721" s="34">
        <v>441.5</v>
      </c>
      <c r="R721" s="304">
        <f t="shared" si="73"/>
        <v>315.35714285714289</v>
      </c>
      <c r="S721" s="304">
        <f t="shared" si="74"/>
        <v>321.09090909090907</v>
      </c>
      <c r="T721" s="301">
        <f t="shared" si="75"/>
        <v>315.35714285714289</v>
      </c>
    </row>
    <row r="722" spans="1:20" s="31" customFormat="1" outlineLevel="1" x14ac:dyDescent="0.25">
      <c r="A722" s="3" t="s">
        <v>53241</v>
      </c>
      <c r="B722" s="191" t="s">
        <v>822</v>
      </c>
      <c r="C722" s="33" t="s">
        <v>53243</v>
      </c>
      <c r="D722" s="197"/>
      <c r="E722" s="32" t="s">
        <v>825</v>
      </c>
      <c r="F722" s="57" t="s">
        <v>43</v>
      </c>
      <c r="G722" s="34">
        <v>8</v>
      </c>
      <c r="H722" s="34">
        <f t="shared" si="86"/>
        <v>932.16039428571435</v>
      </c>
      <c r="I722" s="35">
        <f t="shared" si="87"/>
        <v>7457.2831542857148</v>
      </c>
      <c r="J722" s="61">
        <v>0</v>
      </c>
      <c r="K722" s="61">
        <v>0</v>
      </c>
      <c r="L722" s="61">
        <v>0</v>
      </c>
      <c r="M722" s="61">
        <v>0</v>
      </c>
      <c r="N722" s="39" t="s">
        <v>0</v>
      </c>
      <c r="O722" s="213">
        <f>VLOOKUP(N722,'Reajuste Atual'!$L$19:$M$25,2,FALSE)</f>
        <v>3.1053999999999999</v>
      </c>
      <c r="Q722" s="34">
        <v>317.88</v>
      </c>
      <c r="R722" s="304">
        <f t="shared" si="73"/>
        <v>227.05714285714288</v>
      </c>
      <c r="S722" s="304">
        <f t="shared" si="74"/>
        <v>231.18545454545455</v>
      </c>
      <c r="T722" s="301">
        <f t="shared" si="75"/>
        <v>227.05714285714288</v>
      </c>
    </row>
    <row r="723" spans="1:20" s="31" customFormat="1" outlineLevel="1" x14ac:dyDescent="0.25">
      <c r="A723" s="3" t="s">
        <v>53241</v>
      </c>
      <c r="B723" s="191" t="s">
        <v>824</v>
      </c>
      <c r="C723" s="33" t="s">
        <v>53243</v>
      </c>
      <c r="D723" s="197"/>
      <c r="E723" s="32" t="s">
        <v>827</v>
      </c>
      <c r="F723" s="57" t="s">
        <v>43</v>
      </c>
      <c r="G723" s="34">
        <v>4</v>
      </c>
      <c r="H723" s="34">
        <f t="shared" si="86"/>
        <v>304.18081571428576</v>
      </c>
      <c r="I723" s="35">
        <f t="shared" si="87"/>
        <v>1216.723262857143</v>
      </c>
      <c r="J723" s="47">
        <v>0</v>
      </c>
      <c r="K723" s="47">
        <v>0</v>
      </c>
      <c r="L723" s="47">
        <v>0</v>
      </c>
      <c r="M723" s="47">
        <v>0</v>
      </c>
      <c r="N723" s="39" t="s">
        <v>0</v>
      </c>
      <c r="O723" s="213">
        <f>VLOOKUP(N723,'Reajuste Atual'!$L$19:$M$25,2,FALSE)</f>
        <v>3.1053999999999999</v>
      </c>
      <c r="Q723" s="34">
        <v>103.73</v>
      </c>
      <c r="R723" s="304">
        <f t="shared" si="73"/>
        <v>74.092857142857156</v>
      </c>
      <c r="S723" s="304">
        <f t="shared" si="74"/>
        <v>75.44</v>
      </c>
      <c r="T723" s="301">
        <f t="shared" si="75"/>
        <v>74.092857142857156</v>
      </c>
    </row>
    <row r="724" spans="1:20" s="31" customFormat="1" outlineLevel="1" x14ac:dyDescent="0.25">
      <c r="A724" s="3" t="s">
        <v>53241</v>
      </c>
      <c r="B724" s="191" t="s">
        <v>826</v>
      </c>
      <c r="C724" s="33" t="s">
        <v>53243</v>
      </c>
      <c r="D724" s="197"/>
      <c r="E724" s="32" t="s">
        <v>829</v>
      </c>
      <c r="F724" s="57" t="s">
        <v>43</v>
      </c>
      <c r="G724" s="34">
        <v>28</v>
      </c>
      <c r="H724" s="34">
        <f t="shared" si="86"/>
        <v>184.33246000000003</v>
      </c>
      <c r="I724" s="35">
        <f t="shared" si="87"/>
        <v>5161.3088800000005</v>
      </c>
      <c r="J724" s="55">
        <v>0</v>
      </c>
      <c r="K724" s="55">
        <v>0</v>
      </c>
      <c r="L724" s="55">
        <v>0</v>
      </c>
      <c r="M724" s="55">
        <v>0</v>
      </c>
      <c r="N724" s="39" t="s">
        <v>0</v>
      </c>
      <c r="O724" s="213">
        <f>VLOOKUP(N724,'Reajuste Atual'!$L$19:$M$25,2,FALSE)</f>
        <v>3.1053999999999999</v>
      </c>
      <c r="Q724" s="34">
        <v>62.86</v>
      </c>
      <c r="R724" s="304">
        <f t="shared" si="73"/>
        <v>44.900000000000006</v>
      </c>
      <c r="S724" s="304">
        <f t="shared" si="74"/>
        <v>45.716363636363639</v>
      </c>
      <c r="T724" s="301">
        <f t="shared" si="75"/>
        <v>44.900000000000006</v>
      </c>
    </row>
    <row r="725" spans="1:20" s="31" customFormat="1" outlineLevel="1" x14ac:dyDescent="0.25">
      <c r="A725" s="3" t="s">
        <v>53241</v>
      </c>
      <c r="B725" s="191" t="s">
        <v>828</v>
      </c>
      <c r="C725" s="33" t="s">
        <v>53243</v>
      </c>
      <c r="D725" s="197"/>
      <c r="E725" s="32" t="s">
        <v>831</v>
      </c>
      <c r="F725" s="57" t="s">
        <v>43</v>
      </c>
      <c r="G725" s="34">
        <v>12</v>
      </c>
      <c r="H725" s="34">
        <f t="shared" si="86"/>
        <v>2288.848472857143</v>
      </c>
      <c r="I725" s="35">
        <f t="shared" si="87"/>
        <v>27466.181674285715</v>
      </c>
      <c r="J725" s="61">
        <v>0</v>
      </c>
      <c r="K725" s="61">
        <v>0</v>
      </c>
      <c r="L725" s="61">
        <v>0</v>
      </c>
      <c r="M725" s="61">
        <v>0</v>
      </c>
      <c r="N725" s="39" t="s">
        <v>0</v>
      </c>
      <c r="O725" s="213">
        <f>VLOOKUP(N725,'Reajuste Atual'!$L$19:$M$25,2,FALSE)</f>
        <v>3.1053999999999999</v>
      </c>
      <c r="Q725" s="34">
        <v>780.53</v>
      </c>
      <c r="R725" s="304">
        <f t="shared" si="73"/>
        <v>557.5214285714286</v>
      </c>
      <c r="S725" s="304">
        <f t="shared" si="74"/>
        <v>567.65818181818179</v>
      </c>
      <c r="T725" s="301">
        <f t="shared" si="75"/>
        <v>557.5214285714286</v>
      </c>
    </row>
    <row r="726" spans="1:20" s="31" customFormat="1" x14ac:dyDescent="0.25">
      <c r="A726" s="3" t="s">
        <v>53241</v>
      </c>
      <c r="B726" s="191" t="s">
        <v>830</v>
      </c>
      <c r="C726" s="33" t="s">
        <v>53243</v>
      </c>
      <c r="D726" s="197"/>
      <c r="E726" s="32" t="s">
        <v>833</v>
      </c>
      <c r="F726" s="430" t="s">
        <v>283</v>
      </c>
      <c r="G726" s="34">
        <v>24</v>
      </c>
      <c r="H726" s="34">
        <f t="shared" si="86"/>
        <v>489.21705857142859</v>
      </c>
      <c r="I726" s="35">
        <f t="shared" si="87"/>
        <v>11741.209405714286</v>
      </c>
      <c r="J726" s="43">
        <v>0</v>
      </c>
      <c r="K726" s="43">
        <v>26076968.647191375</v>
      </c>
      <c r="L726" s="43">
        <v>0</v>
      </c>
      <c r="M726" s="43">
        <v>0</v>
      </c>
      <c r="N726" s="39" t="s">
        <v>0</v>
      </c>
      <c r="O726" s="213">
        <f>VLOOKUP(N726,'Reajuste Atual'!$L$19:$M$25,2,FALSE)</f>
        <v>3.1053999999999999</v>
      </c>
      <c r="Q726" s="34">
        <v>166.83</v>
      </c>
      <c r="R726" s="304">
        <f t="shared" si="73"/>
        <v>119.16428571428573</v>
      </c>
      <c r="S726" s="304">
        <f t="shared" si="74"/>
        <v>121.3309090909091</v>
      </c>
      <c r="T726" s="301">
        <f t="shared" si="75"/>
        <v>119.16428571428573</v>
      </c>
    </row>
    <row r="727" spans="1:20" s="60" customFormat="1" outlineLevel="1" x14ac:dyDescent="0.25">
      <c r="A727" s="3" t="s">
        <v>53241</v>
      </c>
      <c r="B727" s="191" t="s">
        <v>832</v>
      </c>
      <c r="C727" s="33" t="s">
        <v>53243</v>
      </c>
      <c r="D727" s="197"/>
      <c r="E727" s="32" t="s">
        <v>835</v>
      </c>
      <c r="F727" s="33" t="s">
        <v>283</v>
      </c>
      <c r="G727" s="34">
        <v>12</v>
      </c>
      <c r="H727" s="34">
        <f t="shared" si="86"/>
        <v>225.797</v>
      </c>
      <c r="I727" s="35">
        <f t="shared" si="87"/>
        <v>2709.5639999999999</v>
      </c>
      <c r="J727" s="61">
        <v>0</v>
      </c>
      <c r="K727" s="61">
        <v>26076968.647191375</v>
      </c>
      <c r="L727" s="61">
        <v>0</v>
      </c>
      <c r="M727" s="61">
        <v>0</v>
      </c>
      <c r="N727" s="39" t="s">
        <v>0</v>
      </c>
      <c r="O727" s="213">
        <f>VLOOKUP(N727,'Reajuste Atual'!$L$19:$M$25,2,FALSE)</f>
        <v>3.1053999999999999</v>
      </c>
      <c r="P727" s="31"/>
      <c r="Q727" s="34">
        <v>77</v>
      </c>
      <c r="R727" s="304">
        <f t="shared" si="73"/>
        <v>55</v>
      </c>
      <c r="S727" s="304">
        <f t="shared" si="74"/>
        <v>56</v>
      </c>
      <c r="T727" s="301">
        <f t="shared" si="75"/>
        <v>55</v>
      </c>
    </row>
    <row r="728" spans="1:20" s="31" customFormat="1" outlineLevel="1" x14ac:dyDescent="0.25">
      <c r="A728" s="3" t="s">
        <v>53241</v>
      </c>
      <c r="B728" s="191" t="s">
        <v>834</v>
      </c>
      <c r="C728" s="33" t="s">
        <v>53243</v>
      </c>
      <c r="D728" s="197"/>
      <c r="E728" s="32" t="s">
        <v>837</v>
      </c>
      <c r="F728" s="33" t="s">
        <v>283</v>
      </c>
      <c r="G728" s="34">
        <v>12</v>
      </c>
      <c r="H728" s="34">
        <f t="shared" si="86"/>
        <v>282.1876014285715</v>
      </c>
      <c r="I728" s="35">
        <f t="shared" si="87"/>
        <v>3386.251217142858</v>
      </c>
      <c r="J728" s="55">
        <v>0</v>
      </c>
      <c r="K728" s="55">
        <v>26076968.647191375</v>
      </c>
      <c r="L728" s="55">
        <v>0</v>
      </c>
      <c r="M728" s="55">
        <v>0</v>
      </c>
      <c r="N728" s="39" t="s">
        <v>0</v>
      </c>
      <c r="O728" s="213">
        <f>VLOOKUP(N728,'Reajuste Atual'!$L$19:$M$25,2,FALSE)</f>
        <v>3.1053999999999999</v>
      </c>
      <c r="Q728" s="34">
        <v>96.23</v>
      </c>
      <c r="R728" s="304">
        <f t="shared" si="73"/>
        <v>68.735714285714295</v>
      </c>
      <c r="S728" s="304">
        <f t="shared" si="74"/>
        <v>69.985454545454544</v>
      </c>
      <c r="T728" s="301">
        <f t="shared" si="75"/>
        <v>68.735714285714295</v>
      </c>
    </row>
    <row r="729" spans="1:20" s="31" customFormat="1" x14ac:dyDescent="0.25">
      <c r="A729" s="3" t="s">
        <v>53241</v>
      </c>
      <c r="B729" s="191" t="s">
        <v>836</v>
      </c>
      <c r="C729" s="33" t="s">
        <v>53243</v>
      </c>
      <c r="D729" s="197"/>
      <c r="E729" s="32" t="s">
        <v>839</v>
      </c>
      <c r="F729" s="33" t="s">
        <v>283</v>
      </c>
      <c r="G729" s="34">
        <v>4</v>
      </c>
      <c r="H729" s="34">
        <f t="shared" si="86"/>
        <v>1128.8383785714286</v>
      </c>
      <c r="I729" s="35">
        <f t="shared" si="87"/>
        <v>4515.3535142857145</v>
      </c>
      <c r="J729" s="43">
        <v>0</v>
      </c>
      <c r="K729" s="43">
        <v>2335.3803690000118</v>
      </c>
      <c r="L729" s="43">
        <v>0</v>
      </c>
      <c r="M729" s="43">
        <v>0</v>
      </c>
      <c r="N729" s="39" t="s">
        <v>0</v>
      </c>
      <c r="O729" s="213">
        <f>VLOOKUP(N729,'Reajuste Atual'!$L$19:$M$25,2,FALSE)</f>
        <v>3.1053999999999999</v>
      </c>
      <c r="Q729" s="34">
        <v>384.95</v>
      </c>
      <c r="R729" s="304">
        <f t="shared" si="73"/>
        <v>274.96428571428572</v>
      </c>
      <c r="S729" s="304">
        <f t="shared" si="74"/>
        <v>279.96363636363634</v>
      </c>
      <c r="T729" s="301">
        <f t="shared" si="75"/>
        <v>274.96428571428572</v>
      </c>
    </row>
    <row r="730" spans="1:20" s="31" customFormat="1" outlineLevel="1" x14ac:dyDescent="0.25">
      <c r="A730" s="3" t="s">
        <v>53241</v>
      </c>
      <c r="B730" s="191" t="s">
        <v>838</v>
      </c>
      <c r="C730" s="33" t="s">
        <v>53243</v>
      </c>
      <c r="D730" s="197"/>
      <c r="E730" s="32" t="s">
        <v>841</v>
      </c>
      <c r="F730" s="33" t="s">
        <v>283</v>
      </c>
      <c r="G730" s="34">
        <v>4</v>
      </c>
      <c r="H730" s="34">
        <f t="shared" si="86"/>
        <v>36060.015494285719</v>
      </c>
      <c r="I730" s="35">
        <f t="shared" si="87"/>
        <v>144240.06197714288</v>
      </c>
      <c r="J730" s="61">
        <v>0</v>
      </c>
      <c r="K730" s="61">
        <v>2335.3803690000118</v>
      </c>
      <c r="L730" s="61">
        <v>0</v>
      </c>
      <c r="M730" s="61">
        <v>0</v>
      </c>
      <c r="N730" s="39" t="s">
        <v>0</v>
      </c>
      <c r="O730" s="213">
        <f>VLOOKUP(N730,'Reajuste Atual'!$L$19:$M$25,2,FALSE)</f>
        <v>3.1053999999999999</v>
      </c>
      <c r="Q730" s="34">
        <v>12296.98</v>
      </c>
      <c r="R730" s="304">
        <f t="shared" si="73"/>
        <v>8783.5571428571438</v>
      </c>
      <c r="S730" s="304">
        <f t="shared" si="74"/>
        <v>8943.2581818181807</v>
      </c>
      <c r="T730" s="301">
        <f t="shared" si="75"/>
        <v>8783.5571428571438</v>
      </c>
    </row>
    <row r="731" spans="1:20" s="31" customFormat="1" outlineLevel="1" x14ac:dyDescent="0.25">
      <c r="A731" s="3" t="s">
        <v>53241</v>
      </c>
      <c r="B731" s="191" t="s">
        <v>840</v>
      </c>
      <c r="C731" s="33" t="s">
        <v>53243</v>
      </c>
      <c r="D731" s="197"/>
      <c r="E731" s="32" t="s">
        <v>844</v>
      </c>
      <c r="F731" s="33" t="s">
        <v>283</v>
      </c>
      <c r="G731" s="34">
        <v>8</v>
      </c>
      <c r="H731" s="34">
        <f t="shared" si="86"/>
        <v>14904.859970000003</v>
      </c>
      <c r="I731" s="35">
        <f t="shared" si="87"/>
        <v>119238.87976000003</v>
      </c>
      <c r="J731" s="34">
        <v>652.78030000000399</v>
      </c>
      <c r="K731" s="35">
        <v>2108.4803690000117</v>
      </c>
      <c r="L731" s="35">
        <v>0</v>
      </c>
      <c r="M731" s="35">
        <v>0</v>
      </c>
      <c r="N731" s="39" t="s">
        <v>0</v>
      </c>
      <c r="O731" s="213">
        <f>VLOOKUP(N731,'Reajuste Atual'!$L$19:$M$25,2,FALSE)</f>
        <v>3.1053999999999999</v>
      </c>
      <c r="Q731" s="34">
        <v>5082.7700000000004</v>
      </c>
      <c r="R731" s="304">
        <f t="shared" si="73"/>
        <v>3630.5500000000006</v>
      </c>
      <c r="S731" s="304">
        <f t="shared" si="74"/>
        <v>3696.5600000000004</v>
      </c>
      <c r="T731" s="301">
        <f t="shared" si="75"/>
        <v>3630.5500000000006</v>
      </c>
    </row>
    <row r="732" spans="1:20" s="31" customFormat="1" outlineLevel="1" x14ac:dyDescent="0.25">
      <c r="A732" s="3" t="s">
        <v>53241</v>
      </c>
      <c r="B732" s="191" t="s">
        <v>842</v>
      </c>
      <c r="C732" s="33" t="s">
        <v>53243</v>
      </c>
      <c r="D732" s="197"/>
      <c r="E732" s="32" t="s">
        <v>846</v>
      </c>
      <c r="F732" s="33" t="s">
        <v>283</v>
      </c>
      <c r="G732" s="34">
        <v>16</v>
      </c>
      <c r="H732" s="34">
        <f t="shared" si="86"/>
        <v>376.31855857142858</v>
      </c>
      <c r="I732" s="35">
        <f t="shared" si="87"/>
        <v>6021.0969371428573</v>
      </c>
      <c r="J732" s="34">
        <v>30.62</v>
      </c>
      <c r="K732" s="35">
        <v>226.89999999999998</v>
      </c>
      <c r="L732" s="35">
        <v>0</v>
      </c>
      <c r="M732" s="35">
        <v>0</v>
      </c>
      <c r="N732" s="39" t="s">
        <v>0</v>
      </c>
      <c r="O732" s="213">
        <f>VLOOKUP(N732,'Reajuste Atual'!$L$19:$M$25,2,FALSE)</f>
        <v>3.1053999999999999</v>
      </c>
      <c r="Q732" s="34">
        <v>128.33000000000001</v>
      </c>
      <c r="R732" s="304">
        <f t="shared" si="73"/>
        <v>91.664285714285725</v>
      </c>
      <c r="S732" s="304">
        <f t="shared" si="74"/>
        <v>93.330909090909103</v>
      </c>
      <c r="T732" s="301">
        <f t="shared" si="75"/>
        <v>91.664285714285725</v>
      </c>
    </row>
    <row r="733" spans="1:20" s="31" customFormat="1" outlineLevel="1" x14ac:dyDescent="0.25">
      <c r="A733" s="3" t="s">
        <v>53241</v>
      </c>
      <c r="B733" s="191" t="s">
        <v>843</v>
      </c>
      <c r="C733" s="33" t="s">
        <v>53243</v>
      </c>
      <c r="D733" s="197"/>
      <c r="E733" s="32" t="s">
        <v>848</v>
      </c>
      <c r="F733" s="33" t="s">
        <v>283</v>
      </c>
      <c r="G733" s="34">
        <v>48</v>
      </c>
      <c r="H733" s="34">
        <f t="shared" si="86"/>
        <v>225.797</v>
      </c>
      <c r="I733" s="35">
        <f t="shared" si="87"/>
        <v>10838.255999999999</v>
      </c>
      <c r="J733" s="34">
        <v>0</v>
      </c>
      <c r="K733" s="35">
        <v>0</v>
      </c>
      <c r="L733" s="35">
        <v>0</v>
      </c>
      <c r="M733" s="35">
        <v>0</v>
      </c>
      <c r="N733" s="39" t="s">
        <v>0</v>
      </c>
      <c r="O733" s="213">
        <f>VLOOKUP(N733,'Reajuste Atual'!$L$19:$M$25,2,FALSE)</f>
        <v>3.1053999999999999</v>
      </c>
      <c r="Q733" s="34">
        <v>77</v>
      </c>
      <c r="R733" s="304">
        <f t="shared" si="73"/>
        <v>55</v>
      </c>
      <c r="S733" s="304">
        <f t="shared" si="74"/>
        <v>56</v>
      </c>
      <c r="T733" s="301">
        <f t="shared" si="75"/>
        <v>55</v>
      </c>
    </row>
    <row r="734" spans="1:20" s="31" customFormat="1" outlineLevel="1" x14ac:dyDescent="0.25">
      <c r="A734" s="3" t="s">
        <v>53241</v>
      </c>
      <c r="B734" s="191" t="s">
        <v>845</v>
      </c>
      <c r="C734" s="33" t="s">
        <v>53243</v>
      </c>
      <c r="D734" s="197"/>
      <c r="E734" s="32" t="s">
        <v>850</v>
      </c>
      <c r="F734" s="33" t="s">
        <v>283</v>
      </c>
      <c r="G734" s="34">
        <v>36</v>
      </c>
      <c r="H734" s="34">
        <f t="shared" si="86"/>
        <v>489.21705857142859</v>
      </c>
      <c r="I734" s="35">
        <f t="shared" si="87"/>
        <v>17611.814108571431</v>
      </c>
      <c r="J734" s="34">
        <v>0</v>
      </c>
      <c r="K734" s="35">
        <v>0</v>
      </c>
      <c r="L734" s="35">
        <v>0</v>
      </c>
      <c r="M734" s="35">
        <v>0</v>
      </c>
      <c r="N734" s="39" t="s">
        <v>0</v>
      </c>
      <c r="O734" s="213">
        <f>VLOOKUP(N734,'Reajuste Atual'!$L$19:$M$25,2,FALSE)</f>
        <v>3.1053999999999999</v>
      </c>
      <c r="Q734" s="34">
        <v>166.83</v>
      </c>
      <c r="R734" s="304">
        <f t="shared" si="73"/>
        <v>119.16428571428573</v>
      </c>
      <c r="S734" s="304">
        <f t="shared" si="74"/>
        <v>121.3309090909091</v>
      </c>
      <c r="T734" s="301">
        <f t="shared" si="75"/>
        <v>119.16428571428573</v>
      </c>
    </row>
    <row r="735" spans="1:20" s="31" customFormat="1" outlineLevel="1" x14ac:dyDescent="0.25">
      <c r="A735" s="3" t="s">
        <v>53241</v>
      </c>
      <c r="B735" s="191" t="s">
        <v>847</v>
      </c>
      <c r="C735" s="33" t="s">
        <v>53243</v>
      </c>
      <c r="D735" s="197"/>
      <c r="E735" s="32" t="s">
        <v>852</v>
      </c>
      <c r="F735" s="33" t="s">
        <v>283</v>
      </c>
      <c r="G735" s="34">
        <v>8</v>
      </c>
      <c r="H735" s="34">
        <f t="shared" si="86"/>
        <v>602.02758571428581</v>
      </c>
      <c r="I735" s="35">
        <f t="shared" si="87"/>
        <v>4816.2206857142864</v>
      </c>
      <c r="J735" s="34">
        <v>0</v>
      </c>
      <c r="K735" s="35">
        <v>0</v>
      </c>
      <c r="L735" s="35">
        <v>0</v>
      </c>
      <c r="M735" s="35">
        <v>0</v>
      </c>
      <c r="N735" s="39" t="s">
        <v>0</v>
      </c>
      <c r="O735" s="213">
        <f>VLOOKUP(N735,'Reajuste Atual'!$L$19:$M$25,2,FALSE)</f>
        <v>3.1053999999999999</v>
      </c>
      <c r="Q735" s="34">
        <v>205.3</v>
      </c>
      <c r="R735" s="304">
        <f t="shared" si="73"/>
        <v>146.64285714285717</v>
      </c>
      <c r="S735" s="304">
        <f t="shared" si="74"/>
        <v>149.30909090909091</v>
      </c>
      <c r="T735" s="301">
        <f t="shared" si="75"/>
        <v>146.64285714285717</v>
      </c>
    </row>
    <row r="736" spans="1:20" s="31" customFormat="1" outlineLevel="1" x14ac:dyDescent="0.25">
      <c r="A736" s="3" t="s">
        <v>53241</v>
      </c>
      <c r="B736" s="191" t="s">
        <v>849</v>
      </c>
      <c r="C736" s="33" t="s">
        <v>53243</v>
      </c>
      <c r="D736" s="197"/>
      <c r="E736" s="32" t="s">
        <v>854</v>
      </c>
      <c r="F736" s="33" t="s">
        <v>283</v>
      </c>
      <c r="G736" s="34">
        <v>4</v>
      </c>
      <c r="H736" s="34">
        <f t="shared" si="86"/>
        <v>602.02758571428581</v>
      </c>
      <c r="I736" s="35">
        <f t="shared" si="87"/>
        <v>2408.1103428571432</v>
      </c>
      <c r="J736" s="61">
        <v>0</v>
      </c>
      <c r="K736" s="61">
        <v>0</v>
      </c>
      <c r="L736" s="61">
        <v>0</v>
      </c>
      <c r="M736" s="61">
        <v>0</v>
      </c>
      <c r="N736" s="39" t="s">
        <v>0</v>
      </c>
      <c r="O736" s="213">
        <f>VLOOKUP(N736,'Reajuste Atual'!$L$19:$M$25,2,FALSE)</f>
        <v>3.1053999999999999</v>
      </c>
      <c r="Q736" s="34">
        <v>205.3</v>
      </c>
      <c r="R736" s="304">
        <f t="shared" si="73"/>
        <v>146.64285714285717</v>
      </c>
      <c r="S736" s="304">
        <f t="shared" si="74"/>
        <v>149.30909090909091</v>
      </c>
      <c r="T736" s="301">
        <f t="shared" si="75"/>
        <v>146.64285714285717</v>
      </c>
    </row>
    <row r="737" spans="1:20" s="31" customFormat="1" outlineLevel="1" x14ac:dyDescent="0.25">
      <c r="A737" s="3" t="s">
        <v>53241</v>
      </c>
      <c r="B737" s="191" t="s">
        <v>851</v>
      </c>
      <c r="C737" s="33" t="s">
        <v>53243</v>
      </c>
      <c r="D737" s="197"/>
      <c r="E737" s="32" t="s">
        <v>856</v>
      </c>
      <c r="F737" s="33" t="s">
        <v>283</v>
      </c>
      <c r="G737" s="34">
        <v>10.56</v>
      </c>
      <c r="H737" s="34">
        <f t="shared" si="86"/>
        <v>299.25433571428573</v>
      </c>
      <c r="I737" s="35">
        <f t="shared" si="87"/>
        <v>3160.1257851428572</v>
      </c>
      <c r="J737" s="55">
        <v>0</v>
      </c>
      <c r="K737" s="55">
        <v>0</v>
      </c>
      <c r="L737" s="55">
        <v>0</v>
      </c>
      <c r="M737" s="55">
        <v>0</v>
      </c>
      <c r="N737" s="39" t="s">
        <v>0</v>
      </c>
      <c r="O737" s="213">
        <f>VLOOKUP(N737,'Reajuste Atual'!$L$19:$M$25,2,FALSE)</f>
        <v>3.1053999999999999</v>
      </c>
      <c r="Q737" s="34">
        <v>102.05</v>
      </c>
      <c r="R737" s="304">
        <f t="shared" si="73"/>
        <v>72.892857142857139</v>
      </c>
      <c r="S737" s="304">
        <f t="shared" si="74"/>
        <v>74.218181818181819</v>
      </c>
      <c r="T737" s="301">
        <f t="shared" si="75"/>
        <v>72.892857142857139</v>
      </c>
    </row>
    <row r="738" spans="1:20" s="31" customFormat="1" outlineLevel="1" x14ac:dyDescent="0.25">
      <c r="A738" s="3" t="s">
        <v>53241</v>
      </c>
      <c r="B738" s="191" t="s">
        <v>853</v>
      </c>
      <c r="C738" s="33" t="s">
        <v>53243</v>
      </c>
      <c r="D738" s="197"/>
      <c r="E738" s="32" t="s">
        <v>224</v>
      </c>
      <c r="F738" s="33" t="s">
        <v>83</v>
      </c>
      <c r="G738" s="34">
        <v>272</v>
      </c>
      <c r="H738" s="34">
        <f t="shared" si="86"/>
        <v>11.289850000000001</v>
      </c>
      <c r="I738" s="35">
        <f t="shared" si="87"/>
        <v>3070.8392000000003</v>
      </c>
      <c r="J738" s="34">
        <v>0</v>
      </c>
      <c r="K738" s="35">
        <v>0</v>
      </c>
      <c r="L738" s="35">
        <v>0</v>
      </c>
      <c r="M738" s="35">
        <v>0</v>
      </c>
      <c r="N738" s="39" t="s">
        <v>0</v>
      </c>
      <c r="O738" s="213">
        <f>VLOOKUP(N738,'Reajuste Atual'!$L$19:$M$25,2,FALSE)</f>
        <v>3.1053999999999999</v>
      </c>
      <c r="Q738" s="34">
        <v>3.85</v>
      </c>
      <c r="R738" s="304">
        <f t="shared" si="73"/>
        <v>2.7500000000000004</v>
      </c>
      <c r="S738" s="304">
        <f t="shared" si="74"/>
        <v>2.8000000000000003</v>
      </c>
      <c r="T738" s="301">
        <f t="shared" si="75"/>
        <v>2.7500000000000004</v>
      </c>
    </row>
    <row r="739" spans="1:20" s="31" customFormat="1" outlineLevel="1" x14ac:dyDescent="0.25">
      <c r="A739" s="3" t="s">
        <v>53241</v>
      </c>
      <c r="B739" s="191" t="s">
        <v>855</v>
      </c>
      <c r="C739" s="33" t="s">
        <v>53243</v>
      </c>
      <c r="D739" s="197"/>
      <c r="E739" s="32" t="s">
        <v>860</v>
      </c>
      <c r="F739" s="33" t="s">
        <v>83</v>
      </c>
      <c r="G739" s="34">
        <v>320</v>
      </c>
      <c r="H739" s="34">
        <f t="shared" si="86"/>
        <v>7.4190442857142855</v>
      </c>
      <c r="I739" s="35">
        <f t="shared" si="87"/>
        <v>2374.0941714285714</v>
      </c>
      <c r="J739" s="34">
        <v>0</v>
      </c>
      <c r="K739" s="35">
        <v>0</v>
      </c>
      <c r="L739" s="35">
        <v>0</v>
      </c>
      <c r="M739" s="35">
        <v>0</v>
      </c>
      <c r="N739" s="39" t="s">
        <v>0</v>
      </c>
      <c r="O739" s="213">
        <f>VLOOKUP(N739,'Reajuste Atual'!$L$19:$M$25,2,FALSE)</f>
        <v>3.1053999999999999</v>
      </c>
      <c r="Q739" s="34">
        <v>2.5299999999999998</v>
      </c>
      <c r="R739" s="304">
        <f t="shared" si="73"/>
        <v>1.8071428571428572</v>
      </c>
      <c r="S739" s="304">
        <f t="shared" si="74"/>
        <v>1.8399999999999999</v>
      </c>
      <c r="T739" s="301">
        <f t="shared" si="75"/>
        <v>1.8071428571428572</v>
      </c>
    </row>
    <row r="740" spans="1:20" s="31" customFormat="1" outlineLevel="1" x14ac:dyDescent="0.25">
      <c r="A740" s="3" t="s">
        <v>53241</v>
      </c>
      <c r="B740" s="191" t="s">
        <v>857</v>
      </c>
      <c r="C740" s="33" t="s">
        <v>53243</v>
      </c>
      <c r="D740" s="197"/>
      <c r="E740" s="32" t="s">
        <v>862</v>
      </c>
      <c r="F740" s="33" t="s">
        <v>283</v>
      </c>
      <c r="G740" s="34">
        <v>16</v>
      </c>
      <c r="H740" s="34">
        <f t="shared" si="86"/>
        <v>470.36154285714292</v>
      </c>
      <c r="I740" s="35">
        <f t="shared" si="87"/>
        <v>7525.7846857142868</v>
      </c>
      <c r="J740" s="34">
        <v>0</v>
      </c>
      <c r="K740" s="35">
        <v>0</v>
      </c>
      <c r="L740" s="35">
        <v>0</v>
      </c>
      <c r="M740" s="35">
        <v>0</v>
      </c>
      <c r="N740" s="39" t="s">
        <v>0</v>
      </c>
      <c r="O740" s="213">
        <f>VLOOKUP(N740,'Reajuste Atual'!$L$19:$M$25,2,FALSE)</f>
        <v>3.1053999999999999</v>
      </c>
      <c r="Q740" s="34">
        <v>160.4</v>
      </c>
      <c r="R740" s="304">
        <f t="shared" si="73"/>
        <v>114.57142857142858</v>
      </c>
      <c r="S740" s="304">
        <f t="shared" si="74"/>
        <v>116.65454545454546</v>
      </c>
      <c r="T740" s="301">
        <f t="shared" si="75"/>
        <v>114.57142857142858</v>
      </c>
    </row>
    <row r="741" spans="1:20" s="31" customFormat="1" outlineLevel="1" x14ac:dyDescent="0.25">
      <c r="A741" s="3" t="s">
        <v>53241</v>
      </c>
      <c r="B741" s="191" t="s">
        <v>858</v>
      </c>
      <c r="C741" s="33" t="s">
        <v>53243</v>
      </c>
      <c r="D741" s="197"/>
      <c r="E741" s="32" t="s">
        <v>864</v>
      </c>
      <c r="F741" s="33" t="s">
        <v>283</v>
      </c>
      <c r="G741" s="34">
        <v>16</v>
      </c>
      <c r="H741" s="34">
        <f t="shared" ref="H741:H804" si="88">T741+(T741*O741)</f>
        <v>94.042984285714283</v>
      </c>
      <c r="I741" s="35">
        <f t="shared" si="87"/>
        <v>1504.6877485714285</v>
      </c>
      <c r="J741" s="55">
        <v>0</v>
      </c>
      <c r="K741" s="36">
        <v>0</v>
      </c>
      <c r="L741" s="36">
        <v>0</v>
      </c>
      <c r="M741" s="36">
        <v>0</v>
      </c>
      <c r="N741" s="39" t="s">
        <v>0</v>
      </c>
      <c r="O741" s="213">
        <f>VLOOKUP(N741,'Reajuste Atual'!$L$19:$M$25,2,FALSE)</f>
        <v>3.1053999999999999</v>
      </c>
      <c r="Q741" s="34">
        <v>32.07</v>
      </c>
      <c r="R741" s="304">
        <f t="shared" si="73"/>
        <v>22.907142857142858</v>
      </c>
      <c r="S741" s="304">
        <f t="shared" si="74"/>
        <v>23.323636363636364</v>
      </c>
      <c r="T741" s="301">
        <f t="shared" si="75"/>
        <v>22.907142857142858</v>
      </c>
    </row>
    <row r="742" spans="1:20" s="31" customFormat="1" outlineLevel="1" x14ac:dyDescent="0.25">
      <c r="A742" s="3" t="s">
        <v>53241</v>
      </c>
      <c r="B742" s="191" t="s">
        <v>859</v>
      </c>
      <c r="C742" s="33" t="s">
        <v>53243</v>
      </c>
      <c r="D742" s="197"/>
      <c r="E742" s="32" t="s">
        <v>866</v>
      </c>
      <c r="F742" s="33" t="s">
        <v>283</v>
      </c>
      <c r="G742" s="34">
        <v>4</v>
      </c>
      <c r="H742" s="34">
        <f t="shared" si="88"/>
        <v>16.920112857142854</v>
      </c>
      <c r="I742" s="35">
        <f t="shared" si="87"/>
        <v>67.680451428571416</v>
      </c>
      <c r="J742" s="55">
        <v>0</v>
      </c>
      <c r="K742" s="36">
        <v>0</v>
      </c>
      <c r="L742" s="36">
        <v>0</v>
      </c>
      <c r="M742" s="36">
        <v>0</v>
      </c>
      <c r="N742" s="39" t="s">
        <v>0</v>
      </c>
      <c r="O742" s="213">
        <f>VLOOKUP(N742,'Reajuste Atual'!$L$19:$M$25,2,FALSE)</f>
        <v>3.1053999999999999</v>
      </c>
      <c r="Q742" s="34">
        <v>5.77</v>
      </c>
      <c r="R742" s="304">
        <f t="shared" si="73"/>
        <v>4.121428571428571</v>
      </c>
      <c r="S742" s="304">
        <f t="shared" si="74"/>
        <v>4.1963636363636363</v>
      </c>
      <c r="T742" s="301">
        <f t="shared" si="75"/>
        <v>4.121428571428571</v>
      </c>
    </row>
    <row r="743" spans="1:20" s="31" customFormat="1" outlineLevel="1" x14ac:dyDescent="0.25">
      <c r="A743" s="3" t="s">
        <v>53241</v>
      </c>
      <c r="B743" s="191" t="s">
        <v>861</v>
      </c>
      <c r="C743" s="33" t="s">
        <v>53243</v>
      </c>
      <c r="D743" s="197"/>
      <c r="E743" s="32" t="s">
        <v>868</v>
      </c>
      <c r="F743" s="33" t="s">
        <v>283</v>
      </c>
      <c r="G743" s="34">
        <v>8</v>
      </c>
      <c r="H743" s="34">
        <f t="shared" si="88"/>
        <v>37.652382857142861</v>
      </c>
      <c r="I743" s="35">
        <f t="shared" si="87"/>
        <v>301.21906285714289</v>
      </c>
      <c r="J743" s="55">
        <v>0</v>
      </c>
      <c r="K743" s="36">
        <v>0</v>
      </c>
      <c r="L743" s="36">
        <v>0</v>
      </c>
      <c r="M743" s="36">
        <v>0</v>
      </c>
      <c r="N743" s="39" t="s">
        <v>0</v>
      </c>
      <c r="O743" s="213">
        <f>VLOOKUP(N743,'Reajuste Atual'!$L$19:$M$25,2,FALSE)</f>
        <v>3.1053999999999999</v>
      </c>
      <c r="Q743" s="34">
        <v>12.84</v>
      </c>
      <c r="R743" s="304">
        <f t="shared" si="73"/>
        <v>9.1714285714285726</v>
      </c>
      <c r="S743" s="304">
        <f t="shared" si="74"/>
        <v>9.3381818181818179</v>
      </c>
      <c r="T743" s="301">
        <f t="shared" si="75"/>
        <v>9.1714285714285726</v>
      </c>
    </row>
    <row r="744" spans="1:20" s="31" customFormat="1" ht="31.5" outlineLevel="1" x14ac:dyDescent="0.25">
      <c r="A744" s="3" t="s">
        <v>53241</v>
      </c>
      <c r="B744" s="191" t="s">
        <v>863</v>
      </c>
      <c r="C744" s="33" t="s">
        <v>53243</v>
      </c>
      <c r="D744" s="197"/>
      <c r="E744" s="32" t="s">
        <v>870</v>
      </c>
      <c r="F744" s="33" t="s">
        <v>283</v>
      </c>
      <c r="G744" s="34">
        <v>4</v>
      </c>
      <c r="H744" s="34">
        <f t="shared" si="88"/>
        <v>564.37520285714299</v>
      </c>
      <c r="I744" s="35">
        <f t="shared" si="87"/>
        <v>2257.500811428572</v>
      </c>
      <c r="J744" s="55">
        <v>0</v>
      </c>
      <c r="K744" s="53">
        <v>0</v>
      </c>
      <c r="L744" s="53">
        <v>0</v>
      </c>
      <c r="M744" s="53">
        <v>0</v>
      </c>
      <c r="N744" s="39" t="s">
        <v>0</v>
      </c>
      <c r="O744" s="213">
        <f>VLOOKUP(N744,'Reajuste Atual'!$L$19:$M$25,2,FALSE)</f>
        <v>3.1053999999999999</v>
      </c>
      <c r="Q744" s="34">
        <v>192.46</v>
      </c>
      <c r="R744" s="304">
        <f t="shared" si="73"/>
        <v>137.47142857142859</v>
      </c>
      <c r="S744" s="304">
        <f t="shared" si="74"/>
        <v>139.97090909090909</v>
      </c>
      <c r="T744" s="301">
        <f t="shared" si="75"/>
        <v>137.47142857142859</v>
      </c>
    </row>
    <row r="745" spans="1:20" s="31" customFormat="1" outlineLevel="1" x14ac:dyDescent="0.25">
      <c r="A745" s="3" t="s">
        <v>53241</v>
      </c>
      <c r="B745" s="191" t="s">
        <v>865</v>
      </c>
      <c r="C745" s="33" t="s">
        <v>53243</v>
      </c>
      <c r="D745" s="197"/>
      <c r="E745" s="32" t="s">
        <v>872</v>
      </c>
      <c r="F745" s="33" t="s">
        <v>283</v>
      </c>
      <c r="G745" s="34">
        <v>8</v>
      </c>
      <c r="H745" s="34">
        <f t="shared" si="88"/>
        <v>56.390601428571436</v>
      </c>
      <c r="I745" s="35">
        <f t="shared" si="87"/>
        <v>451.12481142857149</v>
      </c>
      <c r="J745" s="34">
        <v>0</v>
      </c>
      <c r="K745" s="35">
        <v>0</v>
      </c>
      <c r="L745" s="35">
        <v>0</v>
      </c>
      <c r="M745" s="35">
        <v>0</v>
      </c>
      <c r="N745" s="39" t="s">
        <v>0</v>
      </c>
      <c r="O745" s="213">
        <f>VLOOKUP(N745,'Reajuste Atual'!$L$19:$M$25,2,FALSE)</f>
        <v>3.1053999999999999</v>
      </c>
      <c r="Q745" s="34">
        <v>19.23</v>
      </c>
      <c r="R745" s="304">
        <f t="shared" si="73"/>
        <v>13.735714285714288</v>
      </c>
      <c r="S745" s="304">
        <f t="shared" si="74"/>
        <v>13.985454545454546</v>
      </c>
      <c r="T745" s="301">
        <f t="shared" si="75"/>
        <v>13.735714285714288</v>
      </c>
    </row>
    <row r="746" spans="1:20" s="31" customFormat="1" ht="31.5" outlineLevel="1" x14ac:dyDescent="0.25">
      <c r="A746" s="3" t="s">
        <v>53241</v>
      </c>
      <c r="B746" s="191" t="s">
        <v>867</v>
      </c>
      <c r="C746" s="33" t="s">
        <v>53243</v>
      </c>
      <c r="D746" s="197"/>
      <c r="E746" s="32" t="s">
        <v>874</v>
      </c>
      <c r="F746" s="33" t="s">
        <v>283</v>
      </c>
      <c r="G746" s="34">
        <v>32</v>
      </c>
      <c r="H746" s="34">
        <f t="shared" si="88"/>
        <v>489.21705857142859</v>
      </c>
      <c r="I746" s="35">
        <f t="shared" si="87"/>
        <v>15654.945874285715</v>
      </c>
      <c r="J746" s="34">
        <v>0</v>
      </c>
      <c r="K746" s="35">
        <v>0</v>
      </c>
      <c r="L746" s="35">
        <v>0</v>
      </c>
      <c r="M746" s="35">
        <v>0</v>
      </c>
      <c r="N746" s="39" t="s">
        <v>0</v>
      </c>
      <c r="O746" s="213">
        <f>VLOOKUP(N746,'Reajuste Atual'!$L$19:$M$25,2,FALSE)</f>
        <v>3.1053999999999999</v>
      </c>
      <c r="Q746" s="34">
        <v>166.83</v>
      </c>
      <c r="R746" s="304">
        <f t="shared" si="73"/>
        <v>119.16428571428573</v>
      </c>
      <c r="S746" s="304">
        <f t="shared" si="74"/>
        <v>121.3309090909091</v>
      </c>
      <c r="T746" s="301">
        <f t="shared" si="75"/>
        <v>119.16428571428573</v>
      </c>
    </row>
    <row r="747" spans="1:20" s="31" customFormat="1" ht="31.5" outlineLevel="1" x14ac:dyDescent="0.25">
      <c r="A747" s="3" t="s">
        <v>53241</v>
      </c>
      <c r="B747" s="191" t="s">
        <v>869</v>
      </c>
      <c r="C747" s="33" t="s">
        <v>53243</v>
      </c>
      <c r="D747" s="197"/>
      <c r="E747" s="32" t="s">
        <v>876</v>
      </c>
      <c r="F747" s="33" t="s">
        <v>283</v>
      </c>
      <c r="G747" s="34">
        <v>20</v>
      </c>
      <c r="H747" s="34">
        <f t="shared" si="88"/>
        <v>338.66617571428571</v>
      </c>
      <c r="I747" s="35">
        <f t="shared" si="87"/>
        <v>6773.3235142857138</v>
      </c>
      <c r="J747" s="55">
        <v>0</v>
      </c>
      <c r="K747" s="53">
        <v>0</v>
      </c>
      <c r="L747" s="53">
        <v>0</v>
      </c>
      <c r="M747" s="53">
        <v>0</v>
      </c>
      <c r="N747" s="39" t="s">
        <v>0</v>
      </c>
      <c r="O747" s="213">
        <f>VLOOKUP(N747,'Reajuste Atual'!$L$19:$M$25,2,FALSE)</f>
        <v>3.1053999999999999</v>
      </c>
      <c r="Q747" s="34">
        <v>115.49</v>
      </c>
      <c r="R747" s="304">
        <f t="shared" si="73"/>
        <v>82.492857142857147</v>
      </c>
      <c r="S747" s="304">
        <f t="shared" si="74"/>
        <v>83.992727272727265</v>
      </c>
      <c r="T747" s="301">
        <f t="shared" si="75"/>
        <v>82.492857142857147</v>
      </c>
    </row>
    <row r="748" spans="1:20" s="31" customFormat="1" ht="47.25" outlineLevel="1" x14ac:dyDescent="0.25">
      <c r="A748" s="3" t="s">
        <v>53241</v>
      </c>
      <c r="B748" s="191" t="s">
        <v>871</v>
      </c>
      <c r="C748" s="33" t="s">
        <v>53243</v>
      </c>
      <c r="D748" s="197"/>
      <c r="E748" s="32" t="s">
        <v>878</v>
      </c>
      <c r="F748" s="33" t="s">
        <v>283</v>
      </c>
      <c r="G748" s="34">
        <v>84</v>
      </c>
      <c r="H748" s="34">
        <f t="shared" si="88"/>
        <v>564.37520285714299</v>
      </c>
      <c r="I748" s="35">
        <f t="shared" si="87"/>
        <v>47407.517040000013</v>
      </c>
      <c r="J748" s="34">
        <v>0</v>
      </c>
      <c r="K748" s="35">
        <v>0</v>
      </c>
      <c r="L748" s="35">
        <v>0</v>
      </c>
      <c r="M748" s="35">
        <v>0</v>
      </c>
      <c r="N748" s="39" t="s">
        <v>0</v>
      </c>
      <c r="O748" s="213">
        <f>VLOOKUP(N748,'Reajuste Atual'!$L$19:$M$25,2,FALSE)</f>
        <v>3.1053999999999999</v>
      </c>
      <c r="Q748" s="34">
        <v>192.46</v>
      </c>
      <c r="R748" s="304">
        <f t="shared" si="73"/>
        <v>137.47142857142859</v>
      </c>
      <c r="S748" s="304">
        <f t="shared" si="74"/>
        <v>139.97090909090909</v>
      </c>
      <c r="T748" s="301">
        <f t="shared" si="75"/>
        <v>137.47142857142859</v>
      </c>
    </row>
    <row r="749" spans="1:20" s="31" customFormat="1" outlineLevel="1" x14ac:dyDescent="0.25">
      <c r="A749" s="3" t="s">
        <v>53241</v>
      </c>
      <c r="B749" s="191" t="s">
        <v>873</v>
      </c>
      <c r="C749" s="33" t="s">
        <v>53243</v>
      </c>
      <c r="D749" s="197"/>
      <c r="E749" s="32" t="s">
        <v>880</v>
      </c>
      <c r="F749" s="33" t="s">
        <v>283</v>
      </c>
      <c r="G749" s="34">
        <v>208</v>
      </c>
      <c r="H749" s="34">
        <f t="shared" si="88"/>
        <v>13.547820000000002</v>
      </c>
      <c r="I749" s="35">
        <f t="shared" si="87"/>
        <v>2817.9465600000003</v>
      </c>
      <c r="J749" s="34">
        <v>0</v>
      </c>
      <c r="K749" s="35">
        <v>0</v>
      </c>
      <c r="L749" s="35">
        <v>0</v>
      </c>
      <c r="M749" s="35">
        <v>0</v>
      </c>
      <c r="N749" s="39" t="s">
        <v>0</v>
      </c>
      <c r="O749" s="213">
        <f>VLOOKUP(N749,'Reajuste Atual'!$L$19:$M$25,2,FALSE)</f>
        <v>3.1053999999999999</v>
      </c>
      <c r="Q749" s="34">
        <v>4.62</v>
      </c>
      <c r="R749" s="304">
        <f t="shared" si="73"/>
        <v>3.3000000000000003</v>
      </c>
      <c r="S749" s="304">
        <f t="shared" si="74"/>
        <v>3.36</v>
      </c>
      <c r="T749" s="301">
        <f t="shared" si="75"/>
        <v>3.3000000000000003</v>
      </c>
    </row>
    <row r="750" spans="1:20" s="31" customFormat="1" outlineLevel="1" x14ac:dyDescent="0.25">
      <c r="A750" s="3" t="s">
        <v>53241</v>
      </c>
      <c r="B750" s="191" t="s">
        <v>875</v>
      </c>
      <c r="C750" s="33" t="s">
        <v>53243</v>
      </c>
      <c r="D750" s="197"/>
      <c r="E750" s="32" t="s">
        <v>882</v>
      </c>
      <c r="F750" s="33" t="s">
        <v>283</v>
      </c>
      <c r="G750" s="34">
        <v>132</v>
      </c>
      <c r="H750" s="34">
        <f t="shared" si="88"/>
        <v>16.920112857142854</v>
      </c>
      <c r="I750" s="35">
        <f t="shared" si="87"/>
        <v>2233.4548971428567</v>
      </c>
      <c r="J750" s="34">
        <v>0</v>
      </c>
      <c r="K750" s="35">
        <v>0</v>
      </c>
      <c r="L750" s="35">
        <v>0</v>
      </c>
      <c r="M750" s="35">
        <v>0</v>
      </c>
      <c r="N750" s="39" t="s">
        <v>0</v>
      </c>
      <c r="O750" s="213">
        <f>VLOOKUP(N750,'Reajuste Atual'!$L$19:$M$25,2,FALSE)</f>
        <v>3.1053999999999999</v>
      </c>
      <c r="Q750" s="34">
        <v>5.77</v>
      </c>
      <c r="R750" s="304">
        <f t="shared" si="73"/>
        <v>4.121428571428571</v>
      </c>
      <c r="S750" s="304">
        <f t="shared" si="74"/>
        <v>4.1963636363636363</v>
      </c>
      <c r="T750" s="301">
        <f t="shared" si="75"/>
        <v>4.121428571428571</v>
      </c>
    </row>
    <row r="751" spans="1:20" s="31" customFormat="1" outlineLevel="1" x14ac:dyDescent="0.25">
      <c r="A751" s="3" t="s">
        <v>53241</v>
      </c>
      <c r="B751" s="191" t="s">
        <v>877</v>
      </c>
      <c r="C751" s="33" t="s">
        <v>53243</v>
      </c>
      <c r="D751" s="197"/>
      <c r="E751" s="32" t="s">
        <v>286</v>
      </c>
      <c r="F751" s="33" t="s">
        <v>83</v>
      </c>
      <c r="G751" s="34">
        <v>400</v>
      </c>
      <c r="H751" s="34">
        <f t="shared" si="88"/>
        <v>1.2609442857142859</v>
      </c>
      <c r="I751" s="35">
        <f t="shared" si="87"/>
        <v>504.37771428571432</v>
      </c>
      <c r="J751" s="34">
        <v>0</v>
      </c>
      <c r="K751" s="35">
        <v>0</v>
      </c>
      <c r="L751" s="35">
        <v>0</v>
      </c>
      <c r="M751" s="35">
        <v>0</v>
      </c>
      <c r="N751" s="39" t="s">
        <v>0</v>
      </c>
      <c r="O751" s="213">
        <f>VLOOKUP(N751,'Reajuste Atual'!$L$19:$M$25,2,FALSE)</f>
        <v>3.1053999999999999</v>
      </c>
      <c r="Q751" s="34">
        <v>0.43</v>
      </c>
      <c r="R751" s="304">
        <f t="shared" si="73"/>
        <v>0.30714285714285716</v>
      </c>
      <c r="S751" s="304">
        <f t="shared" si="74"/>
        <v>0.31272727272727274</v>
      </c>
      <c r="T751" s="301">
        <f t="shared" si="75"/>
        <v>0.30714285714285716</v>
      </c>
    </row>
    <row r="752" spans="1:20" s="31" customFormat="1" outlineLevel="1" x14ac:dyDescent="0.25">
      <c r="A752" s="3" t="s">
        <v>53241</v>
      </c>
      <c r="B752" s="191" t="s">
        <v>879</v>
      </c>
      <c r="C752" s="33" t="s">
        <v>53243</v>
      </c>
      <c r="D752" s="197"/>
      <c r="E752" s="32" t="s">
        <v>885</v>
      </c>
      <c r="F752" s="33" t="s">
        <v>83</v>
      </c>
      <c r="G752" s="34">
        <v>1120</v>
      </c>
      <c r="H752" s="34">
        <f t="shared" si="88"/>
        <v>1.9060785714285717</v>
      </c>
      <c r="I752" s="35">
        <f t="shared" si="87"/>
        <v>2134.8080000000004</v>
      </c>
      <c r="J752" s="34">
        <v>0</v>
      </c>
      <c r="K752" s="35">
        <v>0</v>
      </c>
      <c r="L752" s="35">
        <v>0</v>
      </c>
      <c r="M752" s="35">
        <v>0</v>
      </c>
      <c r="N752" s="39" t="s">
        <v>0</v>
      </c>
      <c r="O752" s="213">
        <f>VLOOKUP(N752,'Reajuste Atual'!$L$19:$M$25,2,FALSE)</f>
        <v>3.1053999999999999</v>
      </c>
      <c r="Q752" s="34">
        <v>0.65</v>
      </c>
      <c r="R752" s="304">
        <f t="shared" si="73"/>
        <v>0.46428571428571436</v>
      </c>
      <c r="S752" s="304">
        <f t="shared" si="74"/>
        <v>0.47272727272727272</v>
      </c>
      <c r="T752" s="301">
        <f t="shared" si="75"/>
        <v>0.46428571428571436</v>
      </c>
    </row>
    <row r="753" spans="1:20" s="31" customFormat="1" outlineLevel="1" x14ac:dyDescent="0.25">
      <c r="A753" s="3" t="s">
        <v>53241</v>
      </c>
      <c r="B753" s="191" t="s">
        <v>881</v>
      </c>
      <c r="C753" s="33" t="s">
        <v>53243</v>
      </c>
      <c r="D753" s="197"/>
      <c r="E753" s="32" t="s">
        <v>887</v>
      </c>
      <c r="F753" s="33" t="s">
        <v>83</v>
      </c>
      <c r="G753" s="34">
        <v>960</v>
      </c>
      <c r="H753" s="34">
        <f t="shared" si="88"/>
        <v>2.9324285714285714</v>
      </c>
      <c r="I753" s="35">
        <f t="shared" si="87"/>
        <v>2815.1314285714284</v>
      </c>
      <c r="J753" s="34">
        <v>0</v>
      </c>
      <c r="K753" s="35">
        <v>0</v>
      </c>
      <c r="L753" s="35">
        <v>0</v>
      </c>
      <c r="M753" s="35">
        <v>0</v>
      </c>
      <c r="N753" s="39" t="s">
        <v>0</v>
      </c>
      <c r="O753" s="213">
        <f>VLOOKUP(N753,'Reajuste Atual'!$L$19:$M$25,2,FALSE)</f>
        <v>3.1053999999999999</v>
      </c>
      <c r="Q753" s="34">
        <v>1</v>
      </c>
      <c r="R753" s="304">
        <f t="shared" si="73"/>
        <v>0.7142857142857143</v>
      </c>
      <c r="S753" s="304">
        <f t="shared" si="74"/>
        <v>0.72727272727272729</v>
      </c>
      <c r="T753" s="301">
        <f t="shared" si="75"/>
        <v>0.7142857142857143</v>
      </c>
    </row>
    <row r="754" spans="1:20" s="31" customFormat="1" outlineLevel="1" x14ac:dyDescent="0.25">
      <c r="A754" s="3" t="s">
        <v>53241</v>
      </c>
      <c r="B754" s="191" t="s">
        <v>883</v>
      </c>
      <c r="C754" s="33" t="s">
        <v>53243</v>
      </c>
      <c r="D754" s="197"/>
      <c r="E754" s="32" t="s">
        <v>889</v>
      </c>
      <c r="F754" s="33" t="s">
        <v>83</v>
      </c>
      <c r="G754" s="34">
        <v>1400</v>
      </c>
      <c r="H754" s="34">
        <f t="shared" si="88"/>
        <v>0.90905285714285722</v>
      </c>
      <c r="I754" s="35">
        <f t="shared" si="87"/>
        <v>1272.6740000000002</v>
      </c>
      <c r="J754" s="34">
        <v>0</v>
      </c>
      <c r="K754" s="35">
        <v>0</v>
      </c>
      <c r="L754" s="35">
        <v>0</v>
      </c>
      <c r="M754" s="35">
        <v>0</v>
      </c>
      <c r="N754" s="39" t="s">
        <v>0</v>
      </c>
      <c r="O754" s="213">
        <f>VLOOKUP(N754,'Reajuste Atual'!$L$19:$M$25,2,FALSE)</f>
        <v>3.1053999999999999</v>
      </c>
      <c r="Q754" s="34">
        <v>0.31</v>
      </c>
      <c r="R754" s="304">
        <f t="shared" si="73"/>
        <v>0.22142857142857145</v>
      </c>
      <c r="S754" s="304">
        <f t="shared" si="74"/>
        <v>0.22545454545454546</v>
      </c>
      <c r="T754" s="301">
        <f t="shared" si="75"/>
        <v>0.22142857142857145</v>
      </c>
    </row>
    <row r="755" spans="1:20" s="31" customFormat="1" ht="47.25" outlineLevel="1" x14ac:dyDescent="0.25">
      <c r="A755" s="3" t="s">
        <v>53241</v>
      </c>
      <c r="B755" s="191" t="s">
        <v>884</v>
      </c>
      <c r="C755" s="33" t="s">
        <v>53243</v>
      </c>
      <c r="D755" s="197"/>
      <c r="E755" s="32" t="s">
        <v>891</v>
      </c>
      <c r="F755" s="33" t="s">
        <v>283</v>
      </c>
      <c r="G755" s="34">
        <v>4</v>
      </c>
      <c r="H755" s="34">
        <f t="shared" si="88"/>
        <v>4515.2362171428567</v>
      </c>
      <c r="I755" s="35">
        <f t="shared" si="87"/>
        <v>18060.944868571427</v>
      </c>
      <c r="J755" s="34">
        <v>0</v>
      </c>
      <c r="K755" s="35">
        <v>0</v>
      </c>
      <c r="L755" s="35">
        <v>0</v>
      </c>
      <c r="M755" s="35">
        <v>0</v>
      </c>
      <c r="N755" s="39" t="s">
        <v>0</v>
      </c>
      <c r="O755" s="213">
        <f>VLOOKUP(N755,'Reajuste Atual'!$L$19:$M$25,2,FALSE)</f>
        <v>3.1053999999999999</v>
      </c>
      <c r="Q755" s="34">
        <v>1539.76</v>
      </c>
      <c r="R755" s="304">
        <f t="shared" si="73"/>
        <v>1099.8285714285714</v>
      </c>
      <c r="S755" s="304">
        <f t="shared" si="74"/>
        <v>1119.8254545454545</v>
      </c>
      <c r="T755" s="301">
        <f t="shared" si="75"/>
        <v>1099.8285714285714</v>
      </c>
    </row>
    <row r="756" spans="1:20" s="31" customFormat="1" ht="31.5" outlineLevel="1" x14ac:dyDescent="0.25">
      <c r="A756" s="3" t="s">
        <v>53241</v>
      </c>
      <c r="B756" s="191" t="s">
        <v>886</v>
      </c>
      <c r="C756" s="33" t="s">
        <v>53243</v>
      </c>
      <c r="D756" s="197"/>
      <c r="E756" s="32" t="s">
        <v>893</v>
      </c>
      <c r="F756" s="33" t="s">
        <v>283</v>
      </c>
      <c r="G756" s="34">
        <v>4</v>
      </c>
      <c r="H756" s="34">
        <f t="shared" si="88"/>
        <v>1617.9088157142858</v>
      </c>
      <c r="I756" s="35">
        <f t="shared" si="87"/>
        <v>6471.6352628571431</v>
      </c>
      <c r="J756" s="34">
        <v>0</v>
      </c>
      <c r="K756" s="35">
        <v>0</v>
      </c>
      <c r="L756" s="35">
        <v>0</v>
      </c>
      <c r="M756" s="35">
        <v>0</v>
      </c>
      <c r="N756" s="39" t="s">
        <v>0</v>
      </c>
      <c r="O756" s="213">
        <f>VLOOKUP(N756,'Reajuste Atual'!$L$19:$M$25,2,FALSE)</f>
        <v>3.1053999999999999</v>
      </c>
      <c r="Q756" s="34">
        <v>551.73</v>
      </c>
      <c r="R756" s="304">
        <f t="shared" si="73"/>
        <v>394.09285714285716</v>
      </c>
      <c r="S756" s="304">
        <f t="shared" si="74"/>
        <v>401.25818181818181</v>
      </c>
      <c r="T756" s="301">
        <f t="shared" si="75"/>
        <v>394.09285714285716</v>
      </c>
    </row>
    <row r="757" spans="1:20" s="31" customFormat="1" ht="31.5" outlineLevel="1" x14ac:dyDescent="0.25">
      <c r="A757" s="3" t="s">
        <v>53241</v>
      </c>
      <c r="B757" s="191" t="s">
        <v>888</v>
      </c>
      <c r="C757" s="33" t="s">
        <v>53243</v>
      </c>
      <c r="D757" s="197"/>
      <c r="E757" s="32" t="s">
        <v>895</v>
      </c>
      <c r="F757" s="33" t="s">
        <v>283</v>
      </c>
      <c r="G757" s="34">
        <v>32</v>
      </c>
      <c r="H757" s="34">
        <f t="shared" si="88"/>
        <v>225.797</v>
      </c>
      <c r="I757" s="35">
        <f t="shared" si="87"/>
        <v>7225.5039999999999</v>
      </c>
      <c r="J757" s="34">
        <v>0</v>
      </c>
      <c r="K757" s="35">
        <v>0</v>
      </c>
      <c r="L757" s="35">
        <v>0</v>
      </c>
      <c r="M757" s="35">
        <v>0</v>
      </c>
      <c r="N757" s="39" t="s">
        <v>0</v>
      </c>
      <c r="O757" s="213">
        <f>VLOOKUP(N757,'Reajuste Atual'!$L$19:$M$25,2,FALSE)</f>
        <v>3.1053999999999999</v>
      </c>
      <c r="Q757" s="34">
        <v>77</v>
      </c>
      <c r="R757" s="304">
        <f t="shared" si="73"/>
        <v>55</v>
      </c>
      <c r="S757" s="304">
        <f t="shared" si="74"/>
        <v>56</v>
      </c>
      <c r="T757" s="301">
        <f t="shared" si="75"/>
        <v>55</v>
      </c>
    </row>
    <row r="758" spans="1:20" s="31" customFormat="1" outlineLevel="1" x14ac:dyDescent="0.25">
      <c r="A758" s="3" t="s">
        <v>53241</v>
      </c>
      <c r="B758" s="191" t="s">
        <v>890</v>
      </c>
      <c r="C758" s="33" t="s">
        <v>53243</v>
      </c>
      <c r="D758" s="197"/>
      <c r="E758" s="32" t="s">
        <v>897</v>
      </c>
      <c r="F758" s="33" t="s">
        <v>283</v>
      </c>
      <c r="G758" s="34">
        <v>116</v>
      </c>
      <c r="H758" s="34">
        <f t="shared" si="88"/>
        <v>131.63671857142856</v>
      </c>
      <c r="I758" s="35">
        <f t="shared" si="87"/>
        <v>15269.859354285712</v>
      </c>
      <c r="J758" s="34">
        <v>0</v>
      </c>
      <c r="K758" s="35">
        <v>0</v>
      </c>
      <c r="L758" s="35">
        <v>0</v>
      </c>
      <c r="M758" s="35">
        <v>0</v>
      </c>
      <c r="N758" s="39" t="s">
        <v>0</v>
      </c>
      <c r="O758" s="213">
        <f>VLOOKUP(N758,'Reajuste Atual'!$L$19:$M$25,2,FALSE)</f>
        <v>3.1053999999999999</v>
      </c>
      <c r="Q758" s="34">
        <v>44.89</v>
      </c>
      <c r="R758" s="304">
        <f t="shared" si="73"/>
        <v>32.064285714285717</v>
      </c>
      <c r="S758" s="304">
        <f t="shared" si="74"/>
        <v>32.647272727272728</v>
      </c>
      <c r="T758" s="301">
        <f t="shared" si="75"/>
        <v>32.064285714285717</v>
      </c>
    </row>
    <row r="759" spans="1:20" s="31" customFormat="1" outlineLevel="1" x14ac:dyDescent="0.25">
      <c r="A759" s="3" t="s">
        <v>53241</v>
      </c>
      <c r="B759" s="191" t="s">
        <v>892</v>
      </c>
      <c r="C759" s="33" t="s">
        <v>53243</v>
      </c>
      <c r="D759" s="197"/>
      <c r="E759" s="32" t="s">
        <v>899</v>
      </c>
      <c r="F759" s="33" t="s">
        <v>283</v>
      </c>
      <c r="G759" s="34">
        <v>16</v>
      </c>
      <c r="H759" s="34">
        <f t="shared" si="88"/>
        <v>56.390601428571436</v>
      </c>
      <c r="I759" s="35">
        <f t="shared" si="87"/>
        <v>902.24962285714298</v>
      </c>
      <c r="J759" s="34">
        <v>0</v>
      </c>
      <c r="K759" s="35">
        <v>0</v>
      </c>
      <c r="L759" s="35">
        <v>0</v>
      </c>
      <c r="M759" s="35">
        <v>0</v>
      </c>
      <c r="N759" s="39" t="s">
        <v>0</v>
      </c>
      <c r="O759" s="213">
        <f>VLOOKUP(N759,'Reajuste Atual'!$L$19:$M$25,2,FALSE)</f>
        <v>3.1053999999999999</v>
      </c>
      <c r="Q759" s="34">
        <v>19.23</v>
      </c>
      <c r="R759" s="304">
        <f t="shared" si="73"/>
        <v>13.735714285714288</v>
      </c>
      <c r="S759" s="304">
        <f t="shared" si="74"/>
        <v>13.985454545454546</v>
      </c>
      <c r="T759" s="301">
        <f t="shared" si="75"/>
        <v>13.735714285714288</v>
      </c>
    </row>
    <row r="760" spans="1:20" s="31" customFormat="1" outlineLevel="1" x14ac:dyDescent="0.25">
      <c r="A760" s="3" t="s">
        <v>53241</v>
      </c>
      <c r="B760" s="191" t="s">
        <v>894</v>
      </c>
      <c r="C760" s="33" t="s">
        <v>53243</v>
      </c>
      <c r="D760" s="197"/>
      <c r="E760" s="32" t="s">
        <v>901</v>
      </c>
      <c r="F760" s="33" t="s">
        <v>283</v>
      </c>
      <c r="G760" s="34">
        <v>12</v>
      </c>
      <c r="H760" s="34">
        <f t="shared" si="88"/>
        <v>169.25977714285713</v>
      </c>
      <c r="I760" s="35">
        <f t="shared" si="87"/>
        <v>2031.1173257142855</v>
      </c>
      <c r="J760" s="34">
        <v>0</v>
      </c>
      <c r="K760" s="35">
        <v>0</v>
      </c>
      <c r="L760" s="35">
        <v>0</v>
      </c>
      <c r="M760" s="35">
        <v>0</v>
      </c>
      <c r="N760" s="39" t="s">
        <v>0</v>
      </c>
      <c r="O760" s="213">
        <f>VLOOKUP(N760,'Reajuste Atual'!$L$19:$M$25,2,FALSE)</f>
        <v>3.1053999999999999</v>
      </c>
      <c r="Q760" s="34">
        <v>57.72</v>
      </c>
      <c r="R760" s="304">
        <f t="shared" si="73"/>
        <v>41.228571428571428</v>
      </c>
      <c r="S760" s="304">
        <f t="shared" si="74"/>
        <v>41.978181818181817</v>
      </c>
      <c r="T760" s="301">
        <f t="shared" si="75"/>
        <v>41.228571428571428</v>
      </c>
    </row>
    <row r="761" spans="1:20" s="31" customFormat="1" ht="31.5" outlineLevel="1" x14ac:dyDescent="0.25">
      <c r="A761" s="3" t="s">
        <v>53241</v>
      </c>
      <c r="B761" s="191" t="s">
        <v>896</v>
      </c>
      <c r="C761" s="33" t="s">
        <v>53243</v>
      </c>
      <c r="D761" s="197"/>
      <c r="E761" s="32" t="s">
        <v>903</v>
      </c>
      <c r="F761" s="33" t="s">
        <v>283</v>
      </c>
      <c r="G761" s="34">
        <v>20</v>
      </c>
      <c r="H761" s="34">
        <f t="shared" si="88"/>
        <v>1316.9829957142861</v>
      </c>
      <c r="I761" s="35">
        <f t="shared" si="87"/>
        <v>26339.659914285723</v>
      </c>
      <c r="J761" s="34">
        <v>0</v>
      </c>
      <c r="K761" s="35">
        <v>0</v>
      </c>
      <c r="L761" s="35">
        <v>0</v>
      </c>
      <c r="M761" s="35">
        <v>0</v>
      </c>
      <c r="N761" s="39" t="s">
        <v>0</v>
      </c>
      <c r="O761" s="213">
        <f>VLOOKUP(N761,'Reajuste Atual'!$L$19:$M$25,2,FALSE)</f>
        <v>3.1053999999999999</v>
      </c>
      <c r="Q761" s="34">
        <v>449.11</v>
      </c>
      <c r="R761" s="304">
        <f t="shared" si="73"/>
        <v>320.7928571428572</v>
      </c>
      <c r="S761" s="304">
        <f t="shared" si="74"/>
        <v>326.62545454545455</v>
      </c>
      <c r="T761" s="301">
        <f t="shared" si="75"/>
        <v>320.7928571428572</v>
      </c>
    </row>
    <row r="762" spans="1:20" s="31" customFormat="1" outlineLevel="1" x14ac:dyDescent="0.25">
      <c r="A762" s="3" t="s">
        <v>53241</v>
      </c>
      <c r="B762" s="191" t="s">
        <v>898</v>
      </c>
      <c r="C762" s="33" t="s">
        <v>53243</v>
      </c>
      <c r="D762" s="197"/>
      <c r="E762" s="32" t="s">
        <v>905</v>
      </c>
      <c r="F762" s="33" t="s">
        <v>283</v>
      </c>
      <c r="G762" s="34">
        <v>224</v>
      </c>
      <c r="H762" s="34">
        <f t="shared" si="88"/>
        <v>13.547820000000002</v>
      </c>
      <c r="I762" s="35">
        <f t="shared" si="87"/>
        <v>3034.7116800000003</v>
      </c>
      <c r="J762" s="55">
        <v>0</v>
      </c>
      <c r="K762" s="53">
        <v>0</v>
      </c>
      <c r="L762" s="53">
        <v>0</v>
      </c>
      <c r="M762" s="53">
        <v>0</v>
      </c>
      <c r="N762" s="39" t="s">
        <v>0</v>
      </c>
      <c r="O762" s="213">
        <f>VLOOKUP(N762,'Reajuste Atual'!$L$19:$M$25,2,FALSE)</f>
        <v>3.1053999999999999</v>
      </c>
      <c r="Q762" s="34">
        <v>4.62</v>
      </c>
      <c r="R762" s="304">
        <f t="shared" si="73"/>
        <v>3.3000000000000003</v>
      </c>
      <c r="S762" s="304">
        <f t="shared" si="74"/>
        <v>3.36</v>
      </c>
      <c r="T762" s="301">
        <f t="shared" si="75"/>
        <v>3.3000000000000003</v>
      </c>
    </row>
    <row r="763" spans="1:20" s="31" customFormat="1" outlineLevel="1" x14ac:dyDescent="0.25">
      <c r="A763" s="3" t="s">
        <v>53241</v>
      </c>
      <c r="B763" s="191" t="s">
        <v>900</v>
      </c>
      <c r="C763" s="33" t="s">
        <v>53243</v>
      </c>
      <c r="D763" s="197"/>
      <c r="E763" s="32" t="s">
        <v>907</v>
      </c>
      <c r="F763" s="33" t="s">
        <v>283</v>
      </c>
      <c r="G763" s="34">
        <v>12</v>
      </c>
      <c r="H763" s="34">
        <f t="shared" si="88"/>
        <v>80.876379999999997</v>
      </c>
      <c r="I763" s="35">
        <f t="shared" si="87"/>
        <v>970.51656000000003</v>
      </c>
      <c r="J763" s="34">
        <v>0</v>
      </c>
      <c r="K763" s="35">
        <v>0</v>
      </c>
      <c r="L763" s="35">
        <v>0</v>
      </c>
      <c r="M763" s="35">
        <v>0</v>
      </c>
      <c r="N763" s="39" t="s">
        <v>0</v>
      </c>
      <c r="O763" s="213">
        <f>VLOOKUP(N763,'Reajuste Atual'!$L$19:$M$25,2,FALSE)</f>
        <v>3.1053999999999999</v>
      </c>
      <c r="Q763" s="34">
        <v>27.58</v>
      </c>
      <c r="R763" s="304">
        <f t="shared" si="73"/>
        <v>19.7</v>
      </c>
      <c r="S763" s="304">
        <f t="shared" si="74"/>
        <v>20.058181818181819</v>
      </c>
      <c r="T763" s="301">
        <f t="shared" si="75"/>
        <v>19.7</v>
      </c>
    </row>
    <row r="764" spans="1:20" s="31" customFormat="1" outlineLevel="1" x14ac:dyDescent="0.25">
      <c r="A764" s="3" t="s">
        <v>53241</v>
      </c>
      <c r="B764" s="191" t="s">
        <v>902</v>
      </c>
      <c r="C764" s="33" t="s">
        <v>53243</v>
      </c>
      <c r="D764" s="197"/>
      <c r="E764" s="32" t="s">
        <v>909</v>
      </c>
      <c r="F764" s="33" t="s">
        <v>283</v>
      </c>
      <c r="G764" s="34">
        <v>40</v>
      </c>
      <c r="H764" s="34">
        <f t="shared" si="88"/>
        <v>20.702945714285711</v>
      </c>
      <c r="I764" s="35">
        <f t="shared" si="87"/>
        <v>828.11782857142839</v>
      </c>
      <c r="J764" s="34">
        <v>0</v>
      </c>
      <c r="K764" s="35">
        <v>0</v>
      </c>
      <c r="L764" s="35">
        <v>0</v>
      </c>
      <c r="M764" s="35">
        <v>0</v>
      </c>
      <c r="N764" s="39" t="s">
        <v>0</v>
      </c>
      <c r="O764" s="213">
        <f>VLOOKUP(N764,'Reajuste Atual'!$L$19:$M$25,2,FALSE)</f>
        <v>3.1053999999999999</v>
      </c>
      <c r="Q764" s="34">
        <v>7.06</v>
      </c>
      <c r="R764" s="304">
        <f t="shared" si="73"/>
        <v>5.0428571428571427</v>
      </c>
      <c r="S764" s="304">
        <f t="shared" si="74"/>
        <v>5.1345454545454539</v>
      </c>
      <c r="T764" s="301">
        <f t="shared" si="75"/>
        <v>5.0428571428571427</v>
      </c>
    </row>
    <row r="765" spans="1:20" s="31" customFormat="1" outlineLevel="1" x14ac:dyDescent="0.25">
      <c r="A765" s="3" t="s">
        <v>53241</v>
      </c>
      <c r="B765" s="191" t="s">
        <v>904</v>
      </c>
      <c r="C765" s="33" t="s">
        <v>53243</v>
      </c>
      <c r="D765" s="197"/>
      <c r="E765" s="32" t="s">
        <v>911</v>
      </c>
      <c r="F765" s="33" t="s">
        <v>283</v>
      </c>
      <c r="G765" s="34">
        <v>16</v>
      </c>
      <c r="H765" s="34">
        <f t="shared" si="88"/>
        <v>20.702945714285711</v>
      </c>
      <c r="I765" s="35">
        <f t="shared" si="87"/>
        <v>331.24713142857138</v>
      </c>
      <c r="J765" s="34">
        <v>0</v>
      </c>
      <c r="K765" s="35">
        <v>0</v>
      </c>
      <c r="L765" s="35">
        <v>0</v>
      </c>
      <c r="M765" s="35">
        <v>0</v>
      </c>
      <c r="N765" s="39" t="s">
        <v>0</v>
      </c>
      <c r="O765" s="213">
        <f>VLOOKUP(N765,'Reajuste Atual'!$L$19:$M$25,2,FALSE)</f>
        <v>3.1053999999999999</v>
      </c>
      <c r="Q765" s="34">
        <v>7.06</v>
      </c>
      <c r="R765" s="304">
        <f t="shared" si="73"/>
        <v>5.0428571428571427</v>
      </c>
      <c r="S765" s="304">
        <f t="shared" si="74"/>
        <v>5.1345454545454539</v>
      </c>
      <c r="T765" s="301">
        <f t="shared" si="75"/>
        <v>5.0428571428571427</v>
      </c>
    </row>
    <row r="766" spans="1:20" s="31" customFormat="1" outlineLevel="1" x14ac:dyDescent="0.25">
      <c r="A766" s="3" t="s">
        <v>53241</v>
      </c>
      <c r="B766" s="191" t="s">
        <v>906</v>
      </c>
      <c r="C766" s="33" t="s">
        <v>53243</v>
      </c>
      <c r="D766" s="197"/>
      <c r="E766" s="32" t="s">
        <v>913</v>
      </c>
      <c r="F766" s="33" t="s">
        <v>283</v>
      </c>
      <c r="G766" s="34">
        <v>28</v>
      </c>
      <c r="H766" s="34">
        <f t="shared" si="88"/>
        <v>20.702945714285711</v>
      </c>
      <c r="I766" s="35">
        <f t="shared" si="87"/>
        <v>579.68247999999994</v>
      </c>
      <c r="J766" s="34">
        <v>0</v>
      </c>
      <c r="K766" s="35">
        <v>0</v>
      </c>
      <c r="L766" s="35">
        <v>0</v>
      </c>
      <c r="M766" s="35">
        <v>0</v>
      </c>
      <c r="N766" s="39" t="s">
        <v>0</v>
      </c>
      <c r="O766" s="213">
        <f>VLOOKUP(N766,'Reajuste Atual'!$L$19:$M$25,2,FALSE)</f>
        <v>3.1053999999999999</v>
      </c>
      <c r="Q766" s="34">
        <v>7.06</v>
      </c>
      <c r="R766" s="304">
        <f t="shared" si="73"/>
        <v>5.0428571428571427</v>
      </c>
      <c r="S766" s="304">
        <f t="shared" si="74"/>
        <v>5.1345454545454539</v>
      </c>
      <c r="T766" s="301">
        <f t="shared" si="75"/>
        <v>5.0428571428571427</v>
      </c>
    </row>
    <row r="767" spans="1:20" s="31" customFormat="1" outlineLevel="1" x14ac:dyDescent="0.25">
      <c r="A767" s="3" t="s">
        <v>53241</v>
      </c>
      <c r="B767" s="191" t="s">
        <v>908</v>
      </c>
      <c r="C767" s="33" t="s">
        <v>53243</v>
      </c>
      <c r="D767" s="197"/>
      <c r="E767" s="32" t="s">
        <v>915</v>
      </c>
      <c r="F767" s="33" t="s">
        <v>283</v>
      </c>
      <c r="G767" s="34">
        <v>16</v>
      </c>
      <c r="H767" s="34">
        <f t="shared" si="88"/>
        <v>20.702945714285711</v>
      </c>
      <c r="I767" s="35">
        <f t="shared" si="87"/>
        <v>331.24713142857138</v>
      </c>
      <c r="J767" s="34">
        <v>0</v>
      </c>
      <c r="K767" s="35">
        <v>0</v>
      </c>
      <c r="L767" s="35">
        <v>0</v>
      </c>
      <c r="M767" s="35">
        <v>0</v>
      </c>
      <c r="N767" s="39" t="s">
        <v>0</v>
      </c>
      <c r="O767" s="213">
        <f>VLOOKUP(N767,'Reajuste Atual'!$L$19:$M$25,2,FALSE)</f>
        <v>3.1053999999999999</v>
      </c>
      <c r="Q767" s="34">
        <v>7.06</v>
      </c>
      <c r="R767" s="304">
        <f t="shared" si="73"/>
        <v>5.0428571428571427</v>
      </c>
      <c r="S767" s="304">
        <f t="shared" si="74"/>
        <v>5.1345454545454539</v>
      </c>
      <c r="T767" s="301">
        <f t="shared" si="75"/>
        <v>5.0428571428571427</v>
      </c>
    </row>
    <row r="768" spans="1:20" s="31" customFormat="1" ht="31.5" outlineLevel="1" x14ac:dyDescent="0.25">
      <c r="A768" s="3" t="s">
        <v>53241</v>
      </c>
      <c r="B768" s="191" t="s">
        <v>910</v>
      </c>
      <c r="C768" s="33" t="s">
        <v>53243</v>
      </c>
      <c r="D768" s="197"/>
      <c r="E768" s="32" t="s">
        <v>917</v>
      </c>
      <c r="F768" s="33" t="s">
        <v>283</v>
      </c>
      <c r="G768" s="34">
        <v>96</v>
      </c>
      <c r="H768" s="34">
        <f t="shared" si="88"/>
        <v>45.100751428571435</v>
      </c>
      <c r="I768" s="35">
        <f t="shared" si="87"/>
        <v>4329.6721371428575</v>
      </c>
      <c r="J768" s="34">
        <v>0</v>
      </c>
      <c r="K768" s="35">
        <v>0</v>
      </c>
      <c r="L768" s="35">
        <v>0</v>
      </c>
      <c r="M768" s="35">
        <v>0</v>
      </c>
      <c r="N768" s="39" t="s">
        <v>0</v>
      </c>
      <c r="O768" s="213">
        <f>VLOOKUP(N768,'Reajuste Atual'!$L$19:$M$25,2,FALSE)</f>
        <v>3.1053999999999999</v>
      </c>
      <c r="Q768" s="34">
        <v>15.38</v>
      </c>
      <c r="R768" s="304">
        <f t="shared" si="73"/>
        <v>10.985714285714288</v>
      </c>
      <c r="S768" s="304">
        <f t="shared" si="74"/>
        <v>11.185454545454546</v>
      </c>
      <c r="T768" s="301">
        <f t="shared" si="75"/>
        <v>10.985714285714288</v>
      </c>
    </row>
    <row r="769" spans="1:20" s="31" customFormat="1" ht="31.5" outlineLevel="1" x14ac:dyDescent="0.25">
      <c r="A769" s="3" t="s">
        <v>53241</v>
      </c>
      <c r="B769" s="191" t="s">
        <v>912</v>
      </c>
      <c r="C769" s="33" t="s">
        <v>53243</v>
      </c>
      <c r="D769" s="197"/>
      <c r="E769" s="32" t="s">
        <v>919</v>
      </c>
      <c r="F769" s="33" t="s">
        <v>283</v>
      </c>
      <c r="G769" s="34">
        <v>40</v>
      </c>
      <c r="H769" s="34">
        <f t="shared" si="88"/>
        <v>45.100751428571435</v>
      </c>
      <c r="I769" s="35">
        <f t="shared" ref="I769:I832" si="89">G769*H769</f>
        <v>1804.0300571428575</v>
      </c>
      <c r="J769" s="34">
        <v>0</v>
      </c>
      <c r="K769" s="35">
        <v>0</v>
      </c>
      <c r="L769" s="35">
        <v>0</v>
      </c>
      <c r="M769" s="35">
        <v>0</v>
      </c>
      <c r="N769" s="39" t="s">
        <v>0</v>
      </c>
      <c r="O769" s="213">
        <f>VLOOKUP(N769,'Reajuste Atual'!$L$19:$M$25,2,FALSE)</f>
        <v>3.1053999999999999</v>
      </c>
      <c r="Q769" s="34">
        <v>15.38</v>
      </c>
      <c r="R769" s="304">
        <f t="shared" si="73"/>
        <v>10.985714285714288</v>
      </c>
      <c r="S769" s="304">
        <f t="shared" si="74"/>
        <v>11.185454545454546</v>
      </c>
      <c r="T769" s="301">
        <f t="shared" si="75"/>
        <v>10.985714285714288</v>
      </c>
    </row>
    <row r="770" spans="1:20" s="31" customFormat="1" ht="31.5" outlineLevel="1" x14ac:dyDescent="0.25">
      <c r="A770" s="3" t="s">
        <v>53241</v>
      </c>
      <c r="B770" s="191" t="s">
        <v>914</v>
      </c>
      <c r="C770" s="33" t="s">
        <v>53243</v>
      </c>
      <c r="D770" s="197"/>
      <c r="E770" s="32" t="s">
        <v>921</v>
      </c>
      <c r="F770" s="33" t="s">
        <v>283</v>
      </c>
      <c r="G770" s="34">
        <v>4</v>
      </c>
      <c r="H770" s="34">
        <f t="shared" si="88"/>
        <v>45.100751428571435</v>
      </c>
      <c r="I770" s="35">
        <f t="shared" si="89"/>
        <v>180.40300571428574</v>
      </c>
      <c r="J770" s="34">
        <v>0</v>
      </c>
      <c r="K770" s="35">
        <v>0</v>
      </c>
      <c r="L770" s="35">
        <v>0</v>
      </c>
      <c r="M770" s="35">
        <v>0</v>
      </c>
      <c r="N770" s="39" t="s">
        <v>0</v>
      </c>
      <c r="O770" s="213">
        <f>VLOOKUP(N770,'Reajuste Atual'!$L$19:$M$25,2,FALSE)</f>
        <v>3.1053999999999999</v>
      </c>
      <c r="Q770" s="34">
        <v>15.38</v>
      </c>
      <c r="R770" s="304">
        <f t="shared" si="73"/>
        <v>10.985714285714288</v>
      </c>
      <c r="S770" s="304">
        <f t="shared" si="74"/>
        <v>11.185454545454546</v>
      </c>
      <c r="T770" s="301">
        <f t="shared" si="75"/>
        <v>10.985714285714288</v>
      </c>
    </row>
    <row r="771" spans="1:20" s="31" customFormat="1" ht="31.5" outlineLevel="1" x14ac:dyDescent="0.25">
      <c r="A771" s="3" t="s">
        <v>53241</v>
      </c>
      <c r="B771" s="191" t="s">
        <v>916</v>
      </c>
      <c r="C771" s="33" t="s">
        <v>53243</v>
      </c>
      <c r="D771" s="197"/>
      <c r="E771" s="32" t="s">
        <v>923</v>
      </c>
      <c r="F771" s="33" t="s">
        <v>283</v>
      </c>
      <c r="G771" s="34">
        <v>8</v>
      </c>
      <c r="H771" s="34">
        <f t="shared" si="88"/>
        <v>45.100751428571435</v>
      </c>
      <c r="I771" s="35">
        <f t="shared" si="89"/>
        <v>360.80601142857148</v>
      </c>
      <c r="J771" s="34">
        <v>0</v>
      </c>
      <c r="K771" s="35">
        <v>0</v>
      </c>
      <c r="L771" s="35">
        <v>0</v>
      </c>
      <c r="M771" s="35">
        <v>0</v>
      </c>
      <c r="N771" s="39" t="s">
        <v>0</v>
      </c>
      <c r="O771" s="213">
        <f>VLOOKUP(N771,'Reajuste Atual'!$L$19:$M$25,2,FALSE)</f>
        <v>3.1053999999999999</v>
      </c>
      <c r="Q771" s="34">
        <v>15.38</v>
      </c>
      <c r="R771" s="304">
        <f t="shared" si="73"/>
        <v>10.985714285714288</v>
      </c>
      <c r="S771" s="304">
        <f t="shared" si="74"/>
        <v>11.185454545454546</v>
      </c>
      <c r="T771" s="301">
        <f t="shared" si="75"/>
        <v>10.985714285714288</v>
      </c>
    </row>
    <row r="772" spans="1:20" s="31" customFormat="1" ht="31.5" outlineLevel="1" x14ac:dyDescent="0.25">
      <c r="A772" s="3" t="s">
        <v>53241</v>
      </c>
      <c r="B772" s="191" t="s">
        <v>918</v>
      </c>
      <c r="C772" s="33" t="s">
        <v>53243</v>
      </c>
      <c r="D772" s="197"/>
      <c r="E772" s="32" t="s">
        <v>925</v>
      </c>
      <c r="F772" s="33" t="s">
        <v>283</v>
      </c>
      <c r="G772" s="34">
        <v>8</v>
      </c>
      <c r="H772" s="34">
        <f t="shared" si="88"/>
        <v>56.390601428571436</v>
      </c>
      <c r="I772" s="35">
        <f t="shared" si="89"/>
        <v>451.12481142857149</v>
      </c>
      <c r="J772" s="34">
        <v>0</v>
      </c>
      <c r="K772" s="35">
        <v>0</v>
      </c>
      <c r="L772" s="35">
        <v>0</v>
      </c>
      <c r="M772" s="35">
        <v>0</v>
      </c>
      <c r="N772" s="39" t="s">
        <v>0</v>
      </c>
      <c r="O772" s="213">
        <f>VLOOKUP(N772,'Reajuste Atual'!$L$19:$M$25,2,FALSE)</f>
        <v>3.1053999999999999</v>
      </c>
      <c r="Q772" s="34">
        <v>19.23</v>
      </c>
      <c r="R772" s="304">
        <f t="shared" si="73"/>
        <v>13.735714285714288</v>
      </c>
      <c r="S772" s="304">
        <f t="shared" si="74"/>
        <v>13.985454545454546</v>
      </c>
      <c r="T772" s="301">
        <f t="shared" si="75"/>
        <v>13.735714285714288</v>
      </c>
    </row>
    <row r="773" spans="1:20" s="31" customFormat="1" outlineLevel="1" x14ac:dyDescent="0.25">
      <c r="A773" s="3" t="s">
        <v>53241</v>
      </c>
      <c r="B773" s="191" t="s">
        <v>920</v>
      </c>
      <c r="C773" s="33" t="s">
        <v>53243</v>
      </c>
      <c r="D773" s="197"/>
      <c r="E773" s="32" t="s">
        <v>927</v>
      </c>
      <c r="F773" s="33" t="s">
        <v>283</v>
      </c>
      <c r="G773" s="34">
        <v>12</v>
      </c>
      <c r="H773" s="34">
        <f t="shared" si="88"/>
        <v>131.63671857142856</v>
      </c>
      <c r="I773" s="35">
        <f t="shared" si="89"/>
        <v>1579.6406228571427</v>
      </c>
      <c r="J773" s="34">
        <v>0</v>
      </c>
      <c r="K773" s="35">
        <v>0</v>
      </c>
      <c r="L773" s="35">
        <v>0</v>
      </c>
      <c r="M773" s="35">
        <v>0</v>
      </c>
      <c r="N773" s="39" t="s">
        <v>0</v>
      </c>
      <c r="O773" s="213">
        <f>VLOOKUP(N773,'Reajuste Atual'!$L$19:$M$25,2,FALSE)</f>
        <v>3.1053999999999999</v>
      </c>
      <c r="Q773" s="34">
        <v>44.89</v>
      </c>
      <c r="R773" s="304">
        <f t="shared" si="73"/>
        <v>32.064285714285717</v>
      </c>
      <c r="S773" s="304">
        <f t="shared" si="74"/>
        <v>32.647272727272728</v>
      </c>
      <c r="T773" s="301">
        <f t="shared" si="75"/>
        <v>32.064285714285717</v>
      </c>
    </row>
    <row r="774" spans="1:20" s="31" customFormat="1" outlineLevel="1" x14ac:dyDescent="0.25">
      <c r="A774" s="3" t="s">
        <v>53241</v>
      </c>
      <c r="B774" s="191" t="s">
        <v>922</v>
      </c>
      <c r="C774" s="33" t="s">
        <v>53243</v>
      </c>
      <c r="D774" s="197"/>
      <c r="E774" s="32" t="s">
        <v>929</v>
      </c>
      <c r="F774" s="33" t="s">
        <v>283</v>
      </c>
      <c r="G774" s="34">
        <v>12</v>
      </c>
      <c r="H774" s="34">
        <f t="shared" si="88"/>
        <v>94.042984285714283</v>
      </c>
      <c r="I774" s="35">
        <f t="shared" si="89"/>
        <v>1128.5158114285714</v>
      </c>
      <c r="J774" s="34">
        <v>0</v>
      </c>
      <c r="K774" s="35">
        <v>0</v>
      </c>
      <c r="L774" s="35">
        <v>0</v>
      </c>
      <c r="M774" s="35">
        <v>0</v>
      </c>
      <c r="N774" s="39" t="s">
        <v>0</v>
      </c>
      <c r="O774" s="213">
        <f>VLOOKUP(N774,'Reajuste Atual'!$L$19:$M$25,2,FALSE)</f>
        <v>3.1053999999999999</v>
      </c>
      <c r="Q774" s="34">
        <v>32.07</v>
      </c>
      <c r="R774" s="304">
        <f t="shared" si="73"/>
        <v>22.907142857142858</v>
      </c>
      <c r="S774" s="304">
        <f t="shared" si="74"/>
        <v>23.323636363636364</v>
      </c>
      <c r="T774" s="301">
        <f t="shared" si="75"/>
        <v>22.907142857142858</v>
      </c>
    </row>
    <row r="775" spans="1:20" s="31" customFormat="1" outlineLevel="1" x14ac:dyDescent="0.25">
      <c r="A775" s="3" t="s">
        <v>53241</v>
      </c>
      <c r="B775" s="191" t="s">
        <v>924</v>
      </c>
      <c r="C775" s="33" t="s">
        <v>53243</v>
      </c>
      <c r="D775" s="197"/>
      <c r="E775" s="32" t="s">
        <v>931</v>
      </c>
      <c r="F775" s="33" t="s">
        <v>283</v>
      </c>
      <c r="G775" s="34">
        <v>28</v>
      </c>
      <c r="H775" s="34">
        <f t="shared" si="88"/>
        <v>5.6302628571428563</v>
      </c>
      <c r="I775" s="35">
        <f t="shared" si="89"/>
        <v>157.64735999999999</v>
      </c>
      <c r="J775" s="55">
        <v>0</v>
      </c>
      <c r="K775" s="53">
        <v>0</v>
      </c>
      <c r="L775" s="53">
        <v>0</v>
      </c>
      <c r="M775" s="53">
        <v>0</v>
      </c>
      <c r="N775" s="39" t="s">
        <v>0</v>
      </c>
      <c r="O775" s="213">
        <f>VLOOKUP(N775,'Reajuste Atual'!$L$19:$M$25,2,FALSE)</f>
        <v>3.1053999999999999</v>
      </c>
      <c r="Q775" s="34">
        <v>1.92</v>
      </c>
      <c r="R775" s="304">
        <f t="shared" si="73"/>
        <v>1.3714285714285714</v>
      </c>
      <c r="S775" s="304">
        <f t="shared" si="74"/>
        <v>1.3963636363636363</v>
      </c>
      <c r="T775" s="301">
        <f t="shared" si="75"/>
        <v>1.3714285714285714</v>
      </c>
    </row>
    <row r="776" spans="1:20" s="31" customFormat="1" outlineLevel="1" x14ac:dyDescent="0.25">
      <c r="A776" s="3" t="s">
        <v>53241</v>
      </c>
      <c r="B776" s="191" t="s">
        <v>926</v>
      </c>
      <c r="C776" s="33" t="s">
        <v>53243</v>
      </c>
      <c r="D776" s="197"/>
      <c r="E776" s="32" t="s">
        <v>933</v>
      </c>
      <c r="F776" s="33" t="s">
        <v>283</v>
      </c>
      <c r="G776" s="34">
        <v>12</v>
      </c>
      <c r="H776" s="34">
        <f t="shared" si="88"/>
        <v>15.102007142857145</v>
      </c>
      <c r="I776" s="35">
        <f t="shared" si="89"/>
        <v>181.22408571428574</v>
      </c>
      <c r="J776" s="34">
        <v>0</v>
      </c>
      <c r="K776" s="35">
        <v>0</v>
      </c>
      <c r="L776" s="35">
        <v>0</v>
      </c>
      <c r="M776" s="35">
        <v>0</v>
      </c>
      <c r="N776" s="39" t="s">
        <v>0</v>
      </c>
      <c r="O776" s="213">
        <f>VLOOKUP(N776,'Reajuste Atual'!$L$19:$M$25,2,FALSE)</f>
        <v>3.1053999999999999</v>
      </c>
      <c r="Q776" s="34">
        <v>5.15</v>
      </c>
      <c r="R776" s="304">
        <f t="shared" si="73"/>
        <v>3.6785714285714293</v>
      </c>
      <c r="S776" s="304">
        <f t="shared" si="74"/>
        <v>3.7454545454545456</v>
      </c>
      <c r="T776" s="301">
        <f t="shared" si="75"/>
        <v>3.6785714285714293</v>
      </c>
    </row>
    <row r="777" spans="1:20" s="31" customFormat="1" outlineLevel="1" x14ac:dyDescent="0.25">
      <c r="A777" s="3" t="s">
        <v>53241</v>
      </c>
      <c r="B777" s="191" t="s">
        <v>928</v>
      </c>
      <c r="C777" s="33" t="s">
        <v>53243</v>
      </c>
      <c r="D777" s="197"/>
      <c r="E777" s="32" t="s">
        <v>285</v>
      </c>
      <c r="F777" s="33" t="s">
        <v>83</v>
      </c>
      <c r="G777" s="34">
        <v>1720</v>
      </c>
      <c r="H777" s="34">
        <f t="shared" si="88"/>
        <v>0.90905285714285722</v>
      </c>
      <c r="I777" s="35">
        <f t="shared" si="89"/>
        <v>1563.5709142857145</v>
      </c>
      <c r="J777" s="34">
        <v>0</v>
      </c>
      <c r="K777" s="35">
        <v>0</v>
      </c>
      <c r="L777" s="35">
        <v>0</v>
      </c>
      <c r="M777" s="35">
        <v>0</v>
      </c>
      <c r="N777" s="39" t="s">
        <v>0</v>
      </c>
      <c r="O777" s="213">
        <f>VLOOKUP(N777,'Reajuste Atual'!$L$19:$M$25,2,FALSE)</f>
        <v>3.1053999999999999</v>
      </c>
      <c r="Q777" s="34">
        <v>0.31</v>
      </c>
      <c r="R777" s="304">
        <f t="shared" si="73"/>
        <v>0.22142857142857145</v>
      </c>
      <c r="S777" s="304">
        <f t="shared" si="74"/>
        <v>0.22545454545454546</v>
      </c>
      <c r="T777" s="301">
        <f t="shared" si="75"/>
        <v>0.22142857142857145</v>
      </c>
    </row>
    <row r="778" spans="1:20" s="31" customFormat="1" outlineLevel="1" x14ac:dyDescent="0.25">
      <c r="A778" s="3" t="s">
        <v>53241</v>
      </c>
      <c r="B778" s="191" t="s">
        <v>930</v>
      </c>
      <c r="C778" s="33" t="s">
        <v>53243</v>
      </c>
      <c r="D778" s="197"/>
      <c r="E778" s="32" t="s">
        <v>308</v>
      </c>
      <c r="F778" s="33" t="s">
        <v>86</v>
      </c>
      <c r="G778" s="34">
        <v>4</v>
      </c>
      <c r="H778" s="225">
        <f t="shared" si="88"/>
        <v>108180.01715857143</v>
      </c>
      <c r="I778" s="35">
        <f t="shared" si="89"/>
        <v>432720.06863428571</v>
      </c>
      <c r="J778" s="34">
        <v>0</v>
      </c>
      <c r="K778" s="35">
        <v>0</v>
      </c>
      <c r="L778" s="35">
        <v>0</v>
      </c>
      <c r="M778" s="35">
        <v>0</v>
      </c>
      <c r="N778" s="39" t="s">
        <v>0</v>
      </c>
      <c r="O778" s="213">
        <f>VLOOKUP(N778,'Reajuste Atual'!$L$19:$M$25,2,FALSE)</f>
        <v>3.1053999999999999</v>
      </c>
      <c r="Q778" s="34">
        <v>36890.93</v>
      </c>
      <c r="R778" s="304">
        <f t="shared" si="73"/>
        <v>26350.664285714287</v>
      </c>
      <c r="S778" s="304">
        <f t="shared" si="74"/>
        <v>26829.767272727273</v>
      </c>
      <c r="T778" s="301">
        <f t="shared" si="75"/>
        <v>26350.664285714287</v>
      </c>
    </row>
    <row r="779" spans="1:20" s="31" customFormat="1" outlineLevel="1" x14ac:dyDescent="0.25">
      <c r="A779" s="3" t="s">
        <v>53241</v>
      </c>
      <c r="B779" s="191" t="s">
        <v>932</v>
      </c>
      <c r="C779" s="33" t="s">
        <v>53243</v>
      </c>
      <c r="D779" s="197"/>
      <c r="E779" s="32" t="s">
        <v>937</v>
      </c>
      <c r="F779" s="33" t="s">
        <v>283</v>
      </c>
      <c r="G779" s="34">
        <v>4</v>
      </c>
      <c r="H779" s="225">
        <f t="shared" si="88"/>
        <v>10096.76211142857</v>
      </c>
      <c r="I779" s="35">
        <f t="shared" si="89"/>
        <v>40387.048445714281</v>
      </c>
      <c r="J779" s="34">
        <v>0</v>
      </c>
      <c r="K779" s="35">
        <v>0</v>
      </c>
      <c r="L779" s="35">
        <v>0</v>
      </c>
      <c r="M779" s="35">
        <v>0</v>
      </c>
      <c r="N779" s="39" t="s">
        <v>0</v>
      </c>
      <c r="O779" s="213">
        <f>VLOOKUP(N779,'Reajuste Atual'!$L$19:$M$25,2,FALSE)</f>
        <v>3.1053999999999999</v>
      </c>
      <c r="Q779" s="34">
        <v>3443.14</v>
      </c>
      <c r="R779" s="304">
        <f t="shared" si="73"/>
        <v>2459.3857142857141</v>
      </c>
      <c r="S779" s="304">
        <f t="shared" si="74"/>
        <v>2504.1018181818181</v>
      </c>
      <c r="T779" s="301">
        <f t="shared" si="75"/>
        <v>2459.3857142857141</v>
      </c>
    </row>
    <row r="780" spans="1:20" s="31" customFormat="1" ht="31.5" outlineLevel="1" x14ac:dyDescent="0.25">
      <c r="A780" s="3" t="s">
        <v>53241</v>
      </c>
      <c r="B780" s="191" t="s">
        <v>934</v>
      </c>
      <c r="C780" s="33" t="s">
        <v>53243</v>
      </c>
      <c r="D780" s="197"/>
      <c r="E780" s="32" t="s">
        <v>940</v>
      </c>
      <c r="F780" s="33" t="s">
        <v>283</v>
      </c>
      <c r="G780" s="34">
        <v>16</v>
      </c>
      <c r="H780" s="225">
        <f t="shared" si="88"/>
        <v>18030.007747142859</v>
      </c>
      <c r="I780" s="35">
        <f t="shared" si="89"/>
        <v>288480.12395428575</v>
      </c>
      <c r="J780" s="34">
        <v>0</v>
      </c>
      <c r="K780" s="35">
        <v>0</v>
      </c>
      <c r="L780" s="35">
        <v>0</v>
      </c>
      <c r="M780" s="35">
        <v>0</v>
      </c>
      <c r="N780" s="39" t="s">
        <v>0</v>
      </c>
      <c r="O780" s="213">
        <f>VLOOKUP(N780,'Reajuste Atual'!$L$19:$M$25,2,FALSE)</f>
        <v>3.1053999999999999</v>
      </c>
      <c r="Q780" s="34">
        <v>6148.49</v>
      </c>
      <c r="R780" s="304">
        <f t="shared" si="73"/>
        <v>4391.7785714285719</v>
      </c>
      <c r="S780" s="304">
        <f t="shared" si="74"/>
        <v>4471.6290909090903</v>
      </c>
      <c r="T780" s="301">
        <f t="shared" si="75"/>
        <v>4391.7785714285719</v>
      </c>
    </row>
    <row r="781" spans="1:20" s="31" customFormat="1" outlineLevel="1" x14ac:dyDescent="0.25">
      <c r="A781" s="3" t="s">
        <v>53241</v>
      </c>
      <c r="B781" s="191" t="s">
        <v>935</v>
      </c>
      <c r="C781" s="33" t="s">
        <v>53243</v>
      </c>
      <c r="D781" s="197"/>
      <c r="E781" s="32" t="s">
        <v>945</v>
      </c>
      <c r="F781" s="33" t="s">
        <v>283</v>
      </c>
      <c r="G781" s="34">
        <v>4</v>
      </c>
      <c r="H781" s="34">
        <f t="shared" si="88"/>
        <v>10096.76211142857</v>
      </c>
      <c r="I781" s="35">
        <f t="shared" si="89"/>
        <v>40387.048445714281</v>
      </c>
      <c r="J781" s="34">
        <v>0</v>
      </c>
      <c r="K781" s="35">
        <v>0</v>
      </c>
      <c r="L781" s="35">
        <v>0</v>
      </c>
      <c r="M781" s="35">
        <v>0</v>
      </c>
      <c r="N781" s="39" t="s">
        <v>0</v>
      </c>
      <c r="O781" s="213">
        <f>VLOOKUP(N781,'Reajuste Atual'!$L$19:$M$25,2,FALSE)</f>
        <v>3.1053999999999999</v>
      </c>
      <c r="Q781" s="34">
        <v>3443.14</v>
      </c>
      <c r="R781" s="304">
        <f t="shared" ref="R781:R844" si="90">Q781/($R$16+1)</f>
        <v>2459.3857142857141</v>
      </c>
      <c r="S781" s="304">
        <f t="shared" ref="S781:S844" si="91">Q781/($S$16+1)</f>
        <v>2504.1018181818181</v>
      </c>
      <c r="T781" s="301">
        <f t="shared" ref="T781:T844" si="92">IF(A781="S",R781,S781)</f>
        <v>2459.3857142857141</v>
      </c>
    </row>
    <row r="782" spans="1:20" s="31" customFormat="1" outlineLevel="1" x14ac:dyDescent="0.25">
      <c r="A782" s="3" t="s">
        <v>53241</v>
      </c>
      <c r="B782" s="191" t="s">
        <v>936</v>
      </c>
      <c r="C782" s="33" t="s">
        <v>53243</v>
      </c>
      <c r="D782" s="197"/>
      <c r="E782" s="32" t="s">
        <v>947</v>
      </c>
      <c r="F782" s="33" t="s">
        <v>283</v>
      </c>
      <c r="G782" s="34">
        <v>76</v>
      </c>
      <c r="H782" s="34">
        <f t="shared" si="88"/>
        <v>677.24437857142857</v>
      </c>
      <c r="I782" s="35">
        <f t="shared" si="89"/>
        <v>51470.572771428575</v>
      </c>
      <c r="J782" s="34">
        <v>0</v>
      </c>
      <c r="K782" s="35">
        <v>0</v>
      </c>
      <c r="L782" s="35">
        <v>0</v>
      </c>
      <c r="M782" s="35">
        <v>0</v>
      </c>
      <c r="N782" s="39" t="s">
        <v>0</v>
      </c>
      <c r="O782" s="213">
        <f>VLOOKUP(N782,'Reajuste Atual'!$L$19:$M$25,2,FALSE)</f>
        <v>3.1053999999999999</v>
      </c>
      <c r="Q782" s="34">
        <v>230.95</v>
      </c>
      <c r="R782" s="304">
        <f t="shared" si="90"/>
        <v>164.96428571428572</v>
      </c>
      <c r="S782" s="304">
        <f t="shared" si="91"/>
        <v>167.96363636363637</v>
      </c>
      <c r="T782" s="301">
        <f t="shared" si="92"/>
        <v>164.96428571428572</v>
      </c>
    </row>
    <row r="783" spans="1:20" s="31" customFormat="1" outlineLevel="1" x14ac:dyDescent="0.25">
      <c r="A783" s="3" t="s">
        <v>53241</v>
      </c>
      <c r="B783" s="191" t="s">
        <v>938</v>
      </c>
      <c r="C783" s="33" t="s">
        <v>53243</v>
      </c>
      <c r="D783" s="197"/>
      <c r="E783" s="32" t="s">
        <v>949</v>
      </c>
      <c r="F783" s="33" t="s">
        <v>283</v>
      </c>
      <c r="G783" s="34">
        <v>56</v>
      </c>
      <c r="H783" s="34">
        <f t="shared" si="88"/>
        <v>865.3889957142859</v>
      </c>
      <c r="I783" s="35">
        <f t="shared" si="89"/>
        <v>48461.783760000013</v>
      </c>
      <c r="J783" s="34">
        <v>0</v>
      </c>
      <c r="K783" s="35">
        <v>0</v>
      </c>
      <c r="L783" s="35">
        <v>0</v>
      </c>
      <c r="M783" s="35">
        <v>0</v>
      </c>
      <c r="N783" s="39" t="s">
        <v>0</v>
      </c>
      <c r="O783" s="213">
        <f>VLOOKUP(N783,'Reajuste Atual'!$L$19:$M$25,2,FALSE)</f>
        <v>3.1053999999999999</v>
      </c>
      <c r="Q783" s="34">
        <v>295.11</v>
      </c>
      <c r="R783" s="304">
        <f t="shared" si="90"/>
        <v>210.79285714285717</v>
      </c>
      <c r="S783" s="304">
        <f t="shared" si="91"/>
        <v>214.62545454545455</v>
      </c>
      <c r="T783" s="301">
        <f t="shared" si="92"/>
        <v>210.79285714285717</v>
      </c>
    </row>
    <row r="784" spans="1:20" s="31" customFormat="1" outlineLevel="1" x14ac:dyDescent="0.25">
      <c r="A784" s="3" t="s">
        <v>53241</v>
      </c>
      <c r="B784" s="191" t="s">
        <v>939</v>
      </c>
      <c r="C784" s="33" t="s">
        <v>53243</v>
      </c>
      <c r="D784" s="197"/>
      <c r="E784" s="32" t="s">
        <v>951</v>
      </c>
      <c r="F784" s="33" t="s">
        <v>283</v>
      </c>
      <c r="G784" s="34">
        <v>8</v>
      </c>
      <c r="H784" s="34">
        <f t="shared" si="88"/>
        <v>1053.5922614285714</v>
      </c>
      <c r="I784" s="35">
        <f t="shared" si="89"/>
        <v>8428.7380914285714</v>
      </c>
      <c r="J784" s="34">
        <v>0</v>
      </c>
      <c r="K784" s="35">
        <v>0</v>
      </c>
      <c r="L784" s="35">
        <v>0</v>
      </c>
      <c r="M784" s="35">
        <v>0</v>
      </c>
      <c r="N784" s="39" t="s">
        <v>0</v>
      </c>
      <c r="O784" s="213">
        <f>VLOOKUP(N784,'Reajuste Atual'!$L$19:$M$25,2,FALSE)</f>
        <v>3.1053999999999999</v>
      </c>
      <c r="Q784" s="34">
        <v>359.29</v>
      </c>
      <c r="R784" s="304">
        <f t="shared" si="90"/>
        <v>256.6357142857143</v>
      </c>
      <c r="S784" s="304">
        <f t="shared" si="91"/>
        <v>261.30181818181819</v>
      </c>
      <c r="T784" s="301">
        <f t="shared" si="92"/>
        <v>256.6357142857143</v>
      </c>
    </row>
    <row r="785" spans="1:20" s="31" customFormat="1" outlineLevel="1" x14ac:dyDescent="0.25">
      <c r="A785" s="3" t="s">
        <v>53241</v>
      </c>
      <c r="B785" s="191" t="s">
        <v>941</v>
      </c>
      <c r="C785" s="33" t="s">
        <v>53243</v>
      </c>
      <c r="D785" s="197"/>
      <c r="E785" s="32" t="s">
        <v>953</v>
      </c>
      <c r="F785" s="33" t="s">
        <v>283</v>
      </c>
      <c r="G785" s="34">
        <v>52</v>
      </c>
      <c r="H785" s="34">
        <f t="shared" si="88"/>
        <v>1241.7368785714286</v>
      </c>
      <c r="I785" s="35">
        <f t="shared" si="89"/>
        <v>64570.31768571429</v>
      </c>
      <c r="J785" s="34">
        <v>0</v>
      </c>
      <c r="K785" s="35">
        <v>0</v>
      </c>
      <c r="L785" s="35">
        <v>0</v>
      </c>
      <c r="M785" s="35">
        <v>0</v>
      </c>
      <c r="N785" s="39" t="s">
        <v>0</v>
      </c>
      <c r="O785" s="213">
        <f>VLOOKUP(N785,'Reajuste Atual'!$L$19:$M$25,2,FALSE)</f>
        <v>3.1053999999999999</v>
      </c>
      <c r="Q785" s="34">
        <v>423.45</v>
      </c>
      <c r="R785" s="304">
        <f t="shared" si="90"/>
        <v>302.46428571428572</v>
      </c>
      <c r="S785" s="304">
        <f t="shared" si="91"/>
        <v>307.96363636363634</v>
      </c>
      <c r="T785" s="301">
        <f t="shared" si="92"/>
        <v>302.46428571428572</v>
      </c>
    </row>
    <row r="786" spans="1:20" s="31" customFormat="1" outlineLevel="1" x14ac:dyDescent="0.25">
      <c r="A786" s="3" t="s">
        <v>53241</v>
      </c>
      <c r="B786" s="191" t="s">
        <v>942</v>
      </c>
      <c r="C786" s="33" t="s">
        <v>53243</v>
      </c>
      <c r="D786" s="197"/>
      <c r="E786" s="32" t="s">
        <v>955</v>
      </c>
      <c r="F786" s="33" t="s">
        <v>283</v>
      </c>
      <c r="G786" s="34">
        <v>328</v>
      </c>
      <c r="H786" s="34">
        <f t="shared" si="88"/>
        <v>142.89724428571429</v>
      </c>
      <c r="I786" s="35">
        <f t="shared" si="89"/>
        <v>46870.296125714289</v>
      </c>
      <c r="J786" s="34">
        <v>0</v>
      </c>
      <c r="K786" s="35">
        <v>0</v>
      </c>
      <c r="L786" s="35">
        <v>0</v>
      </c>
      <c r="M786" s="35">
        <v>0</v>
      </c>
      <c r="N786" s="39" t="s">
        <v>0</v>
      </c>
      <c r="O786" s="213">
        <f>VLOOKUP(N786,'Reajuste Atual'!$L$19:$M$25,2,FALSE)</f>
        <v>3.1053999999999999</v>
      </c>
      <c r="Q786" s="34">
        <v>48.73</v>
      </c>
      <c r="R786" s="304">
        <f t="shared" si="90"/>
        <v>34.807142857142857</v>
      </c>
      <c r="S786" s="304">
        <f t="shared" si="91"/>
        <v>35.44</v>
      </c>
      <c r="T786" s="301">
        <f t="shared" si="92"/>
        <v>34.807142857142857</v>
      </c>
    </row>
    <row r="787" spans="1:20" s="31" customFormat="1" outlineLevel="1" x14ac:dyDescent="0.25">
      <c r="A787" s="3" t="s">
        <v>53241</v>
      </c>
      <c r="B787" s="191" t="s">
        <v>943</v>
      </c>
      <c r="C787" s="33" t="s">
        <v>53243</v>
      </c>
      <c r="D787" s="197"/>
      <c r="E787" s="32" t="s">
        <v>957</v>
      </c>
      <c r="F787" s="33" t="s">
        <v>283</v>
      </c>
      <c r="G787" s="34">
        <v>48</v>
      </c>
      <c r="H787" s="34">
        <f t="shared" si="88"/>
        <v>1316.9829957142861</v>
      </c>
      <c r="I787" s="35">
        <f t="shared" si="89"/>
        <v>63215.183794285731</v>
      </c>
      <c r="J787" s="34">
        <v>0</v>
      </c>
      <c r="K787" s="35">
        <v>0</v>
      </c>
      <c r="L787" s="35">
        <v>0</v>
      </c>
      <c r="M787" s="35">
        <v>0</v>
      </c>
      <c r="N787" s="39" t="s">
        <v>0</v>
      </c>
      <c r="O787" s="213">
        <f>VLOOKUP(N787,'Reajuste Atual'!$L$19:$M$25,2,FALSE)</f>
        <v>3.1053999999999999</v>
      </c>
      <c r="Q787" s="34">
        <v>449.11</v>
      </c>
      <c r="R787" s="304">
        <f t="shared" si="90"/>
        <v>320.7928571428572</v>
      </c>
      <c r="S787" s="304">
        <f t="shared" si="91"/>
        <v>326.62545454545455</v>
      </c>
      <c r="T787" s="301">
        <f t="shared" si="92"/>
        <v>320.7928571428572</v>
      </c>
    </row>
    <row r="788" spans="1:20" s="31" customFormat="1" outlineLevel="1" x14ac:dyDescent="0.25">
      <c r="A788" s="3" t="s">
        <v>53241</v>
      </c>
      <c r="B788" s="191" t="s">
        <v>944</v>
      </c>
      <c r="C788" s="33" t="s">
        <v>53243</v>
      </c>
      <c r="D788" s="197"/>
      <c r="E788" s="32" t="s">
        <v>959</v>
      </c>
      <c r="F788" s="33" t="s">
        <v>283</v>
      </c>
      <c r="G788" s="34">
        <v>128</v>
      </c>
      <c r="H788" s="34">
        <f t="shared" si="88"/>
        <v>86.506642857142865</v>
      </c>
      <c r="I788" s="35">
        <f t="shared" si="89"/>
        <v>11072.850285714287</v>
      </c>
      <c r="J788" s="34">
        <v>0</v>
      </c>
      <c r="K788" s="35">
        <v>0</v>
      </c>
      <c r="L788" s="35">
        <v>0</v>
      </c>
      <c r="M788" s="35">
        <v>0</v>
      </c>
      <c r="N788" s="39" t="s">
        <v>0</v>
      </c>
      <c r="O788" s="213">
        <f>VLOOKUP(N788,'Reajuste Atual'!$L$19:$M$25,2,FALSE)</f>
        <v>3.1053999999999999</v>
      </c>
      <c r="Q788" s="34">
        <v>29.5</v>
      </c>
      <c r="R788" s="304">
        <f t="shared" si="90"/>
        <v>21.071428571428573</v>
      </c>
      <c r="S788" s="304">
        <f t="shared" si="91"/>
        <v>21.454545454545453</v>
      </c>
      <c r="T788" s="301">
        <f t="shared" si="92"/>
        <v>21.071428571428573</v>
      </c>
    </row>
    <row r="789" spans="1:20" s="31" customFormat="1" outlineLevel="1" x14ac:dyDescent="0.25">
      <c r="A789" s="3" t="s">
        <v>53241</v>
      </c>
      <c r="B789" s="191" t="s">
        <v>946</v>
      </c>
      <c r="C789" s="33" t="s">
        <v>53243</v>
      </c>
      <c r="D789" s="197"/>
      <c r="E789" s="32" t="s">
        <v>961</v>
      </c>
      <c r="F789" s="33" t="s">
        <v>283</v>
      </c>
      <c r="G789" s="34">
        <v>424</v>
      </c>
      <c r="H789" s="34">
        <f t="shared" si="88"/>
        <v>37.652382857142861</v>
      </c>
      <c r="I789" s="35">
        <f t="shared" si="89"/>
        <v>15964.610331428574</v>
      </c>
      <c r="J789" s="34">
        <v>0</v>
      </c>
      <c r="K789" s="35">
        <v>0</v>
      </c>
      <c r="L789" s="35">
        <v>0</v>
      </c>
      <c r="M789" s="35">
        <v>0</v>
      </c>
      <c r="N789" s="39" t="s">
        <v>0</v>
      </c>
      <c r="O789" s="213">
        <f>VLOOKUP(N789,'Reajuste Atual'!$L$19:$M$25,2,FALSE)</f>
        <v>3.1053999999999999</v>
      </c>
      <c r="Q789" s="34">
        <v>12.84</v>
      </c>
      <c r="R789" s="304">
        <f t="shared" si="90"/>
        <v>9.1714285714285726</v>
      </c>
      <c r="S789" s="304">
        <f t="shared" si="91"/>
        <v>9.3381818181818179</v>
      </c>
      <c r="T789" s="301">
        <f t="shared" si="92"/>
        <v>9.1714285714285726</v>
      </c>
    </row>
    <row r="790" spans="1:20" s="31" customFormat="1" outlineLevel="1" x14ac:dyDescent="0.25">
      <c r="A790" s="3" t="s">
        <v>53241</v>
      </c>
      <c r="B790" s="191" t="s">
        <v>948</v>
      </c>
      <c r="C790" s="33" t="s">
        <v>53243</v>
      </c>
      <c r="D790" s="197"/>
      <c r="E790" s="32" t="s">
        <v>963</v>
      </c>
      <c r="F790" s="33" t="s">
        <v>283</v>
      </c>
      <c r="G790" s="34">
        <v>560</v>
      </c>
      <c r="H790" s="34">
        <f t="shared" si="88"/>
        <v>13.07863142857143</v>
      </c>
      <c r="I790" s="35">
        <f t="shared" si="89"/>
        <v>7324.0336000000007</v>
      </c>
      <c r="J790" s="55">
        <v>0</v>
      </c>
      <c r="K790" s="53">
        <v>0</v>
      </c>
      <c r="L790" s="53">
        <v>0</v>
      </c>
      <c r="M790" s="53">
        <v>0</v>
      </c>
      <c r="N790" s="39" t="s">
        <v>0</v>
      </c>
      <c r="O790" s="213">
        <f>VLOOKUP(N790,'Reajuste Atual'!$L$19:$M$25,2,FALSE)</f>
        <v>3.1053999999999999</v>
      </c>
      <c r="Q790" s="34">
        <v>4.46</v>
      </c>
      <c r="R790" s="304">
        <f t="shared" si="90"/>
        <v>3.1857142857142859</v>
      </c>
      <c r="S790" s="304">
        <f t="shared" si="91"/>
        <v>3.2436363636363637</v>
      </c>
      <c r="T790" s="301">
        <f t="shared" si="92"/>
        <v>3.1857142857142859</v>
      </c>
    </row>
    <row r="791" spans="1:20" s="31" customFormat="1" outlineLevel="1" x14ac:dyDescent="0.25">
      <c r="A791" s="3" t="s">
        <v>53241</v>
      </c>
      <c r="B791" s="191" t="s">
        <v>950</v>
      </c>
      <c r="C791" s="33" t="s">
        <v>53243</v>
      </c>
      <c r="D791" s="197"/>
      <c r="E791" s="32" t="s">
        <v>965</v>
      </c>
      <c r="F791" s="33" t="s">
        <v>283</v>
      </c>
      <c r="G791" s="34">
        <v>12</v>
      </c>
      <c r="H791" s="34">
        <f t="shared" si="88"/>
        <v>75.246117142857145</v>
      </c>
      <c r="I791" s="35">
        <f t="shared" si="89"/>
        <v>902.95340571428574</v>
      </c>
      <c r="J791" s="34">
        <v>0</v>
      </c>
      <c r="K791" s="35">
        <v>0</v>
      </c>
      <c r="L791" s="35">
        <v>0</v>
      </c>
      <c r="M791" s="35">
        <v>0</v>
      </c>
      <c r="N791" s="39" t="s">
        <v>0</v>
      </c>
      <c r="O791" s="213">
        <f>VLOOKUP(N791,'Reajuste Atual'!$L$19:$M$25,2,FALSE)</f>
        <v>3.1053999999999999</v>
      </c>
      <c r="Q791" s="34">
        <v>25.66</v>
      </c>
      <c r="R791" s="304">
        <f t="shared" si="90"/>
        <v>18.328571428571429</v>
      </c>
      <c r="S791" s="304">
        <f t="shared" si="91"/>
        <v>18.66181818181818</v>
      </c>
      <c r="T791" s="301">
        <f t="shared" si="92"/>
        <v>18.328571428571429</v>
      </c>
    </row>
    <row r="792" spans="1:20" s="31" customFormat="1" outlineLevel="1" x14ac:dyDescent="0.25">
      <c r="A792" s="3" t="s">
        <v>53241</v>
      </c>
      <c r="B792" s="191" t="s">
        <v>952</v>
      </c>
      <c r="C792" s="33" t="s">
        <v>53243</v>
      </c>
      <c r="D792" s="197"/>
      <c r="E792" s="32" t="s">
        <v>967</v>
      </c>
      <c r="F792" s="33" t="s">
        <v>283</v>
      </c>
      <c r="G792" s="34">
        <v>72</v>
      </c>
      <c r="H792" s="34">
        <f t="shared" si="88"/>
        <v>63.956267142857143</v>
      </c>
      <c r="I792" s="35">
        <f t="shared" si="89"/>
        <v>4604.8512342857139</v>
      </c>
      <c r="J792" s="34">
        <v>0</v>
      </c>
      <c r="K792" s="35">
        <v>0</v>
      </c>
      <c r="L792" s="35">
        <v>0</v>
      </c>
      <c r="M792" s="35">
        <v>0</v>
      </c>
      <c r="N792" s="39" t="s">
        <v>0</v>
      </c>
      <c r="O792" s="213">
        <f>VLOOKUP(N792,'Reajuste Atual'!$L$19:$M$25,2,FALSE)</f>
        <v>3.1053999999999999</v>
      </c>
      <c r="Q792" s="34">
        <v>21.81</v>
      </c>
      <c r="R792" s="304">
        <f t="shared" si="90"/>
        <v>15.578571428571429</v>
      </c>
      <c r="S792" s="304">
        <f t="shared" si="91"/>
        <v>15.861818181818181</v>
      </c>
      <c r="T792" s="301">
        <f t="shared" si="92"/>
        <v>15.578571428571429</v>
      </c>
    </row>
    <row r="793" spans="1:20" s="31" customFormat="1" outlineLevel="1" x14ac:dyDescent="0.25">
      <c r="A793" s="3" t="s">
        <v>53241</v>
      </c>
      <c r="B793" s="191" t="s">
        <v>954</v>
      </c>
      <c r="C793" s="33" t="s">
        <v>53243</v>
      </c>
      <c r="D793" s="197"/>
      <c r="E793" s="32" t="s">
        <v>969</v>
      </c>
      <c r="F793" s="33" t="s">
        <v>283</v>
      </c>
      <c r="G793" s="34">
        <v>60</v>
      </c>
      <c r="H793" s="34">
        <f t="shared" si="88"/>
        <v>50.760338571428569</v>
      </c>
      <c r="I793" s="35">
        <f t="shared" si="89"/>
        <v>3045.6203142857144</v>
      </c>
      <c r="J793" s="34">
        <v>0</v>
      </c>
      <c r="K793" s="35">
        <v>0</v>
      </c>
      <c r="L793" s="35">
        <v>0</v>
      </c>
      <c r="M793" s="35">
        <v>0</v>
      </c>
      <c r="N793" s="39" t="s">
        <v>0</v>
      </c>
      <c r="O793" s="213">
        <f>VLOOKUP(N793,'Reajuste Atual'!$L$19:$M$25,2,FALSE)</f>
        <v>3.1053999999999999</v>
      </c>
      <c r="Q793" s="34">
        <v>17.309999999999999</v>
      </c>
      <c r="R793" s="304">
        <f t="shared" si="90"/>
        <v>12.364285714285714</v>
      </c>
      <c r="S793" s="304">
        <f t="shared" si="91"/>
        <v>12.589090909090908</v>
      </c>
      <c r="T793" s="301">
        <f t="shared" si="92"/>
        <v>12.364285714285714</v>
      </c>
    </row>
    <row r="794" spans="1:20" s="31" customFormat="1" outlineLevel="1" x14ac:dyDescent="0.25">
      <c r="A794" s="3" t="s">
        <v>53241</v>
      </c>
      <c r="B794" s="191" t="s">
        <v>956</v>
      </c>
      <c r="C794" s="33" t="s">
        <v>53243</v>
      </c>
      <c r="D794" s="197"/>
      <c r="E794" s="32" t="s">
        <v>971</v>
      </c>
      <c r="F794" s="33" t="s">
        <v>283</v>
      </c>
      <c r="G794" s="34">
        <v>36</v>
      </c>
      <c r="H794" s="34">
        <f t="shared" si="88"/>
        <v>33.781577142857145</v>
      </c>
      <c r="I794" s="35">
        <f t="shared" si="89"/>
        <v>1216.1367771428572</v>
      </c>
      <c r="J794" s="34">
        <v>0</v>
      </c>
      <c r="K794" s="35">
        <v>0</v>
      </c>
      <c r="L794" s="35">
        <v>0</v>
      </c>
      <c r="M794" s="35">
        <v>0</v>
      </c>
      <c r="N794" s="39" t="s">
        <v>0</v>
      </c>
      <c r="O794" s="213">
        <f>VLOOKUP(N794,'Reajuste Atual'!$L$19:$M$25,2,FALSE)</f>
        <v>3.1053999999999999</v>
      </c>
      <c r="Q794" s="34">
        <v>11.52</v>
      </c>
      <c r="R794" s="304">
        <f t="shared" si="90"/>
        <v>8.2285714285714295</v>
      </c>
      <c r="S794" s="304">
        <f t="shared" si="91"/>
        <v>8.3781818181818171</v>
      </c>
      <c r="T794" s="301">
        <f t="shared" si="92"/>
        <v>8.2285714285714295</v>
      </c>
    </row>
    <row r="795" spans="1:20" s="31" customFormat="1" outlineLevel="1" x14ac:dyDescent="0.25">
      <c r="A795" s="3" t="s">
        <v>53241</v>
      </c>
      <c r="B795" s="191" t="s">
        <v>958</v>
      </c>
      <c r="C795" s="33" t="s">
        <v>53243</v>
      </c>
      <c r="D795" s="197"/>
      <c r="E795" s="32" t="s">
        <v>293</v>
      </c>
      <c r="F795" s="33" t="s">
        <v>283</v>
      </c>
      <c r="G795" s="34">
        <v>28</v>
      </c>
      <c r="H795" s="34">
        <f t="shared" si="88"/>
        <v>28.561854285714283</v>
      </c>
      <c r="I795" s="35">
        <f t="shared" si="89"/>
        <v>799.73191999999995</v>
      </c>
      <c r="J795" s="34">
        <v>0</v>
      </c>
      <c r="K795" s="35">
        <v>0</v>
      </c>
      <c r="L795" s="35">
        <v>0</v>
      </c>
      <c r="M795" s="35">
        <v>0</v>
      </c>
      <c r="N795" s="39" t="s">
        <v>0</v>
      </c>
      <c r="O795" s="213">
        <f>VLOOKUP(N795,'Reajuste Atual'!$L$19:$M$25,2,FALSE)</f>
        <v>3.1053999999999999</v>
      </c>
      <c r="Q795" s="34">
        <v>9.74</v>
      </c>
      <c r="R795" s="304">
        <f t="shared" si="90"/>
        <v>6.9571428571428573</v>
      </c>
      <c r="S795" s="304">
        <f t="shared" si="91"/>
        <v>7.083636363636364</v>
      </c>
      <c r="T795" s="301">
        <f t="shared" si="92"/>
        <v>6.9571428571428573</v>
      </c>
    </row>
    <row r="796" spans="1:20" s="31" customFormat="1" outlineLevel="1" x14ac:dyDescent="0.25">
      <c r="A796" s="3" t="s">
        <v>53241</v>
      </c>
      <c r="B796" s="191" t="s">
        <v>960</v>
      </c>
      <c r="C796" s="33" t="s">
        <v>53243</v>
      </c>
      <c r="D796" s="197"/>
      <c r="E796" s="32" t="s">
        <v>974</v>
      </c>
      <c r="F796" s="33" t="s">
        <v>283</v>
      </c>
      <c r="G796" s="34">
        <v>192</v>
      </c>
      <c r="H796" s="34">
        <f t="shared" si="88"/>
        <v>16.920112857142854</v>
      </c>
      <c r="I796" s="35">
        <f t="shared" si="89"/>
        <v>3248.661668571428</v>
      </c>
      <c r="J796" s="34">
        <v>0</v>
      </c>
      <c r="K796" s="35">
        <v>0</v>
      </c>
      <c r="L796" s="35">
        <v>0</v>
      </c>
      <c r="M796" s="35">
        <v>0</v>
      </c>
      <c r="N796" s="39" t="s">
        <v>0</v>
      </c>
      <c r="O796" s="213">
        <f>VLOOKUP(N796,'Reajuste Atual'!$L$19:$M$25,2,FALSE)</f>
        <v>3.1053999999999999</v>
      </c>
      <c r="Q796" s="34">
        <v>5.77</v>
      </c>
      <c r="R796" s="304">
        <f t="shared" si="90"/>
        <v>4.121428571428571</v>
      </c>
      <c r="S796" s="304">
        <f t="shared" si="91"/>
        <v>4.1963636363636363</v>
      </c>
      <c r="T796" s="301">
        <f t="shared" si="92"/>
        <v>4.121428571428571</v>
      </c>
    </row>
    <row r="797" spans="1:20" s="31" customFormat="1" outlineLevel="1" x14ac:dyDescent="0.25">
      <c r="A797" s="3" t="s">
        <v>53241</v>
      </c>
      <c r="B797" s="191" t="s">
        <v>962</v>
      </c>
      <c r="C797" s="33" t="s">
        <v>53243</v>
      </c>
      <c r="D797" s="197"/>
      <c r="E797" s="32" t="s">
        <v>282</v>
      </c>
      <c r="F797" s="33" t="s">
        <v>283</v>
      </c>
      <c r="G797" s="34">
        <v>120</v>
      </c>
      <c r="H797" s="34">
        <f t="shared" si="88"/>
        <v>13.547820000000002</v>
      </c>
      <c r="I797" s="35">
        <f t="shared" si="89"/>
        <v>1625.7384000000002</v>
      </c>
      <c r="J797" s="34">
        <v>0</v>
      </c>
      <c r="K797" s="35">
        <v>0</v>
      </c>
      <c r="L797" s="35">
        <v>0</v>
      </c>
      <c r="M797" s="35">
        <v>0</v>
      </c>
      <c r="N797" s="39" t="s">
        <v>0</v>
      </c>
      <c r="O797" s="213">
        <f>VLOOKUP(N797,'Reajuste Atual'!$L$19:$M$25,2,FALSE)</f>
        <v>3.1053999999999999</v>
      </c>
      <c r="Q797" s="34">
        <v>4.62</v>
      </c>
      <c r="R797" s="304">
        <f t="shared" si="90"/>
        <v>3.3000000000000003</v>
      </c>
      <c r="S797" s="304">
        <f t="shared" si="91"/>
        <v>3.36</v>
      </c>
      <c r="T797" s="301">
        <f t="shared" si="92"/>
        <v>3.3000000000000003</v>
      </c>
    </row>
    <row r="798" spans="1:20" s="31" customFormat="1" outlineLevel="1" x14ac:dyDescent="0.25">
      <c r="A798" s="3" t="s">
        <v>53241</v>
      </c>
      <c r="B798" s="191" t="s">
        <v>964</v>
      </c>
      <c r="C798" s="33" t="s">
        <v>53243</v>
      </c>
      <c r="D798" s="197"/>
      <c r="E798" s="32" t="s">
        <v>977</v>
      </c>
      <c r="F798" s="33" t="s">
        <v>283</v>
      </c>
      <c r="G798" s="34">
        <v>12</v>
      </c>
      <c r="H798" s="34">
        <f t="shared" si="88"/>
        <v>112.86917571428573</v>
      </c>
      <c r="I798" s="35">
        <f t="shared" si="89"/>
        <v>1354.4301085714287</v>
      </c>
      <c r="J798" s="34">
        <v>0</v>
      </c>
      <c r="K798" s="35">
        <v>0</v>
      </c>
      <c r="L798" s="35">
        <v>0</v>
      </c>
      <c r="M798" s="35">
        <v>0</v>
      </c>
      <c r="N798" s="39" t="s">
        <v>0</v>
      </c>
      <c r="O798" s="213">
        <f>VLOOKUP(N798,'Reajuste Atual'!$L$19:$M$25,2,FALSE)</f>
        <v>3.1053999999999999</v>
      </c>
      <c r="Q798" s="34">
        <v>38.49</v>
      </c>
      <c r="R798" s="304">
        <f t="shared" si="90"/>
        <v>27.492857142857147</v>
      </c>
      <c r="S798" s="304">
        <f t="shared" si="91"/>
        <v>27.992727272727276</v>
      </c>
      <c r="T798" s="301">
        <f t="shared" si="92"/>
        <v>27.492857142857147</v>
      </c>
    </row>
    <row r="799" spans="1:20" s="31" customFormat="1" outlineLevel="1" x14ac:dyDescent="0.25">
      <c r="A799" s="3" t="s">
        <v>53241</v>
      </c>
      <c r="B799" s="191" t="s">
        <v>966</v>
      </c>
      <c r="C799" s="33" t="s">
        <v>53243</v>
      </c>
      <c r="D799" s="197"/>
      <c r="E799" s="32" t="s">
        <v>909</v>
      </c>
      <c r="F799" s="33" t="s">
        <v>283</v>
      </c>
      <c r="G799" s="34">
        <v>4</v>
      </c>
      <c r="H799" s="34">
        <f t="shared" si="88"/>
        <v>20.702945714285711</v>
      </c>
      <c r="I799" s="35">
        <f t="shared" si="89"/>
        <v>82.811782857142845</v>
      </c>
      <c r="J799" s="55">
        <v>0</v>
      </c>
      <c r="K799" s="53">
        <v>0</v>
      </c>
      <c r="L799" s="53">
        <v>0</v>
      </c>
      <c r="M799" s="53">
        <v>0</v>
      </c>
      <c r="N799" s="39" t="s">
        <v>0</v>
      </c>
      <c r="O799" s="213">
        <f>VLOOKUP(N799,'Reajuste Atual'!$L$19:$M$25,2,FALSE)</f>
        <v>3.1053999999999999</v>
      </c>
      <c r="Q799" s="34">
        <v>7.06</v>
      </c>
      <c r="R799" s="304">
        <f t="shared" si="90"/>
        <v>5.0428571428571427</v>
      </c>
      <c r="S799" s="304">
        <f t="shared" si="91"/>
        <v>5.1345454545454539</v>
      </c>
      <c r="T799" s="301">
        <f t="shared" si="92"/>
        <v>5.0428571428571427</v>
      </c>
    </row>
    <row r="800" spans="1:20" s="31" customFormat="1" outlineLevel="1" x14ac:dyDescent="0.25">
      <c r="A800" s="3" t="s">
        <v>53241</v>
      </c>
      <c r="B800" s="191" t="s">
        <v>968</v>
      </c>
      <c r="C800" s="33" t="s">
        <v>53243</v>
      </c>
      <c r="D800" s="197"/>
      <c r="E800" s="32" t="s">
        <v>911</v>
      </c>
      <c r="F800" s="33" t="s">
        <v>283</v>
      </c>
      <c r="G800" s="34">
        <v>8</v>
      </c>
      <c r="H800" s="34">
        <f t="shared" si="88"/>
        <v>20.702945714285711</v>
      </c>
      <c r="I800" s="35">
        <f t="shared" si="89"/>
        <v>165.62356571428569</v>
      </c>
      <c r="J800" s="34">
        <v>0</v>
      </c>
      <c r="K800" s="35">
        <v>0</v>
      </c>
      <c r="L800" s="35">
        <v>0</v>
      </c>
      <c r="M800" s="35">
        <v>0</v>
      </c>
      <c r="N800" s="39" t="s">
        <v>0</v>
      </c>
      <c r="O800" s="213">
        <f>VLOOKUP(N800,'Reajuste Atual'!$L$19:$M$25,2,FALSE)</f>
        <v>3.1053999999999999</v>
      </c>
      <c r="Q800" s="34">
        <v>7.06</v>
      </c>
      <c r="R800" s="304">
        <f t="shared" si="90"/>
        <v>5.0428571428571427</v>
      </c>
      <c r="S800" s="304">
        <f t="shared" si="91"/>
        <v>5.1345454545454539</v>
      </c>
      <c r="T800" s="301">
        <f t="shared" si="92"/>
        <v>5.0428571428571427</v>
      </c>
    </row>
    <row r="801" spans="1:20" s="31" customFormat="1" outlineLevel="1" x14ac:dyDescent="0.25">
      <c r="A801" s="3" t="s">
        <v>53241</v>
      </c>
      <c r="B801" s="191" t="s">
        <v>970</v>
      </c>
      <c r="C801" s="33" t="s">
        <v>53243</v>
      </c>
      <c r="D801" s="197"/>
      <c r="E801" s="32" t="s">
        <v>913</v>
      </c>
      <c r="F801" s="33" t="s">
        <v>283</v>
      </c>
      <c r="G801" s="34">
        <v>32</v>
      </c>
      <c r="H801" s="34">
        <f t="shared" si="88"/>
        <v>20.702945714285711</v>
      </c>
      <c r="I801" s="35">
        <f t="shared" si="89"/>
        <v>662.49426285714276</v>
      </c>
      <c r="J801" s="34">
        <v>0</v>
      </c>
      <c r="K801" s="35">
        <v>0</v>
      </c>
      <c r="L801" s="35">
        <v>0</v>
      </c>
      <c r="M801" s="35">
        <v>0</v>
      </c>
      <c r="N801" s="39" t="s">
        <v>0</v>
      </c>
      <c r="O801" s="213">
        <f>VLOOKUP(N801,'Reajuste Atual'!$L$19:$M$25,2,FALSE)</f>
        <v>3.1053999999999999</v>
      </c>
      <c r="Q801" s="34">
        <v>7.06</v>
      </c>
      <c r="R801" s="304">
        <f t="shared" si="90"/>
        <v>5.0428571428571427</v>
      </c>
      <c r="S801" s="304">
        <f t="shared" si="91"/>
        <v>5.1345454545454539</v>
      </c>
      <c r="T801" s="301">
        <f t="shared" si="92"/>
        <v>5.0428571428571427</v>
      </c>
    </row>
    <row r="802" spans="1:20" s="31" customFormat="1" outlineLevel="1" x14ac:dyDescent="0.25">
      <c r="A802" s="3" t="s">
        <v>53241</v>
      </c>
      <c r="B802" s="191" t="s">
        <v>972</v>
      </c>
      <c r="C802" s="33" t="s">
        <v>53243</v>
      </c>
      <c r="D802" s="197"/>
      <c r="E802" s="32" t="s">
        <v>915</v>
      </c>
      <c r="F802" s="33" t="s">
        <v>283</v>
      </c>
      <c r="G802" s="34">
        <v>8</v>
      </c>
      <c r="H802" s="34">
        <f t="shared" si="88"/>
        <v>20.702945714285711</v>
      </c>
      <c r="I802" s="35">
        <f t="shared" si="89"/>
        <v>165.62356571428569</v>
      </c>
      <c r="J802" s="34">
        <v>0</v>
      </c>
      <c r="K802" s="35">
        <v>0</v>
      </c>
      <c r="L802" s="35">
        <v>0</v>
      </c>
      <c r="M802" s="35">
        <v>0</v>
      </c>
      <c r="N802" s="39" t="s">
        <v>0</v>
      </c>
      <c r="O802" s="213">
        <f>VLOOKUP(N802,'Reajuste Atual'!$L$19:$M$25,2,FALSE)</f>
        <v>3.1053999999999999</v>
      </c>
      <c r="Q802" s="34">
        <v>7.06</v>
      </c>
      <c r="R802" s="304">
        <f t="shared" si="90"/>
        <v>5.0428571428571427</v>
      </c>
      <c r="S802" s="304">
        <f t="shared" si="91"/>
        <v>5.1345454545454539</v>
      </c>
      <c r="T802" s="301">
        <f t="shared" si="92"/>
        <v>5.0428571428571427</v>
      </c>
    </row>
    <row r="803" spans="1:20" s="31" customFormat="1" outlineLevel="1" x14ac:dyDescent="0.25">
      <c r="A803" s="3" t="s">
        <v>53241</v>
      </c>
      <c r="B803" s="191" t="s">
        <v>973</v>
      </c>
      <c r="C803" s="33" t="s">
        <v>53243</v>
      </c>
      <c r="D803" s="197"/>
      <c r="E803" s="32" t="s">
        <v>983</v>
      </c>
      <c r="F803" s="33" t="s">
        <v>283</v>
      </c>
      <c r="G803" s="34">
        <v>8</v>
      </c>
      <c r="H803" s="34">
        <f t="shared" si="88"/>
        <v>24.485778571428572</v>
      </c>
      <c r="I803" s="35">
        <f t="shared" si="89"/>
        <v>195.88622857142857</v>
      </c>
      <c r="J803" s="34">
        <v>0</v>
      </c>
      <c r="K803" s="35">
        <v>0</v>
      </c>
      <c r="L803" s="35">
        <v>0</v>
      </c>
      <c r="M803" s="35">
        <v>0</v>
      </c>
      <c r="N803" s="39" t="s">
        <v>0</v>
      </c>
      <c r="O803" s="213">
        <f>VLOOKUP(N803,'Reajuste Atual'!$L$19:$M$25,2,FALSE)</f>
        <v>3.1053999999999999</v>
      </c>
      <c r="Q803" s="34">
        <v>8.35</v>
      </c>
      <c r="R803" s="304">
        <f t="shared" si="90"/>
        <v>5.9642857142857144</v>
      </c>
      <c r="S803" s="304">
        <f t="shared" si="91"/>
        <v>6.0727272727272723</v>
      </c>
      <c r="T803" s="301">
        <f t="shared" si="92"/>
        <v>5.9642857142857144</v>
      </c>
    </row>
    <row r="804" spans="1:20" s="31" customFormat="1" outlineLevel="1" x14ac:dyDescent="0.25">
      <c r="A804" s="3" t="s">
        <v>53241</v>
      </c>
      <c r="B804" s="191" t="s">
        <v>975</v>
      </c>
      <c r="C804" s="33" t="s">
        <v>53243</v>
      </c>
      <c r="D804" s="197"/>
      <c r="E804" s="32" t="s">
        <v>985</v>
      </c>
      <c r="F804" s="33" t="s">
        <v>283</v>
      </c>
      <c r="G804" s="34">
        <v>16</v>
      </c>
      <c r="H804" s="34">
        <f t="shared" si="88"/>
        <v>24.485778571428572</v>
      </c>
      <c r="I804" s="35">
        <f t="shared" si="89"/>
        <v>391.77245714285715</v>
      </c>
      <c r="J804" s="34">
        <v>0</v>
      </c>
      <c r="K804" s="35">
        <v>0</v>
      </c>
      <c r="L804" s="35">
        <v>0</v>
      </c>
      <c r="M804" s="35">
        <v>0</v>
      </c>
      <c r="N804" s="39" t="s">
        <v>0</v>
      </c>
      <c r="O804" s="213">
        <f>VLOOKUP(N804,'Reajuste Atual'!$L$19:$M$25,2,FALSE)</f>
        <v>3.1053999999999999</v>
      </c>
      <c r="Q804" s="34">
        <v>8.35</v>
      </c>
      <c r="R804" s="304">
        <f t="shared" si="90"/>
        <v>5.9642857142857144</v>
      </c>
      <c r="S804" s="304">
        <f t="shared" si="91"/>
        <v>6.0727272727272723</v>
      </c>
      <c r="T804" s="301">
        <f t="shared" si="92"/>
        <v>5.9642857142857144</v>
      </c>
    </row>
    <row r="805" spans="1:20" s="31" customFormat="1" outlineLevel="1" x14ac:dyDescent="0.25">
      <c r="A805" s="3" t="s">
        <v>53241</v>
      </c>
      <c r="B805" s="191" t="s">
        <v>976</v>
      </c>
      <c r="C805" s="33" t="s">
        <v>53243</v>
      </c>
      <c r="D805" s="197"/>
      <c r="E805" s="32" t="s">
        <v>987</v>
      </c>
      <c r="F805" s="33" t="s">
        <v>283</v>
      </c>
      <c r="G805" s="34">
        <v>4</v>
      </c>
      <c r="H805" s="34">
        <f t="shared" ref="H805:H831" si="93">T805+(T805*O805)</f>
        <v>24.485778571428572</v>
      </c>
      <c r="I805" s="35">
        <f t="shared" si="89"/>
        <v>97.943114285714287</v>
      </c>
      <c r="J805" s="34">
        <v>0</v>
      </c>
      <c r="K805" s="35">
        <v>0</v>
      </c>
      <c r="L805" s="35">
        <v>0</v>
      </c>
      <c r="M805" s="35">
        <v>0</v>
      </c>
      <c r="N805" s="39" t="s">
        <v>0</v>
      </c>
      <c r="O805" s="213">
        <f>VLOOKUP(N805,'Reajuste Atual'!$L$19:$M$25,2,FALSE)</f>
        <v>3.1053999999999999</v>
      </c>
      <c r="Q805" s="34">
        <v>8.35</v>
      </c>
      <c r="R805" s="304">
        <f t="shared" si="90"/>
        <v>5.9642857142857144</v>
      </c>
      <c r="S805" s="304">
        <f t="shared" si="91"/>
        <v>6.0727272727272723</v>
      </c>
      <c r="T805" s="301">
        <f t="shared" si="92"/>
        <v>5.9642857142857144</v>
      </c>
    </row>
    <row r="806" spans="1:20" s="31" customFormat="1" outlineLevel="1" x14ac:dyDescent="0.25">
      <c r="A806" s="3" t="s">
        <v>53241</v>
      </c>
      <c r="B806" s="191" t="s">
        <v>978</v>
      </c>
      <c r="C806" s="33" t="s">
        <v>53243</v>
      </c>
      <c r="D806" s="197"/>
      <c r="E806" s="32" t="s">
        <v>989</v>
      </c>
      <c r="F806" s="33" t="s">
        <v>283</v>
      </c>
      <c r="G806" s="34">
        <v>4</v>
      </c>
      <c r="H806" s="34">
        <f t="shared" si="93"/>
        <v>24.485778571428572</v>
      </c>
      <c r="I806" s="35">
        <f t="shared" si="89"/>
        <v>97.943114285714287</v>
      </c>
      <c r="J806" s="34">
        <v>0</v>
      </c>
      <c r="K806" s="35">
        <v>0</v>
      </c>
      <c r="L806" s="35">
        <v>0</v>
      </c>
      <c r="M806" s="35">
        <v>0</v>
      </c>
      <c r="N806" s="39" t="s">
        <v>0</v>
      </c>
      <c r="O806" s="213">
        <f>VLOOKUP(N806,'Reajuste Atual'!$L$19:$M$25,2,FALSE)</f>
        <v>3.1053999999999999</v>
      </c>
      <c r="Q806" s="34">
        <v>8.35</v>
      </c>
      <c r="R806" s="304">
        <f t="shared" si="90"/>
        <v>5.9642857142857144</v>
      </c>
      <c r="S806" s="304">
        <f t="shared" si="91"/>
        <v>6.0727272727272723</v>
      </c>
      <c r="T806" s="301">
        <f t="shared" si="92"/>
        <v>5.9642857142857144</v>
      </c>
    </row>
    <row r="807" spans="1:20" s="31" customFormat="1" outlineLevel="1" x14ac:dyDescent="0.25">
      <c r="A807" s="3" t="s">
        <v>53241</v>
      </c>
      <c r="B807" s="191" t="s">
        <v>979</v>
      </c>
      <c r="C807" s="33" t="s">
        <v>53243</v>
      </c>
      <c r="D807" s="197"/>
      <c r="E807" s="32" t="s">
        <v>991</v>
      </c>
      <c r="F807" s="33" t="s">
        <v>283</v>
      </c>
      <c r="G807" s="34">
        <v>28</v>
      </c>
      <c r="H807" s="34">
        <f t="shared" si="93"/>
        <v>131.63671857142856</v>
      </c>
      <c r="I807" s="35">
        <f t="shared" si="89"/>
        <v>3685.8281199999997</v>
      </c>
      <c r="J807" s="34">
        <v>0</v>
      </c>
      <c r="K807" s="35">
        <v>0</v>
      </c>
      <c r="L807" s="35">
        <v>0</v>
      </c>
      <c r="M807" s="35">
        <v>0</v>
      </c>
      <c r="N807" s="39" t="s">
        <v>0</v>
      </c>
      <c r="O807" s="213">
        <f>VLOOKUP(N807,'Reajuste Atual'!$L$19:$M$25,2,FALSE)</f>
        <v>3.1053999999999999</v>
      </c>
      <c r="Q807" s="34">
        <v>44.89</v>
      </c>
      <c r="R807" s="304">
        <f t="shared" si="90"/>
        <v>32.064285714285717</v>
      </c>
      <c r="S807" s="304">
        <f t="shared" si="91"/>
        <v>32.647272727272728</v>
      </c>
      <c r="T807" s="301">
        <f t="shared" si="92"/>
        <v>32.064285714285717</v>
      </c>
    </row>
    <row r="808" spans="1:20" s="31" customFormat="1" outlineLevel="1" x14ac:dyDescent="0.25">
      <c r="A808" s="3" t="s">
        <v>53241</v>
      </c>
      <c r="B808" s="191" t="s">
        <v>980</v>
      </c>
      <c r="C808" s="33" t="s">
        <v>53243</v>
      </c>
      <c r="D808" s="197"/>
      <c r="E808" s="32" t="s">
        <v>993</v>
      </c>
      <c r="F808" s="33" t="s">
        <v>283</v>
      </c>
      <c r="G808" s="34">
        <v>28</v>
      </c>
      <c r="H808" s="34">
        <f t="shared" si="93"/>
        <v>94.042984285714283</v>
      </c>
      <c r="I808" s="35">
        <f t="shared" si="89"/>
        <v>2633.2035599999999</v>
      </c>
      <c r="J808" s="34">
        <v>0</v>
      </c>
      <c r="K808" s="35">
        <v>0</v>
      </c>
      <c r="L808" s="35">
        <v>0</v>
      </c>
      <c r="M808" s="35">
        <v>0</v>
      </c>
      <c r="N808" s="39" t="s">
        <v>0</v>
      </c>
      <c r="O808" s="213">
        <f>VLOOKUP(N808,'Reajuste Atual'!$L$19:$M$25,2,FALSE)</f>
        <v>3.1053999999999999</v>
      </c>
      <c r="Q808" s="34">
        <v>32.07</v>
      </c>
      <c r="R808" s="304">
        <f t="shared" si="90"/>
        <v>22.907142857142858</v>
      </c>
      <c r="S808" s="304">
        <f t="shared" si="91"/>
        <v>23.323636363636364</v>
      </c>
      <c r="T808" s="301">
        <f t="shared" si="92"/>
        <v>22.907142857142858</v>
      </c>
    </row>
    <row r="809" spans="1:20" s="31" customFormat="1" ht="31.5" outlineLevel="1" x14ac:dyDescent="0.25">
      <c r="A809" s="3" t="s">
        <v>53241</v>
      </c>
      <c r="B809" s="191" t="s">
        <v>981</v>
      </c>
      <c r="C809" s="33" t="s">
        <v>53243</v>
      </c>
      <c r="D809" s="197"/>
      <c r="E809" s="32" t="s">
        <v>995</v>
      </c>
      <c r="F809" s="33" t="s">
        <v>283</v>
      </c>
      <c r="G809" s="34">
        <v>4</v>
      </c>
      <c r="H809" s="34">
        <f t="shared" si="93"/>
        <v>131.63671857142856</v>
      </c>
      <c r="I809" s="35">
        <f t="shared" si="89"/>
        <v>526.54687428571424</v>
      </c>
      <c r="J809" s="55">
        <v>0</v>
      </c>
      <c r="K809" s="53">
        <v>0</v>
      </c>
      <c r="L809" s="53">
        <v>0</v>
      </c>
      <c r="M809" s="53">
        <v>0</v>
      </c>
      <c r="N809" s="39" t="s">
        <v>0</v>
      </c>
      <c r="O809" s="213">
        <f>VLOOKUP(N809,'Reajuste Atual'!$L$19:$M$25,2,FALSE)</f>
        <v>3.1053999999999999</v>
      </c>
      <c r="Q809" s="34">
        <v>44.89</v>
      </c>
      <c r="R809" s="304">
        <f t="shared" si="90"/>
        <v>32.064285714285717</v>
      </c>
      <c r="S809" s="304">
        <f t="shared" si="91"/>
        <v>32.647272727272728</v>
      </c>
      <c r="T809" s="301">
        <f t="shared" si="92"/>
        <v>32.064285714285717</v>
      </c>
    </row>
    <row r="810" spans="1:20" s="31" customFormat="1" outlineLevel="1" x14ac:dyDescent="0.25">
      <c r="A810" s="3" t="s">
        <v>53241</v>
      </c>
      <c r="B810" s="191" t="s">
        <v>982</v>
      </c>
      <c r="C810" s="33" t="s">
        <v>53243</v>
      </c>
      <c r="D810" s="197"/>
      <c r="E810" s="32" t="s">
        <v>997</v>
      </c>
      <c r="F810" s="33" t="s">
        <v>283</v>
      </c>
      <c r="G810" s="34">
        <v>4</v>
      </c>
      <c r="H810" s="34">
        <f t="shared" si="93"/>
        <v>94.042984285714283</v>
      </c>
      <c r="I810" s="35">
        <f t="shared" si="89"/>
        <v>376.17193714285713</v>
      </c>
      <c r="J810" s="34">
        <v>0</v>
      </c>
      <c r="K810" s="35">
        <v>0</v>
      </c>
      <c r="L810" s="35">
        <v>0</v>
      </c>
      <c r="M810" s="35">
        <v>0</v>
      </c>
      <c r="N810" s="39" t="s">
        <v>0</v>
      </c>
      <c r="O810" s="213">
        <f>VLOOKUP(N810,'Reajuste Atual'!$L$19:$M$25,2,FALSE)</f>
        <v>3.1053999999999999</v>
      </c>
      <c r="Q810" s="34">
        <v>32.07</v>
      </c>
      <c r="R810" s="304">
        <f t="shared" si="90"/>
        <v>22.907142857142858</v>
      </c>
      <c r="S810" s="304">
        <f t="shared" si="91"/>
        <v>23.323636363636364</v>
      </c>
      <c r="T810" s="301">
        <f t="shared" si="92"/>
        <v>22.907142857142858</v>
      </c>
    </row>
    <row r="811" spans="1:20" s="31" customFormat="1" ht="31.5" outlineLevel="1" x14ac:dyDescent="0.25">
      <c r="A811" s="3" t="s">
        <v>53241</v>
      </c>
      <c r="B811" s="191" t="s">
        <v>984</v>
      </c>
      <c r="C811" s="33" t="s">
        <v>53243</v>
      </c>
      <c r="D811" s="197"/>
      <c r="E811" s="32" t="s">
        <v>999</v>
      </c>
      <c r="F811" s="33" t="s">
        <v>283</v>
      </c>
      <c r="G811" s="34">
        <v>8</v>
      </c>
      <c r="H811" s="34">
        <f t="shared" si="93"/>
        <v>1222.8813628571429</v>
      </c>
      <c r="I811" s="35">
        <f t="shared" si="89"/>
        <v>9783.0509028571432</v>
      </c>
      <c r="J811" s="34">
        <v>0</v>
      </c>
      <c r="K811" s="35">
        <v>0</v>
      </c>
      <c r="L811" s="35">
        <v>0</v>
      </c>
      <c r="M811" s="35">
        <v>0</v>
      </c>
      <c r="N811" s="39" t="s">
        <v>0</v>
      </c>
      <c r="O811" s="213">
        <f>VLOOKUP(N811,'Reajuste Atual'!$L$19:$M$25,2,FALSE)</f>
        <v>3.1053999999999999</v>
      </c>
      <c r="Q811" s="34">
        <v>417.02</v>
      </c>
      <c r="R811" s="304">
        <f t="shared" si="90"/>
        <v>297.87142857142857</v>
      </c>
      <c r="S811" s="304">
        <f t="shared" si="91"/>
        <v>303.28727272727269</v>
      </c>
      <c r="T811" s="301">
        <f t="shared" si="92"/>
        <v>297.87142857142857</v>
      </c>
    </row>
    <row r="812" spans="1:20" s="31" customFormat="1" ht="31.5" outlineLevel="1" x14ac:dyDescent="0.25">
      <c r="A812" s="3" t="s">
        <v>53241</v>
      </c>
      <c r="B812" s="191" t="s">
        <v>986</v>
      </c>
      <c r="C812" s="33" t="s">
        <v>53243</v>
      </c>
      <c r="D812" s="197"/>
      <c r="E812" s="32" t="s">
        <v>1001</v>
      </c>
      <c r="F812" s="33" t="s">
        <v>283</v>
      </c>
      <c r="G812" s="34">
        <v>4</v>
      </c>
      <c r="H812" s="34">
        <f t="shared" si="93"/>
        <v>1053.5922614285714</v>
      </c>
      <c r="I812" s="35">
        <f t="shared" si="89"/>
        <v>4214.3690457142857</v>
      </c>
      <c r="J812" s="34">
        <v>0</v>
      </c>
      <c r="K812" s="35">
        <v>0</v>
      </c>
      <c r="L812" s="35">
        <v>0</v>
      </c>
      <c r="M812" s="35">
        <v>0</v>
      </c>
      <c r="N812" s="39" t="s">
        <v>0</v>
      </c>
      <c r="O812" s="213">
        <f>VLOOKUP(N812,'Reajuste Atual'!$L$19:$M$25,2,FALSE)</f>
        <v>3.1053999999999999</v>
      </c>
      <c r="Q812" s="34">
        <v>359.29</v>
      </c>
      <c r="R812" s="304">
        <f t="shared" si="90"/>
        <v>256.6357142857143</v>
      </c>
      <c r="S812" s="304">
        <f t="shared" si="91"/>
        <v>261.30181818181819</v>
      </c>
      <c r="T812" s="301">
        <f t="shared" si="92"/>
        <v>256.6357142857143</v>
      </c>
    </row>
    <row r="813" spans="1:20" s="31" customFormat="1" ht="31.5" outlineLevel="1" x14ac:dyDescent="0.25">
      <c r="A813" s="3" t="s">
        <v>53241</v>
      </c>
      <c r="B813" s="191" t="s">
        <v>988</v>
      </c>
      <c r="C813" s="33" t="s">
        <v>53243</v>
      </c>
      <c r="D813" s="197"/>
      <c r="E813" s="32" t="s">
        <v>1001</v>
      </c>
      <c r="F813" s="33" t="s">
        <v>283</v>
      </c>
      <c r="G813" s="34">
        <v>4</v>
      </c>
      <c r="H813" s="34">
        <f t="shared" si="93"/>
        <v>1429.8814957142858</v>
      </c>
      <c r="I813" s="35">
        <f t="shared" si="89"/>
        <v>5719.5259828571434</v>
      </c>
      <c r="J813" s="34">
        <v>0</v>
      </c>
      <c r="K813" s="35">
        <v>0</v>
      </c>
      <c r="L813" s="35">
        <v>0</v>
      </c>
      <c r="M813" s="35">
        <v>0</v>
      </c>
      <c r="N813" s="39" t="s">
        <v>0</v>
      </c>
      <c r="O813" s="213">
        <f>VLOOKUP(N813,'Reajuste Atual'!$L$19:$M$25,2,FALSE)</f>
        <v>3.1053999999999999</v>
      </c>
      <c r="Q813" s="34">
        <v>487.61</v>
      </c>
      <c r="R813" s="304">
        <f t="shared" si="90"/>
        <v>348.2928571428572</v>
      </c>
      <c r="S813" s="304">
        <f t="shared" si="91"/>
        <v>354.62545454545455</v>
      </c>
      <c r="T813" s="301">
        <f t="shared" si="92"/>
        <v>348.2928571428572</v>
      </c>
    </row>
    <row r="814" spans="1:20" s="31" customFormat="1" ht="31.5" outlineLevel="1" x14ac:dyDescent="0.25">
      <c r="A814" s="3" t="s">
        <v>53241</v>
      </c>
      <c r="B814" s="191" t="s">
        <v>990</v>
      </c>
      <c r="C814" s="33" t="s">
        <v>53243</v>
      </c>
      <c r="D814" s="197"/>
      <c r="E814" s="32" t="s">
        <v>1004</v>
      </c>
      <c r="F814" s="33" t="s">
        <v>283</v>
      </c>
      <c r="G814" s="34">
        <v>4</v>
      </c>
      <c r="H814" s="34">
        <f t="shared" si="93"/>
        <v>752.49049571428588</v>
      </c>
      <c r="I814" s="35">
        <f t="shared" si="89"/>
        <v>3009.9619828571435</v>
      </c>
      <c r="J814" s="34">
        <v>0</v>
      </c>
      <c r="K814" s="35">
        <v>0</v>
      </c>
      <c r="L814" s="35">
        <v>0</v>
      </c>
      <c r="M814" s="35">
        <v>0</v>
      </c>
      <c r="N814" s="39" t="s">
        <v>0</v>
      </c>
      <c r="O814" s="213">
        <f>VLOOKUP(N814,'Reajuste Atual'!$L$19:$M$25,2,FALSE)</f>
        <v>3.1053999999999999</v>
      </c>
      <c r="Q814" s="34">
        <v>256.61</v>
      </c>
      <c r="R814" s="304">
        <f t="shared" si="90"/>
        <v>183.29285714285717</v>
      </c>
      <c r="S814" s="304">
        <f t="shared" si="91"/>
        <v>186.62545454545455</v>
      </c>
      <c r="T814" s="301">
        <f t="shared" si="92"/>
        <v>183.29285714285717</v>
      </c>
    </row>
    <row r="815" spans="1:20" s="31" customFormat="1" ht="31.5" outlineLevel="1" x14ac:dyDescent="0.25">
      <c r="A815" s="3" t="s">
        <v>53241</v>
      </c>
      <c r="B815" s="191" t="s">
        <v>992</v>
      </c>
      <c r="C815" s="33" t="s">
        <v>53243</v>
      </c>
      <c r="D815" s="197"/>
      <c r="E815" s="32" t="s">
        <v>1006</v>
      </c>
      <c r="F815" s="33" t="s">
        <v>283</v>
      </c>
      <c r="G815" s="34">
        <v>8</v>
      </c>
      <c r="H815" s="34">
        <f t="shared" si="93"/>
        <v>1015.9105542857144</v>
      </c>
      <c r="I815" s="35">
        <f t="shared" si="89"/>
        <v>8127.2844342857152</v>
      </c>
      <c r="J815" s="55">
        <v>0</v>
      </c>
      <c r="K815" s="53">
        <v>0</v>
      </c>
      <c r="L815" s="53">
        <v>0</v>
      </c>
      <c r="M815" s="53">
        <v>0</v>
      </c>
      <c r="N815" s="39" t="s">
        <v>0</v>
      </c>
      <c r="O815" s="213">
        <f>VLOOKUP(N815,'Reajuste Atual'!$L$19:$M$25,2,FALSE)</f>
        <v>3.1053999999999999</v>
      </c>
      <c r="Q815" s="34">
        <v>346.44</v>
      </c>
      <c r="R815" s="304">
        <f t="shared" si="90"/>
        <v>247.45714285714288</v>
      </c>
      <c r="S815" s="304">
        <f t="shared" si="91"/>
        <v>251.95636363636365</v>
      </c>
      <c r="T815" s="301">
        <f t="shared" si="92"/>
        <v>247.45714285714288</v>
      </c>
    </row>
    <row r="816" spans="1:20" s="31" customFormat="1" ht="31.5" outlineLevel="1" collapsed="1" x14ac:dyDescent="0.25">
      <c r="A816" s="3" t="s">
        <v>53241</v>
      </c>
      <c r="B816" s="191" t="s">
        <v>994</v>
      </c>
      <c r="C816" s="33" t="s">
        <v>53243</v>
      </c>
      <c r="D816" s="197"/>
      <c r="E816" s="32" t="s">
        <v>1008</v>
      </c>
      <c r="F816" s="33" t="s">
        <v>83</v>
      </c>
      <c r="G816" s="34">
        <v>4680</v>
      </c>
      <c r="H816" s="34">
        <f t="shared" si="93"/>
        <v>52.695741428571424</v>
      </c>
      <c r="I816" s="35">
        <f t="shared" si="89"/>
        <v>246616.06988571427</v>
      </c>
      <c r="J816" s="34">
        <v>0</v>
      </c>
      <c r="K816" s="35">
        <v>0</v>
      </c>
      <c r="L816" s="35">
        <v>0</v>
      </c>
      <c r="M816" s="35">
        <v>0</v>
      </c>
      <c r="N816" s="39" t="s">
        <v>0</v>
      </c>
      <c r="O816" s="213">
        <f>VLOOKUP(N816,'Reajuste Atual'!$L$19:$M$25,2,FALSE)</f>
        <v>3.1053999999999999</v>
      </c>
      <c r="Q816" s="34">
        <v>17.97</v>
      </c>
      <c r="R816" s="304">
        <f t="shared" si="90"/>
        <v>12.835714285714285</v>
      </c>
      <c r="S816" s="304">
        <f t="shared" si="91"/>
        <v>13.069090909090908</v>
      </c>
      <c r="T816" s="301">
        <f t="shared" si="92"/>
        <v>12.835714285714285</v>
      </c>
    </row>
    <row r="817" spans="1:20" s="31" customFormat="1" ht="31.5" x14ac:dyDescent="0.25">
      <c r="A817" s="3" t="s">
        <v>53241</v>
      </c>
      <c r="B817" s="191" t="s">
        <v>996</v>
      </c>
      <c r="C817" s="33" t="s">
        <v>53243</v>
      </c>
      <c r="D817" s="197"/>
      <c r="E817" s="32" t="s">
        <v>1010</v>
      </c>
      <c r="F817" s="33" t="s">
        <v>83</v>
      </c>
      <c r="G817" s="34">
        <v>700</v>
      </c>
      <c r="H817" s="34">
        <f t="shared" si="93"/>
        <v>33.781577142857145</v>
      </c>
      <c r="I817" s="35">
        <f t="shared" si="89"/>
        <v>23647.104000000003</v>
      </c>
      <c r="J817" s="43">
        <v>0</v>
      </c>
      <c r="K817" s="43">
        <v>406698.65034568217</v>
      </c>
      <c r="L817" s="43">
        <v>0</v>
      </c>
      <c r="M817" s="43">
        <v>0</v>
      </c>
      <c r="N817" s="39" t="s">
        <v>0</v>
      </c>
      <c r="O817" s="213">
        <f>VLOOKUP(N817,'Reajuste Atual'!$L$19:$M$25,2,FALSE)</f>
        <v>3.1053999999999999</v>
      </c>
      <c r="Q817" s="34">
        <v>11.52</v>
      </c>
      <c r="R817" s="304">
        <f t="shared" si="90"/>
        <v>8.2285714285714295</v>
      </c>
      <c r="S817" s="304">
        <f t="shared" si="91"/>
        <v>8.3781818181818171</v>
      </c>
      <c r="T817" s="301">
        <f t="shared" si="92"/>
        <v>8.2285714285714295</v>
      </c>
    </row>
    <row r="818" spans="1:20" s="31" customFormat="1" ht="31.5" outlineLevel="1" x14ac:dyDescent="0.25">
      <c r="A818" s="3" t="s">
        <v>53241</v>
      </c>
      <c r="B818" s="191" t="s">
        <v>998</v>
      </c>
      <c r="C818" s="33" t="s">
        <v>53243</v>
      </c>
      <c r="D818" s="197"/>
      <c r="E818" s="32" t="s">
        <v>1012</v>
      </c>
      <c r="F818" s="33" t="s">
        <v>83</v>
      </c>
      <c r="G818" s="34">
        <v>860</v>
      </c>
      <c r="H818" s="34">
        <f t="shared" si="93"/>
        <v>19.55929857142857</v>
      </c>
      <c r="I818" s="35">
        <f t="shared" si="89"/>
        <v>16820.99677142857</v>
      </c>
      <c r="J818" s="61">
        <v>0</v>
      </c>
      <c r="K818" s="61">
        <v>129536.90371498388</v>
      </c>
      <c r="L818" s="61">
        <v>0</v>
      </c>
      <c r="M818" s="61">
        <v>0</v>
      </c>
      <c r="N818" s="39" t="s">
        <v>0</v>
      </c>
      <c r="O818" s="213">
        <f>VLOOKUP(N818,'Reajuste Atual'!$L$19:$M$25,2,FALSE)</f>
        <v>3.1053999999999999</v>
      </c>
      <c r="Q818" s="34">
        <v>6.67</v>
      </c>
      <c r="R818" s="304">
        <f t="shared" si="90"/>
        <v>4.7642857142857142</v>
      </c>
      <c r="S818" s="304">
        <f t="shared" si="91"/>
        <v>4.8509090909090906</v>
      </c>
      <c r="T818" s="301">
        <f t="shared" si="92"/>
        <v>4.7642857142857142</v>
      </c>
    </row>
    <row r="819" spans="1:20" s="31" customFormat="1" ht="31.5" outlineLevel="1" x14ac:dyDescent="0.25">
      <c r="A819" s="3" t="s">
        <v>53241</v>
      </c>
      <c r="B819" s="191" t="s">
        <v>1000</v>
      </c>
      <c r="C819" s="33" t="s">
        <v>53243</v>
      </c>
      <c r="D819" s="197"/>
      <c r="E819" s="32" t="s">
        <v>396</v>
      </c>
      <c r="F819" s="33" t="s">
        <v>83</v>
      </c>
      <c r="G819" s="34">
        <v>180</v>
      </c>
      <c r="H819" s="34">
        <f t="shared" si="93"/>
        <v>4.9264799999999997</v>
      </c>
      <c r="I819" s="35">
        <f t="shared" si="89"/>
        <v>886.76639999999998</v>
      </c>
      <c r="J819" s="34">
        <v>4.6897500000000002E-2</v>
      </c>
      <c r="K819" s="35">
        <v>77.88</v>
      </c>
      <c r="L819" s="35">
        <v>0</v>
      </c>
      <c r="M819" s="35">
        <v>0</v>
      </c>
      <c r="N819" s="39" t="s">
        <v>0</v>
      </c>
      <c r="O819" s="213">
        <f>VLOOKUP(N819,'Reajuste Atual'!$L$19:$M$25,2,FALSE)</f>
        <v>3.1053999999999999</v>
      </c>
      <c r="Q819" s="34">
        <v>1.68</v>
      </c>
      <c r="R819" s="304">
        <f t="shared" si="90"/>
        <v>1.2</v>
      </c>
      <c r="S819" s="304">
        <f t="shared" si="91"/>
        <v>1.2218181818181817</v>
      </c>
      <c r="T819" s="301">
        <f t="shared" si="92"/>
        <v>1.2</v>
      </c>
    </row>
    <row r="820" spans="1:20" s="31" customFormat="1" ht="31.5" outlineLevel="1" x14ac:dyDescent="0.25">
      <c r="A820" s="3" t="s">
        <v>53241</v>
      </c>
      <c r="B820" s="191" t="s">
        <v>1002</v>
      </c>
      <c r="C820" s="33" t="s">
        <v>53243</v>
      </c>
      <c r="D820" s="197"/>
      <c r="E820" s="32" t="s">
        <v>1015</v>
      </c>
      <c r="F820" s="33" t="s">
        <v>83</v>
      </c>
      <c r="G820" s="34">
        <v>2668</v>
      </c>
      <c r="H820" s="34">
        <f t="shared" si="93"/>
        <v>1.2609442857142859</v>
      </c>
      <c r="I820" s="35">
        <f t="shared" si="89"/>
        <v>3364.1993542857144</v>
      </c>
      <c r="J820" s="34">
        <v>15165.47404999999</v>
      </c>
      <c r="K820" s="35">
        <v>83474.978952218953</v>
      </c>
      <c r="L820" s="35">
        <v>0</v>
      </c>
      <c r="M820" s="35">
        <v>0</v>
      </c>
      <c r="N820" s="39" t="s">
        <v>0</v>
      </c>
      <c r="O820" s="213">
        <f>VLOOKUP(N820,'Reajuste Atual'!$L$19:$M$25,2,FALSE)</f>
        <v>3.1053999999999999</v>
      </c>
      <c r="Q820" s="34">
        <v>0.43</v>
      </c>
      <c r="R820" s="304">
        <f t="shared" si="90"/>
        <v>0.30714285714285716</v>
      </c>
      <c r="S820" s="304">
        <f t="shared" si="91"/>
        <v>0.31272727272727274</v>
      </c>
      <c r="T820" s="301">
        <f t="shared" si="92"/>
        <v>0.30714285714285716</v>
      </c>
    </row>
    <row r="821" spans="1:20" s="31" customFormat="1" ht="31.5" outlineLevel="1" x14ac:dyDescent="0.25">
      <c r="A821" s="3" t="s">
        <v>53241</v>
      </c>
      <c r="B821" s="191" t="s">
        <v>1003</v>
      </c>
      <c r="C821" s="33" t="s">
        <v>53243</v>
      </c>
      <c r="D821" s="197"/>
      <c r="E821" s="32" t="s">
        <v>1017</v>
      </c>
      <c r="F821" s="33" t="s">
        <v>83</v>
      </c>
      <c r="G821" s="34">
        <v>3592</v>
      </c>
      <c r="H821" s="34">
        <f t="shared" si="93"/>
        <v>0.90905285714285722</v>
      </c>
      <c r="I821" s="35">
        <f t="shared" si="89"/>
        <v>3265.3178628571432</v>
      </c>
      <c r="J821" s="34">
        <v>1219.6500000000001</v>
      </c>
      <c r="K821" s="35">
        <v>8767.0272252252598</v>
      </c>
      <c r="L821" s="35">
        <v>0</v>
      </c>
      <c r="M821" s="35">
        <v>0</v>
      </c>
      <c r="N821" s="39" t="s">
        <v>0</v>
      </c>
      <c r="O821" s="213">
        <f>VLOOKUP(N821,'Reajuste Atual'!$L$19:$M$25,2,FALSE)</f>
        <v>3.1053999999999999</v>
      </c>
      <c r="Q821" s="34">
        <v>0.31</v>
      </c>
      <c r="R821" s="304">
        <f t="shared" si="90"/>
        <v>0.22142857142857145</v>
      </c>
      <c r="S821" s="304">
        <f t="shared" si="91"/>
        <v>0.22545454545454546</v>
      </c>
      <c r="T821" s="301">
        <f t="shared" si="92"/>
        <v>0.22142857142857145</v>
      </c>
    </row>
    <row r="822" spans="1:20" s="31" customFormat="1" ht="31.5" outlineLevel="1" x14ac:dyDescent="0.25">
      <c r="A822" s="3" t="s">
        <v>53241</v>
      </c>
      <c r="B822" s="191" t="s">
        <v>1005</v>
      </c>
      <c r="C822" s="33" t="s">
        <v>53243</v>
      </c>
      <c r="D822" s="197"/>
      <c r="E822" s="32" t="s">
        <v>265</v>
      </c>
      <c r="F822" s="33" t="s">
        <v>83</v>
      </c>
      <c r="G822" s="34">
        <v>800</v>
      </c>
      <c r="H822" s="34">
        <f t="shared" si="93"/>
        <v>4.4866157142857146</v>
      </c>
      <c r="I822" s="35">
        <f t="shared" si="89"/>
        <v>3589.2925714285716</v>
      </c>
      <c r="J822" s="34">
        <v>0</v>
      </c>
      <c r="K822" s="35">
        <v>0</v>
      </c>
      <c r="L822" s="35">
        <v>0</v>
      </c>
      <c r="M822" s="35">
        <v>0</v>
      </c>
      <c r="N822" s="39" t="s">
        <v>0</v>
      </c>
      <c r="O822" s="213">
        <f>VLOOKUP(N822,'Reajuste Atual'!$L$19:$M$25,2,FALSE)</f>
        <v>3.1053999999999999</v>
      </c>
      <c r="Q822" s="34">
        <v>1.53</v>
      </c>
      <c r="R822" s="304">
        <f t="shared" si="90"/>
        <v>1.092857142857143</v>
      </c>
      <c r="S822" s="304">
        <f t="shared" si="91"/>
        <v>1.1127272727272728</v>
      </c>
      <c r="T822" s="301">
        <f t="shared" si="92"/>
        <v>1.092857142857143</v>
      </c>
    </row>
    <row r="823" spans="1:20" s="31" customFormat="1" ht="31.5" outlineLevel="1" x14ac:dyDescent="0.25">
      <c r="A823" s="3" t="s">
        <v>53241</v>
      </c>
      <c r="B823" s="191" t="s">
        <v>1007</v>
      </c>
      <c r="C823" s="33" t="s">
        <v>53243</v>
      </c>
      <c r="D823" s="197"/>
      <c r="E823" s="32" t="s">
        <v>265</v>
      </c>
      <c r="F823" s="33" t="s">
        <v>83</v>
      </c>
      <c r="G823" s="34">
        <v>1200</v>
      </c>
      <c r="H823" s="34">
        <f t="shared" si="93"/>
        <v>8.5626914285714282</v>
      </c>
      <c r="I823" s="35">
        <f t="shared" si="89"/>
        <v>10275.229714285713</v>
      </c>
      <c r="J823" s="61">
        <v>0</v>
      </c>
      <c r="K823" s="61">
        <v>277161.74663069827</v>
      </c>
      <c r="L823" s="61">
        <v>0</v>
      </c>
      <c r="M823" s="61">
        <v>0</v>
      </c>
      <c r="N823" s="39" t="s">
        <v>0</v>
      </c>
      <c r="O823" s="213">
        <f>VLOOKUP(N823,'Reajuste Atual'!$L$19:$M$25,2,FALSE)</f>
        <v>3.1053999999999999</v>
      </c>
      <c r="Q823" s="34">
        <v>2.92</v>
      </c>
      <c r="R823" s="304">
        <f t="shared" si="90"/>
        <v>2.0857142857142859</v>
      </c>
      <c r="S823" s="304">
        <f t="shared" si="91"/>
        <v>2.1236363636363635</v>
      </c>
      <c r="T823" s="301">
        <f t="shared" si="92"/>
        <v>2.0857142857142859</v>
      </c>
    </row>
    <row r="824" spans="1:20" s="31" customFormat="1" ht="31.5" outlineLevel="1" x14ac:dyDescent="0.25">
      <c r="A824" s="3" t="s">
        <v>53241</v>
      </c>
      <c r="B824" s="191" t="s">
        <v>1009</v>
      </c>
      <c r="C824" s="33" t="s">
        <v>53243</v>
      </c>
      <c r="D824" s="197"/>
      <c r="E824" s="32" t="s">
        <v>1021</v>
      </c>
      <c r="F824" s="33" t="s">
        <v>83</v>
      </c>
      <c r="G824" s="34">
        <v>920</v>
      </c>
      <c r="H824" s="34">
        <f t="shared" si="93"/>
        <v>16.920112857142854</v>
      </c>
      <c r="I824" s="35">
        <f t="shared" si="89"/>
        <v>15566.503828571425</v>
      </c>
      <c r="J824" s="34">
        <v>0</v>
      </c>
      <c r="K824" s="35">
        <v>0</v>
      </c>
      <c r="L824" s="35">
        <v>0</v>
      </c>
      <c r="M824" s="35">
        <v>0</v>
      </c>
      <c r="N824" s="39" t="s">
        <v>0</v>
      </c>
      <c r="O824" s="213">
        <f>VLOOKUP(N824,'Reajuste Atual'!$L$19:$M$25,2,FALSE)</f>
        <v>3.1053999999999999</v>
      </c>
      <c r="Q824" s="34">
        <v>5.77</v>
      </c>
      <c r="R824" s="304">
        <f t="shared" si="90"/>
        <v>4.121428571428571</v>
      </c>
      <c r="S824" s="304">
        <f t="shared" si="91"/>
        <v>4.1963636363636363</v>
      </c>
      <c r="T824" s="301">
        <f t="shared" si="92"/>
        <v>4.121428571428571</v>
      </c>
    </row>
    <row r="825" spans="1:20" s="31" customFormat="1" ht="31.5" outlineLevel="1" x14ac:dyDescent="0.25">
      <c r="A825" s="3" t="s">
        <v>53241</v>
      </c>
      <c r="B825" s="191" t="s">
        <v>1011</v>
      </c>
      <c r="C825" s="33" t="s">
        <v>53243</v>
      </c>
      <c r="D825" s="197"/>
      <c r="E825" s="32" t="s">
        <v>1023</v>
      </c>
      <c r="F825" s="33" t="s">
        <v>83</v>
      </c>
      <c r="G825" s="34">
        <v>400</v>
      </c>
      <c r="H825" s="34">
        <f t="shared" si="93"/>
        <v>23.342131428571431</v>
      </c>
      <c r="I825" s="35">
        <f t="shared" si="89"/>
        <v>9336.8525714285715</v>
      </c>
      <c r="J825" s="34">
        <v>61.4</v>
      </c>
      <c r="K825" s="35">
        <v>454.97</v>
      </c>
      <c r="L825" s="35">
        <v>0</v>
      </c>
      <c r="M825" s="35">
        <v>0</v>
      </c>
      <c r="N825" s="39" t="s">
        <v>0</v>
      </c>
      <c r="O825" s="213">
        <f>VLOOKUP(N825,'Reajuste Atual'!$L$19:$M$25,2,FALSE)</f>
        <v>3.1053999999999999</v>
      </c>
      <c r="Q825" s="34">
        <v>7.96</v>
      </c>
      <c r="R825" s="304">
        <f t="shared" si="90"/>
        <v>5.6857142857142859</v>
      </c>
      <c r="S825" s="304">
        <f t="shared" si="91"/>
        <v>5.7890909090909091</v>
      </c>
      <c r="T825" s="301">
        <f t="shared" si="92"/>
        <v>5.6857142857142859</v>
      </c>
    </row>
    <row r="826" spans="1:20" s="31" customFormat="1" ht="31.5" outlineLevel="1" x14ac:dyDescent="0.25">
      <c r="A826" s="3" t="s">
        <v>53241</v>
      </c>
      <c r="B826" s="191" t="s">
        <v>1013</v>
      </c>
      <c r="C826" s="33" t="s">
        <v>53243</v>
      </c>
      <c r="D826" s="197"/>
      <c r="E826" s="32" t="s">
        <v>1025</v>
      </c>
      <c r="F826" s="33" t="s">
        <v>83</v>
      </c>
      <c r="G826" s="34">
        <v>100</v>
      </c>
      <c r="H826" s="34">
        <f t="shared" si="93"/>
        <v>18.063760000000002</v>
      </c>
      <c r="I826" s="35">
        <f t="shared" si="89"/>
        <v>1806.3760000000002</v>
      </c>
      <c r="J826" s="34">
        <v>303.15799999999996</v>
      </c>
      <c r="K826" s="35">
        <v>85049.896227620149</v>
      </c>
      <c r="L826" s="35">
        <v>0</v>
      </c>
      <c r="M826" s="35">
        <v>0</v>
      </c>
      <c r="N826" s="39" t="s">
        <v>0</v>
      </c>
      <c r="O826" s="213">
        <f>VLOOKUP(N826,'Reajuste Atual'!$L$19:$M$25,2,FALSE)</f>
        <v>3.1053999999999999</v>
      </c>
      <c r="Q826" s="34">
        <v>6.16</v>
      </c>
      <c r="R826" s="304">
        <f t="shared" si="90"/>
        <v>4.4000000000000004</v>
      </c>
      <c r="S826" s="304">
        <f t="shared" si="91"/>
        <v>4.4800000000000004</v>
      </c>
      <c r="T826" s="301">
        <f t="shared" si="92"/>
        <v>4.4000000000000004</v>
      </c>
    </row>
    <row r="827" spans="1:20" s="31" customFormat="1" ht="31.5" outlineLevel="1" x14ac:dyDescent="0.25">
      <c r="A827" s="3" t="s">
        <v>53241</v>
      </c>
      <c r="B827" s="191" t="s">
        <v>1014</v>
      </c>
      <c r="C827" s="33" t="s">
        <v>53243</v>
      </c>
      <c r="D827" s="197"/>
      <c r="E827" s="32" t="s">
        <v>1027</v>
      </c>
      <c r="F827" s="33" t="s">
        <v>83</v>
      </c>
      <c r="G827" s="34">
        <v>300</v>
      </c>
      <c r="H827" s="34">
        <f t="shared" si="93"/>
        <v>30.849148571428572</v>
      </c>
      <c r="I827" s="35">
        <f t="shared" si="89"/>
        <v>9254.7445714285714</v>
      </c>
      <c r="J827" s="34">
        <v>0</v>
      </c>
      <c r="K827" s="35">
        <v>0</v>
      </c>
      <c r="L827" s="35">
        <v>0</v>
      </c>
      <c r="M827" s="35">
        <v>0</v>
      </c>
      <c r="N827" s="39" t="s">
        <v>0</v>
      </c>
      <c r="O827" s="213">
        <f>VLOOKUP(N827,'Reajuste Atual'!$L$19:$M$25,2,FALSE)</f>
        <v>3.1053999999999999</v>
      </c>
      <c r="Q827" s="34">
        <v>10.52</v>
      </c>
      <c r="R827" s="304">
        <f t="shared" si="90"/>
        <v>7.5142857142857142</v>
      </c>
      <c r="S827" s="304">
        <f t="shared" si="91"/>
        <v>7.6509090909090904</v>
      </c>
      <c r="T827" s="301">
        <f t="shared" si="92"/>
        <v>7.5142857142857142</v>
      </c>
    </row>
    <row r="828" spans="1:20" s="31" customFormat="1" outlineLevel="1" x14ac:dyDescent="0.25">
      <c r="A828" s="3" t="s">
        <v>53241</v>
      </c>
      <c r="B828" s="191" t="s">
        <v>1016</v>
      </c>
      <c r="C828" s="33" t="s">
        <v>53243</v>
      </c>
      <c r="D828" s="197"/>
      <c r="E828" s="32" t="s">
        <v>1029</v>
      </c>
      <c r="F828" s="33" t="s">
        <v>83</v>
      </c>
      <c r="G828" s="34">
        <v>1202.4000000000001</v>
      </c>
      <c r="H828" s="34">
        <f t="shared" si="93"/>
        <v>22.550375714285718</v>
      </c>
      <c r="I828" s="35">
        <f t="shared" si="89"/>
        <v>27114.57175885715</v>
      </c>
      <c r="J828" s="34">
        <v>0</v>
      </c>
      <c r="K828" s="35">
        <v>0</v>
      </c>
      <c r="L828" s="35">
        <v>0</v>
      </c>
      <c r="M828" s="35">
        <v>0</v>
      </c>
      <c r="N828" s="39" t="s">
        <v>0</v>
      </c>
      <c r="O828" s="213">
        <f>VLOOKUP(N828,'Reajuste Atual'!$L$19:$M$25,2,FALSE)</f>
        <v>3.1053999999999999</v>
      </c>
      <c r="Q828" s="34">
        <v>7.69</v>
      </c>
      <c r="R828" s="304">
        <f t="shared" si="90"/>
        <v>5.4928571428571438</v>
      </c>
      <c r="S828" s="304">
        <f t="shared" si="91"/>
        <v>5.5927272727272728</v>
      </c>
      <c r="T828" s="301">
        <f t="shared" si="92"/>
        <v>5.4928571428571438</v>
      </c>
    </row>
    <row r="829" spans="1:20" s="31" customFormat="1" outlineLevel="1" x14ac:dyDescent="0.25">
      <c r="A829" s="3" t="s">
        <v>53241</v>
      </c>
      <c r="B829" s="191" t="s">
        <v>1018</v>
      </c>
      <c r="C829" s="33" t="s">
        <v>53243</v>
      </c>
      <c r="D829" s="197"/>
      <c r="E829" s="32" t="s">
        <v>1031</v>
      </c>
      <c r="F829" s="33" t="s">
        <v>83</v>
      </c>
      <c r="G829" s="34">
        <v>280</v>
      </c>
      <c r="H829" s="34">
        <f t="shared" si="93"/>
        <v>7.1844500000000009</v>
      </c>
      <c r="I829" s="35">
        <f t="shared" si="89"/>
        <v>2011.6460000000002</v>
      </c>
      <c r="J829" s="34">
        <v>0</v>
      </c>
      <c r="K829" s="35">
        <v>0</v>
      </c>
      <c r="L829" s="35">
        <v>0</v>
      </c>
      <c r="M829" s="35">
        <v>0</v>
      </c>
      <c r="N829" s="39" t="s">
        <v>0</v>
      </c>
      <c r="O829" s="213">
        <f>VLOOKUP(N829,'Reajuste Atual'!$L$19:$M$25,2,FALSE)</f>
        <v>3.1053999999999999</v>
      </c>
      <c r="Q829" s="34">
        <v>2.4500000000000002</v>
      </c>
      <c r="R829" s="304">
        <f t="shared" si="90"/>
        <v>1.7500000000000002</v>
      </c>
      <c r="S829" s="304">
        <f t="shared" si="91"/>
        <v>1.781818181818182</v>
      </c>
      <c r="T829" s="301">
        <f t="shared" si="92"/>
        <v>1.7500000000000002</v>
      </c>
    </row>
    <row r="830" spans="1:20" s="31" customFormat="1" outlineLevel="1" x14ac:dyDescent="0.25">
      <c r="A830" s="3" t="s">
        <v>53241</v>
      </c>
      <c r="B830" s="191" t="s">
        <v>1019</v>
      </c>
      <c r="C830" s="33" t="s">
        <v>53243</v>
      </c>
      <c r="D830" s="197"/>
      <c r="E830" s="32" t="s">
        <v>1033</v>
      </c>
      <c r="F830" s="33" t="s">
        <v>283</v>
      </c>
      <c r="G830" s="34">
        <v>228</v>
      </c>
      <c r="H830" s="34">
        <f t="shared" si="93"/>
        <v>188.11529285714289</v>
      </c>
      <c r="I830" s="35">
        <f t="shared" si="89"/>
        <v>42890.286771428582</v>
      </c>
      <c r="J830" s="34">
        <v>0</v>
      </c>
      <c r="K830" s="35">
        <v>0</v>
      </c>
      <c r="L830" s="35">
        <v>0</v>
      </c>
      <c r="M830" s="35">
        <v>0</v>
      </c>
      <c r="N830" s="39" t="s">
        <v>0</v>
      </c>
      <c r="O830" s="213">
        <f>VLOOKUP(N830,'Reajuste Atual'!$L$19:$M$25,2,FALSE)</f>
        <v>3.1053999999999999</v>
      </c>
      <c r="Q830" s="34">
        <v>64.150000000000006</v>
      </c>
      <c r="R830" s="304">
        <f t="shared" si="90"/>
        <v>45.821428571428577</v>
      </c>
      <c r="S830" s="304">
        <f t="shared" si="91"/>
        <v>46.654545454545456</v>
      </c>
      <c r="T830" s="301">
        <f t="shared" si="92"/>
        <v>45.821428571428577</v>
      </c>
    </row>
    <row r="831" spans="1:20" s="31" customFormat="1" x14ac:dyDescent="0.25">
      <c r="A831" s="3" t="s">
        <v>53241</v>
      </c>
      <c r="B831" s="191" t="s">
        <v>1020</v>
      </c>
      <c r="C831" s="33" t="s">
        <v>53243</v>
      </c>
      <c r="D831" s="197"/>
      <c r="E831" s="32" t="s">
        <v>430</v>
      </c>
      <c r="F831" s="33" t="s">
        <v>83</v>
      </c>
      <c r="G831" s="34">
        <v>76.400000000000006</v>
      </c>
      <c r="H831" s="34">
        <f t="shared" si="93"/>
        <v>48.648990000000005</v>
      </c>
      <c r="I831" s="35">
        <f t="shared" si="89"/>
        <v>3716.7828360000008</v>
      </c>
      <c r="J831" s="43">
        <v>0</v>
      </c>
      <c r="K831" s="43">
        <v>741802.35354537284</v>
      </c>
      <c r="L831" s="43">
        <v>0</v>
      </c>
      <c r="M831" s="43">
        <v>0</v>
      </c>
      <c r="N831" s="39" t="s">
        <v>0</v>
      </c>
      <c r="O831" s="213">
        <f>VLOOKUP(N831,'Reajuste Atual'!$L$19:$M$25,2,FALSE)</f>
        <v>3.1053999999999999</v>
      </c>
      <c r="Q831" s="34">
        <v>16.59</v>
      </c>
      <c r="R831" s="304">
        <f t="shared" si="90"/>
        <v>11.850000000000001</v>
      </c>
      <c r="S831" s="304">
        <f t="shared" si="91"/>
        <v>12.065454545454545</v>
      </c>
      <c r="T831" s="301">
        <f t="shared" si="92"/>
        <v>11.850000000000001</v>
      </c>
    </row>
    <row r="832" spans="1:20" s="31" customFormat="1" outlineLevel="1" x14ac:dyDescent="0.25">
      <c r="A832" s="3" t="s">
        <v>53241</v>
      </c>
      <c r="B832" s="191" t="s">
        <v>1022</v>
      </c>
      <c r="C832" s="33" t="s">
        <v>53247</v>
      </c>
      <c r="D832" s="306" t="s">
        <v>19607</v>
      </c>
      <c r="E832" s="32" t="s">
        <v>115</v>
      </c>
      <c r="F832" s="33" t="s">
        <v>56</v>
      </c>
      <c r="G832" s="34">
        <v>192.22000000000006</v>
      </c>
      <c r="H832" s="307" t="s">
        <v>19609</v>
      </c>
      <c r="I832" s="35">
        <f t="shared" si="89"/>
        <v>7656.1226000000015</v>
      </c>
      <c r="J832" s="61">
        <v>0</v>
      </c>
      <c r="K832" s="61">
        <v>741802.35354537284</v>
      </c>
      <c r="L832" s="61">
        <v>0</v>
      </c>
      <c r="M832" s="61">
        <v>0</v>
      </c>
      <c r="N832" s="39"/>
      <c r="O832" s="213"/>
      <c r="Q832" s="34">
        <v>19.12</v>
      </c>
      <c r="R832" s="304">
        <f t="shared" si="90"/>
        <v>13.657142857142858</v>
      </c>
      <c r="S832" s="304">
        <f t="shared" si="91"/>
        <v>13.905454545454546</v>
      </c>
      <c r="T832" s="301">
        <f t="shared" si="92"/>
        <v>13.657142857142858</v>
      </c>
    </row>
    <row r="833" spans="1:20" s="31" customFormat="1" outlineLevel="1" x14ac:dyDescent="0.25">
      <c r="A833" s="3" t="s">
        <v>53241</v>
      </c>
      <c r="B833" s="191" t="s">
        <v>1024</v>
      </c>
      <c r="C833" s="33" t="s">
        <v>53248</v>
      </c>
      <c r="D833" s="306" t="s">
        <v>27220</v>
      </c>
      <c r="E833" s="32" t="s">
        <v>114</v>
      </c>
      <c r="F833" s="33" t="s">
        <v>56</v>
      </c>
      <c r="G833" s="34">
        <v>655.09949999999981</v>
      </c>
      <c r="H833" s="34">
        <v>24.48</v>
      </c>
      <c r="I833" s="35">
        <f t="shared" ref="I833:I873" si="94">G833*H833</f>
        <v>16036.835759999996</v>
      </c>
      <c r="J833" s="34">
        <v>1699.3500000000233</v>
      </c>
      <c r="K833" s="35">
        <v>3177.7930000000438</v>
      </c>
      <c r="L833" s="35">
        <v>0</v>
      </c>
      <c r="M833" s="35">
        <v>0</v>
      </c>
      <c r="N833" s="39"/>
      <c r="O833" s="213"/>
      <c r="Q833" s="34">
        <v>13.25</v>
      </c>
      <c r="R833" s="304">
        <f t="shared" si="90"/>
        <v>9.4642857142857153</v>
      </c>
      <c r="S833" s="304">
        <f t="shared" si="91"/>
        <v>9.6363636363636367</v>
      </c>
      <c r="T833" s="301">
        <f t="shared" si="92"/>
        <v>9.4642857142857153</v>
      </c>
    </row>
    <row r="834" spans="1:20" s="31" customFormat="1" outlineLevel="1" x14ac:dyDescent="0.25">
      <c r="A834" s="3" t="s">
        <v>53241</v>
      </c>
      <c r="B834" s="191" t="s">
        <v>1026</v>
      </c>
      <c r="C834" s="33" t="s">
        <v>53248</v>
      </c>
      <c r="D834" s="306" t="s">
        <v>23936</v>
      </c>
      <c r="E834" s="32" t="s">
        <v>53634</v>
      </c>
      <c r="F834" s="33" t="s">
        <v>36</v>
      </c>
      <c r="G834" s="34">
        <v>1169.5100000000007</v>
      </c>
      <c r="H834" s="34">
        <v>61.2</v>
      </c>
      <c r="I834" s="35">
        <f t="shared" si="94"/>
        <v>71574.012000000046</v>
      </c>
      <c r="J834" s="34">
        <v>0</v>
      </c>
      <c r="K834" s="35">
        <v>0</v>
      </c>
      <c r="L834" s="35">
        <v>0</v>
      </c>
      <c r="M834" s="35">
        <v>0</v>
      </c>
      <c r="N834" s="39"/>
      <c r="O834" s="213"/>
      <c r="Q834" s="34">
        <v>27.72</v>
      </c>
      <c r="R834" s="304">
        <f t="shared" si="90"/>
        <v>19.8</v>
      </c>
      <c r="S834" s="304">
        <f t="shared" si="91"/>
        <v>20.16</v>
      </c>
      <c r="T834" s="301">
        <f t="shared" si="92"/>
        <v>19.8</v>
      </c>
    </row>
    <row r="835" spans="1:20" s="31" customFormat="1" outlineLevel="1" x14ac:dyDescent="0.25">
      <c r="A835" s="3" t="s">
        <v>53241</v>
      </c>
      <c r="B835" s="191" t="s">
        <v>1028</v>
      </c>
      <c r="C835" s="33" t="s">
        <v>53243</v>
      </c>
      <c r="D835" s="197"/>
      <c r="E835" s="32" t="s">
        <v>1039</v>
      </c>
      <c r="F835" s="57" t="s">
        <v>43</v>
      </c>
      <c r="G835" s="34">
        <v>48</v>
      </c>
      <c r="H835" s="34">
        <f t="shared" ref="H835:H855" si="95">T835+(T835*O835)</f>
        <v>2860.4081257142861</v>
      </c>
      <c r="I835" s="35">
        <f t="shared" si="94"/>
        <v>137299.59003428573</v>
      </c>
      <c r="J835" s="34">
        <v>367857.62460753386</v>
      </c>
      <c r="K835" s="35">
        <v>423036.2714999991</v>
      </c>
      <c r="L835" s="35">
        <v>0</v>
      </c>
      <c r="M835" s="35">
        <v>0</v>
      </c>
      <c r="N835" s="39" t="s">
        <v>0</v>
      </c>
      <c r="O835" s="213">
        <f>VLOOKUP(N835,'Reajuste Atual'!$L$19:$M$25,2,FALSE)</f>
        <v>3.1053999999999999</v>
      </c>
      <c r="Q835" s="34">
        <v>975.44</v>
      </c>
      <c r="R835" s="304">
        <f t="shared" si="90"/>
        <v>696.74285714285725</v>
      </c>
      <c r="S835" s="304">
        <f t="shared" si="91"/>
        <v>709.41090909090917</v>
      </c>
      <c r="T835" s="301">
        <f t="shared" si="92"/>
        <v>696.74285714285725</v>
      </c>
    </row>
    <row r="836" spans="1:20" s="31" customFormat="1" ht="31.5" outlineLevel="1" x14ac:dyDescent="0.25">
      <c r="A836" s="3" t="s">
        <v>53241</v>
      </c>
      <c r="B836" s="191" t="s">
        <v>1030</v>
      </c>
      <c r="C836" s="33" t="s">
        <v>53243</v>
      </c>
      <c r="D836" s="197"/>
      <c r="E836" s="32" t="s">
        <v>1041</v>
      </c>
      <c r="F836" s="57" t="s">
        <v>43</v>
      </c>
      <c r="G836" s="34">
        <v>16</v>
      </c>
      <c r="H836" s="34">
        <f t="shared" si="95"/>
        <v>1872.7955071428573</v>
      </c>
      <c r="I836" s="35">
        <f t="shared" si="94"/>
        <v>29964.728114285717</v>
      </c>
      <c r="J836" s="34">
        <v>477.45</v>
      </c>
      <c r="K836" s="35">
        <v>2645.0800000000004</v>
      </c>
      <c r="L836" s="35">
        <v>0</v>
      </c>
      <c r="M836" s="35">
        <v>0</v>
      </c>
      <c r="N836" s="39" t="s">
        <v>0</v>
      </c>
      <c r="O836" s="213">
        <f>VLOOKUP(N836,'Reajuste Atual'!$L$19:$M$25,2,FALSE)</f>
        <v>3.1053999999999999</v>
      </c>
      <c r="Q836" s="34">
        <v>638.65</v>
      </c>
      <c r="R836" s="304">
        <f t="shared" si="90"/>
        <v>456.17857142857144</v>
      </c>
      <c r="S836" s="304">
        <f t="shared" si="91"/>
        <v>464.47272727272724</v>
      </c>
      <c r="T836" s="301">
        <f t="shared" si="92"/>
        <v>456.17857142857144</v>
      </c>
    </row>
    <row r="837" spans="1:20" s="31" customFormat="1" outlineLevel="1" x14ac:dyDescent="0.25">
      <c r="A837" s="3" t="s">
        <v>53241</v>
      </c>
      <c r="B837" s="191" t="s">
        <v>1032</v>
      </c>
      <c r="C837" s="33" t="s">
        <v>53243</v>
      </c>
      <c r="D837" s="197"/>
      <c r="E837" s="32" t="s">
        <v>1043</v>
      </c>
      <c r="F837" s="57" t="s">
        <v>43</v>
      </c>
      <c r="G837" s="34">
        <v>32</v>
      </c>
      <c r="H837" s="34">
        <f t="shared" si="95"/>
        <v>1168.0449485714287</v>
      </c>
      <c r="I837" s="35">
        <f t="shared" si="94"/>
        <v>37377.438354285718</v>
      </c>
      <c r="J837" s="34">
        <v>34954.150000000009</v>
      </c>
      <c r="K837" s="35">
        <v>28315.490745373507</v>
      </c>
      <c r="L837" s="35">
        <v>0</v>
      </c>
      <c r="M837" s="35">
        <v>0</v>
      </c>
      <c r="N837" s="39" t="s">
        <v>0</v>
      </c>
      <c r="O837" s="213">
        <f>VLOOKUP(N837,'Reajuste Atual'!$L$19:$M$25,2,FALSE)</f>
        <v>3.1053999999999999</v>
      </c>
      <c r="Q837" s="34">
        <v>398.32</v>
      </c>
      <c r="R837" s="304">
        <f t="shared" si="90"/>
        <v>284.51428571428573</v>
      </c>
      <c r="S837" s="304">
        <f t="shared" si="91"/>
        <v>289.68727272727273</v>
      </c>
      <c r="T837" s="301">
        <f t="shared" si="92"/>
        <v>284.51428571428573</v>
      </c>
    </row>
    <row r="838" spans="1:20" s="31" customFormat="1" outlineLevel="1" collapsed="1" x14ac:dyDescent="0.25">
      <c r="A838" s="3" t="s">
        <v>53241</v>
      </c>
      <c r="B838" s="191" t="s">
        <v>1034</v>
      </c>
      <c r="C838" s="33" t="s">
        <v>53243</v>
      </c>
      <c r="D838" s="197"/>
      <c r="E838" s="32" t="s">
        <v>1045</v>
      </c>
      <c r="F838" s="57" t="s">
        <v>43</v>
      </c>
      <c r="G838" s="34">
        <v>16</v>
      </c>
      <c r="H838" s="34">
        <f t="shared" si="95"/>
        <v>1151.0075385714285</v>
      </c>
      <c r="I838" s="35">
        <f t="shared" si="94"/>
        <v>18416.120617142857</v>
      </c>
      <c r="J838" s="34">
        <v>1259.2779999999902</v>
      </c>
      <c r="K838" s="35">
        <v>14544.66</v>
      </c>
      <c r="L838" s="35">
        <v>0</v>
      </c>
      <c r="M838" s="35">
        <v>0</v>
      </c>
      <c r="N838" s="39" t="s">
        <v>0</v>
      </c>
      <c r="O838" s="213">
        <f>VLOOKUP(N838,'Reajuste Atual'!$L$19:$M$25,2,FALSE)</f>
        <v>3.1053999999999999</v>
      </c>
      <c r="Q838" s="34">
        <v>392.51</v>
      </c>
      <c r="R838" s="304">
        <f t="shared" si="90"/>
        <v>280.3642857142857</v>
      </c>
      <c r="S838" s="304">
        <f t="shared" si="91"/>
        <v>285.46181818181816</v>
      </c>
      <c r="T838" s="301">
        <f t="shared" si="92"/>
        <v>280.3642857142857</v>
      </c>
    </row>
    <row r="839" spans="1:20" s="31" customFormat="1" x14ac:dyDescent="0.25">
      <c r="A839" s="3" t="s">
        <v>53241</v>
      </c>
      <c r="B839" s="191" t="s">
        <v>1035</v>
      </c>
      <c r="C839" s="33" t="s">
        <v>53243</v>
      </c>
      <c r="D839" s="197"/>
      <c r="E839" s="32" t="s">
        <v>1047</v>
      </c>
      <c r="F839" s="57" t="s">
        <v>43</v>
      </c>
      <c r="G839" s="34">
        <v>16</v>
      </c>
      <c r="H839" s="34">
        <f t="shared" si="95"/>
        <v>1797.1974985714287</v>
      </c>
      <c r="I839" s="35">
        <f t="shared" si="94"/>
        <v>28755.159977142859</v>
      </c>
      <c r="J839" s="43">
        <v>0</v>
      </c>
      <c r="K839" s="43">
        <v>54429.411391511727</v>
      </c>
      <c r="L839" s="43">
        <v>0</v>
      </c>
      <c r="M839" s="43">
        <v>0</v>
      </c>
      <c r="N839" s="39" t="s">
        <v>0</v>
      </c>
      <c r="O839" s="213">
        <f>VLOOKUP(N839,'Reajuste Atual'!$L$19:$M$25,2,FALSE)</f>
        <v>3.1053999999999999</v>
      </c>
      <c r="Q839" s="34">
        <v>612.87</v>
      </c>
      <c r="R839" s="304">
        <f t="shared" si="90"/>
        <v>437.76428571428573</v>
      </c>
      <c r="S839" s="304">
        <f t="shared" si="91"/>
        <v>445.72363636363639</v>
      </c>
      <c r="T839" s="301">
        <f t="shared" si="92"/>
        <v>437.76428571428573</v>
      </c>
    </row>
    <row r="840" spans="1:20" s="31" customFormat="1" outlineLevel="1" x14ac:dyDescent="0.25">
      <c r="A840" s="3" t="s">
        <v>53241</v>
      </c>
      <c r="B840" s="191" t="s">
        <v>1036</v>
      </c>
      <c r="C840" s="33" t="s">
        <v>53243</v>
      </c>
      <c r="D840" s="197"/>
      <c r="E840" s="32" t="s">
        <v>1049</v>
      </c>
      <c r="F840" s="57" t="s">
        <v>43</v>
      </c>
      <c r="G840" s="34">
        <v>16</v>
      </c>
      <c r="H840" s="34">
        <f t="shared" si="95"/>
        <v>2192.2249514285718</v>
      </c>
      <c r="I840" s="35">
        <f t="shared" si="94"/>
        <v>35075.599222857149</v>
      </c>
      <c r="J840" s="47">
        <v>0</v>
      </c>
      <c r="K840" s="78">
        <v>0</v>
      </c>
      <c r="L840" s="78">
        <v>0</v>
      </c>
      <c r="M840" s="78"/>
      <c r="N840" s="39" t="s">
        <v>0</v>
      </c>
      <c r="O840" s="213">
        <f>VLOOKUP(N840,'Reajuste Atual'!$L$19:$M$25,2,FALSE)</f>
        <v>3.1053999999999999</v>
      </c>
      <c r="Q840" s="34">
        <v>747.58</v>
      </c>
      <c r="R840" s="304">
        <f t="shared" si="90"/>
        <v>533.98571428571438</v>
      </c>
      <c r="S840" s="304">
        <f t="shared" si="91"/>
        <v>543.6945454545455</v>
      </c>
      <c r="T840" s="301">
        <f t="shared" si="92"/>
        <v>533.98571428571438</v>
      </c>
    </row>
    <row r="841" spans="1:20" s="31" customFormat="1" outlineLevel="1" x14ac:dyDescent="0.25">
      <c r="A841" s="3" t="s">
        <v>53241</v>
      </c>
      <c r="B841" s="191" t="s">
        <v>1037</v>
      </c>
      <c r="C841" s="33" t="s">
        <v>53243</v>
      </c>
      <c r="D841" s="197"/>
      <c r="E841" s="32" t="s">
        <v>1051</v>
      </c>
      <c r="F841" s="57" t="s">
        <v>43</v>
      </c>
      <c r="G841" s="34">
        <v>16</v>
      </c>
      <c r="H841" s="34">
        <f t="shared" si="95"/>
        <v>3162.8001599999998</v>
      </c>
      <c r="I841" s="35">
        <f t="shared" si="94"/>
        <v>50604.802559999996</v>
      </c>
      <c r="J841" s="55">
        <v>0</v>
      </c>
      <c r="K841" s="53">
        <v>0</v>
      </c>
      <c r="L841" s="53">
        <v>0</v>
      </c>
      <c r="M841" s="53"/>
      <c r="N841" s="39" t="s">
        <v>0</v>
      </c>
      <c r="O841" s="213">
        <f>VLOOKUP(N841,'Reajuste Atual'!$L$19:$M$25,2,FALSE)</f>
        <v>3.1053999999999999</v>
      </c>
      <c r="Q841" s="34">
        <v>1078.56</v>
      </c>
      <c r="R841" s="304">
        <f t="shared" si="90"/>
        <v>770.4</v>
      </c>
      <c r="S841" s="304">
        <f t="shared" si="91"/>
        <v>784.4072727272727</v>
      </c>
      <c r="T841" s="301">
        <f t="shared" si="92"/>
        <v>770.4</v>
      </c>
    </row>
    <row r="842" spans="1:20" s="31" customFormat="1" ht="31.5" outlineLevel="1" x14ac:dyDescent="0.25">
      <c r="A842" s="3" t="s">
        <v>53241</v>
      </c>
      <c r="B842" s="191" t="s">
        <v>1038</v>
      </c>
      <c r="C842" s="33" t="s">
        <v>53243</v>
      </c>
      <c r="D842" s="197"/>
      <c r="E842" s="32" t="s">
        <v>1053</v>
      </c>
      <c r="F842" s="57" t="s">
        <v>43</v>
      </c>
      <c r="G842" s="34">
        <v>4</v>
      </c>
      <c r="H842" s="34">
        <f t="shared" si="95"/>
        <v>49694.899298571429</v>
      </c>
      <c r="I842" s="35">
        <f t="shared" si="94"/>
        <v>198779.59719428571</v>
      </c>
      <c r="J842" s="47">
        <v>0</v>
      </c>
      <c r="K842" s="78">
        <v>0</v>
      </c>
      <c r="L842" s="78">
        <v>0</v>
      </c>
      <c r="M842" s="78"/>
      <c r="N842" s="39" t="s">
        <v>0</v>
      </c>
      <c r="O842" s="213">
        <f>VLOOKUP(N842,'Reajuste Atual'!$L$19:$M$25,2,FALSE)</f>
        <v>3.1053999999999999</v>
      </c>
      <c r="Q842" s="34">
        <v>16946.669999999998</v>
      </c>
      <c r="R842" s="304">
        <f t="shared" si="90"/>
        <v>12104.764285714286</v>
      </c>
      <c r="S842" s="304">
        <f t="shared" si="91"/>
        <v>12324.850909090908</v>
      </c>
      <c r="T842" s="301">
        <f t="shared" si="92"/>
        <v>12104.764285714286</v>
      </c>
    </row>
    <row r="843" spans="1:20" s="31" customFormat="1" outlineLevel="1" x14ac:dyDescent="0.25">
      <c r="A843" s="3" t="s">
        <v>53241</v>
      </c>
      <c r="B843" s="191" t="s">
        <v>1040</v>
      </c>
      <c r="C843" s="33" t="s">
        <v>53243</v>
      </c>
      <c r="D843" s="197"/>
      <c r="E843" s="32" t="s">
        <v>1055</v>
      </c>
      <c r="F843" s="57" t="s">
        <v>43</v>
      </c>
      <c r="G843" s="34">
        <v>16</v>
      </c>
      <c r="H843" s="34">
        <f t="shared" si="95"/>
        <v>3509.0320014285717</v>
      </c>
      <c r="I843" s="35">
        <f t="shared" si="94"/>
        <v>56144.512022857147</v>
      </c>
      <c r="J843" s="55">
        <v>0</v>
      </c>
      <c r="K843" s="53">
        <v>0</v>
      </c>
      <c r="L843" s="53">
        <v>0</v>
      </c>
      <c r="M843" s="53"/>
      <c r="N843" s="39" t="s">
        <v>0</v>
      </c>
      <c r="O843" s="213">
        <f>VLOOKUP(N843,'Reajuste Atual'!$L$19:$M$25,2,FALSE)</f>
        <v>3.1053999999999999</v>
      </c>
      <c r="Q843" s="34">
        <v>1196.6300000000001</v>
      </c>
      <c r="R843" s="304">
        <f t="shared" si="90"/>
        <v>854.73571428571438</v>
      </c>
      <c r="S843" s="304">
        <f t="shared" si="91"/>
        <v>870.27636363636373</v>
      </c>
      <c r="T843" s="301">
        <f t="shared" si="92"/>
        <v>854.73571428571438</v>
      </c>
    </row>
    <row r="844" spans="1:20" s="31" customFormat="1" outlineLevel="1" x14ac:dyDescent="0.25">
      <c r="A844" s="3" t="s">
        <v>53241</v>
      </c>
      <c r="B844" s="191" t="s">
        <v>1042</v>
      </c>
      <c r="C844" s="33" t="s">
        <v>53243</v>
      </c>
      <c r="D844" s="197"/>
      <c r="E844" s="32" t="s">
        <v>1057</v>
      </c>
      <c r="F844" s="57" t="s">
        <v>43</v>
      </c>
      <c r="G844" s="34">
        <v>4</v>
      </c>
      <c r="H844" s="34">
        <f t="shared" si="95"/>
        <v>1436.3035142857143</v>
      </c>
      <c r="I844" s="35">
        <f t="shared" si="94"/>
        <v>5745.2140571428572</v>
      </c>
      <c r="J844" s="55">
        <v>0</v>
      </c>
      <c r="K844" s="55">
        <v>0</v>
      </c>
      <c r="L844" s="55">
        <v>0</v>
      </c>
      <c r="M844" s="55">
        <v>0</v>
      </c>
      <c r="N844" s="39" t="s">
        <v>0</v>
      </c>
      <c r="O844" s="213">
        <f>VLOOKUP(N844,'Reajuste Atual'!$L$19:$M$25,2,FALSE)</f>
        <v>3.1053999999999999</v>
      </c>
      <c r="Q844" s="34">
        <v>489.8</v>
      </c>
      <c r="R844" s="304">
        <f t="shared" si="90"/>
        <v>349.85714285714289</v>
      </c>
      <c r="S844" s="304">
        <f t="shared" si="91"/>
        <v>356.21818181818185</v>
      </c>
      <c r="T844" s="301">
        <f t="shared" si="92"/>
        <v>349.85714285714289</v>
      </c>
    </row>
    <row r="845" spans="1:20" s="31" customFormat="1" outlineLevel="1" x14ac:dyDescent="0.25">
      <c r="A845" s="3" t="s">
        <v>53241</v>
      </c>
      <c r="B845" s="191" t="s">
        <v>1044</v>
      </c>
      <c r="C845" s="33" t="s">
        <v>53243</v>
      </c>
      <c r="D845" s="197"/>
      <c r="E845" s="32" t="s">
        <v>1059</v>
      </c>
      <c r="F845" s="57" t="s">
        <v>43</v>
      </c>
      <c r="G845" s="34">
        <v>16</v>
      </c>
      <c r="H845" s="34">
        <f t="shared" si="95"/>
        <v>602.32082857142859</v>
      </c>
      <c r="I845" s="35">
        <f t="shared" si="94"/>
        <v>9637.1332571428575</v>
      </c>
      <c r="J845" s="47">
        <v>0</v>
      </c>
      <c r="K845" s="47">
        <v>0</v>
      </c>
      <c r="L845" s="47">
        <v>0</v>
      </c>
      <c r="M845" s="47">
        <v>0</v>
      </c>
      <c r="N845" s="39" t="s">
        <v>0</v>
      </c>
      <c r="O845" s="213">
        <f>VLOOKUP(N845,'Reajuste Atual'!$L$19:$M$25,2,FALSE)</f>
        <v>3.1053999999999999</v>
      </c>
      <c r="Q845" s="34">
        <v>205.4</v>
      </c>
      <c r="R845" s="304">
        <f t="shared" ref="R845:R873" si="96">Q845/($R$16+1)</f>
        <v>146.71428571428572</v>
      </c>
      <c r="S845" s="304">
        <f t="shared" ref="S845:S873" si="97">Q845/($S$16+1)</f>
        <v>149.38181818181818</v>
      </c>
      <c r="T845" s="301">
        <f t="shared" ref="T845:T873" si="98">IF(A845="S",R845,S845)</f>
        <v>146.71428571428572</v>
      </c>
    </row>
    <row r="846" spans="1:20" s="31" customFormat="1" outlineLevel="1" x14ac:dyDescent="0.25">
      <c r="A846" s="3" t="s">
        <v>53241</v>
      </c>
      <c r="B846" s="191" t="s">
        <v>1046</v>
      </c>
      <c r="C846" s="33" t="s">
        <v>53243</v>
      </c>
      <c r="D846" s="197"/>
      <c r="E846" s="32" t="s">
        <v>1061</v>
      </c>
      <c r="F846" s="57" t="s">
        <v>43</v>
      </c>
      <c r="G846" s="34">
        <v>16</v>
      </c>
      <c r="H846" s="34">
        <f t="shared" si="95"/>
        <v>158.49776428571428</v>
      </c>
      <c r="I846" s="35">
        <f t="shared" si="94"/>
        <v>2535.9642285714285</v>
      </c>
      <c r="J846" s="47">
        <v>0</v>
      </c>
      <c r="K846" s="47">
        <v>0</v>
      </c>
      <c r="L846" s="47">
        <v>0</v>
      </c>
      <c r="M846" s="47">
        <v>0</v>
      </c>
      <c r="N846" s="39" t="s">
        <v>0</v>
      </c>
      <c r="O846" s="213">
        <f>VLOOKUP(N846,'Reajuste Atual'!$L$19:$M$25,2,FALSE)</f>
        <v>3.1053999999999999</v>
      </c>
      <c r="Q846" s="34">
        <v>54.05</v>
      </c>
      <c r="R846" s="304">
        <f t="shared" si="96"/>
        <v>38.607142857142854</v>
      </c>
      <c r="S846" s="304">
        <f t="shared" si="97"/>
        <v>39.309090909090905</v>
      </c>
      <c r="T846" s="301">
        <f t="shared" si="98"/>
        <v>38.607142857142854</v>
      </c>
    </row>
    <row r="847" spans="1:20" s="31" customFormat="1" outlineLevel="1" x14ac:dyDescent="0.25">
      <c r="A847" s="3" t="s">
        <v>53241</v>
      </c>
      <c r="B847" s="191" t="s">
        <v>1048</v>
      </c>
      <c r="C847" s="33" t="s">
        <v>53243</v>
      </c>
      <c r="D847" s="197"/>
      <c r="E847" s="32" t="s">
        <v>1063</v>
      </c>
      <c r="F847" s="57" t="s">
        <v>43</v>
      </c>
      <c r="G847" s="34">
        <v>8</v>
      </c>
      <c r="H847" s="34">
        <f t="shared" si="95"/>
        <v>1441.1713457142857</v>
      </c>
      <c r="I847" s="35">
        <f t="shared" si="94"/>
        <v>11529.370765714286</v>
      </c>
      <c r="J847" s="47">
        <v>0</v>
      </c>
      <c r="K847" s="47">
        <v>0</v>
      </c>
      <c r="L847" s="47">
        <v>0</v>
      </c>
      <c r="M847" s="47">
        <v>0</v>
      </c>
      <c r="N847" s="39" t="s">
        <v>0</v>
      </c>
      <c r="O847" s="213">
        <f>VLOOKUP(N847,'Reajuste Atual'!$L$19:$M$25,2,FALSE)</f>
        <v>3.1053999999999999</v>
      </c>
      <c r="Q847" s="34">
        <v>491.46</v>
      </c>
      <c r="R847" s="304">
        <f t="shared" si="96"/>
        <v>351.04285714285714</v>
      </c>
      <c r="S847" s="304">
        <f t="shared" si="97"/>
        <v>357.42545454545456</v>
      </c>
      <c r="T847" s="301">
        <f t="shared" si="98"/>
        <v>351.04285714285714</v>
      </c>
    </row>
    <row r="848" spans="1:20" s="31" customFormat="1" outlineLevel="1" x14ac:dyDescent="0.25">
      <c r="A848" s="3" t="s">
        <v>53241</v>
      </c>
      <c r="B848" s="191" t="s">
        <v>1050</v>
      </c>
      <c r="C848" s="33" t="s">
        <v>53243</v>
      </c>
      <c r="D848" s="197"/>
      <c r="E848" s="32" t="s">
        <v>1065</v>
      </c>
      <c r="F848" s="57" t="s">
        <v>43</v>
      </c>
      <c r="G848" s="34">
        <v>8</v>
      </c>
      <c r="H848" s="34">
        <f t="shared" si="95"/>
        <v>197.52838857142859</v>
      </c>
      <c r="I848" s="35">
        <f t="shared" si="94"/>
        <v>1580.2271085714287</v>
      </c>
      <c r="J848" s="47">
        <v>0</v>
      </c>
      <c r="K848" s="47">
        <v>0</v>
      </c>
      <c r="L848" s="47">
        <v>0</v>
      </c>
      <c r="M848" s="47">
        <v>0</v>
      </c>
      <c r="N848" s="39" t="s">
        <v>0</v>
      </c>
      <c r="O848" s="213">
        <f>VLOOKUP(N848,'Reajuste Atual'!$L$19:$M$25,2,FALSE)</f>
        <v>3.1053999999999999</v>
      </c>
      <c r="Q848" s="34">
        <v>67.36</v>
      </c>
      <c r="R848" s="304">
        <f t="shared" si="96"/>
        <v>48.114285714285714</v>
      </c>
      <c r="S848" s="304">
        <f t="shared" si="97"/>
        <v>48.989090909090912</v>
      </c>
      <c r="T848" s="301">
        <f t="shared" si="98"/>
        <v>48.114285714285714</v>
      </c>
    </row>
    <row r="849" spans="1:20" s="31" customFormat="1" outlineLevel="1" x14ac:dyDescent="0.25">
      <c r="A849" s="3" t="s">
        <v>53241</v>
      </c>
      <c r="B849" s="191" t="s">
        <v>1052</v>
      </c>
      <c r="C849" s="33" t="s">
        <v>53243</v>
      </c>
      <c r="D849" s="197"/>
      <c r="E849" s="32" t="s">
        <v>1067</v>
      </c>
      <c r="F849" s="57" t="s">
        <v>43</v>
      </c>
      <c r="G849" s="34">
        <v>8</v>
      </c>
      <c r="H849" s="34">
        <f t="shared" si="95"/>
        <v>2584.8478128571433</v>
      </c>
      <c r="I849" s="35">
        <f t="shared" si="94"/>
        <v>20678.782502857146</v>
      </c>
      <c r="J849" s="47">
        <v>0</v>
      </c>
      <c r="K849" s="47">
        <v>0</v>
      </c>
      <c r="L849" s="47">
        <v>0</v>
      </c>
      <c r="M849" s="47">
        <v>0</v>
      </c>
      <c r="N849" s="39" t="s">
        <v>0</v>
      </c>
      <c r="O849" s="213">
        <f>VLOOKUP(N849,'Reajuste Atual'!$L$19:$M$25,2,FALSE)</f>
        <v>3.1053999999999999</v>
      </c>
      <c r="Q849" s="34">
        <v>881.47</v>
      </c>
      <c r="R849" s="304">
        <f t="shared" si="96"/>
        <v>629.62142857142862</v>
      </c>
      <c r="S849" s="304">
        <f t="shared" si="97"/>
        <v>641.06909090909096</v>
      </c>
      <c r="T849" s="301">
        <f t="shared" si="98"/>
        <v>629.62142857142862</v>
      </c>
    </row>
    <row r="850" spans="1:20" s="31" customFormat="1" outlineLevel="1" x14ac:dyDescent="0.25">
      <c r="A850" s="3" t="s">
        <v>53241</v>
      </c>
      <c r="B850" s="191" t="s">
        <v>1054</v>
      </c>
      <c r="C850" s="33" t="s">
        <v>53243</v>
      </c>
      <c r="D850" s="197"/>
      <c r="E850" s="32" t="s">
        <v>1069</v>
      </c>
      <c r="F850" s="57" t="s">
        <v>43</v>
      </c>
      <c r="G850" s="34">
        <v>16</v>
      </c>
      <c r="H850" s="34">
        <f t="shared" si="95"/>
        <v>2033.727187142857</v>
      </c>
      <c r="I850" s="35">
        <f t="shared" si="94"/>
        <v>32539.634994285712</v>
      </c>
      <c r="J850" s="47">
        <v>0</v>
      </c>
      <c r="K850" s="47">
        <v>0</v>
      </c>
      <c r="L850" s="47">
        <v>0</v>
      </c>
      <c r="M850" s="47">
        <v>0</v>
      </c>
      <c r="N850" s="39" t="s">
        <v>0</v>
      </c>
      <c r="O850" s="213">
        <f>VLOOKUP(N850,'Reajuste Atual'!$L$19:$M$25,2,FALSE)</f>
        <v>3.1053999999999999</v>
      </c>
      <c r="Q850" s="34">
        <v>693.53</v>
      </c>
      <c r="R850" s="304">
        <f t="shared" si="96"/>
        <v>495.37857142857143</v>
      </c>
      <c r="S850" s="304">
        <f t="shared" si="97"/>
        <v>504.38545454545454</v>
      </c>
      <c r="T850" s="301">
        <f t="shared" si="98"/>
        <v>495.37857142857143</v>
      </c>
    </row>
    <row r="851" spans="1:20" s="31" customFormat="1" outlineLevel="1" x14ac:dyDescent="0.25">
      <c r="A851" s="3" t="s">
        <v>53241</v>
      </c>
      <c r="B851" s="191" t="s">
        <v>1056</v>
      </c>
      <c r="C851" s="33" t="s">
        <v>53243</v>
      </c>
      <c r="D851" s="197"/>
      <c r="E851" s="32" t="s">
        <v>1071</v>
      </c>
      <c r="F851" s="57" t="s">
        <v>43</v>
      </c>
      <c r="G851" s="34">
        <v>8</v>
      </c>
      <c r="H851" s="34">
        <f t="shared" si="95"/>
        <v>6298.7392742857146</v>
      </c>
      <c r="I851" s="35">
        <f t="shared" si="94"/>
        <v>50389.914194285717</v>
      </c>
      <c r="J851" s="47">
        <v>0</v>
      </c>
      <c r="K851" s="47">
        <v>0</v>
      </c>
      <c r="L851" s="47">
        <v>0</v>
      </c>
      <c r="M851" s="47">
        <v>0</v>
      </c>
      <c r="N851" s="39" t="s">
        <v>0</v>
      </c>
      <c r="O851" s="213">
        <f>VLOOKUP(N851,'Reajuste Atual'!$L$19:$M$25,2,FALSE)</f>
        <v>3.1053999999999999</v>
      </c>
      <c r="Q851" s="34">
        <v>2147.96</v>
      </c>
      <c r="R851" s="304">
        <f t="shared" si="96"/>
        <v>1534.257142857143</v>
      </c>
      <c r="S851" s="304">
        <f t="shared" si="97"/>
        <v>1562.1527272727274</v>
      </c>
      <c r="T851" s="301">
        <f t="shared" si="98"/>
        <v>1534.257142857143</v>
      </c>
    </row>
    <row r="852" spans="1:20" s="31" customFormat="1" outlineLevel="1" x14ac:dyDescent="0.25">
      <c r="A852" s="3" t="s">
        <v>53241</v>
      </c>
      <c r="B852" s="191" t="s">
        <v>1058</v>
      </c>
      <c r="C852" s="33" t="s">
        <v>53243</v>
      </c>
      <c r="D852" s="197"/>
      <c r="E852" s="32" t="s">
        <v>1073</v>
      </c>
      <c r="F852" s="57" t="s">
        <v>43</v>
      </c>
      <c r="G852" s="34">
        <v>8</v>
      </c>
      <c r="H852" s="34">
        <f t="shared" si="95"/>
        <v>2806.7446828571428</v>
      </c>
      <c r="I852" s="35">
        <f t="shared" si="94"/>
        <v>22453.957462857143</v>
      </c>
      <c r="J852" s="47">
        <v>0</v>
      </c>
      <c r="K852" s="47">
        <v>0</v>
      </c>
      <c r="L852" s="47">
        <v>0</v>
      </c>
      <c r="M852" s="47">
        <v>0</v>
      </c>
      <c r="N852" s="39" t="s">
        <v>0</v>
      </c>
      <c r="O852" s="213">
        <f>VLOOKUP(N852,'Reajuste Atual'!$L$19:$M$25,2,FALSE)</f>
        <v>3.1053999999999999</v>
      </c>
      <c r="Q852" s="34">
        <v>957.14</v>
      </c>
      <c r="R852" s="304">
        <f t="shared" si="96"/>
        <v>683.67142857142858</v>
      </c>
      <c r="S852" s="304">
        <f t="shared" si="97"/>
        <v>696.1018181818182</v>
      </c>
      <c r="T852" s="301">
        <f t="shared" si="98"/>
        <v>683.67142857142858</v>
      </c>
    </row>
    <row r="853" spans="1:20" s="31" customFormat="1" outlineLevel="1" x14ac:dyDescent="0.25">
      <c r="A853" s="3" t="s">
        <v>53241</v>
      </c>
      <c r="B853" s="191" t="s">
        <v>1060</v>
      </c>
      <c r="C853" s="33" t="s">
        <v>53243</v>
      </c>
      <c r="D853" s="197"/>
      <c r="E853" s="32" t="s">
        <v>1075</v>
      </c>
      <c r="F853" s="57" t="s">
        <v>43</v>
      </c>
      <c r="G853" s="34">
        <v>8</v>
      </c>
      <c r="H853" s="34">
        <f t="shared" si="95"/>
        <v>3777.2905671428571</v>
      </c>
      <c r="I853" s="35">
        <f t="shared" si="94"/>
        <v>30218.324537142857</v>
      </c>
      <c r="J853" s="47">
        <v>0</v>
      </c>
      <c r="K853" s="47">
        <v>0</v>
      </c>
      <c r="L853" s="47">
        <v>0</v>
      </c>
      <c r="M853" s="47">
        <v>0</v>
      </c>
      <c r="N853" s="39" t="s">
        <v>0</v>
      </c>
      <c r="O853" s="213">
        <f>VLOOKUP(N853,'Reajuste Atual'!$L$19:$M$25,2,FALSE)</f>
        <v>3.1053999999999999</v>
      </c>
      <c r="Q853" s="34">
        <v>1288.1099999999999</v>
      </c>
      <c r="R853" s="304">
        <f t="shared" si="96"/>
        <v>920.07857142857142</v>
      </c>
      <c r="S853" s="304">
        <f t="shared" si="97"/>
        <v>936.80727272727268</v>
      </c>
      <c r="T853" s="301">
        <f t="shared" si="98"/>
        <v>920.07857142857142</v>
      </c>
    </row>
    <row r="854" spans="1:20" s="31" customFormat="1" outlineLevel="1" x14ac:dyDescent="0.25">
      <c r="A854" s="3" t="s">
        <v>53241</v>
      </c>
      <c r="B854" s="191" t="s">
        <v>1062</v>
      </c>
      <c r="C854" s="33" t="s">
        <v>53243</v>
      </c>
      <c r="D854" s="197"/>
      <c r="E854" s="32" t="s">
        <v>1077</v>
      </c>
      <c r="F854" s="57" t="s">
        <v>43</v>
      </c>
      <c r="G854" s="34">
        <v>16</v>
      </c>
      <c r="H854" s="34">
        <f t="shared" si="95"/>
        <v>1521.6371857142858</v>
      </c>
      <c r="I854" s="35">
        <f t="shared" si="94"/>
        <v>24346.194971428573</v>
      </c>
      <c r="J854" s="55">
        <v>0</v>
      </c>
      <c r="K854" s="55">
        <v>0</v>
      </c>
      <c r="L854" s="55">
        <v>0</v>
      </c>
      <c r="M854" s="55">
        <v>0</v>
      </c>
      <c r="N854" s="39" t="s">
        <v>0</v>
      </c>
      <c r="O854" s="213">
        <f>VLOOKUP(N854,'Reajuste Atual'!$L$19:$M$25,2,FALSE)</f>
        <v>3.1053999999999999</v>
      </c>
      <c r="Q854" s="34">
        <v>518.9</v>
      </c>
      <c r="R854" s="304">
        <f t="shared" si="96"/>
        <v>370.64285714285717</v>
      </c>
      <c r="S854" s="304">
        <f t="shared" si="97"/>
        <v>377.38181818181818</v>
      </c>
      <c r="T854" s="301">
        <f t="shared" si="98"/>
        <v>370.64285714285717</v>
      </c>
    </row>
    <row r="855" spans="1:20" s="31" customFormat="1" outlineLevel="1" x14ac:dyDescent="0.25">
      <c r="A855" s="3" t="s">
        <v>53241</v>
      </c>
      <c r="B855" s="191" t="s">
        <v>1064</v>
      </c>
      <c r="C855" s="33" t="s">
        <v>53243</v>
      </c>
      <c r="D855" s="197"/>
      <c r="E855" s="32" t="s">
        <v>1078</v>
      </c>
      <c r="F855" s="57" t="s">
        <v>43</v>
      </c>
      <c r="G855" s="34">
        <v>4</v>
      </c>
      <c r="H855" s="34">
        <f t="shared" si="95"/>
        <v>21600.532775714288</v>
      </c>
      <c r="I855" s="35">
        <f t="shared" si="94"/>
        <v>86402.131102857151</v>
      </c>
      <c r="J855" s="34">
        <v>93263.53</v>
      </c>
      <c r="K855" s="35">
        <v>50365.061391511728</v>
      </c>
      <c r="L855" s="35">
        <v>0</v>
      </c>
      <c r="M855" s="35">
        <v>0</v>
      </c>
      <c r="N855" s="39" t="s">
        <v>0</v>
      </c>
      <c r="O855" s="213">
        <f>VLOOKUP(N855,'Reajuste Atual'!$L$19:$M$25,2,FALSE)</f>
        <v>3.1053999999999999</v>
      </c>
      <c r="Q855" s="34">
        <v>7366.09</v>
      </c>
      <c r="R855" s="304">
        <f t="shared" si="96"/>
        <v>5261.4928571428572</v>
      </c>
      <c r="S855" s="304">
        <f t="shared" si="97"/>
        <v>5357.1563636363635</v>
      </c>
      <c r="T855" s="301">
        <f t="shared" si="98"/>
        <v>5261.4928571428572</v>
      </c>
    </row>
    <row r="856" spans="1:20" s="31" customFormat="1" outlineLevel="1" x14ac:dyDescent="0.25">
      <c r="A856" s="3" t="s">
        <v>53241</v>
      </c>
      <c r="B856" s="191" t="s">
        <v>1066</v>
      </c>
      <c r="C856" s="33" t="s">
        <v>53247</v>
      </c>
      <c r="D856" s="306" t="s">
        <v>9501</v>
      </c>
      <c r="E856" s="32" t="s">
        <v>1079</v>
      </c>
      <c r="F856" s="33" t="s">
        <v>36</v>
      </c>
      <c r="G856" s="34">
        <v>0.16000000000000014</v>
      </c>
      <c r="H856" s="307" t="str">
        <f>VLOOKUP(D856,SINAPI!$A$9:$D$7529,4,FALSE)</f>
        <v>635,57</v>
      </c>
      <c r="I856" s="35">
        <f t="shared" si="94"/>
        <v>101.69120000000009</v>
      </c>
      <c r="J856" s="34">
        <v>4956.5299999999916</v>
      </c>
      <c r="K856" s="35">
        <v>4064.35</v>
      </c>
      <c r="L856" s="35">
        <v>0</v>
      </c>
      <c r="M856" s="35">
        <v>0</v>
      </c>
      <c r="N856" s="39"/>
      <c r="O856" s="213"/>
      <c r="Q856" s="34">
        <v>165.44</v>
      </c>
      <c r="R856" s="304">
        <f t="shared" si="96"/>
        <v>118.17142857142858</v>
      </c>
      <c r="S856" s="304">
        <f t="shared" si="97"/>
        <v>120.32</v>
      </c>
      <c r="T856" s="301">
        <f t="shared" si="98"/>
        <v>118.17142857142858</v>
      </c>
    </row>
    <row r="857" spans="1:20" s="31" customFormat="1" outlineLevel="1" x14ac:dyDescent="0.25">
      <c r="A857" s="3" t="s">
        <v>53241</v>
      </c>
      <c r="B857" s="191" t="s">
        <v>1068</v>
      </c>
      <c r="C857" s="33" t="s">
        <v>53248</v>
      </c>
      <c r="D857" s="306" t="s">
        <v>34028</v>
      </c>
      <c r="E857" s="32" t="s">
        <v>117</v>
      </c>
      <c r="F857" s="33" t="s">
        <v>56</v>
      </c>
      <c r="G857" s="34">
        <v>3460.02</v>
      </c>
      <c r="H857" s="34">
        <v>10.73</v>
      </c>
      <c r="I857" s="35">
        <f t="shared" si="94"/>
        <v>37126.014600000002</v>
      </c>
      <c r="J857" s="34">
        <v>0</v>
      </c>
      <c r="K857" s="35">
        <v>0</v>
      </c>
      <c r="L857" s="35">
        <v>0</v>
      </c>
      <c r="M857" s="35">
        <v>0</v>
      </c>
      <c r="N857" s="39"/>
      <c r="O857" s="213"/>
      <c r="Q857" s="34">
        <v>8.84</v>
      </c>
      <c r="R857" s="304">
        <f t="shared" si="96"/>
        <v>6.3142857142857149</v>
      </c>
      <c r="S857" s="304">
        <f t="shared" si="97"/>
        <v>6.4290909090909087</v>
      </c>
      <c r="T857" s="301">
        <f t="shared" si="98"/>
        <v>6.3142857142857149</v>
      </c>
    </row>
    <row r="858" spans="1:20" s="31" customFormat="1" outlineLevel="1" x14ac:dyDescent="0.25">
      <c r="A858" s="3" t="s">
        <v>53241</v>
      </c>
      <c r="B858" s="191" t="s">
        <v>1070</v>
      </c>
      <c r="C858" s="33" t="s">
        <v>53248</v>
      </c>
      <c r="D858" s="306" t="s">
        <v>25043</v>
      </c>
      <c r="E858" s="32" t="s">
        <v>123</v>
      </c>
      <c r="F858" s="33" t="s">
        <v>36</v>
      </c>
      <c r="G858" s="34">
        <v>100.8</v>
      </c>
      <c r="H858" s="34">
        <v>451.89</v>
      </c>
      <c r="I858" s="35">
        <f t="shared" si="94"/>
        <v>45550.511999999995</v>
      </c>
      <c r="J858" s="47">
        <v>0</v>
      </c>
      <c r="K858" s="47">
        <v>0</v>
      </c>
      <c r="L858" s="47">
        <v>0</v>
      </c>
      <c r="M858" s="47">
        <v>0</v>
      </c>
      <c r="N858" s="39"/>
      <c r="O858" s="213"/>
      <c r="Q858" s="34">
        <v>165.43</v>
      </c>
      <c r="R858" s="304">
        <f t="shared" si="96"/>
        <v>118.16428571428573</v>
      </c>
      <c r="S858" s="304">
        <f t="shared" si="97"/>
        <v>120.31272727272727</v>
      </c>
      <c r="T858" s="301">
        <f t="shared" si="98"/>
        <v>118.16428571428573</v>
      </c>
    </row>
    <row r="859" spans="1:20" s="31" customFormat="1" x14ac:dyDescent="0.25">
      <c r="A859" s="3" t="s">
        <v>53241</v>
      </c>
      <c r="B859" s="191" t="s">
        <v>1072</v>
      </c>
      <c r="C859" s="33" t="s">
        <v>53246</v>
      </c>
      <c r="D859" s="306" t="s">
        <v>53254</v>
      </c>
      <c r="E859" s="32" t="s">
        <v>53253</v>
      </c>
      <c r="F859" s="33" t="s">
        <v>83</v>
      </c>
      <c r="G859" s="34">
        <v>156</v>
      </c>
      <c r="H859" s="307">
        <v>41.37</v>
      </c>
      <c r="I859" s="35">
        <f t="shared" si="94"/>
        <v>6453.7199999999993</v>
      </c>
      <c r="J859" s="43">
        <v>0</v>
      </c>
      <c r="K859" s="43">
        <v>0</v>
      </c>
      <c r="L859" s="43">
        <v>0</v>
      </c>
      <c r="M859" s="43">
        <v>0</v>
      </c>
      <c r="N859" s="39"/>
      <c r="O859" s="213"/>
      <c r="Q859" s="34">
        <v>17.37</v>
      </c>
      <c r="R859" s="304">
        <f t="shared" si="96"/>
        <v>12.407142857142858</v>
      </c>
      <c r="S859" s="304">
        <f t="shared" si="97"/>
        <v>12.632727272727273</v>
      </c>
      <c r="T859" s="301">
        <f t="shared" si="98"/>
        <v>12.407142857142858</v>
      </c>
    </row>
    <row r="860" spans="1:20" s="31" customFormat="1" ht="31.5" x14ac:dyDescent="0.25">
      <c r="A860" s="3" t="s">
        <v>53241</v>
      </c>
      <c r="B860" s="191" t="s">
        <v>1074</v>
      </c>
      <c r="C860" s="33" t="s">
        <v>53243</v>
      </c>
      <c r="D860" s="197"/>
      <c r="E860" s="32" t="s">
        <v>1080</v>
      </c>
      <c r="F860" s="33" t="s">
        <v>36</v>
      </c>
      <c r="G860" s="34">
        <v>2650.5</v>
      </c>
      <c r="H860" s="34">
        <f>T860+(T860*O860)</f>
        <v>23.910074999999999</v>
      </c>
      <c r="I860" s="35">
        <f t="shared" si="94"/>
        <v>63373.653787499999</v>
      </c>
      <c r="J860" s="43">
        <v>0</v>
      </c>
      <c r="K860" s="43">
        <v>277411.14322398615</v>
      </c>
      <c r="L860" s="43">
        <v>0</v>
      </c>
      <c r="M860" s="43">
        <v>0</v>
      </c>
      <c r="N860" s="39" t="s">
        <v>7</v>
      </c>
      <c r="O860" s="213">
        <f>VLOOKUP(N860,'Reajuste Atual'!$L$19:$M$25,2,FALSE)</f>
        <v>2.4544999999999999</v>
      </c>
      <c r="Q860" s="34">
        <v>9.69</v>
      </c>
      <c r="R860" s="304">
        <f t="shared" si="96"/>
        <v>6.9214285714285717</v>
      </c>
      <c r="S860" s="304">
        <f t="shared" si="97"/>
        <v>7.0472727272727269</v>
      </c>
      <c r="T860" s="301">
        <f t="shared" si="98"/>
        <v>6.9214285714285717</v>
      </c>
    </row>
    <row r="861" spans="1:20" s="31" customFormat="1" outlineLevel="1" x14ac:dyDescent="0.25">
      <c r="A861" s="3" t="s">
        <v>53241</v>
      </c>
      <c r="B861" s="191" t="s">
        <v>1076</v>
      </c>
      <c r="C861" s="33" t="s">
        <v>53246</v>
      </c>
      <c r="D861" s="306" t="s">
        <v>53252</v>
      </c>
      <c r="E861" s="32" t="s">
        <v>120</v>
      </c>
      <c r="F861" s="33" t="s">
        <v>36</v>
      </c>
      <c r="G861" s="34">
        <v>1408</v>
      </c>
      <c r="H861" s="34">
        <v>11.88</v>
      </c>
      <c r="I861" s="35">
        <f t="shared" si="94"/>
        <v>16727.04</v>
      </c>
      <c r="J861" s="34">
        <v>0.47908938820944164</v>
      </c>
      <c r="K861" s="35">
        <v>194187.80217314788</v>
      </c>
      <c r="L861" s="35">
        <v>0</v>
      </c>
      <c r="M861" s="35">
        <v>0</v>
      </c>
      <c r="N861" s="39"/>
      <c r="O861" s="213"/>
      <c r="Q861" s="34">
        <v>11.55</v>
      </c>
      <c r="R861" s="304">
        <f t="shared" si="96"/>
        <v>8.2500000000000018</v>
      </c>
      <c r="S861" s="304">
        <f t="shared" si="97"/>
        <v>8.4</v>
      </c>
      <c r="T861" s="301">
        <f t="shared" si="98"/>
        <v>8.2500000000000018</v>
      </c>
    </row>
    <row r="862" spans="1:20" s="31" customFormat="1" outlineLevel="1" collapsed="1" x14ac:dyDescent="0.25">
      <c r="A862" s="3" t="s">
        <v>53241</v>
      </c>
      <c r="B862" s="191" t="s">
        <v>53699</v>
      </c>
      <c r="C862" s="33" t="s">
        <v>53246</v>
      </c>
      <c r="D862" s="306" t="s">
        <v>53255</v>
      </c>
      <c r="E862" s="32" t="s">
        <v>1081</v>
      </c>
      <c r="F862" s="33" t="s">
        <v>36</v>
      </c>
      <c r="G862" s="34">
        <v>79.2</v>
      </c>
      <c r="H862" s="34">
        <v>120.41</v>
      </c>
      <c r="I862" s="35">
        <f t="shared" si="94"/>
        <v>9536.4719999999998</v>
      </c>
      <c r="J862" s="34">
        <v>0.47908938820944164</v>
      </c>
      <c r="K862" s="35">
        <v>83223.341050838295</v>
      </c>
      <c r="L862" s="35">
        <v>0</v>
      </c>
      <c r="M862" s="35">
        <v>0</v>
      </c>
      <c r="N862" s="39"/>
      <c r="O862" s="213"/>
      <c r="Q862" s="34">
        <v>63.2</v>
      </c>
      <c r="R862" s="304">
        <f t="shared" si="96"/>
        <v>45.142857142857146</v>
      </c>
      <c r="S862" s="304">
        <f t="shared" si="97"/>
        <v>45.963636363636368</v>
      </c>
      <c r="T862" s="301">
        <f t="shared" si="98"/>
        <v>45.142857142857146</v>
      </c>
    </row>
    <row r="863" spans="1:20" s="31" customFormat="1" x14ac:dyDescent="0.25">
      <c r="A863" s="3" t="s">
        <v>53241</v>
      </c>
      <c r="B863" s="191" t="s">
        <v>53700</v>
      </c>
      <c r="C863" s="33" t="s">
        <v>53247</v>
      </c>
      <c r="D863" s="306" t="s">
        <v>2213</v>
      </c>
      <c r="E863" s="32" t="s">
        <v>1082</v>
      </c>
      <c r="F863" s="33" t="s">
        <v>83</v>
      </c>
      <c r="G863" s="34">
        <v>44</v>
      </c>
      <c r="H863" s="307" t="str">
        <f>VLOOKUP(D863,SINAPI!$A$9:$D$7529,4,FALSE)</f>
        <v>293,24</v>
      </c>
      <c r="I863" s="35">
        <f t="shared" si="94"/>
        <v>12902.560000000001</v>
      </c>
      <c r="J863" s="43">
        <v>0</v>
      </c>
      <c r="K863" s="43">
        <v>689601.61</v>
      </c>
      <c r="L863" s="43">
        <v>0</v>
      </c>
      <c r="M863" s="43">
        <v>22.05</v>
      </c>
      <c r="N863" s="39"/>
      <c r="O863" s="213"/>
      <c r="Q863" s="34">
        <v>120.95</v>
      </c>
      <c r="R863" s="304">
        <f t="shared" si="96"/>
        <v>86.392857142857153</v>
      </c>
      <c r="S863" s="304">
        <f t="shared" si="97"/>
        <v>87.963636363636368</v>
      </c>
      <c r="T863" s="301">
        <f t="shared" si="98"/>
        <v>86.392857142857153</v>
      </c>
    </row>
    <row r="864" spans="1:20" s="31" customFormat="1" outlineLevel="1" x14ac:dyDescent="0.25">
      <c r="A864" s="3" t="s">
        <v>53241</v>
      </c>
      <c r="B864" s="191" t="s">
        <v>53701</v>
      </c>
      <c r="C864" s="33" t="s">
        <v>53243</v>
      </c>
      <c r="D864" s="197"/>
      <c r="E864" s="32" t="s">
        <v>1083</v>
      </c>
      <c r="F864" s="57" t="s">
        <v>43</v>
      </c>
      <c r="G864" s="34">
        <v>16</v>
      </c>
      <c r="H864" s="34">
        <f t="shared" ref="H864:H873" si="99">T864+(T864*O864)</f>
        <v>9657.6039774265464</v>
      </c>
      <c r="I864" s="35">
        <f t="shared" si="94"/>
        <v>154521.66363882474</v>
      </c>
      <c r="J864" s="75">
        <v>0</v>
      </c>
      <c r="K864" s="61">
        <v>139006.37000000002</v>
      </c>
      <c r="L864" s="61">
        <v>0</v>
      </c>
      <c r="M864" s="61">
        <v>0</v>
      </c>
      <c r="N864" s="39" t="s">
        <v>0</v>
      </c>
      <c r="O864" s="213">
        <f>VLOOKUP(N864,'Reajuste Atual'!$L$19:$M$25,2,FALSE)</f>
        <v>3.1053999999999999</v>
      </c>
      <c r="Q864" s="34">
        <v>3293.3808078134075</v>
      </c>
      <c r="R864" s="304">
        <f t="shared" si="96"/>
        <v>2352.4148627238628</v>
      </c>
      <c r="S864" s="304">
        <f t="shared" si="97"/>
        <v>2395.1860420461144</v>
      </c>
      <c r="T864" s="301">
        <f t="shared" si="98"/>
        <v>2352.4148627238628</v>
      </c>
    </row>
    <row r="865" spans="1:20" s="31" customFormat="1" outlineLevel="1" x14ac:dyDescent="0.25">
      <c r="A865" s="3" t="s">
        <v>53241</v>
      </c>
      <c r="B865" s="191" t="s">
        <v>53702</v>
      </c>
      <c r="C865" s="33" t="s">
        <v>53243</v>
      </c>
      <c r="D865" s="197"/>
      <c r="E865" s="431" t="s">
        <v>1084</v>
      </c>
      <c r="F865" s="57" t="s">
        <v>43</v>
      </c>
      <c r="G865" s="34">
        <v>16</v>
      </c>
      <c r="H865" s="34">
        <f t="shared" si="99"/>
        <v>134.62779571428572</v>
      </c>
      <c r="I865" s="35">
        <f t="shared" si="94"/>
        <v>2154.0447314285716</v>
      </c>
      <c r="J865" s="75">
        <v>0</v>
      </c>
      <c r="K865" s="47">
        <v>0</v>
      </c>
      <c r="L865" s="47">
        <v>0</v>
      </c>
      <c r="M865" s="47">
        <v>0</v>
      </c>
      <c r="N865" s="39" t="s">
        <v>0</v>
      </c>
      <c r="O865" s="213">
        <f>VLOOKUP(N865,'Reajuste Atual'!$L$19:$M$25,2,FALSE)</f>
        <v>3.1053999999999999</v>
      </c>
      <c r="Q865" s="34">
        <v>45.91</v>
      </c>
      <c r="R865" s="304">
        <f t="shared" si="96"/>
        <v>32.792857142857144</v>
      </c>
      <c r="S865" s="304">
        <f t="shared" si="97"/>
        <v>33.389090909090903</v>
      </c>
      <c r="T865" s="301">
        <f t="shared" si="98"/>
        <v>32.792857142857144</v>
      </c>
    </row>
    <row r="866" spans="1:20" s="31" customFormat="1" outlineLevel="1" x14ac:dyDescent="0.25">
      <c r="A866" s="3" t="s">
        <v>53241</v>
      </c>
      <c r="B866" s="191" t="s">
        <v>53703</v>
      </c>
      <c r="C866" s="33" t="s">
        <v>53243</v>
      </c>
      <c r="D866" s="197"/>
      <c r="E866" s="431" t="s">
        <v>1085</v>
      </c>
      <c r="F866" s="57" t="s">
        <v>43</v>
      </c>
      <c r="G866" s="34">
        <v>16</v>
      </c>
      <c r="H866" s="34">
        <f t="shared" si="99"/>
        <v>3037.5523419104825</v>
      </c>
      <c r="I866" s="35">
        <f t="shared" si="94"/>
        <v>48600.83747056772</v>
      </c>
      <c r="J866" s="34">
        <v>0</v>
      </c>
      <c r="K866" s="35">
        <v>0</v>
      </c>
      <c r="L866" s="35">
        <v>0</v>
      </c>
      <c r="M866" s="35">
        <v>0</v>
      </c>
      <c r="N866" s="39" t="s">
        <v>0</v>
      </c>
      <c r="O866" s="213">
        <f>VLOOKUP(N866,'Reajuste Atual'!$L$19:$M$25,2,FALSE)</f>
        <v>3.1053999999999999</v>
      </c>
      <c r="Q866" s="34">
        <v>1035.8487062587508</v>
      </c>
      <c r="R866" s="304">
        <f t="shared" si="96"/>
        <v>739.89193304196488</v>
      </c>
      <c r="S866" s="304">
        <f t="shared" si="97"/>
        <v>753.34451364272786</v>
      </c>
      <c r="T866" s="301">
        <f t="shared" si="98"/>
        <v>739.89193304196488</v>
      </c>
    </row>
    <row r="867" spans="1:20" s="31" customFormat="1" outlineLevel="1" x14ac:dyDescent="0.25">
      <c r="A867" s="3" t="s">
        <v>53241</v>
      </c>
      <c r="B867" s="191" t="s">
        <v>53704</v>
      </c>
      <c r="C867" s="33" t="s">
        <v>53247</v>
      </c>
      <c r="D867" s="306" t="s">
        <v>20209</v>
      </c>
      <c r="E867" s="431" t="s">
        <v>1086</v>
      </c>
      <c r="F867" s="33" t="s">
        <v>56</v>
      </c>
      <c r="G867" s="34">
        <v>372.786</v>
      </c>
      <c r="H867" s="307" t="str">
        <f>VLOOKUP(D867,SINAPI!$A$9:$D$7529,4,FALSE)</f>
        <v>72,08</v>
      </c>
      <c r="I867" s="35">
        <f t="shared" si="94"/>
        <v>26870.41488</v>
      </c>
      <c r="J867" s="34">
        <v>0</v>
      </c>
      <c r="K867" s="35">
        <v>0</v>
      </c>
      <c r="L867" s="35">
        <v>0</v>
      </c>
      <c r="M867" s="35">
        <v>0</v>
      </c>
      <c r="N867" s="39"/>
      <c r="O867" s="213"/>
      <c r="Q867" s="34">
        <v>21.85</v>
      </c>
      <c r="R867" s="304">
        <f t="shared" si="96"/>
        <v>15.607142857142859</v>
      </c>
      <c r="S867" s="304">
        <f t="shared" si="97"/>
        <v>15.890909090909092</v>
      </c>
      <c r="T867" s="301">
        <f t="shared" si="98"/>
        <v>15.607142857142859</v>
      </c>
    </row>
    <row r="868" spans="1:20" s="31" customFormat="1" outlineLevel="1" x14ac:dyDescent="0.25">
      <c r="A868" s="3" t="s">
        <v>53241</v>
      </c>
      <c r="B868" s="191" t="s">
        <v>53705</v>
      </c>
      <c r="C868" s="33" t="s">
        <v>53247</v>
      </c>
      <c r="D868" s="306" t="s">
        <v>2279</v>
      </c>
      <c r="E868" s="431" t="s">
        <v>1087</v>
      </c>
      <c r="F868" s="57" t="s">
        <v>83</v>
      </c>
      <c r="G868" s="34">
        <v>6.4</v>
      </c>
      <c r="H868" s="307" t="str">
        <f>VLOOKUP(D868,SINAPI!$A$9:$D$7529,4,FALSE)</f>
        <v>1.151,51</v>
      </c>
      <c r="I868" s="35">
        <f t="shared" si="94"/>
        <v>7369.6640000000007</v>
      </c>
      <c r="J868" s="34">
        <v>0</v>
      </c>
      <c r="K868" s="35">
        <v>0</v>
      </c>
      <c r="L868" s="35">
        <v>0</v>
      </c>
      <c r="M868" s="35">
        <v>0</v>
      </c>
      <c r="N868" s="39"/>
      <c r="O868" s="213"/>
      <c r="Q868" s="34">
        <v>434.41</v>
      </c>
      <c r="R868" s="304">
        <f t="shared" si="96"/>
        <v>310.2928571428572</v>
      </c>
      <c r="S868" s="304">
        <f t="shared" si="97"/>
        <v>315.93454545454546</v>
      </c>
      <c r="T868" s="301">
        <f t="shared" si="98"/>
        <v>310.2928571428572</v>
      </c>
    </row>
    <row r="869" spans="1:20" s="31" customFormat="1" outlineLevel="1" x14ac:dyDescent="0.25">
      <c r="A869" s="3" t="s">
        <v>53241</v>
      </c>
      <c r="B869" s="191" t="s">
        <v>53706</v>
      </c>
      <c r="C869" s="33" t="s">
        <v>53243</v>
      </c>
      <c r="D869" s="197"/>
      <c r="E869" s="431" t="s">
        <v>1088</v>
      </c>
      <c r="F869" s="57" t="s">
        <v>43</v>
      </c>
      <c r="G869" s="34">
        <v>16</v>
      </c>
      <c r="H869" s="34">
        <f t="shared" si="99"/>
        <v>895.29976714285715</v>
      </c>
      <c r="I869" s="35">
        <f t="shared" si="94"/>
        <v>14324.796274285714</v>
      </c>
      <c r="J869" s="34">
        <v>0</v>
      </c>
      <c r="K869" s="35">
        <v>0</v>
      </c>
      <c r="L869" s="35">
        <v>0</v>
      </c>
      <c r="M869" s="35">
        <v>0</v>
      </c>
      <c r="N869" s="39" t="s">
        <v>0</v>
      </c>
      <c r="O869" s="213">
        <f>VLOOKUP(N869,'Reajuste Atual'!$L$19:$M$25,2,FALSE)</f>
        <v>3.1053999999999999</v>
      </c>
      <c r="Q869" s="34">
        <v>305.31</v>
      </c>
      <c r="R869" s="304">
        <f t="shared" si="96"/>
        <v>218.07857142857145</v>
      </c>
      <c r="S869" s="304">
        <f t="shared" si="97"/>
        <v>222.04363636363635</v>
      </c>
      <c r="T869" s="301">
        <f t="shared" si="98"/>
        <v>218.07857142857145</v>
      </c>
    </row>
    <row r="870" spans="1:20" s="31" customFormat="1" outlineLevel="1" x14ac:dyDescent="0.25">
      <c r="A870" s="3" t="s">
        <v>53241</v>
      </c>
      <c r="B870" s="191" t="s">
        <v>53707</v>
      </c>
      <c r="C870" s="33" t="s">
        <v>53243</v>
      </c>
      <c r="D870" s="197"/>
      <c r="E870" s="431" t="s">
        <v>1089</v>
      </c>
      <c r="F870" s="57" t="s">
        <v>43</v>
      </c>
      <c r="G870" s="34">
        <v>16</v>
      </c>
      <c r="H870" s="34">
        <f t="shared" si="99"/>
        <v>450.36238000000003</v>
      </c>
      <c r="I870" s="35">
        <f t="shared" si="94"/>
        <v>7205.7980800000005</v>
      </c>
      <c r="J870" s="34">
        <v>0</v>
      </c>
      <c r="K870" s="35">
        <v>0</v>
      </c>
      <c r="L870" s="35">
        <v>0</v>
      </c>
      <c r="M870" s="35">
        <v>0</v>
      </c>
      <c r="N870" s="39" t="s">
        <v>0</v>
      </c>
      <c r="O870" s="213">
        <f>VLOOKUP(N870,'Reajuste Atual'!$L$19:$M$25,2,FALSE)</f>
        <v>3.1053999999999999</v>
      </c>
      <c r="Q870" s="34">
        <v>153.58000000000001</v>
      </c>
      <c r="R870" s="304">
        <f t="shared" si="96"/>
        <v>109.70000000000002</v>
      </c>
      <c r="S870" s="304">
        <f t="shared" si="97"/>
        <v>111.69454545454546</v>
      </c>
      <c r="T870" s="301">
        <f t="shared" si="98"/>
        <v>109.70000000000002</v>
      </c>
    </row>
    <row r="871" spans="1:20" s="31" customFormat="1" outlineLevel="1" x14ac:dyDescent="0.25">
      <c r="A871" s="3" t="s">
        <v>53241</v>
      </c>
      <c r="B871" s="191" t="s">
        <v>53708</v>
      </c>
      <c r="C871" s="33" t="s">
        <v>53243</v>
      </c>
      <c r="D871" s="197"/>
      <c r="E871" s="431" t="s">
        <v>650</v>
      </c>
      <c r="F871" s="57" t="s">
        <v>43</v>
      </c>
      <c r="G871" s="34">
        <v>1</v>
      </c>
      <c r="H871" s="34">
        <f t="shared" si="99"/>
        <v>506.95825142857143</v>
      </c>
      <c r="I871" s="35">
        <f t="shared" si="94"/>
        <v>506.95825142857143</v>
      </c>
      <c r="J871" s="34">
        <v>0</v>
      </c>
      <c r="K871" s="35">
        <v>0</v>
      </c>
      <c r="L871" s="35">
        <v>0</v>
      </c>
      <c r="M871" s="35">
        <v>0</v>
      </c>
      <c r="N871" s="39" t="s">
        <v>0</v>
      </c>
      <c r="O871" s="213">
        <f>VLOOKUP(N871,'Reajuste Atual'!$L$19:$M$25,2,FALSE)</f>
        <v>3.1053999999999999</v>
      </c>
      <c r="Q871" s="34">
        <v>172.88</v>
      </c>
      <c r="R871" s="304">
        <f t="shared" si="96"/>
        <v>123.48571428571429</v>
      </c>
      <c r="S871" s="304">
        <f t="shared" si="97"/>
        <v>125.73090909090909</v>
      </c>
      <c r="T871" s="301">
        <f t="shared" si="98"/>
        <v>123.48571428571429</v>
      </c>
    </row>
    <row r="872" spans="1:20" s="31" customFormat="1" outlineLevel="1" x14ac:dyDescent="0.25">
      <c r="A872" s="3" t="s">
        <v>53241</v>
      </c>
      <c r="B872" s="191" t="s">
        <v>53709</v>
      </c>
      <c r="C872" s="33" t="s">
        <v>53243</v>
      </c>
      <c r="D872" s="197"/>
      <c r="E872" s="32" t="s">
        <v>1090</v>
      </c>
      <c r="F872" s="57" t="s">
        <v>43</v>
      </c>
      <c r="G872" s="34">
        <v>8</v>
      </c>
      <c r="H872" s="34">
        <f t="shared" si="99"/>
        <v>9515.0557223598062</v>
      </c>
      <c r="I872" s="35">
        <f t="shared" si="94"/>
        <v>76120.445778878449</v>
      </c>
      <c r="J872" s="34"/>
      <c r="K872" s="35"/>
      <c r="L872" s="35">
        <v>0</v>
      </c>
      <c r="M872" s="35">
        <v>0</v>
      </c>
      <c r="N872" s="39" t="s">
        <v>0</v>
      </c>
      <c r="O872" s="213">
        <f>VLOOKUP(N872,'Reajuste Atual'!$L$19:$M$25,2,FALSE)</f>
        <v>3.1053999999999999</v>
      </c>
      <c r="Q872" s="34">
        <v>3244.7698181185092</v>
      </c>
      <c r="R872" s="304">
        <f t="shared" si="96"/>
        <v>2317.6927272275066</v>
      </c>
      <c r="S872" s="304">
        <f t="shared" si="97"/>
        <v>2359.8325949952796</v>
      </c>
      <c r="T872" s="301">
        <f t="shared" si="98"/>
        <v>2317.6927272275066</v>
      </c>
    </row>
    <row r="873" spans="1:20" s="31" customFormat="1" ht="31.5" outlineLevel="1" x14ac:dyDescent="0.25">
      <c r="A873" s="3" t="s">
        <v>53241</v>
      </c>
      <c r="B873" s="191" t="s">
        <v>53710</v>
      </c>
      <c r="C873" s="33" t="s">
        <v>53243</v>
      </c>
      <c r="D873" s="197"/>
      <c r="E873" s="431" t="s">
        <v>169</v>
      </c>
      <c r="F873" s="57" t="s">
        <v>43</v>
      </c>
      <c r="G873" s="34">
        <v>156</v>
      </c>
      <c r="H873" s="34">
        <f t="shared" si="99"/>
        <v>223.74430000000001</v>
      </c>
      <c r="I873" s="35">
        <f t="shared" si="94"/>
        <v>34904.110800000002</v>
      </c>
      <c r="J873" s="75">
        <v>0</v>
      </c>
      <c r="K873" s="47">
        <v>139006.37000000002</v>
      </c>
      <c r="L873" s="47">
        <v>0</v>
      </c>
      <c r="M873" s="47">
        <v>0</v>
      </c>
      <c r="N873" s="39" t="s">
        <v>0</v>
      </c>
      <c r="O873" s="213">
        <f>VLOOKUP(N873,'Reajuste Atual'!$L$19:$M$25,2,FALSE)</f>
        <v>3.1053999999999999</v>
      </c>
      <c r="Q873" s="34">
        <v>76.3</v>
      </c>
      <c r="R873" s="304">
        <f t="shared" si="96"/>
        <v>54.5</v>
      </c>
      <c r="S873" s="304">
        <f t="shared" si="97"/>
        <v>55.490909090909092</v>
      </c>
      <c r="T873" s="301">
        <f t="shared" si="98"/>
        <v>54.5</v>
      </c>
    </row>
    <row r="874" spans="1:20" s="31" customFormat="1" outlineLevel="1" x14ac:dyDescent="0.25">
      <c r="B874" s="193" t="s">
        <v>1091</v>
      </c>
      <c r="C874" s="63"/>
      <c r="D874" s="199"/>
      <c r="E874" s="50" t="s">
        <v>53256</v>
      </c>
      <c r="F874" s="74"/>
      <c r="G874" s="61"/>
      <c r="H874" s="61"/>
      <c r="I874" s="61">
        <f>SUM(I886:I1050)</f>
        <v>8448300.7284438387</v>
      </c>
      <c r="J874" s="75">
        <v>0</v>
      </c>
      <c r="K874" s="61">
        <v>416015.57999999996</v>
      </c>
      <c r="L874" s="61">
        <v>0</v>
      </c>
      <c r="M874" s="61">
        <v>0</v>
      </c>
      <c r="N874" s="48"/>
      <c r="O874" s="215"/>
      <c r="Q874" s="61">
        <v>0</v>
      </c>
      <c r="R874" s="304">
        <f t="shared" ref="R874:R896" si="100">Q874/($R$16+1)</f>
        <v>0</v>
      </c>
      <c r="S874" s="304">
        <f t="shared" ref="S874:S896" si="101">Q874/($S$16+1)</f>
        <v>0</v>
      </c>
      <c r="T874" s="301">
        <f t="shared" ref="T874:T896" si="102">IF(A874="S",R874,S874)</f>
        <v>0</v>
      </c>
    </row>
    <row r="875" spans="1:20" s="31" customFormat="1" outlineLevel="1" x14ac:dyDescent="0.25">
      <c r="A875" s="3" t="s">
        <v>53242</v>
      </c>
      <c r="B875" s="191" t="s">
        <v>1092</v>
      </c>
      <c r="C875" s="33" t="s">
        <v>53244</v>
      </c>
      <c r="D875" s="197"/>
      <c r="E875" s="32" t="s">
        <v>53891</v>
      </c>
      <c r="F875" s="57" t="s">
        <v>43</v>
      </c>
      <c r="G875" s="34">
        <v>1</v>
      </c>
      <c r="H875" s="34">
        <f t="shared" ref="H875:H885" si="103">T875+(T875*O875)</f>
        <v>38656.177682909089</v>
      </c>
      <c r="I875" s="35">
        <f t="shared" ref="I875:I885" si="104">G875*H875</f>
        <v>38656.177682909089</v>
      </c>
      <c r="J875" s="34"/>
      <c r="K875" s="35"/>
      <c r="L875" s="35">
        <v>0</v>
      </c>
      <c r="M875" s="35">
        <v>0</v>
      </c>
      <c r="N875" s="39" t="s">
        <v>0</v>
      </c>
      <c r="O875" s="213">
        <v>3.1053999999999999</v>
      </c>
      <c r="Q875" s="34">
        <v>12946.91</v>
      </c>
      <c r="R875" s="304">
        <f t="shared" si="100"/>
        <v>9247.7928571428583</v>
      </c>
      <c r="S875" s="304">
        <f t="shared" si="101"/>
        <v>9415.9345454545455</v>
      </c>
      <c r="T875" s="301">
        <f t="shared" si="102"/>
        <v>9415.9345454545455</v>
      </c>
    </row>
    <row r="876" spans="1:20" s="31" customFormat="1" outlineLevel="1" x14ac:dyDescent="0.25">
      <c r="A876" s="3" t="s">
        <v>53242</v>
      </c>
      <c r="B876" s="191" t="s">
        <v>1093</v>
      </c>
      <c r="C876" s="33" t="s">
        <v>53244</v>
      </c>
      <c r="D876" s="197"/>
      <c r="E876" s="32" t="s">
        <v>53892</v>
      </c>
      <c r="F876" s="57" t="s">
        <v>43</v>
      </c>
      <c r="G876" s="34">
        <v>4</v>
      </c>
      <c r="H876" s="34">
        <f t="shared" si="103"/>
        <v>4030.9653658181819</v>
      </c>
      <c r="I876" s="35">
        <f t="shared" si="104"/>
        <v>16123.861463272728</v>
      </c>
      <c r="J876" s="34">
        <v>0</v>
      </c>
      <c r="K876" s="35">
        <v>0</v>
      </c>
      <c r="L876" s="35">
        <v>0</v>
      </c>
      <c r="M876" s="35">
        <v>0</v>
      </c>
      <c r="N876" s="39" t="s">
        <v>0</v>
      </c>
      <c r="O876" s="213">
        <v>3.1053999999999999</v>
      </c>
      <c r="Q876" s="34">
        <v>1350.07</v>
      </c>
      <c r="R876" s="304">
        <f t="shared" si="100"/>
        <v>964.33571428571429</v>
      </c>
      <c r="S876" s="304">
        <f t="shared" si="101"/>
        <v>981.86909090909091</v>
      </c>
      <c r="T876" s="301">
        <f t="shared" si="102"/>
        <v>981.86909090909091</v>
      </c>
    </row>
    <row r="877" spans="1:20" s="31" customFormat="1" outlineLevel="1" x14ac:dyDescent="0.25">
      <c r="A877" s="3" t="s">
        <v>53242</v>
      </c>
      <c r="B877" s="191" t="s">
        <v>1094</v>
      </c>
      <c r="C877" s="33" t="s">
        <v>53244</v>
      </c>
      <c r="D877" s="197"/>
      <c r="E877" s="32" t="s">
        <v>53893</v>
      </c>
      <c r="F877" s="57" t="s">
        <v>43</v>
      </c>
      <c r="G877" s="34">
        <v>1</v>
      </c>
      <c r="H877" s="34">
        <f t="shared" si="103"/>
        <v>12477.967688727273</v>
      </c>
      <c r="I877" s="35">
        <f t="shared" si="104"/>
        <v>12477.967688727273</v>
      </c>
      <c r="J877" s="34">
        <v>0</v>
      </c>
      <c r="K877" s="35">
        <v>0</v>
      </c>
      <c r="L877" s="35">
        <v>0</v>
      </c>
      <c r="M877" s="35">
        <v>0</v>
      </c>
      <c r="N877" s="39" t="s">
        <v>0</v>
      </c>
      <c r="O877" s="213">
        <v>3.1053999999999999</v>
      </c>
      <c r="Q877" s="34">
        <v>4179.18</v>
      </c>
      <c r="R877" s="304">
        <f t="shared" si="100"/>
        <v>2985.1285714285718</v>
      </c>
      <c r="S877" s="304">
        <f t="shared" si="101"/>
        <v>3039.4036363636365</v>
      </c>
      <c r="T877" s="301">
        <f t="shared" si="102"/>
        <v>3039.4036363636365</v>
      </c>
    </row>
    <row r="878" spans="1:20" s="31" customFormat="1" outlineLevel="1" x14ac:dyDescent="0.25">
      <c r="A878" s="3" t="s">
        <v>53242</v>
      </c>
      <c r="B878" s="191" t="s">
        <v>1095</v>
      </c>
      <c r="C878" s="33" t="s">
        <v>53244</v>
      </c>
      <c r="D878" s="197"/>
      <c r="E878" s="32" t="s">
        <v>53894</v>
      </c>
      <c r="F878" s="57" t="s">
        <v>43</v>
      </c>
      <c r="G878" s="34">
        <v>1</v>
      </c>
      <c r="H878" s="34">
        <f t="shared" si="103"/>
        <v>192500.5041250909</v>
      </c>
      <c r="I878" s="35">
        <f t="shared" si="104"/>
        <v>192500.5041250909</v>
      </c>
      <c r="J878" s="34">
        <v>0</v>
      </c>
      <c r="K878" s="35">
        <v>0</v>
      </c>
      <c r="L878" s="35">
        <v>0</v>
      </c>
      <c r="M878" s="35">
        <v>0</v>
      </c>
      <c r="N878" s="39" t="s">
        <v>0</v>
      </c>
      <c r="O878" s="213">
        <v>3.1053999999999999</v>
      </c>
      <c r="Q878" s="34">
        <v>64473.18</v>
      </c>
      <c r="R878" s="304">
        <f t="shared" si="100"/>
        <v>46052.271428571432</v>
      </c>
      <c r="S878" s="304">
        <f t="shared" si="101"/>
        <v>46889.585454545457</v>
      </c>
      <c r="T878" s="301">
        <f t="shared" si="102"/>
        <v>46889.585454545457</v>
      </c>
    </row>
    <row r="879" spans="1:20" s="31" customFormat="1" outlineLevel="1" x14ac:dyDescent="0.25">
      <c r="A879" s="3" t="s">
        <v>53242</v>
      </c>
      <c r="B879" s="191" t="s">
        <v>1096</v>
      </c>
      <c r="C879" s="33" t="s">
        <v>53244</v>
      </c>
      <c r="D879" s="197"/>
      <c r="E879" s="32" t="s">
        <v>53895</v>
      </c>
      <c r="F879" s="57" t="s">
        <v>43</v>
      </c>
      <c r="G879" s="34">
        <v>1</v>
      </c>
      <c r="H879" s="34">
        <f t="shared" si="103"/>
        <v>23419.590196363635</v>
      </c>
      <c r="I879" s="35">
        <f t="shared" si="104"/>
        <v>23419.590196363635</v>
      </c>
      <c r="J879" s="34">
        <v>0</v>
      </c>
      <c r="K879" s="35">
        <v>0</v>
      </c>
      <c r="L879" s="35">
        <v>0</v>
      </c>
      <c r="M879" s="35">
        <v>0</v>
      </c>
      <c r="N879" s="39" t="s">
        <v>0</v>
      </c>
      <c r="O879" s="213">
        <v>3.1053999999999999</v>
      </c>
      <c r="Q879" s="34">
        <v>7843.8</v>
      </c>
      <c r="R879" s="304">
        <f t="shared" si="100"/>
        <v>5602.7142857142862</v>
      </c>
      <c r="S879" s="304">
        <f t="shared" si="101"/>
        <v>5704.5818181818186</v>
      </c>
      <c r="T879" s="301">
        <f t="shared" si="102"/>
        <v>5704.5818181818186</v>
      </c>
    </row>
    <row r="880" spans="1:20" s="31" customFormat="1" outlineLevel="1" x14ac:dyDescent="0.25">
      <c r="A880" s="3" t="s">
        <v>53242</v>
      </c>
      <c r="B880" s="191" t="s">
        <v>1097</v>
      </c>
      <c r="C880" s="33" t="s">
        <v>53244</v>
      </c>
      <c r="D880" s="197"/>
      <c r="E880" s="32" t="s">
        <v>53896</v>
      </c>
      <c r="F880" s="57" t="s">
        <v>43</v>
      </c>
      <c r="G880" s="34">
        <v>1</v>
      </c>
      <c r="H880" s="34">
        <f t="shared" si="103"/>
        <v>2751.3942938181813</v>
      </c>
      <c r="I880" s="35">
        <f t="shared" si="104"/>
        <v>2751.3942938181813</v>
      </c>
      <c r="J880" s="34">
        <v>0</v>
      </c>
      <c r="K880" s="35">
        <v>0</v>
      </c>
      <c r="L880" s="35">
        <v>0</v>
      </c>
      <c r="M880" s="35">
        <v>0</v>
      </c>
      <c r="N880" s="39" t="s">
        <v>0</v>
      </c>
      <c r="O880" s="213">
        <v>3.1053999999999999</v>
      </c>
      <c r="Q880" s="34">
        <v>921.51</v>
      </c>
      <c r="R880" s="304">
        <f t="shared" si="100"/>
        <v>658.22142857142865</v>
      </c>
      <c r="S880" s="304">
        <f t="shared" si="101"/>
        <v>670.18909090909085</v>
      </c>
      <c r="T880" s="301">
        <f t="shared" si="102"/>
        <v>670.18909090909085</v>
      </c>
    </row>
    <row r="881" spans="1:20" s="31" customFormat="1" outlineLevel="1" x14ac:dyDescent="0.25">
      <c r="A881" s="3" t="s">
        <v>53242</v>
      </c>
      <c r="B881" s="191" t="s">
        <v>1098</v>
      </c>
      <c r="C881" s="33" t="s">
        <v>53244</v>
      </c>
      <c r="D881" s="197"/>
      <c r="E881" s="32" t="s">
        <v>53897</v>
      </c>
      <c r="F881" s="57" t="s">
        <v>43</v>
      </c>
      <c r="G881" s="34">
        <v>1</v>
      </c>
      <c r="H881" s="34">
        <f t="shared" si="103"/>
        <v>1975.9961992727269</v>
      </c>
      <c r="I881" s="35">
        <f t="shared" si="104"/>
        <v>1975.9961992727269</v>
      </c>
      <c r="J881" s="34">
        <v>0</v>
      </c>
      <c r="K881" s="35">
        <v>0</v>
      </c>
      <c r="L881" s="35">
        <v>0</v>
      </c>
      <c r="M881" s="35">
        <v>0</v>
      </c>
      <c r="N881" s="39" t="s">
        <v>0</v>
      </c>
      <c r="O881" s="213">
        <v>3.1053999999999999</v>
      </c>
      <c r="Q881" s="34">
        <v>661.81</v>
      </c>
      <c r="R881" s="304">
        <f t="shared" si="100"/>
        <v>472.72142857142859</v>
      </c>
      <c r="S881" s="304">
        <f t="shared" si="101"/>
        <v>481.31636363636358</v>
      </c>
      <c r="T881" s="301">
        <f t="shared" si="102"/>
        <v>481.31636363636358</v>
      </c>
    </row>
    <row r="882" spans="1:20" s="31" customFormat="1" outlineLevel="1" x14ac:dyDescent="0.25">
      <c r="A882" s="3" t="s">
        <v>53242</v>
      </c>
      <c r="B882" s="191" t="s">
        <v>1099</v>
      </c>
      <c r="C882" s="33" t="s">
        <v>53244</v>
      </c>
      <c r="D882" s="197"/>
      <c r="E882" s="32" t="s">
        <v>53898</v>
      </c>
      <c r="F882" s="33" t="s">
        <v>83</v>
      </c>
      <c r="G882" s="34">
        <v>83.800000000000011</v>
      </c>
      <c r="H882" s="34">
        <f t="shared" si="103"/>
        <v>620.19904581818173</v>
      </c>
      <c r="I882" s="35">
        <f t="shared" si="104"/>
        <v>51972.680039563638</v>
      </c>
      <c r="J882" s="34">
        <v>0</v>
      </c>
      <c r="K882" s="35">
        <v>0</v>
      </c>
      <c r="L882" s="35">
        <v>0</v>
      </c>
      <c r="M882" s="35">
        <v>0</v>
      </c>
      <c r="N882" s="39" t="s">
        <v>0</v>
      </c>
      <c r="O882" s="213">
        <v>3.1053999999999999</v>
      </c>
      <c r="Q882" s="34">
        <v>207.72</v>
      </c>
      <c r="R882" s="304">
        <f t="shared" si="100"/>
        <v>148.37142857142857</v>
      </c>
      <c r="S882" s="304">
        <f t="shared" si="101"/>
        <v>151.0690909090909</v>
      </c>
      <c r="T882" s="301">
        <f t="shared" si="102"/>
        <v>151.0690909090909</v>
      </c>
    </row>
    <row r="883" spans="1:20" s="31" customFormat="1" outlineLevel="1" x14ac:dyDescent="0.25">
      <c r="A883" s="3" t="s">
        <v>53242</v>
      </c>
      <c r="B883" s="191" t="s">
        <v>1100</v>
      </c>
      <c r="C883" s="33" t="s">
        <v>53244</v>
      </c>
      <c r="D883" s="197"/>
      <c r="E883" s="32" t="s">
        <v>53899</v>
      </c>
      <c r="F883" s="57" t="s">
        <v>43</v>
      </c>
      <c r="G883" s="34">
        <v>70</v>
      </c>
      <c r="H883" s="34">
        <f t="shared" si="103"/>
        <v>3044.5646400000001</v>
      </c>
      <c r="I883" s="35">
        <f t="shared" si="104"/>
        <v>213119.52480000001</v>
      </c>
      <c r="J883" s="34">
        <v>0</v>
      </c>
      <c r="K883" s="35">
        <v>0</v>
      </c>
      <c r="L883" s="35">
        <v>0</v>
      </c>
      <c r="M883" s="35">
        <v>0</v>
      </c>
      <c r="N883" s="39" t="s">
        <v>0</v>
      </c>
      <c r="O883" s="213">
        <v>3.1053999999999999</v>
      </c>
      <c r="Q883" s="34">
        <v>1019.7</v>
      </c>
      <c r="R883" s="304">
        <f t="shared" si="100"/>
        <v>728.35714285714289</v>
      </c>
      <c r="S883" s="304">
        <f t="shared" si="101"/>
        <v>741.6</v>
      </c>
      <c r="T883" s="301">
        <f t="shared" si="102"/>
        <v>741.6</v>
      </c>
    </row>
    <row r="884" spans="1:20" s="31" customFormat="1" outlineLevel="1" x14ac:dyDescent="0.25">
      <c r="A884" s="3" t="s">
        <v>53242</v>
      </c>
      <c r="B884" s="191" t="s">
        <v>1101</v>
      </c>
      <c r="C884" s="33" t="s">
        <v>53244</v>
      </c>
      <c r="D884" s="197"/>
      <c r="E884" s="32" t="s">
        <v>53900</v>
      </c>
      <c r="F884" s="57" t="s">
        <v>43</v>
      </c>
      <c r="G884" s="34">
        <v>10.8</v>
      </c>
      <c r="H884" s="34">
        <f t="shared" si="103"/>
        <v>19538.389822545454</v>
      </c>
      <c r="I884" s="35">
        <f t="shared" si="104"/>
        <v>211014.61008349093</v>
      </c>
      <c r="J884" s="75">
        <v>0</v>
      </c>
      <c r="K884" s="47">
        <v>129078.01000000001</v>
      </c>
      <c r="L884" s="47">
        <v>0</v>
      </c>
      <c r="M884" s="47">
        <v>22.05</v>
      </c>
      <c r="N884" s="39" t="s">
        <v>0</v>
      </c>
      <c r="O884" s="213">
        <v>3.1053999999999999</v>
      </c>
      <c r="Q884" s="34">
        <v>6543.89</v>
      </c>
      <c r="R884" s="304">
        <f t="shared" si="100"/>
        <v>4674.2071428571435</v>
      </c>
      <c r="S884" s="304">
        <f t="shared" si="101"/>
        <v>4759.1927272727271</v>
      </c>
      <c r="T884" s="301">
        <f t="shared" si="102"/>
        <v>4759.1927272727271</v>
      </c>
    </row>
    <row r="885" spans="1:20" s="31" customFormat="1" outlineLevel="1" x14ac:dyDescent="0.25">
      <c r="A885" s="3" t="s">
        <v>53242</v>
      </c>
      <c r="B885" s="191" t="s">
        <v>1102</v>
      </c>
      <c r="C885" s="33" t="s">
        <v>53244</v>
      </c>
      <c r="D885" s="197"/>
      <c r="E885" s="32" t="s">
        <v>53901</v>
      </c>
      <c r="F885" s="57" t="s">
        <v>43</v>
      </c>
      <c r="G885" s="225">
        <v>13</v>
      </c>
      <c r="H885" s="34">
        <f t="shared" si="103"/>
        <v>19407.673886545454</v>
      </c>
      <c r="I885" s="35">
        <f t="shared" si="104"/>
        <v>252299.76052509091</v>
      </c>
      <c r="J885" s="34">
        <v>0</v>
      </c>
      <c r="K885" s="35">
        <v>0</v>
      </c>
      <c r="L885" s="35">
        <v>0</v>
      </c>
      <c r="M885" s="35">
        <v>0</v>
      </c>
      <c r="N885" s="39" t="s">
        <v>0</v>
      </c>
      <c r="O885" s="213">
        <v>3.1053999999999999</v>
      </c>
      <c r="Q885" s="34">
        <v>6500.11</v>
      </c>
      <c r="R885" s="304">
        <f t="shared" si="100"/>
        <v>4642.9357142857143</v>
      </c>
      <c r="S885" s="304">
        <f t="shared" si="101"/>
        <v>4727.352727272727</v>
      </c>
      <c r="T885" s="301">
        <f t="shared" si="102"/>
        <v>4727.352727272727</v>
      </c>
    </row>
    <row r="886" spans="1:20" s="31" customFormat="1" outlineLevel="1" x14ac:dyDescent="0.25">
      <c r="A886" s="3" t="s">
        <v>53242</v>
      </c>
      <c r="B886" s="191" t="s">
        <v>1103</v>
      </c>
      <c r="C886" s="224" t="s">
        <v>53244</v>
      </c>
      <c r="D886" s="231"/>
      <c r="E886" s="79" t="s">
        <v>1220</v>
      </c>
      <c r="F886" s="243" t="s">
        <v>283</v>
      </c>
      <c r="G886" s="225">
        <v>12</v>
      </c>
      <c r="H886" s="225">
        <f t="shared" ref="H886:H933" si="105">T886+(T886*O886)</f>
        <v>1023.2149672727272</v>
      </c>
      <c r="I886" s="35">
        <f t="shared" ref="I886:I932" si="106">G886*H886</f>
        <v>12278.579607272726</v>
      </c>
      <c r="J886" s="34">
        <v>0</v>
      </c>
      <c r="K886" s="35">
        <v>0</v>
      </c>
      <c r="L886" s="35">
        <v>0</v>
      </c>
      <c r="M886" s="35">
        <v>0</v>
      </c>
      <c r="N886" s="39" t="s">
        <v>0</v>
      </c>
      <c r="O886" s="213">
        <f>VLOOKUP(N886,'Reajuste Atual'!$L$19:$M$25,2,FALSE)</f>
        <v>3.1053999999999999</v>
      </c>
      <c r="Q886" s="34">
        <v>342.7</v>
      </c>
      <c r="R886" s="304">
        <f t="shared" si="100"/>
        <v>244.78571428571431</v>
      </c>
      <c r="S886" s="304">
        <f t="shared" si="101"/>
        <v>249.23636363636362</v>
      </c>
      <c r="T886" s="301">
        <f t="shared" si="102"/>
        <v>249.23636363636362</v>
      </c>
    </row>
    <row r="887" spans="1:20" s="31" customFormat="1" outlineLevel="1" x14ac:dyDescent="0.25">
      <c r="A887" s="3" t="s">
        <v>53242</v>
      </c>
      <c r="B887" s="191" t="s">
        <v>1104</v>
      </c>
      <c r="C887" s="224" t="s">
        <v>53244</v>
      </c>
      <c r="D887" s="231"/>
      <c r="E887" s="79" t="s">
        <v>1227</v>
      </c>
      <c r="F887" s="224" t="s">
        <v>283</v>
      </c>
      <c r="G887" s="225">
        <v>8</v>
      </c>
      <c r="H887" s="225">
        <f t="shared" si="105"/>
        <v>64345.979435636364</v>
      </c>
      <c r="I887" s="35">
        <f t="shared" si="106"/>
        <v>514767.83548509091</v>
      </c>
      <c r="J887" s="75">
        <v>0</v>
      </c>
      <c r="K887" s="47">
        <v>135273.31</v>
      </c>
      <c r="L887" s="47">
        <v>0</v>
      </c>
      <c r="M887" s="47">
        <v>8157.86</v>
      </c>
      <c r="N887" s="39" t="s">
        <v>0</v>
      </c>
      <c r="O887" s="213">
        <f>VLOOKUP(N887,'Reajuste Atual'!$L$19:$M$25,2,FALSE)</f>
        <v>3.1053999999999999</v>
      </c>
      <c r="Q887" s="34">
        <v>21551.06</v>
      </c>
      <c r="R887" s="304">
        <f t="shared" si="100"/>
        <v>15393.614285714288</v>
      </c>
      <c r="S887" s="304">
        <f t="shared" si="101"/>
        <v>15673.498181818182</v>
      </c>
      <c r="T887" s="301">
        <f t="shared" si="102"/>
        <v>15673.498181818182</v>
      </c>
    </row>
    <row r="888" spans="1:20" s="31" customFormat="1" outlineLevel="1" x14ac:dyDescent="0.25">
      <c r="A888" s="3" t="s">
        <v>53242</v>
      </c>
      <c r="B888" s="191" t="s">
        <v>1105</v>
      </c>
      <c r="C888" s="224" t="s">
        <v>53244</v>
      </c>
      <c r="D888" s="231"/>
      <c r="E888" s="79" t="s">
        <v>1238</v>
      </c>
      <c r="F888" s="224" t="s">
        <v>283</v>
      </c>
      <c r="G888" s="225">
        <v>48</v>
      </c>
      <c r="H888" s="225">
        <f t="shared" si="105"/>
        <v>1024.0808334545454</v>
      </c>
      <c r="I888" s="35">
        <f t="shared" si="106"/>
        <v>49155.880005818181</v>
      </c>
      <c r="J888" s="34">
        <v>0</v>
      </c>
      <c r="K888" s="35">
        <v>0</v>
      </c>
      <c r="L888" s="35">
        <v>0</v>
      </c>
      <c r="M888" s="35">
        <v>0</v>
      </c>
      <c r="N888" s="39" t="s">
        <v>0</v>
      </c>
      <c r="O888" s="213">
        <f>VLOOKUP(N888,'Reajuste Atual'!$L$19:$M$25,2,FALSE)</f>
        <v>3.1053999999999999</v>
      </c>
      <c r="Q888" s="34">
        <v>342.99</v>
      </c>
      <c r="R888" s="304">
        <f t="shared" si="100"/>
        <v>244.99285714285716</v>
      </c>
      <c r="S888" s="304">
        <f t="shared" si="101"/>
        <v>249.44727272727275</v>
      </c>
      <c r="T888" s="301">
        <f t="shared" si="102"/>
        <v>249.44727272727275</v>
      </c>
    </row>
    <row r="889" spans="1:20" s="31" customFormat="1" outlineLevel="1" x14ac:dyDescent="0.25">
      <c r="A889" s="3" t="s">
        <v>53242</v>
      </c>
      <c r="B889" s="191" t="s">
        <v>1106</v>
      </c>
      <c r="C889" s="224" t="s">
        <v>53244</v>
      </c>
      <c r="D889" s="231"/>
      <c r="E889" s="79" t="s">
        <v>1240</v>
      </c>
      <c r="F889" s="224" t="s">
        <v>283</v>
      </c>
      <c r="G889" s="225">
        <v>48</v>
      </c>
      <c r="H889" s="225">
        <f t="shared" si="105"/>
        <v>51.145819636363626</v>
      </c>
      <c r="I889" s="35">
        <f t="shared" si="106"/>
        <v>2454.9993425454541</v>
      </c>
      <c r="J889" s="34">
        <v>0</v>
      </c>
      <c r="K889" s="35">
        <v>0</v>
      </c>
      <c r="L889" s="35">
        <v>0</v>
      </c>
      <c r="M889" s="35">
        <v>0</v>
      </c>
      <c r="N889" s="39" t="s">
        <v>0</v>
      </c>
      <c r="O889" s="213">
        <f>VLOOKUP(N889,'Reajuste Atual'!$L$19:$M$25,2,FALSE)</f>
        <v>3.1053999999999999</v>
      </c>
      <c r="Q889" s="34">
        <v>17.13</v>
      </c>
      <c r="R889" s="304">
        <f t="shared" si="100"/>
        <v>12.235714285714286</v>
      </c>
      <c r="S889" s="304">
        <f t="shared" si="101"/>
        <v>12.458181818181817</v>
      </c>
      <c r="T889" s="301">
        <f t="shared" si="102"/>
        <v>12.458181818181817</v>
      </c>
    </row>
    <row r="890" spans="1:20" s="31" customFormat="1" outlineLevel="1" x14ac:dyDescent="0.25">
      <c r="A890" s="3" t="s">
        <v>53242</v>
      </c>
      <c r="B890" s="191" t="s">
        <v>1107</v>
      </c>
      <c r="C890" s="224" t="s">
        <v>53244</v>
      </c>
      <c r="D890" s="231"/>
      <c r="E890" s="79" t="s">
        <v>1242</v>
      </c>
      <c r="F890" s="224" t="s">
        <v>283</v>
      </c>
      <c r="G890" s="225">
        <v>36</v>
      </c>
      <c r="H890" s="225">
        <f t="shared" si="105"/>
        <v>2218.8567345454549</v>
      </c>
      <c r="I890" s="35">
        <f t="shared" si="106"/>
        <v>79878.842443636371</v>
      </c>
      <c r="J890" s="34">
        <v>0</v>
      </c>
      <c r="K890" s="35">
        <v>0</v>
      </c>
      <c r="L890" s="35">
        <v>0</v>
      </c>
      <c r="M890" s="35">
        <v>0</v>
      </c>
      <c r="N890" s="39" t="s">
        <v>0</v>
      </c>
      <c r="O890" s="213">
        <f>VLOOKUP(N890,'Reajuste Atual'!$L$19:$M$25,2,FALSE)</f>
        <v>3.1053999999999999</v>
      </c>
      <c r="Q890" s="34">
        <v>743.15</v>
      </c>
      <c r="R890" s="304">
        <f t="shared" si="100"/>
        <v>530.82142857142856</v>
      </c>
      <c r="S890" s="304">
        <f t="shared" si="101"/>
        <v>540.4727272727273</v>
      </c>
      <c r="T890" s="301">
        <f t="shared" si="102"/>
        <v>540.4727272727273</v>
      </c>
    </row>
    <row r="891" spans="1:20" s="31" customFormat="1" outlineLevel="1" x14ac:dyDescent="0.25">
      <c r="A891" s="3" t="s">
        <v>53242</v>
      </c>
      <c r="B891" s="191" t="s">
        <v>1108</v>
      </c>
      <c r="C891" s="224" t="s">
        <v>53244</v>
      </c>
      <c r="D891" s="231"/>
      <c r="E891" s="79" t="s">
        <v>1244</v>
      </c>
      <c r="F891" s="224" t="s">
        <v>283</v>
      </c>
      <c r="G891" s="225">
        <v>8</v>
      </c>
      <c r="H891" s="225">
        <f t="shared" si="105"/>
        <v>2730.8523650909087</v>
      </c>
      <c r="I891" s="35">
        <f t="shared" si="106"/>
        <v>21846.81892072727</v>
      </c>
      <c r="J891" s="34">
        <v>0</v>
      </c>
      <c r="K891" s="35">
        <v>0</v>
      </c>
      <c r="L891" s="35">
        <v>0</v>
      </c>
      <c r="M891" s="35">
        <v>0</v>
      </c>
      <c r="N891" s="39" t="s">
        <v>0</v>
      </c>
      <c r="O891" s="213">
        <f>VLOOKUP(N891,'Reajuste Atual'!$L$19:$M$25,2,FALSE)</f>
        <v>3.1053999999999999</v>
      </c>
      <c r="Q891" s="34">
        <v>914.63</v>
      </c>
      <c r="R891" s="304">
        <f t="shared" si="100"/>
        <v>653.30714285714294</v>
      </c>
      <c r="S891" s="304">
        <f t="shared" si="101"/>
        <v>665.18545454545449</v>
      </c>
      <c r="T891" s="301">
        <f t="shared" si="102"/>
        <v>665.18545454545449</v>
      </c>
    </row>
    <row r="892" spans="1:20" s="31" customFormat="1" outlineLevel="1" x14ac:dyDescent="0.25">
      <c r="A892" s="3" t="s">
        <v>53242</v>
      </c>
      <c r="B892" s="191" t="s">
        <v>1109</v>
      </c>
      <c r="C892" s="224" t="s">
        <v>53244</v>
      </c>
      <c r="D892" s="231"/>
      <c r="E892" s="79" t="s">
        <v>1246</v>
      </c>
      <c r="F892" s="224" t="s">
        <v>283</v>
      </c>
      <c r="G892" s="225">
        <v>4</v>
      </c>
      <c r="H892" s="225">
        <f t="shared" si="105"/>
        <v>2730.8523650909087</v>
      </c>
      <c r="I892" s="35">
        <f t="shared" si="106"/>
        <v>10923.409460363635</v>
      </c>
      <c r="J892" s="75">
        <v>0</v>
      </c>
      <c r="K892" s="47">
        <v>46793.719999999994</v>
      </c>
      <c r="L892" s="47">
        <v>0</v>
      </c>
      <c r="M892" s="47">
        <v>0</v>
      </c>
      <c r="N892" s="39" t="s">
        <v>0</v>
      </c>
      <c r="O892" s="213">
        <f>VLOOKUP(N892,'Reajuste Atual'!$L$19:$M$25,2,FALSE)</f>
        <v>3.1053999999999999</v>
      </c>
      <c r="Q892" s="34">
        <v>914.63</v>
      </c>
      <c r="R892" s="304">
        <f t="shared" si="100"/>
        <v>653.30714285714294</v>
      </c>
      <c r="S892" s="304">
        <f t="shared" si="101"/>
        <v>665.18545454545449</v>
      </c>
      <c r="T892" s="301">
        <f t="shared" si="102"/>
        <v>665.18545454545449</v>
      </c>
    </row>
    <row r="893" spans="1:20" s="31" customFormat="1" outlineLevel="1" x14ac:dyDescent="0.25">
      <c r="A893" s="3" t="s">
        <v>53242</v>
      </c>
      <c r="B893" s="191" t="s">
        <v>1110</v>
      </c>
      <c r="C893" s="224" t="s">
        <v>53244</v>
      </c>
      <c r="D893" s="231"/>
      <c r="E893" s="79" t="s">
        <v>1248</v>
      </c>
      <c r="F893" s="224" t="s">
        <v>283</v>
      </c>
      <c r="G893" s="225">
        <v>10.56</v>
      </c>
      <c r="H893" s="225">
        <f t="shared" si="105"/>
        <v>1357.7677454545455</v>
      </c>
      <c r="I893" s="35">
        <f t="shared" si="106"/>
        <v>14338.027392000002</v>
      </c>
      <c r="J893" s="75">
        <v>0</v>
      </c>
      <c r="K893" s="61">
        <v>46959.54</v>
      </c>
      <c r="L893" s="61">
        <v>0</v>
      </c>
      <c r="M893" s="61">
        <v>709.36999999999989</v>
      </c>
      <c r="N893" s="39" t="s">
        <v>0</v>
      </c>
      <c r="O893" s="213">
        <f>VLOOKUP(N893,'Reajuste Atual'!$L$19:$M$25,2,FALSE)</f>
        <v>3.1053999999999999</v>
      </c>
      <c r="Q893" s="34">
        <v>454.75</v>
      </c>
      <c r="R893" s="304">
        <f t="shared" si="100"/>
        <v>324.82142857142861</v>
      </c>
      <c r="S893" s="304">
        <f t="shared" si="101"/>
        <v>330.72727272727275</v>
      </c>
      <c r="T893" s="301">
        <f t="shared" si="102"/>
        <v>330.72727272727275</v>
      </c>
    </row>
    <row r="894" spans="1:20" s="31" customFormat="1" outlineLevel="1" x14ac:dyDescent="0.25">
      <c r="A894" s="3" t="s">
        <v>53242</v>
      </c>
      <c r="B894" s="191" t="s">
        <v>1111</v>
      </c>
      <c r="C894" s="224" t="s">
        <v>53244</v>
      </c>
      <c r="D894" s="231"/>
      <c r="E894" s="79" t="s">
        <v>1250</v>
      </c>
      <c r="F894" s="224" t="s">
        <v>283</v>
      </c>
      <c r="G894" s="225">
        <v>16</v>
      </c>
      <c r="H894" s="225">
        <f t="shared" si="105"/>
        <v>102.41106909090907</v>
      </c>
      <c r="I894" s="35">
        <f t="shared" si="106"/>
        <v>1638.5771054545451</v>
      </c>
      <c r="J894" s="75">
        <v>0</v>
      </c>
      <c r="K894" s="47">
        <v>0</v>
      </c>
      <c r="L894" s="47">
        <v>0</v>
      </c>
      <c r="M894" s="47">
        <v>0</v>
      </c>
      <c r="N894" s="39" t="s">
        <v>0</v>
      </c>
      <c r="O894" s="213">
        <f>VLOOKUP(N894,'Reajuste Atual'!$L$19:$M$25,2,FALSE)</f>
        <v>3.1053999999999999</v>
      </c>
      <c r="Q894" s="34">
        <v>34.299999999999997</v>
      </c>
      <c r="R894" s="304">
        <f t="shared" si="100"/>
        <v>24.5</v>
      </c>
      <c r="S894" s="304">
        <f t="shared" si="101"/>
        <v>24.945454545454542</v>
      </c>
      <c r="T894" s="301">
        <f t="shared" si="102"/>
        <v>24.945454545454542</v>
      </c>
    </row>
    <row r="895" spans="1:20" s="31" customFormat="1" outlineLevel="1" x14ac:dyDescent="0.25">
      <c r="A895" s="3" t="s">
        <v>53242</v>
      </c>
      <c r="B895" s="191" t="s">
        <v>1112</v>
      </c>
      <c r="C895" s="224" t="s">
        <v>53244</v>
      </c>
      <c r="D895" s="231"/>
      <c r="E895" s="79" t="s">
        <v>1252</v>
      </c>
      <c r="F895" s="224" t="s">
        <v>283</v>
      </c>
      <c r="G895" s="225">
        <v>24</v>
      </c>
      <c r="H895" s="225">
        <f t="shared" si="105"/>
        <v>5.6729163636363635</v>
      </c>
      <c r="I895" s="35">
        <f t="shared" si="106"/>
        <v>136.14999272727272</v>
      </c>
      <c r="J895" s="34">
        <v>0</v>
      </c>
      <c r="K895" s="35">
        <v>0</v>
      </c>
      <c r="L895" s="35">
        <v>0</v>
      </c>
      <c r="M895" s="35">
        <v>0</v>
      </c>
      <c r="N895" s="39" t="s">
        <v>0</v>
      </c>
      <c r="O895" s="213">
        <f>VLOOKUP(N895,'Reajuste Atual'!$L$19:$M$25,2,FALSE)</f>
        <v>3.1053999999999999</v>
      </c>
      <c r="Q895" s="34">
        <v>1.9</v>
      </c>
      <c r="R895" s="304">
        <f t="shared" si="100"/>
        <v>1.3571428571428572</v>
      </c>
      <c r="S895" s="304">
        <f t="shared" si="101"/>
        <v>1.3818181818181818</v>
      </c>
      <c r="T895" s="301">
        <f t="shared" si="102"/>
        <v>1.3818181818181818</v>
      </c>
    </row>
    <row r="896" spans="1:20" s="31" customFormat="1" outlineLevel="1" x14ac:dyDescent="0.25">
      <c r="A896" s="3" t="s">
        <v>53242</v>
      </c>
      <c r="B896" s="191" t="s">
        <v>1113</v>
      </c>
      <c r="C896" s="224" t="s">
        <v>53244</v>
      </c>
      <c r="D896" s="231"/>
      <c r="E896" s="79" t="s">
        <v>1254</v>
      </c>
      <c r="F896" s="224" t="s">
        <v>283</v>
      </c>
      <c r="G896" s="225">
        <v>96</v>
      </c>
      <c r="H896" s="225">
        <f t="shared" si="105"/>
        <v>5.1056247272727271</v>
      </c>
      <c r="I896" s="35">
        <f t="shared" si="106"/>
        <v>490.13997381818183</v>
      </c>
      <c r="J896" s="34">
        <v>0</v>
      </c>
      <c r="K896" s="35">
        <v>0</v>
      </c>
      <c r="L896" s="35">
        <v>0</v>
      </c>
      <c r="M896" s="35">
        <v>0</v>
      </c>
      <c r="N896" s="39" t="s">
        <v>0</v>
      </c>
      <c r="O896" s="213">
        <f>VLOOKUP(N896,'Reajuste Atual'!$L$19:$M$25,2,FALSE)</f>
        <v>3.1053999999999999</v>
      </c>
      <c r="Q896" s="34">
        <v>1.71</v>
      </c>
      <c r="R896" s="304">
        <f t="shared" si="100"/>
        <v>1.2214285714285715</v>
      </c>
      <c r="S896" s="304">
        <f t="shared" si="101"/>
        <v>1.2436363636363637</v>
      </c>
      <c r="T896" s="301">
        <f t="shared" si="102"/>
        <v>1.2436363636363637</v>
      </c>
    </row>
    <row r="897" spans="1:20" s="31" customFormat="1" outlineLevel="1" x14ac:dyDescent="0.25">
      <c r="A897" s="3" t="s">
        <v>53242</v>
      </c>
      <c r="B897" s="191" t="s">
        <v>1114</v>
      </c>
      <c r="C897" s="224" t="s">
        <v>53244</v>
      </c>
      <c r="D897" s="231"/>
      <c r="E897" s="79" t="s">
        <v>1256</v>
      </c>
      <c r="F897" s="224" t="s">
        <v>283</v>
      </c>
      <c r="G897" s="225">
        <v>24</v>
      </c>
      <c r="H897" s="225">
        <f t="shared" si="105"/>
        <v>6.8074996363636355</v>
      </c>
      <c r="I897" s="35">
        <f t="shared" si="106"/>
        <v>163.37999127272724</v>
      </c>
      <c r="J897" s="34">
        <v>0</v>
      </c>
      <c r="K897" s="35">
        <v>0</v>
      </c>
      <c r="L897" s="35">
        <v>0</v>
      </c>
      <c r="M897" s="35">
        <v>0</v>
      </c>
      <c r="N897" s="39" t="s">
        <v>0</v>
      </c>
      <c r="O897" s="213">
        <f>VLOOKUP(N897,'Reajuste Atual'!$L$19:$M$25,2,FALSE)</f>
        <v>3.1053999999999999</v>
      </c>
      <c r="Q897" s="34">
        <v>2.2799999999999998</v>
      </c>
      <c r="R897" s="304">
        <f t="shared" ref="R897:R960" si="107">Q897/($R$16+1)</f>
        <v>1.6285714285714286</v>
      </c>
      <c r="S897" s="304">
        <f t="shared" ref="S897:S960" si="108">Q897/($S$16+1)</f>
        <v>1.658181818181818</v>
      </c>
      <c r="T897" s="301">
        <f t="shared" ref="T897:T960" si="109">IF(A897="S",R897,S897)</f>
        <v>1.658181818181818</v>
      </c>
    </row>
    <row r="898" spans="1:20" s="31" customFormat="1" outlineLevel="1" x14ac:dyDescent="0.25">
      <c r="A898" s="3" t="s">
        <v>53242</v>
      </c>
      <c r="B898" s="191" t="s">
        <v>1115</v>
      </c>
      <c r="C898" s="224" t="s">
        <v>53244</v>
      </c>
      <c r="D898" s="231"/>
      <c r="E898" s="79" t="s">
        <v>322</v>
      </c>
      <c r="F898" s="224" t="s">
        <v>283</v>
      </c>
      <c r="G898" s="225">
        <v>72</v>
      </c>
      <c r="H898" s="225">
        <f t="shared" si="105"/>
        <v>51.145819636363626</v>
      </c>
      <c r="I898" s="35">
        <f t="shared" si="106"/>
        <v>3682.4990138181811</v>
      </c>
      <c r="J898" s="34">
        <v>0</v>
      </c>
      <c r="K898" s="35">
        <v>0</v>
      </c>
      <c r="L898" s="35">
        <v>0</v>
      </c>
      <c r="M898" s="35">
        <v>0</v>
      </c>
      <c r="N898" s="39" t="s">
        <v>0</v>
      </c>
      <c r="O898" s="213">
        <f>VLOOKUP(N898,'Reajuste Atual'!$L$19:$M$25,2,FALSE)</f>
        <v>3.1053999999999999</v>
      </c>
      <c r="Q898" s="34">
        <v>17.13</v>
      </c>
      <c r="R898" s="304">
        <f t="shared" si="107"/>
        <v>12.235714285714286</v>
      </c>
      <c r="S898" s="304">
        <f t="shared" si="108"/>
        <v>12.458181818181817</v>
      </c>
      <c r="T898" s="301">
        <f t="shared" si="109"/>
        <v>12.458181818181817</v>
      </c>
    </row>
    <row r="899" spans="1:20" s="31" customFormat="1" outlineLevel="1" x14ac:dyDescent="0.25">
      <c r="A899" s="3" t="s">
        <v>53242</v>
      </c>
      <c r="B899" s="191" t="s">
        <v>1116</v>
      </c>
      <c r="C899" s="224" t="s">
        <v>53244</v>
      </c>
      <c r="D899" s="231"/>
      <c r="E899" s="79" t="s">
        <v>1259</v>
      </c>
      <c r="F899" s="224" t="s">
        <v>283</v>
      </c>
      <c r="G899" s="225">
        <v>60</v>
      </c>
      <c r="H899" s="225">
        <f t="shared" si="105"/>
        <v>88.676639999999992</v>
      </c>
      <c r="I899" s="35">
        <f t="shared" si="106"/>
        <v>5320.5983999999999</v>
      </c>
      <c r="J899" s="34">
        <v>0</v>
      </c>
      <c r="K899" s="35">
        <v>0</v>
      </c>
      <c r="L899" s="35">
        <v>0</v>
      </c>
      <c r="M899" s="35">
        <v>0</v>
      </c>
      <c r="N899" s="39" t="s">
        <v>0</v>
      </c>
      <c r="O899" s="213">
        <f>VLOOKUP(N899,'Reajuste Atual'!$L$19:$M$25,2,FALSE)</f>
        <v>3.1053999999999999</v>
      </c>
      <c r="Q899" s="34">
        <v>29.7</v>
      </c>
      <c r="R899" s="304">
        <f t="shared" si="107"/>
        <v>21.214285714285715</v>
      </c>
      <c r="S899" s="304">
        <f t="shared" si="108"/>
        <v>21.599999999999998</v>
      </c>
      <c r="T899" s="301">
        <f t="shared" si="109"/>
        <v>21.599999999999998</v>
      </c>
    </row>
    <row r="900" spans="1:20" s="31" customFormat="1" outlineLevel="1" x14ac:dyDescent="0.25">
      <c r="A900" s="3" t="s">
        <v>53242</v>
      </c>
      <c r="B900" s="191" t="s">
        <v>1117</v>
      </c>
      <c r="C900" s="224" t="s">
        <v>53244</v>
      </c>
      <c r="D900" s="231"/>
      <c r="E900" s="79" t="s">
        <v>1261</v>
      </c>
      <c r="F900" s="224" t="s">
        <v>283</v>
      </c>
      <c r="G900" s="225">
        <v>120</v>
      </c>
      <c r="H900" s="225">
        <f t="shared" si="105"/>
        <v>284.21310981818181</v>
      </c>
      <c r="I900" s="35">
        <f t="shared" si="106"/>
        <v>34105.573178181818</v>
      </c>
      <c r="J900" s="34">
        <v>0</v>
      </c>
      <c r="K900" s="35">
        <v>0</v>
      </c>
      <c r="L900" s="35">
        <v>0</v>
      </c>
      <c r="M900" s="35">
        <v>0</v>
      </c>
      <c r="N900" s="39" t="s">
        <v>0</v>
      </c>
      <c r="O900" s="213">
        <f>VLOOKUP(N900,'Reajuste Atual'!$L$19:$M$25,2,FALSE)</f>
        <v>3.1053999999999999</v>
      </c>
      <c r="Q900" s="34">
        <v>95.19</v>
      </c>
      <c r="R900" s="304">
        <f t="shared" si="107"/>
        <v>67.992857142857147</v>
      </c>
      <c r="S900" s="304">
        <f t="shared" si="108"/>
        <v>69.229090909090914</v>
      </c>
      <c r="T900" s="301">
        <f t="shared" si="109"/>
        <v>69.229090909090914</v>
      </c>
    </row>
    <row r="901" spans="1:20" s="31" customFormat="1" outlineLevel="1" x14ac:dyDescent="0.25">
      <c r="A901" s="3" t="s">
        <v>53242</v>
      </c>
      <c r="B901" s="191" t="s">
        <v>1118</v>
      </c>
      <c r="C901" s="224" t="s">
        <v>53244</v>
      </c>
      <c r="D901" s="231"/>
      <c r="E901" s="79" t="s">
        <v>1263</v>
      </c>
      <c r="F901" s="224" t="s">
        <v>283</v>
      </c>
      <c r="G901" s="225">
        <v>72</v>
      </c>
      <c r="H901" s="225">
        <f t="shared" si="105"/>
        <v>284.21310981818181</v>
      </c>
      <c r="I901" s="35">
        <f t="shared" si="106"/>
        <v>20463.343906909089</v>
      </c>
      <c r="J901" s="34">
        <v>0</v>
      </c>
      <c r="K901" s="35">
        <v>0</v>
      </c>
      <c r="L901" s="35">
        <v>0</v>
      </c>
      <c r="M901" s="35">
        <v>0</v>
      </c>
      <c r="N901" s="39" t="s">
        <v>0</v>
      </c>
      <c r="O901" s="213">
        <f>VLOOKUP(N901,'Reajuste Atual'!$L$19:$M$25,2,FALSE)</f>
        <v>3.1053999999999999</v>
      </c>
      <c r="Q901" s="34">
        <v>95.19</v>
      </c>
      <c r="R901" s="304">
        <f t="shared" si="107"/>
        <v>67.992857142857147</v>
      </c>
      <c r="S901" s="304">
        <f t="shared" si="108"/>
        <v>69.229090909090914</v>
      </c>
      <c r="T901" s="301">
        <f t="shared" si="109"/>
        <v>69.229090909090914</v>
      </c>
    </row>
    <row r="902" spans="1:20" s="31" customFormat="1" outlineLevel="1" x14ac:dyDescent="0.25">
      <c r="A902" s="3" t="s">
        <v>53242</v>
      </c>
      <c r="B902" s="191" t="s">
        <v>1119</v>
      </c>
      <c r="C902" s="224" t="s">
        <v>53244</v>
      </c>
      <c r="D902" s="231"/>
      <c r="E902" s="79" t="s">
        <v>1265</v>
      </c>
      <c r="F902" s="224" t="s">
        <v>283</v>
      </c>
      <c r="G902" s="225">
        <v>24</v>
      </c>
      <c r="H902" s="225">
        <f t="shared" si="105"/>
        <v>568.42621963636361</v>
      </c>
      <c r="I902" s="35">
        <f t="shared" si="106"/>
        <v>13642.229271272727</v>
      </c>
      <c r="J902" s="34">
        <v>0</v>
      </c>
      <c r="K902" s="35">
        <v>0</v>
      </c>
      <c r="L902" s="35">
        <v>0</v>
      </c>
      <c r="M902" s="35">
        <v>0</v>
      </c>
      <c r="N902" s="39" t="s">
        <v>0</v>
      </c>
      <c r="O902" s="213">
        <f>VLOOKUP(N902,'Reajuste Atual'!$L$19:$M$25,2,FALSE)</f>
        <v>3.1053999999999999</v>
      </c>
      <c r="Q902" s="34">
        <v>190.38</v>
      </c>
      <c r="R902" s="304">
        <f t="shared" si="107"/>
        <v>135.98571428571429</v>
      </c>
      <c r="S902" s="304">
        <f t="shared" si="108"/>
        <v>138.45818181818183</v>
      </c>
      <c r="T902" s="301">
        <f t="shared" si="109"/>
        <v>138.45818181818183</v>
      </c>
    </row>
    <row r="903" spans="1:20" s="31" customFormat="1" outlineLevel="1" x14ac:dyDescent="0.25">
      <c r="A903" s="3" t="s">
        <v>53242</v>
      </c>
      <c r="B903" s="191" t="s">
        <v>1120</v>
      </c>
      <c r="C903" s="224" t="s">
        <v>53244</v>
      </c>
      <c r="D903" s="231"/>
      <c r="E903" s="79" t="s">
        <v>1267</v>
      </c>
      <c r="F903" s="224" t="s">
        <v>283</v>
      </c>
      <c r="G903" s="225">
        <v>72</v>
      </c>
      <c r="H903" s="225">
        <f t="shared" si="105"/>
        <v>25.557981090909092</v>
      </c>
      <c r="I903" s="35">
        <f t="shared" si="106"/>
        <v>1840.1746385454546</v>
      </c>
      <c r="J903" s="34">
        <v>0</v>
      </c>
      <c r="K903" s="35">
        <v>0</v>
      </c>
      <c r="L903" s="35">
        <v>0</v>
      </c>
      <c r="M903" s="35">
        <v>0</v>
      </c>
      <c r="N903" s="39" t="s">
        <v>0</v>
      </c>
      <c r="O903" s="213">
        <f>VLOOKUP(N903,'Reajuste Atual'!$L$19:$M$25,2,FALSE)</f>
        <v>3.1053999999999999</v>
      </c>
      <c r="Q903" s="34">
        <v>8.56</v>
      </c>
      <c r="R903" s="304">
        <f t="shared" si="107"/>
        <v>6.1142857142857148</v>
      </c>
      <c r="S903" s="304">
        <f t="shared" si="108"/>
        <v>6.2254545454545456</v>
      </c>
      <c r="T903" s="301">
        <f t="shared" si="109"/>
        <v>6.2254545454545456</v>
      </c>
    </row>
    <row r="904" spans="1:20" s="31" customFormat="1" outlineLevel="1" x14ac:dyDescent="0.25">
      <c r="A904" s="3" t="s">
        <v>53242</v>
      </c>
      <c r="B904" s="191" t="s">
        <v>1121</v>
      </c>
      <c r="C904" s="224" t="s">
        <v>53244</v>
      </c>
      <c r="D904" s="231"/>
      <c r="E904" s="79" t="s">
        <v>1269</v>
      </c>
      <c r="F904" s="224" t="s">
        <v>283</v>
      </c>
      <c r="G904" s="225">
        <v>72</v>
      </c>
      <c r="H904" s="225">
        <f t="shared" si="105"/>
        <v>38.635546181818178</v>
      </c>
      <c r="I904" s="35">
        <f t="shared" si="106"/>
        <v>2781.759325090909</v>
      </c>
      <c r="J904" s="34">
        <v>0</v>
      </c>
      <c r="K904" s="35">
        <v>0</v>
      </c>
      <c r="L904" s="35">
        <v>0</v>
      </c>
      <c r="M904" s="35">
        <v>0</v>
      </c>
      <c r="N904" s="39" t="s">
        <v>0</v>
      </c>
      <c r="O904" s="213">
        <f>VLOOKUP(N904,'Reajuste Atual'!$L$19:$M$25,2,FALSE)</f>
        <v>3.1053999999999999</v>
      </c>
      <c r="Q904" s="34">
        <v>12.94</v>
      </c>
      <c r="R904" s="304">
        <f t="shared" si="107"/>
        <v>9.2428571428571438</v>
      </c>
      <c r="S904" s="304">
        <f t="shared" si="108"/>
        <v>9.4109090909090902</v>
      </c>
      <c r="T904" s="301">
        <f t="shared" si="109"/>
        <v>9.4109090909090902</v>
      </c>
    </row>
    <row r="905" spans="1:20" s="31" customFormat="1" outlineLevel="1" x14ac:dyDescent="0.25">
      <c r="A905" s="3" t="s">
        <v>53242</v>
      </c>
      <c r="B905" s="191" t="s">
        <v>1122</v>
      </c>
      <c r="C905" s="224" t="s">
        <v>53244</v>
      </c>
      <c r="D905" s="231"/>
      <c r="E905" s="79" t="s">
        <v>1271</v>
      </c>
      <c r="F905" s="224" t="s">
        <v>283</v>
      </c>
      <c r="G905" s="225">
        <v>56</v>
      </c>
      <c r="H905" s="225">
        <f t="shared" si="105"/>
        <v>24.423397818181819</v>
      </c>
      <c r="I905" s="35">
        <f t="shared" si="106"/>
        <v>1367.7102778181818</v>
      </c>
      <c r="J905" s="34">
        <v>0</v>
      </c>
      <c r="K905" s="35">
        <v>0</v>
      </c>
      <c r="L905" s="35">
        <v>0</v>
      </c>
      <c r="M905" s="35">
        <v>0</v>
      </c>
      <c r="N905" s="39" t="s">
        <v>0</v>
      </c>
      <c r="O905" s="213">
        <f>VLOOKUP(N905,'Reajuste Atual'!$L$19:$M$25,2,FALSE)</f>
        <v>3.1053999999999999</v>
      </c>
      <c r="Q905" s="34">
        <v>8.18</v>
      </c>
      <c r="R905" s="304">
        <f t="shared" si="107"/>
        <v>5.8428571428571434</v>
      </c>
      <c r="S905" s="304">
        <f t="shared" si="108"/>
        <v>5.9490909090909092</v>
      </c>
      <c r="T905" s="301">
        <f t="shared" si="109"/>
        <v>5.9490909090909092</v>
      </c>
    </row>
    <row r="906" spans="1:20" s="31" customFormat="1" outlineLevel="1" x14ac:dyDescent="0.25">
      <c r="A906" s="3" t="s">
        <v>53242</v>
      </c>
      <c r="B906" s="191" t="s">
        <v>1123</v>
      </c>
      <c r="C906" s="224" t="s">
        <v>53244</v>
      </c>
      <c r="D906" s="231"/>
      <c r="E906" s="79" t="s">
        <v>1273</v>
      </c>
      <c r="F906" s="224" t="s">
        <v>283</v>
      </c>
      <c r="G906" s="225">
        <v>24</v>
      </c>
      <c r="H906" s="225">
        <f t="shared" si="105"/>
        <v>10.211249454545454</v>
      </c>
      <c r="I906" s="35">
        <f t="shared" si="106"/>
        <v>245.06998690909091</v>
      </c>
      <c r="J906" s="34">
        <v>0</v>
      </c>
      <c r="K906" s="35">
        <v>0</v>
      </c>
      <c r="L906" s="35">
        <v>0</v>
      </c>
      <c r="M906" s="35">
        <v>0</v>
      </c>
      <c r="N906" s="39" t="s">
        <v>0</v>
      </c>
      <c r="O906" s="213">
        <f>VLOOKUP(N906,'Reajuste Atual'!$L$19:$M$25,2,FALSE)</f>
        <v>3.1053999999999999</v>
      </c>
      <c r="Q906" s="34">
        <v>3.42</v>
      </c>
      <c r="R906" s="304">
        <f t="shared" si="107"/>
        <v>2.4428571428571431</v>
      </c>
      <c r="S906" s="304">
        <f t="shared" si="108"/>
        <v>2.4872727272727273</v>
      </c>
      <c r="T906" s="301">
        <f t="shared" si="109"/>
        <v>2.4872727272727273</v>
      </c>
    </row>
    <row r="907" spans="1:20" s="31" customFormat="1" outlineLevel="1" x14ac:dyDescent="0.25">
      <c r="A907" s="3" t="s">
        <v>53242</v>
      </c>
      <c r="B907" s="191" t="s">
        <v>1124</v>
      </c>
      <c r="C907" s="224" t="s">
        <v>53244</v>
      </c>
      <c r="D907" s="231"/>
      <c r="E907" s="79" t="s">
        <v>1275</v>
      </c>
      <c r="F907" s="224" t="s">
        <v>283</v>
      </c>
      <c r="G907" s="225">
        <v>20</v>
      </c>
      <c r="H907" s="225">
        <f t="shared" si="105"/>
        <v>68.224283636363651</v>
      </c>
      <c r="I907" s="35">
        <f t="shared" si="106"/>
        <v>1364.4856727272731</v>
      </c>
      <c r="J907" s="34">
        <v>0</v>
      </c>
      <c r="K907" s="35">
        <v>0</v>
      </c>
      <c r="L907" s="35">
        <v>0</v>
      </c>
      <c r="M907" s="35">
        <v>0</v>
      </c>
      <c r="N907" s="39" t="s">
        <v>0</v>
      </c>
      <c r="O907" s="213">
        <f>VLOOKUP(N907,'Reajuste Atual'!$L$19:$M$25,2,FALSE)</f>
        <v>3.1053999999999999</v>
      </c>
      <c r="Q907" s="34">
        <v>22.85</v>
      </c>
      <c r="R907" s="304">
        <f t="shared" si="107"/>
        <v>16.321428571428573</v>
      </c>
      <c r="S907" s="304">
        <f t="shared" si="108"/>
        <v>16.618181818181821</v>
      </c>
      <c r="T907" s="301">
        <f t="shared" si="109"/>
        <v>16.618181818181821</v>
      </c>
    </row>
    <row r="908" spans="1:20" s="31" customFormat="1" outlineLevel="1" x14ac:dyDescent="0.25">
      <c r="A908" s="3" t="s">
        <v>53242</v>
      </c>
      <c r="B908" s="191" t="s">
        <v>1125</v>
      </c>
      <c r="C908" s="224" t="s">
        <v>53244</v>
      </c>
      <c r="D908" s="231"/>
      <c r="E908" s="79" t="s">
        <v>1277</v>
      </c>
      <c r="F908" s="224" t="s">
        <v>83</v>
      </c>
      <c r="G908" s="225">
        <v>40</v>
      </c>
      <c r="H908" s="225">
        <f t="shared" si="105"/>
        <v>44.308462545454546</v>
      </c>
      <c r="I908" s="35">
        <f t="shared" si="106"/>
        <v>1772.3385018181818</v>
      </c>
      <c r="J908" s="34">
        <v>0</v>
      </c>
      <c r="K908" s="35">
        <v>0</v>
      </c>
      <c r="L908" s="35">
        <v>0</v>
      </c>
      <c r="M908" s="35">
        <v>0</v>
      </c>
      <c r="N908" s="39" t="s">
        <v>0</v>
      </c>
      <c r="O908" s="213">
        <f>VLOOKUP(N908,'Reajuste Atual'!$L$19:$M$25,2,FALSE)</f>
        <v>3.1053999999999999</v>
      </c>
      <c r="Q908" s="34">
        <v>14.84</v>
      </c>
      <c r="R908" s="304">
        <f t="shared" si="107"/>
        <v>10.600000000000001</v>
      </c>
      <c r="S908" s="304">
        <f t="shared" si="108"/>
        <v>10.792727272727273</v>
      </c>
      <c r="T908" s="301">
        <f t="shared" si="109"/>
        <v>10.792727272727273</v>
      </c>
    </row>
    <row r="909" spans="1:20" s="31" customFormat="1" outlineLevel="1" x14ac:dyDescent="0.25">
      <c r="A909" s="3" t="s">
        <v>53242</v>
      </c>
      <c r="B909" s="191" t="s">
        <v>1126</v>
      </c>
      <c r="C909" s="224" t="s">
        <v>53244</v>
      </c>
      <c r="D909" s="231"/>
      <c r="E909" s="79" t="s">
        <v>349</v>
      </c>
      <c r="F909" s="224" t="s">
        <v>83</v>
      </c>
      <c r="G909" s="225">
        <v>468</v>
      </c>
      <c r="H909" s="225">
        <f t="shared" si="105"/>
        <v>30.693463272727271</v>
      </c>
      <c r="I909" s="35">
        <f t="shared" si="106"/>
        <v>14364.540811636363</v>
      </c>
      <c r="J909" s="34">
        <v>0</v>
      </c>
      <c r="K909" s="35">
        <v>0</v>
      </c>
      <c r="L909" s="35">
        <v>0</v>
      </c>
      <c r="M909" s="35">
        <v>0</v>
      </c>
      <c r="N909" s="39" t="s">
        <v>0</v>
      </c>
      <c r="O909" s="213">
        <f>VLOOKUP(N909,'Reajuste Atual'!$L$19:$M$25,2,FALSE)</f>
        <v>3.1053999999999999</v>
      </c>
      <c r="Q909" s="34">
        <v>10.28</v>
      </c>
      <c r="R909" s="304">
        <f t="shared" si="107"/>
        <v>7.3428571428571425</v>
      </c>
      <c r="S909" s="304">
        <f t="shared" si="108"/>
        <v>7.4763636363636357</v>
      </c>
      <c r="T909" s="301">
        <f t="shared" si="109"/>
        <v>7.4763636363636357</v>
      </c>
    </row>
    <row r="910" spans="1:20" s="31" customFormat="1" outlineLevel="1" x14ac:dyDescent="0.25">
      <c r="A910" s="3" t="s">
        <v>53242</v>
      </c>
      <c r="B910" s="191" t="s">
        <v>1127</v>
      </c>
      <c r="C910" s="224" t="s">
        <v>53244</v>
      </c>
      <c r="D910" s="231"/>
      <c r="E910" s="79" t="s">
        <v>1279</v>
      </c>
      <c r="F910" s="224" t="s">
        <v>83</v>
      </c>
      <c r="G910" s="225">
        <v>320</v>
      </c>
      <c r="H910" s="225">
        <f t="shared" si="105"/>
        <v>10.808398545454546</v>
      </c>
      <c r="I910" s="35">
        <f t="shared" si="106"/>
        <v>3458.6875345454546</v>
      </c>
      <c r="J910" s="34">
        <v>0</v>
      </c>
      <c r="K910" s="35">
        <v>0</v>
      </c>
      <c r="L910" s="35">
        <v>0</v>
      </c>
      <c r="M910" s="35">
        <v>0</v>
      </c>
      <c r="N910" s="39" t="s">
        <v>0</v>
      </c>
      <c r="O910" s="213">
        <f>VLOOKUP(N910,'Reajuste Atual'!$L$19:$M$25,2,FALSE)</f>
        <v>3.1053999999999999</v>
      </c>
      <c r="Q910" s="34">
        <v>3.62</v>
      </c>
      <c r="R910" s="304">
        <f t="shared" si="107"/>
        <v>2.5857142857142859</v>
      </c>
      <c r="S910" s="304">
        <f t="shared" si="108"/>
        <v>2.6327272727272728</v>
      </c>
      <c r="T910" s="301">
        <f t="shared" si="109"/>
        <v>2.6327272727272728</v>
      </c>
    </row>
    <row r="911" spans="1:20" s="31" customFormat="1" outlineLevel="1" x14ac:dyDescent="0.25">
      <c r="A911" s="3" t="s">
        <v>53242</v>
      </c>
      <c r="B911" s="191" t="s">
        <v>1128</v>
      </c>
      <c r="C911" s="224" t="s">
        <v>53244</v>
      </c>
      <c r="D911" s="231"/>
      <c r="E911" s="79" t="s">
        <v>1280</v>
      </c>
      <c r="F911" s="224" t="s">
        <v>283</v>
      </c>
      <c r="G911" s="225">
        <v>16</v>
      </c>
      <c r="H911" s="225">
        <f t="shared" si="105"/>
        <v>231.93270690909094</v>
      </c>
      <c r="I911" s="35">
        <f t="shared" si="106"/>
        <v>3710.923310545455</v>
      </c>
      <c r="J911" s="34">
        <v>0</v>
      </c>
      <c r="K911" s="35">
        <v>0</v>
      </c>
      <c r="L911" s="35">
        <v>0</v>
      </c>
      <c r="M911" s="35">
        <v>0</v>
      </c>
      <c r="N911" s="39" t="s">
        <v>0</v>
      </c>
      <c r="O911" s="213">
        <f>VLOOKUP(N911,'Reajuste Atual'!$L$19:$M$25,2,FALSE)</f>
        <v>3.1053999999999999</v>
      </c>
      <c r="Q911" s="34">
        <v>77.680000000000007</v>
      </c>
      <c r="R911" s="304">
        <f t="shared" si="107"/>
        <v>55.485714285714295</v>
      </c>
      <c r="S911" s="304">
        <f t="shared" si="108"/>
        <v>56.49454545454546</v>
      </c>
      <c r="T911" s="301">
        <f t="shared" si="109"/>
        <v>56.49454545454546</v>
      </c>
    </row>
    <row r="912" spans="1:20" s="31" customFormat="1" outlineLevel="1" x14ac:dyDescent="0.25">
      <c r="A912" s="3" t="s">
        <v>53242</v>
      </c>
      <c r="B912" s="191" t="s">
        <v>1129</v>
      </c>
      <c r="C912" s="224" t="s">
        <v>53244</v>
      </c>
      <c r="D912" s="231"/>
      <c r="E912" s="79" t="s">
        <v>1281</v>
      </c>
      <c r="F912" s="224" t="s">
        <v>283</v>
      </c>
      <c r="G912" s="225">
        <v>16</v>
      </c>
      <c r="H912" s="225">
        <f t="shared" si="105"/>
        <v>218.73571200000001</v>
      </c>
      <c r="I912" s="35">
        <f t="shared" si="106"/>
        <v>3499.7713920000001</v>
      </c>
      <c r="J912" s="34">
        <v>0</v>
      </c>
      <c r="K912" s="35">
        <v>0</v>
      </c>
      <c r="L912" s="35">
        <v>0</v>
      </c>
      <c r="M912" s="35">
        <v>0</v>
      </c>
      <c r="N912" s="39" t="s">
        <v>0</v>
      </c>
      <c r="O912" s="213">
        <f>VLOOKUP(N912,'Reajuste Atual'!$L$19:$M$25,2,FALSE)</f>
        <v>3.1053999999999999</v>
      </c>
      <c r="Q912" s="34">
        <v>73.260000000000005</v>
      </c>
      <c r="R912" s="304">
        <f t="shared" si="107"/>
        <v>52.328571428571436</v>
      </c>
      <c r="S912" s="304">
        <f t="shared" si="108"/>
        <v>53.28</v>
      </c>
      <c r="T912" s="301">
        <f t="shared" si="109"/>
        <v>53.28</v>
      </c>
    </row>
    <row r="913" spans="1:20" s="31" customFormat="1" outlineLevel="1" x14ac:dyDescent="0.25">
      <c r="A913" s="3" t="s">
        <v>53242</v>
      </c>
      <c r="B913" s="191" t="s">
        <v>1130</v>
      </c>
      <c r="C913" s="224" t="s">
        <v>53244</v>
      </c>
      <c r="D913" s="231"/>
      <c r="E913" s="79" t="s">
        <v>1282</v>
      </c>
      <c r="F913" s="224" t="s">
        <v>283</v>
      </c>
      <c r="G913" s="225">
        <v>4</v>
      </c>
      <c r="H913" s="225">
        <f t="shared" si="105"/>
        <v>28.513869090909093</v>
      </c>
      <c r="I913" s="35">
        <f t="shared" si="106"/>
        <v>114.05547636363637</v>
      </c>
      <c r="J913" s="34">
        <v>0</v>
      </c>
      <c r="K913" s="35">
        <v>0</v>
      </c>
      <c r="L913" s="35">
        <v>0</v>
      </c>
      <c r="M913" s="35">
        <v>0</v>
      </c>
      <c r="N913" s="39" t="s">
        <v>0</v>
      </c>
      <c r="O913" s="213">
        <f>VLOOKUP(N913,'Reajuste Atual'!$L$19:$M$25,2,FALSE)</f>
        <v>3.1053999999999999</v>
      </c>
      <c r="Q913" s="34">
        <v>9.5500000000000007</v>
      </c>
      <c r="R913" s="304">
        <f t="shared" si="107"/>
        <v>6.8214285714285721</v>
      </c>
      <c r="S913" s="304">
        <f t="shared" si="108"/>
        <v>6.9454545454545462</v>
      </c>
      <c r="T913" s="301">
        <f t="shared" si="109"/>
        <v>6.9454545454545462</v>
      </c>
    </row>
    <row r="914" spans="1:20" s="31" customFormat="1" outlineLevel="1" x14ac:dyDescent="0.25">
      <c r="A914" s="3" t="s">
        <v>53242</v>
      </c>
      <c r="B914" s="191" t="s">
        <v>1131</v>
      </c>
      <c r="C914" s="224" t="s">
        <v>53244</v>
      </c>
      <c r="D914" s="231"/>
      <c r="E914" s="79" t="s">
        <v>1283</v>
      </c>
      <c r="F914" s="224" t="s">
        <v>283</v>
      </c>
      <c r="G914" s="225">
        <v>16</v>
      </c>
      <c r="H914" s="225">
        <f t="shared" si="105"/>
        <v>200.7913818181818</v>
      </c>
      <c r="I914" s="35">
        <f t="shared" si="106"/>
        <v>3212.6621090909089</v>
      </c>
      <c r="J914" s="34">
        <v>0</v>
      </c>
      <c r="K914" s="35">
        <v>0</v>
      </c>
      <c r="L914" s="35">
        <v>0</v>
      </c>
      <c r="M914" s="35">
        <v>0</v>
      </c>
      <c r="N914" s="39" t="s">
        <v>0</v>
      </c>
      <c r="O914" s="213">
        <f>VLOOKUP(N914,'Reajuste Atual'!$L$19:$M$25,2,FALSE)</f>
        <v>3.1053999999999999</v>
      </c>
      <c r="Q914" s="34">
        <v>67.25</v>
      </c>
      <c r="R914" s="304">
        <f t="shared" si="107"/>
        <v>48.035714285714292</v>
      </c>
      <c r="S914" s="304">
        <f t="shared" si="108"/>
        <v>48.909090909090907</v>
      </c>
      <c r="T914" s="301">
        <f t="shared" si="109"/>
        <v>48.909090909090907</v>
      </c>
    </row>
    <row r="915" spans="1:20" s="31" customFormat="1" outlineLevel="1" x14ac:dyDescent="0.25">
      <c r="A915" s="3" t="s">
        <v>53242</v>
      </c>
      <c r="B915" s="191" t="s">
        <v>1132</v>
      </c>
      <c r="C915" s="224" t="s">
        <v>53244</v>
      </c>
      <c r="D915" s="231"/>
      <c r="E915" s="79" t="s">
        <v>1284</v>
      </c>
      <c r="F915" s="224" t="s">
        <v>283</v>
      </c>
      <c r="G915" s="225">
        <v>8</v>
      </c>
      <c r="H915" s="225">
        <f t="shared" si="105"/>
        <v>170.69506763636366</v>
      </c>
      <c r="I915" s="35">
        <f t="shared" si="106"/>
        <v>1365.5605410909093</v>
      </c>
      <c r="J915" s="34">
        <v>0</v>
      </c>
      <c r="K915" s="35">
        <v>0</v>
      </c>
      <c r="L915" s="35">
        <v>0</v>
      </c>
      <c r="M915" s="35">
        <v>0</v>
      </c>
      <c r="N915" s="39" t="s">
        <v>0</v>
      </c>
      <c r="O915" s="213">
        <f>VLOOKUP(N915,'Reajuste Atual'!$L$19:$M$25,2,FALSE)</f>
        <v>3.1053999999999999</v>
      </c>
      <c r="Q915" s="34">
        <v>57.17</v>
      </c>
      <c r="R915" s="304">
        <f t="shared" si="107"/>
        <v>40.835714285714289</v>
      </c>
      <c r="S915" s="304">
        <f t="shared" si="108"/>
        <v>41.578181818181818</v>
      </c>
      <c r="T915" s="301">
        <f t="shared" si="109"/>
        <v>41.578181818181818</v>
      </c>
    </row>
    <row r="916" spans="1:20" s="31" customFormat="1" ht="31.5" outlineLevel="1" x14ac:dyDescent="0.25">
      <c r="A916" s="3" t="s">
        <v>53242</v>
      </c>
      <c r="B916" s="191" t="s">
        <v>1133</v>
      </c>
      <c r="C916" s="224" t="s">
        <v>53244</v>
      </c>
      <c r="D916" s="231"/>
      <c r="E916" s="79" t="s">
        <v>1285</v>
      </c>
      <c r="F916" s="224" t="s">
        <v>283</v>
      </c>
      <c r="G916" s="225">
        <v>4</v>
      </c>
      <c r="H916" s="225">
        <f t="shared" si="105"/>
        <v>2560.2170123636365</v>
      </c>
      <c r="I916" s="35">
        <f t="shared" si="106"/>
        <v>10240.868049454546</v>
      </c>
      <c r="J916" s="34">
        <v>0</v>
      </c>
      <c r="K916" s="35">
        <v>0</v>
      </c>
      <c r="L916" s="35">
        <v>0</v>
      </c>
      <c r="M916" s="35">
        <v>0</v>
      </c>
      <c r="N916" s="39" t="s">
        <v>0</v>
      </c>
      <c r="O916" s="213">
        <f>VLOOKUP(N916,'Reajuste Atual'!$L$19:$M$25,2,FALSE)</f>
        <v>3.1053999999999999</v>
      </c>
      <c r="Q916" s="34">
        <v>857.48</v>
      </c>
      <c r="R916" s="304">
        <f t="shared" si="107"/>
        <v>612.48571428571438</v>
      </c>
      <c r="S916" s="304">
        <f t="shared" si="108"/>
        <v>623.62181818181818</v>
      </c>
      <c r="T916" s="301">
        <f t="shared" si="109"/>
        <v>623.62181818181818</v>
      </c>
    </row>
    <row r="917" spans="1:20" s="31" customFormat="1" outlineLevel="1" x14ac:dyDescent="0.25">
      <c r="A917" s="3" t="s">
        <v>53242</v>
      </c>
      <c r="B917" s="191" t="s">
        <v>1134</v>
      </c>
      <c r="C917" s="224" t="s">
        <v>53244</v>
      </c>
      <c r="D917" s="231"/>
      <c r="E917" s="79" t="s">
        <v>1286</v>
      </c>
      <c r="F917" s="224" t="s">
        <v>283</v>
      </c>
      <c r="G917" s="225">
        <v>8</v>
      </c>
      <c r="H917" s="225">
        <f t="shared" si="105"/>
        <v>255.99781527272725</v>
      </c>
      <c r="I917" s="35">
        <f t="shared" si="106"/>
        <v>2047.982522181818</v>
      </c>
      <c r="J917" s="75">
        <v>0</v>
      </c>
      <c r="K917" s="47">
        <v>46959.54</v>
      </c>
      <c r="L917" s="47">
        <v>0</v>
      </c>
      <c r="M917" s="47">
        <v>709.36999999999989</v>
      </c>
      <c r="N917" s="39" t="s">
        <v>0</v>
      </c>
      <c r="O917" s="213">
        <f>VLOOKUP(N917,'Reajuste Atual'!$L$19:$M$25,2,FALSE)</f>
        <v>3.1053999999999999</v>
      </c>
      <c r="Q917" s="34">
        <v>85.74</v>
      </c>
      <c r="R917" s="304">
        <f t="shared" si="107"/>
        <v>61.24285714285714</v>
      </c>
      <c r="S917" s="304">
        <f t="shared" si="108"/>
        <v>62.356363636363632</v>
      </c>
      <c r="T917" s="301">
        <f t="shared" si="109"/>
        <v>62.356363636363632</v>
      </c>
    </row>
    <row r="918" spans="1:20" s="31" customFormat="1" ht="31.5" outlineLevel="1" x14ac:dyDescent="0.25">
      <c r="A918" s="3" t="s">
        <v>53242</v>
      </c>
      <c r="B918" s="191" t="s">
        <v>1135</v>
      </c>
      <c r="C918" s="224" t="s">
        <v>53244</v>
      </c>
      <c r="D918" s="231"/>
      <c r="E918" s="79" t="s">
        <v>1287</v>
      </c>
      <c r="F918" s="224" t="s">
        <v>283</v>
      </c>
      <c r="G918" s="225">
        <v>32</v>
      </c>
      <c r="H918" s="225">
        <f t="shared" si="105"/>
        <v>2218.8567345454549</v>
      </c>
      <c r="I918" s="35">
        <f t="shared" si="106"/>
        <v>71003.415505454555</v>
      </c>
      <c r="J918" s="34">
        <v>0</v>
      </c>
      <c r="K918" s="35">
        <v>0</v>
      </c>
      <c r="L918" s="35">
        <v>0</v>
      </c>
      <c r="M918" s="35">
        <v>0</v>
      </c>
      <c r="N918" s="39" t="s">
        <v>0</v>
      </c>
      <c r="O918" s="213">
        <f>VLOOKUP(N918,'Reajuste Atual'!$L$19:$M$25,2,FALSE)</f>
        <v>3.1053999999999999</v>
      </c>
      <c r="Q918" s="34">
        <v>743.15</v>
      </c>
      <c r="R918" s="304">
        <f t="shared" si="107"/>
        <v>530.82142857142856</v>
      </c>
      <c r="S918" s="304">
        <f t="shared" si="108"/>
        <v>540.4727272727273</v>
      </c>
      <c r="T918" s="301">
        <f t="shared" si="109"/>
        <v>540.4727272727273</v>
      </c>
    </row>
    <row r="919" spans="1:20" s="31" customFormat="1" ht="31.5" outlineLevel="1" x14ac:dyDescent="0.25">
      <c r="A919" s="3" t="s">
        <v>53242</v>
      </c>
      <c r="B919" s="191" t="s">
        <v>1136</v>
      </c>
      <c r="C919" s="224" t="s">
        <v>53244</v>
      </c>
      <c r="D919" s="231"/>
      <c r="E919" s="79" t="s">
        <v>408</v>
      </c>
      <c r="F919" s="224" t="s">
        <v>283</v>
      </c>
      <c r="G919" s="225">
        <v>20</v>
      </c>
      <c r="H919" s="225">
        <f t="shared" si="105"/>
        <v>1536.0764640000002</v>
      </c>
      <c r="I919" s="35">
        <f t="shared" si="106"/>
        <v>30721.529280000002</v>
      </c>
      <c r="J919" s="34">
        <v>0</v>
      </c>
      <c r="K919" s="35">
        <v>0</v>
      </c>
      <c r="L919" s="35">
        <v>0</v>
      </c>
      <c r="M919" s="35">
        <v>0</v>
      </c>
      <c r="N919" s="39" t="s">
        <v>0</v>
      </c>
      <c r="O919" s="213">
        <f>VLOOKUP(N919,'Reajuste Atual'!$L$19:$M$25,2,FALSE)</f>
        <v>3.1053999999999999</v>
      </c>
      <c r="Q919" s="34">
        <v>514.47</v>
      </c>
      <c r="R919" s="304">
        <f t="shared" si="107"/>
        <v>367.47857142857146</v>
      </c>
      <c r="S919" s="304">
        <f t="shared" si="108"/>
        <v>374.16</v>
      </c>
      <c r="T919" s="301">
        <f t="shared" si="109"/>
        <v>374.16</v>
      </c>
    </row>
    <row r="920" spans="1:20" s="31" customFormat="1" ht="31.5" outlineLevel="1" x14ac:dyDescent="0.25">
      <c r="A920" s="3" t="s">
        <v>53242</v>
      </c>
      <c r="B920" s="191" t="s">
        <v>1137</v>
      </c>
      <c r="C920" s="224" t="s">
        <v>53244</v>
      </c>
      <c r="D920" s="231"/>
      <c r="E920" s="79" t="s">
        <v>1288</v>
      </c>
      <c r="F920" s="224" t="s">
        <v>283</v>
      </c>
      <c r="G920" s="225">
        <v>84</v>
      </c>
      <c r="H920" s="225">
        <f t="shared" si="105"/>
        <v>2074.8840887272727</v>
      </c>
      <c r="I920" s="35">
        <f t="shared" si="106"/>
        <v>174290.26345309091</v>
      </c>
      <c r="J920" s="75">
        <v>0</v>
      </c>
      <c r="K920" s="61">
        <v>13008.800000000003</v>
      </c>
      <c r="L920" s="61">
        <v>0</v>
      </c>
      <c r="M920" s="61">
        <v>0</v>
      </c>
      <c r="N920" s="39" t="s">
        <v>0</v>
      </c>
      <c r="O920" s="213">
        <f>VLOOKUP(N920,'Reajuste Atual'!$L$19:$M$25,2,FALSE)</f>
        <v>3.1053999999999999</v>
      </c>
      <c r="Q920" s="34">
        <v>694.93</v>
      </c>
      <c r="R920" s="304">
        <f t="shared" si="107"/>
        <v>496.37857142857143</v>
      </c>
      <c r="S920" s="304">
        <f t="shared" si="108"/>
        <v>505.40363636363634</v>
      </c>
      <c r="T920" s="301">
        <f t="shared" si="109"/>
        <v>505.40363636363634</v>
      </c>
    </row>
    <row r="921" spans="1:20" s="31" customFormat="1" outlineLevel="1" x14ac:dyDescent="0.25">
      <c r="A921" s="3" t="s">
        <v>53242</v>
      </c>
      <c r="B921" s="191" t="s">
        <v>1138</v>
      </c>
      <c r="C921" s="224" t="s">
        <v>53244</v>
      </c>
      <c r="D921" s="231"/>
      <c r="E921" s="79" t="s">
        <v>1289</v>
      </c>
      <c r="F921" s="224" t="s">
        <v>283</v>
      </c>
      <c r="G921" s="225">
        <v>208</v>
      </c>
      <c r="H921" s="225">
        <f t="shared" si="105"/>
        <v>18.989341090909093</v>
      </c>
      <c r="I921" s="35">
        <f t="shared" si="106"/>
        <v>3949.7829469090912</v>
      </c>
      <c r="J921" s="75">
        <v>0</v>
      </c>
      <c r="K921" s="47">
        <v>0</v>
      </c>
      <c r="L921" s="47">
        <v>0</v>
      </c>
      <c r="M921" s="47">
        <v>0</v>
      </c>
      <c r="N921" s="39" t="s">
        <v>0</v>
      </c>
      <c r="O921" s="213">
        <f>VLOOKUP(N921,'Reajuste Atual'!$L$19:$M$25,2,FALSE)</f>
        <v>3.1053999999999999</v>
      </c>
      <c r="Q921" s="34">
        <v>6.36</v>
      </c>
      <c r="R921" s="304">
        <f t="shared" si="107"/>
        <v>4.5428571428571436</v>
      </c>
      <c r="S921" s="304">
        <f t="shared" si="108"/>
        <v>4.6254545454545459</v>
      </c>
      <c r="T921" s="301">
        <f t="shared" si="109"/>
        <v>4.6254545454545459</v>
      </c>
    </row>
    <row r="922" spans="1:20" s="31" customFormat="1" outlineLevel="1" x14ac:dyDescent="0.25">
      <c r="A922" s="3" t="s">
        <v>53242</v>
      </c>
      <c r="B922" s="191" t="s">
        <v>1139</v>
      </c>
      <c r="C922" s="224" t="s">
        <v>53244</v>
      </c>
      <c r="D922" s="231"/>
      <c r="E922" s="79" t="s">
        <v>1290</v>
      </c>
      <c r="F922" s="224" t="s">
        <v>283</v>
      </c>
      <c r="G922" s="225">
        <v>132</v>
      </c>
      <c r="H922" s="225">
        <f t="shared" si="105"/>
        <v>28.513869090909093</v>
      </c>
      <c r="I922" s="35">
        <f t="shared" si="106"/>
        <v>3763.8307200000004</v>
      </c>
      <c r="J922" s="34">
        <v>0</v>
      </c>
      <c r="K922" s="35">
        <v>0</v>
      </c>
      <c r="L922" s="35">
        <v>0</v>
      </c>
      <c r="M922" s="35">
        <v>0</v>
      </c>
      <c r="N922" s="39" t="s">
        <v>0</v>
      </c>
      <c r="O922" s="213">
        <f>VLOOKUP(N922,'Reajuste Atual'!$L$19:$M$25,2,FALSE)</f>
        <v>3.1053999999999999</v>
      </c>
      <c r="Q922" s="34">
        <v>9.5500000000000007</v>
      </c>
      <c r="R922" s="304">
        <f t="shared" si="107"/>
        <v>6.8214285714285721</v>
      </c>
      <c r="S922" s="304">
        <f t="shared" si="108"/>
        <v>6.9454545454545462</v>
      </c>
      <c r="T922" s="301">
        <f t="shared" si="109"/>
        <v>6.9454545454545462</v>
      </c>
    </row>
    <row r="923" spans="1:20" s="31" customFormat="1" outlineLevel="1" x14ac:dyDescent="0.25">
      <c r="A923" s="3" t="s">
        <v>53242</v>
      </c>
      <c r="B923" s="191" t="s">
        <v>1140</v>
      </c>
      <c r="C923" s="224" t="s">
        <v>53244</v>
      </c>
      <c r="D923" s="231"/>
      <c r="E923" s="79" t="s">
        <v>1291</v>
      </c>
      <c r="F923" s="224" t="s">
        <v>283</v>
      </c>
      <c r="G923" s="225">
        <v>52</v>
      </c>
      <c r="H923" s="225">
        <f t="shared" si="105"/>
        <v>3.9710414545454547</v>
      </c>
      <c r="I923" s="35">
        <f t="shared" si="106"/>
        <v>206.49415563636364</v>
      </c>
      <c r="J923" s="34">
        <v>0</v>
      </c>
      <c r="K923" s="35">
        <v>0</v>
      </c>
      <c r="L923" s="35">
        <v>0</v>
      </c>
      <c r="M923" s="35">
        <v>0</v>
      </c>
      <c r="N923" s="39" t="s">
        <v>0</v>
      </c>
      <c r="O923" s="213">
        <f>VLOOKUP(N923,'Reajuste Atual'!$L$19:$M$25,2,FALSE)</f>
        <v>3.1053999999999999</v>
      </c>
      <c r="Q923" s="34">
        <v>1.33</v>
      </c>
      <c r="R923" s="304">
        <f t="shared" si="107"/>
        <v>0.95000000000000007</v>
      </c>
      <c r="S923" s="304">
        <f t="shared" si="108"/>
        <v>0.96727272727272728</v>
      </c>
      <c r="T923" s="301">
        <f t="shared" si="109"/>
        <v>0.96727272727272728</v>
      </c>
    </row>
    <row r="924" spans="1:20" s="31" customFormat="1" outlineLevel="1" x14ac:dyDescent="0.25">
      <c r="A924" s="3" t="s">
        <v>53242</v>
      </c>
      <c r="B924" s="191" t="s">
        <v>1141</v>
      </c>
      <c r="C924" s="224" t="s">
        <v>53244</v>
      </c>
      <c r="D924" s="231"/>
      <c r="E924" s="79" t="s">
        <v>1292</v>
      </c>
      <c r="F924" s="224" t="s">
        <v>283</v>
      </c>
      <c r="G924" s="225">
        <v>24</v>
      </c>
      <c r="H924" s="225">
        <f t="shared" si="105"/>
        <v>5.8520610909090918</v>
      </c>
      <c r="I924" s="35">
        <f t="shared" si="106"/>
        <v>140.4494661818182</v>
      </c>
      <c r="J924" s="34">
        <v>0</v>
      </c>
      <c r="K924" s="35">
        <v>0</v>
      </c>
      <c r="L924" s="35">
        <v>0</v>
      </c>
      <c r="M924" s="35">
        <v>0</v>
      </c>
      <c r="N924" s="39" t="s">
        <v>0</v>
      </c>
      <c r="O924" s="213">
        <f>VLOOKUP(N924,'Reajuste Atual'!$L$19:$M$25,2,FALSE)</f>
        <v>3.1053999999999999</v>
      </c>
      <c r="Q924" s="34">
        <v>1.96</v>
      </c>
      <c r="R924" s="304">
        <f t="shared" si="107"/>
        <v>1.4000000000000001</v>
      </c>
      <c r="S924" s="304">
        <f t="shared" si="108"/>
        <v>1.4254545454545455</v>
      </c>
      <c r="T924" s="301">
        <f t="shared" si="109"/>
        <v>1.4254545454545455</v>
      </c>
    </row>
    <row r="925" spans="1:20" s="31" customFormat="1" outlineLevel="1" x14ac:dyDescent="0.25">
      <c r="A925" s="3" t="s">
        <v>53242</v>
      </c>
      <c r="B925" s="191" t="s">
        <v>1142</v>
      </c>
      <c r="C925" s="224" t="s">
        <v>53244</v>
      </c>
      <c r="D925" s="231"/>
      <c r="E925" s="79" t="s">
        <v>1293</v>
      </c>
      <c r="F925" s="224" t="s">
        <v>83</v>
      </c>
      <c r="G925" s="225">
        <v>400</v>
      </c>
      <c r="H925" s="225">
        <f t="shared" si="105"/>
        <v>4.5383330909090915</v>
      </c>
      <c r="I925" s="35">
        <f t="shared" si="106"/>
        <v>1815.3332363636366</v>
      </c>
      <c r="J925" s="34">
        <v>0</v>
      </c>
      <c r="K925" s="35">
        <v>0</v>
      </c>
      <c r="L925" s="35">
        <v>0</v>
      </c>
      <c r="M925" s="35">
        <v>0</v>
      </c>
      <c r="N925" s="39" t="s">
        <v>0</v>
      </c>
      <c r="O925" s="213">
        <f>VLOOKUP(N925,'Reajuste Atual'!$L$19:$M$25,2,FALSE)</f>
        <v>3.1053999999999999</v>
      </c>
      <c r="Q925" s="34">
        <v>1.52</v>
      </c>
      <c r="R925" s="304">
        <f t="shared" si="107"/>
        <v>1.0857142857142859</v>
      </c>
      <c r="S925" s="304">
        <f t="shared" si="108"/>
        <v>1.1054545454545455</v>
      </c>
      <c r="T925" s="301">
        <f t="shared" si="109"/>
        <v>1.1054545454545455</v>
      </c>
    </row>
    <row r="926" spans="1:20" s="31" customFormat="1" outlineLevel="1" x14ac:dyDescent="0.25">
      <c r="A926" s="3" t="s">
        <v>53242</v>
      </c>
      <c r="B926" s="191" t="s">
        <v>1143</v>
      </c>
      <c r="C926" s="224" t="s">
        <v>53244</v>
      </c>
      <c r="D926" s="231"/>
      <c r="E926" s="79" t="s">
        <v>1294</v>
      </c>
      <c r="F926" s="224" t="s">
        <v>83</v>
      </c>
      <c r="G926" s="225">
        <v>1120</v>
      </c>
      <c r="H926" s="225">
        <f t="shared" si="105"/>
        <v>7.9122254545454549</v>
      </c>
      <c r="I926" s="35">
        <f t="shared" si="106"/>
        <v>8861.6925090909099</v>
      </c>
      <c r="J926" s="34">
        <v>0</v>
      </c>
      <c r="K926" s="35">
        <v>0</v>
      </c>
      <c r="L926" s="35">
        <v>0</v>
      </c>
      <c r="M926" s="35">
        <v>0</v>
      </c>
      <c r="N926" s="39" t="s">
        <v>0</v>
      </c>
      <c r="O926" s="213">
        <f>VLOOKUP(N926,'Reajuste Atual'!$L$19:$M$25,2,FALSE)</f>
        <v>3.1053999999999999</v>
      </c>
      <c r="Q926" s="34">
        <v>2.65</v>
      </c>
      <c r="R926" s="304">
        <f t="shared" si="107"/>
        <v>1.892857142857143</v>
      </c>
      <c r="S926" s="304">
        <f t="shared" si="108"/>
        <v>1.9272727272727272</v>
      </c>
      <c r="T926" s="301">
        <f t="shared" si="109"/>
        <v>1.9272727272727272</v>
      </c>
    </row>
    <row r="927" spans="1:20" s="31" customFormat="1" outlineLevel="1" x14ac:dyDescent="0.25">
      <c r="A927" s="3" t="s">
        <v>53242</v>
      </c>
      <c r="B927" s="191" t="s">
        <v>1144</v>
      </c>
      <c r="C927" s="224" t="s">
        <v>53244</v>
      </c>
      <c r="D927" s="231"/>
      <c r="E927" s="79" t="s">
        <v>1295</v>
      </c>
      <c r="F927" s="224" t="s">
        <v>83</v>
      </c>
      <c r="G927" s="225">
        <v>960</v>
      </c>
      <c r="H927" s="225">
        <f t="shared" si="105"/>
        <v>13.585141818181818</v>
      </c>
      <c r="I927" s="35">
        <f t="shared" si="106"/>
        <v>13041.736145454544</v>
      </c>
      <c r="J927" s="34">
        <v>0</v>
      </c>
      <c r="K927" s="35">
        <v>0</v>
      </c>
      <c r="L927" s="35">
        <v>0</v>
      </c>
      <c r="M927" s="35">
        <v>0</v>
      </c>
      <c r="N927" s="39" t="s">
        <v>0</v>
      </c>
      <c r="O927" s="213">
        <f>VLOOKUP(N927,'Reajuste Atual'!$L$19:$M$25,2,FALSE)</f>
        <v>3.1053999999999999</v>
      </c>
      <c r="Q927" s="34">
        <v>4.55</v>
      </c>
      <c r="R927" s="304">
        <f t="shared" si="107"/>
        <v>3.25</v>
      </c>
      <c r="S927" s="304">
        <f t="shared" si="108"/>
        <v>3.3090909090909091</v>
      </c>
      <c r="T927" s="301">
        <f t="shared" si="109"/>
        <v>3.3090909090909091</v>
      </c>
    </row>
    <row r="928" spans="1:20" s="31" customFormat="1" outlineLevel="1" x14ac:dyDescent="0.25">
      <c r="A928" s="3" t="s">
        <v>53242</v>
      </c>
      <c r="B928" s="191" t="s">
        <v>1145</v>
      </c>
      <c r="C928" s="224" t="s">
        <v>53244</v>
      </c>
      <c r="D928" s="231"/>
      <c r="E928" s="79" t="s">
        <v>889</v>
      </c>
      <c r="F928" s="224" t="s">
        <v>83</v>
      </c>
      <c r="G928" s="225">
        <v>1400</v>
      </c>
      <c r="H928" s="225">
        <f t="shared" si="105"/>
        <v>3.0454603636363635</v>
      </c>
      <c r="I928" s="35">
        <f t="shared" si="106"/>
        <v>4263.6445090909092</v>
      </c>
      <c r="J928" s="34">
        <v>0</v>
      </c>
      <c r="K928" s="35">
        <v>0</v>
      </c>
      <c r="L928" s="35">
        <v>0</v>
      </c>
      <c r="M928" s="35">
        <v>0</v>
      </c>
      <c r="N928" s="39" t="s">
        <v>0</v>
      </c>
      <c r="O928" s="213">
        <f>VLOOKUP(N928,'Reajuste Atual'!$L$19:$M$25,2,FALSE)</f>
        <v>3.1053999999999999</v>
      </c>
      <c r="Q928" s="34">
        <v>1.02</v>
      </c>
      <c r="R928" s="304">
        <f t="shared" si="107"/>
        <v>0.72857142857142865</v>
      </c>
      <c r="S928" s="304">
        <f t="shared" si="108"/>
        <v>0.74181818181818182</v>
      </c>
      <c r="T928" s="301">
        <f t="shared" si="109"/>
        <v>0.74181818181818182</v>
      </c>
    </row>
    <row r="929" spans="1:20" s="31" customFormat="1" ht="31.5" outlineLevel="1" x14ac:dyDescent="0.25">
      <c r="A929" s="3" t="s">
        <v>53242</v>
      </c>
      <c r="B929" s="191" t="s">
        <v>1146</v>
      </c>
      <c r="C929" s="224" t="s">
        <v>53244</v>
      </c>
      <c r="D929" s="231"/>
      <c r="E929" s="79" t="s">
        <v>1296</v>
      </c>
      <c r="F929" s="224" t="s">
        <v>283</v>
      </c>
      <c r="G929" s="225">
        <v>4</v>
      </c>
      <c r="H929" s="225">
        <f t="shared" si="105"/>
        <v>1034.5906574545454</v>
      </c>
      <c r="I929" s="35">
        <f t="shared" si="106"/>
        <v>4138.3626298181816</v>
      </c>
      <c r="J929" s="34">
        <v>0</v>
      </c>
      <c r="K929" s="35">
        <v>0</v>
      </c>
      <c r="L929" s="35">
        <v>0</v>
      </c>
      <c r="M929" s="35">
        <v>0</v>
      </c>
      <c r="N929" s="39" t="s">
        <v>0</v>
      </c>
      <c r="O929" s="213">
        <f>VLOOKUP(N929,'Reajuste Atual'!$L$19:$M$25,2,FALSE)</f>
        <v>3.1053999999999999</v>
      </c>
      <c r="Q929" s="34">
        <v>346.51</v>
      </c>
      <c r="R929" s="304">
        <f t="shared" si="107"/>
        <v>247.50714285714287</v>
      </c>
      <c r="S929" s="304">
        <f t="shared" si="108"/>
        <v>252.00727272727272</v>
      </c>
      <c r="T929" s="301">
        <f t="shared" si="109"/>
        <v>252.00727272727272</v>
      </c>
    </row>
    <row r="930" spans="1:20" s="31" customFormat="1" ht="31.5" outlineLevel="1" x14ac:dyDescent="0.25">
      <c r="A930" s="3" t="s">
        <v>53242</v>
      </c>
      <c r="B930" s="191" t="s">
        <v>1147</v>
      </c>
      <c r="C930" s="224" t="s">
        <v>53244</v>
      </c>
      <c r="D930" s="231"/>
      <c r="E930" s="79" t="s">
        <v>1297</v>
      </c>
      <c r="F930" s="224" t="s">
        <v>283</v>
      </c>
      <c r="G930" s="225">
        <v>4</v>
      </c>
      <c r="H930" s="225">
        <f t="shared" si="105"/>
        <v>3865.5849250909091</v>
      </c>
      <c r="I930" s="35">
        <f t="shared" si="106"/>
        <v>15462.339700363636</v>
      </c>
      <c r="J930" s="34">
        <v>0</v>
      </c>
      <c r="K930" s="35">
        <v>0</v>
      </c>
      <c r="L930" s="35">
        <v>0</v>
      </c>
      <c r="M930" s="35">
        <v>0</v>
      </c>
      <c r="N930" s="39" t="s">
        <v>0</v>
      </c>
      <c r="O930" s="213">
        <f>VLOOKUP(N930,'Reajuste Atual'!$L$19:$M$25,2,FALSE)</f>
        <v>3.1053999999999999</v>
      </c>
      <c r="Q930" s="34">
        <v>1294.68</v>
      </c>
      <c r="R930" s="304">
        <f t="shared" si="107"/>
        <v>924.77142857142871</v>
      </c>
      <c r="S930" s="304">
        <f t="shared" si="108"/>
        <v>941.58545454545458</v>
      </c>
      <c r="T930" s="301">
        <f t="shared" si="109"/>
        <v>941.58545454545458</v>
      </c>
    </row>
    <row r="931" spans="1:20" s="31" customFormat="1" ht="31.5" outlineLevel="1" x14ac:dyDescent="0.25">
      <c r="A931" s="3" t="s">
        <v>53242</v>
      </c>
      <c r="B931" s="191" t="s">
        <v>1148</v>
      </c>
      <c r="C931" s="224" t="s">
        <v>53244</v>
      </c>
      <c r="D931" s="231"/>
      <c r="E931" s="79" t="s">
        <v>1298</v>
      </c>
      <c r="F931" s="224" t="s">
        <v>283</v>
      </c>
      <c r="G931" s="225">
        <v>32</v>
      </c>
      <c r="H931" s="225">
        <f t="shared" si="105"/>
        <v>1024.0808334545454</v>
      </c>
      <c r="I931" s="35">
        <f t="shared" si="106"/>
        <v>32770.586670545454</v>
      </c>
      <c r="J931" s="34">
        <v>0</v>
      </c>
      <c r="K931" s="35">
        <v>0</v>
      </c>
      <c r="L931" s="35">
        <v>0</v>
      </c>
      <c r="M931" s="35">
        <v>0</v>
      </c>
      <c r="N931" s="39" t="s">
        <v>0</v>
      </c>
      <c r="O931" s="213">
        <f>VLOOKUP(N931,'Reajuste Atual'!$L$19:$M$25,2,FALSE)</f>
        <v>3.1053999999999999</v>
      </c>
      <c r="Q931" s="34">
        <v>342.99</v>
      </c>
      <c r="R931" s="304">
        <f t="shared" si="107"/>
        <v>244.99285714285716</v>
      </c>
      <c r="S931" s="304">
        <f t="shared" si="108"/>
        <v>249.44727272727275</v>
      </c>
      <c r="T931" s="301">
        <f t="shared" si="109"/>
        <v>249.44727272727275</v>
      </c>
    </row>
    <row r="932" spans="1:20" s="31" customFormat="1" outlineLevel="1" x14ac:dyDescent="0.25">
      <c r="A932" s="3" t="s">
        <v>53242</v>
      </c>
      <c r="B932" s="191" t="s">
        <v>1149</v>
      </c>
      <c r="C932" s="224" t="s">
        <v>53244</v>
      </c>
      <c r="D932" s="231"/>
      <c r="E932" s="79" t="s">
        <v>1299</v>
      </c>
      <c r="F932" s="224" t="s">
        <v>283</v>
      </c>
      <c r="G932" s="225">
        <v>116</v>
      </c>
      <c r="H932" s="225">
        <f t="shared" si="105"/>
        <v>164.84300654545456</v>
      </c>
      <c r="I932" s="35">
        <f t="shared" si="106"/>
        <v>19121.788759272727</v>
      </c>
      <c r="J932" s="75">
        <v>0</v>
      </c>
      <c r="K932" s="47">
        <v>13008.800000000003</v>
      </c>
      <c r="L932" s="47">
        <v>0</v>
      </c>
      <c r="M932" s="47">
        <v>0</v>
      </c>
      <c r="N932" s="39" t="s">
        <v>0</v>
      </c>
      <c r="O932" s="213">
        <f>VLOOKUP(N932,'Reajuste Atual'!$L$19:$M$25,2,FALSE)</f>
        <v>3.1053999999999999</v>
      </c>
      <c r="Q932" s="34">
        <v>55.21</v>
      </c>
      <c r="R932" s="304">
        <f t="shared" si="107"/>
        <v>39.43571428571429</v>
      </c>
      <c r="S932" s="304">
        <f t="shared" si="108"/>
        <v>40.152727272727276</v>
      </c>
      <c r="T932" s="301">
        <f t="shared" si="109"/>
        <v>40.152727272727276</v>
      </c>
    </row>
    <row r="933" spans="1:20" s="31" customFormat="1" outlineLevel="1" x14ac:dyDescent="0.25">
      <c r="A933" s="3" t="s">
        <v>53242</v>
      </c>
      <c r="B933" s="191" t="s">
        <v>1150</v>
      </c>
      <c r="C933" s="224" t="s">
        <v>53244</v>
      </c>
      <c r="D933" s="231"/>
      <c r="E933" s="79" t="s">
        <v>1300</v>
      </c>
      <c r="F933" s="224" t="s">
        <v>283</v>
      </c>
      <c r="G933" s="225">
        <v>16</v>
      </c>
      <c r="H933" s="225">
        <f t="shared" si="105"/>
        <v>84.10844945454545</v>
      </c>
      <c r="I933" s="35">
        <f t="shared" ref="I933:I987" si="110">G933*H933</f>
        <v>1345.7351912727272</v>
      </c>
      <c r="J933" s="34">
        <v>0</v>
      </c>
      <c r="K933" s="35">
        <v>0</v>
      </c>
      <c r="L933" s="35">
        <v>0</v>
      </c>
      <c r="M933" s="35">
        <v>0</v>
      </c>
      <c r="N933" s="39" t="s">
        <v>0</v>
      </c>
      <c r="O933" s="213">
        <f>VLOOKUP(N933,'Reajuste Atual'!$L$19:$M$25,2,FALSE)</f>
        <v>3.1053999999999999</v>
      </c>
      <c r="Q933" s="34">
        <v>28.17</v>
      </c>
      <c r="R933" s="304">
        <f t="shared" si="107"/>
        <v>20.121428571428574</v>
      </c>
      <c r="S933" s="304">
        <f t="shared" si="108"/>
        <v>20.487272727272728</v>
      </c>
      <c r="T933" s="301">
        <f t="shared" si="109"/>
        <v>20.487272727272728</v>
      </c>
    </row>
    <row r="934" spans="1:20" s="31" customFormat="1" outlineLevel="1" x14ac:dyDescent="0.25">
      <c r="A934" s="3" t="s">
        <v>53242</v>
      </c>
      <c r="B934" s="191" t="s">
        <v>1151</v>
      </c>
      <c r="C934" s="224" t="s">
        <v>53244</v>
      </c>
      <c r="D934" s="231"/>
      <c r="E934" s="79" t="s">
        <v>1301</v>
      </c>
      <c r="F934" s="224" t="s">
        <v>283</v>
      </c>
      <c r="G934" s="225">
        <v>12</v>
      </c>
      <c r="H934" s="225">
        <f t="shared" ref="H934:H997" si="111">T934+(T934*O934)</f>
        <v>126.77475199999999</v>
      </c>
      <c r="I934" s="35">
        <f t="shared" si="110"/>
        <v>1521.297024</v>
      </c>
      <c r="J934" s="34">
        <v>0</v>
      </c>
      <c r="K934" s="35">
        <v>0</v>
      </c>
      <c r="L934" s="35">
        <v>0</v>
      </c>
      <c r="M934" s="35">
        <v>0</v>
      </c>
      <c r="N934" s="39" t="s">
        <v>0</v>
      </c>
      <c r="O934" s="213">
        <f>VLOOKUP(N934,'Reajuste Atual'!$L$19:$M$25,2,FALSE)</f>
        <v>3.1053999999999999</v>
      </c>
      <c r="Q934" s="34">
        <v>42.46</v>
      </c>
      <c r="R934" s="304">
        <f t="shared" si="107"/>
        <v>30.328571428571433</v>
      </c>
      <c r="S934" s="304">
        <f t="shared" si="108"/>
        <v>30.88</v>
      </c>
      <c r="T934" s="301">
        <f t="shared" si="109"/>
        <v>30.88</v>
      </c>
    </row>
    <row r="935" spans="1:20" s="31" customFormat="1" ht="31.5" outlineLevel="1" x14ac:dyDescent="0.25">
      <c r="A935" s="3" t="s">
        <v>53242</v>
      </c>
      <c r="B935" s="191" t="s">
        <v>1152</v>
      </c>
      <c r="C935" s="224" t="s">
        <v>53244</v>
      </c>
      <c r="D935" s="231"/>
      <c r="E935" s="79" t="s">
        <v>1302</v>
      </c>
      <c r="F935" s="224" t="s">
        <v>283</v>
      </c>
      <c r="G935" s="225">
        <v>20</v>
      </c>
      <c r="H935" s="225">
        <f t="shared" si="111"/>
        <v>1819.0952756363633</v>
      </c>
      <c r="I935" s="35">
        <f t="shared" si="110"/>
        <v>36381.905512727266</v>
      </c>
      <c r="J935" s="34">
        <v>0</v>
      </c>
      <c r="K935" s="35">
        <v>0</v>
      </c>
      <c r="L935" s="35">
        <v>0</v>
      </c>
      <c r="M935" s="35">
        <v>0</v>
      </c>
      <c r="N935" s="39" t="s">
        <v>0</v>
      </c>
      <c r="O935" s="213">
        <f>VLOOKUP(N935,'Reajuste Atual'!$L$19:$M$25,2,FALSE)</f>
        <v>3.1053999999999999</v>
      </c>
      <c r="Q935" s="34">
        <v>609.26</v>
      </c>
      <c r="R935" s="304">
        <f t="shared" si="107"/>
        <v>435.18571428571431</v>
      </c>
      <c r="S935" s="304">
        <f t="shared" si="108"/>
        <v>443.09818181818179</v>
      </c>
      <c r="T935" s="301">
        <f t="shared" si="109"/>
        <v>443.09818181818179</v>
      </c>
    </row>
    <row r="936" spans="1:20" s="31" customFormat="1" outlineLevel="1" x14ac:dyDescent="0.25">
      <c r="A936" s="3" t="s">
        <v>53242</v>
      </c>
      <c r="B936" s="191" t="s">
        <v>1153</v>
      </c>
      <c r="C936" s="224" t="s">
        <v>53244</v>
      </c>
      <c r="D936" s="231"/>
      <c r="E936" s="79" t="s">
        <v>1303</v>
      </c>
      <c r="F936" s="224" t="s">
        <v>283</v>
      </c>
      <c r="G936" s="225">
        <v>224</v>
      </c>
      <c r="H936" s="225">
        <f t="shared" si="111"/>
        <v>18.989341090909093</v>
      </c>
      <c r="I936" s="35">
        <f t="shared" si="110"/>
        <v>4253.6124043636373</v>
      </c>
      <c r="J936" s="34">
        <v>0</v>
      </c>
      <c r="K936" s="35">
        <v>0</v>
      </c>
      <c r="L936" s="35">
        <v>0</v>
      </c>
      <c r="M936" s="35">
        <v>0</v>
      </c>
      <c r="N936" s="39" t="s">
        <v>0</v>
      </c>
      <c r="O936" s="213">
        <f>VLOOKUP(N936,'Reajuste Atual'!$L$19:$M$25,2,FALSE)</f>
        <v>3.1053999999999999</v>
      </c>
      <c r="Q936" s="34">
        <v>6.36</v>
      </c>
      <c r="R936" s="304">
        <f t="shared" si="107"/>
        <v>4.5428571428571436</v>
      </c>
      <c r="S936" s="304">
        <f t="shared" si="108"/>
        <v>4.6254545454545459</v>
      </c>
      <c r="T936" s="301">
        <f t="shared" si="109"/>
        <v>4.6254545454545459</v>
      </c>
    </row>
    <row r="937" spans="1:20" s="31" customFormat="1" outlineLevel="1" x14ac:dyDescent="0.25">
      <c r="A937" s="3" t="s">
        <v>53242</v>
      </c>
      <c r="B937" s="191" t="s">
        <v>1154</v>
      </c>
      <c r="C937" s="224" t="s">
        <v>53244</v>
      </c>
      <c r="D937" s="231"/>
      <c r="E937" s="79" t="s">
        <v>1304</v>
      </c>
      <c r="F937" s="224" t="s">
        <v>283</v>
      </c>
      <c r="G937" s="225">
        <v>24</v>
      </c>
      <c r="H937" s="225">
        <f t="shared" si="111"/>
        <v>3.9710414545454547</v>
      </c>
      <c r="I937" s="35">
        <f t="shared" si="110"/>
        <v>95.304994909090908</v>
      </c>
      <c r="J937" s="75">
        <v>0</v>
      </c>
      <c r="K937" s="61">
        <v>5153.21</v>
      </c>
      <c r="L937" s="61">
        <v>0</v>
      </c>
      <c r="M937" s="61">
        <v>0</v>
      </c>
      <c r="N937" s="39" t="s">
        <v>0</v>
      </c>
      <c r="O937" s="213">
        <f>VLOOKUP(N937,'Reajuste Atual'!$L$19:$M$25,2,FALSE)</f>
        <v>3.1053999999999999</v>
      </c>
      <c r="Q937" s="34">
        <v>1.33</v>
      </c>
      <c r="R937" s="304">
        <f t="shared" si="107"/>
        <v>0.95000000000000007</v>
      </c>
      <c r="S937" s="304">
        <f t="shared" si="108"/>
        <v>0.96727272727272728</v>
      </c>
      <c r="T937" s="301">
        <f t="shared" si="109"/>
        <v>0.96727272727272728</v>
      </c>
    </row>
    <row r="938" spans="1:20" s="31" customFormat="1" outlineLevel="1" x14ac:dyDescent="0.25">
      <c r="A938" s="3" t="s">
        <v>53242</v>
      </c>
      <c r="B938" s="191" t="s">
        <v>1155</v>
      </c>
      <c r="C938" s="224" t="s">
        <v>53244</v>
      </c>
      <c r="D938" s="231"/>
      <c r="E938" s="79" t="s">
        <v>1305</v>
      </c>
      <c r="F938" s="224" t="s">
        <v>283</v>
      </c>
      <c r="G938" s="225">
        <v>24</v>
      </c>
      <c r="H938" s="225">
        <f t="shared" si="111"/>
        <v>3.9710414545454547</v>
      </c>
      <c r="I938" s="35">
        <f t="shared" si="110"/>
        <v>95.304994909090908</v>
      </c>
      <c r="J938" s="75">
        <v>0</v>
      </c>
      <c r="K938" s="47">
        <v>2058.36</v>
      </c>
      <c r="L938" s="47">
        <v>0</v>
      </c>
      <c r="M938" s="47">
        <v>0</v>
      </c>
      <c r="N938" s="39" t="s">
        <v>0</v>
      </c>
      <c r="O938" s="213">
        <f>VLOOKUP(N938,'Reajuste Atual'!$L$19:$M$25,2,FALSE)</f>
        <v>3.1053999999999999</v>
      </c>
      <c r="Q938" s="34">
        <v>1.33</v>
      </c>
      <c r="R938" s="304">
        <f t="shared" si="107"/>
        <v>0.95000000000000007</v>
      </c>
      <c r="S938" s="304">
        <f t="shared" si="108"/>
        <v>0.96727272727272728</v>
      </c>
      <c r="T938" s="301">
        <f t="shared" si="109"/>
        <v>0.96727272727272728</v>
      </c>
    </row>
    <row r="939" spans="1:20" s="31" customFormat="1" outlineLevel="1" x14ac:dyDescent="0.25">
      <c r="A939" s="3" t="s">
        <v>53242</v>
      </c>
      <c r="B939" s="191" t="s">
        <v>1156</v>
      </c>
      <c r="C939" s="224" t="s">
        <v>53244</v>
      </c>
      <c r="D939" s="231"/>
      <c r="E939" s="79" t="s">
        <v>1306</v>
      </c>
      <c r="F939" s="224" t="s">
        <v>283</v>
      </c>
      <c r="G939" s="225">
        <v>24</v>
      </c>
      <c r="H939" s="225">
        <f t="shared" si="111"/>
        <v>9.7335301818181801</v>
      </c>
      <c r="I939" s="35">
        <f t="shared" si="110"/>
        <v>233.60472436363631</v>
      </c>
      <c r="J939" s="34">
        <v>0</v>
      </c>
      <c r="K939" s="35">
        <v>0</v>
      </c>
      <c r="L939" s="35">
        <v>0</v>
      </c>
      <c r="M939" s="35">
        <v>0</v>
      </c>
      <c r="N939" s="39" t="s">
        <v>0</v>
      </c>
      <c r="O939" s="213">
        <f>VLOOKUP(N939,'Reajuste Atual'!$L$19:$M$25,2,FALSE)</f>
        <v>3.1053999999999999</v>
      </c>
      <c r="Q939" s="34">
        <v>3.26</v>
      </c>
      <c r="R939" s="304">
        <f t="shared" si="107"/>
        <v>2.3285714285714287</v>
      </c>
      <c r="S939" s="304">
        <f t="shared" si="108"/>
        <v>2.3709090909090906</v>
      </c>
      <c r="T939" s="301">
        <f t="shared" si="109"/>
        <v>2.3709090909090906</v>
      </c>
    </row>
    <row r="940" spans="1:20" s="31" customFormat="1" outlineLevel="1" x14ac:dyDescent="0.25">
      <c r="A940" s="3" t="s">
        <v>53242</v>
      </c>
      <c r="B940" s="191" t="s">
        <v>1157</v>
      </c>
      <c r="C940" s="224" t="s">
        <v>53244</v>
      </c>
      <c r="D940" s="231"/>
      <c r="E940" s="79" t="s">
        <v>1307</v>
      </c>
      <c r="F940" s="224" t="s">
        <v>283</v>
      </c>
      <c r="G940" s="225">
        <v>12</v>
      </c>
      <c r="H940" s="225">
        <f t="shared" si="111"/>
        <v>284.21310981818181</v>
      </c>
      <c r="I940" s="35">
        <f t="shared" si="110"/>
        <v>3410.5573178181817</v>
      </c>
      <c r="J940" s="34">
        <v>0</v>
      </c>
      <c r="K940" s="35">
        <v>0</v>
      </c>
      <c r="L940" s="35">
        <v>0</v>
      </c>
      <c r="M940" s="35">
        <v>0</v>
      </c>
      <c r="N940" s="39" t="s">
        <v>0</v>
      </c>
      <c r="O940" s="213">
        <f>VLOOKUP(N940,'Reajuste Atual'!$L$19:$M$25,2,FALSE)</f>
        <v>3.1053999999999999</v>
      </c>
      <c r="Q940" s="34">
        <v>95.19</v>
      </c>
      <c r="R940" s="304">
        <f t="shared" si="107"/>
        <v>67.992857142857147</v>
      </c>
      <c r="S940" s="304">
        <f t="shared" si="108"/>
        <v>69.229090909090914</v>
      </c>
      <c r="T940" s="301">
        <f t="shared" si="109"/>
        <v>69.229090909090914</v>
      </c>
    </row>
    <row r="941" spans="1:20" s="31" customFormat="1" outlineLevel="1" x14ac:dyDescent="0.25">
      <c r="A941" s="3" t="s">
        <v>53242</v>
      </c>
      <c r="B941" s="191" t="s">
        <v>1158</v>
      </c>
      <c r="C941" s="224" t="s">
        <v>53244</v>
      </c>
      <c r="D941" s="231"/>
      <c r="E941" s="79" t="s">
        <v>1308</v>
      </c>
      <c r="F941" s="224" t="s">
        <v>283</v>
      </c>
      <c r="G941" s="225">
        <v>1264</v>
      </c>
      <c r="H941" s="225">
        <f t="shared" si="111"/>
        <v>2.2691665454545458</v>
      </c>
      <c r="I941" s="35">
        <f t="shared" si="110"/>
        <v>2868.226513454546</v>
      </c>
      <c r="J941" s="34">
        <v>0</v>
      </c>
      <c r="K941" s="35">
        <v>0</v>
      </c>
      <c r="L941" s="35">
        <v>0</v>
      </c>
      <c r="M941" s="35">
        <v>0</v>
      </c>
      <c r="N941" s="39" t="s">
        <v>0</v>
      </c>
      <c r="O941" s="213">
        <f>VLOOKUP(N941,'Reajuste Atual'!$L$19:$M$25,2,FALSE)</f>
        <v>3.1053999999999999</v>
      </c>
      <c r="Q941" s="34">
        <v>0.76</v>
      </c>
      <c r="R941" s="304">
        <f t="shared" si="107"/>
        <v>0.54285714285714293</v>
      </c>
      <c r="S941" s="304">
        <f t="shared" si="108"/>
        <v>0.55272727272727273</v>
      </c>
      <c r="T941" s="301">
        <f t="shared" si="109"/>
        <v>0.55272727272727273</v>
      </c>
    </row>
    <row r="942" spans="1:20" s="31" customFormat="1" outlineLevel="1" x14ac:dyDescent="0.25">
      <c r="A942" s="3" t="s">
        <v>53242</v>
      </c>
      <c r="B942" s="191" t="s">
        <v>1159</v>
      </c>
      <c r="C942" s="224" t="s">
        <v>53244</v>
      </c>
      <c r="D942" s="231"/>
      <c r="E942" s="79" t="s">
        <v>1309</v>
      </c>
      <c r="F942" s="224" t="s">
        <v>283</v>
      </c>
      <c r="G942" s="225">
        <v>40</v>
      </c>
      <c r="H942" s="225">
        <f t="shared" si="111"/>
        <v>68.224283636363651</v>
      </c>
      <c r="I942" s="35">
        <f t="shared" si="110"/>
        <v>2728.9713454545463</v>
      </c>
      <c r="J942" s="34">
        <v>0</v>
      </c>
      <c r="K942" s="35">
        <v>0</v>
      </c>
      <c r="L942" s="35">
        <v>0</v>
      </c>
      <c r="M942" s="35">
        <v>0</v>
      </c>
      <c r="N942" s="39" t="s">
        <v>0</v>
      </c>
      <c r="O942" s="213">
        <f>VLOOKUP(N942,'Reajuste Atual'!$L$19:$M$25,2,FALSE)</f>
        <v>3.1053999999999999</v>
      </c>
      <c r="Q942" s="34">
        <v>22.85</v>
      </c>
      <c r="R942" s="304">
        <f t="shared" si="107"/>
        <v>16.321428571428573</v>
      </c>
      <c r="S942" s="304">
        <f t="shared" si="108"/>
        <v>16.618181818181821</v>
      </c>
      <c r="T942" s="301">
        <f t="shared" si="109"/>
        <v>16.618181818181821</v>
      </c>
    </row>
    <row r="943" spans="1:20" s="31" customFormat="1" outlineLevel="1" x14ac:dyDescent="0.25">
      <c r="A943" s="3" t="s">
        <v>53242</v>
      </c>
      <c r="B943" s="191" t="s">
        <v>1160</v>
      </c>
      <c r="C943" s="224" t="s">
        <v>53244</v>
      </c>
      <c r="D943" s="231"/>
      <c r="E943" s="79" t="s">
        <v>1310</v>
      </c>
      <c r="F943" s="224" t="s">
        <v>283</v>
      </c>
      <c r="G943" s="225">
        <v>16</v>
      </c>
      <c r="H943" s="225">
        <f t="shared" si="111"/>
        <v>68.224283636363651</v>
      </c>
      <c r="I943" s="35">
        <f t="shared" si="110"/>
        <v>1091.5885381818184</v>
      </c>
      <c r="J943" s="34">
        <v>0</v>
      </c>
      <c r="K943" s="35">
        <v>0</v>
      </c>
      <c r="L943" s="35">
        <v>0</v>
      </c>
      <c r="M943" s="35">
        <v>0</v>
      </c>
      <c r="N943" s="39" t="s">
        <v>0</v>
      </c>
      <c r="O943" s="213">
        <f>VLOOKUP(N943,'Reajuste Atual'!$L$19:$M$25,2,FALSE)</f>
        <v>3.1053999999999999</v>
      </c>
      <c r="Q943" s="34">
        <v>22.85</v>
      </c>
      <c r="R943" s="304">
        <f t="shared" si="107"/>
        <v>16.321428571428573</v>
      </c>
      <c r="S943" s="304">
        <f t="shared" si="108"/>
        <v>16.618181818181821</v>
      </c>
      <c r="T943" s="301">
        <f t="shared" si="109"/>
        <v>16.618181818181821</v>
      </c>
    </row>
    <row r="944" spans="1:20" s="31" customFormat="1" outlineLevel="1" x14ac:dyDescent="0.25">
      <c r="A944" s="3" t="s">
        <v>53242</v>
      </c>
      <c r="B944" s="191" t="s">
        <v>1161</v>
      </c>
      <c r="C944" s="224" t="s">
        <v>53244</v>
      </c>
      <c r="D944" s="231"/>
      <c r="E944" s="79" t="s">
        <v>1311</v>
      </c>
      <c r="F944" s="224" t="s">
        <v>283</v>
      </c>
      <c r="G944" s="225">
        <v>28</v>
      </c>
      <c r="H944" s="225">
        <f t="shared" si="111"/>
        <v>68.224283636363651</v>
      </c>
      <c r="I944" s="35">
        <f t="shared" si="110"/>
        <v>1910.2799418181821</v>
      </c>
      <c r="J944" s="34">
        <v>0</v>
      </c>
      <c r="K944" s="35">
        <v>0</v>
      </c>
      <c r="L944" s="35">
        <v>0</v>
      </c>
      <c r="M944" s="35">
        <v>0</v>
      </c>
      <c r="N944" s="39" t="s">
        <v>0</v>
      </c>
      <c r="O944" s="213">
        <f>VLOOKUP(N944,'Reajuste Atual'!$L$19:$M$25,2,FALSE)</f>
        <v>3.1053999999999999</v>
      </c>
      <c r="Q944" s="34">
        <v>22.85</v>
      </c>
      <c r="R944" s="304">
        <f t="shared" si="107"/>
        <v>16.321428571428573</v>
      </c>
      <c r="S944" s="304">
        <f t="shared" si="108"/>
        <v>16.618181818181821</v>
      </c>
      <c r="T944" s="301">
        <f t="shared" si="109"/>
        <v>16.618181818181821</v>
      </c>
    </row>
    <row r="945" spans="1:20" s="31" customFormat="1" outlineLevel="1" x14ac:dyDescent="0.25">
      <c r="A945" s="3" t="s">
        <v>53242</v>
      </c>
      <c r="B945" s="191" t="s">
        <v>1162</v>
      </c>
      <c r="C945" s="224" t="s">
        <v>53244</v>
      </c>
      <c r="D945" s="231"/>
      <c r="E945" s="79" t="s">
        <v>1312</v>
      </c>
      <c r="F945" s="224" t="s">
        <v>283</v>
      </c>
      <c r="G945" s="225">
        <v>16</v>
      </c>
      <c r="H945" s="225">
        <f t="shared" si="111"/>
        <v>68.224283636363651</v>
      </c>
      <c r="I945" s="35">
        <f t="shared" si="110"/>
        <v>1091.5885381818184</v>
      </c>
      <c r="J945" s="34">
        <v>0</v>
      </c>
      <c r="K945" s="35">
        <v>0</v>
      </c>
      <c r="L945" s="35">
        <v>0</v>
      </c>
      <c r="M945" s="35">
        <v>0</v>
      </c>
      <c r="N945" s="39" t="s">
        <v>0</v>
      </c>
      <c r="O945" s="213">
        <f>VLOOKUP(N945,'Reajuste Atual'!$L$19:$M$25,2,FALSE)</f>
        <v>3.1053999999999999</v>
      </c>
      <c r="Q945" s="34">
        <v>22.85</v>
      </c>
      <c r="R945" s="304">
        <f t="shared" si="107"/>
        <v>16.321428571428573</v>
      </c>
      <c r="S945" s="304">
        <f t="shared" si="108"/>
        <v>16.618181818181821</v>
      </c>
      <c r="T945" s="301">
        <f t="shared" si="109"/>
        <v>16.618181818181821</v>
      </c>
    </row>
    <row r="946" spans="1:20" s="31" customFormat="1" ht="31.5" outlineLevel="1" x14ac:dyDescent="0.25">
      <c r="A946" s="3" t="s">
        <v>53242</v>
      </c>
      <c r="B946" s="191" t="s">
        <v>1163</v>
      </c>
      <c r="C946" s="224" t="s">
        <v>53244</v>
      </c>
      <c r="D946" s="231"/>
      <c r="E946" s="79" t="s">
        <v>1313</v>
      </c>
      <c r="F946" s="224" t="s">
        <v>283</v>
      </c>
      <c r="G946" s="225">
        <v>96</v>
      </c>
      <c r="H946" s="225">
        <f t="shared" si="111"/>
        <v>77.300949818181806</v>
      </c>
      <c r="I946" s="35">
        <f t="shared" si="110"/>
        <v>7420.8911825454534</v>
      </c>
      <c r="J946" s="34">
        <v>0</v>
      </c>
      <c r="K946" s="35">
        <v>0</v>
      </c>
      <c r="L946" s="35">
        <v>0</v>
      </c>
      <c r="M946" s="35">
        <v>0</v>
      </c>
      <c r="N946" s="39" t="s">
        <v>0</v>
      </c>
      <c r="O946" s="213">
        <f>VLOOKUP(N946,'Reajuste Atual'!$L$19:$M$25,2,FALSE)</f>
        <v>3.1053999999999999</v>
      </c>
      <c r="Q946" s="34">
        <v>25.89</v>
      </c>
      <c r="R946" s="304">
        <f t="shared" si="107"/>
        <v>18.492857142857144</v>
      </c>
      <c r="S946" s="304">
        <f t="shared" si="108"/>
        <v>18.829090909090908</v>
      </c>
      <c r="T946" s="301">
        <f t="shared" si="109"/>
        <v>18.829090909090908</v>
      </c>
    </row>
    <row r="947" spans="1:20" s="31" customFormat="1" ht="31.5" outlineLevel="1" x14ac:dyDescent="0.25">
      <c r="A947" s="3" t="s">
        <v>53242</v>
      </c>
      <c r="B947" s="191" t="s">
        <v>1164</v>
      </c>
      <c r="C947" s="224" t="s">
        <v>53244</v>
      </c>
      <c r="D947" s="231"/>
      <c r="E947" s="79" t="s">
        <v>1314</v>
      </c>
      <c r="F947" s="224" t="s">
        <v>283</v>
      </c>
      <c r="G947" s="225">
        <v>40</v>
      </c>
      <c r="H947" s="225">
        <f t="shared" si="111"/>
        <v>77.300949818181806</v>
      </c>
      <c r="I947" s="35">
        <f t="shared" si="110"/>
        <v>3092.0379927272725</v>
      </c>
      <c r="J947" s="34">
        <v>0</v>
      </c>
      <c r="K947" s="35">
        <v>0</v>
      </c>
      <c r="L947" s="35">
        <v>0</v>
      </c>
      <c r="M947" s="35">
        <v>0</v>
      </c>
      <c r="N947" s="39" t="s">
        <v>0</v>
      </c>
      <c r="O947" s="213">
        <f>VLOOKUP(N947,'Reajuste Atual'!$L$19:$M$25,2,FALSE)</f>
        <v>3.1053999999999999</v>
      </c>
      <c r="Q947" s="34">
        <v>25.89</v>
      </c>
      <c r="R947" s="304">
        <f t="shared" si="107"/>
        <v>18.492857142857144</v>
      </c>
      <c r="S947" s="304">
        <f t="shared" si="108"/>
        <v>18.829090909090908</v>
      </c>
      <c r="T947" s="301">
        <f t="shared" si="109"/>
        <v>18.829090909090908</v>
      </c>
    </row>
    <row r="948" spans="1:20" s="31" customFormat="1" ht="31.5" outlineLevel="1" x14ac:dyDescent="0.25">
      <c r="A948" s="3" t="s">
        <v>53242</v>
      </c>
      <c r="B948" s="191" t="s">
        <v>1165</v>
      </c>
      <c r="C948" s="224" t="s">
        <v>53244</v>
      </c>
      <c r="D948" s="231"/>
      <c r="E948" s="79" t="s">
        <v>1315</v>
      </c>
      <c r="F948" s="224" t="s">
        <v>283</v>
      </c>
      <c r="G948" s="225">
        <v>4</v>
      </c>
      <c r="H948" s="225">
        <f t="shared" si="111"/>
        <v>77.300949818181806</v>
      </c>
      <c r="I948" s="35">
        <f t="shared" si="110"/>
        <v>309.20379927272722</v>
      </c>
      <c r="J948" s="34">
        <v>0</v>
      </c>
      <c r="K948" s="35">
        <v>0</v>
      </c>
      <c r="L948" s="35">
        <v>0</v>
      </c>
      <c r="M948" s="35">
        <v>0</v>
      </c>
      <c r="N948" s="39" t="s">
        <v>0</v>
      </c>
      <c r="O948" s="213">
        <f>VLOOKUP(N948,'Reajuste Atual'!$L$19:$M$25,2,FALSE)</f>
        <v>3.1053999999999999</v>
      </c>
      <c r="Q948" s="34">
        <v>25.89</v>
      </c>
      <c r="R948" s="304">
        <f t="shared" si="107"/>
        <v>18.492857142857144</v>
      </c>
      <c r="S948" s="304">
        <f t="shared" si="108"/>
        <v>18.829090909090908</v>
      </c>
      <c r="T948" s="301">
        <f t="shared" si="109"/>
        <v>18.829090909090908</v>
      </c>
    </row>
    <row r="949" spans="1:20" s="31" customFormat="1" ht="31.5" outlineLevel="1" x14ac:dyDescent="0.25">
      <c r="A949" s="3" t="s">
        <v>53242</v>
      </c>
      <c r="B949" s="191" t="s">
        <v>1166</v>
      </c>
      <c r="C949" s="224" t="s">
        <v>53244</v>
      </c>
      <c r="D949" s="231"/>
      <c r="E949" s="79" t="s">
        <v>1316</v>
      </c>
      <c r="F949" s="224" t="s">
        <v>283</v>
      </c>
      <c r="G949" s="225">
        <v>8</v>
      </c>
      <c r="H949" s="225">
        <f t="shared" si="111"/>
        <v>77.300949818181806</v>
      </c>
      <c r="I949" s="35">
        <f t="shared" si="110"/>
        <v>618.40759854545445</v>
      </c>
      <c r="J949" s="34">
        <v>0</v>
      </c>
      <c r="K949" s="35">
        <v>0</v>
      </c>
      <c r="L949" s="35">
        <v>0</v>
      </c>
      <c r="M949" s="35">
        <v>0</v>
      </c>
      <c r="N949" s="39" t="s">
        <v>0</v>
      </c>
      <c r="O949" s="213">
        <f>VLOOKUP(N949,'Reajuste Atual'!$L$19:$M$25,2,FALSE)</f>
        <v>3.1053999999999999</v>
      </c>
      <c r="Q949" s="34">
        <v>25.89</v>
      </c>
      <c r="R949" s="304">
        <f t="shared" si="107"/>
        <v>18.492857142857144</v>
      </c>
      <c r="S949" s="304">
        <f t="shared" si="108"/>
        <v>18.829090909090908</v>
      </c>
      <c r="T949" s="301">
        <f t="shared" si="109"/>
        <v>18.829090909090908</v>
      </c>
    </row>
    <row r="950" spans="1:20" s="31" customFormat="1" ht="31.5" outlineLevel="1" x14ac:dyDescent="0.25">
      <c r="A950" s="3" t="s">
        <v>53242</v>
      </c>
      <c r="B950" s="191" t="s">
        <v>1167</v>
      </c>
      <c r="C950" s="224" t="s">
        <v>53244</v>
      </c>
      <c r="D950" s="231"/>
      <c r="E950" s="79" t="s">
        <v>1317</v>
      </c>
      <c r="F950" s="224" t="s">
        <v>283</v>
      </c>
      <c r="G950" s="225">
        <v>8</v>
      </c>
      <c r="H950" s="225">
        <f t="shared" si="111"/>
        <v>69.896301090909091</v>
      </c>
      <c r="I950" s="35">
        <f t="shared" si="110"/>
        <v>559.17040872727273</v>
      </c>
      <c r="J950" s="34">
        <v>0</v>
      </c>
      <c r="K950" s="35">
        <v>0</v>
      </c>
      <c r="L950" s="35">
        <v>0</v>
      </c>
      <c r="M950" s="35">
        <v>0</v>
      </c>
      <c r="N950" s="39" t="s">
        <v>0</v>
      </c>
      <c r="O950" s="213">
        <f>VLOOKUP(N950,'Reajuste Atual'!$L$19:$M$25,2,FALSE)</f>
        <v>3.1053999999999999</v>
      </c>
      <c r="Q950" s="34">
        <v>23.41</v>
      </c>
      <c r="R950" s="304">
        <f t="shared" si="107"/>
        <v>16.721428571428572</v>
      </c>
      <c r="S950" s="304">
        <f t="shared" si="108"/>
        <v>17.025454545454547</v>
      </c>
      <c r="T950" s="301">
        <f t="shared" si="109"/>
        <v>17.025454545454547</v>
      </c>
    </row>
    <row r="951" spans="1:20" s="31" customFormat="1" outlineLevel="1" x14ac:dyDescent="0.25">
      <c r="A951" s="3" t="s">
        <v>53242</v>
      </c>
      <c r="B951" s="191" t="s">
        <v>1168</v>
      </c>
      <c r="C951" s="224" t="s">
        <v>53244</v>
      </c>
      <c r="D951" s="231"/>
      <c r="E951" s="79" t="s">
        <v>1318</v>
      </c>
      <c r="F951" s="224" t="s">
        <v>283</v>
      </c>
      <c r="G951" s="225">
        <v>12</v>
      </c>
      <c r="H951" s="225">
        <f t="shared" si="111"/>
        <v>133.58225163636365</v>
      </c>
      <c r="I951" s="35">
        <f t="shared" si="110"/>
        <v>1602.9870196363638</v>
      </c>
      <c r="J951" s="34">
        <v>0</v>
      </c>
      <c r="K951" s="35">
        <v>0</v>
      </c>
      <c r="L951" s="35">
        <v>0</v>
      </c>
      <c r="M951" s="35">
        <v>0</v>
      </c>
      <c r="N951" s="39" t="s">
        <v>0</v>
      </c>
      <c r="O951" s="213">
        <f>VLOOKUP(N951,'Reajuste Atual'!$L$19:$M$25,2,FALSE)</f>
        <v>3.1053999999999999</v>
      </c>
      <c r="Q951" s="34">
        <v>44.74</v>
      </c>
      <c r="R951" s="304">
        <f t="shared" si="107"/>
        <v>31.957142857142859</v>
      </c>
      <c r="S951" s="304">
        <f t="shared" si="108"/>
        <v>32.538181818181819</v>
      </c>
      <c r="T951" s="301">
        <f t="shared" si="109"/>
        <v>32.538181818181819</v>
      </c>
    </row>
    <row r="952" spans="1:20" s="31" customFormat="1" outlineLevel="1" x14ac:dyDescent="0.25">
      <c r="A952" s="3" t="s">
        <v>53242</v>
      </c>
      <c r="B952" s="191" t="s">
        <v>1169</v>
      </c>
      <c r="C952" s="224" t="s">
        <v>53244</v>
      </c>
      <c r="D952" s="231"/>
      <c r="E952" s="79" t="s">
        <v>1319</v>
      </c>
      <c r="F952" s="224" t="s">
        <v>283</v>
      </c>
      <c r="G952" s="225">
        <v>12</v>
      </c>
      <c r="H952" s="225">
        <f t="shared" si="111"/>
        <v>126.77475199999999</v>
      </c>
      <c r="I952" s="35">
        <f t="shared" si="110"/>
        <v>1521.297024</v>
      </c>
      <c r="J952" s="34">
        <v>0</v>
      </c>
      <c r="K952" s="35">
        <v>0</v>
      </c>
      <c r="L952" s="35">
        <v>0</v>
      </c>
      <c r="M952" s="35">
        <v>0</v>
      </c>
      <c r="N952" s="39" t="s">
        <v>0</v>
      </c>
      <c r="O952" s="213">
        <f>VLOOKUP(N952,'Reajuste Atual'!$L$19:$M$25,2,FALSE)</f>
        <v>3.1053999999999999</v>
      </c>
      <c r="Q952" s="34">
        <v>42.46</v>
      </c>
      <c r="R952" s="304">
        <f t="shared" si="107"/>
        <v>30.328571428571433</v>
      </c>
      <c r="S952" s="304">
        <f t="shared" si="108"/>
        <v>30.88</v>
      </c>
      <c r="T952" s="301">
        <f t="shared" si="109"/>
        <v>30.88</v>
      </c>
    </row>
    <row r="953" spans="1:20" s="31" customFormat="1" outlineLevel="1" x14ac:dyDescent="0.25">
      <c r="A953" s="3" t="s">
        <v>53242</v>
      </c>
      <c r="B953" s="191" t="s">
        <v>1170</v>
      </c>
      <c r="C953" s="224" t="s">
        <v>53244</v>
      </c>
      <c r="D953" s="231"/>
      <c r="E953" s="79" t="s">
        <v>1320</v>
      </c>
      <c r="F953" s="224" t="s">
        <v>283</v>
      </c>
      <c r="G953" s="225">
        <v>28</v>
      </c>
      <c r="H953" s="225">
        <f t="shared" si="111"/>
        <v>1.7018749090909089</v>
      </c>
      <c r="I953" s="35">
        <f t="shared" si="110"/>
        <v>47.652497454545447</v>
      </c>
      <c r="J953" s="34">
        <v>0</v>
      </c>
      <c r="K953" s="35">
        <v>0</v>
      </c>
      <c r="L953" s="35">
        <v>0</v>
      </c>
      <c r="M953" s="35">
        <v>0</v>
      </c>
      <c r="N953" s="39" t="s">
        <v>0</v>
      </c>
      <c r="O953" s="213">
        <f>VLOOKUP(N953,'Reajuste Atual'!$L$19:$M$25,2,FALSE)</f>
        <v>3.1053999999999999</v>
      </c>
      <c r="Q953" s="34">
        <v>0.56999999999999995</v>
      </c>
      <c r="R953" s="304">
        <f t="shared" si="107"/>
        <v>0.40714285714285714</v>
      </c>
      <c r="S953" s="304">
        <f t="shared" si="108"/>
        <v>0.41454545454545449</v>
      </c>
      <c r="T953" s="301">
        <f t="shared" si="109"/>
        <v>0.41454545454545449</v>
      </c>
    </row>
    <row r="954" spans="1:20" s="31" customFormat="1" outlineLevel="1" x14ac:dyDescent="0.25">
      <c r="A954" s="3" t="s">
        <v>53242</v>
      </c>
      <c r="B954" s="191" t="s">
        <v>1171</v>
      </c>
      <c r="C954" s="224" t="s">
        <v>53244</v>
      </c>
      <c r="D954" s="231"/>
      <c r="E954" s="79" t="s">
        <v>1321</v>
      </c>
      <c r="F954" s="224" t="s">
        <v>283</v>
      </c>
      <c r="G954" s="225">
        <v>12</v>
      </c>
      <c r="H954" s="225">
        <f t="shared" si="111"/>
        <v>22.452805818181815</v>
      </c>
      <c r="I954" s="35">
        <f t="shared" si="110"/>
        <v>269.43366981818178</v>
      </c>
      <c r="J954" s="34">
        <v>0</v>
      </c>
      <c r="K954" s="35">
        <v>0</v>
      </c>
      <c r="L954" s="35">
        <v>0</v>
      </c>
      <c r="M954" s="35">
        <v>0</v>
      </c>
      <c r="N954" s="39" t="s">
        <v>0</v>
      </c>
      <c r="O954" s="213">
        <f>VLOOKUP(N954,'Reajuste Atual'!$L$19:$M$25,2,FALSE)</f>
        <v>3.1053999999999999</v>
      </c>
      <c r="Q954" s="34">
        <v>7.52</v>
      </c>
      <c r="R954" s="304">
        <f t="shared" si="107"/>
        <v>5.3714285714285719</v>
      </c>
      <c r="S954" s="304">
        <f t="shared" si="108"/>
        <v>5.4690909090909088</v>
      </c>
      <c r="T954" s="301">
        <f t="shared" si="109"/>
        <v>5.4690909090909088</v>
      </c>
    </row>
    <row r="955" spans="1:20" s="31" customFormat="1" outlineLevel="1" x14ac:dyDescent="0.25">
      <c r="A955" s="3" t="s">
        <v>53242</v>
      </c>
      <c r="B955" s="191" t="s">
        <v>1172</v>
      </c>
      <c r="C955" s="224" t="s">
        <v>53244</v>
      </c>
      <c r="D955" s="231"/>
      <c r="E955" s="79" t="s">
        <v>1322</v>
      </c>
      <c r="F955" s="224" t="s">
        <v>283</v>
      </c>
      <c r="G955" s="225">
        <v>120</v>
      </c>
      <c r="H955" s="225">
        <f t="shared" si="111"/>
        <v>1.1047258181818183</v>
      </c>
      <c r="I955" s="35">
        <f t="shared" si="110"/>
        <v>132.56709818181818</v>
      </c>
      <c r="J955" s="34">
        <v>0</v>
      </c>
      <c r="K955" s="35">
        <v>0</v>
      </c>
      <c r="L955" s="35">
        <v>0</v>
      </c>
      <c r="M955" s="35">
        <v>0</v>
      </c>
      <c r="N955" s="39" t="s">
        <v>0</v>
      </c>
      <c r="O955" s="213">
        <f>VLOOKUP(N955,'Reajuste Atual'!$L$19:$M$25,2,FALSE)</f>
        <v>3.1053999999999999</v>
      </c>
      <c r="Q955" s="34">
        <v>0.37</v>
      </c>
      <c r="R955" s="304">
        <f t="shared" si="107"/>
        <v>0.26428571428571429</v>
      </c>
      <c r="S955" s="304">
        <f t="shared" si="108"/>
        <v>0.2690909090909091</v>
      </c>
      <c r="T955" s="301">
        <f t="shared" si="109"/>
        <v>0.2690909090909091</v>
      </c>
    </row>
    <row r="956" spans="1:20" s="31" customFormat="1" outlineLevel="1" x14ac:dyDescent="0.25">
      <c r="A956" s="3" t="s">
        <v>53242</v>
      </c>
      <c r="B956" s="191" t="s">
        <v>1173</v>
      </c>
      <c r="C956" s="224" t="s">
        <v>53244</v>
      </c>
      <c r="D956" s="231"/>
      <c r="E956" s="79" t="s">
        <v>1323</v>
      </c>
      <c r="F956" s="224" t="s">
        <v>283</v>
      </c>
      <c r="G956" s="225">
        <v>120</v>
      </c>
      <c r="H956" s="225">
        <f t="shared" si="111"/>
        <v>2.8364581818181818</v>
      </c>
      <c r="I956" s="35">
        <f t="shared" si="110"/>
        <v>340.37498181818182</v>
      </c>
      <c r="J956" s="34">
        <v>113.91</v>
      </c>
      <c r="K956" s="35">
        <v>2058.36</v>
      </c>
      <c r="L956" s="35">
        <v>0</v>
      </c>
      <c r="M956" s="35">
        <v>0</v>
      </c>
      <c r="N956" s="39" t="s">
        <v>0</v>
      </c>
      <c r="O956" s="213">
        <f>VLOOKUP(N956,'Reajuste Atual'!$L$19:$M$25,2,FALSE)</f>
        <v>3.1053999999999999</v>
      </c>
      <c r="Q956" s="34">
        <v>0.95</v>
      </c>
      <c r="R956" s="304">
        <f t="shared" si="107"/>
        <v>0.6785714285714286</v>
      </c>
      <c r="S956" s="304">
        <f t="shared" si="108"/>
        <v>0.69090909090909092</v>
      </c>
      <c r="T956" s="301">
        <f t="shared" si="109"/>
        <v>0.69090909090909092</v>
      </c>
    </row>
    <row r="957" spans="1:20" s="31" customFormat="1" outlineLevel="1" x14ac:dyDescent="0.25">
      <c r="A957" s="3" t="s">
        <v>53242</v>
      </c>
      <c r="B957" s="191" t="s">
        <v>1174</v>
      </c>
      <c r="C957" s="224" t="s">
        <v>53244</v>
      </c>
      <c r="D957" s="231"/>
      <c r="E957" s="79" t="s">
        <v>1324</v>
      </c>
      <c r="F957" s="224" t="s">
        <v>283</v>
      </c>
      <c r="G957" s="225">
        <v>1400</v>
      </c>
      <c r="H957" s="225">
        <f t="shared" si="111"/>
        <v>0.56729163636363644</v>
      </c>
      <c r="I957" s="35">
        <f t="shared" si="110"/>
        <v>794.20829090909103</v>
      </c>
      <c r="J957" s="34">
        <v>0</v>
      </c>
      <c r="K957" s="35">
        <v>0</v>
      </c>
      <c r="L957" s="35">
        <v>0</v>
      </c>
      <c r="M957" s="35">
        <v>0</v>
      </c>
      <c r="N957" s="39" t="s">
        <v>0</v>
      </c>
      <c r="O957" s="213">
        <f>VLOOKUP(N957,'Reajuste Atual'!$L$19:$M$25,2,FALSE)</f>
        <v>3.1053999999999999</v>
      </c>
      <c r="Q957" s="34">
        <v>0.19</v>
      </c>
      <c r="R957" s="304">
        <f t="shared" si="107"/>
        <v>0.13571428571428573</v>
      </c>
      <c r="S957" s="304">
        <f t="shared" si="108"/>
        <v>0.13818181818181818</v>
      </c>
      <c r="T957" s="301">
        <f t="shared" si="109"/>
        <v>0.13818181818181818</v>
      </c>
    </row>
    <row r="958" spans="1:20" s="31" customFormat="1" outlineLevel="1" x14ac:dyDescent="0.25">
      <c r="A958" s="3" t="s">
        <v>53242</v>
      </c>
      <c r="B958" s="191" t="s">
        <v>1175</v>
      </c>
      <c r="C958" s="224" t="s">
        <v>53244</v>
      </c>
      <c r="D958" s="231"/>
      <c r="E958" s="79" t="s">
        <v>1325</v>
      </c>
      <c r="F958" s="224" t="s">
        <v>283</v>
      </c>
      <c r="G958" s="225">
        <v>1400</v>
      </c>
      <c r="H958" s="225">
        <f t="shared" si="111"/>
        <v>2.2691665454545458</v>
      </c>
      <c r="I958" s="35">
        <f t="shared" si="110"/>
        <v>3176.8331636363641</v>
      </c>
      <c r="J958" s="75">
        <v>0</v>
      </c>
      <c r="K958" s="47">
        <v>3094.85</v>
      </c>
      <c r="L958" s="47">
        <v>0</v>
      </c>
      <c r="M958" s="47">
        <v>0</v>
      </c>
      <c r="N958" s="39" t="s">
        <v>0</v>
      </c>
      <c r="O958" s="213">
        <f>VLOOKUP(N958,'Reajuste Atual'!$L$19:$M$25,2,FALSE)</f>
        <v>3.1053999999999999</v>
      </c>
      <c r="Q958" s="34">
        <v>0.76</v>
      </c>
      <c r="R958" s="304">
        <f t="shared" si="107"/>
        <v>0.54285714285714293</v>
      </c>
      <c r="S958" s="304">
        <f t="shared" si="108"/>
        <v>0.55272727272727273</v>
      </c>
      <c r="T958" s="301">
        <f t="shared" si="109"/>
        <v>0.55272727272727273</v>
      </c>
    </row>
    <row r="959" spans="1:20" s="31" customFormat="1" outlineLevel="1" x14ac:dyDescent="0.25">
      <c r="A959" s="3" t="s">
        <v>53242</v>
      </c>
      <c r="B959" s="191" t="s">
        <v>1176</v>
      </c>
      <c r="C959" s="224" t="s">
        <v>53244</v>
      </c>
      <c r="D959" s="231"/>
      <c r="E959" s="79" t="s">
        <v>1326</v>
      </c>
      <c r="F959" s="224" t="s">
        <v>83</v>
      </c>
      <c r="G959" s="225">
        <v>1720</v>
      </c>
      <c r="H959" s="225">
        <f t="shared" si="111"/>
        <v>3.0454603636363635</v>
      </c>
      <c r="I959" s="35">
        <f t="shared" si="110"/>
        <v>5238.1918254545453</v>
      </c>
      <c r="J959" s="34">
        <v>0</v>
      </c>
      <c r="K959" s="35">
        <v>0</v>
      </c>
      <c r="L959" s="35">
        <v>0</v>
      </c>
      <c r="M959" s="35">
        <v>0</v>
      </c>
      <c r="N959" s="39" t="s">
        <v>0</v>
      </c>
      <c r="O959" s="213">
        <f>VLOOKUP(N959,'Reajuste Atual'!$L$19:$M$25,2,FALSE)</f>
        <v>3.1053999999999999</v>
      </c>
      <c r="Q959" s="34">
        <v>1.02</v>
      </c>
      <c r="R959" s="304">
        <f t="shared" si="107"/>
        <v>0.72857142857142865</v>
      </c>
      <c r="S959" s="304">
        <f t="shared" si="108"/>
        <v>0.74181818181818182</v>
      </c>
      <c r="T959" s="301">
        <f t="shared" si="109"/>
        <v>0.74181818181818182</v>
      </c>
    </row>
    <row r="960" spans="1:20" s="31" customFormat="1" outlineLevel="1" x14ac:dyDescent="0.25">
      <c r="A960" s="3" t="s">
        <v>53242</v>
      </c>
      <c r="B960" s="191" t="s">
        <v>1177</v>
      </c>
      <c r="C960" s="224" t="s">
        <v>53244</v>
      </c>
      <c r="D960" s="231"/>
      <c r="E960" s="79" t="s">
        <v>354</v>
      </c>
      <c r="F960" s="224" t="s">
        <v>86</v>
      </c>
      <c r="G960" s="225">
        <v>3</v>
      </c>
      <c r="H960" s="225">
        <f t="shared" si="111"/>
        <v>170541.95860945457</v>
      </c>
      <c r="I960" s="35">
        <f t="shared" si="110"/>
        <v>511625.8758283637</v>
      </c>
      <c r="J960" s="34">
        <v>0</v>
      </c>
      <c r="K960" s="35">
        <v>0</v>
      </c>
      <c r="L960" s="35">
        <v>0</v>
      </c>
      <c r="M960" s="35">
        <v>0</v>
      </c>
      <c r="N960" s="39" t="s">
        <v>0</v>
      </c>
      <c r="O960" s="213">
        <f>VLOOKUP(N960,'Reajuste Atual'!$L$19:$M$25,2,FALSE)</f>
        <v>3.1053999999999999</v>
      </c>
      <c r="Q960" s="34">
        <v>57118.720000000001</v>
      </c>
      <c r="R960" s="304">
        <f t="shared" si="107"/>
        <v>40799.08571428572</v>
      </c>
      <c r="S960" s="304">
        <f t="shared" si="108"/>
        <v>41540.887272727276</v>
      </c>
      <c r="T960" s="301">
        <f t="shared" si="109"/>
        <v>41540.887272727276</v>
      </c>
    </row>
    <row r="961" spans="1:20" s="31" customFormat="1" outlineLevel="1" x14ac:dyDescent="0.25">
      <c r="A961" s="3" t="s">
        <v>53242</v>
      </c>
      <c r="B961" s="191" t="s">
        <v>1178</v>
      </c>
      <c r="C961" s="224" t="s">
        <v>53244</v>
      </c>
      <c r="D961" s="231"/>
      <c r="E961" s="79" t="s">
        <v>233</v>
      </c>
      <c r="F961" s="224" t="s">
        <v>283</v>
      </c>
      <c r="G961" s="225">
        <v>3</v>
      </c>
      <c r="H961" s="225">
        <f t="shared" si="111"/>
        <v>56847.309583999995</v>
      </c>
      <c r="I961" s="35">
        <f t="shared" si="110"/>
        <v>170541.92875199998</v>
      </c>
      <c r="J961" s="34">
        <v>0</v>
      </c>
      <c r="K961" s="35">
        <v>0</v>
      </c>
      <c r="L961" s="35">
        <v>0</v>
      </c>
      <c r="M961" s="35">
        <v>0</v>
      </c>
      <c r="N961" s="39" t="s">
        <v>0</v>
      </c>
      <c r="O961" s="213">
        <f>VLOOKUP(N961,'Reajuste Atual'!$L$19:$M$25,2,FALSE)</f>
        <v>3.1053999999999999</v>
      </c>
      <c r="Q961" s="34">
        <v>19039.57</v>
      </c>
      <c r="R961" s="304">
        <f t="shared" ref="R961:R1024" si="112">Q961/($R$16+1)</f>
        <v>13599.692857142858</v>
      </c>
      <c r="S961" s="304">
        <f t="shared" ref="S961:S1024" si="113">Q961/($S$16+1)</f>
        <v>13846.96</v>
      </c>
      <c r="T961" s="301">
        <f t="shared" ref="T961:T1024" si="114">IF(A961="S",R961,S961)</f>
        <v>13846.96</v>
      </c>
    </row>
    <row r="962" spans="1:20" s="31" customFormat="1" outlineLevel="1" x14ac:dyDescent="0.25">
      <c r="A962" s="3" t="s">
        <v>53242</v>
      </c>
      <c r="B962" s="191" t="s">
        <v>1179</v>
      </c>
      <c r="C962" s="224" t="s">
        <v>53244</v>
      </c>
      <c r="D962" s="231"/>
      <c r="E962" s="79" t="s">
        <v>1327</v>
      </c>
      <c r="F962" s="224" t="s">
        <v>283</v>
      </c>
      <c r="G962" s="225">
        <v>1</v>
      </c>
      <c r="H962" s="225">
        <f t="shared" si="111"/>
        <v>10852.647293090909</v>
      </c>
      <c r="I962" s="35">
        <f t="shared" si="110"/>
        <v>10852.647293090909</v>
      </c>
      <c r="J962" s="34">
        <v>0</v>
      </c>
      <c r="K962" s="35">
        <v>0</v>
      </c>
      <c r="L962" s="35">
        <v>0</v>
      </c>
      <c r="M962" s="35">
        <v>0</v>
      </c>
      <c r="N962" s="39" t="s">
        <v>0</v>
      </c>
      <c r="O962" s="213">
        <f>VLOOKUP(N962,'Reajuste Atual'!$L$19:$M$25,2,FALSE)</f>
        <v>3.1053999999999999</v>
      </c>
      <c r="Q962" s="34">
        <v>3634.82</v>
      </c>
      <c r="R962" s="304">
        <f t="shared" si="112"/>
        <v>2596.3000000000002</v>
      </c>
      <c r="S962" s="304">
        <f t="shared" si="113"/>
        <v>2643.5054545454545</v>
      </c>
      <c r="T962" s="301">
        <f t="shared" si="114"/>
        <v>2643.5054545454545</v>
      </c>
    </row>
    <row r="963" spans="1:20" s="31" customFormat="1" ht="31.5" outlineLevel="1" x14ac:dyDescent="0.25">
      <c r="A963" s="3" t="s">
        <v>53242</v>
      </c>
      <c r="B963" s="191" t="s">
        <v>1180</v>
      </c>
      <c r="C963" s="224" t="s">
        <v>53244</v>
      </c>
      <c r="D963" s="231"/>
      <c r="E963" s="79" t="s">
        <v>1328</v>
      </c>
      <c r="F963" s="224" t="s">
        <v>283</v>
      </c>
      <c r="G963" s="225">
        <v>16</v>
      </c>
      <c r="H963" s="225">
        <f t="shared" si="111"/>
        <v>109560.28729454544</v>
      </c>
      <c r="I963" s="35">
        <f t="shared" si="110"/>
        <v>1752964.5967127271</v>
      </c>
      <c r="J963" s="34">
        <v>0</v>
      </c>
      <c r="K963" s="35">
        <v>0</v>
      </c>
      <c r="L963" s="35">
        <v>0</v>
      </c>
      <c r="M963" s="35">
        <v>0</v>
      </c>
      <c r="N963" s="39" t="s">
        <v>0</v>
      </c>
      <c r="O963" s="213">
        <f>VLOOKUP(N963,'Reajuste Atual'!$L$19:$M$25,2,FALSE)</f>
        <v>3.1053999999999999</v>
      </c>
      <c r="Q963" s="34">
        <v>36694.449999999997</v>
      </c>
      <c r="R963" s="304">
        <f t="shared" si="112"/>
        <v>26210.321428571428</v>
      </c>
      <c r="S963" s="304">
        <f t="shared" si="113"/>
        <v>26686.872727272726</v>
      </c>
      <c r="T963" s="301">
        <f t="shared" si="114"/>
        <v>26686.872727272726</v>
      </c>
    </row>
    <row r="964" spans="1:20" s="31" customFormat="1" ht="31.5" outlineLevel="1" x14ac:dyDescent="0.25">
      <c r="A964" s="3" t="s">
        <v>53242</v>
      </c>
      <c r="B964" s="191" t="s">
        <v>1181</v>
      </c>
      <c r="C964" s="224" t="s">
        <v>53244</v>
      </c>
      <c r="D964" s="231"/>
      <c r="E964" s="79" t="s">
        <v>1329</v>
      </c>
      <c r="F964" s="224" t="s">
        <v>283</v>
      </c>
      <c r="G964" s="225">
        <v>3</v>
      </c>
      <c r="H964" s="225">
        <f t="shared" si="111"/>
        <v>68103.062370909087</v>
      </c>
      <c r="I964" s="35">
        <f t="shared" si="110"/>
        <v>204309.18711272726</v>
      </c>
      <c r="J964" s="34">
        <v>0</v>
      </c>
      <c r="K964" s="35">
        <v>0</v>
      </c>
      <c r="L964" s="35">
        <v>0</v>
      </c>
      <c r="M964" s="35">
        <v>0</v>
      </c>
      <c r="N964" s="39" t="s">
        <v>0</v>
      </c>
      <c r="O964" s="213">
        <f>VLOOKUP(N964,'Reajuste Atual'!$L$19:$M$25,2,FALSE)</f>
        <v>3.1053999999999999</v>
      </c>
      <c r="Q964" s="34">
        <v>22809.4</v>
      </c>
      <c r="R964" s="304">
        <f t="shared" si="112"/>
        <v>16292.428571428574</v>
      </c>
      <c r="S964" s="304">
        <f t="shared" si="113"/>
        <v>16588.654545454545</v>
      </c>
      <c r="T964" s="301">
        <f t="shared" si="114"/>
        <v>16588.654545454545</v>
      </c>
    </row>
    <row r="965" spans="1:20" s="31" customFormat="1" ht="31.5" outlineLevel="1" x14ac:dyDescent="0.25">
      <c r="A965" s="3" t="s">
        <v>53242</v>
      </c>
      <c r="B965" s="191" t="s">
        <v>1182</v>
      </c>
      <c r="C965" s="224" t="s">
        <v>53244</v>
      </c>
      <c r="D965" s="231"/>
      <c r="E965" s="79" t="s">
        <v>1330</v>
      </c>
      <c r="F965" s="224" t="s">
        <v>283</v>
      </c>
      <c r="G965" s="225">
        <v>6</v>
      </c>
      <c r="H965" s="225">
        <f t="shared" si="111"/>
        <v>47183.287556363641</v>
      </c>
      <c r="I965" s="35">
        <f t="shared" si="110"/>
        <v>283099.72533818183</v>
      </c>
      <c r="J965" s="34">
        <v>0</v>
      </c>
      <c r="K965" s="35">
        <v>0</v>
      </c>
      <c r="L965" s="35">
        <v>0</v>
      </c>
      <c r="M965" s="35">
        <v>0</v>
      </c>
      <c r="N965" s="39" t="s">
        <v>0</v>
      </c>
      <c r="O965" s="213">
        <f>VLOOKUP(N965,'Reajuste Atual'!$L$19:$M$25,2,FALSE)</f>
        <v>3.1053999999999999</v>
      </c>
      <c r="Q965" s="34">
        <v>15802.85</v>
      </c>
      <c r="R965" s="304">
        <f t="shared" si="112"/>
        <v>11287.750000000002</v>
      </c>
      <c r="S965" s="304">
        <f t="shared" si="113"/>
        <v>11492.981818181819</v>
      </c>
      <c r="T965" s="301">
        <f t="shared" si="114"/>
        <v>11492.981818181819</v>
      </c>
    </row>
    <row r="966" spans="1:20" s="31" customFormat="1" outlineLevel="1" x14ac:dyDescent="0.25">
      <c r="A966" s="3" t="s">
        <v>53242</v>
      </c>
      <c r="B966" s="191" t="s">
        <v>1183</v>
      </c>
      <c r="C966" s="224" t="s">
        <v>53244</v>
      </c>
      <c r="D966" s="231"/>
      <c r="E966" s="79" t="s">
        <v>1331</v>
      </c>
      <c r="F966" s="224" t="s">
        <v>283</v>
      </c>
      <c r="G966" s="225">
        <v>3</v>
      </c>
      <c r="H966" s="225">
        <f t="shared" si="111"/>
        <v>119379.35908363636</v>
      </c>
      <c r="I966" s="35">
        <f t="shared" si="110"/>
        <v>358138.07725090906</v>
      </c>
      <c r="J966" s="34">
        <v>0</v>
      </c>
      <c r="K966" s="35">
        <v>0</v>
      </c>
      <c r="L966" s="35">
        <v>0</v>
      </c>
      <c r="M966" s="35">
        <v>0</v>
      </c>
      <c r="N966" s="39" t="s">
        <v>0</v>
      </c>
      <c r="O966" s="213">
        <f>VLOOKUP(N966,'Reajuste Atual'!$L$19:$M$25,2,FALSE)</f>
        <v>3.1053999999999999</v>
      </c>
      <c r="Q966" s="34">
        <v>39983.1</v>
      </c>
      <c r="R966" s="304">
        <f t="shared" si="112"/>
        <v>28559.357142857145</v>
      </c>
      <c r="S966" s="304">
        <f t="shared" si="113"/>
        <v>29078.618181818179</v>
      </c>
      <c r="T966" s="301">
        <f t="shared" si="114"/>
        <v>29078.618181818179</v>
      </c>
    </row>
    <row r="967" spans="1:20" s="31" customFormat="1" outlineLevel="1" x14ac:dyDescent="0.25">
      <c r="A967" s="3" t="s">
        <v>53242</v>
      </c>
      <c r="B967" s="191" t="s">
        <v>1184</v>
      </c>
      <c r="C967" s="224" t="s">
        <v>53244</v>
      </c>
      <c r="D967" s="231"/>
      <c r="E967" s="79" t="s">
        <v>1332</v>
      </c>
      <c r="F967" s="224" t="s">
        <v>283</v>
      </c>
      <c r="G967" s="225">
        <v>4</v>
      </c>
      <c r="H967" s="225">
        <f t="shared" si="111"/>
        <v>8527.0501585454549</v>
      </c>
      <c r="I967" s="35">
        <f t="shared" si="110"/>
        <v>34108.20063418182</v>
      </c>
      <c r="J967" s="34">
        <v>0</v>
      </c>
      <c r="K967" s="35">
        <v>0</v>
      </c>
      <c r="L967" s="35">
        <v>0</v>
      </c>
      <c r="M967" s="35">
        <v>0</v>
      </c>
      <c r="N967" s="39" t="s">
        <v>0</v>
      </c>
      <c r="O967" s="213">
        <f>VLOOKUP(N967,'Reajuste Atual'!$L$19:$M$25,2,FALSE)</f>
        <v>3.1053999999999999</v>
      </c>
      <c r="Q967" s="34">
        <v>2855.92</v>
      </c>
      <c r="R967" s="304">
        <f t="shared" si="112"/>
        <v>2039.9428571428573</v>
      </c>
      <c r="S967" s="304">
        <f t="shared" si="113"/>
        <v>2077.0327272727272</v>
      </c>
      <c r="T967" s="301">
        <f t="shared" si="114"/>
        <v>2077.0327272727272</v>
      </c>
    </row>
    <row r="968" spans="1:20" s="31" customFormat="1" outlineLevel="1" x14ac:dyDescent="0.25">
      <c r="A968" s="3" t="s">
        <v>53242</v>
      </c>
      <c r="B968" s="191" t="s">
        <v>1185</v>
      </c>
      <c r="C968" s="224" t="s">
        <v>53244</v>
      </c>
      <c r="D968" s="231"/>
      <c r="E968" s="79" t="s">
        <v>1333</v>
      </c>
      <c r="F968" s="224" t="s">
        <v>283</v>
      </c>
      <c r="G968" s="225">
        <v>4</v>
      </c>
      <c r="H968" s="225">
        <f t="shared" si="111"/>
        <v>1478.0037149090908</v>
      </c>
      <c r="I968" s="35">
        <f t="shared" si="110"/>
        <v>5912.0148596363633</v>
      </c>
      <c r="J968" s="34">
        <v>0</v>
      </c>
      <c r="K968" s="35">
        <v>0</v>
      </c>
      <c r="L968" s="35">
        <v>0</v>
      </c>
      <c r="M968" s="35">
        <v>0</v>
      </c>
      <c r="N968" s="39" t="s">
        <v>0</v>
      </c>
      <c r="O968" s="213">
        <f>VLOOKUP(N968,'Reajuste Atual'!$L$19:$M$25,2,FALSE)</f>
        <v>3.1053999999999999</v>
      </c>
      <c r="Q968" s="34">
        <v>495.02</v>
      </c>
      <c r="R968" s="304">
        <f t="shared" si="112"/>
        <v>353.58571428571429</v>
      </c>
      <c r="S968" s="304">
        <f t="shared" si="113"/>
        <v>360.01454545454544</v>
      </c>
      <c r="T968" s="301">
        <f t="shared" si="114"/>
        <v>360.01454545454544</v>
      </c>
    </row>
    <row r="969" spans="1:20" s="31" customFormat="1" outlineLevel="1" x14ac:dyDescent="0.25">
      <c r="A969" s="3" t="s">
        <v>53242</v>
      </c>
      <c r="B969" s="191" t="s">
        <v>1186</v>
      </c>
      <c r="C969" s="224" t="s">
        <v>53244</v>
      </c>
      <c r="D969" s="231"/>
      <c r="E969" s="79" t="s">
        <v>1334</v>
      </c>
      <c r="F969" s="224" t="s">
        <v>283</v>
      </c>
      <c r="G969" s="225">
        <v>16</v>
      </c>
      <c r="H969" s="225">
        <f t="shared" si="111"/>
        <v>147.82425745454546</v>
      </c>
      <c r="I969" s="35">
        <f t="shared" si="110"/>
        <v>2365.1881192727274</v>
      </c>
      <c r="J969" s="34">
        <v>0</v>
      </c>
      <c r="K969" s="35">
        <v>0</v>
      </c>
      <c r="L969" s="35">
        <v>0</v>
      </c>
      <c r="M969" s="35">
        <v>0</v>
      </c>
      <c r="N969" s="39" t="s">
        <v>0</v>
      </c>
      <c r="O969" s="213">
        <f>VLOOKUP(N969,'Reajuste Atual'!$L$19:$M$25,2,FALSE)</f>
        <v>3.1053999999999999</v>
      </c>
      <c r="Q969" s="34">
        <v>49.51</v>
      </c>
      <c r="R969" s="304">
        <f t="shared" si="112"/>
        <v>35.364285714285714</v>
      </c>
      <c r="S969" s="304">
        <f t="shared" si="113"/>
        <v>36.007272727272728</v>
      </c>
      <c r="T969" s="301">
        <f t="shared" si="114"/>
        <v>36.007272727272728</v>
      </c>
    </row>
    <row r="970" spans="1:20" s="31" customFormat="1" x14ac:dyDescent="0.25">
      <c r="A970" s="3" t="s">
        <v>53242</v>
      </c>
      <c r="B970" s="191" t="s">
        <v>1187</v>
      </c>
      <c r="C970" s="224" t="s">
        <v>53244</v>
      </c>
      <c r="D970" s="231"/>
      <c r="E970" s="79" t="s">
        <v>1335</v>
      </c>
      <c r="F970" s="224" t="s">
        <v>283</v>
      </c>
      <c r="G970" s="225">
        <v>48</v>
      </c>
      <c r="H970" s="225">
        <f t="shared" si="111"/>
        <v>102.32149672727273</v>
      </c>
      <c r="I970" s="35">
        <f t="shared" si="110"/>
        <v>4911.4318429090908</v>
      </c>
      <c r="J970" s="43">
        <v>0</v>
      </c>
      <c r="K970" s="43">
        <v>304011.55000000005</v>
      </c>
      <c r="L970" s="43">
        <v>0</v>
      </c>
      <c r="M970" s="43">
        <v>34.69</v>
      </c>
      <c r="N970" s="39" t="s">
        <v>0</v>
      </c>
      <c r="O970" s="213">
        <f>VLOOKUP(N970,'Reajuste Atual'!$L$19:$M$25,2,FALSE)</f>
        <v>3.1053999999999999</v>
      </c>
      <c r="Q970" s="34">
        <v>34.270000000000003</v>
      </c>
      <c r="R970" s="304">
        <f t="shared" si="112"/>
        <v>24.478571428571431</v>
      </c>
      <c r="S970" s="304">
        <f t="shared" si="113"/>
        <v>24.923636363636366</v>
      </c>
      <c r="T970" s="301">
        <f t="shared" si="114"/>
        <v>24.923636363636366</v>
      </c>
    </row>
    <row r="971" spans="1:20" s="31" customFormat="1" outlineLevel="1" x14ac:dyDescent="0.25">
      <c r="A971" s="3" t="s">
        <v>53242</v>
      </c>
      <c r="B971" s="191" t="s">
        <v>1188</v>
      </c>
      <c r="C971" s="224" t="s">
        <v>53244</v>
      </c>
      <c r="D971" s="231"/>
      <c r="E971" s="79" t="s">
        <v>1336</v>
      </c>
      <c r="F971" s="224" t="s">
        <v>283</v>
      </c>
      <c r="G971" s="225">
        <v>40</v>
      </c>
      <c r="H971" s="225">
        <f t="shared" si="111"/>
        <v>102.32149672727273</v>
      </c>
      <c r="I971" s="35">
        <f t="shared" si="110"/>
        <v>4092.8598690909093</v>
      </c>
      <c r="J971" s="75">
        <v>0</v>
      </c>
      <c r="K971" s="61">
        <v>207640.73000000004</v>
      </c>
      <c r="L971" s="61">
        <v>0</v>
      </c>
      <c r="M971" s="61">
        <v>0</v>
      </c>
      <c r="N971" s="39" t="s">
        <v>0</v>
      </c>
      <c r="O971" s="213">
        <f>VLOOKUP(N971,'Reajuste Atual'!$L$19:$M$25,2,FALSE)</f>
        <v>3.1053999999999999</v>
      </c>
      <c r="Q971" s="34">
        <v>34.270000000000003</v>
      </c>
      <c r="R971" s="304">
        <f t="shared" si="112"/>
        <v>24.478571428571431</v>
      </c>
      <c r="S971" s="304">
        <f t="shared" si="113"/>
        <v>24.923636363636366</v>
      </c>
      <c r="T971" s="301">
        <f t="shared" si="114"/>
        <v>24.923636363636366</v>
      </c>
    </row>
    <row r="972" spans="1:20" s="31" customFormat="1" outlineLevel="1" x14ac:dyDescent="0.25">
      <c r="A972" s="3" t="s">
        <v>53242</v>
      </c>
      <c r="B972" s="191" t="s">
        <v>1189</v>
      </c>
      <c r="C972" s="224" t="s">
        <v>53244</v>
      </c>
      <c r="D972" s="231"/>
      <c r="E972" s="79" t="s">
        <v>1337</v>
      </c>
      <c r="F972" s="224" t="s">
        <v>283</v>
      </c>
      <c r="G972" s="225">
        <v>12</v>
      </c>
      <c r="H972" s="225">
        <f t="shared" si="111"/>
        <v>141.31533236363634</v>
      </c>
      <c r="I972" s="35">
        <f t="shared" si="110"/>
        <v>1695.7839883636361</v>
      </c>
      <c r="J972" s="34">
        <v>0</v>
      </c>
      <c r="K972" s="35">
        <v>0</v>
      </c>
      <c r="L972" s="35">
        <v>0</v>
      </c>
      <c r="M972" s="35">
        <v>0</v>
      </c>
      <c r="N972" s="39" t="s">
        <v>0</v>
      </c>
      <c r="O972" s="213">
        <f>VLOOKUP(N972,'Reajuste Atual'!$L$19:$M$25,2,FALSE)</f>
        <v>3.1053999999999999</v>
      </c>
      <c r="Q972" s="34">
        <v>47.33</v>
      </c>
      <c r="R972" s="304">
        <f t="shared" si="112"/>
        <v>33.807142857142857</v>
      </c>
      <c r="S972" s="304">
        <f t="shared" si="113"/>
        <v>34.421818181818182</v>
      </c>
      <c r="T972" s="301">
        <f t="shared" si="114"/>
        <v>34.421818181818182</v>
      </c>
    </row>
    <row r="973" spans="1:20" s="31" customFormat="1" outlineLevel="1" x14ac:dyDescent="0.25">
      <c r="A973" s="3" t="s">
        <v>53242</v>
      </c>
      <c r="B973" s="191" t="s">
        <v>1190</v>
      </c>
      <c r="C973" s="224" t="s">
        <v>53244</v>
      </c>
      <c r="D973" s="231"/>
      <c r="E973" s="79" t="s">
        <v>1338</v>
      </c>
      <c r="F973" s="224" t="s">
        <v>283</v>
      </c>
      <c r="G973" s="225">
        <v>72</v>
      </c>
      <c r="H973" s="225">
        <f t="shared" si="111"/>
        <v>109.33799854545452</v>
      </c>
      <c r="I973" s="35">
        <f t="shared" si="110"/>
        <v>7872.3358952727258</v>
      </c>
      <c r="J973" s="34">
        <v>0</v>
      </c>
      <c r="K973" s="35">
        <v>0</v>
      </c>
      <c r="L973" s="35">
        <v>0</v>
      </c>
      <c r="M973" s="35">
        <v>0</v>
      </c>
      <c r="N973" s="39" t="s">
        <v>0</v>
      </c>
      <c r="O973" s="213">
        <f>VLOOKUP(N973,'Reajuste Atual'!$L$19:$M$25,2,FALSE)</f>
        <v>3.1053999999999999</v>
      </c>
      <c r="Q973" s="34">
        <v>36.619999999999997</v>
      </c>
      <c r="R973" s="304">
        <f t="shared" si="112"/>
        <v>26.157142857142858</v>
      </c>
      <c r="S973" s="304">
        <f t="shared" si="113"/>
        <v>26.632727272727269</v>
      </c>
      <c r="T973" s="301">
        <f t="shared" si="114"/>
        <v>26.632727272727269</v>
      </c>
    </row>
    <row r="974" spans="1:20" s="31" customFormat="1" outlineLevel="1" x14ac:dyDescent="0.25">
      <c r="A974" s="3" t="s">
        <v>53242</v>
      </c>
      <c r="B974" s="191" t="s">
        <v>1191</v>
      </c>
      <c r="C974" s="224" t="s">
        <v>53244</v>
      </c>
      <c r="D974" s="231"/>
      <c r="E974" s="79" t="s">
        <v>1339</v>
      </c>
      <c r="F974" s="224" t="s">
        <v>283</v>
      </c>
      <c r="G974" s="225">
        <v>60</v>
      </c>
      <c r="H974" s="225">
        <f t="shared" si="111"/>
        <v>70.254590545454548</v>
      </c>
      <c r="I974" s="35">
        <f t="shared" si="110"/>
        <v>4215.2754327272733</v>
      </c>
      <c r="J974" s="34">
        <v>0</v>
      </c>
      <c r="K974" s="35">
        <v>0</v>
      </c>
      <c r="L974" s="35">
        <v>0</v>
      </c>
      <c r="M974" s="35">
        <v>0</v>
      </c>
      <c r="N974" s="39" t="s">
        <v>0</v>
      </c>
      <c r="O974" s="213">
        <f>VLOOKUP(N974,'Reajuste Atual'!$L$19:$M$25,2,FALSE)</f>
        <v>3.1053999999999999</v>
      </c>
      <c r="Q974" s="34">
        <v>23.53</v>
      </c>
      <c r="R974" s="304">
        <f t="shared" si="112"/>
        <v>16.80714285714286</v>
      </c>
      <c r="S974" s="304">
        <f t="shared" si="113"/>
        <v>17.112727272727273</v>
      </c>
      <c r="T974" s="301">
        <f t="shared" si="114"/>
        <v>17.112727272727273</v>
      </c>
    </row>
    <row r="975" spans="1:20" s="31" customFormat="1" outlineLevel="1" x14ac:dyDescent="0.25">
      <c r="A975" s="3" t="s">
        <v>53242</v>
      </c>
      <c r="B975" s="191" t="s">
        <v>1192</v>
      </c>
      <c r="C975" s="224" t="s">
        <v>53244</v>
      </c>
      <c r="D975" s="231"/>
      <c r="E975" s="79" t="s">
        <v>1340</v>
      </c>
      <c r="F975" s="224" t="s">
        <v>283</v>
      </c>
      <c r="G975" s="225">
        <v>36</v>
      </c>
      <c r="H975" s="225">
        <f t="shared" si="111"/>
        <v>45.890907636363636</v>
      </c>
      <c r="I975" s="35">
        <f t="shared" si="110"/>
        <v>1652.0726749090909</v>
      </c>
      <c r="J975" s="34">
        <v>0</v>
      </c>
      <c r="K975" s="35">
        <v>0</v>
      </c>
      <c r="L975" s="35">
        <v>0</v>
      </c>
      <c r="M975" s="35">
        <v>0</v>
      </c>
      <c r="N975" s="39" t="s">
        <v>0</v>
      </c>
      <c r="O975" s="213">
        <f>VLOOKUP(N975,'Reajuste Atual'!$L$19:$M$25,2,FALSE)</f>
        <v>3.1053999999999999</v>
      </c>
      <c r="Q975" s="34">
        <v>15.37</v>
      </c>
      <c r="R975" s="304">
        <f t="shared" si="112"/>
        <v>10.97857142857143</v>
      </c>
      <c r="S975" s="304">
        <f t="shared" si="113"/>
        <v>11.178181818181818</v>
      </c>
      <c r="T975" s="301">
        <f t="shared" si="114"/>
        <v>11.178181818181818</v>
      </c>
    </row>
    <row r="976" spans="1:20" s="31" customFormat="1" outlineLevel="1" x14ac:dyDescent="0.25">
      <c r="A976" s="3" t="s">
        <v>53242</v>
      </c>
      <c r="B976" s="191" t="s">
        <v>1193</v>
      </c>
      <c r="C976" s="224" t="s">
        <v>53244</v>
      </c>
      <c r="D976" s="231"/>
      <c r="E976" s="79" t="s">
        <v>1341</v>
      </c>
      <c r="F976" s="224" t="s">
        <v>283</v>
      </c>
      <c r="G976" s="225">
        <v>28</v>
      </c>
      <c r="H976" s="225">
        <f t="shared" si="111"/>
        <v>39.501412363636369</v>
      </c>
      <c r="I976" s="35">
        <f t="shared" si="110"/>
        <v>1106.0395461818184</v>
      </c>
      <c r="J976" s="34">
        <v>0</v>
      </c>
      <c r="K976" s="35">
        <v>0</v>
      </c>
      <c r="L976" s="35">
        <v>0</v>
      </c>
      <c r="M976" s="35">
        <v>0</v>
      </c>
      <c r="N976" s="39" t="s">
        <v>0</v>
      </c>
      <c r="O976" s="213">
        <f>VLOOKUP(N976,'Reajuste Atual'!$L$19:$M$25,2,FALSE)</f>
        <v>3.1053999999999999</v>
      </c>
      <c r="Q976" s="34">
        <v>13.23</v>
      </c>
      <c r="R976" s="304">
        <f t="shared" si="112"/>
        <v>9.4500000000000011</v>
      </c>
      <c r="S976" s="304">
        <f t="shared" si="113"/>
        <v>9.6218181818181829</v>
      </c>
      <c r="T976" s="301">
        <f t="shared" si="114"/>
        <v>9.6218181818181829</v>
      </c>
    </row>
    <row r="977" spans="1:20" s="31" customFormat="1" outlineLevel="1" x14ac:dyDescent="0.25">
      <c r="A977" s="3" t="s">
        <v>53242</v>
      </c>
      <c r="B977" s="191" t="s">
        <v>1194</v>
      </c>
      <c r="C977" s="224" t="s">
        <v>53244</v>
      </c>
      <c r="D977" s="231"/>
      <c r="E977" s="79" t="s">
        <v>1342</v>
      </c>
      <c r="F977" s="224" t="s">
        <v>283</v>
      </c>
      <c r="G977" s="225">
        <v>192</v>
      </c>
      <c r="H977" s="225">
        <f t="shared" si="111"/>
        <v>28.513869090909093</v>
      </c>
      <c r="I977" s="35">
        <f t="shared" si="110"/>
        <v>5474.6628654545457</v>
      </c>
      <c r="J977" s="34">
        <v>0</v>
      </c>
      <c r="K977" s="35">
        <v>0</v>
      </c>
      <c r="L977" s="35">
        <v>0</v>
      </c>
      <c r="M977" s="35">
        <v>0</v>
      </c>
      <c r="N977" s="39" t="s">
        <v>0</v>
      </c>
      <c r="O977" s="213">
        <f>VLOOKUP(N977,'Reajuste Atual'!$L$19:$M$25,2,FALSE)</f>
        <v>3.1053999999999999</v>
      </c>
      <c r="Q977" s="34">
        <v>9.5500000000000007</v>
      </c>
      <c r="R977" s="304">
        <f t="shared" si="112"/>
        <v>6.8214285714285721</v>
      </c>
      <c r="S977" s="304">
        <f t="shared" si="113"/>
        <v>6.9454545454545462</v>
      </c>
      <c r="T977" s="301">
        <f t="shared" si="114"/>
        <v>6.9454545454545462</v>
      </c>
    </row>
    <row r="978" spans="1:20" s="31" customFormat="1" outlineLevel="1" x14ac:dyDescent="0.25">
      <c r="A978" s="3" t="s">
        <v>53242</v>
      </c>
      <c r="B978" s="191" t="s">
        <v>1195</v>
      </c>
      <c r="C978" s="224" t="s">
        <v>53244</v>
      </c>
      <c r="D978" s="231"/>
      <c r="E978" s="79" t="s">
        <v>1343</v>
      </c>
      <c r="F978" s="224" t="s">
        <v>283</v>
      </c>
      <c r="G978" s="225">
        <v>120</v>
      </c>
      <c r="H978" s="225">
        <f t="shared" si="111"/>
        <v>18.989341090909093</v>
      </c>
      <c r="I978" s="35">
        <f t="shared" si="110"/>
        <v>2278.7209309090913</v>
      </c>
      <c r="J978" s="34">
        <v>0</v>
      </c>
      <c r="K978" s="35">
        <v>0</v>
      </c>
      <c r="L978" s="35">
        <v>0</v>
      </c>
      <c r="M978" s="35">
        <v>0</v>
      </c>
      <c r="N978" s="39" t="s">
        <v>0</v>
      </c>
      <c r="O978" s="213">
        <f>VLOOKUP(N978,'Reajuste Atual'!$L$19:$M$25,2,FALSE)</f>
        <v>3.1053999999999999</v>
      </c>
      <c r="Q978" s="34">
        <v>6.36</v>
      </c>
      <c r="R978" s="304">
        <f t="shared" si="112"/>
        <v>4.5428571428571436</v>
      </c>
      <c r="S978" s="304">
        <f t="shared" si="113"/>
        <v>4.6254545454545459</v>
      </c>
      <c r="T978" s="301">
        <f t="shared" si="114"/>
        <v>4.6254545454545459</v>
      </c>
    </row>
    <row r="979" spans="1:20" s="31" customFormat="1" outlineLevel="1" x14ac:dyDescent="0.25">
      <c r="A979" s="3" t="s">
        <v>53242</v>
      </c>
      <c r="B979" s="191" t="s">
        <v>1196</v>
      </c>
      <c r="C979" s="224" t="s">
        <v>53244</v>
      </c>
      <c r="D979" s="231"/>
      <c r="E979" s="79" t="s">
        <v>1344</v>
      </c>
      <c r="F979" s="224" t="s">
        <v>283</v>
      </c>
      <c r="G979" s="225">
        <v>24</v>
      </c>
      <c r="H979" s="225">
        <f t="shared" si="111"/>
        <v>86.79562036363636</v>
      </c>
      <c r="I979" s="35">
        <f t="shared" si="110"/>
        <v>2083.0948887272725</v>
      </c>
      <c r="J979" s="34">
        <v>0</v>
      </c>
      <c r="K979" s="35">
        <v>0</v>
      </c>
      <c r="L979" s="35">
        <v>0</v>
      </c>
      <c r="M979" s="35">
        <v>0</v>
      </c>
      <c r="N979" s="39" t="s">
        <v>0</v>
      </c>
      <c r="O979" s="213">
        <f>VLOOKUP(N979,'Reajuste Atual'!$L$19:$M$25,2,FALSE)</f>
        <v>3.1053999999999999</v>
      </c>
      <c r="Q979" s="34">
        <v>29.07</v>
      </c>
      <c r="R979" s="304">
        <f t="shared" si="112"/>
        <v>20.764285714285716</v>
      </c>
      <c r="S979" s="304">
        <f t="shared" si="113"/>
        <v>21.141818181818181</v>
      </c>
      <c r="T979" s="301">
        <f t="shared" si="114"/>
        <v>21.141818181818181</v>
      </c>
    </row>
    <row r="980" spans="1:20" s="31" customFormat="1" outlineLevel="1" x14ac:dyDescent="0.25">
      <c r="A980" s="3" t="s">
        <v>53242</v>
      </c>
      <c r="B980" s="191" t="s">
        <v>1197</v>
      </c>
      <c r="C980" s="224" t="s">
        <v>53244</v>
      </c>
      <c r="D980" s="231"/>
      <c r="E980" s="79" t="s">
        <v>1345</v>
      </c>
      <c r="F980" s="224" t="s">
        <v>283</v>
      </c>
      <c r="G980" s="225">
        <v>8</v>
      </c>
      <c r="H980" s="225">
        <f t="shared" si="111"/>
        <v>32.574482909090911</v>
      </c>
      <c r="I980" s="35">
        <f t="shared" si="110"/>
        <v>260.59586327272729</v>
      </c>
      <c r="J980" s="34"/>
      <c r="K980" s="35"/>
      <c r="L980" s="35">
        <v>0</v>
      </c>
      <c r="M980" s="35">
        <v>0</v>
      </c>
      <c r="N980" s="39" t="s">
        <v>0</v>
      </c>
      <c r="O980" s="213">
        <f>VLOOKUP(N980,'Reajuste Atual'!$L$19:$M$25,2,FALSE)</f>
        <v>3.1053999999999999</v>
      </c>
      <c r="Q980" s="34">
        <v>10.91</v>
      </c>
      <c r="R980" s="304">
        <f t="shared" si="112"/>
        <v>7.7928571428571436</v>
      </c>
      <c r="S980" s="304">
        <f t="shared" si="113"/>
        <v>7.9345454545454546</v>
      </c>
      <c r="T980" s="301">
        <f t="shared" si="114"/>
        <v>7.9345454545454546</v>
      </c>
    </row>
    <row r="981" spans="1:20" s="31" customFormat="1" outlineLevel="1" x14ac:dyDescent="0.25">
      <c r="A981" s="3" t="s">
        <v>53242</v>
      </c>
      <c r="B981" s="191" t="s">
        <v>1198</v>
      </c>
      <c r="C981" s="224" t="s">
        <v>53244</v>
      </c>
      <c r="D981" s="231"/>
      <c r="E981" s="79" t="s">
        <v>1346</v>
      </c>
      <c r="F981" s="224" t="s">
        <v>283</v>
      </c>
      <c r="G981" s="225">
        <v>12</v>
      </c>
      <c r="H981" s="225">
        <f t="shared" si="111"/>
        <v>18.989341090909093</v>
      </c>
      <c r="I981" s="35">
        <f t="shared" si="110"/>
        <v>227.87209309090912</v>
      </c>
      <c r="J981" s="75">
        <v>0</v>
      </c>
      <c r="K981" s="47">
        <v>207640.73000000004</v>
      </c>
      <c r="L981" s="47">
        <v>0</v>
      </c>
      <c r="M981" s="47">
        <v>0</v>
      </c>
      <c r="N981" s="39" t="s">
        <v>0</v>
      </c>
      <c r="O981" s="213">
        <f>VLOOKUP(N981,'Reajuste Atual'!$L$19:$M$25,2,FALSE)</f>
        <v>3.1053999999999999</v>
      </c>
      <c r="Q981" s="34">
        <v>6.36</v>
      </c>
      <c r="R981" s="304">
        <f t="shared" si="112"/>
        <v>4.5428571428571436</v>
      </c>
      <c r="S981" s="304">
        <f t="shared" si="113"/>
        <v>4.6254545454545459</v>
      </c>
      <c r="T981" s="301">
        <f t="shared" si="114"/>
        <v>4.6254545454545459</v>
      </c>
    </row>
    <row r="982" spans="1:20" s="31" customFormat="1" outlineLevel="1" x14ac:dyDescent="0.25">
      <c r="A982" s="3" t="s">
        <v>53242</v>
      </c>
      <c r="B982" s="191" t="s">
        <v>1199</v>
      </c>
      <c r="C982" s="224" t="s">
        <v>53244</v>
      </c>
      <c r="D982" s="231"/>
      <c r="E982" s="79" t="s">
        <v>1347</v>
      </c>
      <c r="F982" s="224" t="s">
        <v>283</v>
      </c>
      <c r="G982" s="225">
        <v>32</v>
      </c>
      <c r="H982" s="225">
        <f t="shared" si="111"/>
        <v>16.272312727272727</v>
      </c>
      <c r="I982" s="35">
        <f t="shared" si="110"/>
        <v>520.71400727272726</v>
      </c>
      <c r="J982" s="34">
        <v>0</v>
      </c>
      <c r="K982" s="35">
        <v>0</v>
      </c>
      <c r="L982" s="35">
        <v>0</v>
      </c>
      <c r="M982" s="35">
        <v>0</v>
      </c>
      <c r="N982" s="39" t="s">
        <v>0</v>
      </c>
      <c r="O982" s="213">
        <f>VLOOKUP(N982,'Reajuste Atual'!$L$19:$M$25,2,FALSE)</f>
        <v>3.1053999999999999</v>
      </c>
      <c r="Q982" s="34">
        <v>5.45</v>
      </c>
      <c r="R982" s="304">
        <f t="shared" si="112"/>
        <v>3.8928571428571432</v>
      </c>
      <c r="S982" s="304">
        <f t="shared" si="113"/>
        <v>3.9636363636363638</v>
      </c>
      <c r="T982" s="301">
        <f t="shared" si="114"/>
        <v>3.9636363636363638</v>
      </c>
    </row>
    <row r="983" spans="1:20" s="31" customFormat="1" outlineLevel="1" x14ac:dyDescent="0.25">
      <c r="A983" s="3" t="s">
        <v>53242</v>
      </c>
      <c r="B983" s="191" t="s">
        <v>1200</v>
      </c>
      <c r="C983" s="224" t="s">
        <v>53244</v>
      </c>
      <c r="D983" s="231"/>
      <c r="E983" s="79" t="s">
        <v>1348</v>
      </c>
      <c r="F983" s="224" t="s">
        <v>283</v>
      </c>
      <c r="G983" s="225">
        <v>184</v>
      </c>
      <c r="H983" s="225">
        <f t="shared" si="111"/>
        <v>5.8520610909090918</v>
      </c>
      <c r="I983" s="35">
        <f t="shared" si="110"/>
        <v>1076.779240727273</v>
      </c>
      <c r="J983" s="34">
        <v>0</v>
      </c>
      <c r="K983" s="35">
        <v>0</v>
      </c>
      <c r="L983" s="35">
        <v>0</v>
      </c>
      <c r="M983" s="35">
        <v>0</v>
      </c>
      <c r="N983" s="39" t="s">
        <v>0</v>
      </c>
      <c r="O983" s="213">
        <f>VLOOKUP(N983,'Reajuste Atual'!$L$19:$M$25,2,FALSE)</f>
        <v>3.1053999999999999</v>
      </c>
      <c r="Q983" s="34">
        <v>1.96</v>
      </c>
      <c r="R983" s="304">
        <f t="shared" si="112"/>
        <v>1.4000000000000001</v>
      </c>
      <c r="S983" s="304">
        <f t="shared" si="113"/>
        <v>1.4254545454545455</v>
      </c>
      <c r="T983" s="301">
        <f t="shared" si="114"/>
        <v>1.4254545454545455</v>
      </c>
    </row>
    <row r="984" spans="1:20" s="31" customFormat="1" outlineLevel="1" x14ac:dyDescent="0.25">
      <c r="A984" s="3" t="s">
        <v>53242</v>
      </c>
      <c r="B984" s="191" t="s">
        <v>1201</v>
      </c>
      <c r="C984" s="224" t="s">
        <v>53244</v>
      </c>
      <c r="D984" s="231"/>
      <c r="E984" s="79" t="s">
        <v>1291</v>
      </c>
      <c r="F984" s="224" t="s">
        <v>283</v>
      </c>
      <c r="G984" s="225">
        <v>128</v>
      </c>
      <c r="H984" s="225">
        <f t="shared" si="111"/>
        <v>3.9710414545454547</v>
      </c>
      <c r="I984" s="35">
        <f t="shared" si="110"/>
        <v>508.2933061818182</v>
      </c>
      <c r="J984" s="34">
        <v>0</v>
      </c>
      <c r="K984" s="35">
        <v>0</v>
      </c>
      <c r="L984" s="35">
        <v>0</v>
      </c>
      <c r="M984" s="35">
        <v>0</v>
      </c>
      <c r="N984" s="39" t="s">
        <v>0</v>
      </c>
      <c r="O984" s="213">
        <f>VLOOKUP(N984,'Reajuste Atual'!$L$19:$M$25,2,FALSE)</f>
        <v>3.1053999999999999</v>
      </c>
      <c r="Q984" s="34">
        <v>1.33</v>
      </c>
      <c r="R984" s="304">
        <f t="shared" si="112"/>
        <v>0.95000000000000007</v>
      </c>
      <c r="S984" s="304">
        <f t="shared" si="113"/>
        <v>0.96727272727272728</v>
      </c>
      <c r="T984" s="301">
        <f t="shared" si="114"/>
        <v>0.96727272727272728</v>
      </c>
    </row>
    <row r="985" spans="1:20" s="31" customFormat="1" outlineLevel="1" x14ac:dyDescent="0.25">
      <c r="A985" s="3" t="s">
        <v>53242</v>
      </c>
      <c r="B985" s="191" t="s">
        <v>1202</v>
      </c>
      <c r="C985" s="224" t="s">
        <v>53244</v>
      </c>
      <c r="D985" s="231"/>
      <c r="E985" s="79" t="s">
        <v>1349</v>
      </c>
      <c r="F985" s="224" t="s">
        <v>283</v>
      </c>
      <c r="G985" s="225">
        <v>12</v>
      </c>
      <c r="H985" s="225">
        <f t="shared" si="111"/>
        <v>86.79562036363636</v>
      </c>
      <c r="I985" s="35">
        <f t="shared" si="110"/>
        <v>1041.5474443636363</v>
      </c>
      <c r="J985" s="34">
        <v>0</v>
      </c>
      <c r="K985" s="35">
        <v>0</v>
      </c>
      <c r="L985" s="35">
        <v>0</v>
      </c>
      <c r="M985" s="35">
        <v>0</v>
      </c>
      <c r="N985" s="39" t="s">
        <v>0</v>
      </c>
      <c r="O985" s="213">
        <f>VLOOKUP(N985,'Reajuste Atual'!$L$19:$M$25,2,FALSE)</f>
        <v>3.1053999999999999</v>
      </c>
      <c r="Q985" s="34">
        <v>29.07</v>
      </c>
      <c r="R985" s="304">
        <f t="shared" si="112"/>
        <v>20.764285714285716</v>
      </c>
      <c r="S985" s="304">
        <f t="shared" si="113"/>
        <v>21.141818181818181</v>
      </c>
      <c r="T985" s="301">
        <f t="shared" si="114"/>
        <v>21.141818181818181</v>
      </c>
    </row>
    <row r="986" spans="1:20" s="31" customFormat="1" outlineLevel="1" x14ac:dyDescent="0.25">
      <c r="A986" s="3" t="s">
        <v>53242</v>
      </c>
      <c r="B986" s="191" t="s">
        <v>1203</v>
      </c>
      <c r="C986" s="224" t="s">
        <v>53244</v>
      </c>
      <c r="D986" s="231"/>
      <c r="E986" s="79" t="s">
        <v>1350</v>
      </c>
      <c r="F986" s="224" t="s">
        <v>283</v>
      </c>
      <c r="G986" s="225">
        <v>4</v>
      </c>
      <c r="H986" s="225">
        <f t="shared" si="111"/>
        <v>81.361563636363627</v>
      </c>
      <c r="I986" s="35">
        <f t="shared" si="110"/>
        <v>325.44625454545451</v>
      </c>
      <c r="J986" s="34">
        <v>0</v>
      </c>
      <c r="K986" s="35">
        <v>0</v>
      </c>
      <c r="L986" s="35">
        <v>0</v>
      </c>
      <c r="M986" s="35">
        <v>0</v>
      </c>
      <c r="N986" s="39" t="s">
        <v>0</v>
      </c>
      <c r="O986" s="213">
        <f>VLOOKUP(N986,'Reajuste Atual'!$L$19:$M$25,2,FALSE)</f>
        <v>3.1053999999999999</v>
      </c>
      <c r="Q986" s="34">
        <v>27.25</v>
      </c>
      <c r="R986" s="304">
        <f t="shared" si="112"/>
        <v>19.464285714285715</v>
      </c>
      <c r="S986" s="304">
        <f t="shared" si="113"/>
        <v>19.818181818181817</v>
      </c>
      <c r="T986" s="301">
        <f t="shared" si="114"/>
        <v>19.818181818181817</v>
      </c>
    </row>
    <row r="987" spans="1:20" s="31" customFormat="1" outlineLevel="1" x14ac:dyDescent="0.25">
      <c r="A987" s="3" t="s">
        <v>53242</v>
      </c>
      <c r="B987" s="191" t="s">
        <v>1204</v>
      </c>
      <c r="C987" s="224" t="s">
        <v>53244</v>
      </c>
      <c r="D987" s="231"/>
      <c r="E987" s="79" t="s">
        <v>1351</v>
      </c>
      <c r="F987" s="224" t="s">
        <v>283</v>
      </c>
      <c r="G987" s="225">
        <v>8</v>
      </c>
      <c r="H987" s="225">
        <f t="shared" si="111"/>
        <v>36.336522181818182</v>
      </c>
      <c r="I987" s="35">
        <f t="shared" si="110"/>
        <v>290.69217745454546</v>
      </c>
      <c r="J987" s="34">
        <v>0</v>
      </c>
      <c r="K987" s="35">
        <v>0</v>
      </c>
      <c r="L987" s="35">
        <v>0</v>
      </c>
      <c r="M987" s="35">
        <v>0</v>
      </c>
      <c r="N987" s="39" t="s">
        <v>0</v>
      </c>
      <c r="O987" s="213">
        <f>VLOOKUP(N987,'Reajuste Atual'!$L$19:$M$25,2,FALSE)</f>
        <v>3.1053999999999999</v>
      </c>
      <c r="Q987" s="34">
        <v>12.17</v>
      </c>
      <c r="R987" s="304">
        <f t="shared" si="112"/>
        <v>8.6928571428571431</v>
      </c>
      <c r="S987" s="304">
        <f t="shared" si="113"/>
        <v>8.8509090909090915</v>
      </c>
      <c r="T987" s="301">
        <f t="shared" si="114"/>
        <v>8.8509090909090915</v>
      </c>
    </row>
    <row r="988" spans="1:20" s="31" customFormat="1" outlineLevel="1" x14ac:dyDescent="0.25">
      <c r="A988" s="3" t="s">
        <v>53242</v>
      </c>
      <c r="B988" s="191" t="s">
        <v>1205</v>
      </c>
      <c r="C988" s="224" t="s">
        <v>53244</v>
      </c>
      <c r="D988" s="231"/>
      <c r="E988" s="79" t="s">
        <v>1352</v>
      </c>
      <c r="F988" s="224" t="s">
        <v>283</v>
      </c>
      <c r="G988" s="225">
        <v>8</v>
      </c>
      <c r="H988" s="225">
        <f t="shared" si="111"/>
        <v>43.92031563636364</v>
      </c>
      <c r="I988" s="35">
        <f t="shared" ref="I988:I1040" si="115">G988*H988</f>
        <v>351.36252509090912</v>
      </c>
      <c r="J988" s="34">
        <v>0</v>
      </c>
      <c r="K988" s="35">
        <v>0</v>
      </c>
      <c r="L988" s="35">
        <v>0</v>
      </c>
      <c r="M988" s="35">
        <v>0</v>
      </c>
      <c r="N988" s="39" t="s">
        <v>0</v>
      </c>
      <c r="O988" s="213">
        <f>VLOOKUP(N988,'Reajuste Atual'!$L$19:$M$25,2,FALSE)</f>
        <v>3.1053999999999999</v>
      </c>
      <c r="Q988" s="34">
        <v>14.71</v>
      </c>
      <c r="R988" s="304">
        <f t="shared" si="112"/>
        <v>10.507142857142858</v>
      </c>
      <c r="S988" s="304">
        <f t="shared" si="113"/>
        <v>10.698181818181819</v>
      </c>
      <c r="T988" s="301">
        <f t="shared" si="114"/>
        <v>10.698181818181819</v>
      </c>
    </row>
    <row r="989" spans="1:20" s="31" customFormat="1" outlineLevel="1" x14ac:dyDescent="0.25">
      <c r="A989" s="3" t="s">
        <v>53242</v>
      </c>
      <c r="B989" s="191" t="s">
        <v>1206</v>
      </c>
      <c r="C989" s="224" t="s">
        <v>53244</v>
      </c>
      <c r="D989" s="231"/>
      <c r="E989" s="79" t="s">
        <v>1353</v>
      </c>
      <c r="F989" s="224" t="s">
        <v>283</v>
      </c>
      <c r="G989" s="225">
        <v>24</v>
      </c>
      <c r="H989" s="225">
        <f t="shared" si="111"/>
        <v>18.422049454545455</v>
      </c>
      <c r="I989" s="35">
        <f t="shared" si="115"/>
        <v>442.12918690909089</v>
      </c>
      <c r="J989" s="75">
        <v>0</v>
      </c>
      <c r="K989" s="61">
        <v>96370.819999999992</v>
      </c>
      <c r="L989" s="61">
        <v>0</v>
      </c>
      <c r="M989" s="61">
        <v>34.69</v>
      </c>
      <c r="N989" s="39" t="s">
        <v>0</v>
      </c>
      <c r="O989" s="213">
        <f>VLOOKUP(N989,'Reajuste Atual'!$L$19:$M$25,2,FALSE)</f>
        <v>3.1053999999999999</v>
      </c>
      <c r="Q989" s="34">
        <v>6.17</v>
      </c>
      <c r="R989" s="304">
        <f t="shared" si="112"/>
        <v>4.4071428571428575</v>
      </c>
      <c r="S989" s="304">
        <f t="shared" si="113"/>
        <v>4.4872727272727273</v>
      </c>
      <c r="T989" s="301">
        <f t="shared" si="114"/>
        <v>4.4872727272727273</v>
      </c>
    </row>
    <row r="990" spans="1:20" s="31" customFormat="1" outlineLevel="1" x14ac:dyDescent="0.25">
      <c r="A990" s="3" t="s">
        <v>53242</v>
      </c>
      <c r="B990" s="191" t="s">
        <v>1207</v>
      </c>
      <c r="C990" s="224" t="s">
        <v>53244</v>
      </c>
      <c r="D990" s="231"/>
      <c r="E990" s="79" t="s">
        <v>1354</v>
      </c>
      <c r="F990" s="224" t="s">
        <v>283</v>
      </c>
      <c r="G990" s="225">
        <v>52</v>
      </c>
      <c r="H990" s="225">
        <f t="shared" si="111"/>
        <v>9.7335301818181801</v>
      </c>
      <c r="I990" s="35">
        <f t="shared" si="115"/>
        <v>506.14356945454534</v>
      </c>
      <c r="J990" s="75">
        <v>0</v>
      </c>
      <c r="K990" s="47">
        <v>0</v>
      </c>
      <c r="L990" s="47">
        <v>0</v>
      </c>
      <c r="M990" s="47">
        <v>0</v>
      </c>
      <c r="N990" s="39" t="s">
        <v>0</v>
      </c>
      <c r="O990" s="213">
        <f>VLOOKUP(N990,'Reajuste Atual'!$L$19:$M$25,2,FALSE)</f>
        <v>3.1053999999999999</v>
      </c>
      <c r="Q990" s="34">
        <v>3.26</v>
      </c>
      <c r="R990" s="304">
        <f t="shared" si="112"/>
        <v>2.3285714285714287</v>
      </c>
      <c r="S990" s="304">
        <f t="shared" si="113"/>
        <v>2.3709090909090906</v>
      </c>
      <c r="T990" s="301">
        <f t="shared" si="114"/>
        <v>2.3709090909090906</v>
      </c>
    </row>
    <row r="991" spans="1:20" s="31" customFormat="1" outlineLevel="1" x14ac:dyDescent="0.25">
      <c r="A991" s="3" t="s">
        <v>53242</v>
      </c>
      <c r="B991" s="191" t="s">
        <v>1208</v>
      </c>
      <c r="C991" s="224" t="s">
        <v>53244</v>
      </c>
      <c r="D991" s="231"/>
      <c r="E991" s="79" t="s">
        <v>977</v>
      </c>
      <c r="F991" s="224" t="s">
        <v>283</v>
      </c>
      <c r="G991" s="225">
        <v>12</v>
      </c>
      <c r="H991" s="225">
        <f t="shared" si="111"/>
        <v>198.94021963636362</v>
      </c>
      <c r="I991" s="35">
        <f t="shared" si="115"/>
        <v>2387.2826356363635</v>
      </c>
      <c r="J991" s="34">
        <v>0</v>
      </c>
      <c r="K991" s="35">
        <v>0</v>
      </c>
      <c r="L991" s="35">
        <v>0</v>
      </c>
      <c r="M991" s="35">
        <v>0</v>
      </c>
      <c r="N991" s="39" t="s">
        <v>0</v>
      </c>
      <c r="O991" s="213">
        <f>VLOOKUP(N991,'Reajuste Atual'!$L$19:$M$25,2,FALSE)</f>
        <v>3.1053999999999999</v>
      </c>
      <c r="Q991" s="34">
        <v>66.63</v>
      </c>
      <c r="R991" s="304">
        <f t="shared" si="112"/>
        <v>47.592857142857142</v>
      </c>
      <c r="S991" s="304">
        <f t="shared" si="113"/>
        <v>48.458181818181814</v>
      </c>
      <c r="T991" s="301">
        <f t="shared" si="114"/>
        <v>48.458181818181814</v>
      </c>
    </row>
    <row r="992" spans="1:20" s="31" customFormat="1" outlineLevel="1" x14ac:dyDescent="0.25">
      <c r="A992" s="3" t="s">
        <v>53242</v>
      </c>
      <c r="B992" s="191" t="s">
        <v>1209</v>
      </c>
      <c r="C992" s="224" t="s">
        <v>53244</v>
      </c>
      <c r="D992" s="231"/>
      <c r="E992" s="79" t="s">
        <v>1355</v>
      </c>
      <c r="F992" s="224" t="s">
        <v>283</v>
      </c>
      <c r="G992" s="225">
        <v>216</v>
      </c>
      <c r="H992" s="225">
        <f t="shared" si="111"/>
        <v>19.885064727272727</v>
      </c>
      <c r="I992" s="35">
        <f t="shared" si="115"/>
        <v>4295.1739810909094</v>
      </c>
      <c r="J992" s="34">
        <v>0</v>
      </c>
      <c r="K992" s="35">
        <v>0</v>
      </c>
      <c r="L992" s="35">
        <v>0</v>
      </c>
      <c r="M992" s="35">
        <v>0</v>
      </c>
      <c r="N992" s="39" t="s">
        <v>0</v>
      </c>
      <c r="O992" s="213">
        <f>VLOOKUP(N992,'Reajuste Atual'!$L$19:$M$25,2,FALSE)</f>
        <v>3.1053999999999999</v>
      </c>
      <c r="Q992" s="34">
        <v>6.66</v>
      </c>
      <c r="R992" s="304">
        <f t="shared" si="112"/>
        <v>4.7571428571428571</v>
      </c>
      <c r="S992" s="304">
        <f t="shared" si="113"/>
        <v>4.8436363636363637</v>
      </c>
      <c r="T992" s="301">
        <f t="shared" si="114"/>
        <v>4.8436363636363637</v>
      </c>
    </row>
    <row r="993" spans="1:20" s="31" customFormat="1" outlineLevel="1" x14ac:dyDescent="0.25">
      <c r="A993" s="3" t="s">
        <v>53242</v>
      </c>
      <c r="B993" s="191" t="s">
        <v>1210</v>
      </c>
      <c r="C993" s="224" t="s">
        <v>53244</v>
      </c>
      <c r="D993" s="231"/>
      <c r="E993" s="79" t="s">
        <v>1356</v>
      </c>
      <c r="F993" s="224" t="s">
        <v>283</v>
      </c>
      <c r="G993" s="225">
        <v>56</v>
      </c>
      <c r="H993" s="225">
        <f t="shared" si="111"/>
        <v>17.048606545454543</v>
      </c>
      <c r="I993" s="35">
        <f t="shared" si="115"/>
        <v>954.72196654545439</v>
      </c>
      <c r="J993" s="34">
        <v>0</v>
      </c>
      <c r="K993" s="35">
        <v>0</v>
      </c>
      <c r="L993" s="35">
        <v>0</v>
      </c>
      <c r="M993" s="35">
        <v>0</v>
      </c>
      <c r="N993" s="39" t="s">
        <v>0</v>
      </c>
      <c r="O993" s="213">
        <f>VLOOKUP(N993,'Reajuste Atual'!$L$19:$M$25,2,FALSE)</f>
        <v>3.1053999999999999</v>
      </c>
      <c r="Q993" s="34">
        <v>5.71</v>
      </c>
      <c r="R993" s="304">
        <f t="shared" si="112"/>
        <v>4.0785714285714292</v>
      </c>
      <c r="S993" s="304">
        <f t="shared" si="113"/>
        <v>4.1527272727272724</v>
      </c>
      <c r="T993" s="301">
        <f t="shared" si="114"/>
        <v>4.1527272727272724</v>
      </c>
    </row>
    <row r="994" spans="1:20" s="31" customFormat="1" outlineLevel="1" x14ac:dyDescent="0.25">
      <c r="A994" s="3" t="s">
        <v>53242</v>
      </c>
      <c r="B994" s="191" t="s">
        <v>1211</v>
      </c>
      <c r="C994" s="224" t="s">
        <v>53244</v>
      </c>
      <c r="D994" s="231"/>
      <c r="E994" s="79" t="s">
        <v>1357</v>
      </c>
      <c r="F994" s="224" t="s">
        <v>283</v>
      </c>
      <c r="G994" s="225">
        <v>24</v>
      </c>
      <c r="H994" s="225">
        <f t="shared" si="111"/>
        <v>17.048606545454543</v>
      </c>
      <c r="I994" s="35">
        <f t="shared" si="115"/>
        <v>409.16655709090901</v>
      </c>
      <c r="J994" s="34">
        <v>0</v>
      </c>
      <c r="K994" s="35">
        <v>0</v>
      </c>
      <c r="L994" s="35">
        <v>0</v>
      </c>
      <c r="M994" s="35">
        <v>0</v>
      </c>
      <c r="N994" s="39" t="s">
        <v>0</v>
      </c>
      <c r="O994" s="213">
        <f>VLOOKUP(N994,'Reajuste Atual'!$L$19:$M$25,2,FALSE)</f>
        <v>3.1053999999999999</v>
      </c>
      <c r="Q994" s="34">
        <v>5.71</v>
      </c>
      <c r="R994" s="304">
        <f t="shared" si="112"/>
        <v>4.0785714285714292</v>
      </c>
      <c r="S994" s="304">
        <f t="shared" si="113"/>
        <v>4.1527272727272724</v>
      </c>
      <c r="T994" s="301">
        <f t="shared" si="114"/>
        <v>4.1527272727272724</v>
      </c>
    </row>
    <row r="995" spans="1:20" s="31" customFormat="1" outlineLevel="1" x14ac:dyDescent="0.25">
      <c r="A995" s="3" t="s">
        <v>53242</v>
      </c>
      <c r="B995" s="191" t="s">
        <v>1212</v>
      </c>
      <c r="C995" s="224" t="s">
        <v>53244</v>
      </c>
      <c r="D995" s="231"/>
      <c r="E995" s="79" t="s">
        <v>1358</v>
      </c>
      <c r="F995" s="224" t="s">
        <v>283</v>
      </c>
      <c r="G995" s="225">
        <v>120</v>
      </c>
      <c r="H995" s="225">
        <f t="shared" si="111"/>
        <v>17.048606545454543</v>
      </c>
      <c r="I995" s="35">
        <f t="shared" si="115"/>
        <v>2045.8327854545453</v>
      </c>
      <c r="J995" s="34">
        <v>0</v>
      </c>
      <c r="K995" s="35">
        <v>0</v>
      </c>
      <c r="L995" s="35">
        <v>0</v>
      </c>
      <c r="M995" s="35">
        <v>0</v>
      </c>
      <c r="N995" s="39" t="s">
        <v>0</v>
      </c>
      <c r="O995" s="213">
        <f>VLOOKUP(N995,'Reajuste Atual'!$L$19:$M$25,2,FALSE)</f>
        <v>3.1053999999999999</v>
      </c>
      <c r="Q995" s="34">
        <v>5.71</v>
      </c>
      <c r="R995" s="304">
        <f t="shared" si="112"/>
        <v>4.0785714285714292</v>
      </c>
      <c r="S995" s="304">
        <f t="shared" si="113"/>
        <v>4.1527272727272724</v>
      </c>
      <c r="T995" s="301">
        <f t="shared" si="114"/>
        <v>4.1527272727272724</v>
      </c>
    </row>
    <row r="996" spans="1:20" s="31" customFormat="1" outlineLevel="1" x14ac:dyDescent="0.25">
      <c r="A996" s="3" t="s">
        <v>53242</v>
      </c>
      <c r="B996" s="191" t="s">
        <v>1213</v>
      </c>
      <c r="C996" s="224" t="s">
        <v>53244</v>
      </c>
      <c r="D996" s="231"/>
      <c r="E996" s="79" t="s">
        <v>1359</v>
      </c>
      <c r="F996" s="224" t="s">
        <v>283</v>
      </c>
      <c r="G996" s="225">
        <v>72</v>
      </c>
      <c r="H996" s="225">
        <f t="shared" si="111"/>
        <v>17.048606545454543</v>
      </c>
      <c r="I996" s="35">
        <f t="shared" si="115"/>
        <v>1227.499671272727</v>
      </c>
      <c r="J996" s="34">
        <v>0</v>
      </c>
      <c r="K996" s="35">
        <v>0</v>
      </c>
      <c r="L996" s="35">
        <v>0</v>
      </c>
      <c r="M996" s="35">
        <v>0</v>
      </c>
      <c r="N996" s="39" t="s">
        <v>0</v>
      </c>
      <c r="O996" s="213">
        <f>VLOOKUP(N996,'Reajuste Atual'!$L$19:$M$25,2,FALSE)</f>
        <v>3.1053999999999999</v>
      </c>
      <c r="Q996" s="34">
        <v>5.71</v>
      </c>
      <c r="R996" s="304">
        <f t="shared" si="112"/>
        <v>4.0785714285714292</v>
      </c>
      <c r="S996" s="304">
        <f t="shared" si="113"/>
        <v>4.1527272727272724</v>
      </c>
      <c r="T996" s="301">
        <f t="shared" si="114"/>
        <v>4.1527272727272724</v>
      </c>
    </row>
    <row r="997" spans="1:20" s="31" customFormat="1" outlineLevel="1" x14ac:dyDescent="0.25">
      <c r="A997" s="3" t="s">
        <v>53242</v>
      </c>
      <c r="B997" s="191" t="s">
        <v>1214</v>
      </c>
      <c r="C997" s="224" t="s">
        <v>53244</v>
      </c>
      <c r="D997" s="231"/>
      <c r="E997" s="79" t="s">
        <v>1360</v>
      </c>
      <c r="F997" s="224" t="s">
        <v>283</v>
      </c>
      <c r="G997" s="225">
        <v>160</v>
      </c>
      <c r="H997" s="225">
        <f t="shared" si="111"/>
        <v>17.048606545454543</v>
      </c>
      <c r="I997" s="35">
        <f t="shared" si="115"/>
        <v>2727.777047272727</v>
      </c>
      <c r="J997" s="34">
        <v>0</v>
      </c>
      <c r="K997" s="35">
        <v>0</v>
      </c>
      <c r="L997" s="35">
        <v>0</v>
      </c>
      <c r="M997" s="35">
        <v>0</v>
      </c>
      <c r="N997" s="39" t="s">
        <v>0</v>
      </c>
      <c r="O997" s="213">
        <f>VLOOKUP(N997,'Reajuste Atual'!$L$19:$M$25,2,FALSE)</f>
        <v>3.1053999999999999</v>
      </c>
      <c r="Q997" s="34">
        <v>5.71</v>
      </c>
      <c r="R997" s="304">
        <f t="shared" si="112"/>
        <v>4.0785714285714292</v>
      </c>
      <c r="S997" s="304">
        <f t="shared" si="113"/>
        <v>4.1527272727272724</v>
      </c>
      <c r="T997" s="301">
        <f t="shared" si="114"/>
        <v>4.1527272727272724</v>
      </c>
    </row>
    <row r="998" spans="1:20" s="31" customFormat="1" outlineLevel="1" x14ac:dyDescent="0.25">
      <c r="A998" s="3" t="s">
        <v>53242</v>
      </c>
      <c r="B998" s="191" t="s">
        <v>1215</v>
      </c>
      <c r="C998" s="224" t="s">
        <v>53244</v>
      </c>
      <c r="D998" s="231"/>
      <c r="E998" s="79" t="s">
        <v>1309</v>
      </c>
      <c r="F998" s="224" t="s">
        <v>283</v>
      </c>
      <c r="G998" s="225">
        <v>4</v>
      </c>
      <c r="H998" s="225">
        <f t="shared" ref="H998:H1050" si="116">T998+(T998*O998)</f>
        <v>68.224283636363651</v>
      </c>
      <c r="I998" s="35">
        <f t="shared" si="115"/>
        <v>272.89713454545461</v>
      </c>
      <c r="J998" s="34">
        <v>0</v>
      </c>
      <c r="K998" s="35">
        <v>0</v>
      </c>
      <c r="L998" s="35">
        <v>0</v>
      </c>
      <c r="M998" s="35">
        <v>0</v>
      </c>
      <c r="N998" s="39" t="s">
        <v>0</v>
      </c>
      <c r="O998" s="213">
        <f>VLOOKUP(N998,'Reajuste Atual'!$L$19:$M$25,2,FALSE)</f>
        <v>3.1053999999999999</v>
      </c>
      <c r="Q998" s="34">
        <v>22.85</v>
      </c>
      <c r="R998" s="304">
        <f t="shared" si="112"/>
        <v>16.321428571428573</v>
      </c>
      <c r="S998" s="304">
        <f t="shared" si="113"/>
        <v>16.618181818181821</v>
      </c>
      <c r="T998" s="301">
        <f t="shared" si="114"/>
        <v>16.618181818181821</v>
      </c>
    </row>
    <row r="999" spans="1:20" s="31" customFormat="1" outlineLevel="1" x14ac:dyDescent="0.25">
      <c r="A999" s="3" t="s">
        <v>53242</v>
      </c>
      <c r="B999" s="191" t="s">
        <v>1216</v>
      </c>
      <c r="C999" s="224" t="s">
        <v>53244</v>
      </c>
      <c r="D999" s="231"/>
      <c r="E999" s="79" t="s">
        <v>1310</v>
      </c>
      <c r="F999" s="224" t="s">
        <v>283</v>
      </c>
      <c r="G999" s="225">
        <v>8</v>
      </c>
      <c r="H999" s="225">
        <f t="shared" si="116"/>
        <v>68.224283636363651</v>
      </c>
      <c r="I999" s="35">
        <f t="shared" si="115"/>
        <v>545.79426909090921</v>
      </c>
      <c r="J999" s="34">
        <v>0</v>
      </c>
      <c r="K999" s="35">
        <v>0</v>
      </c>
      <c r="L999" s="35">
        <v>0</v>
      </c>
      <c r="M999" s="35">
        <v>0</v>
      </c>
      <c r="N999" s="39" t="s">
        <v>0</v>
      </c>
      <c r="O999" s="213">
        <f>VLOOKUP(N999,'Reajuste Atual'!$L$19:$M$25,2,FALSE)</f>
        <v>3.1053999999999999</v>
      </c>
      <c r="Q999" s="34">
        <v>22.85</v>
      </c>
      <c r="R999" s="304">
        <f t="shared" si="112"/>
        <v>16.321428571428573</v>
      </c>
      <c r="S999" s="304">
        <f t="shared" si="113"/>
        <v>16.618181818181821</v>
      </c>
      <c r="T999" s="301">
        <f t="shared" si="114"/>
        <v>16.618181818181821</v>
      </c>
    </row>
    <row r="1000" spans="1:20" s="31" customFormat="1" outlineLevel="1" x14ac:dyDescent="0.25">
      <c r="A1000" s="3" t="s">
        <v>53242</v>
      </c>
      <c r="B1000" s="191" t="s">
        <v>1217</v>
      </c>
      <c r="C1000" s="224" t="s">
        <v>53244</v>
      </c>
      <c r="D1000" s="231"/>
      <c r="E1000" s="79" t="s">
        <v>1311</v>
      </c>
      <c r="F1000" s="224" t="s">
        <v>283</v>
      </c>
      <c r="G1000" s="225">
        <v>32</v>
      </c>
      <c r="H1000" s="225">
        <f t="shared" si="116"/>
        <v>68.224283636363651</v>
      </c>
      <c r="I1000" s="35">
        <f t="shared" si="115"/>
        <v>2183.1770763636368</v>
      </c>
      <c r="J1000" s="34">
        <v>0</v>
      </c>
      <c r="K1000" s="35">
        <v>0</v>
      </c>
      <c r="L1000" s="35">
        <v>0</v>
      </c>
      <c r="M1000" s="35">
        <v>0</v>
      </c>
      <c r="N1000" s="39" t="s">
        <v>0</v>
      </c>
      <c r="O1000" s="213">
        <f>VLOOKUP(N1000,'Reajuste Atual'!$L$19:$M$25,2,FALSE)</f>
        <v>3.1053999999999999</v>
      </c>
      <c r="Q1000" s="34">
        <v>22.85</v>
      </c>
      <c r="R1000" s="304">
        <f t="shared" si="112"/>
        <v>16.321428571428573</v>
      </c>
      <c r="S1000" s="304">
        <f t="shared" si="113"/>
        <v>16.618181818181821</v>
      </c>
      <c r="T1000" s="301">
        <f t="shared" si="114"/>
        <v>16.618181818181821</v>
      </c>
    </row>
    <row r="1001" spans="1:20" s="31" customFormat="1" outlineLevel="1" x14ac:dyDescent="0.25">
      <c r="A1001" s="3" t="s">
        <v>53242</v>
      </c>
      <c r="B1001" s="191" t="s">
        <v>1218</v>
      </c>
      <c r="C1001" s="224" t="s">
        <v>53244</v>
      </c>
      <c r="D1001" s="231"/>
      <c r="E1001" s="79" t="s">
        <v>1312</v>
      </c>
      <c r="F1001" s="224" t="s">
        <v>283</v>
      </c>
      <c r="G1001" s="225">
        <v>8</v>
      </c>
      <c r="H1001" s="225">
        <f t="shared" si="116"/>
        <v>68.224283636363651</v>
      </c>
      <c r="I1001" s="35">
        <f t="shared" si="115"/>
        <v>545.79426909090921</v>
      </c>
      <c r="J1001" s="34">
        <v>0</v>
      </c>
      <c r="K1001" s="35">
        <v>0</v>
      </c>
      <c r="L1001" s="35">
        <v>0</v>
      </c>
      <c r="M1001" s="35">
        <v>0</v>
      </c>
      <c r="N1001" s="39" t="s">
        <v>0</v>
      </c>
      <c r="O1001" s="213">
        <f>VLOOKUP(N1001,'Reajuste Atual'!$L$19:$M$25,2,FALSE)</f>
        <v>3.1053999999999999</v>
      </c>
      <c r="Q1001" s="34">
        <v>22.85</v>
      </c>
      <c r="R1001" s="304">
        <f t="shared" si="112"/>
        <v>16.321428571428573</v>
      </c>
      <c r="S1001" s="304">
        <f t="shared" si="113"/>
        <v>16.618181818181821</v>
      </c>
      <c r="T1001" s="301">
        <f t="shared" si="114"/>
        <v>16.618181818181821</v>
      </c>
    </row>
    <row r="1002" spans="1:20" s="31" customFormat="1" outlineLevel="1" x14ac:dyDescent="0.25">
      <c r="A1002" s="3" t="s">
        <v>53242</v>
      </c>
      <c r="B1002" s="191" t="s">
        <v>1219</v>
      </c>
      <c r="C1002" s="224" t="s">
        <v>53244</v>
      </c>
      <c r="D1002" s="231"/>
      <c r="E1002" s="79" t="s">
        <v>1361</v>
      </c>
      <c r="F1002" s="224" t="s">
        <v>283</v>
      </c>
      <c r="G1002" s="225">
        <v>8</v>
      </c>
      <c r="H1002" s="225">
        <f t="shared" si="116"/>
        <v>68.224283636363651</v>
      </c>
      <c r="I1002" s="35">
        <f t="shared" si="115"/>
        <v>545.79426909090921</v>
      </c>
      <c r="J1002" s="34">
        <v>0</v>
      </c>
      <c r="K1002" s="35">
        <v>0</v>
      </c>
      <c r="L1002" s="35">
        <v>0</v>
      </c>
      <c r="M1002" s="35">
        <v>0</v>
      </c>
      <c r="N1002" s="39" t="s">
        <v>0</v>
      </c>
      <c r="O1002" s="213">
        <f>VLOOKUP(N1002,'Reajuste Atual'!$L$19:$M$25,2,FALSE)</f>
        <v>3.1053999999999999</v>
      </c>
      <c r="Q1002" s="34">
        <v>22.85</v>
      </c>
      <c r="R1002" s="304">
        <f t="shared" si="112"/>
        <v>16.321428571428573</v>
      </c>
      <c r="S1002" s="304">
        <f t="shared" si="113"/>
        <v>16.618181818181821</v>
      </c>
      <c r="T1002" s="301">
        <f t="shared" si="114"/>
        <v>16.618181818181821</v>
      </c>
    </row>
    <row r="1003" spans="1:20" s="31" customFormat="1" outlineLevel="1" x14ac:dyDescent="0.25">
      <c r="A1003" s="3" t="s">
        <v>53242</v>
      </c>
      <c r="B1003" s="191" t="s">
        <v>1221</v>
      </c>
      <c r="C1003" s="224" t="s">
        <v>53244</v>
      </c>
      <c r="D1003" s="231"/>
      <c r="E1003" s="79" t="s">
        <v>1362</v>
      </c>
      <c r="F1003" s="224" t="s">
        <v>283</v>
      </c>
      <c r="G1003" s="225">
        <v>16</v>
      </c>
      <c r="H1003" s="225">
        <f t="shared" si="116"/>
        <v>68.224283636363651</v>
      </c>
      <c r="I1003" s="35">
        <f t="shared" si="115"/>
        <v>1091.5885381818184</v>
      </c>
      <c r="J1003" s="34">
        <v>0</v>
      </c>
      <c r="K1003" s="35">
        <v>0</v>
      </c>
      <c r="L1003" s="35">
        <v>0</v>
      </c>
      <c r="M1003" s="35">
        <v>0</v>
      </c>
      <c r="N1003" s="39" t="s">
        <v>0</v>
      </c>
      <c r="O1003" s="213">
        <f>VLOOKUP(N1003,'Reajuste Atual'!$L$19:$M$25,2,FALSE)</f>
        <v>3.1053999999999999</v>
      </c>
      <c r="Q1003" s="34">
        <v>22.85</v>
      </c>
      <c r="R1003" s="304">
        <f t="shared" si="112"/>
        <v>16.321428571428573</v>
      </c>
      <c r="S1003" s="304">
        <f t="shared" si="113"/>
        <v>16.618181818181821</v>
      </c>
      <c r="T1003" s="301">
        <f t="shared" si="114"/>
        <v>16.618181818181821</v>
      </c>
    </row>
    <row r="1004" spans="1:20" s="31" customFormat="1" outlineLevel="1" x14ac:dyDescent="0.25">
      <c r="A1004" s="3" t="s">
        <v>53242</v>
      </c>
      <c r="B1004" s="191" t="s">
        <v>1222</v>
      </c>
      <c r="C1004" s="224" t="s">
        <v>53244</v>
      </c>
      <c r="D1004" s="231"/>
      <c r="E1004" s="79" t="s">
        <v>1363</v>
      </c>
      <c r="F1004" s="224" t="s">
        <v>283</v>
      </c>
      <c r="G1004" s="225">
        <v>4</v>
      </c>
      <c r="H1004" s="225">
        <f t="shared" si="116"/>
        <v>68.224283636363651</v>
      </c>
      <c r="I1004" s="35">
        <f t="shared" si="115"/>
        <v>272.89713454545461</v>
      </c>
      <c r="J1004" s="34">
        <v>0</v>
      </c>
      <c r="K1004" s="35">
        <v>0</v>
      </c>
      <c r="L1004" s="35">
        <v>0</v>
      </c>
      <c r="M1004" s="35">
        <v>0</v>
      </c>
      <c r="N1004" s="39" t="s">
        <v>0</v>
      </c>
      <c r="O1004" s="213">
        <f>VLOOKUP(N1004,'Reajuste Atual'!$L$19:$M$25,2,FALSE)</f>
        <v>3.1053999999999999</v>
      </c>
      <c r="Q1004" s="34">
        <v>22.85</v>
      </c>
      <c r="R1004" s="304">
        <f t="shared" si="112"/>
        <v>16.321428571428573</v>
      </c>
      <c r="S1004" s="304">
        <f t="shared" si="113"/>
        <v>16.618181818181821</v>
      </c>
      <c r="T1004" s="301">
        <f t="shared" si="114"/>
        <v>16.618181818181821</v>
      </c>
    </row>
    <row r="1005" spans="1:20" s="31" customFormat="1" outlineLevel="1" x14ac:dyDescent="0.25">
      <c r="A1005" s="3" t="s">
        <v>53242</v>
      </c>
      <c r="B1005" s="191" t="s">
        <v>1223</v>
      </c>
      <c r="C1005" s="224" t="s">
        <v>53244</v>
      </c>
      <c r="D1005" s="231"/>
      <c r="E1005" s="79" t="s">
        <v>1364</v>
      </c>
      <c r="F1005" s="224" t="s">
        <v>283</v>
      </c>
      <c r="G1005" s="225">
        <v>4</v>
      </c>
      <c r="H1005" s="225">
        <f t="shared" si="116"/>
        <v>68.224283636363651</v>
      </c>
      <c r="I1005" s="35">
        <f t="shared" si="115"/>
        <v>272.89713454545461</v>
      </c>
      <c r="J1005" s="34">
        <v>0</v>
      </c>
      <c r="K1005" s="35">
        <v>0</v>
      </c>
      <c r="L1005" s="35">
        <v>0</v>
      </c>
      <c r="M1005" s="35">
        <v>0</v>
      </c>
      <c r="N1005" s="39" t="s">
        <v>0</v>
      </c>
      <c r="O1005" s="213">
        <f>VLOOKUP(N1005,'Reajuste Atual'!$L$19:$M$25,2,FALSE)</f>
        <v>3.1053999999999999</v>
      </c>
      <c r="Q1005" s="34">
        <v>22.85</v>
      </c>
      <c r="R1005" s="304">
        <f t="shared" si="112"/>
        <v>16.321428571428573</v>
      </c>
      <c r="S1005" s="304">
        <f t="shared" si="113"/>
        <v>16.618181818181821</v>
      </c>
      <c r="T1005" s="301">
        <f t="shared" si="114"/>
        <v>16.618181818181821</v>
      </c>
    </row>
    <row r="1006" spans="1:20" s="31" customFormat="1" outlineLevel="1" x14ac:dyDescent="0.25">
      <c r="A1006" s="3" t="s">
        <v>53242</v>
      </c>
      <c r="B1006" s="191" t="s">
        <v>1224</v>
      </c>
      <c r="C1006" s="224" t="s">
        <v>53244</v>
      </c>
      <c r="D1006" s="231"/>
      <c r="E1006" s="79" t="s">
        <v>1365</v>
      </c>
      <c r="F1006" s="224" t="s">
        <v>283</v>
      </c>
      <c r="G1006" s="225">
        <v>28</v>
      </c>
      <c r="H1006" s="225">
        <f t="shared" si="116"/>
        <v>133.58225163636365</v>
      </c>
      <c r="I1006" s="35">
        <f t="shared" si="115"/>
        <v>3740.303045818182</v>
      </c>
      <c r="J1006" s="34">
        <v>0</v>
      </c>
      <c r="K1006" s="35">
        <v>0</v>
      </c>
      <c r="L1006" s="35">
        <v>0</v>
      </c>
      <c r="M1006" s="35">
        <v>0</v>
      </c>
      <c r="N1006" s="39" t="s">
        <v>0</v>
      </c>
      <c r="O1006" s="213">
        <f>VLOOKUP(N1006,'Reajuste Atual'!$L$19:$M$25,2,FALSE)</f>
        <v>3.1053999999999999</v>
      </c>
      <c r="Q1006" s="34">
        <v>44.74</v>
      </c>
      <c r="R1006" s="304">
        <f t="shared" si="112"/>
        <v>31.957142857142859</v>
      </c>
      <c r="S1006" s="304">
        <f t="shared" si="113"/>
        <v>32.538181818181819</v>
      </c>
      <c r="T1006" s="301">
        <f t="shared" si="114"/>
        <v>32.538181818181819</v>
      </c>
    </row>
    <row r="1007" spans="1:20" s="31" customFormat="1" outlineLevel="1" x14ac:dyDescent="0.25">
      <c r="A1007" s="3" t="s">
        <v>53242</v>
      </c>
      <c r="B1007" s="191" t="s">
        <v>1225</v>
      </c>
      <c r="C1007" s="224" t="s">
        <v>53244</v>
      </c>
      <c r="D1007" s="231"/>
      <c r="E1007" s="79" t="s">
        <v>1366</v>
      </c>
      <c r="F1007" s="224" t="s">
        <v>283</v>
      </c>
      <c r="G1007" s="225">
        <v>28</v>
      </c>
      <c r="H1007" s="225">
        <f t="shared" si="116"/>
        <v>126.77475199999999</v>
      </c>
      <c r="I1007" s="35">
        <f t="shared" si="115"/>
        <v>3549.6930559999996</v>
      </c>
      <c r="J1007" s="34">
        <v>0</v>
      </c>
      <c r="K1007" s="35">
        <v>0</v>
      </c>
      <c r="L1007" s="35">
        <v>0</v>
      </c>
      <c r="M1007" s="35">
        <v>0</v>
      </c>
      <c r="N1007" s="39" t="s">
        <v>0</v>
      </c>
      <c r="O1007" s="213">
        <f>VLOOKUP(N1007,'Reajuste Atual'!$L$19:$M$25,2,FALSE)</f>
        <v>3.1053999999999999</v>
      </c>
      <c r="Q1007" s="34">
        <v>42.46</v>
      </c>
      <c r="R1007" s="304">
        <f t="shared" si="112"/>
        <v>30.328571428571433</v>
      </c>
      <c r="S1007" s="304">
        <f t="shared" si="113"/>
        <v>30.88</v>
      </c>
      <c r="T1007" s="301">
        <f t="shared" si="114"/>
        <v>30.88</v>
      </c>
    </row>
    <row r="1008" spans="1:20" s="31" customFormat="1" outlineLevel="1" x14ac:dyDescent="0.25">
      <c r="A1008" s="3" t="s">
        <v>53242</v>
      </c>
      <c r="B1008" s="191" t="s">
        <v>1226</v>
      </c>
      <c r="C1008" s="224" t="s">
        <v>53244</v>
      </c>
      <c r="D1008" s="231"/>
      <c r="E1008" s="79" t="s">
        <v>1367</v>
      </c>
      <c r="F1008" s="224" t="s">
        <v>283</v>
      </c>
      <c r="G1008" s="225">
        <v>4</v>
      </c>
      <c r="H1008" s="225">
        <f t="shared" si="116"/>
        <v>87.542056727272737</v>
      </c>
      <c r="I1008" s="35">
        <f t="shared" si="115"/>
        <v>350.16822690909095</v>
      </c>
      <c r="J1008" s="34">
        <v>0</v>
      </c>
      <c r="K1008" s="35">
        <v>0</v>
      </c>
      <c r="L1008" s="35">
        <v>0</v>
      </c>
      <c r="M1008" s="35">
        <v>0</v>
      </c>
      <c r="N1008" s="39" t="s">
        <v>0</v>
      </c>
      <c r="O1008" s="213">
        <f>VLOOKUP(N1008,'Reajuste Atual'!$L$19:$M$25,2,FALSE)</f>
        <v>3.1053999999999999</v>
      </c>
      <c r="Q1008" s="34">
        <v>29.32</v>
      </c>
      <c r="R1008" s="304">
        <f t="shared" si="112"/>
        <v>20.942857142857143</v>
      </c>
      <c r="S1008" s="304">
        <f t="shared" si="113"/>
        <v>21.323636363636364</v>
      </c>
      <c r="T1008" s="301">
        <f t="shared" si="114"/>
        <v>21.323636363636364</v>
      </c>
    </row>
    <row r="1009" spans="1:20" s="31" customFormat="1" outlineLevel="1" x14ac:dyDescent="0.25">
      <c r="A1009" s="3" t="s">
        <v>53242</v>
      </c>
      <c r="B1009" s="191" t="s">
        <v>1228</v>
      </c>
      <c r="C1009" s="224" t="s">
        <v>53244</v>
      </c>
      <c r="D1009" s="231"/>
      <c r="E1009" s="79" t="s">
        <v>1368</v>
      </c>
      <c r="F1009" s="224" t="s">
        <v>283</v>
      </c>
      <c r="G1009" s="225">
        <v>4</v>
      </c>
      <c r="H1009" s="225">
        <f t="shared" si="116"/>
        <v>67.089700363636354</v>
      </c>
      <c r="I1009" s="35">
        <f t="shared" si="115"/>
        <v>268.35880145454541</v>
      </c>
      <c r="J1009" s="34">
        <v>0</v>
      </c>
      <c r="K1009" s="35">
        <v>0</v>
      </c>
      <c r="L1009" s="35">
        <v>0</v>
      </c>
      <c r="M1009" s="35">
        <v>0</v>
      </c>
      <c r="N1009" s="39" t="s">
        <v>0</v>
      </c>
      <c r="O1009" s="213">
        <f>VLOOKUP(N1009,'Reajuste Atual'!$L$19:$M$25,2,FALSE)</f>
        <v>3.1053999999999999</v>
      </c>
      <c r="Q1009" s="34">
        <v>22.47</v>
      </c>
      <c r="R1009" s="304">
        <f t="shared" si="112"/>
        <v>16.05</v>
      </c>
      <c r="S1009" s="304">
        <f t="shared" si="113"/>
        <v>16.34181818181818</v>
      </c>
      <c r="T1009" s="301">
        <f t="shared" si="114"/>
        <v>16.34181818181818</v>
      </c>
    </row>
    <row r="1010" spans="1:20" s="31" customFormat="1" outlineLevel="1" x14ac:dyDescent="0.25">
      <c r="A1010" s="3" t="s">
        <v>53242</v>
      </c>
      <c r="B1010" s="191" t="s">
        <v>1229</v>
      </c>
      <c r="C1010" s="224" t="s">
        <v>53244</v>
      </c>
      <c r="D1010" s="231"/>
      <c r="E1010" s="79" t="s">
        <v>1369</v>
      </c>
      <c r="F1010" s="224" t="s">
        <v>283</v>
      </c>
      <c r="G1010" s="225">
        <v>8</v>
      </c>
      <c r="H1010" s="225">
        <f t="shared" si="116"/>
        <v>886.79625745454541</v>
      </c>
      <c r="I1010" s="35">
        <f t="shared" si="115"/>
        <v>7094.3700596363633</v>
      </c>
      <c r="J1010" s="34">
        <v>0</v>
      </c>
      <c r="K1010" s="35">
        <v>0</v>
      </c>
      <c r="L1010" s="35">
        <v>0</v>
      </c>
      <c r="M1010" s="35">
        <v>0</v>
      </c>
      <c r="N1010" s="39" t="s">
        <v>0</v>
      </c>
      <c r="O1010" s="213">
        <f>VLOOKUP(N1010,'Reajuste Atual'!$L$19:$M$25,2,FALSE)</f>
        <v>3.1053999999999999</v>
      </c>
      <c r="Q1010" s="34">
        <v>297.01</v>
      </c>
      <c r="R1010" s="304">
        <f t="shared" si="112"/>
        <v>212.15</v>
      </c>
      <c r="S1010" s="304">
        <f t="shared" si="113"/>
        <v>216.00727272727272</v>
      </c>
      <c r="T1010" s="301">
        <f t="shared" si="114"/>
        <v>216.00727272727272</v>
      </c>
    </row>
    <row r="1011" spans="1:20" s="31" customFormat="1" outlineLevel="1" x14ac:dyDescent="0.25">
      <c r="A1011" s="3" t="s">
        <v>53242</v>
      </c>
      <c r="B1011" s="191" t="s">
        <v>1230</v>
      </c>
      <c r="C1011" s="224" t="s">
        <v>53244</v>
      </c>
      <c r="D1011" s="231"/>
      <c r="E1011" s="79" t="s">
        <v>1370</v>
      </c>
      <c r="F1011" s="224" t="s">
        <v>283</v>
      </c>
      <c r="G1011" s="225">
        <v>4</v>
      </c>
      <c r="H1011" s="225">
        <f t="shared" si="116"/>
        <v>886.79625745454541</v>
      </c>
      <c r="I1011" s="35">
        <f t="shared" si="115"/>
        <v>3547.1850298181816</v>
      </c>
      <c r="J1011" s="34">
        <v>0</v>
      </c>
      <c r="K1011" s="35">
        <v>0</v>
      </c>
      <c r="L1011" s="35">
        <v>0</v>
      </c>
      <c r="M1011" s="35">
        <v>0</v>
      </c>
      <c r="N1011" s="39" t="s">
        <v>0</v>
      </c>
      <c r="O1011" s="213">
        <f>VLOOKUP(N1011,'Reajuste Atual'!$L$19:$M$25,2,FALSE)</f>
        <v>3.1053999999999999</v>
      </c>
      <c r="Q1011" s="34">
        <v>297.01</v>
      </c>
      <c r="R1011" s="304">
        <f t="shared" si="112"/>
        <v>212.15</v>
      </c>
      <c r="S1011" s="304">
        <f t="shared" si="113"/>
        <v>216.00727272727272</v>
      </c>
      <c r="T1011" s="301">
        <f t="shared" si="114"/>
        <v>216.00727272727272</v>
      </c>
    </row>
    <row r="1012" spans="1:20" s="31" customFormat="1" outlineLevel="1" x14ac:dyDescent="0.25">
      <c r="A1012" s="3" t="s">
        <v>53242</v>
      </c>
      <c r="B1012" s="191" t="s">
        <v>1231</v>
      </c>
      <c r="C1012" s="224" t="s">
        <v>53244</v>
      </c>
      <c r="D1012" s="231"/>
      <c r="E1012" s="79" t="s">
        <v>1370</v>
      </c>
      <c r="F1012" s="224" t="s">
        <v>283</v>
      </c>
      <c r="G1012" s="225">
        <v>4</v>
      </c>
      <c r="H1012" s="225">
        <f t="shared" si="116"/>
        <v>886.79625745454541</v>
      </c>
      <c r="I1012" s="35">
        <f t="shared" si="115"/>
        <v>3547.1850298181816</v>
      </c>
      <c r="J1012" s="34">
        <v>0</v>
      </c>
      <c r="K1012" s="35">
        <v>0</v>
      </c>
      <c r="L1012" s="35">
        <v>0</v>
      </c>
      <c r="M1012" s="35">
        <v>0</v>
      </c>
      <c r="N1012" s="39" t="s">
        <v>0</v>
      </c>
      <c r="O1012" s="213">
        <f>VLOOKUP(N1012,'Reajuste Atual'!$L$19:$M$25,2,FALSE)</f>
        <v>3.1053999999999999</v>
      </c>
      <c r="Q1012" s="34">
        <v>297.01</v>
      </c>
      <c r="R1012" s="304">
        <f t="shared" si="112"/>
        <v>212.15</v>
      </c>
      <c r="S1012" s="304">
        <f t="shared" si="113"/>
        <v>216.00727272727272</v>
      </c>
      <c r="T1012" s="301">
        <f t="shared" si="114"/>
        <v>216.00727272727272</v>
      </c>
    </row>
    <row r="1013" spans="1:20" s="31" customFormat="1" outlineLevel="1" x14ac:dyDescent="0.25">
      <c r="A1013" s="3" t="s">
        <v>53242</v>
      </c>
      <c r="B1013" s="191" t="s">
        <v>1232</v>
      </c>
      <c r="C1013" s="224" t="s">
        <v>53244</v>
      </c>
      <c r="D1013" s="231"/>
      <c r="E1013" s="79" t="s">
        <v>1371</v>
      </c>
      <c r="F1013" s="224" t="s">
        <v>283</v>
      </c>
      <c r="G1013" s="225">
        <v>4</v>
      </c>
      <c r="H1013" s="225">
        <f t="shared" si="116"/>
        <v>955.05039854545453</v>
      </c>
      <c r="I1013" s="35">
        <f t="shared" si="115"/>
        <v>3820.2015941818181</v>
      </c>
      <c r="J1013" s="34">
        <v>0</v>
      </c>
      <c r="K1013" s="35">
        <v>0</v>
      </c>
      <c r="L1013" s="35">
        <v>0</v>
      </c>
      <c r="M1013" s="35">
        <v>0</v>
      </c>
      <c r="N1013" s="39" t="s">
        <v>0</v>
      </c>
      <c r="O1013" s="213">
        <f>VLOOKUP(N1013,'Reajuste Atual'!$L$19:$M$25,2,FALSE)</f>
        <v>3.1053999999999999</v>
      </c>
      <c r="Q1013" s="34">
        <v>319.87</v>
      </c>
      <c r="R1013" s="304">
        <f t="shared" si="112"/>
        <v>228.47857142857146</v>
      </c>
      <c r="S1013" s="304">
        <f t="shared" si="113"/>
        <v>232.63272727272727</v>
      </c>
      <c r="T1013" s="301">
        <f t="shared" si="114"/>
        <v>232.63272727272727</v>
      </c>
    </row>
    <row r="1014" spans="1:20" s="31" customFormat="1" outlineLevel="1" x14ac:dyDescent="0.25">
      <c r="A1014" s="3" t="s">
        <v>53242</v>
      </c>
      <c r="B1014" s="191" t="s">
        <v>1233</v>
      </c>
      <c r="C1014" s="224" t="s">
        <v>53244</v>
      </c>
      <c r="D1014" s="231"/>
      <c r="E1014" s="79" t="s">
        <v>1372</v>
      </c>
      <c r="F1014" s="224" t="s">
        <v>283</v>
      </c>
      <c r="G1014" s="225">
        <v>8</v>
      </c>
      <c r="H1014" s="225">
        <f t="shared" si="116"/>
        <v>955.05039854545453</v>
      </c>
      <c r="I1014" s="35">
        <f t="shared" si="115"/>
        <v>7640.4031883636362</v>
      </c>
      <c r="J1014" s="34">
        <v>0</v>
      </c>
      <c r="K1014" s="35">
        <v>0</v>
      </c>
      <c r="L1014" s="35">
        <v>0</v>
      </c>
      <c r="M1014" s="35">
        <v>0</v>
      </c>
      <c r="N1014" s="39" t="s">
        <v>0</v>
      </c>
      <c r="O1014" s="213">
        <f>VLOOKUP(N1014,'Reajuste Atual'!$L$19:$M$25,2,FALSE)</f>
        <v>3.1053999999999999</v>
      </c>
      <c r="Q1014" s="34">
        <v>319.87</v>
      </c>
      <c r="R1014" s="304">
        <f t="shared" si="112"/>
        <v>228.47857142857146</v>
      </c>
      <c r="S1014" s="304">
        <f t="shared" si="113"/>
        <v>232.63272727272727</v>
      </c>
      <c r="T1014" s="301">
        <f t="shared" si="114"/>
        <v>232.63272727272727</v>
      </c>
    </row>
    <row r="1015" spans="1:20" s="31" customFormat="1" outlineLevel="1" x14ac:dyDescent="0.25">
      <c r="A1015" s="3" t="s">
        <v>53242</v>
      </c>
      <c r="B1015" s="191" t="s">
        <v>1234</v>
      </c>
      <c r="C1015" s="224" t="s">
        <v>53244</v>
      </c>
      <c r="D1015" s="231"/>
      <c r="E1015" s="79" t="s">
        <v>1373</v>
      </c>
      <c r="F1015" s="224" t="s">
        <v>83</v>
      </c>
      <c r="G1015" s="225">
        <v>4680</v>
      </c>
      <c r="H1015" s="225">
        <f t="shared" si="116"/>
        <v>267.19436072727268</v>
      </c>
      <c r="I1015" s="35">
        <f t="shared" si="115"/>
        <v>1250469.6082036362</v>
      </c>
      <c r="J1015" s="34">
        <v>0</v>
      </c>
      <c r="K1015" s="35">
        <v>0</v>
      </c>
      <c r="L1015" s="35">
        <v>0</v>
      </c>
      <c r="M1015" s="35">
        <v>0</v>
      </c>
      <c r="N1015" s="39" t="s">
        <v>0</v>
      </c>
      <c r="O1015" s="213">
        <f>VLOOKUP(N1015,'Reajuste Atual'!$L$19:$M$25,2,FALSE)</f>
        <v>3.1053999999999999</v>
      </c>
      <c r="Q1015" s="34">
        <v>89.49</v>
      </c>
      <c r="R1015" s="304">
        <f t="shared" si="112"/>
        <v>63.921428571428571</v>
      </c>
      <c r="S1015" s="304">
        <f t="shared" si="113"/>
        <v>65.083636363636359</v>
      </c>
      <c r="T1015" s="301">
        <f t="shared" si="114"/>
        <v>65.083636363636359</v>
      </c>
    </row>
    <row r="1016" spans="1:20" s="31" customFormat="1" outlineLevel="1" x14ac:dyDescent="0.25">
      <c r="A1016" s="3" t="s">
        <v>53242</v>
      </c>
      <c r="B1016" s="191" t="s">
        <v>1235</v>
      </c>
      <c r="C1016" s="224" t="s">
        <v>53244</v>
      </c>
      <c r="D1016" s="231"/>
      <c r="E1016" s="79" t="s">
        <v>1374</v>
      </c>
      <c r="F1016" s="224" t="s">
        <v>83</v>
      </c>
      <c r="G1016" s="225">
        <v>700</v>
      </c>
      <c r="H1016" s="225">
        <f t="shared" si="116"/>
        <v>179.62244654545452</v>
      </c>
      <c r="I1016" s="35">
        <f t="shared" si="115"/>
        <v>125735.71258181817</v>
      </c>
      <c r="J1016" s="34">
        <v>0</v>
      </c>
      <c r="K1016" s="35">
        <v>0</v>
      </c>
      <c r="L1016" s="35">
        <v>0</v>
      </c>
      <c r="M1016" s="35">
        <v>0</v>
      </c>
      <c r="N1016" s="39" t="s">
        <v>0</v>
      </c>
      <c r="O1016" s="213">
        <f>VLOOKUP(N1016,'Reajuste Atual'!$L$19:$M$25,2,FALSE)</f>
        <v>3.1053999999999999</v>
      </c>
      <c r="Q1016" s="34">
        <v>60.16</v>
      </c>
      <c r="R1016" s="304">
        <f t="shared" si="112"/>
        <v>42.971428571428575</v>
      </c>
      <c r="S1016" s="304">
        <f t="shared" si="113"/>
        <v>43.75272727272727</v>
      </c>
      <c r="T1016" s="301">
        <f t="shared" si="114"/>
        <v>43.75272727272727</v>
      </c>
    </row>
    <row r="1017" spans="1:20" s="31" customFormat="1" outlineLevel="1" x14ac:dyDescent="0.25">
      <c r="A1017" s="3" t="s">
        <v>53242</v>
      </c>
      <c r="B1017" s="191" t="s">
        <v>1236</v>
      </c>
      <c r="C1017" s="224" t="s">
        <v>53244</v>
      </c>
      <c r="D1017" s="231"/>
      <c r="E1017" s="79" t="s">
        <v>1375</v>
      </c>
      <c r="F1017" s="224" t="s">
        <v>83</v>
      </c>
      <c r="G1017" s="225">
        <v>860</v>
      </c>
      <c r="H1017" s="225">
        <f t="shared" si="116"/>
        <v>105.72524654545454</v>
      </c>
      <c r="I1017" s="35">
        <f t="shared" si="115"/>
        <v>90923.712029090908</v>
      </c>
      <c r="J1017" s="34">
        <v>0</v>
      </c>
      <c r="K1017" s="35">
        <v>0</v>
      </c>
      <c r="L1017" s="35">
        <v>0</v>
      </c>
      <c r="M1017" s="35">
        <v>0</v>
      </c>
      <c r="N1017" s="39" t="s">
        <v>0</v>
      </c>
      <c r="O1017" s="213">
        <f>VLOOKUP(N1017,'Reajuste Atual'!$L$19:$M$25,2,FALSE)</f>
        <v>3.1053999999999999</v>
      </c>
      <c r="Q1017" s="34">
        <v>35.409999999999997</v>
      </c>
      <c r="R1017" s="304">
        <f t="shared" si="112"/>
        <v>25.292857142857141</v>
      </c>
      <c r="S1017" s="304">
        <f t="shared" si="113"/>
        <v>25.75272727272727</v>
      </c>
      <c r="T1017" s="301">
        <f t="shared" si="114"/>
        <v>25.75272727272727</v>
      </c>
    </row>
    <row r="1018" spans="1:20" s="31" customFormat="1" outlineLevel="1" x14ac:dyDescent="0.25">
      <c r="A1018" s="3" t="s">
        <v>53242</v>
      </c>
      <c r="B1018" s="191" t="s">
        <v>1237</v>
      </c>
      <c r="C1018" s="224" t="s">
        <v>53244</v>
      </c>
      <c r="D1018" s="231"/>
      <c r="E1018" s="79" t="s">
        <v>1376</v>
      </c>
      <c r="F1018" s="224" t="s">
        <v>83</v>
      </c>
      <c r="G1018" s="225">
        <v>180</v>
      </c>
      <c r="H1018" s="225">
        <f t="shared" si="116"/>
        <v>26.722421818181815</v>
      </c>
      <c r="I1018" s="35">
        <f t="shared" si="115"/>
        <v>4810.0359272727264</v>
      </c>
      <c r="J1018" s="34">
        <v>0</v>
      </c>
      <c r="K1018" s="35">
        <v>0</v>
      </c>
      <c r="L1018" s="35">
        <v>0</v>
      </c>
      <c r="M1018" s="35">
        <v>0</v>
      </c>
      <c r="N1018" s="39" t="s">
        <v>0</v>
      </c>
      <c r="O1018" s="213">
        <f>VLOOKUP(N1018,'Reajuste Atual'!$L$19:$M$25,2,FALSE)</f>
        <v>3.1053999999999999</v>
      </c>
      <c r="Q1018" s="34">
        <v>8.9499999999999993</v>
      </c>
      <c r="R1018" s="304">
        <f t="shared" si="112"/>
        <v>6.3928571428571423</v>
      </c>
      <c r="S1018" s="304">
        <f t="shared" si="113"/>
        <v>6.5090909090909088</v>
      </c>
      <c r="T1018" s="301">
        <f t="shared" si="114"/>
        <v>6.5090909090909088</v>
      </c>
    </row>
    <row r="1019" spans="1:20" s="31" customFormat="1" outlineLevel="1" x14ac:dyDescent="0.25">
      <c r="A1019" s="3" t="s">
        <v>53242</v>
      </c>
      <c r="B1019" s="191" t="s">
        <v>1239</v>
      </c>
      <c r="C1019" s="224" t="s">
        <v>53244</v>
      </c>
      <c r="D1019" s="231"/>
      <c r="E1019" s="79" t="s">
        <v>1377</v>
      </c>
      <c r="F1019" s="224" t="s">
        <v>83</v>
      </c>
      <c r="G1019" s="225">
        <v>2668</v>
      </c>
      <c r="H1019" s="225">
        <f t="shared" si="116"/>
        <v>8.0913701818181814</v>
      </c>
      <c r="I1019" s="35">
        <f t="shared" si="115"/>
        <v>21587.775645090907</v>
      </c>
      <c r="J1019" s="34">
        <v>0</v>
      </c>
      <c r="K1019" s="35">
        <v>0</v>
      </c>
      <c r="L1019" s="35">
        <v>0</v>
      </c>
      <c r="M1019" s="35">
        <v>0</v>
      </c>
      <c r="N1019" s="39" t="s">
        <v>0</v>
      </c>
      <c r="O1019" s="213">
        <f>VLOOKUP(N1019,'Reajuste Atual'!$L$19:$M$25,2,FALSE)</f>
        <v>3.1053999999999999</v>
      </c>
      <c r="Q1019" s="34">
        <v>2.71</v>
      </c>
      <c r="R1019" s="304">
        <f t="shared" si="112"/>
        <v>1.9357142857142857</v>
      </c>
      <c r="S1019" s="304">
        <f t="shared" si="113"/>
        <v>1.9709090909090909</v>
      </c>
      <c r="T1019" s="301">
        <f t="shared" si="114"/>
        <v>1.9709090909090909</v>
      </c>
    </row>
    <row r="1020" spans="1:20" s="31" customFormat="1" outlineLevel="1" x14ac:dyDescent="0.25">
      <c r="A1020" s="3" t="s">
        <v>53242</v>
      </c>
      <c r="B1020" s="191" t="s">
        <v>1241</v>
      </c>
      <c r="C1020" s="224" t="s">
        <v>53244</v>
      </c>
      <c r="D1020" s="231"/>
      <c r="E1020" s="79" t="s">
        <v>1378</v>
      </c>
      <c r="F1020" s="224" t="s">
        <v>83</v>
      </c>
      <c r="G1020" s="225">
        <v>3592</v>
      </c>
      <c r="H1020" s="225">
        <f t="shared" si="116"/>
        <v>6.0312058181818173</v>
      </c>
      <c r="I1020" s="35">
        <f t="shared" si="115"/>
        <v>21664.091298909087</v>
      </c>
      <c r="J1020" s="34">
        <v>0</v>
      </c>
      <c r="K1020" s="35">
        <v>0</v>
      </c>
      <c r="L1020" s="35">
        <v>0</v>
      </c>
      <c r="M1020" s="35">
        <v>0</v>
      </c>
      <c r="N1020" s="39" t="s">
        <v>0</v>
      </c>
      <c r="O1020" s="213">
        <f>VLOOKUP(N1020,'Reajuste Atual'!$L$19:$M$25,2,FALSE)</f>
        <v>3.1053999999999999</v>
      </c>
      <c r="Q1020" s="34">
        <v>2.02</v>
      </c>
      <c r="R1020" s="304">
        <f t="shared" si="112"/>
        <v>1.4428571428571431</v>
      </c>
      <c r="S1020" s="304">
        <f t="shared" si="113"/>
        <v>1.469090909090909</v>
      </c>
      <c r="T1020" s="301">
        <f t="shared" si="114"/>
        <v>1.469090909090909</v>
      </c>
    </row>
    <row r="1021" spans="1:20" s="31" customFormat="1" ht="31.5" outlineLevel="1" x14ac:dyDescent="0.25">
      <c r="A1021" s="3" t="s">
        <v>53242</v>
      </c>
      <c r="B1021" s="191" t="s">
        <v>1243</v>
      </c>
      <c r="C1021" s="224" t="s">
        <v>53244</v>
      </c>
      <c r="D1021" s="231"/>
      <c r="E1021" s="79" t="s">
        <v>350</v>
      </c>
      <c r="F1021" s="224" t="s">
        <v>83</v>
      </c>
      <c r="G1021" s="225">
        <v>800</v>
      </c>
      <c r="H1021" s="225">
        <f t="shared" si="116"/>
        <v>11.345832727272727</v>
      </c>
      <c r="I1021" s="35">
        <f t="shared" si="115"/>
        <v>9076.6661818181819</v>
      </c>
      <c r="J1021" s="75">
        <v>0</v>
      </c>
      <c r="K1021" s="47">
        <v>96370.819999999992</v>
      </c>
      <c r="L1021" s="47">
        <v>0</v>
      </c>
      <c r="M1021" s="47">
        <v>34.69</v>
      </c>
      <c r="N1021" s="39" t="s">
        <v>0</v>
      </c>
      <c r="O1021" s="213">
        <f>VLOOKUP(N1021,'Reajuste Atual'!$L$19:$M$25,2,FALSE)</f>
        <v>3.1053999999999999</v>
      </c>
      <c r="Q1021" s="34">
        <v>3.8</v>
      </c>
      <c r="R1021" s="304">
        <f t="shared" si="112"/>
        <v>2.7142857142857144</v>
      </c>
      <c r="S1021" s="304">
        <f t="shared" si="113"/>
        <v>2.7636363636363637</v>
      </c>
      <c r="T1021" s="301">
        <f t="shared" si="114"/>
        <v>2.7636363636363637</v>
      </c>
    </row>
    <row r="1022" spans="1:20" s="31" customFormat="1" ht="31.5" outlineLevel="1" x14ac:dyDescent="0.25">
      <c r="A1022" s="3" t="s">
        <v>53242</v>
      </c>
      <c r="B1022" s="191" t="s">
        <v>1245</v>
      </c>
      <c r="C1022" s="224" t="s">
        <v>53244</v>
      </c>
      <c r="D1022" s="231"/>
      <c r="E1022" s="79" t="s">
        <v>350</v>
      </c>
      <c r="F1022" s="224" t="s">
        <v>83</v>
      </c>
      <c r="G1022" s="225">
        <v>1200</v>
      </c>
      <c r="H1022" s="225">
        <f t="shared" si="116"/>
        <v>11.345832727272727</v>
      </c>
      <c r="I1022" s="35">
        <f t="shared" si="115"/>
        <v>13614.999272727273</v>
      </c>
      <c r="J1022" s="34">
        <v>0</v>
      </c>
      <c r="K1022" s="35">
        <v>0</v>
      </c>
      <c r="L1022" s="35">
        <v>0</v>
      </c>
      <c r="M1022" s="35">
        <v>0</v>
      </c>
      <c r="N1022" s="39" t="s">
        <v>0</v>
      </c>
      <c r="O1022" s="213">
        <f>VLOOKUP(N1022,'Reajuste Atual'!$L$19:$M$25,2,FALSE)</f>
        <v>3.1053999999999999</v>
      </c>
      <c r="Q1022" s="34">
        <v>3.8</v>
      </c>
      <c r="R1022" s="304">
        <f t="shared" si="112"/>
        <v>2.7142857142857144</v>
      </c>
      <c r="S1022" s="304">
        <f t="shared" si="113"/>
        <v>2.7636363636363637</v>
      </c>
      <c r="T1022" s="301">
        <f t="shared" si="114"/>
        <v>2.7636363636363637</v>
      </c>
    </row>
    <row r="1023" spans="1:20" s="31" customFormat="1" ht="31.5" outlineLevel="1" x14ac:dyDescent="0.25">
      <c r="A1023" s="3" t="s">
        <v>53242</v>
      </c>
      <c r="B1023" s="191" t="s">
        <v>1247</v>
      </c>
      <c r="C1023" s="224" t="s">
        <v>53244</v>
      </c>
      <c r="D1023" s="231"/>
      <c r="E1023" s="79" t="s">
        <v>1379</v>
      </c>
      <c r="F1023" s="224" t="s">
        <v>83</v>
      </c>
      <c r="G1023" s="225">
        <v>920</v>
      </c>
      <c r="H1023" s="225">
        <f t="shared" si="116"/>
        <v>13.764286545454548</v>
      </c>
      <c r="I1023" s="35">
        <f t="shared" si="115"/>
        <v>12663.143621818184</v>
      </c>
      <c r="J1023" s="75">
        <v>0</v>
      </c>
      <c r="K1023" s="61">
        <v>0</v>
      </c>
      <c r="L1023" s="61">
        <v>0</v>
      </c>
      <c r="M1023" s="61">
        <v>0</v>
      </c>
      <c r="N1023" s="39" t="s">
        <v>0</v>
      </c>
      <c r="O1023" s="213">
        <f>VLOOKUP(N1023,'Reajuste Atual'!$L$19:$M$25,2,FALSE)</f>
        <v>3.1053999999999999</v>
      </c>
      <c r="Q1023" s="34">
        <v>4.6100000000000003</v>
      </c>
      <c r="R1023" s="304">
        <f t="shared" si="112"/>
        <v>3.2928571428571431</v>
      </c>
      <c r="S1023" s="304">
        <f t="shared" si="113"/>
        <v>3.352727272727273</v>
      </c>
      <c r="T1023" s="301">
        <f t="shared" si="114"/>
        <v>3.352727272727273</v>
      </c>
    </row>
    <row r="1024" spans="1:20" s="31" customFormat="1" ht="31.5" outlineLevel="1" x14ac:dyDescent="0.25">
      <c r="A1024" s="3" t="s">
        <v>53242</v>
      </c>
      <c r="B1024" s="191" t="s">
        <v>1249</v>
      </c>
      <c r="C1024" s="224" t="s">
        <v>53244</v>
      </c>
      <c r="D1024" s="231"/>
      <c r="E1024" s="79" t="s">
        <v>1380</v>
      </c>
      <c r="F1024" s="224" t="s">
        <v>83</v>
      </c>
      <c r="G1024" s="225">
        <v>400</v>
      </c>
      <c r="H1024" s="225">
        <f t="shared" si="116"/>
        <v>41.501861818181823</v>
      </c>
      <c r="I1024" s="35">
        <f t="shared" si="115"/>
        <v>16600.74472727273</v>
      </c>
      <c r="J1024" s="75">
        <v>0</v>
      </c>
      <c r="K1024" s="47">
        <v>0</v>
      </c>
      <c r="L1024" s="47">
        <v>0</v>
      </c>
      <c r="M1024" s="47">
        <v>0</v>
      </c>
      <c r="N1024" s="39" t="s">
        <v>0</v>
      </c>
      <c r="O1024" s="213">
        <f>VLOOKUP(N1024,'Reajuste Atual'!$L$19:$M$25,2,FALSE)</f>
        <v>3.1053999999999999</v>
      </c>
      <c r="Q1024" s="34">
        <v>13.9</v>
      </c>
      <c r="R1024" s="304">
        <f t="shared" si="112"/>
        <v>9.9285714285714288</v>
      </c>
      <c r="S1024" s="304">
        <f t="shared" si="113"/>
        <v>10.109090909090909</v>
      </c>
      <c r="T1024" s="301">
        <f t="shared" si="114"/>
        <v>10.109090909090909</v>
      </c>
    </row>
    <row r="1025" spans="1:20" s="31" customFormat="1" ht="31.5" outlineLevel="1" x14ac:dyDescent="0.25">
      <c r="A1025" s="3" t="s">
        <v>53242</v>
      </c>
      <c r="B1025" s="191" t="s">
        <v>1251</v>
      </c>
      <c r="C1025" s="224" t="s">
        <v>53244</v>
      </c>
      <c r="D1025" s="231"/>
      <c r="E1025" s="79" t="s">
        <v>1381</v>
      </c>
      <c r="F1025" s="224" t="s">
        <v>83</v>
      </c>
      <c r="G1025" s="225">
        <v>100</v>
      </c>
      <c r="H1025" s="225">
        <f t="shared" si="116"/>
        <v>22.154231272727273</v>
      </c>
      <c r="I1025" s="35">
        <f t="shared" si="115"/>
        <v>2215.4231272727275</v>
      </c>
      <c r="J1025" s="75">
        <v>0</v>
      </c>
      <c r="K1025" s="47">
        <v>0</v>
      </c>
      <c r="L1025" s="47">
        <v>0</v>
      </c>
      <c r="M1025" s="47">
        <v>0</v>
      </c>
      <c r="N1025" s="39" t="s">
        <v>0</v>
      </c>
      <c r="O1025" s="213">
        <f>VLOOKUP(N1025,'Reajuste Atual'!$L$19:$M$25,2,FALSE)</f>
        <v>3.1053999999999999</v>
      </c>
      <c r="Q1025" s="34">
        <v>7.42</v>
      </c>
      <c r="R1025" s="304">
        <f t="shared" ref="R1025:R1069" si="117">Q1025/($R$16+1)</f>
        <v>5.3000000000000007</v>
      </c>
      <c r="S1025" s="304">
        <f t="shared" ref="S1025:S1069" si="118">Q1025/($S$16+1)</f>
        <v>5.3963636363636365</v>
      </c>
      <c r="T1025" s="301">
        <f t="shared" ref="T1025:T1069" si="119">IF(A1025="S",R1025,S1025)</f>
        <v>5.3963636363636365</v>
      </c>
    </row>
    <row r="1026" spans="1:20" s="31" customFormat="1" ht="31.5" outlineLevel="1" x14ac:dyDescent="0.25">
      <c r="A1026" s="3" t="s">
        <v>53242</v>
      </c>
      <c r="B1026" s="191" t="s">
        <v>1253</v>
      </c>
      <c r="C1026" s="224" t="s">
        <v>53244</v>
      </c>
      <c r="D1026" s="231"/>
      <c r="E1026" s="79" t="s">
        <v>1382</v>
      </c>
      <c r="F1026" s="224" t="s">
        <v>83</v>
      </c>
      <c r="G1026" s="225">
        <v>300</v>
      </c>
      <c r="H1026" s="225">
        <f t="shared" si="116"/>
        <v>31.260754909090913</v>
      </c>
      <c r="I1026" s="35">
        <f t="shared" si="115"/>
        <v>9378.2264727272741</v>
      </c>
      <c r="J1026" s="34">
        <v>0</v>
      </c>
      <c r="K1026" s="35">
        <v>0</v>
      </c>
      <c r="L1026" s="35">
        <v>0</v>
      </c>
      <c r="M1026" s="35">
        <v>0</v>
      </c>
      <c r="N1026" s="39" t="s">
        <v>0</v>
      </c>
      <c r="O1026" s="213">
        <f>VLOOKUP(N1026,'Reajuste Atual'!$L$19:$M$25,2,FALSE)</f>
        <v>3.1053999999999999</v>
      </c>
      <c r="Q1026" s="34">
        <v>10.47</v>
      </c>
      <c r="R1026" s="304">
        <f t="shared" si="117"/>
        <v>7.4785714285714295</v>
      </c>
      <c r="S1026" s="304">
        <f t="shared" si="118"/>
        <v>7.6145454545454552</v>
      </c>
      <c r="T1026" s="301">
        <f t="shared" si="119"/>
        <v>7.6145454545454552</v>
      </c>
    </row>
    <row r="1027" spans="1:20" s="31" customFormat="1" outlineLevel="1" x14ac:dyDescent="0.25">
      <c r="A1027" s="3" t="s">
        <v>53242</v>
      </c>
      <c r="B1027" s="191" t="s">
        <v>1255</v>
      </c>
      <c r="C1027" s="224" t="s">
        <v>53244</v>
      </c>
      <c r="D1027" s="231"/>
      <c r="E1027" s="79" t="s">
        <v>1383</v>
      </c>
      <c r="F1027" s="224" t="s">
        <v>83</v>
      </c>
      <c r="G1027" s="225">
        <v>1202.4000000000001</v>
      </c>
      <c r="H1027" s="225">
        <f t="shared" si="116"/>
        <v>51.145819636363626</v>
      </c>
      <c r="I1027" s="35">
        <f t="shared" si="115"/>
        <v>61497.733530763631</v>
      </c>
      <c r="J1027" s="34">
        <v>0</v>
      </c>
      <c r="K1027" s="35">
        <v>0</v>
      </c>
      <c r="L1027" s="35">
        <v>0</v>
      </c>
      <c r="M1027" s="35">
        <v>0</v>
      </c>
      <c r="N1027" s="39" t="s">
        <v>0</v>
      </c>
      <c r="O1027" s="213">
        <f>VLOOKUP(N1027,'Reajuste Atual'!$L$19:$M$25,2,FALSE)</f>
        <v>3.1053999999999999</v>
      </c>
      <c r="Q1027" s="34">
        <v>17.13</v>
      </c>
      <c r="R1027" s="304">
        <f t="shared" si="117"/>
        <v>12.235714285714286</v>
      </c>
      <c r="S1027" s="304">
        <f t="shared" si="118"/>
        <v>12.458181818181817</v>
      </c>
      <c r="T1027" s="301">
        <f t="shared" si="119"/>
        <v>12.458181818181817</v>
      </c>
    </row>
    <row r="1028" spans="1:20" s="31" customFormat="1" outlineLevel="1" x14ac:dyDescent="0.25">
      <c r="A1028" s="3" t="s">
        <v>53242</v>
      </c>
      <c r="B1028" s="191" t="s">
        <v>1257</v>
      </c>
      <c r="C1028" s="224" t="s">
        <v>53244</v>
      </c>
      <c r="D1028" s="231"/>
      <c r="E1028" s="79" t="s">
        <v>1384</v>
      </c>
      <c r="F1028" s="224" t="s">
        <v>83</v>
      </c>
      <c r="G1028" s="225">
        <v>280</v>
      </c>
      <c r="H1028" s="225">
        <f t="shared" si="116"/>
        <v>30.693463272727271</v>
      </c>
      <c r="I1028" s="35">
        <f t="shared" si="115"/>
        <v>8594.1697163636363</v>
      </c>
      <c r="J1028" s="34">
        <v>0</v>
      </c>
      <c r="K1028" s="35">
        <v>0</v>
      </c>
      <c r="L1028" s="35">
        <v>0</v>
      </c>
      <c r="M1028" s="35">
        <v>0</v>
      </c>
      <c r="N1028" s="39" t="s">
        <v>0</v>
      </c>
      <c r="O1028" s="213">
        <f>VLOOKUP(N1028,'Reajuste Atual'!$L$19:$M$25,2,FALSE)</f>
        <v>3.1053999999999999</v>
      </c>
      <c r="Q1028" s="34">
        <v>10.28</v>
      </c>
      <c r="R1028" s="304">
        <f t="shared" si="117"/>
        <v>7.3428571428571425</v>
      </c>
      <c r="S1028" s="304">
        <f t="shared" si="118"/>
        <v>7.4763636363636357</v>
      </c>
      <c r="T1028" s="301">
        <f t="shared" si="119"/>
        <v>7.4763636363636357</v>
      </c>
    </row>
    <row r="1029" spans="1:20" s="31" customFormat="1" outlineLevel="1" x14ac:dyDescent="0.25">
      <c r="A1029" s="3" t="s">
        <v>53242</v>
      </c>
      <c r="B1029" s="191" t="s">
        <v>1258</v>
      </c>
      <c r="C1029" s="224" t="s">
        <v>53244</v>
      </c>
      <c r="D1029" s="231"/>
      <c r="E1029" s="79" t="s">
        <v>1385</v>
      </c>
      <c r="F1029" s="224" t="s">
        <v>283</v>
      </c>
      <c r="G1029" s="225">
        <v>228</v>
      </c>
      <c r="H1029" s="225">
        <f t="shared" si="116"/>
        <v>31.260754909090913</v>
      </c>
      <c r="I1029" s="35">
        <f t="shared" si="115"/>
        <v>7127.4521192727279</v>
      </c>
      <c r="J1029" s="34">
        <v>0</v>
      </c>
      <c r="K1029" s="35">
        <v>0</v>
      </c>
      <c r="L1029" s="35">
        <v>0</v>
      </c>
      <c r="M1029" s="35">
        <v>0</v>
      </c>
      <c r="N1029" s="39" t="s">
        <v>0</v>
      </c>
      <c r="O1029" s="213">
        <f>VLOOKUP(N1029,'Reajuste Atual'!$L$19:$M$25,2,FALSE)</f>
        <v>3.1053999999999999</v>
      </c>
      <c r="Q1029" s="34">
        <v>10.47</v>
      </c>
      <c r="R1029" s="304">
        <f t="shared" si="117"/>
        <v>7.4785714285714295</v>
      </c>
      <c r="S1029" s="304">
        <f t="shared" si="118"/>
        <v>7.6145454545454552</v>
      </c>
      <c r="T1029" s="301">
        <f t="shared" si="119"/>
        <v>7.6145454545454552</v>
      </c>
    </row>
    <row r="1030" spans="1:20" s="31" customFormat="1" outlineLevel="1" x14ac:dyDescent="0.25">
      <c r="A1030" s="3" t="s">
        <v>53242</v>
      </c>
      <c r="B1030" s="191" t="s">
        <v>1260</v>
      </c>
      <c r="C1030" s="224" t="s">
        <v>53244</v>
      </c>
      <c r="D1030" s="231"/>
      <c r="E1030" s="79" t="s">
        <v>1386</v>
      </c>
      <c r="F1030" s="224" t="s">
        <v>283</v>
      </c>
      <c r="G1030" s="225">
        <v>44</v>
      </c>
      <c r="H1030" s="225">
        <f t="shared" si="116"/>
        <v>35.769230545454548</v>
      </c>
      <c r="I1030" s="35">
        <f t="shared" si="115"/>
        <v>1573.8461440000001</v>
      </c>
      <c r="J1030" s="34">
        <v>0</v>
      </c>
      <c r="K1030" s="35">
        <v>0</v>
      </c>
      <c r="L1030" s="35">
        <v>0</v>
      </c>
      <c r="M1030" s="35">
        <v>0</v>
      </c>
      <c r="N1030" s="39" t="s">
        <v>0</v>
      </c>
      <c r="O1030" s="213">
        <f>VLOOKUP(N1030,'Reajuste Atual'!$L$19:$M$25,2,FALSE)</f>
        <v>3.1053999999999999</v>
      </c>
      <c r="Q1030" s="34">
        <v>11.98</v>
      </c>
      <c r="R1030" s="304">
        <f t="shared" si="117"/>
        <v>8.5571428571428587</v>
      </c>
      <c r="S1030" s="304">
        <f t="shared" si="118"/>
        <v>8.7127272727272729</v>
      </c>
      <c r="T1030" s="301">
        <f t="shared" si="119"/>
        <v>8.7127272727272729</v>
      </c>
    </row>
    <row r="1031" spans="1:20" s="31" customFormat="1" outlineLevel="1" x14ac:dyDescent="0.25">
      <c r="A1031" s="3" t="s">
        <v>53242</v>
      </c>
      <c r="B1031" s="191" t="s">
        <v>1262</v>
      </c>
      <c r="C1031" s="224" t="s">
        <v>53244</v>
      </c>
      <c r="D1031" s="231"/>
      <c r="E1031" s="79" t="s">
        <v>1387</v>
      </c>
      <c r="F1031" s="224" t="s">
        <v>283</v>
      </c>
      <c r="G1031" s="225">
        <v>264</v>
      </c>
      <c r="H1031" s="225">
        <f t="shared" si="116"/>
        <v>18.153332363636366</v>
      </c>
      <c r="I1031" s="35">
        <f t="shared" si="115"/>
        <v>4792.4797440000002</v>
      </c>
      <c r="J1031" s="75">
        <v>0</v>
      </c>
      <c r="K1031" s="47">
        <v>0</v>
      </c>
      <c r="L1031" s="47">
        <v>0</v>
      </c>
      <c r="M1031" s="47">
        <v>0</v>
      </c>
      <c r="N1031" s="39" t="s">
        <v>0</v>
      </c>
      <c r="O1031" s="213">
        <f>VLOOKUP(N1031,'Reajuste Atual'!$L$19:$M$25,2,FALSE)</f>
        <v>3.1053999999999999</v>
      </c>
      <c r="Q1031" s="34">
        <v>6.08</v>
      </c>
      <c r="R1031" s="304">
        <f t="shared" si="117"/>
        <v>4.3428571428571434</v>
      </c>
      <c r="S1031" s="304">
        <f t="shared" si="118"/>
        <v>4.4218181818181819</v>
      </c>
      <c r="T1031" s="301">
        <f t="shared" si="119"/>
        <v>4.4218181818181819</v>
      </c>
    </row>
    <row r="1032" spans="1:20" s="31" customFormat="1" outlineLevel="1" x14ac:dyDescent="0.25">
      <c r="A1032" s="3" t="s">
        <v>53242</v>
      </c>
      <c r="B1032" s="191" t="s">
        <v>1264</v>
      </c>
      <c r="C1032" s="224" t="s">
        <v>53244</v>
      </c>
      <c r="D1032" s="231"/>
      <c r="E1032" s="79" t="s">
        <v>1388</v>
      </c>
      <c r="F1032" s="224" t="s">
        <v>283</v>
      </c>
      <c r="G1032" s="225">
        <v>88</v>
      </c>
      <c r="H1032" s="225">
        <f t="shared" si="116"/>
        <v>11.345832727272727</v>
      </c>
      <c r="I1032" s="35">
        <f t="shared" si="115"/>
        <v>998.43327999999997</v>
      </c>
      <c r="J1032" s="34">
        <v>0</v>
      </c>
      <c r="K1032" s="35">
        <v>0</v>
      </c>
      <c r="L1032" s="35">
        <v>0</v>
      </c>
      <c r="M1032" s="35">
        <v>0</v>
      </c>
      <c r="N1032" s="39" t="s">
        <v>0</v>
      </c>
      <c r="O1032" s="213">
        <f>VLOOKUP(N1032,'Reajuste Atual'!$L$19:$M$25,2,FALSE)</f>
        <v>3.1053999999999999</v>
      </c>
      <c r="Q1032" s="34">
        <v>3.8</v>
      </c>
      <c r="R1032" s="304">
        <f t="shared" si="117"/>
        <v>2.7142857142857144</v>
      </c>
      <c r="S1032" s="304">
        <f t="shared" si="118"/>
        <v>2.7636363636363637</v>
      </c>
      <c r="T1032" s="301">
        <f t="shared" si="119"/>
        <v>2.7636363636363637</v>
      </c>
    </row>
    <row r="1033" spans="1:20" s="31" customFormat="1" outlineLevel="1" x14ac:dyDescent="0.25">
      <c r="A1033" s="3" t="s">
        <v>53242</v>
      </c>
      <c r="B1033" s="191" t="s">
        <v>1266</v>
      </c>
      <c r="C1033" s="224" t="s">
        <v>53244</v>
      </c>
      <c r="D1033" s="231"/>
      <c r="E1033" s="79" t="s">
        <v>1389</v>
      </c>
      <c r="F1033" s="224" t="s">
        <v>283</v>
      </c>
      <c r="G1033" s="225">
        <v>60</v>
      </c>
      <c r="H1033" s="225">
        <f t="shared" si="116"/>
        <v>11.345832727272727</v>
      </c>
      <c r="I1033" s="35">
        <f t="shared" si="115"/>
        <v>680.74996363636365</v>
      </c>
      <c r="J1033" s="34">
        <v>0</v>
      </c>
      <c r="K1033" s="35">
        <v>0</v>
      </c>
      <c r="L1033" s="35">
        <v>0</v>
      </c>
      <c r="M1033" s="35">
        <v>0</v>
      </c>
      <c r="N1033" s="39" t="s">
        <v>0</v>
      </c>
      <c r="O1033" s="213">
        <f>VLOOKUP(N1033,'Reajuste Atual'!$L$19:$M$25,2,FALSE)</f>
        <v>3.1053999999999999</v>
      </c>
      <c r="Q1033" s="34">
        <v>3.8</v>
      </c>
      <c r="R1033" s="304">
        <f t="shared" si="117"/>
        <v>2.7142857142857144</v>
      </c>
      <c r="S1033" s="304">
        <f t="shared" si="118"/>
        <v>2.7636363636363637</v>
      </c>
      <c r="T1033" s="301">
        <f t="shared" si="119"/>
        <v>2.7636363636363637</v>
      </c>
    </row>
    <row r="1034" spans="1:20" s="31" customFormat="1" outlineLevel="1" x14ac:dyDescent="0.25">
      <c r="A1034" s="3" t="s">
        <v>53242</v>
      </c>
      <c r="B1034" s="191" t="s">
        <v>1268</v>
      </c>
      <c r="C1034" s="224" t="s">
        <v>53244</v>
      </c>
      <c r="D1034" s="231"/>
      <c r="E1034" s="79" t="s">
        <v>1390</v>
      </c>
      <c r="F1034" s="224" t="s">
        <v>283</v>
      </c>
      <c r="G1034" s="225">
        <v>4</v>
      </c>
      <c r="H1034" s="225">
        <f t="shared" si="116"/>
        <v>526.41678109090901</v>
      </c>
      <c r="I1034" s="35">
        <f t="shared" si="115"/>
        <v>2105.667124363636</v>
      </c>
      <c r="J1034" s="34">
        <v>0</v>
      </c>
      <c r="K1034" s="35">
        <v>0</v>
      </c>
      <c r="L1034" s="35">
        <v>0</v>
      </c>
      <c r="M1034" s="35">
        <v>0</v>
      </c>
      <c r="N1034" s="39" t="s">
        <v>0</v>
      </c>
      <c r="O1034" s="213">
        <f>VLOOKUP(N1034,'Reajuste Atual'!$L$19:$M$25,2,FALSE)</f>
        <v>3.1053999999999999</v>
      </c>
      <c r="Q1034" s="34">
        <v>176.31</v>
      </c>
      <c r="R1034" s="304">
        <f t="shared" si="117"/>
        <v>125.9357142857143</v>
      </c>
      <c r="S1034" s="304">
        <f t="shared" si="118"/>
        <v>128.22545454545454</v>
      </c>
      <c r="T1034" s="301">
        <f t="shared" si="119"/>
        <v>128.22545454545454</v>
      </c>
    </row>
    <row r="1035" spans="1:20" s="31" customFormat="1" outlineLevel="1" x14ac:dyDescent="0.25">
      <c r="A1035" s="3" t="s">
        <v>53242</v>
      </c>
      <c r="B1035" s="191" t="s">
        <v>1270</v>
      </c>
      <c r="C1035" s="224" t="s">
        <v>53244</v>
      </c>
      <c r="D1035" s="231"/>
      <c r="E1035" s="79" t="s">
        <v>1391</v>
      </c>
      <c r="F1035" s="224" t="s">
        <v>283</v>
      </c>
      <c r="G1035" s="225">
        <v>8</v>
      </c>
      <c r="H1035" s="225">
        <f t="shared" si="116"/>
        <v>474.10652072727271</v>
      </c>
      <c r="I1035" s="35">
        <f t="shared" si="115"/>
        <v>3792.8521658181817</v>
      </c>
      <c r="J1035" s="75">
        <v>0</v>
      </c>
      <c r="K1035" s="47">
        <v>0</v>
      </c>
      <c r="L1035" s="47">
        <v>0</v>
      </c>
      <c r="M1035" s="47">
        <v>0</v>
      </c>
      <c r="N1035" s="39" t="s">
        <v>0</v>
      </c>
      <c r="O1035" s="213">
        <f>VLOOKUP(N1035,'Reajuste Atual'!$L$19:$M$25,2,FALSE)</f>
        <v>3.1053999999999999</v>
      </c>
      <c r="Q1035" s="34">
        <v>158.79</v>
      </c>
      <c r="R1035" s="304">
        <f t="shared" si="117"/>
        <v>113.42142857142858</v>
      </c>
      <c r="S1035" s="304">
        <f t="shared" si="118"/>
        <v>115.48363636363636</v>
      </c>
      <c r="T1035" s="301">
        <f t="shared" si="119"/>
        <v>115.48363636363636</v>
      </c>
    </row>
    <row r="1036" spans="1:20" s="31" customFormat="1" outlineLevel="1" x14ac:dyDescent="0.25">
      <c r="A1036" s="3" t="s">
        <v>53242</v>
      </c>
      <c r="B1036" s="191" t="s">
        <v>1272</v>
      </c>
      <c r="C1036" s="224" t="s">
        <v>53244</v>
      </c>
      <c r="D1036" s="231"/>
      <c r="E1036" s="79" t="s">
        <v>1392</v>
      </c>
      <c r="F1036" s="224" t="s">
        <v>283</v>
      </c>
      <c r="G1036" s="225">
        <v>4</v>
      </c>
      <c r="H1036" s="225">
        <f t="shared" si="116"/>
        <v>474.10652072727271</v>
      </c>
      <c r="I1036" s="35">
        <f t="shared" si="115"/>
        <v>1896.4260829090908</v>
      </c>
      <c r="J1036" s="34">
        <v>0</v>
      </c>
      <c r="K1036" s="35">
        <v>0</v>
      </c>
      <c r="L1036" s="35">
        <v>0</v>
      </c>
      <c r="M1036" s="35">
        <v>0</v>
      </c>
      <c r="N1036" s="39" t="s">
        <v>0</v>
      </c>
      <c r="O1036" s="213">
        <f>VLOOKUP(N1036,'Reajuste Atual'!$L$19:$M$25,2,FALSE)</f>
        <v>3.1053999999999999</v>
      </c>
      <c r="Q1036" s="34">
        <v>158.79</v>
      </c>
      <c r="R1036" s="304">
        <f t="shared" si="117"/>
        <v>113.42142857142858</v>
      </c>
      <c r="S1036" s="304">
        <f t="shared" si="118"/>
        <v>115.48363636363636</v>
      </c>
      <c r="T1036" s="301">
        <f t="shared" si="119"/>
        <v>115.48363636363636</v>
      </c>
    </row>
    <row r="1037" spans="1:20" s="31" customFormat="1" outlineLevel="1" x14ac:dyDescent="0.25">
      <c r="A1037" s="3" t="s">
        <v>53242</v>
      </c>
      <c r="B1037" s="191" t="s">
        <v>1274</v>
      </c>
      <c r="C1037" s="224" t="s">
        <v>53244</v>
      </c>
      <c r="D1037" s="231"/>
      <c r="E1037" s="79" t="s">
        <v>1393</v>
      </c>
      <c r="F1037" s="224" t="s">
        <v>283</v>
      </c>
      <c r="G1037" s="225">
        <v>4</v>
      </c>
      <c r="H1037" s="225">
        <f t="shared" si="116"/>
        <v>263.31289163636364</v>
      </c>
      <c r="I1037" s="35">
        <f t="shared" si="115"/>
        <v>1053.2515665454546</v>
      </c>
      <c r="J1037" s="34">
        <v>0</v>
      </c>
      <c r="K1037" s="35">
        <v>0</v>
      </c>
      <c r="L1037" s="35">
        <v>0</v>
      </c>
      <c r="M1037" s="35">
        <v>0</v>
      </c>
      <c r="N1037" s="39" t="s">
        <v>0</v>
      </c>
      <c r="O1037" s="213">
        <f>VLOOKUP(N1037,'Reajuste Atual'!$L$19:$M$25,2,FALSE)</f>
        <v>3.1053999999999999</v>
      </c>
      <c r="Q1037" s="34">
        <v>88.19</v>
      </c>
      <c r="R1037" s="304">
        <f t="shared" si="117"/>
        <v>62.992857142857147</v>
      </c>
      <c r="S1037" s="304">
        <f t="shared" si="118"/>
        <v>64.13818181818182</v>
      </c>
      <c r="T1037" s="301">
        <f t="shared" si="119"/>
        <v>64.13818181818182</v>
      </c>
    </row>
    <row r="1038" spans="1:20" s="31" customFormat="1" outlineLevel="1" x14ac:dyDescent="0.25">
      <c r="A1038" s="3" t="s">
        <v>53242</v>
      </c>
      <c r="B1038" s="191" t="s">
        <v>1276</v>
      </c>
      <c r="C1038" s="224" t="s">
        <v>53244</v>
      </c>
      <c r="D1038" s="231"/>
      <c r="E1038" s="79" t="s">
        <v>1394</v>
      </c>
      <c r="F1038" s="224" t="s">
        <v>283</v>
      </c>
      <c r="G1038" s="225">
        <v>60</v>
      </c>
      <c r="H1038" s="225">
        <f t="shared" si="116"/>
        <v>31.828046545454548</v>
      </c>
      <c r="I1038" s="35">
        <f t="shared" si="115"/>
        <v>1909.682792727273</v>
      </c>
      <c r="J1038" s="34">
        <v>0</v>
      </c>
      <c r="K1038" s="35">
        <v>0</v>
      </c>
      <c r="L1038" s="35">
        <v>0</v>
      </c>
      <c r="M1038" s="35">
        <v>0</v>
      </c>
      <c r="N1038" s="39" t="s">
        <v>0</v>
      </c>
      <c r="O1038" s="213">
        <f>VLOOKUP(N1038,'Reajuste Atual'!$L$19:$M$25,2,FALSE)</f>
        <v>3.1053999999999999</v>
      </c>
      <c r="Q1038" s="34">
        <v>10.66</v>
      </c>
      <c r="R1038" s="304">
        <f t="shared" si="117"/>
        <v>7.6142857142857148</v>
      </c>
      <c r="S1038" s="304">
        <f t="shared" si="118"/>
        <v>7.7527272727272729</v>
      </c>
      <c r="T1038" s="301">
        <f t="shared" si="119"/>
        <v>7.7527272727272729</v>
      </c>
    </row>
    <row r="1039" spans="1:20" s="31" customFormat="1" outlineLevel="1" x14ac:dyDescent="0.25">
      <c r="A1039" s="3" t="s">
        <v>53242</v>
      </c>
      <c r="B1039" s="191" t="s">
        <v>1278</v>
      </c>
      <c r="C1039" s="224" t="s">
        <v>53244</v>
      </c>
      <c r="D1039" s="231"/>
      <c r="E1039" s="79" t="s">
        <v>1395</v>
      </c>
      <c r="F1039" s="224" t="s">
        <v>283</v>
      </c>
      <c r="G1039" s="225">
        <v>60</v>
      </c>
      <c r="H1039" s="225">
        <f t="shared" si="116"/>
        <v>31.828046545454548</v>
      </c>
      <c r="I1039" s="35">
        <f t="shared" si="115"/>
        <v>1909.682792727273</v>
      </c>
      <c r="J1039" s="34">
        <v>0</v>
      </c>
      <c r="K1039" s="35">
        <v>0</v>
      </c>
      <c r="L1039" s="35">
        <v>0</v>
      </c>
      <c r="M1039" s="35">
        <v>0</v>
      </c>
      <c r="N1039" s="39" t="s">
        <v>0</v>
      </c>
      <c r="O1039" s="213">
        <f>VLOOKUP(N1039,'Reajuste Atual'!$L$19:$M$25,2,FALSE)</f>
        <v>3.1053999999999999</v>
      </c>
      <c r="Q1039" s="34">
        <v>10.66</v>
      </c>
      <c r="R1039" s="304">
        <f t="shared" si="117"/>
        <v>7.6142857142857148</v>
      </c>
      <c r="S1039" s="304">
        <f t="shared" si="118"/>
        <v>7.7527272727272729</v>
      </c>
      <c r="T1039" s="301">
        <f t="shared" si="119"/>
        <v>7.7527272727272729</v>
      </c>
    </row>
    <row r="1040" spans="1:20" s="31" customFormat="1" outlineLevel="1" x14ac:dyDescent="0.25">
      <c r="A1040" s="3" t="s">
        <v>53242</v>
      </c>
      <c r="B1040" s="191" t="s">
        <v>53902</v>
      </c>
      <c r="C1040" s="224" t="s">
        <v>53244</v>
      </c>
      <c r="D1040" s="231"/>
      <c r="E1040" s="79" t="s">
        <v>1396</v>
      </c>
      <c r="F1040" s="224" t="s">
        <v>283</v>
      </c>
      <c r="G1040" s="225">
        <v>88</v>
      </c>
      <c r="H1040" s="225">
        <f t="shared" si="116"/>
        <v>38.635546181818178</v>
      </c>
      <c r="I1040" s="35">
        <f t="shared" si="115"/>
        <v>3399.9280639999997</v>
      </c>
      <c r="J1040" s="34">
        <v>0</v>
      </c>
      <c r="K1040" s="35">
        <v>0</v>
      </c>
      <c r="L1040" s="35">
        <v>0</v>
      </c>
      <c r="M1040" s="35">
        <v>0</v>
      </c>
      <c r="N1040" s="39" t="s">
        <v>0</v>
      </c>
      <c r="O1040" s="213">
        <f>VLOOKUP(N1040,'Reajuste Atual'!$L$19:$M$25,2,FALSE)</f>
        <v>3.1053999999999999</v>
      </c>
      <c r="Q1040" s="34">
        <v>12.94</v>
      </c>
      <c r="R1040" s="304">
        <f t="shared" si="117"/>
        <v>9.2428571428571438</v>
      </c>
      <c r="S1040" s="304">
        <f t="shared" si="118"/>
        <v>9.4109090909090902</v>
      </c>
      <c r="T1040" s="301">
        <f t="shared" si="119"/>
        <v>9.4109090909090902</v>
      </c>
    </row>
    <row r="1041" spans="1:20" s="31" customFormat="1" outlineLevel="1" x14ac:dyDescent="0.25">
      <c r="A1041" s="3" t="s">
        <v>53242</v>
      </c>
      <c r="B1041" s="191" t="s">
        <v>53903</v>
      </c>
      <c r="C1041" s="224" t="s">
        <v>53244</v>
      </c>
      <c r="D1041" s="231"/>
      <c r="E1041" s="79" t="s">
        <v>1397</v>
      </c>
      <c r="F1041" s="311" t="s">
        <v>43</v>
      </c>
      <c r="G1041" s="225">
        <v>8</v>
      </c>
      <c r="H1041" s="225">
        <f t="shared" si="116"/>
        <v>5656.1364741818188</v>
      </c>
      <c r="I1041" s="35">
        <f t="shared" ref="I1041:I1050" si="120">G1041*H1041</f>
        <v>45249.09179345455</v>
      </c>
      <c r="J1041" s="34">
        <v>0</v>
      </c>
      <c r="K1041" s="35">
        <v>0</v>
      </c>
      <c r="L1041" s="35">
        <v>0</v>
      </c>
      <c r="M1041" s="35">
        <v>0</v>
      </c>
      <c r="N1041" s="39" t="s">
        <v>0</v>
      </c>
      <c r="O1041" s="213">
        <f>VLOOKUP(N1041,'Reajuste Atual'!$L$19:$M$25,2,FALSE)</f>
        <v>3.1053999999999999</v>
      </c>
      <c r="Q1041" s="34">
        <v>1894.38</v>
      </c>
      <c r="R1041" s="304">
        <f t="shared" si="117"/>
        <v>1353.1285714285716</v>
      </c>
      <c r="S1041" s="304">
        <f t="shared" si="118"/>
        <v>1377.7309090909091</v>
      </c>
      <c r="T1041" s="301">
        <f t="shared" si="119"/>
        <v>1377.7309090909091</v>
      </c>
    </row>
    <row r="1042" spans="1:20" s="31" customFormat="1" outlineLevel="1" x14ac:dyDescent="0.25">
      <c r="A1042" s="3" t="s">
        <v>53242</v>
      </c>
      <c r="B1042" s="191" t="s">
        <v>53904</v>
      </c>
      <c r="C1042" s="224" t="s">
        <v>53244</v>
      </c>
      <c r="D1042" s="231"/>
      <c r="E1042" s="79" t="s">
        <v>1398</v>
      </c>
      <c r="F1042" s="311" t="s">
        <v>43</v>
      </c>
      <c r="G1042" s="225">
        <v>1</v>
      </c>
      <c r="H1042" s="225">
        <f t="shared" si="116"/>
        <v>24825.338871272732</v>
      </c>
      <c r="I1042" s="35">
        <f t="shared" si="120"/>
        <v>24825.338871272732</v>
      </c>
      <c r="J1042" s="34">
        <v>0</v>
      </c>
      <c r="K1042" s="35">
        <v>0</v>
      </c>
      <c r="L1042" s="35">
        <v>0</v>
      </c>
      <c r="M1042" s="35">
        <v>0</v>
      </c>
      <c r="N1042" s="39" t="s">
        <v>0</v>
      </c>
      <c r="O1042" s="213">
        <f>VLOOKUP(N1042,'Reajuste Atual'!$L$19:$M$25,2,FALSE)</f>
        <v>3.1053999999999999</v>
      </c>
      <c r="Q1042" s="34">
        <v>8314.6200000000008</v>
      </c>
      <c r="R1042" s="304">
        <f t="shared" si="117"/>
        <v>5939.0142857142864</v>
      </c>
      <c r="S1042" s="304">
        <f t="shared" si="118"/>
        <v>6046.9963636363645</v>
      </c>
      <c r="T1042" s="301">
        <f t="shared" si="119"/>
        <v>6046.9963636363645</v>
      </c>
    </row>
    <row r="1043" spans="1:20" s="31" customFormat="1" outlineLevel="1" x14ac:dyDescent="0.25">
      <c r="A1043" s="3" t="s">
        <v>53242</v>
      </c>
      <c r="B1043" s="191" t="s">
        <v>53905</v>
      </c>
      <c r="C1043" s="224" t="s">
        <v>53244</v>
      </c>
      <c r="D1043" s="231"/>
      <c r="E1043" s="328" t="s">
        <v>1399</v>
      </c>
      <c r="F1043" s="311" t="s">
        <v>43</v>
      </c>
      <c r="G1043" s="225">
        <v>4</v>
      </c>
      <c r="H1043" s="225">
        <f t="shared" si="116"/>
        <v>253152.00683994914</v>
      </c>
      <c r="I1043" s="35">
        <f t="shared" si="120"/>
        <v>1012608.0273597966</v>
      </c>
      <c r="J1043" s="34">
        <v>0</v>
      </c>
      <c r="K1043" s="35">
        <v>0</v>
      </c>
      <c r="L1043" s="35">
        <v>0</v>
      </c>
      <c r="M1043" s="35">
        <v>0</v>
      </c>
      <c r="N1043" s="39" t="s">
        <v>0</v>
      </c>
      <c r="O1043" s="213">
        <f>VLOOKUP(N1043,'Reajuste Atual'!$L$19:$M$25,2,FALSE)</f>
        <v>3.1053999999999999</v>
      </c>
      <c r="Q1043" s="34">
        <v>84786.868369691161</v>
      </c>
      <c r="R1043" s="304">
        <f t="shared" si="117"/>
        <v>60562.04883549369</v>
      </c>
      <c r="S1043" s="304">
        <f t="shared" si="118"/>
        <v>61663.176996139024</v>
      </c>
      <c r="T1043" s="301">
        <f t="shared" si="119"/>
        <v>61663.176996139024</v>
      </c>
    </row>
    <row r="1044" spans="1:20" s="31" customFormat="1" outlineLevel="1" x14ac:dyDescent="0.25">
      <c r="A1044" s="3" t="s">
        <v>53242</v>
      </c>
      <c r="B1044" s="191" t="s">
        <v>53906</v>
      </c>
      <c r="C1044" s="224" t="s">
        <v>53244</v>
      </c>
      <c r="D1044" s="231"/>
      <c r="E1044" s="328" t="s">
        <v>1400</v>
      </c>
      <c r="F1044" s="311" t="s">
        <v>43</v>
      </c>
      <c r="G1044" s="225">
        <v>4</v>
      </c>
      <c r="H1044" s="225">
        <f t="shared" si="116"/>
        <v>214795.64216722961</v>
      </c>
      <c r="I1044" s="35">
        <f t="shared" si="120"/>
        <v>859182.56866891845</v>
      </c>
      <c r="J1044" s="34">
        <v>0</v>
      </c>
      <c r="K1044" s="35">
        <v>0</v>
      </c>
      <c r="L1044" s="35">
        <v>0</v>
      </c>
      <c r="M1044" s="35">
        <v>0</v>
      </c>
      <c r="N1044" s="39" t="s">
        <v>0</v>
      </c>
      <c r="O1044" s="213">
        <f>VLOOKUP(N1044,'Reajuste Atual'!$L$19:$M$25,2,FALSE)</f>
        <v>3.1053999999999999</v>
      </c>
      <c r="Q1044" s="34">
        <v>71940.373162162199</v>
      </c>
      <c r="R1044" s="304">
        <f t="shared" si="117"/>
        <v>51385.980830115863</v>
      </c>
      <c r="S1044" s="304">
        <f t="shared" si="118"/>
        <v>52320.271390663416</v>
      </c>
      <c r="T1044" s="301">
        <f t="shared" si="119"/>
        <v>52320.271390663416</v>
      </c>
    </row>
    <row r="1045" spans="1:20" s="31" customFormat="1" outlineLevel="1" x14ac:dyDescent="0.25">
      <c r="A1045" s="3" t="s">
        <v>53242</v>
      </c>
      <c r="B1045" s="191" t="s">
        <v>53907</v>
      </c>
      <c r="C1045" s="224" t="s">
        <v>53244</v>
      </c>
      <c r="D1045" s="231"/>
      <c r="E1045" s="79" t="s">
        <v>1401</v>
      </c>
      <c r="F1045" s="311" t="s">
        <v>43</v>
      </c>
      <c r="G1045" s="225">
        <v>16</v>
      </c>
      <c r="H1045" s="225">
        <f t="shared" si="116"/>
        <v>1136.9121541818181</v>
      </c>
      <c r="I1045" s="35">
        <f t="shared" si="120"/>
        <v>18190.59446690909</v>
      </c>
      <c r="J1045" s="75">
        <v>0</v>
      </c>
      <c r="K1045" s="61">
        <v>17170.400000000001</v>
      </c>
      <c r="L1045" s="61">
        <v>0</v>
      </c>
      <c r="M1045" s="61">
        <v>0</v>
      </c>
      <c r="N1045" s="39" t="s">
        <v>0</v>
      </c>
      <c r="O1045" s="213">
        <f>VLOOKUP(N1045,'Reajuste Atual'!$L$19:$M$25,2,FALSE)</f>
        <v>3.1053999999999999</v>
      </c>
      <c r="Q1045" s="34">
        <v>380.78</v>
      </c>
      <c r="R1045" s="304">
        <f t="shared" si="117"/>
        <v>271.98571428571427</v>
      </c>
      <c r="S1045" s="304">
        <f t="shared" si="118"/>
        <v>276.9309090909091</v>
      </c>
      <c r="T1045" s="301">
        <f t="shared" si="119"/>
        <v>276.9309090909091</v>
      </c>
    </row>
    <row r="1046" spans="1:20" s="31" customFormat="1" outlineLevel="1" x14ac:dyDescent="0.25">
      <c r="A1046" s="3" t="s">
        <v>53242</v>
      </c>
      <c r="B1046" s="191" t="s">
        <v>53908</v>
      </c>
      <c r="C1046" s="224" t="s">
        <v>53244</v>
      </c>
      <c r="D1046" s="231"/>
      <c r="E1046" s="79" t="s">
        <v>1402</v>
      </c>
      <c r="F1046" s="311" t="s">
        <v>43</v>
      </c>
      <c r="G1046" s="225">
        <v>16</v>
      </c>
      <c r="H1046" s="225">
        <f t="shared" si="116"/>
        <v>1102.8149410909091</v>
      </c>
      <c r="I1046" s="35">
        <f t="shared" si="120"/>
        <v>17645.039057454545</v>
      </c>
      <c r="J1046" s="75">
        <v>0</v>
      </c>
      <c r="K1046" s="47">
        <v>0</v>
      </c>
      <c r="L1046" s="47">
        <v>0</v>
      </c>
      <c r="M1046" s="47">
        <v>0</v>
      </c>
      <c r="N1046" s="39" t="s">
        <v>0</v>
      </c>
      <c r="O1046" s="213">
        <f>VLOOKUP(N1046,'Reajuste Atual'!$L$19:$M$25,2,FALSE)</f>
        <v>3.1053999999999999</v>
      </c>
      <c r="Q1046" s="34">
        <v>369.36</v>
      </c>
      <c r="R1046" s="304">
        <f t="shared" si="117"/>
        <v>263.82857142857148</v>
      </c>
      <c r="S1046" s="304">
        <f t="shared" si="118"/>
        <v>268.62545454545455</v>
      </c>
      <c r="T1046" s="301">
        <f t="shared" si="119"/>
        <v>268.62545454545455</v>
      </c>
    </row>
    <row r="1047" spans="1:20" s="31" customFormat="1" outlineLevel="1" x14ac:dyDescent="0.25">
      <c r="A1047" s="3" t="s">
        <v>53242</v>
      </c>
      <c r="B1047" s="191" t="s">
        <v>53909</v>
      </c>
      <c r="C1047" s="224" t="s">
        <v>53244</v>
      </c>
      <c r="D1047" s="231"/>
      <c r="E1047" s="79" t="s">
        <v>1403</v>
      </c>
      <c r="F1047" s="311" t="s">
        <v>43</v>
      </c>
      <c r="G1047" s="225">
        <v>16</v>
      </c>
      <c r="H1047" s="225">
        <f t="shared" si="116"/>
        <v>1747.317954909091</v>
      </c>
      <c r="I1047" s="35">
        <f t="shared" si="120"/>
        <v>27957.087278545456</v>
      </c>
      <c r="J1047" s="34">
        <v>0</v>
      </c>
      <c r="K1047" s="35">
        <v>0</v>
      </c>
      <c r="L1047" s="35">
        <v>0</v>
      </c>
      <c r="M1047" s="35">
        <v>0</v>
      </c>
      <c r="N1047" s="39" t="s">
        <v>0</v>
      </c>
      <c r="O1047" s="213">
        <f>VLOOKUP(N1047,'Reajuste Atual'!$L$19:$M$25,2,FALSE)</f>
        <v>3.1053999999999999</v>
      </c>
      <c r="Q1047" s="34">
        <v>585.22</v>
      </c>
      <c r="R1047" s="304">
        <f t="shared" si="117"/>
        <v>418.01428571428573</v>
      </c>
      <c r="S1047" s="304">
        <f t="shared" si="118"/>
        <v>425.61454545454546</v>
      </c>
      <c r="T1047" s="301">
        <f t="shared" si="119"/>
        <v>425.61454545454546</v>
      </c>
    </row>
    <row r="1048" spans="1:20" s="31" customFormat="1" outlineLevel="1" x14ac:dyDescent="0.25">
      <c r="A1048" s="3" t="s">
        <v>53242</v>
      </c>
      <c r="B1048" s="191" t="s">
        <v>53910</v>
      </c>
      <c r="C1048" s="224" t="s">
        <v>53244</v>
      </c>
      <c r="D1048" s="231"/>
      <c r="E1048" s="79" t="s">
        <v>1404</v>
      </c>
      <c r="F1048" s="311" t="s">
        <v>43</v>
      </c>
      <c r="G1048" s="225">
        <v>16</v>
      </c>
      <c r="H1048" s="225">
        <f t="shared" si="116"/>
        <v>1738.3607185454546</v>
      </c>
      <c r="I1048" s="35">
        <f t="shared" si="120"/>
        <v>27813.771496727273</v>
      </c>
      <c r="J1048" s="34">
        <v>0</v>
      </c>
      <c r="K1048" s="35">
        <v>0</v>
      </c>
      <c r="L1048" s="35">
        <v>0</v>
      </c>
      <c r="M1048" s="35">
        <v>0</v>
      </c>
      <c r="N1048" s="39" t="s">
        <v>0</v>
      </c>
      <c r="O1048" s="213">
        <f>VLOOKUP(N1048,'Reajuste Atual'!$L$19:$M$25,2,FALSE)</f>
        <v>3.1053999999999999</v>
      </c>
      <c r="Q1048" s="34">
        <v>582.22</v>
      </c>
      <c r="R1048" s="304">
        <f t="shared" si="117"/>
        <v>415.87142857142862</v>
      </c>
      <c r="S1048" s="304">
        <f t="shared" si="118"/>
        <v>423.43272727272728</v>
      </c>
      <c r="T1048" s="301">
        <f t="shared" si="119"/>
        <v>423.43272727272728</v>
      </c>
    </row>
    <row r="1049" spans="1:20" s="31" customFormat="1" outlineLevel="1" x14ac:dyDescent="0.25">
      <c r="A1049" s="3" t="s">
        <v>53242</v>
      </c>
      <c r="B1049" s="191" t="s">
        <v>53911</v>
      </c>
      <c r="C1049" s="224" t="s">
        <v>53244</v>
      </c>
      <c r="D1049" s="231"/>
      <c r="E1049" s="79" t="s">
        <v>1405</v>
      </c>
      <c r="F1049" s="311" t="s">
        <v>43</v>
      </c>
      <c r="G1049" s="225">
        <v>1</v>
      </c>
      <c r="H1049" s="225">
        <f t="shared" si="116"/>
        <v>2203.6592901818181</v>
      </c>
      <c r="I1049" s="35">
        <f t="shared" si="120"/>
        <v>2203.6592901818181</v>
      </c>
      <c r="J1049" s="34">
        <v>0</v>
      </c>
      <c r="K1049" s="35">
        <v>0</v>
      </c>
      <c r="L1049" s="35">
        <v>0</v>
      </c>
      <c r="M1049" s="35">
        <v>0</v>
      </c>
      <c r="N1049" s="39" t="s">
        <v>0</v>
      </c>
      <c r="O1049" s="213">
        <f>VLOOKUP(N1049,'Reajuste Atual'!$L$19:$M$25,2,FALSE)</f>
        <v>3.1053999999999999</v>
      </c>
      <c r="Q1049" s="34">
        <v>738.06</v>
      </c>
      <c r="R1049" s="304">
        <f t="shared" si="117"/>
        <v>527.18571428571431</v>
      </c>
      <c r="S1049" s="304">
        <f t="shared" si="118"/>
        <v>536.77090909090907</v>
      </c>
      <c r="T1049" s="301">
        <f t="shared" si="119"/>
        <v>536.77090909090907</v>
      </c>
    </row>
    <row r="1050" spans="1:20" s="31" customFormat="1" ht="31.5" outlineLevel="1" x14ac:dyDescent="0.25">
      <c r="A1050" s="3" t="s">
        <v>53242</v>
      </c>
      <c r="B1050" s="191" t="s">
        <v>53912</v>
      </c>
      <c r="C1050" s="224" t="s">
        <v>53244</v>
      </c>
      <c r="D1050" s="231"/>
      <c r="E1050" s="79" t="s">
        <v>169</v>
      </c>
      <c r="F1050" s="311" t="s">
        <v>43</v>
      </c>
      <c r="G1050" s="225">
        <v>1</v>
      </c>
      <c r="H1050" s="225">
        <f t="shared" si="116"/>
        <v>1989.6410559999999</v>
      </c>
      <c r="I1050" s="35">
        <f t="shared" si="120"/>
        <v>1989.6410559999999</v>
      </c>
      <c r="J1050" s="34">
        <v>0</v>
      </c>
      <c r="K1050" s="35">
        <v>0</v>
      </c>
      <c r="L1050" s="35">
        <v>0</v>
      </c>
      <c r="M1050" s="35">
        <v>0</v>
      </c>
      <c r="N1050" s="39" t="s">
        <v>0</v>
      </c>
      <c r="O1050" s="213">
        <f>VLOOKUP(N1050,'Reajuste Atual'!$L$19:$M$25,2,FALSE)</f>
        <v>3.1053999999999999</v>
      </c>
      <c r="Q1050" s="34">
        <v>666.38</v>
      </c>
      <c r="R1050" s="304">
        <f t="shared" si="117"/>
        <v>475.98571428571432</v>
      </c>
      <c r="S1050" s="304">
        <f t="shared" si="118"/>
        <v>484.64</v>
      </c>
      <c r="T1050" s="301">
        <f t="shared" si="119"/>
        <v>484.64</v>
      </c>
    </row>
    <row r="1051" spans="1:20" s="31" customFormat="1" outlineLevel="1" x14ac:dyDescent="0.25">
      <c r="B1051" s="193" t="s">
        <v>1406</v>
      </c>
      <c r="C1051" s="63"/>
      <c r="D1051" s="199"/>
      <c r="E1051" s="45" t="s">
        <v>1407</v>
      </c>
      <c r="F1051" s="46"/>
      <c r="G1051" s="61"/>
      <c r="H1051" s="61"/>
      <c r="I1051" s="61">
        <f>I1052+I1056+I1070+I1076</f>
        <v>348748.8621685715</v>
      </c>
      <c r="J1051" s="34">
        <v>0</v>
      </c>
      <c r="K1051" s="35">
        <v>0</v>
      </c>
      <c r="L1051" s="35">
        <v>0</v>
      </c>
      <c r="M1051" s="35">
        <v>0</v>
      </c>
      <c r="N1051" s="48"/>
      <c r="O1051" s="215"/>
      <c r="Q1051" s="61"/>
      <c r="R1051" s="304">
        <f t="shared" si="117"/>
        <v>0</v>
      </c>
      <c r="S1051" s="304">
        <f t="shared" si="118"/>
        <v>0</v>
      </c>
      <c r="T1051" s="301">
        <f t="shared" si="119"/>
        <v>0</v>
      </c>
    </row>
    <row r="1052" spans="1:20" s="31" customFormat="1" outlineLevel="1" x14ac:dyDescent="0.25">
      <c r="B1052" s="193" t="s">
        <v>1408</v>
      </c>
      <c r="C1052" s="63"/>
      <c r="D1052" s="199"/>
      <c r="E1052" s="45" t="s">
        <v>1409</v>
      </c>
      <c r="F1052" s="46"/>
      <c r="G1052" s="61"/>
      <c r="H1052" s="61"/>
      <c r="I1052" s="61">
        <f>SUM(I1053:I1055)</f>
        <v>12466.105748571428</v>
      </c>
      <c r="J1052" s="75">
        <v>0</v>
      </c>
      <c r="K1052" s="47">
        <v>17170.400000000001</v>
      </c>
      <c r="L1052" s="47">
        <v>0</v>
      </c>
      <c r="M1052" s="47">
        <v>0</v>
      </c>
      <c r="N1052" s="48"/>
      <c r="O1052" s="215"/>
      <c r="Q1052" s="61"/>
      <c r="R1052" s="304">
        <f t="shared" si="117"/>
        <v>0</v>
      </c>
      <c r="S1052" s="304">
        <f t="shared" si="118"/>
        <v>0</v>
      </c>
      <c r="T1052" s="301">
        <f t="shared" si="119"/>
        <v>0</v>
      </c>
    </row>
    <row r="1053" spans="1:20" s="31" customFormat="1" outlineLevel="1" x14ac:dyDescent="0.25">
      <c r="A1053" s="3" t="s">
        <v>53241</v>
      </c>
      <c r="B1053" s="196" t="s">
        <v>1410</v>
      </c>
      <c r="C1053" s="224" t="s">
        <v>53243</v>
      </c>
      <c r="D1053" s="339"/>
      <c r="E1053" s="79" t="s">
        <v>1411</v>
      </c>
      <c r="F1053" s="311" t="s">
        <v>43</v>
      </c>
      <c r="G1053" s="225">
        <v>24</v>
      </c>
      <c r="H1053" s="225">
        <f>T1053+(T1053*O1053)</f>
        <v>20.497675714285712</v>
      </c>
      <c r="I1053" s="35">
        <f>G1053*H1053</f>
        <v>491.9442171428571</v>
      </c>
      <c r="J1053" s="75">
        <v>0</v>
      </c>
      <c r="K1053" s="61">
        <v>1064.6399999999999</v>
      </c>
      <c r="L1053" s="61">
        <v>0</v>
      </c>
      <c r="M1053" s="61">
        <v>0</v>
      </c>
      <c r="N1053" s="39" t="s">
        <v>0</v>
      </c>
      <c r="O1053" s="213">
        <f>VLOOKUP(N1053,'Reajuste Atual'!$L$19:$M$25,2,FALSE)</f>
        <v>3.1053999999999999</v>
      </c>
      <c r="Q1053" s="34">
        <v>6.99</v>
      </c>
      <c r="R1053" s="304">
        <f t="shared" si="117"/>
        <v>4.9928571428571429</v>
      </c>
      <c r="S1053" s="304">
        <f t="shared" si="118"/>
        <v>5.083636363636364</v>
      </c>
      <c r="T1053" s="301">
        <f t="shared" si="119"/>
        <v>4.9928571428571429</v>
      </c>
    </row>
    <row r="1054" spans="1:20" s="31" customFormat="1" outlineLevel="1" x14ac:dyDescent="0.25">
      <c r="A1054" s="3" t="s">
        <v>53241</v>
      </c>
      <c r="B1054" s="191" t="s">
        <v>1412</v>
      </c>
      <c r="C1054" s="224" t="s">
        <v>53243</v>
      </c>
      <c r="D1054" s="231"/>
      <c r="E1054" s="79" t="s">
        <v>205</v>
      </c>
      <c r="F1054" s="224" t="s">
        <v>83</v>
      </c>
      <c r="G1054" s="225">
        <v>484</v>
      </c>
      <c r="H1054" s="225">
        <f>T1054+(T1054*O1054)</f>
        <v>24.485778571428572</v>
      </c>
      <c r="I1054" s="35">
        <f>G1054*H1054</f>
        <v>11851.116828571428</v>
      </c>
      <c r="J1054" s="75">
        <v>0</v>
      </c>
      <c r="K1054" s="47">
        <v>0</v>
      </c>
      <c r="L1054" s="47">
        <v>0</v>
      </c>
      <c r="M1054" s="47">
        <v>0</v>
      </c>
      <c r="N1054" s="39" t="s">
        <v>0</v>
      </c>
      <c r="O1054" s="213">
        <f>VLOOKUP(N1054,'Reajuste Atual'!$L$19:$M$25,2,FALSE)</f>
        <v>3.1053999999999999</v>
      </c>
      <c r="Q1054" s="34">
        <v>8.35</v>
      </c>
      <c r="R1054" s="304">
        <f t="shared" si="117"/>
        <v>5.9642857142857144</v>
      </c>
      <c r="S1054" s="304">
        <f t="shared" si="118"/>
        <v>6.0727272727272723</v>
      </c>
      <c r="T1054" s="301">
        <f t="shared" si="119"/>
        <v>5.9642857142857144</v>
      </c>
    </row>
    <row r="1055" spans="1:20" s="31" customFormat="1" outlineLevel="1" x14ac:dyDescent="0.25">
      <c r="A1055" s="3" t="s">
        <v>53241</v>
      </c>
      <c r="B1055" s="191" t="s">
        <v>1413</v>
      </c>
      <c r="C1055" s="224" t="s">
        <v>53243</v>
      </c>
      <c r="D1055" s="231"/>
      <c r="E1055" s="79" t="s">
        <v>228</v>
      </c>
      <c r="F1055" s="331" t="s">
        <v>43</v>
      </c>
      <c r="G1055" s="225">
        <v>4</v>
      </c>
      <c r="H1055" s="225">
        <f>T1055+(T1055*O1055)</f>
        <v>30.761175714285717</v>
      </c>
      <c r="I1055" s="35">
        <f>G1055*H1055</f>
        <v>123.04470285714287</v>
      </c>
      <c r="J1055" s="34">
        <v>0</v>
      </c>
      <c r="K1055" s="35">
        <v>0</v>
      </c>
      <c r="L1055" s="35">
        <v>0</v>
      </c>
      <c r="M1055" s="35">
        <v>0</v>
      </c>
      <c r="N1055" s="39" t="s">
        <v>0</v>
      </c>
      <c r="O1055" s="213">
        <f>VLOOKUP(N1055,'Reajuste Atual'!$L$19:$M$25,2,FALSE)</f>
        <v>3.1053999999999999</v>
      </c>
      <c r="Q1055" s="34">
        <v>10.49</v>
      </c>
      <c r="R1055" s="304">
        <f t="shared" si="117"/>
        <v>7.4928571428571438</v>
      </c>
      <c r="S1055" s="304">
        <f t="shared" si="118"/>
        <v>7.6290909090909089</v>
      </c>
      <c r="T1055" s="301">
        <f t="shared" si="119"/>
        <v>7.4928571428571438</v>
      </c>
    </row>
    <row r="1056" spans="1:20" s="31" customFormat="1" outlineLevel="1" x14ac:dyDescent="0.25">
      <c r="B1056" s="193" t="s">
        <v>1414</v>
      </c>
      <c r="C1056" s="63"/>
      <c r="D1056" s="199"/>
      <c r="E1056" s="45" t="s">
        <v>1415</v>
      </c>
      <c r="F1056" s="46"/>
      <c r="G1056" s="75"/>
      <c r="H1056" s="75"/>
      <c r="I1056" s="61">
        <f>SUM(I1057:I1069)</f>
        <v>50107.755917142851</v>
      </c>
      <c r="J1056" s="34">
        <v>0</v>
      </c>
      <c r="K1056" s="35">
        <v>0</v>
      </c>
      <c r="L1056" s="35">
        <v>0</v>
      </c>
      <c r="M1056" s="35">
        <v>0</v>
      </c>
      <c r="N1056" s="48"/>
      <c r="O1056" s="215"/>
      <c r="Q1056" s="75"/>
      <c r="R1056" s="304">
        <f t="shared" si="117"/>
        <v>0</v>
      </c>
      <c r="S1056" s="304">
        <f t="shared" si="118"/>
        <v>0</v>
      </c>
      <c r="T1056" s="301">
        <f t="shared" si="119"/>
        <v>0</v>
      </c>
    </row>
    <row r="1057" spans="1:20" s="31" customFormat="1" outlineLevel="1" x14ac:dyDescent="0.25">
      <c r="A1057" s="3" t="s">
        <v>53241</v>
      </c>
      <c r="B1057" s="191" t="s">
        <v>1416</v>
      </c>
      <c r="C1057" s="224" t="s">
        <v>53243</v>
      </c>
      <c r="D1057" s="231"/>
      <c r="E1057" s="79" t="s">
        <v>1417</v>
      </c>
      <c r="F1057" s="311" t="s">
        <v>43</v>
      </c>
      <c r="G1057" s="225">
        <v>24</v>
      </c>
      <c r="H1057" s="225">
        <f t="shared" ref="H1057:H1069" si="121">T1057+(T1057*O1057)</f>
        <v>1401.1143714285718</v>
      </c>
      <c r="I1057" s="35">
        <f t="shared" ref="I1057:I1069" si="122">G1057*H1057</f>
        <v>33626.744914285722</v>
      </c>
      <c r="J1057" s="34">
        <v>0</v>
      </c>
      <c r="K1057" s="35">
        <v>0</v>
      </c>
      <c r="L1057" s="35">
        <v>0</v>
      </c>
      <c r="M1057" s="35">
        <v>0</v>
      </c>
      <c r="N1057" s="39" t="s">
        <v>0</v>
      </c>
      <c r="O1057" s="213">
        <f>VLOOKUP(N1057,'Reajuste Atual'!$L$19:$M$25,2,FALSE)</f>
        <v>3.1053999999999999</v>
      </c>
      <c r="Q1057" s="34">
        <v>477.8</v>
      </c>
      <c r="R1057" s="304">
        <f t="shared" si="117"/>
        <v>341.28571428571433</v>
      </c>
      <c r="S1057" s="304">
        <f t="shared" si="118"/>
        <v>347.4909090909091</v>
      </c>
      <c r="T1057" s="301">
        <f t="shared" si="119"/>
        <v>341.28571428571433</v>
      </c>
    </row>
    <row r="1058" spans="1:20" s="31" customFormat="1" outlineLevel="1" x14ac:dyDescent="0.25">
      <c r="A1058" s="3" t="s">
        <v>53241</v>
      </c>
      <c r="B1058" s="191" t="s">
        <v>1418</v>
      </c>
      <c r="C1058" s="224" t="s">
        <v>53243</v>
      </c>
      <c r="D1058" s="231"/>
      <c r="E1058" s="79" t="s">
        <v>225</v>
      </c>
      <c r="F1058" s="311" t="s">
        <v>43</v>
      </c>
      <c r="G1058" s="225">
        <v>198</v>
      </c>
      <c r="H1058" s="225">
        <f t="shared" si="121"/>
        <v>10.263500000000001</v>
      </c>
      <c r="I1058" s="35">
        <f t="shared" si="122"/>
        <v>2032.173</v>
      </c>
      <c r="J1058" s="34">
        <v>0</v>
      </c>
      <c r="K1058" s="35">
        <v>0</v>
      </c>
      <c r="L1058" s="35">
        <v>0</v>
      </c>
      <c r="M1058" s="35">
        <v>0</v>
      </c>
      <c r="N1058" s="39" t="s">
        <v>0</v>
      </c>
      <c r="O1058" s="213">
        <f>VLOOKUP(N1058,'Reajuste Atual'!$L$19:$M$25,2,FALSE)</f>
        <v>3.1053999999999999</v>
      </c>
      <c r="Q1058" s="34">
        <v>3.5</v>
      </c>
      <c r="R1058" s="304">
        <f t="shared" si="117"/>
        <v>2.5</v>
      </c>
      <c r="S1058" s="304">
        <f t="shared" si="118"/>
        <v>2.5454545454545454</v>
      </c>
      <c r="T1058" s="301">
        <f t="shared" si="119"/>
        <v>2.5</v>
      </c>
    </row>
    <row r="1059" spans="1:20" s="31" customFormat="1" outlineLevel="1" x14ac:dyDescent="0.25">
      <c r="A1059" s="3" t="s">
        <v>53241</v>
      </c>
      <c r="B1059" s="191" t="s">
        <v>1419</v>
      </c>
      <c r="C1059" s="224" t="s">
        <v>53243</v>
      </c>
      <c r="D1059" s="231"/>
      <c r="E1059" s="79" t="s">
        <v>1420</v>
      </c>
      <c r="F1059" s="311" t="s">
        <v>43</v>
      </c>
      <c r="G1059" s="225">
        <v>24</v>
      </c>
      <c r="H1059" s="225">
        <f t="shared" si="121"/>
        <v>20.585648571428571</v>
      </c>
      <c r="I1059" s="35">
        <f t="shared" si="122"/>
        <v>494.05556571428571</v>
      </c>
      <c r="J1059" s="34">
        <v>0</v>
      </c>
      <c r="K1059" s="35">
        <v>0</v>
      </c>
      <c r="L1059" s="35">
        <v>0</v>
      </c>
      <c r="M1059" s="35">
        <v>0</v>
      </c>
      <c r="N1059" s="39" t="s">
        <v>0</v>
      </c>
      <c r="O1059" s="213">
        <f>VLOOKUP(N1059,'Reajuste Atual'!$L$19:$M$25,2,FALSE)</f>
        <v>3.1053999999999999</v>
      </c>
      <c r="Q1059" s="34">
        <v>7.02</v>
      </c>
      <c r="R1059" s="304">
        <f t="shared" si="117"/>
        <v>5.0142857142857142</v>
      </c>
      <c r="S1059" s="304">
        <f t="shared" si="118"/>
        <v>5.1054545454545455</v>
      </c>
      <c r="T1059" s="301">
        <f t="shared" si="119"/>
        <v>5.0142857142857142</v>
      </c>
    </row>
    <row r="1060" spans="1:20" s="31" customFormat="1" outlineLevel="1" x14ac:dyDescent="0.25">
      <c r="A1060" s="3" t="s">
        <v>53241</v>
      </c>
      <c r="B1060" s="191" t="s">
        <v>1421</v>
      </c>
      <c r="C1060" s="224" t="s">
        <v>53243</v>
      </c>
      <c r="D1060" s="231"/>
      <c r="E1060" s="79" t="s">
        <v>1422</v>
      </c>
      <c r="F1060" s="311" t="s">
        <v>43</v>
      </c>
      <c r="G1060" s="225">
        <v>24</v>
      </c>
      <c r="H1060" s="225">
        <f t="shared" si="121"/>
        <v>388.31219142857145</v>
      </c>
      <c r="I1060" s="35">
        <f t="shared" si="122"/>
        <v>9319.4925942857153</v>
      </c>
      <c r="J1060" s="34">
        <v>0</v>
      </c>
      <c r="K1060" s="35">
        <v>0</v>
      </c>
      <c r="L1060" s="35">
        <v>0</v>
      </c>
      <c r="M1060" s="35">
        <v>0</v>
      </c>
      <c r="N1060" s="39" t="s">
        <v>0</v>
      </c>
      <c r="O1060" s="213">
        <f>VLOOKUP(N1060,'Reajuste Atual'!$L$19:$M$25,2,FALSE)</f>
        <v>3.1053999999999999</v>
      </c>
      <c r="Q1060" s="34">
        <v>132.41999999999999</v>
      </c>
      <c r="R1060" s="304">
        <f t="shared" si="117"/>
        <v>94.585714285714289</v>
      </c>
      <c r="S1060" s="304">
        <f t="shared" si="118"/>
        <v>96.305454545454538</v>
      </c>
      <c r="T1060" s="301">
        <f t="shared" si="119"/>
        <v>94.585714285714289</v>
      </c>
    </row>
    <row r="1061" spans="1:20" s="31" customFormat="1" outlineLevel="1" x14ac:dyDescent="0.25">
      <c r="A1061" s="3" t="s">
        <v>53241</v>
      </c>
      <c r="B1061" s="191" t="s">
        <v>1423</v>
      </c>
      <c r="C1061" s="224" t="s">
        <v>53243</v>
      </c>
      <c r="D1061" s="231"/>
      <c r="E1061" s="79" t="s">
        <v>227</v>
      </c>
      <c r="F1061" s="311" t="s">
        <v>43</v>
      </c>
      <c r="G1061" s="225">
        <v>168</v>
      </c>
      <c r="H1061" s="225">
        <f t="shared" si="121"/>
        <v>1.6421600000000003</v>
      </c>
      <c r="I1061" s="35">
        <f t="shared" si="122"/>
        <v>275.88288000000006</v>
      </c>
      <c r="J1061" s="34">
        <v>0</v>
      </c>
      <c r="K1061" s="35">
        <v>0</v>
      </c>
      <c r="L1061" s="35">
        <v>0</v>
      </c>
      <c r="M1061" s="35">
        <v>0</v>
      </c>
      <c r="N1061" s="39" t="s">
        <v>0</v>
      </c>
      <c r="O1061" s="213">
        <f>VLOOKUP(N1061,'Reajuste Atual'!$L$19:$M$25,2,FALSE)</f>
        <v>3.1053999999999999</v>
      </c>
      <c r="Q1061" s="34">
        <v>0.56000000000000005</v>
      </c>
      <c r="R1061" s="304">
        <f t="shared" si="117"/>
        <v>0.40000000000000008</v>
      </c>
      <c r="S1061" s="304">
        <f t="shared" si="118"/>
        <v>0.40727272727272729</v>
      </c>
      <c r="T1061" s="301">
        <f t="shared" si="119"/>
        <v>0.40000000000000008</v>
      </c>
    </row>
    <row r="1062" spans="1:20" s="31" customFormat="1" outlineLevel="1" x14ac:dyDescent="0.25">
      <c r="A1062" s="3" t="s">
        <v>53241</v>
      </c>
      <c r="B1062" s="191" t="s">
        <v>1424</v>
      </c>
      <c r="C1062" s="224" t="s">
        <v>53243</v>
      </c>
      <c r="D1062" s="231"/>
      <c r="E1062" s="79" t="s">
        <v>1425</v>
      </c>
      <c r="F1062" s="311" t="s">
        <v>43</v>
      </c>
      <c r="G1062" s="225">
        <v>24</v>
      </c>
      <c r="H1062" s="225">
        <f t="shared" si="121"/>
        <v>1.8181057142857144</v>
      </c>
      <c r="I1062" s="35">
        <f t="shared" si="122"/>
        <v>43.634537142857148</v>
      </c>
      <c r="J1062" s="34">
        <v>0</v>
      </c>
      <c r="K1062" s="35">
        <v>0</v>
      </c>
      <c r="L1062" s="35">
        <v>0</v>
      </c>
      <c r="M1062" s="35">
        <v>0</v>
      </c>
      <c r="N1062" s="39" t="s">
        <v>0</v>
      </c>
      <c r="O1062" s="213">
        <f>VLOOKUP(N1062,'Reajuste Atual'!$L$19:$M$25,2,FALSE)</f>
        <v>3.1053999999999999</v>
      </c>
      <c r="Q1062" s="34">
        <v>0.62</v>
      </c>
      <c r="R1062" s="304">
        <f t="shared" si="117"/>
        <v>0.44285714285714289</v>
      </c>
      <c r="S1062" s="304">
        <f t="shared" si="118"/>
        <v>0.45090909090909093</v>
      </c>
      <c r="T1062" s="301">
        <f t="shared" si="119"/>
        <v>0.44285714285714289</v>
      </c>
    </row>
    <row r="1063" spans="1:20" s="31" customFormat="1" outlineLevel="1" x14ac:dyDescent="0.25">
      <c r="A1063" s="3" t="s">
        <v>53241</v>
      </c>
      <c r="B1063" s="191" t="s">
        <v>1426</v>
      </c>
      <c r="C1063" s="224" t="s">
        <v>53243</v>
      </c>
      <c r="D1063" s="231"/>
      <c r="E1063" s="79" t="s">
        <v>1427</v>
      </c>
      <c r="F1063" s="311" t="s">
        <v>43</v>
      </c>
      <c r="G1063" s="225">
        <v>72</v>
      </c>
      <c r="H1063" s="225">
        <f t="shared" si="121"/>
        <v>1.8181057142857144</v>
      </c>
      <c r="I1063" s="35">
        <f t="shared" si="122"/>
        <v>130.90361142857145</v>
      </c>
      <c r="J1063" s="34">
        <v>0</v>
      </c>
      <c r="K1063" s="35">
        <v>0</v>
      </c>
      <c r="L1063" s="35">
        <v>0</v>
      </c>
      <c r="M1063" s="35">
        <v>0</v>
      </c>
      <c r="N1063" s="39" t="s">
        <v>0</v>
      </c>
      <c r="O1063" s="213">
        <f>VLOOKUP(N1063,'Reajuste Atual'!$L$19:$M$25,2,FALSE)</f>
        <v>3.1053999999999999</v>
      </c>
      <c r="Q1063" s="34">
        <v>0.62</v>
      </c>
      <c r="R1063" s="304">
        <f t="shared" si="117"/>
        <v>0.44285714285714289</v>
      </c>
      <c r="S1063" s="304">
        <f t="shared" si="118"/>
        <v>0.45090909090909093</v>
      </c>
      <c r="T1063" s="301">
        <f t="shared" si="119"/>
        <v>0.44285714285714289</v>
      </c>
    </row>
    <row r="1064" spans="1:20" s="31" customFormat="1" outlineLevel="1" x14ac:dyDescent="0.25">
      <c r="A1064" s="3" t="s">
        <v>53241</v>
      </c>
      <c r="B1064" s="191" t="s">
        <v>1428</v>
      </c>
      <c r="C1064" s="224" t="s">
        <v>53243</v>
      </c>
      <c r="D1064" s="231"/>
      <c r="E1064" s="79" t="s">
        <v>1429</v>
      </c>
      <c r="F1064" s="311" t="s">
        <v>43</v>
      </c>
      <c r="G1064" s="225">
        <v>24</v>
      </c>
      <c r="H1064" s="225">
        <f t="shared" si="121"/>
        <v>1.8181057142857144</v>
      </c>
      <c r="I1064" s="35">
        <f t="shared" si="122"/>
        <v>43.634537142857148</v>
      </c>
      <c r="J1064" s="34">
        <v>0</v>
      </c>
      <c r="K1064" s="35">
        <v>0</v>
      </c>
      <c r="L1064" s="35">
        <v>0</v>
      </c>
      <c r="M1064" s="35">
        <v>0</v>
      </c>
      <c r="N1064" s="39" t="s">
        <v>0</v>
      </c>
      <c r="O1064" s="213">
        <f>VLOOKUP(N1064,'Reajuste Atual'!$L$19:$M$25,2,FALSE)</f>
        <v>3.1053999999999999</v>
      </c>
      <c r="Q1064" s="34">
        <v>0.62</v>
      </c>
      <c r="R1064" s="304">
        <f t="shared" si="117"/>
        <v>0.44285714285714289</v>
      </c>
      <c r="S1064" s="304">
        <f t="shared" si="118"/>
        <v>0.45090909090909093</v>
      </c>
      <c r="T1064" s="301">
        <f t="shared" si="119"/>
        <v>0.44285714285714289</v>
      </c>
    </row>
    <row r="1065" spans="1:20" s="31" customFormat="1" outlineLevel="1" x14ac:dyDescent="0.25">
      <c r="A1065" s="3" t="s">
        <v>53241</v>
      </c>
      <c r="B1065" s="191" t="s">
        <v>1430</v>
      </c>
      <c r="C1065" s="224" t="s">
        <v>53243</v>
      </c>
      <c r="D1065" s="231"/>
      <c r="E1065" s="79" t="s">
        <v>1273</v>
      </c>
      <c r="F1065" s="224" t="s">
        <v>283</v>
      </c>
      <c r="G1065" s="225">
        <v>24</v>
      </c>
      <c r="H1065" s="225">
        <f t="shared" si="121"/>
        <v>3.108374285714286</v>
      </c>
      <c r="I1065" s="35">
        <f t="shared" si="122"/>
        <v>74.600982857142867</v>
      </c>
      <c r="J1065" s="34">
        <v>0</v>
      </c>
      <c r="K1065" s="35">
        <v>0</v>
      </c>
      <c r="L1065" s="35">
        <v>0</v>
      </c>
      <c r="M1065" s="35">
        <v>0</v>
      </c>
      <c r="N1065" s="39" t="s">
        <v>0</v>
      </c>
      <c r="O1065" s="213">
        <f>VLOOKUP(N1065,'Reajuste Atual'!$L$19:$M$25,2,FALSE)</f>
        <v>3.1053999999999999</v>
      </c>
      <c r="Q1065" s="34">
        <v>1.06</v>
      </c>
      <c r="R1065" s="304">
        <f t="shared" si="117"/>
        <v>0.75714285714285723</v>
      </c>
      <c r="S1065" s="304">
        <f t="shared" si="118"/>
        <v>0.77090909090909099</v>
      </c>
      <c r="T1065" s="301">
        <f t="shared" si="119"/>
        <v>0.75714285714285723</v>
      </c>
    </row>
    <row r="1066" spans="1:20" s="31" customFormat="1" outlineLevel="1" x14ac:dyDescent="0.25">
      <c r="A1066" s="3" t="s">
        <v>53241</v>
      </c>
      <c r="B1066" s="191" t="s">
        <v>1431</v>
      </c>
      <c r="C1066" s="224" t="s">
        <v>53243</v>
      </c>
      <c r="D1066" s="231"/>
      <c r="E1066" s="79" t="s">
        <v>1432</v>
      </c>
      <c r="F1066" s="311" t="s">
        <v>43</v>
      </c>
      <c r="G1066" s="225">
        <v>42</v>
      </c>
      <c r="H1066" s="225">
        <f t="shared" si="121"/>
        <v>25.424155714285714</v>
      </c>
      <c r="I1066" s="35">
        <f t="shared" si="122"/>
        <v>1067.8145400000001</v>
      </c>
      <c r="J1066" s="34">
        <v>0</v>
      </c>
      <c r="K1066" s="35">
        <v>0</v>
      </c>
      <c r="L1066" s="35">
        <v>0</v>
      </c>
      <c r="M1066" s="35">
        <v>0</v>
      </c>
      <c r="N1066" s="39" t="s">
        <v>0</v>
      </c>
      <c r="O1066" s="213">
        <f>VLOOKUP(N1066,'Reajuste Atual'!$L$19:$M$25,2,FALSE)</f>
        <v>3.1053999999999999</v>
      </c>
      <c r="Q1066" s="34">
        <v>8.67</v>
      </c>
      <c r="R1066" s="304">
        <f t="shared" si="117"/>
        <v>6.1928571428571431</v>
      </c>
      <c r="S1066" s="304">
        <f t="shared" si="118"/>
        <v>6.3054545454545456</v>
      </c>
      <c r="T1066" s="301">
        <f t="shared" si="119"/>
        <v>6.1928571428571431</v>
      </c>
    </row>
    <row r="1067" spans="1:20" s="31" customFormat="1" outlineLevel="1" x14ac:dyDescent="0.25">
      <c r="A1067" s="3" t="s">
        <v>53241</v>
      </c>
      <c r="B1067" s="191" t="s">
        <v>1433</v>
      </c>
      <c r="C1067" s="224" t="s">
        <v>53243</v>
      </c>
      <c r="D1067" s="231"/>
      <c r="E1067" s="79" t="s">
        <v>1434</v>
      </c>
      <c r="F1067" s="311" t="s">
        <v>43</v>
      </c>
      <c r="G1067" s="225">
        <v>72</v>
      </c>
      <c r="H1067" s="225">
        <f t="shared" si="121"/>
        <v>1.8181057142857144</v>
      </c>
      <c r="I1067" s="35">
        <f t="shared" si="122"/>
        <v>130.90361142857145</v>
      </c>
      <c r="J1067" s="34">
        <v>0</v>
      </c>
      <c r="K1067" s="35">
        <v>0</v>
      </c>
      <c r="L1067" s="35">
        <v>0</v>
      </c>
      <c r="M1067" s="35">
        <v>0</v>
      </c>
      <c r="N1067" s="39" t="s">
        <v>0</v>
      </c>
      <c r="O1067" s="213">
        <f>VLOOKUP(N1067,'Reajuste Atual'!$L$19:$M$25,2,FALSE)</f>
        <v>3.1053999999999999</v>
      </c>
      <c r="Q1067" s="34">
        <v>0.62</v>
      </c>
      <c r="R1067" s="304">
        <f t="shared" si="117"/>
        <v>0.44285714285714289</v>
      </c>
      <c r="S1067" s="304">
        <f t="shared" si="118"/>
        <v>0.45090909090909093</v>
      </c>
      <c r="T1067" s="301">
        <f t="shared" si="119"/>
        <v>0.44285714285714289</v>
      </c>
    </row>
    <row r="1068" spans="1:20" s="31" customFormat="1" outlineLevel="1" x14ac:dyDescent="0.25">
      <c r="A1068" s="3" t="s">
        <v>53241</v>
      </c>
      <c r="B1068" s="191" t="s">
        <v>1435</v>
      </c>
      <c r="C1068" s="224" t="s">
        <v>53243</v>
      </c>
      <c r="D1068" s="231"/>
      <c r="E1068" s="79" t="s">
        <v>1436</v>
      </c>
      <c r="F1068" s="311" t="s">
        <v>43</v>
      </c>
      <c r="G1068" s="225">
        <v>312</v>
      </c>
      <c r="H1068" s="225">
        <f t="shared" si="121"/>
        <v>7.7709357142857147</v>
      </c>
      <c r="I1068" s="35">
        <f t="shared" si="122"/>
        <v>2424.5319428571429</v>
      </c>
      <c r="J1068" s="34">
        <v>0</v>
      </c>
      <c r="K1068" s="35">
        <v>0</v>
      </c>
      <c r="L1068" s="35">
        <v>0</v>
      </c>
      <c r="M1068" s="35">
        <v>0</v>
      </c>
      <c r="N1068" s="39" t="s">
        <v>0</v>
      </c>
      <c r="O1068" s="213">
        <f>VLOOKUP(N1068,'Reajuste Atual'!$L$19:$M$25,2,FALSE)</f>
        <v>3.1053999999999999</v>
      </c>
      <c r="Q1068" s="34">
        <v>2.65</v>
      </c>
      <c r="R1068" s="304">
        <f t="shared" si="117"/>
        <v>1.892857142857143</v>
      </c>
      <c r="S1068" s="304">
        <f t="shared" si="118"/>
        <v>1.9272727272727272</v>
      </c>
      <c r="T1068" s="301">
        <f t="shared" si="119"/>
        <v>1.892857142857143</v>
      </c>
    </row>
    <row r="1069" spans="1:20" s="31" customFormat="1" ht="47.25" outlineLevel="1" x14ac:dyDescent="0.25">
      <c r="A1069" s="3" t="s">
        <v>53241</v>
      </c>
      <c r="B1069" s="191" t="s">
        <v>1437</v>
      </c>
      <c r="C1069" s="224" t="s">
        <v>53243</v>
      </c>
      <c r="D1069" s="231"/>
      <c r="E1069" s="79" t="s">
        <v>1438</v>
      </c>
      <c r="F1069" s="224" t="s">
        <v>283</v>
      </c>
      <c r="G1069" s="225">
        <v>144</v>
      </c>
      <c r="H1069" s="225">
        <f t="shared" si="121"/>
        <v>3.0790500000000005</v>
      </c>
      <c r="I1069" s="35">
        <f t="shared" si="122"/>
        <v>443.3832000000001</v>
      </c>
      <c r="J1069" s="34">
        <v>0</v>
      </c>
      <c r="K1069" s="35">
        <v>0</v>
      </c>
      <c r="L1069" s="35">
        <v>0</v>
      </c>
      <c r="M1069" s="35">
        <v>0</v>
      </c>
      <c r="N1069" s="39" t="s">
        <v>0</v>
      </c>
      <c r="O1069" s="213">
        <f>VLOOKUP(N1069,'Reajuste Atual'!$L$19:$M$25,2,FALSE)</f>
        <v>3.1053999999999999</v>
      </c>
      <c r="Q1069" s="34">
        <v>1.05</v>
      </c>
      <c r="R1069" s="304">
        <f t="shared" si="117"/>
        <v>0.75000000000000011</v>
      </c>
      <c r="S1069" s="304">
        <f t="shared" si="118"/>
        <v>0.76363636363636367</v>
      </c>
      <c r="T1069" s="301">
        <f t="shared" si="119"/>
        <v>0.75000000000000011</v>
      </c>
    </row>
    <row r="1070" spans="1:20" s="31" customFormat="1" outlineLevel="1" x14ac:dyDescent="0.25">
      <c r="B1070" s="193" t="s">
        <v>1439</v>
      </c>
      <c r="C1070" s="63"/>
      <c r="D1070" s="199"/>
      <c r="E1070" s="45" t="s">
        <v>1446</v>
      </c>
      <c r="F1070" s="46"/>
      <c r="G1070" s="75"/>
      <c r="H1070" s="75"/>
      <c r="I1070" s="61">
        <f>SUM(I1071:I1075)</f>
        <v>267226.70274857146</v>
      </c>
      <c r="J1070" s="34">
        <v>0</v>
      </c>
      <c r="K1070" s="35">
        <v>0</v>
      </c>
      <c r="L1070" s="35">
        <v>0</v>
      </c>
      <c r="M1070" s="35">
        <v>0</v>
      </c>
      <c r="N1070" s="48"/>
      <c r="O1070" s="215"/>
      <c r="Q1070" s="75"/>
      <c r="R1070" s="304">
        <f t="shared" ref="R1070:R1101" si="123">Q1070/($R$16+1)</f>
        <v>0</v>
      </c>
      <c r="S1070" s="304">
        <f t="shared" ref="S1070:S1101" si="124">Q1070/($S$16+1)</f>
        <v>0</v>
      </c>
      <c r="T1070" s="301">
        <f t="shared" ref="T1070:T1101" si="125">IF(A1070="S",R1070,S1070)</f>
        <v>0</v>
      </c>
    </row>
    <row r="1071" spans="1:20" s="31" customFormat="1" ht="31.5" outlineLevel="1" x14ac:dyDescent="0.25">
      <c r="A1071" s="3" t="s">
        <v>53241</v>
      </c>
      <c r="B1071" s="191" t="s">
        <v>1440</v>
      </c>
      <c r="C1071" s="224" t="s">
        <v>53243</v>
      </c>
      <c r="D1071" s="231"/>
      <c r="E1071" s="79" t="s">
        <v>1448</v>
      </c>
      <c r="F1071" s="224" t="s">
        <v>160</v>
      </c>
      <c r="G1071" s="234">
        <v>12</v>
      </c>
      <c r="H1071" s="225">
        <f>T1071+(T1071*O1071)</f>
        <v>198.70136000000002</v>
      </c>
      <c r="I1071" s="35">
        <f t="shared" ref="I1071:I1084" si="126">G1071*H1071</f>
        <v>2384.4163200000003</v>
      </c>
      <c r="J1071" s="34">
        <v>0</v>
      </c>
      <c r="K1071" s="35">
        <v>0</v>
      </c>
      <c r="L1071" s="35">
        <v>0</v>
      </c>
      <c r="M1071" s="35">
        <v>0</v>
      </c>
      <c r="N1071" s="39" t="s">
        <v>0</v>
      </c>
      <c r="O1071" s="213">
        <f>VLOOKUP(N1071,'Reajuste Atual'!$L$19:$M$25,2,FALSE)</f>
        <v>3.1053999999999999</v>
      </c>
      <c r="Q1071" s="34">
        <v>67.760000000000005</v>
      </c>
      <c r="R1071" s="304">
        <f t="shared" si="123"/>
        <v>48.400000000000006</v>
      </c>
      <c r="S1071" s="304">
        <f t="shared" si="124"/>
        <v>49.28</v>
      </c>
      <c r="T1071" s="301">
        <f t="shared" si="125"/>
        <v>48.400000000000006</v>
      </c>
    </row>
    <row r="1072" spans="1:20" s="31" customFormat="1" ht="31.5" outlineLevel="1" x14ac:dyDescent="0.25">
      <c r="A1072" s="3" t="s">
        <v>53241</v>
      </c>
      <c r="B1072" s="191" t="s">
        <v>1441</v>
      </c>
      <c r="C1072" s="224" t="s">
        <v>53243</v>
      </c>
      <c r="D1072" s="231"/>
      <c r="E1072" s="79" t="s">
        <v>338</v>
      </c>
      <c r="F1072" s="311" t="s">
        <v>43</v>
      </c>
      <c r="G1072" s="225">
        <v>32</v>
      </c>
      <c r="H1072" s="225">
        <f>T1072+(T1072*O1072)</f>
        <v>46.625614285714292</v>
      </c>
      <c r="I1072" s="35">
        <f t="shared" si="126"/>
        <v>1492.0196571428573</v>
      </c>
      <c r="J1072" s="34">
        <v>0</v>
      </c>
      <c r="K1072" s="35">
        <v>0</v>
      </c>
      <c r="L1072" s="35">
        <v>0</v>
      </c>
      <c r="M1072" s="35">
        <v>0</v>
      </c>
      <c r="N1072" s="39" t="s">
        <v>0</v>
      </c>
      <c r="O1072" s="213">
        <f>VLOOKUP(N1072,'Reajuste Atual'!$L$19:$M$25,2,FALSE)</f>
        <v>3.1053999999999999</v>
      </c>
      <c r="Q1072" s="34">
        <v>15.9</v>
      </c>
      <c r="R1072" s="304">
        <f t="shared" si="123"/>
        <v>11.357142857142858</v>
      </c>
      <c r="S1072" s="304">
        <f t="shared" si="124"/>
        <v>11.563636363636364</v>
      </c>
      <c r="T1072" s="301">
        <f t="shared" si="125"/>
        <v>11.357142857142858</v>
      </c>
    </row>
    <row r="1073" spans="1:20" s="31" customFormat="1" outlineLevel="1" x14ac:dyDescent="0.25">
      <c r="A1073" s="3" t="s">
        <v>53241</v>
      </c>
      <c r="B1073" s="191" t="s">
        <v>1442</v>
      </c>
      <c r="C1073" s="224" t="s">
        <v>53243</v>
      </c>
      <c r="D1073" s="231"/>
      <c r="E1073" s="79" t="s">
        <v>1451</v>
      </c>
      <c r="F1073" s="224" t="s">
        <v>83</v>
      </c>
      <c r="G1073" s="225">
        <v>280</v>
      </c>
      <c r="H1073" s="225">
        <f>T1073+(T1073*O1073)</f>
        <v>7.8882328571428575</v>
      </c>
      <c r="I1073" s="35">
        <f t="shared" si="126"/>
        <v>2208.7051999999999</v>
      </c>
      <c r="J1073" s="34">
        <v>0</v>
      </c>
      <c r="K1073" s="35">
        <v>0</v>
      </c>
      <c r="L1073" s="35">
        <v>0</v>
      </c>
      <c r="M1073" s="35">
        <v>0</v>
      </c>
      <c r="N1073" s="39" t="s">
        <v>0</v>
      </c>
      <c r="O1073" s="213">
        <f>VLOOKUP(N1073,'Reajuste Atual'!$L$19:$M$25,2,FALSE)</f>
        <v>3.1053999999999999</v>
      </c>
      <c r="Q1073" s="34">
        <v>2.69</v>
      </c>
      <c r="R1073" s="304">
        <f t="shared" si="123"/>
        <v>1.9214285714285715</v>
      </c>
      <c r="S1073" s="304">
        <f t="shared" si="124"/>
        <v>1.9563636363636363</v>
      </c>
      <c r="T1073" s="301">
        <f t="shared" si="125"/>
        <v>1.9214285714285715</v>
      </c>
    </row>
    <row r="1074" spans="1:20" s="31" customFormat="1" outlineLevel="1" x14ac:dyDescent="0.25">
      <c r="A1074" s="3" t="s">
        <v>53241</v>
      </c>
      <c r="B1074" s="191" t="s">
        <v>1443</v>
      </c>
      <c r="C1074" s="224" t="s">
        <v>53243</v>
      </c>
      <c r="D1074" s="231"/>
      <c r="E1074" s="79" t="s">
        <v>1453</v>
      </c>
      <c r="F1074" s="224" t="s">
        <v>83</v>
      </c>
      <c r="G1074" s="225">
        <v>3500</v>
      </c>
      <c r="H1074" s="225">
        <f>T1074+(T1074*O1074)</f>
        <v>57.798167142857153</v>
      </c>
      <c r="I1074" s="35">
        <f t="shared" si="126"/>
        <v>202293.58500000005</v>
      </c>
      <c r="J1074" s="34">
        <v>0</v>
      </c>
      <c r="K1074" s="35">
        <v>0</v>
      </c>
      <c r="L1074" s="35">
        <v>0</v>
      </c>
      <c r="M1074" s="35">
        <v>0</v>
      </c>
      <c r="N1074" s="39" t="s">
        <v>0</v>
      </c>
      <c r="O1074" s="213">
        <f>VLOOKUP(N1074,'Reajuste Atual'!$L$19:$M$25,2,FALSE)</f>
        <v>3.1053999999999999</v>
      </c>
      <c r="Q1074" s="34">
        <v>19.71</v>
      </c>
      <c r="R1074" s="304">
        <f t="shared" si="123"/>
        <v>14.078571428571431</v>
      </c>
      <c r="S1074" s="304">
        <f t="shared" si="124"/>
        <v>14.334545454545456</v>
      </c>
      <c r="T1074" s="301">
        <f t="shared" si="125"/>
        <v>14.078571428571431</v>
      </c>
    </row>
    <row r="1075" spans="1:20" s="31" customFormat="1" outlineLevel="1" x14ac:dyDescent="0.25">
      <c r="A1075" s="3" t="s">
        <v>53241</v>
      </c>
      <c r="B1075" s="191" t="s">
        <v>1444</v>
      </c>
      <c r="C1075" s="224" t="s">
        <v>53243</v>
      </c>
      <c r="D1075" s="231"/>
      <c r="E1075" s="79" t="s">
        <v>1455</v>
      </c>
      <c r="F1075" s="224" t="s">
        <v>83</v>
      </c>
      <c r="G1075" s="225">
        <v>1160</v>
      </c>
      <c r="H1075" s="225">
        <f>T1075+(T1075*O1075)</f>
        <v>50.731014285714281</v>
      </c>
      <c r="I1075" s="35">
        <f t="shared" si="126"/>
        <v>58847.976571428568</v>
      </c>
      <c r="J1075" s="34">
        <v>0</v>
      </c>
      <c r="K1075" s="35">
        <v>0</v>
      </c>
      <c r="L1075" s="35">
        <v>0</v>
      </c>
      <c r="M1075" s="35">
        <v>0</v>
      </c>
      <c r="N1075" s="39" t="s">
        <v>0</v>
      </c>
      <c r="O1075" s="213">
        <f>VLOOKUP(N1075,'Reajuste Atual'!$L$19:$M$25,2,FALSE)</f>
        <v>3.1053999999999999</v>
      </c>
      <c r="Q1075" s="34">
        <v>17.3</v>
      </c>
      <c r="R1075" s="304">
        <f t="shared" si="123"/>
        <v>12.357142857142858</v>
      </c>
      <c r="S1075" s="304">
        <f t="shared" si="124"/>
        <v>12.581818181818182</v>
      </c>
      <c r="T1075" s="301">
        <f t="shared" si="125"/>
        <v>12.357142857142858</v>
      </c>
    </row>
    <row r="1076" spans="1:20" s="31" customFormat="1" outlineLevel="1" x14ac:dyDescent="0.25">
      <c r="B1076" s="193" t="s">
        <v>1445</v>
      </c>
      <c r="C1076" s="63"/>
      <c r="D1076" s="199"/>
      <c r="E1076" s="45" t="s">
        <v>1457</v>
      </c>
      <c r="F1076" s="46"/>
      <c r="G1076" s="75"/>
      <c r="H1076" s="75">
        <v>0</v>
      </c>
      <c r="I1076" s="61">
        <f>SUM(I1077:I1084)</f>
        <v>18948.297754285715</v>
      </c>
      <c r="J1076" s="34">
        <v>0</v>
      </c>
      <c r="K1076" s="35">
        <v>0</v>
      </c>
      <c r="L1076" s="35">
        <v>0</v>
      </c>
      <c r="M1076" s="35">
        <v>0</v>
      </c>
      <c r="N1076" s="48"/>
      <c r="O1076" s="215"/>
      <c r="Q1076" s="75"/>
      <c r="R1076" s="304">
        <f t="shared" si="123"/>
        <v>0</v>
      </c>
      <c r="S1076" s="304">
        <f t="shared" si="124"/>
        <v>0</v>
      </c>
      <c r="T1076" s="301">
        <f t="shared" si="125"/>
        <v>0</v>
      </c>
    </row>
    <row r="1077" spans="1:20" s="31" customFormat="1" outlineLevel="1" x14ac:dyDescent="0.25">
      <c r="A1077" s="3" t="s">
        <v>53241</v>
      </c>
      <c r="B1077" s="191" t="s">
        <v>1447</v>
      </c>
      <c r="C1077" s="224" t="s">
        <v>53243</v>
      </c>
      <c r="D1077" s="231"/>
      <c r="E1077" s="79" t="s">
        <v>271</v>
      </c>
      <c r="F1077" s="224" t="s">
        <v>43</v>
      </c>
      <c r="G1077" s="225">
        <v>56</v>
      </c>
      <c r="H1077" s="225">
        <f>T1077+(T1077*O1077)</f>
        <v>36.010222857142864</v>
      </c>
      <c r="I1077" s="35">
        <f t="shared" si="126"/>
        <v>2016.5724800000003</v>
      </c>
      <c r="J1077" s="34">
        <v>0</v>
      </c>
      <c r="K1077" s="35">
        <v>0</v>
      </c>
      <c r="L1077" s="35">
        <v>0</v>
      </c>
      <c r="M1077" s="35">
        <v>0</v>
      </c>
      <c r="N1077" s="39" t="s">
        <v>0</v>
      </c>
      <c r="O1077" s="213">
        <f>VLOOKUP(N1077,'Reajuste Atual'!$L$19:$M$25,2,FALSE)</f>
        <v>3.1053999999999999</v>
      </c>
      <c r="Q1077" s="34">
        <v>12.28</v>
      </c>
      <c r="R1077" s="304">
        <f t="shared" si="123"/>
        <v>8.7714285714285722</v>
      </c>
      <c r="S1077" s="304">
        <f t="shared" si="124"/>
        <v>8.9309090909090898</v>
      </c>
      <c r="T1077" s="301">
        <f t="shared" si="125"/>
        <v>8.7714285714285722</v>
      </c>
    </row>
    <row r="1078" spans="1:20" s="31" customFormat="1" outlineLevel="1" x14ac:dyDescent="0.25">
      <c r="A1078" s="3" t="s">
        <v>53241</v>
      </c>
      <c r="B1078" s="191" t="s">
        <v>1449</v>
      </c>
      <c r="C1078" s="224" t="s">
        <v>53243</v>
      </c>
      <c r="D1078" s="231"/>
      <c r="E1078" s="79" t="s">
        <v>272</v>
      </c>
      <c r="F1078" s="311" t="s">
        <v>43</v>
      </c>
      <c r="G1078" s="225">
        <v>52</v>
      </c>
      <c r="H1078" s="225">
        <f>T1078+(T1078*O1078)</f>
        <v>3.0790500000000005</v>
      </c>
      <c r="I1078" s="35">
        <f t="shared" si="126"/>
        <v>160.11060000000003</v>
      </c>
      <c r="J1078" s="34">
        <v>0</v>
      </c>
      <c r="K1078" s="35">
        <v>0</v>
      </c>
      <c r="L1078" s="35">
        <v>0</v>
      </c>
      <c r="M1078" s="35">
        <v>0</v>
      </c>
      <c r="N1078" s="39" t="s">
        <v>0</v>
      </c>
      <c r="O1078" s="213">
        <f>VLOOKUP(N1078,'Reajuste Atual'!$L$19:$M$25,2,FALSE)</f>
        <v>3.1053999999999999</v>
      </c>
      <c r="Q1078" s="34">
        <v>1.05</v>
      </c>
      <c r="R1078" s="304">
        <f t="shared" si="123"/>
        <v>0.75000000000000011</v>
      </c>
      <c r="S1078" s="304">
        <f t="shared" si="124"/>
        <v>0.76363636363636367</v>
      </c>
      <c r="T1078" s="301">
        <f t="shared" si="125"/>
        <v>0.75000000000000011</v>
      </c>
    </row>
    <row r="1079" spans="1:20" s="31" customFormat="1" outlineLevel="1" x14ac:dyDescent="0.25">
      <c r="A1079" s="3" t="s">
        <v>53241</v>
      </c>
      <c r="B1079" s="191" t="s">
        <v>1450</v>
      </c>
      <c r="C1079" s="224" t="s">
        <v>53243</v>
      </c>
      <c r="D1079" s="231"/>
      <c r="E1079" s="79" t="s">
        <v>1458</v>
      </c>
      <c r="F1079" s="331" t="s">
        <v>43</v>
      </c>
      <c r="G1079" s="225">
        <v>24</v>
      </c>
      <c r="H1079" s="225">
        <f>T1079+(T1079*O1079)</f>
        <v>9.4130957142857152</v>
      </c>
      <c r="I1079" s="35">
        <f t="shared" si="126"/>
        <v>225.91429714285715</v>
      </c>
      <c r="J1079" s="34">
        <v>0</v>
      </c>
      <c r="K1079" s="35">
        <v>0</v>
      </c>
      <c r="L1079" s="35">
        <v>0</v>
      </c>
      <c r="M1079" s="35">
        <v>0</v>
      </c>
      <c r="N1079" s="39" t="s">
        <v>0</v>
      </c>
      <c r="O1079" s="213">
        <f>VLOOKUP(N1079,'Reajuste Atual'!$L$19:$M$25,2,FALSE)</f>
        <v>3.1053999999999999</v>
      </c>
      <c r="Q1079" s="34">
        <v>3.21</v>
      </c>
      <c r="R1079" s="304">
        <f t="shared" si="123"/>
        <v>2.2928571428571431</v>
      </c>
      <c r="S1079" s="304">
        <f t="shared" si="124"/>
        <v>2.3345454545454545</v>
      </c>
      <c r="T1079" s="301">
        <f t="shared" si="125"/>
        <v>2.2928571428571431</v>
      </c>
    </row>
    <row r="1080" spans="1:20" s="31" customFormat="1" ht="31.5" outlineLevel="1" x14ac:dyDescent="0.25">
      <c r="A1080" s="3" t="s">
        <v>53241</v>
      </c>
      <c r="B1080" s="191" t="s">
        <v>1452</v>
      </c>
      <c r="C1080" s="224" t="s">
        <v>53243</v>
      </c>
      <c r="D1080" s="231"/>
      <c r="E1080" s="79" t="s">
        <v>192</v>
      </c>
      <c r="F1080" s="311" t="s">
        <v>43</v>
      </c>
      <c r="G1080" s="225">
        <v>72</v>
      </c>
      <c r="H1080" s="225">
        <f>T1080+(T1080*O1080)</f>
        <v>194.30271714285715</v>
      </c>
      <c r="I1080" s="35">
        <f t="shared" si="126"/>
        <v>13989.795634285714</v>
      </c>
      <c r="J1080" s="34">
        <v>0</v>
      </c>
      <c r="K1080" s="35">
        <v>0</v>
      </c>
      <c r="L1080" s="35">
        <v>0</v>
      </c>
      <c r="M1080" s="35">
        <v>0</v>
      </c>
      <c r="N1080" s="39" t="s">
        <v>0</v>
      </c>
      <c r="O1080" s="213">
        <f>VLOOKUP(N1080,'Reajuste Atual'!$L$19:$M$25,2,FALSE)</f>
        <v>3.1053999999999999</v>
      </c>
      <c r="Q1080" s="34">
        <v>66.260000000000005</v>
      </c>
      <c r="R1080" s="304">
        <f t="shared" si="123"/>
        <v>47.328571428571436</v>
      </c>
      <c r="S1080" s="304">
        <f t="shared" si="124"/>
        <v>48.189090909090915</v>
      </c>
      <c r="T1080" s="301">
        <f t="shared" si="125"/>
        <v>47.328571428571436</v>
      </c>
    </row>
    <row r="1081" spans="1:20" s="31" customFormat="1" ht="47.25" outlineLevel="1" x14ac:dyDescent="0.25">
      <c r="A1081" s="3" t="s">
        <v>53241</v>
      </c>
      <c r="B1081" s="191" t="s">
        <v>1454</v>
      </c>
      <c r="C1081" s="224"/>
      <c r="D1081" s="231"/>
      <c r="E1081" s="79" t="s">
        <v>345</v>
      </c>
      <c r="F1081" s="311"/>
      <c r="G1081" s="225"/>
      <c r="H1081" s="225"/>
      <c r="I1081" s="35"/>
      <c r="J1081" s="34">
        <v>0</v>
      </c>
      <c r="K1081" s="35">
        <v>0</v>
      </c>
      <c r="L1081" s="35">
        <v>0</v>
      </c>
      <c r="M1081" s="35">
        <v>0</v>
      </c>
      <c r="N1081" s="39"/>
      <c r="O1081" s="213"/>
      <c r="Q1081" s="34"/>
      <c r="R1081" s="304">
        <f t="shared" si="123"/>
        <v>0</v>
      </c>
      <c r="S1081" s="304">
        <f t="shared" si="124"/>
        <v>0</v>
      </c>
      <c r="T1081" s="301">
        <f t="shared" si="125"/>
        <v>0</v>
      </c>
    </row>
    <row r="1082" spans="1:20" s="31" customFormat="1" outlineLevel="1" x14ac:dyDescent="0.25">
      <c r="A1082" s="3" t="s">
        <v>53241</v>
      </c>
      <c r="B1082" s="191" t="s">
        <v>53284</v>
      </c>
      <c r="C1082" s="224" t="s">
        <v>53243</v>
      </c>
      <c r="D1082" s="231"/>
      <c r="E1082" s="79" t="s">
        <v>185</v>
      </c>
      <c r="F1082" s="331" t="s">
        <v>43</v>
      </c>
      <c r="G1082" s="225">
        <v>96</v>
      </c>
      <c r="H1082" s="225">
        <f>T1082+(T1082*O1082)</f>
        <v>18.181057142857142</v>
      </c>
      <c r="I1082" s="35">
        <f t="shared" si="126"/>
        <v>1745.3814857142856</v>
      </c>
      <c r="J1082" s="34">
        <v>0</v>
      </c>
      <c r="K1082" s="35">
        <v>0</v>
      </c>
      <c r="L1082" s="35">
        <v>0</v>
      </c>
      <c r="M1082" s="35">
        <v>0</v>
      </c>
      <c r="N1082" s="39" t="s">
        <v>0</v>
      </c>
      <c r="O1082" s="213">
        <f>VLOOKUP(N1082,'Reajuste Atual'!$L$19:$M$25,2,FALSE)</f>
        <v>3.1053999999999999</v>
      </c>
      <c r="Q1082" s="34">
        <v>6.2</v>
      </c>
      <c r="R1082" s="304">
        <f t="shared" si="123"/>
        <v>4.4285714285714288</v>
      </c>
      <c r="S1082" s="304">
        <f t="shared" si="124"/>
        <v>4.5090909090909088</v>
      </c>
      <c r="T1082" s="301">
        <f t="shared" si="125"/>
        <v>4.4285714285714288</v>
      </c>
    </row>
    <row r="1083" spans="1:20" s="31" customFormat="1" outlineLevel="1" x14ac:dyDescent="0.25">
      <c r="A1083" s="3" t="s">
        <v>53241</v>
      </c>
      <c r="B1083" s="191" t="s">
        <v>53285</v>
      </c>
      <c r="C1083" s="224" t="s">
        <v>53243</v>
      </c>
      <c r="D1083" s="231"/>
      <c r="E1083" s="79" t="s">
        <v>183</v>
      </c>
      <c r="F1083" s="330" t="s">
        <v>43</v>
      </c>
      <c r="G1083" s="225">
        <v>40</v>
      </c>
      <c r="H1083" s="225">
        <f>T1083+(T1083*O1083)</f>
        <v>11.700390000000002</v>
      </c>
      <c r="I1083" s="35">
        <f t="shared" si="126"/>
        <v>468.01560000000006</v>
      </c>
      <c r="J1083" s="34">
        <v>0</v>
      </c>
      <c r="K1083" s="35">
        <v>0</v>
      </c>
      <c r="L1083" s="35">
        <v>0</v>
      </c>
      <c r="M1083" s="35">
        <v>0</v>
      </c>
      <c r="N1083" s="39" t="s">
        <v>0</v>
      </c>
      <c r="O1083" s="213">
        <f>VLOOKUP(N1083,'Reajuste Atual'!$L$19:$M$25,2,FALSE)</f>
        <v>3.1053999999999999</v>
      </c>
      <c r="Q1083" s="34">
        <v>3.99</v>
      </c>
      <c r="R1083" s="304">
        <f t="shared" si="123"/>
        <v>2.8500000000000005</v>
      </c>
      <c r="S1083" s="304">
        <f t="shared" si="124"/>
        <v>2.9018181818181819</v>
      </c>
      <c r="T1083" s="301">
        <f t="shared" si="125"/>
        <v>2.8500000000000005</v>
      </c>
    </row>
    <row r="1084" spans="1:20" s="31" customFormat="1" outlineLevel="1" x14ac:dyDescent="0.25">
      <c r="A1084" s="3" t="s">
        <v>53241</v>
      </c>
      <c r="B1084" s="191" t="s">
        <v>53286</v>
      </c>
      <c r="C1084" s="224" t="s">
        <v>53243</v>
      </c>
      <c r="D1084" s="231"/>
      <c r="E1084" s="79" t="s">
        <v>186</v>
      </c>
      <c r="F1084" s="330" t="s">
        <v>43</v>
      </c>
      <c r="G1084" s="225">
        <v>20</v>
      </c>
      <c r="H1084" s="225">
        <f>T1084+(T1084*O1084)</f>
        <v>17.125382857142856</v>
      </c>
      <c r="I1084" s="35">
        <f t="shared" si="126"/>
        <v>342.50765714285711</v>
      </c>
      <c r="J1084" s="75">
        <v>0</v>
      </c>
      <c r="K1084" s="47">
        <v>1358.6999999999998</v>
      </c>
      <c r="L1084" s="47">
        <v>0</v>
      </c>
      <c r="M1084" s="47">
        <v>0</v>
      </c>
      <c r="N1084" s="39" t="s">
        <v>0</v>
      </c>
      <c r="O1084" s="213">
        <f>VLOOKUP(N1084,'Reajuste Atual'!$L$19:$M$25,2,FALSE)</f>
        <v>3.1053999999999999</v>
      </c>
      <c r="Q1084" s="34">
        <v>5.84</v>
      </c>
      <c r="R1084" s="304">
        <f t="shared" si="123"/>
        <v>4.1714285714285717</v>
      </c>
      <c r="S1084" s="304">
        <f t="shared" si="124"/>
        <v>4.2472727272727271</v>
      </c>
      <c r="T1084" s="301">
        <f t="shared" si="125"/>
        <v>4.1714285714285717</v>
      </c>
    </row>
    <row r="1085" spans="1:20" s="31" customFormat="1" outlineLevel="1" x14ac:dyDescent="0.25">
      <c r="B1085" s="193" t="s">
        <v>1459</v>
      </c>
      <c r="C1085" s="63"/>
      <c r="D1085" s="199"/>
      <c r="E1085" s="45" t="s">
        <v>1460</v>
      </c>
      <c r="F1085" s="46"/>
      <c r="G1085" s="75"/>
      <c r="H1085" s="75"/>
      <c r="I1085" s="61">
        <f>I1086+I1090+I1102</f>
        <v>1270415.6418530908</v>
      </c>
      <c r="J1085" s="34">
        <v>0</v>
      </c>
      <c r="K1085" s="35">
        <v>0</v>
      </c>
      <c r="L1085" s="35">
        <v>0</v>
      </c>
      <c r="M1085" s="35">
        <v>0</v>
      </c>
      <c r="N1085" s="48"/>
      <c r="O1085" s="215"/>
      <c r="Q1085" s="75"/>
      <c r="R1085" s="304">
        <f t="shared" si="123"/>
        <v>0</v>
      </c>
      <c r="S1085" s="304">
        <f t="shared" si="124"/>
        <v>0</v>
      </c>
      <c r="T1085" s="301">
        <f t="shared" si="125"/>
        <v>0</v>
      </c>
    </row>
    <row r="1086" spans="1:20" s="31" customFormat="1" outlineLevel="1" x14ac:dyDescent="0.25">
      <c r="B1086" s="193" t="s">
        <v>1461</v>
      </c>
      <c r="C1086" s="63"/>
      <c r="D1086" s="199"/>
      <c r="E1086" s="45" t="s">
        <v>1409</v>
      </c>
      <c r="F1086" s="46"/>
      <c r="G1086" s="75"/>
      <c r="H1086" s="75"/>
      <c r="I1086" s="75">
        <f>SUM(I1087:I1089)</f>
        <v>10464.201809454546</v>
      </c>
      <c r="J1086" s="34">
        <v>0</v>
      </c>
      <c r="K1086" s="35">
        <v>0</v>
      </c>
      <c r="L1086" s="35">
        <v>0</v>
      </c>
      <c r="M1086" s="35">
        <v>0</v>
      </c>
      <c r="N1086" s="48"/>
      <c r="O1086" s="215"/>
      <c r="Q1086" s="75"/>
      <c r="R1086" s="304">
        <f t="shared" si="123"/>
        <v>0</v>
      </c>
      <c r="S1086" s="304">
        <f t="shared" si="124"/>
        <v>0</v>
      </c>
      <c r="T1086" s="301">
        <f t="shared" si="125"/>
        <v>0</v>
      </c>
    </row>
    <row r="1087" spans="1:20" s="31" customFormat="1" outlineLevel="1" x14ac:dyDescent="0.25">
      <c r="A1087" s="3" t="s">
        <v>53242</v>
      </c>
      <c r="B1087" s="196" t="s">
        <v>1462</v>
      </c>
      <c r="C1087" s="224" t="s">
        <v>53244</v>
      </c>
      <c r="D1087" s="339"/>
      <c r="E1087" s="79" t="s">
        <v>1411</v>
      </c>
      <c r="F1087" s="224" t="s">
        <v>43</v>
      </c>
      <c r="G1087" s="234">
        <v>24</v>
      </c>
      <c r="H1087" s="225">
        <f>T1087+(T1087*O1087)</f>
        <v>17.227751272727271</v>
      </c>
      <c r="I1087" s="35">
        <f t="shared" ref="I1087:I1101" si="127">G1087*H1087</f>
        <v>413.46603054545449</v>
      </c>
      <c r="J1087" s="34">
        <v>0</v>
      </c>
      <c r="K1087" s="35">
        <v>0</v>
      </c>
      <c r="L1087" s="35">
        <v>0</v>
      </c>
      <c r="M1087" s="35">
        <v>0</v>
      </c>
      <c r="N1087" s="39" t="s">
        <v>0</v>
      </c>
      <c r="O1087" s="213">
        <f>VLOOKUP(N1087,'Reajuste Atual'!$L$19:$M$25,2,FALSE)</f>
        <v>3.1053999999999999</v>
      </c>
      <c r="Q1087" s="34">
        <v>5.77</v>
      </c>
      <c r="R1087" s="304">
        <f t="shared" si="123"/>
        <v>4.121428571428571</v>
      </c>
      <c r="S1087" s="304">
        <f t="shared" si="124"/>
        <v>4.1963636363636363</v>
      </c>
      <c r="T1087" s="301">
        <f t="shared" si="125"/>
        <v>4.1963636363636363</v>
      </c>
    </row>
    <row r="1088" spans="1:20" s="31" customFormat="1" outlineLevel="1" x14ac:dyDescent="0.25">
      <c r="A1088" s="3" t="s">
        <v>53242</v>
      </c>
      <c r="B1088" s="196" t="s">
        <v>1463</v>
      </c>
      <c r="C1088" s="224" t="s">
        <v>53244</v>
      </c>
      <c r="D1088" s="339"/>
      <c r="E1088" s="79" t="s">
        <v>205</v>
      </c>
      <c r="F1088" s="224" t="s">
        <v>83</v>
      </c>
      <c r="G1088" s="225">
        <v>484</v>
      </c>
      <c r="H1088" s="225">
        <f>T1088+(T1088*O1088)</f>
        <v>15.884165818181819</v>
      </c>
      <c r="I1088" s="35">
        <f t="shared" si="127"/>
        <v>7687.936256</v>
      </c>
      <c r="J1088" s="34">
        <v>0</v>
      </c>
      <c r="K1088" s="35">
        <v>0</v>
      </c>
      <c r="L1088" s="35">
        <v>0</v>
      </c>
      <c r="M1088" s="35">
        <v>0</v>
      </c>
      <c r="N1088" s="39" t="s">
        <v>0</v>
      </c>
      <c r="O1088" s="213">
        <f>VLOOKUP(N1088,'Reajuste Atual'!$L$19:$M$25,2,FALSE)</f>
        <v>3.1053999999999999</v>
      </c>
      <c r="Q1088" s="34">
        <v>5.32</v>
      </c>
      <c r="R1088" s="304">
        <f t="shared" si="123"/>
        <v>3.8000000000000003</v>
      </c>
      <c r="S1088" s="304">
        <f t="shared" si="124"/>
        <v>3.8690909090909091</v>
      </c>
      <c r="T1088" s="301">
        <f t="shared" si="125"/>
        <v>3.8690909090909091</v>
      </c>
    </row>
    <row r="1089" spans="1:20" s="31" customFormat="1" outlineLevel="1" x14ac:dyDescent="0.25">
      <c r="A1089" s="3" t="s">
        <v>53242</v>
      </c>
      <c r="B1089" s="191" t="s">
        <v>1464</v>
      </c>
      <c r="C1089" s="224" t="s">
        <v>53244</v>
      </c>
      <c r="D1089" s="231"/>
      <c r="E1089" s="79" t="s">
        <v>228</v>
      </c>
      <c r="F1089" s="331" t="s">
        <v>43</v>
      </c>
      <c r="G1089" s="225">
        <v>4</v>
      </c>
      <c r="H1089" s="225">
        <f>T1089+(T1089*O1089)</f>
        <v>590.69988072727267</v>
      </c>
      <c r="I1089" s="35">
        <f t="shared" si="127"/>
        <v>2362.7995229090907</v>
      </c>
      <c r="J1089" s="34">
        <v>0</v>
      </c>
      <c r="K1089" s="35">
        <v>0</v>
      </c>
      <c r="L1089" s="35">
        <v>0</v>
      </c>
      <c r="M1089" s="35">
        <v>0</v>
      </c>
      <c r="N1089" s="39" t="s">
        <v>0</v>
      </c>
      <c r="O1089" s="213">
        <f>VLOOKUP(N1089,'Reajuste Atual'!$L$19:$M$25,2,FALSE)</f>
        <v>3.1053999999999999</v>
      </c>
      <c r="Q1089" s="34">
        <v>197.84</v>
      </c>
      <c r="R1089" s="304">
        <f t="shared" si="123"/>
        <v>141.31428571428572</v>
      </c>
      <c r="S1089" s="304">
        <f t="shared" si="124"/>
        <v>143.88363636363636</v>
      </c>
      <c r="T1089" s="301">
        <f t="shared" si="125"/>
        <v>143.88363636363636</v>
      </c>
    </row>
    <row r="1090" spans="1:20" s="31" customFormat="1" outlineLevel="1" x14ac:dyDescent="0.25">
      <c r="B1090" s="193" t="s">
        <v>1465</v>
      </c>
      <c r="C1090" s="63"/>
      <c r="D1090" s="199"/>
      <c r="E1090" s="45" t="s">
        <v>1415</v>
      </c>
      <c r="F1090" s="46"/>
      <c r="G1090" s="75"/>
      <c r="H1090" s="75">
        <v>0</v>
      </c>
      <c r="I1090" s="75">
        <f>SUM(I1091:I1101)</f>
        <v>30421.461861818178</v>
      </c>
      <c r="J1090" s="34">
        <v>0</v>
      </c>
      <c r="K1090" s="35">
        <v>0</v>
      </c>
      <c r="L1090" s="35">
        <v>0</v>
      </c>
      <c r="M1090" s="35">
        <v>0</v>
      </c>
      <c r="N1090" s="48"/>
      <c r="O1090" s="215"/>
      <c r="Q1090" s="75"/>
      <c r="R1090" s="304">
        <f t="shared" si="123"/>
        <v>0</v>
      </c>
      <c r="S1090" s="304">
        <f t="shared" si="124"/>
        <v>0</v>
      </c>
      <c r="T1090" s="301">
        <f t="shared" si="125"/>
        <v>0</v>
      </c>
    </row>
    <row r="1091" spans="1:20" s="31" customFormat="1" outlineLevel="1" x14ac:dyDescent="0.25">
      <c r="A1091" s="3" t="s">
        <v>53242</v>
      </c>
      <c r="B1091" s="191" t="s">
        <v>1466</v>
      </c>
      <c r="C1091" s="224" t="s">
        <v>53244</v>
      </c>
      <c r="D1091" s="231"/>
      <c r="E1091" s="79" t="s">
        <v>225</v>
      </c>
      <c r="F1091" s="311" t="s">
        <v>43</v>
      </c>
      <c r="G1091" s="225">
        <v>198</v>
      </c>
      <c r="H1091" s="225">
        <f t="shared" ref="H1091:H1101" si="128">T1091+(T1091*O1091)</f>
        <v>12.331128727272727</v>
      </c>
      <c r="I1091" s="35">
        <f t="shared" si="127"/>
        <v>2441.5634879999998</v>
      </c>
      <c r="J1091" s="34">
        <v>0</v>
      </c>
      <c r="K1091" s="35">
        <v>0</v>
      </c>
      <c r="L1091" s="35">
        <v>0</v>
      </c>
      <c r="M1091" s="35">
        <v>0</v>
      </c>
      <c r="N1091" s="39" t="s">
        <v>0</v>
      </c>
      <c r="O1091" s="213">
        <f>VLOOKUP(N1091,'Reajuste Atual'!$L$19:$M$25,2,FALSE)</f>
        <v>3.1053999999999999</v>
      </c>
      <c r="Q1091" s="34">
        <v>4.13</v>
      </c>
      <c r="R1091" s="304">
        <f t="shared" si="123"/>
        <v>2.95</v>
      </c>
      <c r="S1091" s="304">
        <f t="shared" si="124"/>
        <v>3.0036363636363634</v>
      </c>
      <c r="T1091" s="301">
        <f t="shared" si="125"/>
        <v>3.0036363636363634</v>
      </c>
    </row>
    <row r="1092" spans="1:20" s="31" customFormat="1" outlineLevel="1" x14ac:dyDescent="0.25">
      <c r="A1092" s="3" t="s">
        <v>53242</v>
      </c>
      <c r="B1092" s="191" t="s">
        <v>1467</v>
      </c>
      <c r="C1092" s="224" t="s">
        <v>53244</v>
      </c>
      <c r="D1092" s="231"/>
      <c r="E1092" s="79" t="s">
        <v>1420</v>
      </c>
      <c r="F1092" s="311" t="s">
        <v>43</v>
      </c>
      <c r="G1092" s="225">
        <v>24</v>
      </c>
      <c r="H1092" s="225">
        <f t="shared" si="128"/>
        <v>116.95164945454545</v>
      </c>
      <c r="I1092" s="35">
        <f t="shared" si="127"/>
        <v>2806.8395869090909</v>
      </c>
      <c r="J1092" s="34">
        <v>0</v>
      </c>
      <c r="K1092" s="35">
        <v>0</v>
      </c>
      <c r="L1092" s="35">
        <v>0</v>
      </c>
      <c r="M1092" s="35">
        <v>0</v>
      </c>
      <c r="N1092" s="39" t="s">
        <v>0</v>
      </c>
      <c r="O1092" s="213">
        <f>VLOOKUP(N1092,'Reajuste Atual'!$L$19:$M$25,2,FALSE)</f>
        <v>3.1053999999999999</v>
      </c>
      <c r="Q1092" s="34">
        <v>39.17</v>
      </c>
      <c r="R1092" s="304">
        <f t="shared" si="123"/>
        <v>27.978571428571431</v>
      </c>
      <c r="S1092" s="304">
        <f t="shared" si="124"/>
        <v>28.487272727272728</v>
      </c>
      <c r="T1092" s="301">
        <f t="shared" si="125"/>
        <v>28.487272727272728</v>
      </c>
    </row>
    <row r="1093" spans="1:20" s="31" customFormat="1" outlineLevel="1" x14ac:dyDescent="0.25">
      <c r="A1093" s="3" t="s">
        <v>53242</v>
      </c>
      <c r="B1093" s="191" t="s">
        <v>1468</v>
      </c>
      <c r="C1093" s="224" t="s">
        <v>53244</v>
      </c>
      <c r="D1093" s="231"/>
      <c r="E1093" s="79" t="s">
        <v>1422</v>
      </c>
      <c r="F1093" s="311" t="s">
        <v>43</v>
      </c>
      <c r="G1093" s="225">
        <v>24</v>
      </c>
      <c r="H1093" s="225">
        <f t="shared" si="128"/>
        <v>304.18774690909089</v>
      </c>
      <c r="I1093" s="35">
        <f t="shared" si="127"/>
        <v>7300.5059258181809</v>
      </c>
      <c r="J1093" s="34">
        <v>0</v>
      </c>
      <c r="K1093" s="35">
        <v>0</v>
      </c>
      <c r="L1093" s="35">
        <v>0</v>
      </c>
      <c r="M1093" s="35">
        <v>0</v>
      </c>
      <c r="N1093" s="39" t="s">
        <v>0</v>
      </c>
      <c r="O1093" s="213">
        <f>VLOOKUP(N1093,'Reajuste Atual'!$L$19:$M$25,2,FALSE)</f>
        <v>3.1053999999999999</v>
      </c>
      <c r="Q1093" s="34">
        <v>101.88</v>
      </c>
      <c r="R1093" s="304">
        <f t="shared" si="123"/>
        <v>72.771428571428572</v>
      </c>
      <c r="S1093" s="304">
        <f t="shared" si="124"/>
        <v>74.094545454545454</v>
      </c>
      <c r="T1093" s="301">
        <f t="shared" si="125"/>
        <v>74.094545454545454</v>
      </c>
    </row>
    <row r="1094" spans="1:20" s="31" customFormat="1" outlineLevel="1" x14ac:dyDescent="0.25">
      <c r="A1094" s="3" t="s">
        <v>53242</v>
      </c>
      <c r="B1094" s="191" t="s">
        <v>1469</v>
      </c>
      <c r="C1094" s="224" t="s">
        <v>53244</v>
      </c>
      <c r="D1094" s="231"/>
      <c r="E1094" s="79" t="s">
        <v>227</v>
      </c>
      <c r="F1094" s="311" t="s">
        <v>43</v>
      </c>
      <c r="G1094" s="225">
        <v>168</v>
      </c>
      <c r="H1094" s="225">
        <f t="shared" si="128"/>
        <v>7.9122254545454549</v>
      </c>
      <c r="I1094" s="35">
        <f t="shared" si="127"/>
        <v>1329.2538763636364</v>
      </c>
      <c r="J1094" s="34">
        <v>0</v>
      </c>
      <c r="K1094" s="35">
        <v>0</v>
      </c>
      <c r="L1094" s="35">
        <v>0</v>
      </c>
      <c r="M1094" s="35">
        <v>0</v>
      </c>
      <c r="N1094" s="39" t="s">
        <v>0</v>
      </c>
      <c r="O1094" s="213">
        <f>VLOOKUP(N1094,'Reajuste Atual'!$L$19:$M$25,2,FALSE)</f>
        <v>3.1053999999999999</v>
      </c>
      <c r="Q1094" s="34">
        <v>2.65</v>
      </c>
      <c r="R1094" s="304">
        <f t="shared" si="123"/>
        <v>1.892857142857143</v>
      </c>
      <c r="S1094" s="304">
        <f t="shared" si="124"/>
        <v>1.9272727272727272</v>
      </c>
      <c r="T1094" s="301">
        <f t="shared" si="125"/>
        <v>1.9272727272727272</v>
      </c>
    </row>
    <row r="1095" spans="1:20" s="31" customFormat="1" outlineLevel="1" x14ac:dyDescent="0.25">
      <c r="A1095" s="3" t="s">
        <v>53242</v>
      </c>
      <c r="B1095" s="191" t="s">
        <v>1470</v>
      </c>
      <c r="C1095" s="224" t="s">
        <v>53244</v>
      </c>
      <c r="D1095" s="231"/>
      <c r="E1095" s="79" t="s">
        <v>1425</v>
      </c>
      <c r="F1095" s="311" t="s">
        <v>43</v>
      </c>
      <c r="G1095" s="225">
        <v>24</v>
      </c>
      <c r="H1095" s="225">
        <f t="shared" si="128"/>
        <v>5.4340567272727274</v>
      </c>
      <c r="I1095" s="35">
        <f t="shared" si="127"/>
        <v>130.41736145454547</v>
      </c>
      <c r="J1095" s="34">
        <v>0</v>
      </c>
      <c r="K1095" s="35">
        <v>0</v>
      </c>
      <c r="L1095" s="35">
        <v>0</v>
      </c>
      <c r="M1095" s="35">
        <v>0</v>
      </c>
      <c r="N1095" s="39" t="s">
        <v>0</v>
      </c>
      <c r="O1095" s="213">
        <f>VLOOKUP(N1095,'Reajuste Atual'!$L$19:$M$25,2,FALSE)</f>
        <v>3.1053999999999999</v>
      </c>
      <c r="Q1095" s="34">
        <v>1.82</v>
      </c>
      <c r="R1095" s="304">
        <f t="shared" si="123"/>
        <v>1.3</v>
      </c>
      <c r="S1095" s="304">
        <f t="shared" si="124"/>
        <v>1.3236363636363637</v>
      </c>
      <c r="T1095" s="301">
        <f t="shared" si="125"/>
        <v>1.3236363636363637</v>
      </c>
    </row>
    <row r="1096" spans="1:20" s="31" customFormat="1" x14ac:dyDescent="0.25">
      <c r="A1096" s="3" t="s">
        <v>53242</v>
      </c>
      <c r="B1096" s="191" t="s">
        <v>1471</v>
      </c>
      <c r="C1096" s="224" t="s">
        <v>53244</v>
      </c>
      <c r="D1096" s="231"/>
      <c r="E1096" s="79" t="s">
        <v>1427</v>
      </c>
      <c r="F1096" s="311" t="s">
        <v>43</v>
      </c>
      <c r="G1096" s="225">
        <v>72</v>
      </c>
      <c r="H1096" s="225">
        <f t="shared" si="128"/>
        <v>5.4340567272727274</v>
      </c>
      <c r="I1096" s="35">
        <f t="shared" si="127"/>
        <v>391.25208436363636</v>
      </c>
      <c r="J1096" s="43">
        <v>0</v>
      </c>
      <c r="K1096" s="43">
        <v>825378.89500000002</v>
      </c>
      <c r="L1096" s="43">
        <v>0</v>
      </c>
      <c r="M1096" s="43">
        <v>5904.39</v>
      </c>
      <c r="N1096" s="39" t="s">
        <v>0</v>
      </c>
      <c r="O1096" s="213">
        <f>VLOOKUP(N1096,'Reajuste Atual'!$L$19:$M$25,2,FALSE)</f>
        <v>3.1053999999999999</v>
      </c>
      <c r="Q1096" s="34">
        <v>1.82</v>
      </c>
      <c r="R1096" s="304">
        <f t="shared" si="123"/>
        <v>1.3</v>
      </c>
      <c r="S1096" s="304">
        <f t="shared" si="124"/>
        <v>1.3236363636363637</v>
      </c>
      <c r="T1096" s="301">
        <f t="shared" si="125"/>
        <v>1.3236363636363637</v>
      </c>
    </row>
    <row r="1097" spans="1:20" s="31" customFormat="1" outlineLevel="1" x14ac:dyDescent="0.25">
      <c r="A1097" s="3" t="s">
        <v>53242</v>
      </c>
      <c r="B1097" s="191" t="s">
        <v>1472</v>
      </c>
      <c r="C1097" s="224" t="s">
        <v>53244</v>
      </c>
      <c r="D1097" s="231"/>
      <c r="E1097" s="79" t="s">
        <v>1429</v>
      </c>
      <c r="F1097" s="311" t="s">
        <v>43</v>
      </c>
      <c r="G1097" s="225">
        <v>24</v>
      </c>
      <c r="H1097" s="225">
        <f t="shared" si="128"/>
        <v>5.4340567272727274</v>
      </c>
      <c r="I1097" s="35">
        <f t="shared" si="127"/>
        <v>130.41736145454547</v>
      </c>
      <c r="J1097" s="43">
        <v>0</v>
      </c>
      <c r="K1097" s="43">
        <v>230563.3</v>
      </c>
      <c r="L1097" s="43">
        <v>0</v>
      </c>
      <c r="M1097" s="43">
        <v>0</v>
      </c>
      <c r="N1097" s="39" t="s">
        <v>0</v>
      </c>
      <c r="O1097" s="213">
        <f>VLOOKUP(N1097,'Reajuste Atual'!$L$19:$M$25,2,FALSE)</f>
        <v>3.1053999999999999</v>
      </c>
      <c r="Q1097" s="34">
        <v>1.82</v>
      </c>
      <c r="R1097" s="304">
        <f t="shared" si="123"/>
        <v>1.3</v>
      </c>
      <c r="S1097" s="304">
        <f t="shared" si="124"/>
        <v>1.3236363636363637</v>
      </c>
      <c r="T1097" s="301">
        <f t="shared" si="125"/>
        <v>1.3236363636363637</v>
      </c>
    </row>
    <row r="1098" spans="1:20" s="31" customFormat="1" outlineLevel="1" x14ac:dyDescent="0.25">
      <c r="A1098" s="3" t="s">
        <v>53242</v>
      </c>
      <c r="B1098" s="191" t="s">
        <v>1473</v>
      </c>
      <c r="C1098" s="224" t="s">
        <v>53244</v>
      </c>
      <c r="D1098" s="231"/>
      <c r="E1098" s="79" t="s">
        <v>1475</v>
      </c>
      <c r="F1098" s="329" t="s">
        <v>43</v>
      </c>
      <c r="G1098" s="225">
        <v>42</v>
      </c>
      <c r="H1098" s="225">
        <f t="shared" si="128"/>
        <v>115.30948945454546</v>
      </c>
      <c r="I1098" s="35">
        <f t="shared" si="127"/>
        <v>4842.9985570909093</v>
      </c>
      <c r="J1098" s="75">
        <v>0</v>
      </c>
      <c r="K1098" s="75">
        <v>0</v>
      </c>
      <c r="L1098" s="75">
        <v>0</v>
      </c>
      <c r="M1098" s="75">
        <v>0</v>
      </c>
      <c r="N1098" s="39" t="s">
        <v>0</v>
      </c>
      <c r="O1098" s="213">
        <f>VLOOKUP(N1098,'Reajuste Atual'!$L$19:$M$25,2,FALSE)</f>
        <v>3.1053999999999999</v>
      </c>
      <c r="Q1098" s="34">
        <v>38.619999999999997</v>
      </c>
      <c r="R1098" s="304">
        <f t="shared" si="123"/>
        <v>27.585714285714285</v>
      </c>
      <c r="S1098" s="304">
        <f t="shared" si="124"/>
        <v>28.087272727272726</v>
      </c>
      <c r="T1098" s="301">
        <f t="shared" si="125"/>
        <v>28.087272727272726</v>
      </c>
    </row>
    <row r="1099" spans="1:20" s="31" customFormat="1" outlineLevel="1" x14ac:dyDescent="0.25">
      <c r="A1099" s="3" t="s">
        <v>53242</v>
      </c>
      <c r="B1099" s="191" t="s">
        <v>1747</v>
      </c>
      <c r="C1099" s="224" t="s">
        <v>53244</v>
      </c>
      <c r="D1099" s="231"/>
      <c r="E1099" s="79" t="s">
        <v>1434</v>
      </c>
      <c r="F1099" s="329" t="s">
        <v>43</v>
      </c>
      <c r="G1099" s="225">
        <v>72</v>
      </c>
      <c r="H1099" s="225">
        <f t="shared" si="128"/>
        <v>4.9264799999999997</v>
      </c>
      <c r="I1099" s="35">
        <f t="shared" si="127"/>
        <v>354.70655999999997</v>
      </c>
      <c r="J1099" s="34">
        <v>0</v>
      </c>
      <c r="K1099" s="35">
        <v>0</v>
      </c>
      <c r="L1099" s="35">
        <v>0</v>
      </c>
      <c r="M1099" s="35">
        <v>0</v>
      </c>
      <c r="N1099" s="39" t="s">
        <v>0</v>
      </c>
      <c r="O1099" s="213">
        <f>VLOOKUP(N1099,'Reajuste Atual'!$L$19:$M$25,2,FALSE)</f>
        <v>3.1053999999999999</v>
      </c>
      <c r="Q1099" s="34">
        <v>1.65</v>
      </c>
      <c r="R1099" s="304">
        <f t="shared" si="123"/>
        <v>1.1785714285714286</v>
      </c>
      <c r="S1099" s="304">
        <f t="shared" si="124"/>
        <v>1.2</v>
      </c>
      <c r="T1099" s="301">
        <f t="shared" si="125"/>
        <v>1.2</v>
      </c>
    </row>
    <row r="1100" spans="1:20" s="31" customFormat="1" outlineLevel="1" x14ac:dyDescent="0.25">
      <c r="A1100" s="3" t="s">
        <v>53242</v>
      </c>
      <c r="B1100" s="191" t="s">
        <v>1474</v>
      </c>
      <c r="C1100" s="224" t="s">
        <v>53244</v>
      </c>
      <c r="D1100" s="231"/>
      <c r="E1100" s="79" t="s">
        <v>1436</v>
      </c>
      <c r="F1100" s="329" t="s">
        <v>43</v>
      </c>
      <c r="G1100" s="225">
        <v>312</v>
      </c>
      <c r="H1100" s="225">
        <f t="shared" si="128"/>
        <v>9.3453832727272719</v>
      </c>
      <c r="I1100" s="35">
        <f t="shared" si="127"/>
        <v>2915.7595810909088</v>
      </c>
      <c r="J1100" s="34">
        <v>0</v>
      </c>
      <c r="K1100" s="35">
        <v>0</v>
      </c>
      <c r="L1100" s="35">
        <v>0</v>
      </c>
      <c r="M1100" s="35">
        <v>0</v>
      </c>
      <c r="N1100" s="39" t="s">
        <v>0</v>
      </c>
      <c r="O1100" s="213">
        <f>VLOOKUP(N1100,'Reajuste Atual'!$L$19:$M$25,2,FALSE)</f>
        <v>3.1053999999999999</v>
      </c>
      <c r="Q1100" s="34">
        <v>3.13</v>
      </c>
      <c r="R1100" s="304">
        <f t="shared" si="123"/>
        <v>2.2357142857142858</v>
      </c>
      <c r="S1100" s="304">
        <f t="shared" si="124"/>
        <v>2.2763636363636364</v>
      </c>
      <c r="T1100" s="301">
        <f t="shared" si="125"/>
        <v>2.2763636363636364</v>
      </c>
    </row>
    <row r="1101" spans="1:20" s="31" customFormat="1" ht="47.25" outlineLevel="1" x14ac:dyDescent="0.25">
      <c r="A1101" s="3" t="s">
        <v>53242</v>
      </c>
      <c r="B1101" s="191" t="s">
        <v>1476</v>
      </c>
      <c r="C1101" s="224" t="s">
        <v>53244</v>
      </c>
      <c r="D1101" s="231"/>
      <c r="E1101" s="79" t="s">
        <v>1438</v>
      </c>
      <c r="F1101" s="224" t="s">
        <v>283</v>
      </c>
      <c r="G1101" s="225">
        <v>144</v>
      </c>
      <c r="H1101" s="225">
        <f t="shared" si="128"/>
        <v>54.012135272727271</v>
      </c>
      <c r="I1101" s="35">
        <f t="shared" si="127"/>
        <v>7777.7474792727271</v>
      </c>
      <c r="J1101" s="34">
        <v>0</v>
      </c>
      <c r="K1101" s="35">
        <v>0</v>
      </c>
      <c r="L1101" s="35">
        <v>0</v>
      </c>
      <c r="M1101" s="35">
        <v>0</v>
      </c>
      <c r="N1101" s="39" t="s">
        <v>0</v>
      </c>
      <c r="O1101" s="213">
        <f>VLOOKUP(N1101,'Reajuste Atual'!$L$19:$M$25,2,FALSE)</f>
        <v>3.1053999999999999</v>
      </c>
      <c r="Q1101" s="34">
        <v>18.09</v>
      </c>
      <c r="R1101" s="304">
        <f t="shared" si="123"/>
        <v>12.921428571428573</v>
      </c>
      <c r="S1101" s="304">
        <f t="shared" si="124"/>
        <v>13.156363636363636</v>
      </c>
      <c r="T1101" s="301">
        <f t="shared" si="125"/>
        <v>13.156363636363636</v>
      </c>
    </row>
    <row r="1102" spans="1:20" s="31" customFormat="1" outlineLevel="1" x14ac:dyDescent="0.25">
      <c r="B1102" s="193" t="s">
        <v>1477</v>
      </c>
      <c r="C1102" s="63"/>
      <c r="D1102" s="199"/>
      <c r="E1102" s="45" t="s">
        <v>1446</v>
      </c>
      <c r="F1102" s="46"/>
      <c r="G1102" s="75"/>
      <c r="H1102" s="75">
        <v>0</v>
      </c>
      <c r="I1102" s="75">
        <f>SUM(I1103:I1107)</f>
        <v>1229529.978181818</v>
      </c>
      <c r="J1102" s="34">
        <v>0</v>
      </c>
      <c r="K1102" s="35">
        <v>0</v>
      </c>
      <c r="L1102" s="35">
        <v>0</v>
      </c>
      <c r="M1102" s="35">
        <v>0</v>
      </c>
      <c r="N1102" s="48"/>
      <c r="O1102" s="215"/>
      <c r="Q1102" s="75"/>
      <c r="R1102" s="304">
        <f t="shared" ref="R1102:R1164" si="129">Q1102/($R$16+1)</f>
        <v>0</v>
      </c>
      <c r="S1102" s="304">
        <f t="shared" ref="S1102:S1164" si="130">Q1102/($S$16+1)</f>
        <v>0</v>
      </c>
      <c r="T1102" s="301">
        <f t="shared" ref="T1102:T1164" si="131">IF(A1102="S",R1102,S1102)</f>
        <v>0</v>
      </c>
    </row>
    <row r="1103" spans="1:20" s="31" customFormat="1" ht="31.5" outlineLevel="1" x14ac:dyDescent="0.25">
      <c r="A1103" s="3" t="s">
        <v>53242</v>
      </c>
      <c r="B1103" s="191" t="s">
        <v>1478</v>
      </c>
      <c r="C1103" s="224" t="s">
        <v>53244</v>
      </c>
      <c r="D1103" s="231"/>
      <c r="E1103" s="79" t="s">
        <v>1448</v>
      </c>
      <c r="F1103" s="224" t="s">
        <v>160</v>
      </c>
      <c r="G1103" s="225">
        <v>12</v>
      </c>
      <c r="H1103" s="225">
        <f>T1103+(T1103*O1103)</f>
        <v>355.27385163636359</v>
      </c>
      <c r="I1103" s="35">
        <f t="shared" ref="I1103:I1112" si="132">G1103*H1103</f>
        <v>4263.2862196363631</v>
      </c>
      <c r="J1103" s="34">
        <v>0</v>
      </c>
      <c r="K1103" s="35">
        <v>0</v>
      </c>
      <c r="L1103" s="35">
        <v>0</v>
      </c>
      <c r="M1103" s="35">
        <v>0</v>
      </c>
      <c r="N1103" s="39" t="s">
        <v>0</v>
      </c>
      <c r="O1103" s="213">
        <f>VLOOKUP(N1103,'Reajuste Atual'!$L$19:$M$25,2,FALSE)</f>
        <v>3.1053999999999999</v>
      </c>
      <c r="Q1103" s="34">
        <v>118.99</v>
      </c>
      <c r="R1103" s="304">
        <f t="shared" si="129"/>
        <v>84.992857142857147</v>
      </c>
      <c r="S1103" s="304">
        <f t="shared" si="130"/>
        <v>86.538181818181812</v>
      </c>
      <c r="T1103" s="301">
        <f t="shared" si="131"/>
        <v>86.538181818181812</v>
      </c>
    </row>
    <row r="1104" spans="1:20" s="31" customFormat="1" ht="31.5" outlineLevel="1" x14ac:dyDescent="0.25">
      <c r="A1104" s="3" t="s">
        <v>53242</v>
      </c>
      <c r="B1104" s="191" t="s">
        <v>1479</v>
      </c>
      <c r="C1104" s="224" t="s">
        <v>53244</v>
      </c>
      <c r="D1104" s="231"/>
      <c r="E1104" s="79" t="s">
        <v>338</v>
      </c>
      <c r="F1104" s="311" t="s">
        <v>43</v>
      </c>
      <c r="G1104" s="225">
        <v>32</v>
      </c>
      <c r="H1104" s="225">
        <f>T1104+(T1104*O1104)</f>
        <v>238.74020654545453</v>
      </c>
      <c r="I1104" s="35">
        <f t="shared" si="132"/>
        <v>7639.6866094545449</v>
      </c>
      <c r="J1104" s="34">
        <v>0</v>
      </c>
      <c r="K1104" s="35">
        <v>0</v>
      </c>
      <c r="L1104" s="35">
        <v>0</v>
      </c>
      <c r="M1104" s="35">
        <v>0</v>
      </c>
      <c r="N1104" s="39" t="s">
        <v>0</v>
      </c>
      <c r="O1104" s="213">
        <f>VLOOKUP(N1104,'Reajuste Atual'!$L$19:$M$25,2,FALSE)</f>
        <v>3.1053999999999999</v>
      </c>
      <c r="Q1104" s="34">
        <v>79.959999999999994</v>
      </c>
      <c r="R1104" s="304">
        <f t="shared" si="129"/>
        <v>57.114285714285714</v>
      </c>
      <c r="S1104" s="304">
        <f t="shared" si="130"/>
        <v>58.152727272727269</v>
      </c>
      <c r="T1104" s="301">
        <f t="shared" si="131"/>
        <v>58.152727272727269</v>
      </c>
    </row>
    <row r="1105" spans="1:20" s="31" customFormat="1" outlineLevel="1" x14ac:dyDescent="0.25">
      <c r="A1105" s="3" t="s">
        <v>53242</v>
      </c>
      <c r="B1105" s="191" t="s">
        <v>1480</v>
      </c>
      <c r="C1105" s="224" t="s">
        <v>53244</v>
      </c>
      <c r="D1105" s="231"/>
      <c r="E1105" s="79" t="s">
        <v>1485</v>
      </c>
      <c r="F1105" s="224" t="s">
        <v>83</v>
      </c>
      <c r="G1105" s="225">
        <v>280</v>
      </c>
      <c r="H1105" s="225">
        <f>T1105+(T1105*O1105)</f>
        <v>35.769230545454548</v>
      </c>
      <c r="I1105" s="35">
        <f t="shared" si="132"/>
        <v>10015.384552727273</v>
      </c>
      <c r="J1105" s="34">
        <v>0</v>
      </c>
      <c r="K1105" s="35">
        <v>0</v>
      </c>
      <c r="L1105" s="35">
        <v>0</v>
      </c>
      <c r="M1105" s="35">
        <v>0</v>
      </c>
      <c r="N1105" s="39" t="s">
        <v>0</v>
      </c>
      <c r="O1105" s="213">
        <f>VLOOKUP(N1105,'Reajuste Atual'!$L$19:$M$25,2,FALSE)</f>
        <v>3.1053999999999999</v>
      </c>
      <c r="Q1105" s="34">
        <v>11.98</v>
      </c>
      <c r="R1105" s="304">
        <f t="shared" si="129"/>
        <v>8.5571428571428587</v>
      </c>
      <c r="S1105" s="304">
        <f t="shared" si="130"/>
        <v>8.7127272727272729</v>
      </c>
      <c r="T1105" s="301">
        <f t="shared" si="131"/>
        <v>8.7127272727272729</v>
      </c>
    </row>
    <row r="1106" spans="1:20" s="31" customFormat="1" outlineLevel="1" x14ac:dyDescent="0.25">
      <c r="A1106" s="3" t="s">
        <v>53242</v>
      </c>
      <c r="B1106" s="191" t="s">
        <v>1481</v>
      </c>
      <c r="C1106" s="224" t="s">
        <v>53244</v>
      </c>
      <c r="D1106" s="231"/>
      <c r="E1106" s="79" t="s">
        <v>1453</v>
      </c>
      <c r="F1106" s="224" t="s">
        <v>83</v>
      </c>
      <c r="G1106" s="225">
        <v>3500</v>
      </c>
      <c r="H1106" s="225">
        <f>T1106+(T1106*O1106)</f>
        <v>296.39495127272721</v>
      </c>
      <c r="I1106" s="35">
        <f t="shared" si="132"/>
        <v>1037382.3294545453</v>
      </c>
      <c r="J1106" s="34">
        <v>0</v>
      </c>
      <c r="K1106" s="35">
        <v>0</v>
      </c>
      <c r="L1106" s="35">
        <v>0</v>
      </c>
      <c r="M1106" s="35">
        <v>0</v>
      </c>
      <c r="N1106" s="39" t="s">
        <v>0</v>
      </c>
      <c r="O1106" s="213">
        <f>VLOOKUP(N1106,'Reajuste Atual'!$L$19:$M$25,2,FALSE)</f>
        <v>3.1053999999999999</v>
      </c>
      <c r="Q1106" s="34">
        <v>99.27</v>
      </c>
      <c r="R1106" s="304">
        <f t="shared" si="129"/>
        <v>70.907142857142858</v>
      </c>
      <c r="S1106" s="304">
        <f t="shared" si="130"/>
        <v>72.196363636363628</v>
      </c>
      <c r="T1106" s="301">
        <f t="shared" si="131"/>
        <v>72.196363636363628</v>
      </c>
    </row>
    <row r="1107" spans="1:20" s="31" customFormat="1" outlineLevel="1" x14ac:dyDescent="0.25">
      <c r="A1107" s="3" t="s">
        <v>53242</v>
      </c>
      <c r="B1107" s="191" t="s">
        <v>1482</v>
      </c>
      <c r="C1107" s="224" t="s">
        <v>53244</v>
      </c>
      <c r="D1107" s="231"/>
      <c r="E1107" s="79" t="s">
        <v>1455</v>
      </c>
      <c r="F1107" s="224" t="s">
        <v>83</v>
      </c>
      <c r="G1107" s="225">
        <v>1160</v>
      </c>
      <c r="H1107" s="225">
        <f>T1107+(T1107*O1107)</f>
        <v>146.74938909090906</v>
      </c>
      <c r="I1107" s="35">
        <f t="shared" si="132"/>
        <v>170229.29134545452</v>
      </c>
      <c r="J1107" s="75">
        <v>0</v>
      </c>
      <c r="K1107" s="75">
        <v>114939.31999999998</v>
      </c>
      <c r="L1107" s="75">
        <v>0</v>
      </c>
      <c r="M1107" s="75">
        <v>0</v>
      </c>
      <c r="N1107" s="39" t="s">
        <v>0</v>
      </c>
      <c r="O1107" s="213">
        <f>VLOOKUP(N1107,'Reajuste Atual'!$L$19:$M$25,2,FALSE)</f>
        <v>3.1053999999999999</v>
      </c>
      <c r="Q1107" s="34">
        <v>49.15</v>
      </c>
      <c r="R1107" s="304">
        <f t="shared" si="129"/>
        <v>35.107142857142861</v>
      </c>
      <c r="S1107" s="304">
        <f t="shared" si="130"/>
        <v>35.745454545454542</v>
      </c>
      <c r="T1107" s="301">
        <f t="shared" si="131"/>
        <v>35.745454545454542</v>
      </c>
    </row>
    <row r="1108" spans="1:20" s="31" customFormat="1" outlineLevel="1" x14ac:dyDescent="0.25">
      <c r="B1108" s="193" t="s">
        <v>1483</v>
      </c>
      <c r="C1108" s="63"/>
      <c r="D1108" s="199"/>
      <c r="E1108" s="45" t="s">
        <v>1457</v>
      </c>
      <c r="F1108" s="46"/>
      <c r="G1108" s="75"/>
      <c r="H1108" s="75">
        <v>0</v>
      </c>
      <c r="I1108" s="75">
        <f>SUM(I1109:I1117)</f>
        <v>113790.10330763637</v>
      </c>
      <c r="J1108" s="34">
        <v>0</v>
      </c>
      <c r="K1108" s="35">
        <v>0</v>
      </c>
      <c r="L1108" s="35">
        <v>0</v>
      </c>
      <c r="M1108" s="35">
        <v>0</v>
      </c>
      <c r="N1108" s="48"/>
      <c r="O1108" s="215"/>
      <c r="Q1108" s="75"/>
      <c r="R1108" s="304">
        <f t="shared" si="129"/>
        <v>0</v>
      </c>
      <c r="S1108" s="304">
        <f t="shared" si="130"/>
        <v>0</v>
      </c>
      <c r="T1108" s="301">
        <f t="shared" si="131"/>
        <v>0</v>
      </c>
    </row>
    <row r="1109" spans="1:20" s="31" customFormat="1" outlineLevel="1" x14ac:dyDescent="0.25">
      <c r="A1109" s="3" t="s">
        <v>53242</v>
      </c>
      <c r="B1109" s="191" t="s">
        <v>1484</v>
      </c>
      <c r="C1109" s="224" t="s">
        <v>53244</v>
      </c>
      <c r="D1109" s="231"/>
      <c r="E1109" s="79" t="s">
        <v>271</v>
      </c>
      <c r="F1109" s="224" t="s">
        <v>43</v>
      </c>
      <c r="G1109" s="225">
        <v>56</v>
      </c>
      <c r="H1109" s="225">
        <f t="shared" ref="H1109:H1156" si="133">T1109+(T1109*O1109)</f>
        <v>180.69731490909089</v>
      </c>
      <c r="I1109" s="35">
        <f t="shared" si="132"/>
        <v>10119.04963490909</v>
      </c>
      <c r="J1109" s="34">
        <v>0</v>
      </c>
      <c r="K1109" s="35">
        <v>0</v>
      </c>
      <c r="L1109" s="35">
        <v>0</v>
      </c>
      <c r="M1109" s="35">
        <v>0</v>
      </c>
      <c r="N1109" s="39" t="s">
        <v>0</v>
      </c>
      <c r="O1109" s="213">
        <f>VLOOKUP(N1109,'Reajuste Atual'!$L$19:$M$25,2,FALSE)</f>
        <v>3.1053999999999999</v>
      </c>
      <c r="Q1109" s="34">
        <v>60.52</v>
      </c>
      <c r="R1109" s="304">
        <f t="shared" si="129"/>
        <v>43.228571428571435</v>
      </c>
      <c r="S1109" s="304">
        <f t="shared" si="130"/>
        <v>44.014545454545456</v>
      </c>
      <c r="T1109" s="301">
        <f t="shared" si="131"/>
        <v>44.014545454545456</v>
      </c>
    </row>
    <row r="1110" spans="1:20" s="31" customFormat="1" outlineLevel="1" x14ac:dyDescent="0.25">
      <c r="A1110" s="3" t="s">
        <v>53242</v>
      </c>
      <c r="B1110" s="191" t="s">
        <v>1487</v>
      </c>
      <c r="C1110" s="224" t="s">
        <v>53244</v>
      </c>
      <c r="D1110" s="231"/>
      <c r="E1110" s="79" t="s">
        <v>272</v>
      </c>
      <c r="F1110" s="311" t="s">
        <v>43</v>
      </c>
      <c r="G1110" s="225">
        <v>52</v>
      </c>
      <c r="H1110" s="225">
        <f t="shared" si="133"/>
        <v>3.5530370909090903</v>
      </c>
      <c r="I1110" s="35">
        <f t="shared" si="132"/>
        <v>184.75792872727268</v>
      </c>
      <c r="J1110" s="43">
        <v>0</v>
      </c>
      <c r="K1110" s="43">
        <v>21273.474999999999</v>
      </c>
      <c r="L1110" s="43">
        <v>0</v>
      </c>
      <c r="M1110" s="43">
        <v>5904.39</v>
      </c>
      <c r="N1110" s="39" t="s">
        <v>0</v>
      </c>
      <c r="O1110" s="213">
        <f>VLOOKUP(N1110,'Reajuste Atual'!$L$19:$M$25,2,FALSE)</f>
        <v>3.1053999999999999</v>
      </c>
      <c r="Q1110" s="34">
        <v>1.19</v>
      </c>
      <c r="R1110" s="304">
        <f t="shared" si="129"/>
        <v>0.85</v>
      </c>
      <c r="S1110" s="304">
        <f t="shared" si="130"/>
        <v>0.86545454545454537</v>
      </c>
      <c r="T1110" s="301">
        <f t="shared" si="131"/>
        <v>0.86545454545454537</v>
      </c>
    </row>
    <row r="1111" spans="1:20" s="31" customFormat="1" outlineLevel="1" x14ac:dyDescent="0.25">
      <c r="A1111" s="3" t="s">
        <v>53242</v>
      </c>
      <c r="B1111" s="191" t="s">
        <v>1488</v>
      </c>
      <c r="C1111" s="224" t="s">
        <v>53244</v>
      </c>
      <c r="D1111" s="231"/>
      <c r="E1111" s="79" t="s">
        <v>1489</v>
      </c>
      <c r="F1111" s="311" t="s">
        <v>43</v>
      </c>
      <c r="G1111" s="225">
        <v>24</v>
      </c>
      <c r="H1111" s="225">
        <f t="shared" si="133"/>
        <v>32.992487272727274</v>
      </c>
      <c r="I1111" s="35">
        <f t="shared" si="132"/>
        <v>791.81969454545458</v>
      </c>
      <c r="J1111" s="75">
        <v>0</v>
      </c>
      <c r="K1111" s="75">
        <v>0</v>
      </c>
      <c r="L1111" s="75">
        <v>0</v>
      </c>
      <c r="M1111" s="75">
        <v>0</v>
      </c>
      <c r="N1111" s="39" t="s">
        <v>0</v>
      </c>
      <c r="O1111" s="213">
        <f>VLOOKUP(N1111,'Reajuste Atual'!$L$19:$M$25,2,FALSE)</f>
        <v>3.1053999999999999</v>
      </c>
      <c r="Q1111" s="34">
        <v>11.05</v>
      </c>
      <c r="R1111" s="304">
        <f t="shared" si="129"/>
        <v>7.8928571428571441</v>
      </c>
      <c r="S1111" s="304">
        <f t="shared" si="130"/>
        <v>8.036363636363637</v>
      </c>
      <c r="T1111" s="301">
        <f t="shared" si="131"/>
        <v>8.036363636363637</v>
      </c>
    </row>
    <row r="1112" spans="1:20" s="31" customFormat="1" ht="31.5" outlineLevel="1" x14ac:dyDescent="0.25">
      <c r="A1112" s="3" t="s">
        <v>53242</v>
      </c>
      <c r="B1112" s="191" t="s">
        <v>1490</v>
      </c>
      <c r="C1112" s="224" t="s">
        <v>53244</v>
      </c>
      <c r="D1112" s="231"/>
      <c r="E1112" s="79" t="s">
        <v>192</v>
      </c>
      <c r="F1112" s="311" t="s">
        <v>43</v>
      </c>
      <c r="G1112" s="225">
        <v>72</v>
      </c>
      <c r="H1112" s="225">
        <f t="shared" si="133"/>
        <v>231.93270690909094</v>
      </c>
      <c r="I1112" s="35">
        <f t="shared" si="132"/>
        <v>16699.154897454548</v>
      </c>
      <c r="J1112" s="34">
        <v>0</v>
      </c>
      <c r="K1112" s="35">
        <v>0</v>
      </c>
      <c r="L1112" s="35">
        <v>0</v>
      </c>
      <c r="M1112" s="35">
        <v>0</v>
      </c>
      <c r="N1112" s="39" t="s">
        <v>0</v>
      </c>
      <c r="O1112" s="213">
        <f>VLOOKUP(N1112,'Reajuste Atual'!$L$19:$M$25,2,FALSE)</f>
        <v>3.1053999999999999</v>
      </c>
      <c r="Q1112" s="34">
        <v>77.680000000000007</v>
      </c>
      <c r="R1112" s="304">
        <f t="shared" si="129"/>
        <v>55.485714285714295</v>
      </c>
      <c r="S1112" s="304">
        <f t="shared" si="130"/>
        <v>56.49454545454546</v>
      </c>
      <c r="T1112" s="301">
        <f t="shared" si="131"/>
        <v>56.49454545454546</v>
      </c>
    </row>
    <row r="1113" spans="1:20" s="31" customFormat="1" ht="47.25" outlineLevel="1" x14ac:dyDescent="0.25">
      <c r="A1113" s="3" t="s">
        <v>53242</v>
      </c>
      <c r="B1113" s="191" t="s">
        <v>1491</v>
      </c>
      <c r="C1113" s="224"/>
      <c r="D1113" s="231"/>
      <c r="E1113" s="79" t="s">
        <v>345</v>
      </c>
      <c r="F1113" s="340"/>
      <c r="G1113" s="225"/>
      <c r="H1113" s="225"/>
      <c r="I1113" s="35"/>
      <c r="J1113" s="34">
        <v>0</v>
      </c>
      <c r="K1113" s="35">
        <v>0</v>
      </c>
      <c r="L1113" s="35">
        <v>0</v>
      </c>
      <c r="M1113" s="35">
        <v>0</v>
      </c>
      <c r="N1113" s="39"/>
      <c r="O1113" s="213"/>
      <c r="Q1113" s="34"/>
      <c r="R1113" s="304">
        <f t="shared" si="129"/>
        <v>0</v>
      </c>
      <c r="S1113" s="304">
        <f t="shared" si="130"/>
        <v>0</v>
      </c>
      <c r="T1113" s="301">
        <f t="shared" si="131"/>
        <v>0</v>
      </c>
    </row>
    <row r="1114" spans="1:20" s="31" customFormat="1" outlineLevel="1" x14ac:dyDescent="0.25">
      <c r="A1114" s="3" t="s">
        <v>53242</v>
      </c>
      <c r="B1114" s="191" t="s">
        <v>1492</v>
      </c>
      <c r="C1114" s="224" t="s">
        <v>53244</v>
      </c>
      <c r="D1114" s="231"/>
      <c r="E1114" s="79" t="s">
        <v>185</v>
      </c>
      <c r="F1114" s="311" t="s">
        <v>43</v>
      </c>
      <c r="G1114" s="225">
        <v>96</v>
      </c>
      <c r="H1114" s="225">
        <f t="shared" si="133"/>
        <v>34.067355636363637</v>
      </c>
      <c r="I1114" s="35">
        <f t="shared" ref="I1114:I1137" si="134">G1114*H1114</f>
        <v>3270.4661410909093</v>
      </c>
      <c r="J1114" s="34">
        <v>0</v>
      </c>
      <c r="K1114" s="35">
        <v>0</v>
      </c>
      <c r="L1114" s="35">
        <v>0</v>
      </c>
      <c r="M1114" s="35">
        <v>0</v>
      </c>
      <c r="N1114" s="39" t="s">
        <v>0</v>
      </c>
      <c r="O1114" s="213">
        <f>VLOOKUP(N1114,'Reajuste Atual'!$L$19:$M$25,2,FALSE)</f>
        <v>3.1053999999999999</v>
      </c>
      <c r="Q1114" s="34">
        <v>11.41</v>
      </c>
      <c r="R1114" s="304">
        <f t="shared" si="129"/>
        <v>8.15</v>
      </c>
      <c r="S1114" s="304">
        <f t="shared" si="130"/>
        <v>8.2981818181818188</v>
      </c>
      <c r="T1114" s="301">
        <f t="shared" si="131"/>
        <v>8.2981818181818188</v>
      </c>
    </row>
    <row r="1115" spans="1:20" s="31" customFormat="1" outlineLevel="1" x14ac:dyDescent="0.25">
      <c r="A1115" s="3" t="s">
        <v>53242</v>
      </c>
      <c r="B1115" s="191" t="s">
        <v>1493</v>
      </c>
      <c r="C1115" s="224" t="s">
        <v>53244</v>
      </c>
      <c r="D1115" s="231"/>
      <c r="E1115" s="79" t="s">
        <v>183</v>
      </c>
      <c r="F1115" s="311" t="s">
        <v>43</v>
      </c>
      <c r="G1115" s="225">
        <v>40</v>
      </c>
      <c r="H1115" s="225">
        <f t="shared" si="133"/>
        <v>34.067355636363637</v>
      </c>
      <c r="I1115" s="35">
        <f t="shared" si="134"/>
        <v>1362.6942254545454</v>
      </c>
      <c r="J1115" s="34">
        <v>0</v>
      </c>
      <c r="K1115" s="35">
        <v>0</v>
      </c>
      <c r="L1115" s="35">
        <v>0</v>
      </c>
      <c r="M1115" s="35">
        <v>0</v>
      </c>
      <c r="N1115" s="39" t="s">
        <v>0</v>
      </c>
      <c r="O1115" s="213">
        <f>VLOOKUP(N1115,'Reajuste Atual'!$L$19:$M$25,2,FALSE)</f>
        <v>3.1053999999999999</v>
      </c>
      <c r="Q1115" s="34">
        <v>11.41</v>
      </c>
      <c r="R1115" s="304">
        <f t="shared" si="129"/>
        <v>8.15</v>
      </c>
      <c r="S1115" s="304">
        <f t="shared" si="130"/>
        <v>8.2981818181818188</v>
      </c>
      <c r="T1115" s="301">
        <f t="shared" si="131"/>
        <v>8.2981818181818188</v>
      </c>
    </row>
    <row r="1116" spans="1:20" s="31" customFormat="1" outlineLevel="1" x14ac:dyDescent="0.25">
      <c r="A1116" s="3" t="s">
        <v>53242</v>
      </c>
      <c r="B1116" s="191" t="s">
        <v>1494</v>
      </c>
      <c r="C1116" s="224" t="s">
        <v>53244</v>
      </c>
      <c r="D1116" s="231"/>
      <c r="E1116" s="79" t="s">
        <v>186</v>
      </c>
      <c r="F1116" s="311" t="s">
        <v>43</v>
      </c>
      <c r="G1116" s="225">
        <v>20</v>
      </c>
      <c r="H1116" s="225">
        <f t="shared" si="133"/>
        <v>34.067355636363637</v>
      </c>
      <c r="I1116" s="35">
        <f t="shared" si="134"/>
        <v>681.3471127272727</v>
      </c>
      <c r="J1116" s="34">
        <v>0</v>
      </c>
      <c r="K1116" s="35">
        <v>0</v>
      </c>
      <c r="L1116" s="35">
        <v>0</v>
      </c>
      <c r="M1116" s="35">
        <v>0</v>
      </c>
      <c r="N1116" s="39" t="s">
        <v>0</v>
      </c>
      <c r="O1116" s="213">
        <f>VLOOKUP(N1116,'Reajuste Atual'!$L$19:$M$25,2,FALSE)</f>
        <v>3.1053999999999999</v>
      </c>
      <c r="Q1116" s="34">
        <v>11.41</v>
      </c>
      <c r="R1116" s="304">
        <f t="shared" si="129"/>
        <v>8.15</v>
      </c>
      <c r="S1116" s="304">
        <f t="shared" si="130"/>
        <v>8.2981818181818188</v>
      </c>
      <c r="T1116" s="301">
        <f t="shared" si="131"/>
        <v>8.2981818181818188</v>
      </c>
    </row>
    <row r="1117" spans="1:20" s="31" customFormat="1" outlineLevel="1" x14ac:dyDescent="0.25">
      <c r="A1117" s="3" t="s">
        <v>53242</v>
      </c>
      <c r="B1117" s="191" t="s">
        <v>1495</v>
      </c>
      <c r="C1117" s="224" t="s">
        <v>53244</v>
      </c>
      <c r="D1117" s="231"/>
      <c r="E1117" s="79" t="s">
        <v>351</v>
      </c>
      <c r="F1117" s="311" t="s">
        <v>43</v>
      </c>
      <c r="G1117" s="225">
        <v>8</v>
      </c>
      <c r="H1117" s="225">
        <f t="shared" si="133"/>
        <v>10085.101709090908</v>
      </c>
      <c r="I1117" s="35">
        <f t="shared" si="134"/>
        <v>80680.813672727265</v>
      </c>
      <c r="J1117" s="34">
        <v>0</v>
      </c>
      <c r="K1117" s="35">
        <v>0</v>
      </c>
      <c r="L1117" s="35">
        <v>0</v>
      </c>
      <c r="M1117" s="35">
        <v>0</v>
      </c>
      <c r="N1117" s="39" t="s">
        <v>0</v>
      </c>
      <c r="O1117" s="213">
        <f>VLOOKUP(N1117,'Reajuste Atual'!$L$19:$M$25,2,FALSE)</f>
        <v>3.1053999999999999</v>
      </c>
      <c r="Q1117" s="34">
        <v>3377.75</v>
      </c>
      <c r="R1117" s="304">
        <f t="shared" si="129"/>
        <v>2412.6785714285716</v>
      </c>
      <c r="S1117" s="304">
        <f t="shared" si="130"/>
        <v>2456.5454545454545</v>
      </c>
      <c r="T1117" s="301">
        <f t="shared" si="131"/>
        <v>2456.5454545454545</v>
      </c>
    </row>
    <row r="1118" spans="1:20" s="31" customFormat="1" outlineLevel="1" x14ac:dyDescent="0.25">
      <c r="B1118" s="193" t="s">
        <v>1496</v>
      </c>
      <c r="C1118" s="63"/>
      <c r="D1118" s="199"/>
      <c r="E1118" s="45" t="s">
        <v>1497</v>
      </c>
      <c r="F1118" s="46"/>
      <c r="G1118" s="75"/>
      <c r="H1118" s="75">
        <v>0</v>
      </c>
      <c r="I1118" s="61">
        <f>SUM(I1119:I1137)</f>
        <v>195375.58878476155</v>
      </c>
      <c r="J1118" s="34">
        <v>0</v>
      </c>
      <c r="K1118" s="35">
        <v>0</v>
      </c>
      <c r="L1118" s="35">
        <v>0</v>
      </c>
      <c r="M1118" s="35">
        <v>0</v>
      </c>
      <c r="N1118" s="48"/>
      <c r="O1118" s="215"/>
      <c r="Q1118" s="75"/>
      <c r="R1118" s="304">
        <f t="shared" si="129"/>
        <v>0</v>
      </c>
      <c r="S1118" s="304">
        <f t="shared" si="130"/>
        <v>0</v>
      </c>
      <c r="T1118" s="301">
        <f t="shared" si="131"/>
        <v>0</v>
      </c>
    </row>
    <row r="1119" spans="1:20" s="31" customFormat="1" outlineLevel="1" x14ac:dyDescent="0.25">
      <c r="A1119" s="3" t="s">
        <v>53241</v>
      </c>
      <c r="B1119" s="191" t="s">
        <v>1498</v>
      </c>
      <c r="C1119" s="224" t="s">
        <v>53243</v>
      </c>
      <c r="D1119" s="231"/>
      <c r="E1119" s="79" t="s">
        <v>1499</v>
      </c>
      <c r="F1119" s="224" t="s">
        <v>43</v>
      </c>
      <c r="G1119" s="225">
        <v>4</v>
      </c>
      <c r="H1119" s="225">
        <f t="shared" si="133"/>
        <v>10592.401188571428</v>
      </c>
      <c r="I1119" s="35">
        <f t="shared" si="134"/>
        <v>42369.604754285712</v>
      </c>
      <c r="J1119" s="34">
        <v>0</v>
      </c>
      <c r="K1119" s="35">
        <v>0</v>
      </c>
      <c r="L1119" s="35">
        <v>0</v>
      </c>
      <c r="M1119" s="35">
        <v>0</v>
      </c>
      <c r="N1119" s="39" t="s">
        <v>0</v>
      </c>
      <c r="O1119" s="213">
        <f>VLOOKUP(N1119,'Reajuste Atual'!$L$19:$M$25,2,FALSE)</f>
        <v>3.1053999999999999</v>
      </c>
      <c r="Q1119" s="34">
        <v>3612.16</v>
      </c>
      <c r="R1119" s="304">
        <f t="shared" si="129"/>
        <v>2580.1142857142859</v>
      </c>
      <c r="S1119" s="304">
        <f t="shared" si="130"/>
        <v>2627.0254545454545</v>
      </c>
      <c r="T1119" s="301">
        <f t="shared" si="131"/>
        <v>2580.1142857142859</v>
      </c>
    </row>
    <row r="1120" spans="1:20" s="31" customFormat="1" outlineLevel="1" x14ac:dyDescent="0.25">
      <c r="A1120" s="3" t="s">
        <v>53241</v>
      </c>
      <c r="B1120" s="191" t="s">
        <v>1500</v>
      </c>
      <c r="C1120" s="224" t="s">
        <v>53243</v>
      </c>
      <c r="D1120" s="231"/>
      <c r="E1120" s="79" t="s">
        <v>1501</v>
      </c>
      <c r="F1120" s="224" t="s">
        <v>43</v>
      </c>
      <c r="G1120" s="225">
        <v>4</v>
      </c>
      <c r="H1120" s="225">
        <f t="shared" si="133"/>
        <v>1941.6196057142856</v>
      </c>
      <c r="I1120" s="35">
        <f t="shared" si="134"/>
        <v>7766.4784228571425</v>
      </c>
      <c r="J1120" s="34">
        <v>0</v>
      </c>
      <c r="K1120" s="35">
        <v>0</v>
      </c>
      <c r="L1120" s="35">
        <v>0</v>
      </c>
      <c r="M1120" s="35">
        <v>0</v>
      </c>
      <c r="N1120" s="39" t="s">
        <v>0</v>
      </c>
      <c r="O1120" s="213">
        <f>VLOOKUP(N1120,'Reajuste Atual'!$L$19:$M$25,2,FALSE)</f>
        <v>3.1053999999999999</v>
      </c>
      <c r="Q1120" s="34">
        <v>662.12</v>
      </c>
      <c r="R1120" s="304">
        <f t="shared" si="129"/>
        <v>472.94285714285718</v>
      </c>
      <c r="S1120" s="304">
        <f t="shared" si="130"/>
        <v>481.5418181818182</v>
      </c>
      <c r="T1120" s="301">
        <f t="shared" si="131"/>
        <v>472.94285714285718</v>
      </c>
    </row>
    <row r="1121" spans="1:20" s="31" customFormat="1" outlineLevel="1" x14ac:dyDescent="0.25">
      <c r="A1121" s="3" t="s">
        <v>53241</v>
      </c>
      <c r="B1121" s="191" t="s">
        <v>1502</v>
      </c>
      <c r="C1121" s="224" t="s">
        <v>53243</v>
      </c>
      <c r="D1121" s="231"/>
      <c r="E1121" s="79" t="s">
        <v>1503</v>
      </c>
      <c r="F1121" s="224" t="s">
        <v>43</v>
      </c>
      <c r="G1121" s="225">
        <v>4</v>
      </c>
      <c r="H1121" s="225">
        <f t="shared" si="133"/>
        <v>10157.287437142859</v>
      </c>
      <c r="I1121" s="35">
        <f t="shared" si="134"/>
        <v>40629.149748571435</v>
      </c>
      <c r="J1121" s="34">
        <v>0</v>
      </c>
      <c r="K1121" s="35">
        <v>0</v>
      </c>
      <c r="L1121" s="35">
        <v>0</v>
      </c>
      <c r="M1121" s="35">
        <v>0</v>
      </c>
      <c r="N1121" s="39" t="s">
        <v>0</v>
      </c>
      <c r="O1121" s="213">
        <f>VLOOKUP(N1121,'Reajuste Atual'!$L$19:$M$25,2,FALSE)</f>
        <v>3.1053999999999999</v>
      </c>
      <c r="Q1121" s="34">
        <v>3463.78</v>
      </c>
      <c r="R1121" s="304">
        <f t="shared" si="129"/>
        <v>2474.1285714285718</v>
      </c>
      <c r="S1121" s="304">
        <f t="shared" si="130"/>
        <v>2519.1127272727276</v>
      </c>
      <c r="T1121" s="301">
        <f t="shared" si="131"/>
        <v>2474.1285714285718</v>
      </c>
    </row>
    <row r="1122" spans="1:20" s="31" customFormat="1" outlineLevel="1" x14ac:dyDescent="0.25">
      <c r="A1122" s="3" t="s">
        <v>53241</v>
      </c>
      <c r="B1122" s="191" t="s">
        <v>1504</v>
      </c>
      <c r="C1122" s="224" t="s">
        <v>53243</v>
      </c>
      <c r="D1122" s="231"/>
      <c r="E1122" s="79" t="s">
        <v>1505</v>
      </c>
      <c r="F1122" s="224" t="s">
        <v>43</v>
      </c>
      <c r="G1122" s="225">
        <v>20</v>
      </c>
      <c r="H1122" s="225">
        <f t="shared" si="133"/>
        <v>1213.4975914285715</v>
      </c>
      <c r="I1122" s="35">
        <f t="shared" si="134"/>
        <v>24269.951828571429</v>
      </c>
      <c r="J1122" s="34">
        <v>0</v>
      </c>
      <c r="K1122" s="35">
        <v>0</v>
      </c>
      <c r="L1122" s="35">
        <v>0</v>
      </c>
      <c r="M1122" s="35">
        <v>0</v>
      </c>
      <c r="N1122" s="39" t="s">
        <v>0</v>
      </c>
      <c r="O1122" s="213">
        <f>VLOOKUP(N1122,'Reajuste Atual'!$L$19:$M$25,2,FALSE)</f>
        <v>3.1053999999999999</v>
      </c>
      <c r="Q1122" s="34">
        <v>413.82</v>
      </c>
      <c r="R1122" s="304">
        <f t="shared" si="129"/>
        <v>295.58571428571429</v>
      </c>
      <c r="S1122" s="304">
        <f t="shared" si="130"/>
        <v>300.95999999999998</v>
      </c>
      <c r="T1122" s="301">
        <f t="shared" si="131"/>
        <v>295.58571428571429</v>
      </c>
    </row>
    <row r="1123" spans="1:20" s="31" customFormat="1" outlineLevel="1" x14ac:dyDescent="0.25">
      <c r="A1123" s="3" t="s">
        <v>53241</v>
      </c>
      <c r="B1123" s="191" t="s">
        <v>1506</v>
      </c>
      <c r="C1123" s="224" t="s">
        <v>53243</v>
      </c>
      <c r="D1123" s="231"/>
      <c r="E1123" s="79" t="s">
        <v>1507</v>
      </c>
      <c r="F1123" s="224" t="s">
        <v>43</v>
      </c>
      <c r="G1123" s="225">
        <v>48</v>
      </c>
      <c r="H1123" s="225">
        <f t="shared" si="133"/>
        <v>728.09268999999995</v>
      </c>
      <c r="I1123" s="35">
        <f t="shared" si="134"/>
        <v>34948.449119999997</v>
      </c>
      <c r="J1123" s="98">
        <v>0</v>
      </c>
      <c r="K1123" s="98">
        <v>21273.474999999999</v>
      </c>
      <c r="L1123" s="98">
        <v>0</v>
      </c>
      <c r="M1123" s="98">
        <v>5904.39</v>
      </c>
      <c r="N1123" s="39" t="s">
        <v>0</v>
      </c>
      <c r="O1123" s="213">
        <f>VLOOKUP(N1123,'Reajuste Atual'!$L$19:$M$25,2,FALSE)</f>
        <v>3.1053999999999999</v>
      </c>
      <c r="Q1123" s="34">
        <v>248.29</v>
      </c>
      <c r="R1123" s="304">
        <f t="shared" si="129"/>
        <v>177.35</v>
      </c>
      <c r="S1123" s="304">
        <f t="shared" si="130"/>
        <v>180.57454545454544</v>
      </c>
      <c r="T1123" s="301">
        <f t="shared" si="131"/>
        <v>177.35</v>
      </c>
    </row>
    <row r="1124" spans="1:20" s="31" customFormat="1" outlineLevel="1" x14ac:dyDescent="0.25">
      <c r="A1124" s="3" t="s">
        <v>53241</v>
      </c>
      <c r="B1124" s="191" t="s">
        <v>1508</v>
      </c>
      <c r="C1124" s="224" t="s">
        <v>53243</v>
      </c>
      <c r="D1124" s="231"/>
      <c r="E1124" s="79" t="s">
        <v>1509</v>
      </c>
      <c r="F1124" s="224" t="s">
        <v>83</v>
      </c>
      <c r="G1124" s="225">
        <v>2800</v>
      </c>
      <c r="H1124" s="225">
        <f t="shared" si="133"/>
        <v>3.0790500000000005</v>
      </c>
      <c r="I1124" s="35">
        <f t="shared" si="134"/>
        <v>8621.340000000002</v>
      </c>
      <c r="J1124" s="190"/>
      <c r="K1124" s="190"/>
      <c r="L1124" s="190"/>
      <c r="M1124" s="190"/>
      <c r="N1124" s="39" t="s">
        <v>0</v>
      </c>
      <c r="O1124" s="213">
        <f>VLOOKUP(N1124,'Reajuste Atual'!$L$19:$M$25,2,FALSE)</f>
        <v>3.1053999999999999</v>
      </c>
      <c r="Q1124" s="34">
        <v>1.05</v>
      </c>
      <c r="R1124" s="304">
        <f t="shared" si="129"/>
        <v>0.75000000000000011</v>
      </c>
      <c r="S1124" s="304">
        <f t="shared" si="130"/>
        <v>0.76363636363636367</v>
      </c>
      <c r="T1124" s="301">
        <f t="shared" si="131"/>
        <v>0.75000000000000011</v>
      </c>
    </row>
    <row r="1125" spans="1:20" s="31" customFormat="1" outlineLevel="1" x14ac:dyDescent="0.25">
      <c r="A1125" s="3" t="s">
        <v>53241</v>
      </c>
      <c r="B1125" s="191" t="s">
        <v>1510</v>
      </c>
      <c r="C1125" s="224" t="s">
        <v>53243</v>
      </c>
      <c r="D1125" s="231"/>
      <c r="E1125" s="79" t="s">
        <v>1511</v>
      </c>
      <c r="F1125" s="224" t="s">
        <v>83</v>
      </c>
      <c r="G1125" s="225">
        <v>720</v>
      </c>
      <c r="H1125" s="225">
        <f t="shared" si="133"/>
        <v>3.9881028571428576</v>
      </c>
      <c r="I1125" s="35">
        <f t="shared" si="134"/>
        <v>2871.4340571428575</v>
      </c>
      <c r="J1125" s="190"/>
      <c r="K1125" s="190"/>
      <c r="L1125" s="190"/>
      <c r="M1125" s="190"/>
      <c r="N1125" s="39" t="s">
        <v>0</v>
      </c>
      <c r="O1125" s="213">
        <f>VLOOKUP(N1125,'Reajuste Atual'!$L$19:$M$25,2,FALSE)</f>
        <v>3.1053999999999999</v>
      </c>
      <c r="Q1125" s="34">
        <v>1.36</v>
      </c>
      <c r="R1125" s="304">
        <f t="shared" si="129"/>
        <v>0.97142857142857153</v>
      </c>
      <c r="S1125" s="304">
        <f t="shared" si="130"/>
        <v>0.98909090909090913</v>
      </c>
      <c r="T1125" s="301">
        <f t="shared" si="131"/>
        <v>0.97142857142857153</v>
      </c>
    </row>
    <row r="1126" spans="1:20" s="31" customFormat="1" outlineLevel="1" x14ac:dyDescent="0.25">
      <c r="A1126" s="3" t="s">
        <v>53241</v>
      </c>
      <c r="B1126" s="191" t="s">
        <v>1512</v>
      </c>
      <c r="C1126" s="224" t="s">
        <v>53243</v>
      </c>
      <c r="D1126" s="231"/>
      <c r="E1126" s="79" t="s">
        <v>1338</v>
      </c>
      <c r="F1126" s="224" t="s">
        <v>1513</v>
      </c>
      <c r="G1126" s="225">
        <v>60</v>
      </c>
      <c r="H1126" s="225">
        <f t="shared" si="133"/>
        <v>63.956267142857143</v>
      </c>
      <c r="I1126" s="35">
        <f t="shared" si="134"/>
        <v>3837.3760285714288</v>
      </c>
      <c r="J1126" s="190"/>
      <c r="K1126" s="190"/>
      <c r="L1126" s="190"/>
      <c r="M1126" s="190"/>
      <c r="N1126" s="39" t="s">
        <v>0</v>
      </c>
      <c r="O1126" s="213">
        <f>VLOOKUP(N1126,'Reajuste Atual'!$L$19:$M$25,2,FALSE)</f>
        <v>3.1053999999999999</v>
      </c>
      <c r="Q1126" s="34">
        <v>21.81</v>
      </c>
      <c r="R1126" s="304">
        <f t="shared" si="129"/>
        <v>15.578571428571429</v>
      </c>
      <c r="S1126" s="304">
        <f t="shared" si="130"/>
        <v>15.861818181818181</v>
      </c>
      <c r="T1126" s="301">
        <f t="shared" si="131"/>
        <v>15.578571428571429</v>
      </c>
    </row>
    <row r="1127" spans="1:20" s="31" customFormat="1" outlineLevel="1" x14ac:dyDescent="0.25">
      <c r="A1127" s="3" t="s">
        <v>53241</v>
      </c>
      <c r="B1127" s="191" t="s">
        <v>1514</v>
      </c>
      <c r="C1127" s="224" t="s">
        <v>53243</v>
      </c>
      <c r="D1127" s="231"/>
      <c r="E1127" s="79" t="s">
        <v>1344</v>
      </c>
      <c r="F1127" s="224" t="s">
        <v>1513</v>
      </c>
      <c r="G1127" s="225">
        <v>32</v>
      </c>
      <c r="H1127" s="225">
        <f t="shared" si="133"/>
        <v>10.04948255951264</v>
      </c>
      <c r="I1127" s="35">
        <f t="shared" si="134"/>
        <v>321.58344190440448</v>
      </c>
      <c r="J1127" s="190"/>
      <c r="K1127" s="190"/>
      <c r="L1127" s="190"/>
      <c r="M1127" s="190"/>
      <c r="N1127" s="39" t="s">
        <v>0</v>
      </c>
      <c r="O1127" s="213">
        <f>VLOOKUP(N1127,'Reajuste Atual'!$L$19:$M$25,2,FALSE)</f>
        <v>3.1053999999999999</v>
      </c>
      <c r="Q1127" s="34">
        <v>3.4270169979338663</v>
      </c>
      <c r="R1127" s="304">
        <f t="shared" si="129"/>
        <v>2.4478692842384762</v>
      </c>
      <c r="S1127" s="304">
        <f t="shared" si="130"/>
        <v>2.4923759984973572</v>
      </c>
      <c r="T1127" s="301">
        <f t="shared" si="131"/>
        <v>2.4478692842384762</v>
      </c>
    </row>
    <row r="1128" spans="1:20" s="31" customFormat="1" outlineLevel="1" x14ac:dyDescent="0.25">
      <c r="A1128" s="3" t="s">
        <v>53241</v>
      </c>
      <c r="B1128" s="191" t="s">
        <v>1515</v>
      </c>
      <c r="C1128" s="224" t="s">
        <v>53243</v>
      </c>
      <c r="D1128" s="231"/>
      <c r="E1128" s="79" t="s">
        <v>1516</v>
      </c>
      <c r="F1128" s="224" t="s">
        <v>283</v>
      </c>
      <c r="G1128" s="225">
        <v>160</v>
      </c>
      <c r="H1128" s="225">
        <f t="shared" si="133"/>
        <v>4.1053999999999995</v>
      </c>
      <c r="I1128" s="35">
        <f t="shared" si="134"/>
        <v>656.86399999999992</v>
      </c>
      <c r="J1128" s="190"/>
      <c r="K1128" s="190"/>
      <c r="L1128" s="190"/>
      <c r="M1128" s="190"/>
      <c r="N1128" s="39" t="s">
        <v>0</v>
      </c>
      <c r="O1128" s="213">
        <f>VLOOKUP(N1128,'Reajuste Atual'!$L$19:$M$25,2,FALSE)</f>
        <v>3.1053999999999999</v>
      </c>
      <c r="Q1128" s="34">
        <v>1.4</v>
      </c>
      <c r="R1128" s="304">
        <f t="shared" si="129"/>
        <v>1</v>
      </c>
      <c r="S1128" s="304">
        <f t="shared" si="130"/>
        <v>1.0181818181818181</v>
      </c>
      <c r="T1128" s="301">
        <f t="shared" si="131"/>
        <v>1</v>
      </c>
    </row>
    <row r="1129" spans="1:20" s="31" customFormat="1" outlineLevel="1" x14ac:dyDescent="0.25">
      <c r="A1129" s="3" t="s">
        <v>53241</v>
      </c>
      <c r="B1129" s="191" t="s">
        <v>1517</v>
      </c>
      <c r="C1129" s="224" t="s">
        <v>53243</v>
      </c>
      <c r="D1129" s="231"/>
      <c r="E1129" s="79" t="s">
        <v>1518</v>
      </c>
      <c r="F1129" s="224" t="s">
        <v>43</v>
      </c>
      <c r="G1129" s="225">
        <v>4</v>
      </c>
      <c r="H1129" s="225">
        <f t="shared" si="133"/>
        <v>1859.1303900000003</v>
      </c>
      <c r="I1129" s="35">
        <f t="shared" si="134"/>
        <v>7436.521560000001</v>
      </c>
      <c r="J1129" s="190"/>
      <c r="K1129" s="190"/>
      <c r="L1129" s="190"/>
      <c r="M1129" s="190"/>
      <c r="N1129" s="39" t="s">
        <v>0</v>
      </c>
      <c r="O1129" s="213">
        <f>VLOOKUP(N1129,'Reajuste Atual'!$L$19:$M$25,2,FALSE)</f>
        <v>3.1053999999999999</v>
      </c>
      <c r="Q1129" s="34">
        <v>633.99</v>
      </c>
      <c r="R1129" s="304">
        <f t="shared" si="129"/>
        <v>452.85</v>
      </c>
      <c r="S1129" s="304">
        <f t="shared" si="130"/>
        <v>461.08363636363634</v>
      </c>
      <c r="T1129" s="301">
        <f t="shared" si="131"/>
        <v>452.85</v>
      </c>
    </row>
    <row r="1130" spans="1:20" s="31" customFormat="1" outlineLevel="1" x14ac:dyDescent="0.25">
      <c r="A1130" s="3" t="s">
        <v>53241</v>
      </c>
      <c r="B1130" s="191" t="s">
        <v>1519</v>
      </c>
      <c r="C1130" s="224" t="s">
        <v>53243</v>
      </c>
      <c r="D1130" s="231"/>
      <c r="E1130" s="79" t="s">
        <v>1422</v>
      </c>
      <c r="F1130" s="224" t="s">
        <v>43</v>
      </c>
      <c r="G1130" s="225">
        <v>4</v>
      </c>
      <c r="H1130" s="225">
        <f t="shared" si="133"/>
        <v>388.31219142857145</v>
      </c>
      <c r="I1130" s="35">
        <f t="shared" si="134"/>
        <v>1553.2487657142858</v>
      </c>
      <c r="J1130" s="190"/>
      <c r="K1130" s="190"/>
      <c r="L1130" s="190"/>
      <c r="M1130" s="190"/>
      <c r="N1130" s="39" t="s">
        <v>0</v>
      </c>
      <c r="O1130" s="213">
        <f>VLOOKUP(N1130,'Reajuste Atual'!$L$19:$M$25,2,FALSE)</f>
        <v>3.1053999999999999</v>
      </c>
      <c r="Q1130" s="34">
        <v>132.41999999999999</v>
      </c>
      <c r="R1130" s="304">
        <f t="shared" si="129"/>
        <v>94.585714285714289</v>
      </c>
      <c r="S1130" s="304">
        <f t="shared" si="130"/>
        <v>96.305454545454538</v>
      </c>
      <c r="T1130" s="301">
        <f t="shared" si="131"/>
        <v>94.585714285714289</v>
      </c>
    </row>
    <row r="1131" spans="1:20" s="31" customFormat="1" outlineLevel="1" x14ac:dyDescent="0.25">
      <c r="A1131" s="3" t="s">
        <v>53241</v>
      </c>
      <c r="B1131" s="191" t="s">
        <v>1520</v>
      </c>
      <c r="C1131" s="224" t="s">
        <v>53243</v>
      </c>
      <c r="D1131" s="231"/>
      <c r="E1131" s="79" t="s">
        <v>1417</v>
      </c>
      <c r="F1131" s="224" t="s">
        <v>43</v>
      </c>
      <c r="G1131" s="225">
        <v>4</v>
      </c>
      <c r="H1131" s="225">
        <f t="shared" si="133"/>
        <v>1401.1143714285718</v>
      </c>
      <c r="I1131" s="35">
        <f t="shared" si="134"/>
        <v>5604.457485714287</v>
      </c>
      <c r="J1131" s="190"/>
      <c r="K1131" s="190"/>
      <c r="L1131" s="190"/>
      <c r="M1131" s="190"/>
      <c r="N1131" s="39" t="s">
        <v>0</v>
      </c>
      <c r="O1131" s="213">
        <f>VLOOKUP(N1131,'Reajuste Atual'!$L$19:$M$25,2,FALSE)</f>
        <v>3.1053999999999999</v>
      </c>
      <c r="Q1131" s="34">
        <v>477.8</v>
      </c>
      <c r="R1131" s="304">
        <f t="shared" si="129"/>
        <v>341.28571428571433</v>
      </c>
      <c r="S1131" s="304">
        <f t="shared" si="130"/>
        <v>347.4909090909091</v>
      </c>
      <c r="T1131" s="301">
        <f t="shared" si="131"/>
        <v>341.28571428571433</v>
      </c>
    </row>
    <row r="1132" spans="1:20" s="31" customFormat="1" outlineLevel="1" x14ac:dyDescent="0.25">
      <c r="A1132" s="3" t="s">
        <v>53241</v>
      </c>
      <c r="B1132" s="191" t="s">
        <v>1521</v>
      </c>
      <c r="C1132" s="224" t="s">
        <v>53243</v>
      </c>
      <c r="D1132" s="231"/>
      <c r="E1132" s="79" t="s">
        <v>1420</v>
      </c>
      <c r="F1132" s="224" t="s">
        <v>43</v>
      </c>
      <c r="G1132" s="225">
        <v>4</v>
      </c>
      <c r="H1132" s="225">
        <f t="shared" si="133"/>
        <v>20.585648571428571</v>
      </c>
      <c r="I1132" s="35">
        <f t="shared" si="134"/>
        <v>82.342594285714284</v>
      </c>
      <c r="J1132" s="190"/>
      <c r="K1132" s="190"/>
      <c r="L1132" s="190"/>
      <c r="M1132" s="190"/>
      <c r="N1132" s="39" t="s">
        <v>0</v>
      </c>
      <c r="O1132" s="213">
        <f>VLOOKUP(N1132,'Reajuste Atual'!$L$19:$M$25,2,FALSE)</f>
        <v>3.1053999999999999</v>
      </c>
      <c r="Q1132" s="34">
        <v>7.02</v>
      </c>
      <c r="R1132" s="304">
        <f t="shared" si="129"/>
        <v>5.0142857142857142</v>
      </c>
      <c r="S1132" s="304">
        <f t="shared" si="130"/>
        <v>5.1054545454545455</v>
      </c>
      <c r="T1132" s="301">
        <f t="shared" si="131"/>
        <v>5.0142857142857142</v>
      </c>
    </row>
    <row r="1133" spans="1:20" s="31" customFormat="1" outlineLevel="1" x14ac:dyDescent="0.25">
      <c r="A1133" s="3" t="s">
        <v>53241</v>
      </c>
      <c r="B1133" s="191" t="s">
        <v>1522</v>
      </c>
      <c r="C1133" s="224" t="s">
        <v>53243</v>
      </c>
      <c r="D1133" s="231"/>
      <c r="E1133" s="79" t="s">
        <v>1523</v>
      </c>
      <c r="F1133" s="224" t="s">
        <v>43</v>
      </c>
      <c r="G1133" s="225">
        <v>12</v>
      </c>
      <c r="H1133" s="225">
        <f t="shared" si="133"/>
        <v>72.049769999999995</v>
      </c>
      <c r="I1133" s="35">
        <f t="shared" si="134"/>
        <v>864.59723999999994</v>
      </c>
      <c r="J1133" s="190"/>
      <c r="K1133" s="190"/>
      <c r="L1133" s="190"/>
      <c r="M1133" s="190"/>
      <c r="N1133" s="39" t="s">
        <v>0</v>
      </c>
      <c r="O1133" s="213">
        <f>VLOOKUP(N1133,'Reajuste Atual'!$L$19:$M$25,2,FALSE)</f>
        <v>3.1053999999999999</v>
      </c>
      <c r="Q1133" s="34">
        <v>24.57</v>
      </c>
      <c r="R1133" s="304">
        <f t="shared" si="129"/>
        <v>17.55</v>
      </c>
      <c r="S1133" s="304">
        <f t="shared" si="130"/>
        <v>17.869090909090911</v>
      </c>
      <c r="T1133" s="301">
        <f t="shared" si="131"/>
        <v>17.55</v>
      </c>
    </row>
    <row r="1134" spans="1:20" s="31" customFormat="1" outlineLevel="1" x14ac:dyDescent="0.25">
      <c r="A1134" s="3" t="s">
        <v>53241</v>
      </c>
      <c r="B1134" s="191" t="s">
        <v>1524</v>
      </c>
      <c r="C1134" s="224" t="s">
        <v>53243</v>
      </c>
      <c r="D1134" s="231"/>
      <c r="E1134" s="79" t="s">
        <v>1525</v>
      </c>
      <c r="F1134" s="224" t="s">
        <v>83</v>
      </c>
      <c r="G1134" s="225">
        <v>100</v>
      </c>
      <c r="H1134" s="225">
        <f t="shared" si="133"/>
        <v>4.5159400000000005</v>
      </c>
      <c r="I1134" s="35">
        <f t="shared" si="134"/>
        <v>451.59400000000005</v>
      </c>
      <c r="J1134" s="190"/>
      <c r="K1134" s="190"/>
      <c r="L1134" s="190"/>
      <c r="M1134" s="190"/>
      <c r="N1134" s="39" t="s">
        <v>0</v>
      </c>
      <c r="O1134" s="213">
        <f>VLOOKUP(N1134,'Reajuste Atual'!$L$19:$M$25,2,FALSE)</f>
        <v>3.1053999999999999</v>
      </c>
      <c r="Q1134" s="34">
        <v>1.54</v>
      </c>
      <c r="R1134" s="304">
        <f t="shared" si="129"/>
        <v>1.1000000000000001</v>
      </c>
      <c r="S1134" s="304">
        <f t="shared" si="130"/>
        <v>1.1200000000000001</v>
      </c>
      <c r="T1134" s="301">
        <f t="shared" si="131"/>
        <v>1.1000000000000001</v>
      </c>
    </row>
    <row r="1135" spans="1:20" s="31" customFormat="1" outlineLevel="1" x14ac:dyDescent="0.25">
      <c r="A1135" s="3" t="s">
        <v>53241</v>
      </c>
      <c r="B1135" s="191" t="s">
        <v>1526</v>
      </c>
      <c r="C1135" s="224" t="s">
        <v>53243</v>
      </c>
      <c r="D1135" s="231"/>
      <c r="E1135" s="79" t="s">
        <v>205</v>
      </c>
      <c r="F1135" s="224" t="s">
        <v>83</v>
      </c>
      <c r="G1135" s="225">
        <v>60</v>
      </c>
      <c r="H1135" s="225">
        <f t="shared" si="133"/>
        <v>24.485778571428572</v>
      </c>
      <c r="I1135" s="35">
        <f t="shared" si="134"/>
        <v>1469.1467142857143</v>
      </c>
      <c r="J1135" s="190"/>
      <c r="K1135" s="190"/>
      <c r="L1135" s="190"/>
      <c r="M1135" s="190"/>
      <c r="N1135" s="39" t="s">
        <v>0</v>
      </c>
      <c r="O1135" s="213">
        <f>VLOOKUP(N1135,'Reajuste Atual'!$L$19:$M$25,2,FALSE)</f>
        <v>3.1053999999999999</v>
      </c>
      <c r="Q1135" s="34">
        <v>8.35</v>
      </c>
      <c r="R1135" s="304">
        <f t="shared" si="129"/>
        <v>5.9642857142857144</v>
      </c>
      <c r="S1135" s="304">
        <f t="shared" si="130"/>
        <v>6.0727272727272723</v>
      </c>
      <c r="T1135" s="301">
        <f t="shared" si="131"/>
        <v>5.9642857142857144</v>
      </c>
    </row>
    <row r="1136" spans="1:20" s="31" customFormat="1" outlineLevel="1" x14ac:dyDescent="0.25">
      <c r="A1136" s="3" t="s">
        <v>53241</v>
      </c>
      <c r="B1136" s="191" t="s">
        <v>1527</v>
      </c>
      <c r="C1136" s="224" t="s">
        <v>53243</v>
      </c>
      <c r="D1136" s="231"/>
      <c r="E1136" s="79" t="s">
        <v>1411</v>
      </c>
      <c r="F1136" s="224" t="s">
        <v>43</v>
      </c>
      <c r="G1136" s="225">
        <v>8</v>
      </c>
      <c r="H1136" s="225">
        <f t="shared" si="133"/>
        <v>20.497675714285712</v>
      </c>
      <c r="I1136" s="35">
        <f t="shared" si="134"/>
        <v>163.9814057142857</v>
      </c>
      <c r="J1136" s="190"/>
      <c r="K1136" s="190"/>
      <c r="L1136" s="190"/>
      <c r="M1136" s="190"/>
      <c r="N1136" s="39" t="s">
        <v>0</v>
      </c>
      <c r="O1136" s="213">
        <f>VLOOKUP(N1136,'Reajuste Atual'!$L$19:$M$25,2,FALSE)</f>
        <v>3.1053999999999999</v>
      </c>
      <c r="Q1136" s="34">
        <v>6.99</v>
      </c>
      <c r="R1136" s="304">
        <f t="shared" si="129"/>
        <v>4.9928571428571429</v>
      </c>
      <c r="S1136" s="304">
        <f t="shared" si="130"/>
        <v>5.083636363636364</v>
      </c>
      <c r="T1136" s="301">
        <f t="shared" si="131"/>
        <v>4.9928571428571429</v>
      </c>
    </row>
    <row r="1137" spans="1:20" s="31" customFormat="1" ht="47.25" outlineLevel="1" x14ac:dyDescent="0.25">
      <c r="A1137" s="3" t="s">
        <v>53241</v>
      </c>
      <c r="B1137" s="191" t="s">
        <v>1528</v>
      </c>
      <c r="C1137" s="224" t="s">
        <v>53243</v>
      </c>
      <c r="D1137" s="231"/>
      <c r="E1137" s="341" t="s">
        <v>213</v>
      </c>
      <c r="F1137" s="224" t="s">
        <v>83</v>
      </c>
      <c r="G1137" s="225">
        <v>4028</v>
      </c>
      <c r="H1137" s="225">
        <f t="shared" si="133"/>
        <v>2.8444557142857141</v>
      </c>
      <c r="I1137" s="35">
        <f t="shared" si="134"/>
        <v>11457.467617142856</v>
      </c>
      <c r="J1137" s="190"/>
      <c r="K1137" s="190"/>
      <c r="L1137" s="190"/>
      <c r="M1137" s="190"/>
      <c r="N1137" s="39" t="s">
        <v>0</v>
      </c>
      <c r="O1137" s="213">
        <f>VLOOKUP(N1137,'Reajuste Atual'!$L$19:$M$25,2,FALSE)</f>
        <v>3.1053999999999999</v>
      </c>
      <c r="Q1137" s="34">
        <v>0.97</v>
      </c>
      <c r="R1137" s="304">
        <f t="shared" si="129"/>
        <v>0.69285714285714284</v>
      </c>
      <c r="S1137" s="304">
        <f t="shared" si="130"/>
        <v>0.70545454545454545</v>
      </c>
      <c r="T1137" s="301">
        <f t="shared" si="131"/>
        <v>0.69285714285714284</v>
      </c>
    </row>
    <row r="1138" spans="1:20" s="31" customFormat="1" outlineLevel="1" x14ac:dyDescent="0.25">
      <c r="B1138" s="193" t="s">
        <v>1529</v>
      </c>
      <c r="C1138" s="63"/>
      <c r="D1138" s="199"/>
      <c r="E1138" s="45" t="s">
        <v>1530</v>
      </c>
      <c r="F1138" s="46"/>
      <c r="G1138" s="75"/>
      <c r="H1138" s="75">
        <v>0</v>
      </c>
      <c r="I1138" s="61">
        <f>SUM(I1139:I1156)</f>
        <v>413880.92973381828</v>
      </c>
      <c r="J1138" s="190"/>
      <c r="K1138" s="190"/>
      <c r="L1138" s="190"/>
      <c r="M1138" s="190"/>
      <c r="N1138" s="48"/>
      <c r="O1138" s="215"/>
      <c r="Q1138" s="75"/>
      <c r="R1138" s="304">
        <f t="shared" si="129"/>
        <v>0</v>
      </c>
      <c r="S1138" s="304">
        <f t="shared" si="130"/>
        <v>0</v>
      </c>
      <c r="T1138" s="301">
        <f t="shared" si="131"/>
        <v>0</v>
      </c>
    </row>
    <row r="1139" spans="1:20" s="31" customFormat="1" outlineLevel="1" x14ac:dyDescent="0.25">
      <c r="A1139" s="3" t="s">
        <v>53242</v>
      </c>
      <c r="B1139" s="191" t="s">
        <v>1531</v>
      </c>
      <c r="C1139" s="224" t="s">
        <v>53244</v>
      </c>
      <c r="D1139" s="231"/>
      <c r="E1139" s="79" t="s">
        <v>1499</v>
      </c>
      <c r="F1139" s="224" t="s">
        <v>43</v>
      </c>
      <c r="G1139" s="225">
        <v>4</v>
      </c>
      <c r="H1139" s="225">
        <f t="shared" si="133"/>
        <v>23410.035810909096</v>
      </c>
      <c r="I1139" s="35">
        <f t="shared" ref="I1139:I1156" si="135">G1139*H1139</f>
        <v>93640.143243636383</v>
      </c>
      <c r="J1139" s="190"/>
      <c r="K1139" s="190"/>
      <c r="L1139" s="190"/>
      <c r="M1139" s="190"/>
      <c r="N1139" s="39" t="s">
        <v>0</v>
      </c>
      <c r="O1139" s="213">
        <f>VLOOKUP(N1139,'Reajuste Atual'!$L$19:$M$25,2,FALSE)</f>
        <v>3.1053999999999999</v>
      </c>
      <c r="Q1139" s="34">
        <v>7840.6</v>
      </c>
      <c r="R1139" s="304">
        <f t="shared" si="129"/>
        <v>5600.4285714285725</v>
      </c>
      <c r="S1139" s="304">
        <f t="shared" si="130"/>
        <v>5702.2545454545461</v>
      </c>
      <c r="T1139" s="301">
        <f t="shared" si="131"/>
        <v>5702.2545454545461</v>
      </c>
    </row>
    <row r="1140" spans="1:20" s="31" customFormat="1" outlineLevel="1" x14ac:dyDescent="0.25">
      <c r="A1140" s="3" t="s">
        <v>53242</v>
      </c>
      <c r="B1140" s="191" t="s">
        <v>1532</v>
      </c>
      <c r="C1140" s="224" t="s">
        <v>53244</v>
      </c>
      <c r="D1140" s="231"/>
      <c r="E1140" s="79" t="s">
        <v>1501</v>
      </c>
      <c r="F1140" s="224" t="s">
        <v>43</v>
      </c>
      <c r="G1140" s="225">
        <v>4</v>
      </c>
      <c r="H1140" s="225">
        <f t="shared" si="133"/>
        <v>15384.650603636364</v>
      </c>
      <c r="I1140" s="35">
        <f t="shared" si="135"/>
        <v>61538.602414545458</v>
      </c>
      <c r="J1140" s="190"/>
      <c r="K1140" s="190"/>
      <c r="L1140" s="190"/>
      <c r="M1140" s="190"/>
      <c r="N1140" s="39" t="s">
        <v>0</v>
      </c>
      <c r="O1140" s="213">
        <f>VLOOKUP(N1140,'Reajuste Atual'!$L$19:$M$25,2,FALSE)</f>
        <v>3.1053999999999999</v>
      </c>
      <c r="Q1140" s="34">
        <v>5152.7</v>
      </c>
      <c r="R1140" s="304">
        <f t="shared" si="129"/>
        <v>3680.5</v>
      </c>
      <c r="S1140" s="304">
        <f t="shared" si="130"/>
        <v>3747.4181818181819</v>
      </c>
      <c r="T1140" s="301">
        <f t="shared" si="131"/>
        <v>3747.4181818181819</v>
      </c>
    </row>
    <row r="1141" spans="1:20" s="31" customFormat="1" outlineLevel="1" x14ac:dyDescent="0.25">
      <c r="A1141" s="3" t="s">
        <v>53242</v>
      </c>
      <c r="B1141" s="191" t="s">
        <v>1533</v>
      </c>
      <c r="C1141" s="224" t="s">
        <v>53244</v>
      </c>
      <c r="D1141" s="231"/>
      <c r="E1141" s="79" t="s">
        <v>1503</v>
      </c>
      <c r="F1141" s="224" t="s">
        <v>43</v>
      </c>
      <c r="G1141" s="225">
        <v>4</v>
      </c>
      <c r="H1141" s="225">
        <f t="shared" si="133"/>
        <v>5047.7012654545451</v>
      </c>
      <c r="I1141" s="35">
        <f t="shared" si="135"/>
        <v>20190.805061818181</v>
      </c>
      <c r="J1141" s="190"/>
      <c r="K1141" s="190"/>
      <c r="L1141" s="190"/>
      <c r="M1141" s="190"/>
      <c r="N1141" s="39" t="s">
        <v>0</v>
      </c>
      <c r="O1141" s="213">
        <f>VLOOKUP(N1141,'Reajuste Atual'!$L$19:$M$25,2,FALSE)</f>
        <v>3.1053999999999999</v>
      </c>
      <c r="Q1141" s="34">
        <v>1690.6</v>
      </c>
      <c r="R1141" s="304">
        <f t="shared" si="129"/>
        <v>1207.5714285714287</v>
      </c>
      <c r="S1141" s="304">
        <f t="shared" si="130"/>
        <v>1229.5272727272727</v>
      </c>
      <c r="T1141" s="301">
        <f t="shared" si="131"/>
        <v>1229.5272727272727</v>
      </c>
    </row>
    <row r="1142" spans="1:20" s="31" customFormat="1" outlineLevel="1" x14ac:dyDescent="0.25">
      <c r="A1142" s="3" t="s">
        <v>53242</v>
      </c>
      <c r="B1142" s="191" t="s">
        <v>1534</v>
      </c>
      <c r="C1142" s="224" t="s">
        <v>53244</v>
      </c>
      <c r="D1142" s="231"/>
      <c r="E1142" s="79" t="s">
        <v>1505</v>
      </c>
      <c r="F1142" s="224" t="s">
        <v>43</v>
      </c>
      <c r="G1142" s="225">
        <v>20</v>
      </c>
      <c r="H1142" s="225">
        <f t="shared" si="133"/>
        <v>3878.1250560000008</v>
      </c>
      <c r="I1142" s="35">
        <f t="shared" si="135"/>
        <v>77562.501120000015</v>
      </c>
      <c r="J1142" s="190"/>
      <c r="K1142" s="190"/>
      <c r="L1142" s="190"/>
      <c r="M1142" s="190"/>
      <c r="N1142" s="39" t="s">
        <v>0</v>
      </c>
      <c r="O1142" s="213">
        <f>VLOOKUP(N1142,'Reajuste Atual'!$L$19:$M$25,2,FALSE)</f>
        <v>3.1053999999999999</v>
      </c>
      <c r="Q1142" s="34">
        <v>1298.8800000000001</v>
      </c>
      <c r="R1142" s="304">
        <f t="shared" si="129"/>
        <v>927.77142857142871</v>
      </c>
      <c r="S1142" s="304">
        <f t="shared" si="130"/>
        <v>944.6400000000001</v>
      </c>
      <c r="T1142" s="301">
        <f t="shared" si="131"/>
        <v>944.6400000000001</v>
      </c>
    </row>
    <row r="1143" spans="1:20" s="31" customFormat="1" outlineLevel="1" x14ac:dyDescent="0.25">
      <c r="A1143" s="3" t="s">
        <v>53242</v>
      </c>
      <c r="B1143" s="191" t="s">
        <v>1535</v>
      </c>
      <c r="C1143" s="224" t="s">
        <v>53244</v>
      </c>
      <c r="D1143" s="231"/>
      <c r="E1143" s="79" t="s">
        <v>1507</v>
      </c>
      <c r="F1143" s="224" t="s">
        <v>43</v>
      </c>
      <c r="G1143" s="225">
        <v>48</v>
      </c>
      <c r="H1143" s="225">
        <f t="shared" si="133"/>
        <v>1018.4974894545455</v>
      </c>
      <c r="I1143" s="35">
        <f t="shared" si="135"/>
        <v>48887.879493818182</v>
      </c>
      <c r="J1143" s="190"/>
      <c r="K1143" s="190"/>
      <c r="L1143" s="190"/>
      <c r="M1143" s="190"/>
      <c r="N1143" s="39" t="s">
        <v>0</v>
      </c>
      <c r="O1143" s="213">
        <f>VLOOKUP(N1143,'Reajuste Atual'!$L$19:$M$25,2,FALSE)</f>
        <v>3.1053999999999999</v>
      </c>
      <c r="Q1143" s="34">
        <v>341.12</v>
      </c>
      <c r="R1143" s="304">
        <f t="shared" si="129"/>
        <v>243.65714285714287</v>
      </c>
      <c r="S1143" s="304">
        <f t="shared" si="130"/>
        <v>248.08727272727273</v>
      </c>
      <c r="T1143" s="301">
        <f t="shared" si="131"/>
        <v>248.08727272727273</v>
      </c>
    </row>
    <row r="1144" spans="1:20" s="31" customFormat="1" outlineLevel="1" x14ac:dyDescent="0.25">
      <c r="A1144" s="3" t="s">
        <v>53242</v>
      </c>
      <c r="B1144" s="191" t="s">
        <v>1536</v>
      </c>
      <c r="C1144" s="224" t="s">
        <v>53244</v>
      </c>
      <c r="D1144" s="231"/>
      <c r="E1144" s="79" t="s">
        <v>1509</v>
      </c>
      <c r="F1144" s="224" t="s">
        <v>83</v>
      </c>
      <c r="G1144" s="225">
        <v>2800</v>
      </c>
      <c r="H1144" s="225">
        <f t="shared" si="133"/>
        <v>2.6871709090909093</v>
      </c>
      <c r="I1144" s="35">
        <f t="shared" si="135"/>
        <v>7524.0785454545457</v>
      </c>
      <c r="J1144" s="190"/>
      <c r="K1144" s="190"/>
      <c r="L1144" s="190"/>
      <c r="M1144" s="190"/>
      <c r="N1144" s="39" t="s">
        <v>0</v>
      </c>
      <c r="O1144" s="213">
        <f>VLOOKUP(N1144,'Reajuste Atual'!$L$19:$M$25,2,FALSE)</f>
        <v>3.1053999999999999</v>
      </c>
      <c r="Q1144" s="34">
        <v>0.9</v>
      </c>
      <c r="R1144" s="304">
        <f t="shared" si="129"/>
        <v>0.6428571428571429</v>
      </c>
      <c r="S1144" s="304">
        <f t="shared" si="130"/>
        <v>0.65454545454545454</v>
      </c>
      <c r="T1144" s="301">
        <f t="shared" si="131"/>
        <v>0.65454545454545454</v>
      </c>
    </row>
    <row r="1145" spans="1:20" s="31" customFormat="1" outlineLevel="1" x14ac:dyDescent="0.25">
      <c r="A1145" s="3" t="s">
        <v>53242</v>
      </c>
      <c r="B1145" s="191" t="s">
        <v>1537</v>
      </c>
      <c r="C1145" s="224" t="s">
        <v>53244</v>
      </c>
      <c r="D1145" s="231"/>
      <c r="E1145" s="79" t="s">
        <v>1511</v>
      </c>
      <c r="F1145" s="224" t="s">
        <v>83</v>
      </c>
      <c r="G1145" s="225">
        <v>720</v>
      </c>
      <c r="H1145" s="225">
        <f t="shared" si="133"/>
        <v>17.914472727272724</v>
      </c>
      <c r="I1145" s="35">
        <f t="shared" si="135"/>
        <v>12898.420363636362</v>
      </c>
      <c r="J1145" s="190"/>
      <c r="K1145" s="190"/>
      <c r="L1145" s="190"/>
      <c r="M1145" s="190"/>
      <c r="N1145" s="39" t="s">
        <v>0</v>
      </c>
      <c r="O1145" s="213">
        <f>VLOOKUP(N1145,'Reajuste Atual'!$L$19:$M$25,2,FALSE)</f>
        <v>3.1053999999999999</v>
      </c>
      <c r="Q1145" s="34">
        <v>6</v>
      </c>
      <c r="R1145" s="304">
        <f t="shared" si="129"/>
        <v>4.2857142857142856</v>
      </c>
      <c r="S1145" s="304">
        <f t="shared" si="130"/>
        <v>4.3636363636363633</v>
      </c>
      <c r="T1145" s="301">
        <f t="shared" si="131"/>
        <v>4.3636363636363633</v>
      </c>
    </row>
    <row r="1146" spans="1:20" s="31" customFormat="1" outlineLevel="1" x14ac:dyDescent="0.25">
      <c r="A1146" s="3" t="s">
        <v>53242</v>
      </c>
      <c r="B1146" s="191" t="s">
        <v>1538</v>
      </c>
      <c r="C1146" s="224" t="s">
        <v>53244</v>
      </c>
      <c r="D1146" s="231"/>
      <c r="E1146" s="79" t="s">
        <v>1338</v>
      </c>
      <c r="F1146" s="224" t="s">
        <v>83</v>
      </c>
      <c r="G1146" s="225">
        <v>180</v>
      </c>
      <c r="H1146" s="225">
        <f t="shared" si="133"/>
        <v>109.33799854545452</v>
      </c>
      <c r="I1146" s="35">
        <f t="shared" si="135"/>
        <v>19680.839738181814</v>
      </c>
      <c r="J1146" s="190"/>
      <c r="K1146" s="190"/>
      <c r="L1146" s="190"/>
      <c r="M1146" s="190"/>
      <c r="N1146" s="39" t="s">
        <v>0</v>
      </c>
      <c r="O1146" s="213">
        <f>VLOOKUP(N1146,'Reajuste Atual'!$L$19:$M$25,2,FALSE)</f>
        <v>3.1053999999999999</v>
      </c>
      <c r="Q1146" s="34">
        <v>36.619999999999997</v>
      </c>
      <c r="R1146" s="304">
        <f t="shared" si="129"/>
        <v>26.157142857142858</v>
      </c>
      <c r="S1146" s="304">
        <f t="shared" si="130"/>
        <v>26.632727272727269</v>
      </c>
      <c r="T1146" s="301">
        <f t="shared" si="131"/>
        <v>26.632727272727269</v>
      </c>
    </row>
    <row r="1147" spans="1:20" s="31" customFormat="1" outlineLevel="1" x14ac:dyDescent="0.25">
      <c r="A1147" s="3" t="s">
        <v>53242</v>
      </c>
      <c r="B1147" s="191" t="s">
        <v>1539</v>
      </c>
      <c r="C1147" s="224" t="s">
        <v>53244</v>
      </c>
      <c r="D1147" s="231"/>
      <c r="E1147" s="79" t="s">
        <v>1344</v>
      </c>
      <c r="F1147" s="224" t="s">
        <v>1513</v>
      </c>
      <c r="G1147" s="225">
        <v>32</v>
      </c>
      <c r="H1147" s="225">
        <f t="shared" si="133"/>
        <v>86.79562036363636</v>
      </c>
      <c r="I1147" s="35">
        <f t="shared" si="135"/>
        <v>2777.4598516363635</v>
      </c>
      <c r="J1147" s="190"/>
      <c r="K1147" s="190"/>
      <c r="L1147" s="190"/>
      <c r="M1147" s="190"/>
      <c r="N1147" s="39" t="s">
        <v>0</v>
      </c>
      <c r="O1147" s="213">
        <f>VLOOKUP(N1147,'Reajuste Atual'!$L$19:$M$25,2,FALSE)</f>
        <v>3.1053999999999999</v>
      </c>
      <c r="Q1147" s="34">
        <v>29.07</v>
      </c>
      <c r="R1147" s="304">
        <f t="shared" si="129"/>
        <v>20.764285714285716</v>
      </c>
      <c r="S1147" s="304">
        <f t="shared" si="130"/>
        <v>21.141818181818181</v>
      </c>
      <c r="T1147" s="301">
        <f t="shared" si="131"/>
        <v>21.141818181818181</v>
      </c>
    </row>
    <row r="1148" spans="1:20" s="31" customFormat="1" outlineLevel="1" x14ac:dyDescent="0.25">
      <c r="A1148" s="3" t="s">
        <v>53242</v>
      </c>
      <c r="B1148" s="191" t="s">
        <v>1540</v>
      </c>
      <c r="C1148" s="224" t="s">
        <v>53244</v>
      </c>
      <c r="D1148" s="231"/>
      <c r="E1148" s="79" t="s">
        <v>1516</v>
      </c>
      <c r="F1148" s="224" t="s">
        <v>283</v>
      </c>
      <c r="G1148" s="225">
        <v>160</v>
      </c>
      <c r="H1148" s="225">
        <f t="shared" si="133"/>
        <v>12.599845818181816</v>
      </c>
      <c r="I1148" s="35">
        <f t="shared" si="135"/>
        <v>2015.9753309090906</v>
      </c>
      <c r="J1148" s="190"/>
      <c r="K1148" s="190"/>
      <c r="L1148" s="190"/>
      <c r="M1148" s="190"/>
      <c r="N1148" s="39" t="s">
        <v>0</v>
      </c>
      <c r="O1148" s="213">
        <f>VLOOKUP(N1148,'Reajuste Atual'!$L$19:$M$25,2,FALSE)</f>
        <v>3.1053999999999999</v>
      </c>
      <c r="Q1148" s="34">
        <v>4.22</v>
      </c>
      <c r="R1148" s="304">
        <f t="shared" si="129"/>
        <v>3.0142857142857142</v>
      </c>
      <c r="S1148" s="304">
        <f t="shared" si="130"/>
        <v>3.0690909090909089</v>
      </c>
      <c r="T1148" s="301">
        <f t="shared" si="131"/>
        <v>3.0690909090909089</v>
      </c>
    </row>
    <row r="1149" spans="1:20" s="31" customFormat="1" outlineLevel="1" x14ac:dyDescent="0.25">
      <c r="A1149" s="3" t="s">
        <v>53242</v>
      </c>
      <c r="B1149" s="191" t="s">
        <v>1541</v>
      </c>
      <c r="C1149" s="224" t="s">
        <v>53244</v>
      </c>
      <c r="D1149" s="231"/>
      <c r="E1149" s="79" t="s">
        <v>1518</v>
      </c>
      <c r="F1149" s="224" t="s">
        <v>43</v>
      </c>
      <c r="G1149" s="225">
        <v>4</v>
      </c>
      <c r="H1149" s="225">
        <f t="shared" si="133"/>
        <v>337.21009163636364</v>
      </c>
      <c r="I1149" s="35">
        <f t="shared" si="135"/>
        <v>1348.8403665454546</v>
      </c>
      <c r="J1149" s="190"/>
      <c r="K1149" s="190"/>
      <c r="L1149" s="190"/>
      <c r="M1149" s="190"/>
      <c r="N1149" s="39" t="s">
        <v>0</v>
      </c>
      <c r="O1149" s="213">
        <f>VLOOKUP(N1149,'Reajuste Atual'!$L$19:$M$25,2,FALSE)</f>
        <v>3.1053999999999999</v>
      </c>
      <c r="Q1149" s="34">
        <v>112.94</v>
      </c>
      <c r="R1149" s="304">
        <f t="shared" si="129"/>
        <v>80.671428571428578</v>
      </c>
      <c r="S1149" s="304">
        <f t="shared" si="130"/>
        <v>82.13818181818182</v>
      </c>
      <c r="T1149" s="301">
        <f t="shared" si="131"/>
        <v>82.13818181818182</v>
      </c>
    </row>
    <row r="1150" spans="1:20" s="31" customFormat="1" outlineLevel="1" x14ac:dyDescent="0.25">
      <c r="A1150" s="3" t="s">
        <v>53242</v>
      </c>
      <c r="B1150" s="191" t="s">
        <v>1542</v>
      </c>
      <c r="C1150" s="224" t="s">
        <v>53244</v>
      </c>
      <c r="D1150" s="231"/>
      <c r="E1150" s="79" t="s">
        <v>1422</v>
      </c>
      <c r="F1150" s="224" t="s">
        <v>43</v>
      </c>
      <c r="G1150" s="225">
        <v>4</v>
      </c>
      <c r="H1150" s="225">
        <f t="shared" si="133"/>
        <v>304.18774690909089</v>
      </c>
      <c r="I1150" s="35">
        <f t="shared" si="135"/>
        <v>1216.7509876363636</v>
      </c>
      <c r="J1150" s="190"/>
      <c r="K1150" s="190"/>
      <c r="L1150" s="190"/>
      <c r="M1150" s="190"/>
      <c r="N1150" s="39" t="s">
        <v>0</v>
      </c>
      <c r="O1150" s="213">
        <f>VLOOKUP(N1150,'Reajuste Atual'!$L$19:$M$25,2,FALSE)</f>
        <v>3.1053999999999999</v>
      </c>
      <c r="Q1150" s="34">
        <v>101.88</v>
      </c>
      <c r="R1150" s="304">
        <f t="shared" si="129"/>
        <v>72.771428571428572</v>
      </c>
      <c r="S1150" s="304">
        <f t="shared" si="130"/>
        <v>74.094545454545454</v>
      </c>
      <c r="T1150" s="301">
        <f t="shared" si="131"/>
        <v>74.094545454545454</v>
      </c>
    </row>
    <row r="1151" spans="1:20" s="31" customFormat="1" outlineLevel="1" x14ac:dyDescent="0.25">
      <c r="A1151" s="3" t="s">
        <v>53242</v>
      </c>
      <c r="B1151" s="191" t="s">
        <v>1543</v>
      </c>
      <c r="C1151" s="224" t="s">
        <v>53244</v>
      </c>
      <c r="D1151" s="231"/>
      <c r="E1151" s="79" t="s">
        <v>1420</v>
      </c>
      <c r="F1151" s="224" t="s">
        <v>43</v>
      </c>
      <c r="G1151" s="225">
        <v>4</v>
      </c>
      <c r="H1151" s="225">
        <f t="shared" si="133"/>
        <v>116.95164945454545</v>
      </c>
      <c r="I1151" s="35">
        <f t="shared" si="135"/>
        <v>467.80659781818179</v>
      </c>
      <c r="J1151" s="190"/>
      <c r="K1151" s="190"/>
      <c r="L1151" s="190"/>
      <c r="M1151" s="190"/>
      <c r="N1151" s="39" t="s">
        <v>0</v>
      </c>
      <c r="O1151" s="213">
        <f>VLOOKUP(N1151,'Reajuste Atual'!$L$19:$M$25,2,FALSE)</f>
        <v>3.1053999999999999</v>
      </c>
      <c r="Q1151" s="34">
        <v>39.17</v>
      </c>
      <c r="R1151" s="304">
        <f t="shared" si="129"/>
        <v>27.978571428571431</v>
      </c>
      <c r="S1151" s="304">
        <f t="shared" si="130"/>
        <v>28.487272727272728</v>
      </c>
      <c r="T1151" s="301">
        <f t="shared" si="131"/>
        <v>28.487272727272728</v>
      </c>
    </row>
    <row r="1152" spans="1:20" s="31" customFormat="1" outlineLevel="1" x14ac:dyDescent="0.25">
      <c r="A1152" s="3" t="s">
        <v>53242</v>
      </c>
      <c r="B1152" s="191" t="s">
        <v>1544</v>
      </c>
      <c r="C1152" s="224" t="s">
        <v>53244</v>
      </c>
      <c r="D1152" s="231"/>
      <c r="E1152" s="79" t="s">
        <v>1523</v>
      </c>
      <c r="F1152" s="224" t="s">
        <v>43</v>
      </c>
      <c r="G1152" s="225">
        <v>12</v>
      </c>
      <c r="H1152" s="225">
        <f t="shared" si="133"/>
        <v>74.972068363636367</v>
      </c>
      <c r="I1152" s="35">
        <f t="shared" si="135"/>
        <v>899.66482036363641</v>
      </c>
      <c r="J1152" s="190"/>
      <c r="K1152" s="190"/>
      <c r="L1152" s="190"/>
      <c r="M1152" s="190"/>
      <c r="N1152" s="39" t="s">
        <v>0</v>
      </c>
      <c r="O1152" s="213">
        <f>VLOOKUP(N1152,'Reajuste Atual'!$L$19:$M$25,2,FALSE)</f>
        <v>3.1053999999999999</v>
      </c>
      <c r="Q1152" s="34">
        <v>25.11</v>
      </c>
      <c r="R1152" s="304">
        <f t="shared" si="129"/>
        <v>17.935714285714287</v>
      </c>
      <c r="S1152" s="304">
        <f t="shared" si="130"/>
        <v>18.261818181818182</v>
      </c>
      <c r="T1152" s="301">
        <f t="shared" si="131"/>
        <v>18.261818181818182</v>
      </c>
    </row>
    <row r="1153" spans="1:20" s="31" customFormat="1" outlineLevel="1" x14ac:dyDescent="0.25">
      <c r="A1153" s="3" t="s">
        <v>53242</v>
      </c>
      <c r="B1153" s="191" t="s">
        <v>1545</v>
      </c>
      <c r="C1153" s="224" t="s">
        <v>53244</v>
      </c>
      <c r="D1153" s="231"/>
      <c r="E1153" s="79" t="s">
        <v>1525</v>
      </c>
      <c r="F1153" s="224" t="s">
        <v>83</v>
      </c>
      <c r="G1153" s="225">
        <v>100</v>
      </c>
      <c r="H1153" s="225">
        <f t="shared" si="133"/>
        <v>27.289713454545456</v>
      </c>
      <c r="I1153" s="35">
        <f t="shared" si="135"/>
        <v>2728.9713454545458</v>
      </c>
      <c r="J1153" s="190"/>
      <c r="K1153" s="190"/>
      <c r="L1153" s="190"/>
      <c r="M1153" s="190"/>
      <c r="N1153" s="39" t="s">
        <v>0</v>
      </c>
      <c r="O1153" s="213">
        <f>VLOOKUP(N1153,'Reajuste Atual'!$L$19:$M$25,2,FALSE)</f>
        <v>3.1053999999999999</v>
      </c>
      <c r="Q1153" s="34">
        <v>9.14</v>
      </c>
      <c r="R1153" s="304">
        <f t="shared" si="129"/>
        <v>6.5285714285714294</v>
      </c>
      <c r="S1153" s="304">
        <f t="shared" si="130"/>
        <v>6.6472727272727274</v>
      </c>
      <c r="T1153" s="301">
        <f t="shared" si="131"/>
        <v>6.6472727272727274</v>
      </c>
    </row>
    <row r="1154" spans="1:20" s="31" customFormat="1" ht="31.5" outlineLevel="1" x14ac:dyDescent="0.25">
      <c r="A1154" s="3" t="s">
        <v>53242</v>
      </c>
      <c r="B1154" s="191" t="s">
        <v>1546</v>
      </c>
      <c r="C1154" s="224" t="s">
        <v>53244</v>
      </c>
      <c r="D1154" s="231"/>
      <c r="E1154" s="79" t="s">
        <v>347</v>
      </c>
      <c r="F1154" s="224" t="s">
        <v>83</v>
      </c>
      <c r="G1154" s="225">
        <v>60</v>
      </c>
      <c r="H1154" s="225">
        <f t="shared" si="133"/>
        <v>15.884165818181819</v>
      </c>
      <c r="I1154" s="35">
        <f t="shared" si="135"/>
        <v>953.04994909090908</v>
      </c>
      <c r="J1154" s="190"/>
      <c r="K1154" s="190"/>
      <c r="L1154" s="190"/>
      <c r="M1154" s="190"/>
      <c r="N1154" s="39" t="s">
        <v>0</v>
      </c>
      <c r="O1154" s="213">
        <f>VLOOKUP(N1154,'Reajuste Atual'!$L$19:$M$25,2,FALSE)</f>
        <v>3.1053999999999999</v>
      </c>
      <c r="Q1154" s="34">
        <v>5.32</v>
      </c>
      <c r="R1154" s="304">
        <f t="shared" si="129"/>
        <v>3.8000000000000003</v>
      </c>
      <c r="S1154" s="304">
        <f t="shared" si="130"/>
        <v>3.8690909090909091</v>
      </c>
      <c r="T1154" s="301">
        <f t="shared" si="131"/>
        <v>3.8690909090909091</v>
      </c>
    </row>
    <row r="1155" spans="1:20" s="31" customFormat="1" outlineLevel="1" x14ac:dyDescent="0.25">
      <c r="A1155" s="3" t="s">
        <v>53242</v>
      </c>
      <c r="B1155" s="191" t="s">
        <v>1547</v>
      </c>
      <c r="C1155" s="224" t="s">
        <v>53244</v>
      </c>
      <c r="D1155" s="231"/>
      <c r="E1155" s="79" t="s">
        <v>1411</v>
      </c>
      <c r="F1155" s="224" t="s">
        <v>1549</v>
      </c>
      <c r="G1155" s="225">
        <v>8</v>
      </c>
      <c r="H1155" s="225">
        <f t="shared" si="133"/>
        <v>17.227751272727271</v>
      </c>
      <c r="I1155" s="35">
        <f t="shared" si="135"/>
        <v>137.82201018181817</v>
      </c>
      <c r="J1155" s="190"/>
      <c r="K1155" s="190"/>
      <c r="L1155" s="190"/>
      <c r="M1155" s="190"/>
      <c r="N1155" s="39" t="s">
        <v>0</v>
      </c>
      <c r="O1155" s="213">
        <f>VLOOKUP(N1155,'Reajuste Atual'!$L$19:$M$25,2,FALSE)</f>
        <v>3.1053999999999999</v>
      </c>
      <c r="Q1155" s="34">
        <v>5.77</v>
      </c>
      <c r="R1155" s="304">
        <f t="shared" si="129"/>
        <v>4.121428571428571</v>
      </c>
      <c r="S1155" s="304">
        <f t="shared" si="130"/>
        <v>4.1963636363636363</v>
      </c>
      <c r="T1155" s="301">
        <f t="shared" si="131"/>
        <v>4.1963636363636363</v>
      </c>
    </row>
    <row r="1156" spans="1:20" s="31" customFormat="1" ht="47.25" outlineLevel="1" x14ac:dyDescent="0.25">
      <c r="A1156" s="3" t="s">
        <v>53242</v>
      </c>
      <c r="B1156" s="191" t="s">
        <v>1548</v>
      </c>
      <c r="C1156" s="224" t="s">
        <v>53244</v>
      </c>
      <c r="D1156" s="231"/>
      <c r="E1156" s="79" t="s">
        <v>348</v>
      </c>
      <c r="F1156" s="224" t="s">
        <v>83</v>
      </c>
      <c r="G1156" s="225">
        <v>4028</v>
      </c>
      <c r="H1156" s="225">
        <f t="shared" si="133"/>
        <v>14.749582545454547</v>
      </c>
      <c r="I1156" s="35">
        <f t="shared" si="135"/>
        <v>59411.318493090919</v>
      </c>
      <c r="J1156" s="190"/>
      <c r="K1156" s="190"/>
      <c r="L1156" s="190"/>
      <c r="M1156" s="190"/>
      <c r="N1156" s="39" t="s">
        <v>0</v>
      </c>
      <c r="O1156" s="213">
        <f>VLOOKUP(N1156,'Reajuste Atual'!$L$19:$M$25,2,FALSE)</f>
        <v>3.1053999999999999</v>
      </c>
      <c r="Q1156" s="34">
        <v>4.9400000000000004</v>
      </c>
      <c r="R1156" s="304">
        <f t="shared" si="129"/>
        <v>3.5285714285714289</v>
      </c>
      <c r="S1156" s="304">
        <f t="shared" si="130"/>
        <v>3.5927272727272732</v>
      </c>
      <c r="T1156" s="301">
        <f t="shared" si="131"/>
        <v>3.5927272727272732</v>
      </c>
    </row>
    <row r="1157" spans="1:20" s="31" customFormat="1" outlineLevel="1" x14ac:dyDescent="0.25">
      <c r="B1157" s="191"/>
      <c r="C1157" s="39"/>
      <c r="D1157" s="197"/>
      <c r="E1157" s="77"/>
      <c r="F1157" s="33"/>
      <c r="G1157" s="34"/>
      <c r="H1157" s="34"/>
      <c r="I1157" s="35"/>
      <c r="J1157" s="190"/>
      <c r="K1157" s="190"/>
      <c r="L1157" s="190"/>
      <c r="M1157" s="190"/>
      <c r="N1157" s="39"/>
      <c r="O1157" s="213"/>
      <c r="Q1157" s="34"/>
      <c r="R1157" s="304">
        <f t="shared" si="129"/>
        <v>0</v>
      </c>
      <c r="S1157" s="304">
        <f t="shared" si="130"/>
        <v>0</v>
      </c>
      <c r="T1157" s="301">
        <f t="shared" si="131"/>
        <v>0</v>
      </c>
    </row>
    <row r="1158" spans="1:20" s="31" customFormat="1" outlineLevel="1" x14ac:dyDescent="0.25">
      <c r="B1158" s="192" t="s">
        <v>1550</v>
      </c>
      <c r="C1158" s="96"/>
      <c r="D1158" s="198"/>
      <c r="E1158" s="44" t="s">
        <v>1551</v>
      </c>
      <c r="F1158" s="42"/>
      <c r="G1158" s="43"/>
      <c r="H1158" s="43"/>
      <c r="I1158" s="43">
        <f>I1159+I1205</f>
        <v>2694609.798845781</v>
      </c>
      <c r="J1158" s="190"/>
      <c r="K1158" s="190"/>
      <c r="L1158" s="190"/>
      <c r="M1158" s="190"/>
      <c r="N1158" s="71">
        <v>0</v>
      </c>
      <c r="O1158" s="219"/>
      <c r="Q1158" s="43"/>
      <c r="R1158" s="304">
        <f t="shared" si="129"/>
        <v>0</v>
      </c>
      <c r="S1158" s="304">
        <f t="shared" si="130"/>
        <v>0</v>
      </c>
      <c r="T1158" s="301">
        <f t="shared" si="131"/>
        <v>0</v>
      </c>
    </row>
    <row r="1159" spans="1:20" s="31" customFormat="1" outlineLevel="1" x14ac:dyDescent="0.25">
      <c r="B1159" s="193" t="s">
        <v>1552</v>
      </c>
      <c r="C1159" s="63"/>
      <c r="D1159" s="199"/>
      <c r="E1159" s="45" t="s">
        <v>358</v>
      </c>
      <c r="F1159" s="46"/>
      <c r="G1159" s="61"/>
      <c r="H1159" s="61"/>
      <c r="I1159" s="61">
        <f>SUM(I1160:I1204)</f>
        <v>2345325.860167962</v>
      </c>
      <c r="J1159" s="190"/>
      <c r="K1159" s="190"/>
      <c r="L1159" s="190"/>
      <c r="M1159" s="190"/>
      <c r="N1159" s="48">
        <v>0</v>
      </c>
      <c r="O1159" s="215"/>
      <c r="Q1159" s="61"/>
      <c r="R1159" s="304">
        <f t="shared" si="129"/>
        <v>0</v>
      </c>
      <c r="S1159" s="304">
        <f t="shared" si="130"/>
        <v>0</v>
      </c>
      <c r="T1159" s="301">
        <f t="shared" si="131"/>
        <v>0</v>
      </c>
    </row>
    <row r="1160" spans="1:20" s="31" customFormat="1" outlineLevel="1" x14ac:dyDescent="0.25">
      <c r="A1160" s="3" t="s">
        <v>53241</v>
      </c>
      <c r="B1160" s="191" t="s">
        <v>1553</v>
      </c>
      <c r="C1160" s="33" t="s">
        <v>53248</v>
      </c>
      <c r="D1160" s="306" t="s">
        <v>23430</v>
      </c>
      <c r="E1160" s="32" t="s">
        <v>53386</v>
      </c>
      <c r="F1160" s="33" t="s">
        <v>36</v>
      </c>
      <c r="G1160" s="34">
        <v>977.27761011528446</v>
      </c>
      <c r="H1160" s="34">
        <v>50.22</v>
      </c>
      <c r="I1160" s="35">
        <f t="shared" ref="I1160:I1204" si="136">G1160*H1160</f>
        <v>49078.881579989582</v>
      </c>
      <c r="J1160" s="190"/>
      <c r="K1160" s="190"/>
      <c r="L1160" s="190"/>
      <c r="M1160" s="190"/>
      <c r="N1160" s="39"/>
      <c r="O1160" s="213"/>
      <c r="Q1160" s="34">
        <v>18.07</v>
      </c>
      <c r="R1160" s="304">
        <f t="shared" si="129"/>
        <v>12.907142857142858</v>
      </c>
      <c r="S1160" s="304">
        <f t="shared" si="130"/>
        <v>13.141818181818183</v>
      </c>
      <c r="T1160" s="301">
        <f t="shared" si="131"/>
        <v>12.907142857142858</v>
      </c>
    </row>
    <row r="1161" spans="1:20" s="31" customFormat="1" outlineLevel="1" x14ac:dyDescent="0.25">
      <c r="A1161" s="3" t="s">
        <v>53241</v>
      </c>
      <c r="B1161" s="191" t="s">
        <v>1554</v>
      </c>
      <c r="C1161" s="33" t="s">
        <v>53247</v>
      </c>
      <c r="D1161" s="308" t="s">
        <v>17765</v>
      </c>
      <c r="E1161" s="32" t="s">
        <v>543</v>
      </c>
      <c r="F1161" s="33" t="s">
        <v>36</v>
      </c>
      <c r="G1161" s="34">
        <v>19592.066018042344</v>
      </c>
      <c r="H1161" s="307" t="s">
        <v>17767</v>
      </c>
      <c r="I1161" s="35">
        <f t="shared" si="136"/>
        <v>147920.09843621971</v>
      </c>
      <c r="J1161" s="190"/>
      <c r="K1161" s="190"/>
      <c r="L1161" s="190"/>
      <c r="M1161" s="190"/>
      <c r="N1161" s="39"/>
      <c r="O1161" s="213"/>
      <c r="Q1161" s="34">
        <v>3.23</v>
      </c>
      <c r="R1161" s="304">
        <f t="shared" si="129"/>
        <v>2.3071428571428574</v>
      </c>
      <c r="S1161" s="304">
        <f t="shared" si="130"/>
        <v>2.3490909090909091</v>
      </c>
      <c r="T1161" s="301">
        <f t="shared" si="131"/>
        <v>2.3071428571428574</v>
      </c>
    </row>
    <row r="1162" spans="1:20" s="31" customFormat="1" outlineLevel="1" x14ac:dyDescent="0.25">
      <c r="A1162" s="3" t="s">
        <v>53241</v>
      </c>
      <c r="B1162" s="191" t="s">
        <v>1555</v>
      </c>
      <c r="C1162" s="33" t="s">
        <v>53247</v>
      </c>
      <c r="D1162" s="308">
        <v>93382</v>
      </c>
      <c r="E1162" s="32" t="s">
        <v>544</v>
      </c>
      <c r="F1162" s="33" t="s">
        <v>36</v>
      </c>
      <c r="G1162" s="34">
        <v>4056.0171202222846</v>
      </c>
      <c r="H1162" s="307" t="s">
        <v>18035</v>
      </c>
      <c r="I1162" s="35">
        <f t="shared" si="136"/>
        <v>123059.55942754411</v>
      </c>
      <c r="J1162" s="190"/>
      <c r="K1162" s="190"/>
      <c r="L1162" s="190"/>
      <c r="M1162" s="190"/>
      <c r="N1162" s="39"/>
      <c r="O1162" s="213"/>
      <c r="Q1162" s="34">
        <v>7.41</v>
      </c>
      <c r="R1162" s="304">
        <f t="shared" si="129"/>
        <v>5.2928571428571436</v>
      </c>
      <c r="S1162" s="304">
        <f t="shared" si="130"/>
        <v>5.3890909090909096</v>
      </c>
      <c r="T1162" s="301">
        <f t="shared" si="131"/>
        <v>5.2928571428571436</v>
      </c>
    </row>
    <row r="1163" spans="1:20" s="31" customFormat="1" outlineLevel="1" x14ac:dyDescent="0.25">
      <c r="A1163" s="3" t="s">
        <v>53241</v>
      </c>
      <c r="B1163" s="191" t="s">
        <v>1556</v>
      </c>
      <c r="C1163" s="33" t="s">
        <v>53248</v>
      </c>
      <c r="D1163" s="306" t="s">
        <v>23797</v>
      </c>
      <c r="E1163" s="32" t="s">
        <v>53387</v>
      </c>
      <c r="F1163" s="33" t="s">
        <v>36</v>
      </c>
      <c r="G1163" s="34">
        <v>1102.98</v>
      </c>
      <c r="H1163" s="307">
        <v>9.75</v>
      </c>
      <c r="I1163" s="35">
        <f t="shared" si="136"/>
        <v>10754.055</v>
      </c>
      <c r="J1163" s="190"/>
      <c r="K1163" s="190"/>
      <c r="L1163" s="190"/>
      <c r="M1163" s="190"/>
      <c r="N1163" s="39"/>
      <c r="O1163" s="213"/>
      <c r="Q1163" s="34">
        <v>22.57</v>
      </c>
      <c r="R1163" s="304">
        <f t="shared" si="129"/>
        <v>16.121428571428574</v>
      </c>
      <c r="S1163" s="304">
        <f t="shared" si="130"/>
        <v>16.414545454545454</v>
      </c>
      <c r="T1163" s="301">
        <f t="shared" si="131"/>
        <v>16.121428571428574</v>
      </c>
    </row>
    <row r="1164" spans="1:20" s="31" customFormat="1" outlineLevel="1" x14ac:dyDescent="0.25">
      <c r="A1164" s="3" t="s">
        <v>53241</v>
      </c>
      <c r="B1164" s="191" t="s">
        <v>1557</v>
      </c>
      <c r="C1164" s="33" t="s">
        <v>53246</v>
      </c>
      <c r="D1164" s="306" t="s">
        <v>53245</v>
      </c>
      <c r="E1164" s="32" t="s">
        <v>545</v>
      </c>
      <c r="F1164" s="33" t="s">
        <v>77</v>
      </c>
      <c r="G1164" s="34">
        <v>15.657</v>
      </c>
      <c r="H1164" s="34">
        <v>5300</v>
      </c>
      <c r="I1164" s="35">
        <f t="shared" si="136"/>
        <v>82982.100000000006</v>
      </c>
      <c r="J1164" s="190"/>
      <c r="K1164" s="190"/>
      <c r="L1164" s="190"/>
      <c r="M1164" s="190"/>
      <c r="N1164" s="39"/>
      <c r="O1164" s="213"/>
      <c r="Q1164" s="34">
        <v>1660.74</v>
      </c>
      <c r="R1164" s="304">
        <f t="shared" si="129"/>
        <v>1186.2428571428572</v>
      </c>
      <c r="S1164" s="304">
        <f t="shared" si="130"/>
        <v>1207.810909090909</v>
      </c>
      <c r="T1164" s="301">
        <f t="shared" si="131"/>
        <v>1186.2428571428572</v>
      </c>
    </row>
    <row r="1165" spans="1:20" s="31" customFormat="1" outlineLevel="1" x14ac:dyDescent="0.25">
      <c r="A1165" s="3" t="s">
        <v>53241</v>
      </c>
      <c r="B1165" s="191" t="s">
        <v>1558</v>
      </c>
      <c r="C1165" s="33" t="s">
        <v>53246</v>
      </c>
      <c r="D1165" s="306">
        <v>1107890</v>
      </c>
      <c r="E1165" s="32" t="s">
        <v>53388</v>
      </c>
      <c r="F1165" s="33" t="s">
        <v>36</v>
      </c>
      <c r="G1165" s="34">
        <v>214.39548319637083</v>
      </c>
      <c r="H1165" s="34">
        <v>419.35</v>
      </c>
      <c r="I1165" s="35">
        <f t="shared" si="136"/>
        <v>89906.745878398113</v>
      </c>
      <c r="J1165" s="190"/>
      <c r="K1165" s="190"/>
      <c r="L1165" s="190"/>
      <c r="M1165" s="190"/>
      <c r="N1165" s="39"/>
      <c r="O1165" s="213"/>
      <c r="Q1165" s="34">
        <v>236.36</v>
      </c>
      <c r="R1165" s="304">
        <f t="shared" ref="R1165:R1226" si="137">Q1165/($R$16+1)</f>
        <v>168.82857142857145</v>
      </c>
      <c r="S1165" s="304">
        <f t="shared" ref="S1165:S1228" si="138">Q1165/($S$16+1)</f>
        <v>171.89818181818183</v>
      </c>
      <c r="T1165" s="301">
        <f t="shared" ref="T1165:T1226" si="139">IF(A1165="S",R1165,S1165)</f>
        <v>168.82857142857145</v>
      </c>
    </row>
    <row r="1166" spans="1:20" s="31" customFormat="1" outlineLevel="1" x14ac:dyDescent="0.25">
      <c r="A1166" s="3" t="s">
        <v>53241</v>
      </c>
      <c r="B1166" s="191" t="s">
        <v>1559</v>
      </c>
      <c r="C1166" s="33" t="s">
        <v>53246</v>
      </c>
      <c r="D1166" s="306" t="s">
        <v>53389</v>
      </c>
      <c r="E1166" s="32" t="s">
        <v>53390</v>
      </c>
      <c r="F1166" s="33" t="s">
        <v>36</v>
      </c>
      <c r="G1166" s="34">
        <v>100.68099999999981</v>
      </c>
      <c r="H1166" s="34">
        <v>514.17999999999995</v>
      </c>
      <c r="I1166" s="35">
        <f t="shared" si="136"/>
        <v>51768.156579999901</v>
      </c>
      <c r="J1166" s="190"/>
      <c r="K1166" s="190"/>
      <c r="L1166" s="190"/>
      <c r="M1166" s="190"/>
      <c r="N1166" s="39"/>
      <c r="O1166" s="213"/>
      <c r="Q1166" s="34">
        <v>284.41000000000003</v>
      </c>
      <c r="R1166" s="304">
        <f t="shared" si="137"/>
        <v>203.15000000000003</v>
      </c>
      <c r="S1166" s="304">
        <f t="shared" si="138"/>
        <v>206.84363636363639</v>
      </c>
      <c r="T1166" s="301">
        <f t="shared" si="139"/>
        <v>203.15000000000003</v>
      </c>
    </row>
    <row r="1167" spans="1:20" s="31" customFormat="1" outlineLevel="1" x14ac:dyDescent="0.25">
      <c r="A1167" s="3" t="s">
        <v>53241</v>
      </c>
      <c r="B1167" s="191" t="s">
        <v>1560</v>
      </c>
      <c r="C1167" s="33" t="s">
        <v>53247</v>
      </c>
      <c r="D1167" s="306" t="s">
        <v>8200</v>
      </c>
      <c r="E1167" s="32" t="s">
        <v>53391</v>
      </c>
      <c r="F1167" s="33" t="s">
        <v>56</v>
      </c>
      <c r="G1167" s="34">
        <v>1506.4685499999996</v>
      </c>
      <c r="H1167" s="307" t="s">
        <v>8202</v>
      </c>
      <c r="I1167" s="35">
        <f t="shared" si="136"/>
        <v>81289.042957999976</v>
      </c>
      <c r="J1167" s="190"/>
      <c r="K1167" s="190"/>
      <c r="L1167" s="190"/>
      <c r="M1167" s="190"/>
      <c r="N1167" s="39"/>
      <c r="O1167" s="213"/>
      <c r="Q1167" s="34">
        <v>53.52</v>
      </c>
      <c r="R1167" s="304">
        <f t="shared" si="137"/>
        <v>38.228571428571435</v>
      </c>
      <c r="S1167" s="304">
        <f t="shared" si="138"/>
        <v>38.923636363636369</v>
      </c>
      <c r="T1167" s="301">
        <f t="shared" si="139"/>
        <v>38.228571428571435</v>
      </c>
    </row>
    <row r="1168" spans="1:20" s="31" customFormat="1" outlineLevel="1" x14ac:dyDescent="0.25">
      <c r="A1168" s="3" t="s">
        <v>53241</v>
      </c>
      <c r="B1168" s="191" t="s">
        <v>53392</v>
      </c>
      <c r="C1168" s="33" t="s">
        <v>53247</v>
      </c>
      <c r="D1168" s="306" t="s">
        <v>8905</v>
      </c>
      <c r="E1168" s="32" t="s">
        <v>53393</v>
      </c>
      <c r="F1168" s="33" t="s">
        <v>53394</v>
      </c>
      <c r="G1168" s="34">
        <v>12299.05621956008</v>
      </c>
      <c r="H1168" s="307" t="s">
        <v>8881</v>
      </c>
      <c r="I1168" s="35">
        <f t="shared" si="136"/>
        <v>160010.72141647662</v>
      </c>
      <c r="J1168" s="190"/>
      <c r="K1168" s="190"/>
      <c r="L1168" s="190"/>
      <c r="M1168" s="190"/>
      <c r="N1168" s="39"/>
      <c r="O1168" s="213"/>
      <c r="Q1168" s="34">
        <v>3.87</v>
      </c>
      <c r="R1168" s="304">
        <f t="shared" si="137"/>
        <v>2.7642857142857147</v>
      </c>
      <c r="S1168" s="304">
        <f t="shared" si="138"/>
        <v>2.8145454545454545</v>
      </c>
      <c r="T1168" s="301">
        <f t="shared" si="139"/>
        <v>2.7642857142857147</v>
      </c>
    </row>
    <row r="1169" spans="1:20" s="31" customFormat="1" outlineLevel="1" x14ac:dyDescent="0.25">
      <c r="A1169" s="3" t="s">
        <v>53241</v>
      </c>
      <c r="B1169" s="191" t="s">
        <v>53395</v>
      </c>
      <c r="C1169" s="33" t="s">
        <v>53246</v>
      </c>
      <c r="D1169" s="306" t="s">
        <v>53250</v>
      </c>
      <c r="E1169" s="32" t="s">
        <v>53396</v>
      </c>
      <c r="F1169" s="33" t="s">
        <v>36</v>
      </c>
      <c r="G1169" s="34">
        <v>84.140000000000327</v>
      </c>
      <c r="H1169" s="34">
        <v>386.78</v>
      </c>
      <c r="I1169" s="35">
        <f t="shared" si="136"/>
        <v>32543.669200000124</v>
      </c>
      <c r="J1169" s="190"/>
      <c r="K1169" s="190"/>
      <c r="L1169" s="190"/>
      <c r="M1169" s="190"/>
      <c r="N1169" s="39"/>
      <c r="O1169" s="213"/>
      <c r="Q1169" s="34">
        <v>176.64</v>
      </c>
      <c r="R1169" s="304">
        <f t="shared" si="137"/>
        <v>126.17142857142856</v>
      </c>
      <c r="S1169" s="304">
        <f t="shared" si="138"/>
        <v>128.46545454545455</v>
      </c>
      <c r="T1169" s="301">
        <f t="shared" si="139"/>
        <v>126.17142857142856</v>
      </c>
    </row>
    <row r="1170" spans="1:20" s="31" customFormat="1" outlineLevel="1" x14ac:dyDescent="0.25">
      <c r="A1170" s="3" t="s">
        <v>53241</v>
      </c>
      <c r="B1170" s="191" t="s">
        <v>53397</v>
      </c>
      <c r="C1170" s="33" t="s">
        <v>53247</v>
      </c>
      <c r="D1170" s="306" t="s">
        <v>18106</v>
      </c>
      <c r="E1170" s="32" t="s">
        <v>53398</v>
      </c>
      <c r="F1170" s="33" t="s">
        <v>56</v>
      </c>
      <c r="G1170" s="34">
        <v>1046.35752</v>
      </c>
      <c r="H1170" s="307" t="s">
        <v>18108</v>
      </c>
      <c r="I1170" s="35">
        <f t="shared" si="136"/>
        <v>87349.925769600013</v>
      </c>
      <c r="J1170" s="190"/>
      <c r="K1170" s="190"/>
      <c r="L1170" s="190"/>
      <c r="M1170" s="190"/>
      <c r="N1170" s="39"/>
      <c r="O1170" s="213"/>
      <c r="Q1170" s="34">
        <v>32.79</v>
      </c>
      <c r="R1170" s="304">
        <f t="shared" si="137"/>
        <v>23.421428571428571</v>
      </c>
      <c r="S1170" s="304">
        <f t="shared" si="138"/>
        <v>23.847272727272728</v>
      </c>
      <c r="T1170" s="301">
        <f t="shared" si="139"/>
        <v>23.421428571428571</v>
      </c>
    </row>
    <row r="1171" spans="1:20" s="31" customFormat="1" outlineLevel="1" x14ac:dyDescent="0.25">
      <c r="A1171" s="3" t="s">
        <v>53241</v>
      </c>
      <c r="B1171" s="191" t="s">
        <v>53399</v>
      </c>
      <c r="C1171" s="33" t="s">
        <v>53243</v>
      </c>
      <c r="D1171" s="197"/>
      <c r="E1171" s="32" t="s">
        <v>53400</v>
      </c>
      <c r="F1171" s="67" t="s">
        <v>43</v>
      </c>
      <c r="G1171" s="34">
        <v>222</v>
      </c>
      <c r="H1171" s="34">
        <f t="shared" ref="H1171:H1192" si="140">T1171+(T1171*O1171)</f>
        <v>3196.6697100000001</v>
      </c>
      <c r="I1171" s="35">
        <f t="shared" si="136"/>
        <v>709660.67561999999</v>
      </c>
      <c r="J1171" s="190"/>
      <c r="K1171" s="190"/>
      <c r="L1171" s="190"/>
      <c r="M1171" s="190"/>
      <c r="N1171" s="39" t="s">
        <v>0</v>
      </c>
      <c r="O1171" s="213">
        <f>VLOOKUP(N1171,'Reajuste Atual'!$L$19:$M$25,2,FALSE)</f>
        <v>3.1053999999999999</v>
      </c>
      <c r="Q1171" s="34">
        <v>1090.1099999999999</v>
      </c>
      <c r="R1171" s="304">
        <f t="shared" si="137"/>
        <v>778.65</v>
      </c>
      <c r="S1171" s="304">
        <f t="shared" si="138"/>
        <v>792.80727272727268</v>
      </c>
      <c r="T1171" s="301">
        <f t="shared" si="139"/>
        <v>778.65</v>
      </c>
    </row>
    <row r="1172" spans="1:20" s="31" customFormat="1" outlineLevel="1" x14ac:dyDescent="0.25">
      <c r="A1172" s="3" t="s">
        <v>53241</v>
      </c>
      <c r="B1172" s="191" t="s">
        <v>53401</v>
      </c>
      <c r="C1172" s="33" t="s">
        <v>53243</v>
      </c>
      <c r="D1172" s="197"/>
      <c r="E1172" s="32" t="s">
        <v>53402</v>
      </c>
      <c r="F1172" s="67" t="s">
        <v>43</v>
      </c>
      <c r="G1172" s="34">
        <v>36</v>
      </c>
      <c r="H1172" s="34">
        <f t="shared" si="140"/>
        <v>4504.4742042857142</v>
      </c>
      <c r="I1172" s="35">
        <f t="shared" si="136"/>
        <v>162161.0713542857</v>
      </c>
      <c r="J1172" s="190"/>
      <c r="K1172" s="190"/>
      <c r="L1172" s="190"/>
      <c r="M1172" s="190"/>
      <c r="N1172" s="39" t="s">
        <v>0</v>
      </c>
      <c r="O1172" s="213">
        <f>VLOOKUP(N1172,'Reajuste Atual'!$L$19:$M$25,2,FALSE)</f>
        <v>3.1053999999999999</v>
      </c>
      <c r="Q1172" s="34">
        <v>1536.09</v>
      </c>
      <c r="R1172" s="304">
        <f t="shared" si="137"/>
        <v>1097.2071428571428</v>
      </c>
      <c r="S1172" s="304">
        <f t="shared" si="138"/>
        <v>1117.1563636363635</v>
      </c>
      <c r="T1172" s="301">
        <f t="shared" si="139"/>
        <v>1097.2071428571428</v>
      </c>
    </row>
    <row r="1173" spans="1:20" s="31" customFormat="1" outlineLevel="1" x14ac:dyDescent="0.25">
      <c r="A1173" s="3" t="s">
        <v>53241</v>
      </c>
      <c r="B1173" s="191" t="s">
        <v>53403</v>
      </c>
      <c r="C1173" s="33" t="s">
        <v>53243</v>
      </c>
      <c r="D1173" s="197"/>
      <c r="E1173" s="32" t="s">
        <v>53404</v>
      </c>
      <c r="F1173" s="67" t="s">
        <v>43</v>
      </c>
      <c r="G1173" s="34">
        <v>13</v>
      </c>
      <c r="H1173" s="34">
        <f t="shared" si="140"/>
        <v>4872.9338542857149</v>
      </c>
      <c r="I1173" s="35">
        <f t="shared" si="136"/>
        <v>63348.140105714294</v>
      </c>
      <c r="J1173" s="190"/>
      <c r="K1173" s="190"/>
      <c r="L1173" s="190"/>
      <c r="M1173" s="190"/>
      <c r="N1173" s="39" t="s">
        <v>0</v>
      </c>
      <c r="O1173" s="213">
        <f>VLOOKUP(N1173,'Reajuste Atual'!$L$19:$M$25,2,FALSE)</f>
        <v>3.1053999999999999</v>
      </c>
      <c r="Q1173" s="34">
        <v>1661.74</v>
      </c>
      <c r="R1173" s="304">
        <f t="shared" si="137"/>
        <v>1186.957142857143</v>
      </c>
      <c r="S1173" s="304">
        <f t="shared" si="138"/>
        <v>1208.5381818181818</v>
      </c>
      <c r="T1173" s="301">
        <f t="shared" si="139"/>
        <v>1186.957142857143</v>
      </c>
    </row>
    <row r="1174" spans="1:20" s="31" customFormat="1" outlineLevel="1" x14ac:dyDescent="0.25">
      <c r="A1174" s="3" t="s">
        <v>53241</v>
      </c>
      <c r="B1174" s="191" t="s">
        <v>53405</v>
      </c>
      <c r="C1174" s="33" t="s">
        <v>53243</v>
      </c>
      <c r="D1174" s="197"/>
      <c r="E1174" s="32" t="s">
        <v>53406</v>
      </c>
      <c r="F1174" s="33" t="s">
        <v>83</v>
      </c>
      <c r="G1174" s="34">
        <v>2340</v>
      </c>
      <c r="H1174" s="34">
        <f t="shared" si="140"/>
        <v>6.9498557142857154</v>
      </c>
      <c r="I1174" s="35">
        <f t="shared" si="136"/>
        <v>16262.662371428574</v>
      </c>
      <c r="J1174" s="190"/>
      <c r="K1174" s="190"/>
      <c r="L1174" s="190"/>
      <c r="M1174" s="190"/>
      <c r="N1174" s="39" t="s">
        <v>0</v>
      </c>
      <c r="O1174" s="213">
        <f>VLOOKUP(N1174,'Reajuste Atual'!$L$19:$M$25,2,FALSE)</f>
        <v>3.1053999999999999</v>
      </c>
      <c r="Q1174" s="34">
        <v>2.37</v>
      </c>
      <c r="R1174" s="304">
        <f t="shared" si="137"/>
        <v>1.6928571428571431</v>
      </c>
      <c r="S1174" s="304">
        <f t="shared" si="138"/>
        <v>1.7236363636363636</v>
      </c>
      <c r="T1174" s="301">
        <f t="shared" si="139"/>
        <v>1.6928571428571431</v>
      </c>
    </row>
    <row r="1175" spans="1:20" s="31" customFormat="1" outlineLevel="1" x14ac:dyDescent="0.25">
      <c r="A1175" s="3" t="s">
        <v>53241</v>
      </c>
      <c r="B1175" s="191" t="s">
        <v>53407</v>
      </c>
      <c r="C1175" s="33" t="s">
        <v>53243</v>
      </c>
      <c r="D1175" s="197"/>
      <c r="E1175" s="32" t="s">
        <v>53408</v>
      </c>
      <c r="F1175" s="33" t="s">
        <v>83</v>
      </c>
      <c r="G1175" s="34">
        <v>296</v>
      </c>
      <c r="H1175" s="34">
        <f t="shared" si="140"/>
        <v>7.7416114285714297</v>
      </c>
      <c r="I1175" s="35">
        <f t="shared" si="136"/>
        <v>2291.5169828571434</v>
      </c>
      <c r="J1175" s="190"/>
      <c r="K1175" s="190"/>
      <c r="L1175" s="190"/>
      <c r="M1175" s="190"/>
      <c r="N1175" s="39" t="s">
        <v>0</v>
      </c>
      <c r="O1175" s="213">
        <f>VLOOKUP(N1175,'Reajuste Atual'!$L$19:$M$25,2,FALSE)</f>
        <v>3.1053999999999999</v>
      </c>
      <c r="Q1175" s="225">
        <v>2.64</v>
      </c>
      <c r="R1175" s="304">
        <f t="shared" si="137"/>
        <v>1.8857142857142859</v>
      </c>
      <c r="S1175" s="304">
        <f t="shared" si="138"/>
        <v>1.9200000000000002</v>
      </c>
      <c r="T1175" s="301">
        <f t="shared" si="139"/>
        <v>1.8857142857142859</v>
      </c>
    </row>
    <row r="1176" spans="1:20" s="31" customFormat="1" outlineLevel="1" x14ac:dyDescent="0.25">
      <c r="A1176" s="3" t="s">
        <v>53241</v>
      </c>
      <c r="B1176" s="191" t="s">
        <v>53409</v>
      </c>
      <c r="C1176" s="33" t="s">
        <v>53243</v>
      </c>
      <c r="D1176" s="197"/>
      <c r="E1176" s="32" t="s">
        <v>53410</v>
      </c>
      <c r="F1176" s="33" t="s">
        <v>83</v>
      </c>
      <c r="G1176" s="34">
        <v>493.34999999999945</v>
      </c>
      <c r="H1176" s="34">
        <f t="shared" si="140"/>
        <v>15.512547142857144</v>
      </c>
      <c r="I1176" s="35">
        <f t="shared" si="136"/>
        <v>7653.115132928564</v>
      </c>
      <c r="J1176" s="190"/>
      <c r="K1176" s="190"/>
      <c r="L1176" s="190"/>
      <c r="M1176" s="190"/>
      <c r="N1176" s="39" t="s">
        <v>0</v>
      </c>
      <c r="O1176" s="213">
        <f>VLOOKUP(N1176,'Reajuste Atual'!$L$19:$M$25,2,FALSE)</f>
        <v>3.1053999999999999</v>
      </c>
      <c r="Q1176" s="225">
        <v>5.29</v>
      </c>
      <c r="R1176" s="304">
        <f t="shared" si="137"/>
        <v>3.7785714285714289</v>
      </c>
      <c r="S1176" s="304">
        <f t="shared" si="138"/>
        <v>3.8472727272727272</v>
      </c>
      <c r="T1176" s="301">
        <f t="shared" si="139"/>
        <v>3.7785714285714289</v>
      </c>
    </row>
    <row r="1177" spans="1:20" s="31" customFormat="1" outlineLevel="1" x14ac:dyDescent="0.25">
      <c r="A1177" s="3" t="s">
        <v>53241</v>
      </c>
      <c r="B1177" s="191" t="s">
        <v>53411</v>
      </c>
      <c r="C1177" s="33" t="s">
        <v>53243</v>
      </c>
      <c r="D1177" s="197"/>
      <c r="E1177" s="32" t="s">
        <v>53412</v>
      </c>
      <c r="F1177" s="33" t="s">
        <v>83</v>
      </c>
      <c r="G1177" s="34">
        <v>871.04000000000087</v>
      </c>
      <c r="H1177" s="34">
        <f t="shared" si="140"/>
        <v>17.858490000000003</v>
      </c>
      <c r="I1177" s="35">
        <f t="shared" si="136"/>
        <v>15555.459129600018</v>
      </c>
      <c r="J1177" s="190"/>
      <c r="K1177" s="190"/>
      <c r="L1177" s="190"/>
      <c r="M1177" s="190"/>
      <c r="N1177" s="39" t="s">
        <v>0</v>
      </c>
      <c r="O1177" s="213">
        <f>VLOOKUP(N1177,'Reajuste Atual'!$L$19:$M$25,2,FALSE)</f>
        <v>3.1053999999999999</v>
      </c>
      <c r="Q1177" s="225">
        <v>6.09</v>
      </c>
      <c r="R1177" s="304">
        <f t="shared" si="137"/>
        <v>4.3500000000000005</v>
      </c>
      <c r="S1177" s="304">
        <f t="shared" si="138"/>
        <v>4.4290909090909087</v>
      </c>
      <c r="T1177" s="301">
        <f t="shared" si="139"/>
        <v>4.3500000000000005</v>
      </c>
    </row>
    <row r="1178" spans="1:20" s="31" customFormat="1" outlineLevel="1" x14ac:dyDescent="0.25">
      <c r="A1178" s="3" t="s">
        <v>53241</v>
      </c>
      <c r="B1178" s="191" t="s">
        <v>53413</v>
      </c>
      <c r="C1178" s="33" t="s">
        <v>53243</v>
      </c>
      <c r="D1178" s="197"/>
      <c r="E1178" s="32" t="s">
        <v>53414</v>
      </c>
      <c r="F1178" s="33" t="s">
        <v>83</v>
      </c>
      <c r="G1178" s="34">
        <v>215.96999999999844</v>
      </c>
      <c r="H1178" s="34">
        <f t="shared" si="140"/>
        <v>20.937540000000002</v>
      </c>
      <c r="I1178" s="35">
        <f t="shared" si="136"/>
        <v>4521.880513799968</v>
      </c>
      <c r="J1178" s="190"/>
      <c r="K1178" s="190"/>
      <c r="L1178" s="190"/>
      <c r="M1178" s="190"/>
      <c r="N1178" s="39" t="s">
        <v>0</v>
      </c>
      <c r="O1178" s="213">
        <f>VLOOKUP(N1178,'Reajuste Atual'!$L$19:$M$25,2,FALSE)</f>
        <v>3.1053999999999999</v>
      </c>
      <c r="Q1178" s="225">
        <v>7.14</v>
      </c>
      <c r="R1178" s="304">
        <f t="shared" si="137"/>
        <v>5.1000000000000005</v>
      </c>
      <c r="S1178" s="304">
        <f t="shared" si="138"/>
        <v>5.1927272727272724</v>
      </c>
      <c r="T1178" s="301">
        <f t="shared" si="139"/>
        <v>5.1000000000000005</v>
      </c>
    </row>
    <row r="1179" spans="1:20" s="31" customFormat="1" outlineLevel="1" x14ac:dyDescent="0.25">
      <c r="A1179" s="3" t="s">
        <v>53241</v>
      </c>
      <c r="B1179" s="191" t="s">
        <v>53415</v>
      </c>
      <c r="C1179" s="33" t="s">
        <v>53243</v>
      </c>
      <c r="D1179" s="197"/>
      <c r="E1179" s="32" t="s">
        <v>53416</v>
      </c>
      <c r="F1179" s="33" t="s">
        <v>83</v>
      </c>
      <c r="G1179" s="34">
        <v>249.43999999999915</v>
      </c>
      <c r="H1179" s="34">
        <f t="shared" si="140"/>
        <v>22.521051428571425</v>
      </c>
      <c r="I1179" s="35">
        <f t="shared" si="136"/>
        <v>5617.6510683428369</v>
      </c>
      <c r="J1179" s="190"/>
      <c r="K1179" s="190"/>
      <c r="L1179" s="190"/>
      <c r="M1179" s="190"/>
      <c r="N1179" s="39" t="s">
        <v>0</v>
      </c>
      <c r="O1179" s="213">
        <f>VLOOKUP(N1179,'Reajuste Atual'!$L$19:$M$25,2,FALSE)</f>
        <v>3.1053999999999999</v>
      </c>
      <c r="Q1179" s="225">
        <v>7.68</v>
      </c>
      <c r="R1179" s="304">
        <f t="shared" si="137"/>
        <v>5.4857142857142858</v>
      </c>
      <c r="S1179" s="304">
        <f t="shared" si="138"/>
        <v>5.585454545454545</v>
      </c>
      <c r="T1179" s="301">
        <f t="shared" si="139"/>
        <v>5.4857142857142858</v>
      </c>
    </row>
    <row r="1180" spans="1:20" s="31" customFormat="1" outlineLevel="1" x14ac:dyDescent="0.25">
      <c r="A1180" s="3" t="s">
        <v>53241</v>
      </c>
      <c r="B1180" s="191" t="s">
        <v>53417</v>
      </c>
      <c r="C1180" s="33" t="s">
        <v>53243</v>
      </c>
      <c r="D1180" s="197"/>
      <c r="E1180" s="32" t="s">
        <v>53418</v>
      </c>
      <c r="F1180" s="33" t="s">
        <v>83</v>
      </c>
      <c r="G1180" s="34">
        <v>394.52999999999975</v>
      </c>
      <c r="H1180" s="34">
        <f t="shared" si="140"/>
        <v>23.811319999999998</v>
      </c>
      <c r="I1180" s="35">
        <f t="shared" si="136"/>
        <v>9394.2800795999938</v>
      </c>
      <c r="J1180" s="190"/>
      <c r="K1180" s="190"/>
      <c r="L1180" s="190"/>
      <c r="M1180" s="190"/>
      <c r="N1180" s="39" t="s">
        <v>0</v>
      </c>
      <c r="O1180" s="213">
        <f>VLOOKUP(N1180,'Reajuste Atual'!$L$19:$M$25,2,FALSE)</f>
        <v>3.1053999999999999</v>
      </c>
      <c r="Q1180" s="225">
        <v>8.1199999999999992</v>
      </c>
      <c r="R1180" s="304">
        <f t="shared" si="137"/>
        <v>5.8</v>
      </c>
      <c r="S1180" s="304">
        <f t="shared" si="138"/>
        <v>5.9054545454545453</v>
      </c>
      <c r="T1180" s="301">
        <f t="shared" si="139"/>
        <v>5.8</v>
      </c>
    </row>
    <row r="1181" spans="1:20" s="31" customFormat="1" outlineLevel="1" x14ac:dyDescent="0.25">
      <c r="A1181" s="3" t="s">
        <v>53241</v>
      </c>
      <c r="B1181" s="191" t="s">
        <v>53419</v>
      </c>
      <c r="C1181" s="33" t="s">
        <v>53243</v>
      </c>
      <c r="D1181" s="197"/>
      <c r="E1181" s="32" t="s">
        <v>546</v>
      </c>
      <c r="F1181" s="33" t="s">
        <v>83</v>
      </c>
      <c r="G1181" s="34">
        <v>601.09999999999991</v>
      </c>
      <c r="H1181" s="34">
        <f t="shared" si="140"/>
        <v>31.05441857142857</v>
      </c>
      <c r="I1181" s="35">
        <f t="shared" si="136"/>
        <v>18666.811003285711</v>
      </c>
      <c r="J1181" s="190"/>
      <c r="K1181" s="190"/>
      <c r="L1181" s="190"/>
      <c r="M1181" s="190"/>
      <c r="N1181" s="39" t="s">
        <v>0</v>
      </c>
      <c r="O1181" s="213">
        <f>VLOOKUP(N1181,'Reajuste Atual'!$L$19:$M$25,2,FALSE)</f>
        <v>3.1053999999999999</v>
      </c>
      <c r="Q1181" s="225">
        <v>10.59</v>
      </c>
      <c r="R1181" s="304">
        <f t="shared" si="137"/>
        <v>7.5642857142857149</v>
      </c>
      <c r="S1181" s="304">
        <f t="shared" si="138"/>
        <v>7.7018181818181821</v>
      </c>
      <c r="T1181" s="301">
        <f t="shared" si="139"/>
        <v>7.5642857142857149</v>
      </c>
    </row>
    <row r="1182" spans="1:20" s="31" customFormat="1" outlineLevel="1" x14ac:dyDescent="0.25">
      <c r="A1182" s="3" t="s">
        <v>53241</v>
      </c>
      <c r="B1182" s="191" t="s">
        <v>53420</v>
      </c>
      <c r="C1182" s="33" t="s">
        <v>53243</v>
      </c>
      <c r="D1182" s="197"/>
      <c r="E1182" s="32" t="s">
        <v>53421</v>
      </c>
      <c r="F1182" s="33" t="s">
        <v>83</v>
      </c>
      <c r="G1182" s="34">
        <v>285.2800000000002</v>
      </c>
      <c r="H1182" s="34">
        <f t="shared" si="140"/>
        <v>37.007248571428569</v>
      </c>
      <c r="I1182" s="35">
        <f t="shared" si="136"/>
        <v>10557.42787245715</v>
      </c>
      <c r="J1182" s="190"/>
      <c r="K1182" s="190"/>
      <c r="L1182" s="190"/>
      <c r="M1182" s="190"/>
      <c r="N1182" s="39" t="s">
        <v>0</v>
      </c>
      <c r="O1182" s="213">
        <f>VLOOKUP(N1182,'Reajuste Atual'!$L$19:$M$25,2,FALSE)</f>
        <v>3.1053999999999999</v>
      </c>
      <c r="Q1182" s="225">
        <v>12.62</v>
      </c>
      <c r="R1182" s="304">
        <f t="shared" si="137"/>
        <v>9.0142857142857142</v>
      </c>
      <c r="S1182" s="304">
        <f t="shared" si="138"/>
        <v>9.1781818181818178</v>
      </c>
      <c r="T1182" s="301">
        <f t="shared" si="139"/>
        <v>9.0142857142857142</v>
      </c>
    </row>
    <row r="1183" spans="1:20" s="31" customFormat="1" outlineLevel="1" x14ac:dyDescent="0.25">
      <c r="A1183" s="3" t="s">
        <v>53241</v>
      </c>
      <c r="B1183" s="191" t="s">
        <v>53422</v>
      </c>
      <c r="C1183" s="33" t="s">
        <v>53243</v>
      </c>
      <c r="D1183" s="197"/>
      <c r="E1183" s="32" t="s">
        <v>53423</v>
      </c>
      <c r="F1183" s="33" t="s">
        <v>83</v>
      </c>
      <c r="G1183" s="34">
        <v>312.32999999999947</v>
      </c>
      <c r="H1183" s="34">
        <f t="shared" si="140"/>
        <v>39.851704285714284</v>
      </c>
      <c r="I1183" s="35">
        <f t="shared" si="136"/>
        <v>12446.882799557121</v>
      </c>
      <c r="J1183" s="190"/>
      <c r="K1183" s="190"/>
      <c r="L1183" s="190"/>
      <c r="M1183" s="190"/>
      <c r="N1183" s="39" t="s">
        <v>0</v>
      </c>
      <c r="O1183" s="213">
        <f>VLOOKUP(N1183,'Reajuste Atual'!$L$19:$M$25,2,FALSE)</f>
        <v>3.1053999999999999</v>
      </c>
      <c r="Q1183" s="225">
        <v>13.59</v>
      </c>
      <c r="R1183" s="304">
        <f t="shared" si="137"/>
        <v>9.7071428571428573</v>
      </c>
      <c r="S1183" s="304">
        <f t="shared" si="138"/>
        <v>9.8836363636363629</v>
      </c>
      <c r="T1183" s="301">
        <f t="shared" si="139"/>
        <v>9.7071428571428573</v>
      </c>
    </row>
    <row r="1184" spans="1:20" s="31" customFormat="1" outlineLevel="1" x14ac:dyDescent="0.25">
      <c r="A1184" s="3" t="s">
        <v>53241</v>
      </c>
      <c r="B1184" s="191" t="s">
        <v>53424</v>
      </c>
      <c r="C1184" s="33" t="s">
        <v>53243</v>
      </c>
      <c r="D1184" s="197"/>
      <c r="E1184" s="32" t="s">
        <v>547</v>
      </c>
      <c r="F1184" s="33" t="s">
        <v>83</v>
      </c>
      <c r="G1184" s="34">
        <v>404.72000000000162</v>
      </c>
      <c r="H1184" s="34">
        <f t="shared" si="140"/>
        <v>44.426292857142869</v>
      </c>
      <c r="I1184" s="35">
        <f t="shared" si="136"/>
        <v>17980.209245142934</v>
      </c>
      <c r="J1184" s="190"/>
      <c r="K1184" s="190"/>
      <c r="L1184" s="190"/>
      <c r="M1184" s="190"/>
      <c r="N1184" s="39" t="s">
        <v>0</v>
      </c>
      <c r="O1184" s="213">
        <f>VLOOKUP(N1184,'Reajuste Atual'!$L$19:$M$25,2,FALSE)</f>
        <v>3.1053999999999999</v>
      </c>
      <c r="Q1184" s="225">
        <v>15.15</v>
      </c>
      <c r="R1184" s="304">
        <f t="shared" si="137"/>
        <v>10.821428571428573</v>
      </c>
      <c r="S1184" s="304">
        <f t="shared" si="138"/>
        <v>11.018181818181818</v>
      </c>
      <c r="T1184" s="301">
        <f t="shared" si="139"/>
        <v>10.821428571428573</v>
      </c>
    </row>
    <row r="1185" spans="1:20" s="31" customFormat="1" outlineLevel="1" x14ac:dyDescent="0.25">
      <c r="A1185" s="3" t="s">
        <v>53241</v>
      </c>
      <c r="B1185" s="191" t="s">
        <v>53425</v>
      </c>
      <c r="C1185" s="33" t="s">
        <v>53243</v>
      </c>
      <c r="D1185" s="197"/>
      <c r="E1185" s="32" t="s">
        <v>53426</v>
      </c>
      <c r="F1185" s="33" t="s">
        <v>83</v>
      </c>
      <c r="G1185" s="34">
        <v>352.84000000000015</v>
      </c>
      <c r="H1185" s="34">
        <f t="shared" si="140"/>
        <v>51.728040000000007</v>
      </c>
      <c r="I1185" s="35">
        <f t="shared" si="136"/>
        <v>18251.721633600009</v>
      </c>
      <c r="J1185" s="190"/>
      <c r="K1185" s="190"/>
      <c r="L1185" s="190"/>
      <c r="M1185" s="190"/>
      <c r="N1185" s="39" t="s">
        <v>0</v>
      </c>
      <c r="O1185" s="213">
        <f>VLOOKUP(N1185,'Reajuste Atual'!$L$19:$M$25,2,FALSE)</f>
        <v>3.1053999999999999</v>
      </c>
      <c r="Q1185" s="225">
        <v>17.64</v>
      </c>
      <c r="R1185" s="304">
        <f t="shared" si="137"/>
        <v>12.600000000000001</v>
      </c>
      <c r="S1185" s="304">
        <f t="shared" si="138"/>
        <v>12.82909090909091</v>
      </c>
      <c r="T1185" s="301">
        <f t="shared" si="139"/>
        <v>12.600000000000001</v>
      </c>
    </row>
    <row r="1186" spans="1:20" s="31" customFormat="1" outlineLevel="1" x14ac:dyDescent="0.25">
      <c r="A1186" s="3" t="s">
        <v>53241</v>
      </c>
      <c r="B1186" s="191" t="s">
        <v>53427</v>
      </c>
      <c r="C1186" s="33" t="s">
        <v>53243</v>
      </c>
      <c r="D1186" s="197"/>
      <c r="E1186" s="32" t="s">
        <v>53428</v>
      </c>
      <c r="F1186" s="33" t="s">
        <v>83</v>
      </c>
      <c r="G1186" s="34">
        <v>49</v>
      </c>
      <c r="H1186" s="34">
        <f t="shared" si="140"/>
        <v>61.522351428571433</v>
      </c>
      <c r="I1186" s="35">
        <f t="shared" si="136"/>
        <v>3014.5952200000002</v>
      </c>
      <c r="J1186" s="190"/>
      <c r="K1186" s="190"/>
      <c r="L1186" s="190"/>
      <c r="M1186" s="190"/>
      <c r="N1186" s="39" t="s">
        <v>0</v>
      </c>
      <c r="O1186" s="213">
        <f>VLOOKUP(N1186,'Reajuste Atual'!$L$19:$M$25,2,FALSE)</f>
        <v>3.1053999999999999</v>
      </c>
      <c r="Q1186" s="225">
        <v>20.98</v>
      </c>
      <c r="R1186" s="304">
        <f t="shared" si="137"/>
        <v>14.985714285714288</v>
      </c>
      <c r="S1186" s="304">
        <f t="shared" si="138"/>
        <v>15.258181818181818</v>
      </c>
      <c r="T1186" s="301">
        <f t="shared" si="139"/>
        <v>14.985714285714288</v>
      </c>
    </row>
    <row r="1187" spans="1:20" s="31" customFormat="1" outlineLevel="1" x14ac:dyDescent="0.25">
      <c r="A1187" s="3" t="s">
        <v>53241</v>
      </c>
      <c r="B1187" s="191" t="s">
        <v>53429</v>
      </c>
      <c r="C1187" s="33" t="s">
        <v>53243</v>
      </c>
      <c r="D1187" s="197"/>
      <c r="E1187" s="32" t="s">
        <v>53430</v>
      </c>
      <c r="F1187" s="67" t="s">
        <v>43</v>
      </c>
      <c r="G1187" s="34">
        <v>42</v>
      </c>
      <c r="H1187" s="34">
        <f t="shared" si="140"/>
        <v>134.62779571428572</v>
      </c>
      <c r="I1187" s="35">
        <f t="shared" si="136"/>
        <v>5654.3674200000005</v>
      </c>
      <c r="J1187" s="190"/>
      <c r="K1187" s="190"/>
      <c r="L1187" s="190"/>
      <c r="M1187" s="190"/>
      <c r="N1187" s="39" t="s">
        <v>0</v>
      </c>
      <c r="O1187" s="213">
        <f>VLOOKUP(N1187,'Reajuste Atual'!$L$19:$M$25,2,FALSE)</f>
        <v>3.1053999999999999</v>
      </c>
      <c r="Q1187" s="225">
        <v>45.91</v>
      </c>
      <c r="R1187" s="304">
        <f t="shared" si="137"/>
        <v>32.792857142857144</v>
      </c>
      <c r="S1187" s="304">
        <f t="shared" si="138"/>
        <v>33.389090909090903</v>
      </c>
      <c r="T1187" s="301">
        <f t="shared" si="139"/>
        <v>32.792857142857144</v>
      </c>
    </row>
    <row r="1188" spans="1:20" s="31" customFormat="1" outlineLevel="1" x14ac:dyDescent="0.25">
      <c r="A1188" s="3" t="s">
        <v>53241</v>
      </c>
      <c r="B1188" s="191" t="s">
        <v>53431</v>
      </c>
      <c r="C1188" s="33" t="s">
        <v>53243</v>
      </c>
      <c r="D1188" s="197"/>
      <c r="E1188" s="32" t="s">
        <v>53432</v>
      </c>
      <c r="F1188" s="67" t="s">
        <v>43</v>
      </c>
      <c r="G1188" s="34">
        <v>30</v>
      </c>
      <c r="H1188" s="34">
        <f t="shared" si="140"/>
        <v>196.76595714285713</v>
      </c>
      <c r="I1188" s="35">
        <f t="shared" si="136"/>
        <v>5902.978714285714</v>
      </c>
      <c r="J1188" s="190"/>
      <c r="K1188" s="190"/>
      <c r="L1188" s="190"/>
      <c r="M1188" s="190"/>
      <c r="N1188" s="39" t="s">
        <v>0</v>
      </c>
      <c r="O1188" s="213">
        <f>VLOOKUP(N1188,'Reajuste Atual'!$L$19:$M$25,2,FALSE)</f>
        <v>3.1053999999999999</v>
      </c>
      <c r="Q1188" s="34">
        <v>67.099999999999994</v>
      </c>
      <c r="R1188" s="304">
        <f t="shared" si="137"/>
        <v>47.928571428571431</v>
      </c>
      <c r="S1188" s="304">
        <f t="shared" si="138"/>
        <v>48.8</v>
      </c>
      <c r="T1188" s="301">
        <f t="shared" si="139"/>
        <v>47.928571428571431</v>
      </c>
    </row>
    <row r="1189" spans="1:20" s="31" customFormat="1" outlineLevel="1" x14ac:dyDescent="0.25">
      <c r="A1189" s="3" t="s">
        <v>53241</v>
      </c>
      <c r="B1189" s="191" t="s">
        <v>53433</v>
      </c>
      <c r="C1189" s="33" t="s">
        <v>53243</v>
      </c>
      <c r="D1189" s="197"/>
      <c r="E1189" s="32" t="s">
        <v>53434</v>
      </c>
      <c r="F1189" s="67" t="s">
        <v>43</v>
      </c>
      <c r="G1189" s="34">
        <v>19</v>
      </c>
      <c r="H1189" s="34">
        <f t="shared" si="140"/>
        <v>289.98786142857142</v>
      </c>
      <c r="I1189" s="35">
        <f t="shared" si="136"/>
        <v>5509.7693671428569</v>
      </c>
      <c r="J1189" s="190"/>
      <c r="K1189" s="190"/>
      <c r="L1189" s="190"/>
      <c r="M1189" s="190"/>
      <c r="N1189" s="39" t="s">
        <v>0</v>
      </c>
      <c r="O1189" s="213">
        <f>VLOOKUP(N1189,'Reajuste Atual'!$L$19:$M$25,2,FALSE)</f>
        <v>3.1053999999999999</v>
      </c>
      <c r="Q1189" s="34">
        <v>98.89</v>
      </c>
      <c r="R1189" s="304">
        <f t="shared" si="137"/>
        <v>70.635714285714286</v>
      </c>
      <c r="S1189" s="304">
        <f t="shared" si="138"/>
        <v>71.92</v>
      </c>
      <c r="T1189" s="301">
        <f t="shared" si="139"/>
        <v>70.635714285714286</v>
      </c>
    </row>
    <row r="1190" spans="1:20" s="31" customFormat="1" outlineLevel="1" x14ac:dyDescent="0.25">
      <c r="A1190" s="3" t="s">
        <v>53241</v>
      </c>
      <c r="B1190" s="191" t="s">
        <v>53435</v>
      </c>
      <c r="C1190" s="33" t="s">
        <v>53243</v>
      </c>
      <c r="D1190" s="197"/>
      <c r="E1190" s="32" t="s">
        <v>53436</v>
      </c>
      <c r="F1190" s="67" t="s">
        <v>43</v>
      </c>
      <c r="G1190" s="34">
        <v>15</v>
      </c>
      <c r="H1190" s="34">
        <f t="shared" si="140"/>
        <v>403.91271142857147</v>
      </c>
      <c r="I1190" s="35">
        <f t="shared" si="136"/>
        <v>6058.6906714285724</v>
      </c>
      <c r="J1190" s="190"/>
      <c r="K1190" s="190"/>
      <c r="L1190" s="190"/>
      <c r="M1190" s="190"/>
      <c r="N1190" s="39" t="s">
        <v>0</v>
      </c>
      <c r="O1190" s="213">
        <f>VLOOKUP(N1190,'Reajuste Atual'!$L$19:$M$25,2,FALSE)</f>
        <v>3.1053999999999999</v>
      </c>
      <c r="Q1190" s="34">
        <v>137.74</v>
      </c>
      <c r="R1190" s="304">
        <f t="shared" si="137"/>
        <v>98.3857142857143</v>
      </c>
      <c r="S1190" s="304">
        <f t="shared" si="138"/>
        <v>100.17454545454547</v>
      </c>
      <c r="T1190" s="301">
        <f t="shared" si="139"/>
        <v>98.3857142857143</v>
      </c>
    </row>
    <row r="1191" spans="1:20" s="31" customFormat="1" outlineLevel="1" x14ac:dyDescent="0.25">
      <c r="A1191" s="3" t="s">
        <v>53241</v>
      </c>
      <c r="B1191" s="191" t="s">
        <v>53437</v>
      </c>
      <c r="C1191" s="33" t="s">
        <v>53243</v>
      </c>
      <c r="D1191" s="197"/>
      <c r="E1191" s="32" t="s">
        <v>53438</v>
      </c>
      <c r="F1191" s="67" t="s">
        <v>43</v>
      </c>
      <c r="G1191" s="34">
        <v>51</v>
      </c>
      <c r="H1191" s="34">
        <f t="shared" si="140"/>
        <v>310.72013142857145</v>
      </c>
      <c r="I1191" s="35">
        <f t="shared" si="136"/>
        <v>15846.726702857144</v>
      </c>
      <c r="J1191" s="190"/>
      <c r="K1191" s="190"/>
      <c r="L1191" s="190"/>
      <c r="M1191" s="190"/>
      <c r="N1191" s="39" t="s">
        <v>0</v>
      </c>
      <c r="O1191" s="213">
        <f>VLOOKUP(N1191,'Reajuste Atual'!$L$19:$M$25,2,FALSE)</f>
        <v>3.1053999999999999</v>
      </c>
      <c r="Q1191" s="34">
        <v>105.96</v>
      </c>
      <c r="R1191" s="304">
        <f t="shared" si="137"/>
        <v>75.685714285714283</v>
      </c>
      <c r="S1191" s="304">
        <f t="shared" si="138"/>
        <v>77.061818181818182</v>
      </c>
      <c r="T1191" s="301">
        <f t="shared" si="139"/>
        <v>75.685714285714283</v>
      </c>
    </row>
    <row r="1192" spans="1:20" s="31" customFormat="1" outlineLevel="1" x14ac:dyDescent="0.25">
      <c r="A1192" s="3" t="s">
        <v>53241</v>
      </c>
      <c r="B1192" s="191" t="s">
        <v>53439</v>
      </c>
      <c r="C1192" s="33" t="s">
        <v>53243</v>
      </c>
      <c r="D1192" s="197"/>
      <c r="E1192" s="32" t="s">
        <v>53440</v>
      </c>
      <c r="F1192" s="67" t="s">
        <v>43</v>
      </c>
      <c r="G1192" s="34">
        <v>62</v>
      </c>
      <c r="H1192" s="34">
        <f t="shared" si="140"/>
        <v>424.6449814285715</v>
      </c>
      <c r="I1192" s="35">
        <f t="shared" si="136"/>
        <v>26327.988848571433</v>
      </c>
      <c r="J1192" s="190"/>
      <c r="K1192" s="190"/>
      <c r="L1192" s="190"/>
      <c r="M1192" s="190"/>
      <c r="N1192" s="39" t="s">
        <v>0</v>
      </c>
      <c r="O1192" s="213">
        <f>VLOOKUP(N1192,'Reajuste Atual'!$L$19:$M$25,2,FALSE)</f>
        <v>3.1053999999999999</v>
      </c>
      <c r="Q1192" s="34">
        <v>144.81</v>
      </c>
      <c r="R1192" s="304">
        <f t="shared" si="137"/>
        <v>103.4357142857143</v>
      </c>
      <c r="S1192" s="304">
        <f t="shared" si="138"/>
        <v>105.31636363636363</v>
      </c>
      <c r="T1192" s="301">
        <f t="shared" si="139"/>
        <v>103.4357142857143</v>
      </c>
    </row>
    <row r="1193" spans="1:20" s="31" customFormat="1" outlineLevel="1" x14ac:dyDescent="0.25">
      <c r="A1193" s="3" t="s">
        <v>53241</v>
      </c>
      <c r="B1193" s="191" t="s">
        <v>53441</v>
      </c>
      <c r="C1193" s="33" t="s">
        <v>53246</v>
      </c>
      <c r="D1193" s="306" t="s">
        <v>53389</v>
      </c>
      <c r="E1193" s="32" t="s">
        <v>53442</v>
      </c>
      <c r="F1193" s="33" t="s">
        <v>36</v>
      </c>
      <c r="G1193" s="34">
        <v>189.61647999999997</v>
      </c>
      <c r="H1193" s="34">
        <v>514.17999999999995</v>
      </c>
      <c r="I1193" s="35">
        <f t="shared" si="136"/>
        <v>97497.001686399977</v>
      </c>
      <c r="J1193" s="190"/>
      <c r="K1193" s="190"/>
      <c r="L1193" s="190"/>
      <c r="M1193" s="190"/>
      <c r="N1193" s="39"/>
      <c r="O1193" s="213"/>
      <c r="Q1193" s="34">
        <v>271.56</v>
      </c>
      <c r="R1193" s="304">
        <f t="shared" si="137"/>
        <v>193.97142857142859</v>
      </c>
      <c r="S1193" s="304">
        <f t="shared" si="138"/>
        <v>197.49818181818182</v>
      </c>
      <c r="T1193" s="301">
        <f t="shared" si="139"/>
        <v>193.97142857142859</v>
      </c>
    </row>
    <row r="1194" spans="1:20" s="31" customFormat="1" outlineLevel="1" x14ac:dyDescent="0.25">
      <c r="A1194" s="3" t="s">
        <v>53241</v>
      </c>
      <c r="B1194" s="191" t="s">
        <v>53443</v>
      </c>
      <c r="C1194" s="33" t="s">
        <v>53248</v>
      </c>
      <c r="D1194" s="306" t="s">
        <v>27220</v>
      </c>
      <c r="E1194" s="32" t="s">
        <v>114</v>
      </c>
      <c r="F1194" s="33" t="s">
        <v>56</v>
      </c>
      <c r="G1194" s="34">
        <v>2296.9525999999996</v>
      </c>
      <c r="H1194" s="34">
        <v>24.48</v>
      </c>
      <c r="I1194" s="35">
        <f t="shared" si="136"/>
        <v>56229.399647999991</v>
      </c>
      <c r="J1194" s="190"/>
      <c r="K1194" s="190"/>
      <c r="L1194" s="190"/>
      <c r="M1194" s="190"/>
      <c r="N1194" s="39"/>
      <c r="O1194" s="213"/>
      <c r="Q1194" s="34">
        <v>13.25</v>
      </c>
      <c r="R1194" s="304">
        <f t="shared" si="137"/>
        <v>9.4642857142857153</v>
      </c>
      <c r="S1194" s="304">
        <f t="shared" si="138"/>
        <v>9.6363636363636367</v>
      </c>
      <c r="T1194" s="301">
        <f t="shared" si="139"/>
        <v>9.4642857142857153</v>
      </c>
    </row>
    <row r="1195" spans="1:20" s="31" customFormat="1" outlineLevel="1" x14ac:dyDescent="0.25">
      <c r="A1195" s="3" t="s">
        <v>53241</v>
      </c>
      <c r="B1195" s="191" t="s">
        <v>53444</v>
      </c>
      <c r="C1195" s="33" t="s">
        <v>53247</v>
      </c>
      <c r="D1195" s="306" t="s">
        <v>19505</v>
      </c>
      <c r="E1195" s="32" t="s">
        <v>116</v>
      </c>
      <c r="F1195" s="33" t="s">
        <v>56</v>
      </c>
      <c r="G1195" s="34">
        <v>2296.5625999999993</v>
      </c>
      <c r="H1195" s="307" t="s">
        <v>19507</v>
      </c>
      <c r="I1195" s="35">
        <f t="shared" si="136"/>
        <v>9967.081683999997</v>
      </c>
      <c r="J1195" s="190"/>
      <c r="K1195" s="190"/>
      <c r="L1195" s="190"/>
      <c r="M1195" s="190"/>
      <c r="N1195" s="39"/>
      <c r="O1195" s="213"/>
      <c r="Q1195" s="34">
        <v>8.77</v>
      </c>
      <c r="R1195" s="304">
        <f t="shared" si="137"/>
        <v>6.2642857142857142</v>
      </c>
      <c r="S1195" s="304">
        <f t="shared" si="138"/>
        <v>6.378181818181818</v>
      </c>
      <c r="T1195" s="301">
        <f t="shared" si="139"/>
        <v>6.2642857142857142</v>
      </c>
    </row>
    <row r="1196" spans="1:20" s="31" customFormat="1" outlineLevel="1" x14ac:dyDescent="0.25">
      <c r="A1196" s="3" t="s">
        <v>53241</v>
      </c>
      <c r="B1196" s="191" t="s">
        <v>53445</v>
      </c>
      <c r="C1196" s="33" t="s">
        <v>53243</v>
      </c>
      <c r="D1196" s="197"/>
      <c r="E1196" s="32" t="s">
        <v>53446</v>
      </c>
      <c r="F1196" s="33" t="s">
        <v>83</v>
      </c>
      <c r="G1196" s="34">
        <v>60.45</v>
      </c>
      <c r="H1196" s="34">
        <f>T1196+(T1196*O1196)</f>
        <v>34.016171428571433</v>
      </c>
      <c r="I1196" s="35">
        <f t="shared" si="136"/>
        <v>2056.277562857143</v>
      </c>
      <c r="J1196" s="190"/>
      <c r="K1196" s="190"/>
      <c r="L1196" s="190"/>
      <c r="M1196" s="190"/>
      <c r="N1196" s="39" t="s">
        <v>0</v>
      </c>
      <c r="O1196" s="213">
        <f>VLOOKUP(N1196,'Reajuste Atual'!$L$19:$M$25,2,FALSE)</f>
        <v>3.1053999999999999</v>
      </c>
      <c r="Q1196" s="34">
        <v>11.6</v>
      </c>
      <c r="R1196" s="304">
        <f t="shared" si="137"/>
        <v>8.2857142857142865</v>
      </c>
      <c r="S1196" s="304">
        <f t="shared" si="138"/>
        <v>8.4363636363636356</v>
      </c>
      <c r="T1196" s="301">
        <f t="shared" si="139"/>
        <v>8.2857142857142865</v>
      </c>
    </row>
    <row r="1197" spans="1:20" s="31" customFormat="1" outlineLevel="1" x14ac:dyDescent="0.25">
      <c r="A1197" s="3" t="s">
        <v>53241</v>
      </c>
      <c r="B1197" s="191" t="s">
        <v>53447</v>
      </c>
      <c r="C1197" s="33" t="s">
        <v>53246</v>
      </c>
      <c r="D1197" s="306" t="s">
        <v>53251</v>
      </c>
      <c r="E1197" s="32" t="s">
        <v>121</v>
      </c>
      <c r="F1197" s="33" t="s">
        <v>36</v>
      </c>
      <c r="G1197" s="34">
        <v>23.065999999999999</v>
      </c>
      <c r="H1197" s="34">
        <v>151</v>
      </c>
      <c r="I1197" s="35">
        <f t="shared" si="136"/>
        <v>3482.9659999999999</v>
      </c>
      <c r="J1197" s="190"/>
      <c r="K1197" s="190"/>
      <c r="L1197" s="190"/>
      <c r="M1197" s="190"/>
      <c r="N1197" s="39"/>
      <c r="O1197" s="213"/>
      <c r="Q1197" s="34">
        <v>63.2</v>
      </c>
      <c r="R1197" s="304">
        <f t="shared" si="137"/>
        <v>45.142857142857146</v>
      </c>
      <c r="S1197" s="304">
        <f t="shared" si="138"/>
        <v>45.963636363636368</v>
      </c>
      <c r="T1197" s="301">
        <f t="shared" si="139"/>
        <v>45.142857142857146</v>
      </c>
    </row>
    <row r="1198" spans="1:20" s="31" customFormat="1" outlineLevel="1" x14ac:dyDescent="0.25">
      <c r="A1198" s="3" t="s">
        <v>53241</v>
      </c>
      <c r="B1198" s="191" t="s">
        <v>53448</v>
      </c>
      <c r="C1198" s="33" t="s">
        <v>53247</v>
      </c>
      <c r="D1198" s="306" t="s">
        <v>21223</v>
      </c>
      <c r="E1198" s="32" t="s">
        <v>53449</v>
      </c>
      <c r="F1198" s="33" t="s">
        <v>61</v>
      </c>
      <c r="G1198" s="34">
        <v>14201.050917234381</v>
      </c>
      <c r="H1198" s="307" t="s">
        <v>18731</v>
      </c>
      <c r="I1198" s="35">
        <f t="shared" si="136"/>
        <v>28118.080816124075</v>
      </c>
      <c r="J1198" s="190"/>
      <c r="K1198" s="190"/>
      <c r="L1198" s="190"/>
      <c r="M1198" s="190"/>
      <c r="N1198" s="39"/>
      <c r="O1198" s="213"/>
      <c r="Q1198" s="34">
        <v>1.1499999999999999</v>
      </c>
      <c r="R1198" s="304">
        <f t="shared" si="137"/>
        <v>0.8214285714285714</v>
      </c>
      <c r="S1198" s="304">
        <f t="shared" si="138"/>
        <v>0.83636363636363631</v>
      </c>
      <c r="T1198" s="301">
        <f t="shared" si="139"/>
        <v>0.8214285714285714</v>
      </c>
    </row>
    <row r="1199" spans="1:20" s="31" customFormat="1" outlineLevel="1" x14ac:dyDescent="0.25">
      <c r="A1199" s="3" t="s">
        <v>53241</v>
      </c>
      <c r="B1199" s="191" t="s">
        <v>53450</v>
      </c>
      <c r="C1199" s="33" t="s">
        <v>53248</v>
      </c>
      <c r="D1199" s="308" t="s">
        <v>23458</v>
      </c>
      <c r="E1199" s="32" t="s">
        <v>79</v>
      </c>
      <c r="F1199" s="33" t="s">
        <v>36</v>
      </c>
      <c r="G1199" s="34">
        <v>780.4976318804429</v>
      </c>
      <c r="H1199" s="34">
        <v>5.64</v>
      </c>
      <c r="I1199" s="35">
        <f t="shared" si="136"/>
        <v>4402.0066438056974</v>
      </c>
      <c r="J1199" s="190"/>
      <c r="K1199" s="190"/>
      <c r="L1199" s="190"/>
      <c r="M1199" s="190"/>
      <c r="N1199" s="39"/>
      <c r="O1199" s="213"/>
      <c r="Q1199" s="34">
        <v>5.54</v>
      </c>
      <c r="R1199" s="304">
        <f t="shared" si="137"/>
        <v>3.9571428571428573</v>
      </c>
      <c r="S1199" s="304">
        <f t="shared" si="138"/>
        <v>4.0290909090909093</v>
      </c>
      <c r="T1199" s="301">
        <f t="shared" si="139"/>
        <v>3.9571428571428573</v>
      </c>
    </row>
    <row r="1200" spans="1:20" s="31" customFormat="1" outlineLevel="1" x14ac:dyDescent="0.25">
      <c r="A1200" s="3" t="s">
        <v>53241</v>
      </c>
      <c r="B1200" s="191" t="s">
        <v>53451</v>
      </c>
      <c r="C1200" s="33" t="s">
        <v>53248</v>
      </c>
      <c r="D1200" s="308" t="s">
        <v>23461</v>
      </c>
      <c r="E1200" s="32" t="s">
        <v>53452</v>
      </c>
      <c r="F1200" s="33" t="s">
        <v>36</v>
      </c>
      <c r="G1200" s="34">
        <v>3646.7272109257501</v>
      </c>
      <c r="H1200" s="34">
        <v>7.69</v>
      </c>
      <c r="I1200" s="35">
        <f t="shared" si="136"/>
        <v>28043.33225201902</v>
      </c>
      <c r="J1200" s="190"/>
      <c r="K1200" s="190"/>
      <c r="L1200" s="190"/>
      <c r="M1200" s="190"/>
      <c r="N1200" s="39"/>
      <c r="O1200" s="213"/>
      <c r="Q1200" s="34">
        <v>5.91</v>
      </c>
      <c r="R1200" s="304">
        <f t="shared" si="137"/>
        <v>4.2214285714285715</v>
      </c>
      <c r="S1200" s="304">
        <f t="shared" si="138"/>
        <v>4.2981818181818179</v>
      </c>
      <c r="T1200" s="301">
        <f t="shared" si="139"/>
        <v>4.2214285714285715</v>
      </c>
    </row>
    <row r="1201" spans="1:20" s="31" customFormat="1" outlineLevel="1" x14ac:dyDescent="0.25">
      <c r="A1201" s="3" t="s">
        <v>53241</v>
      </c>
      <c r="B1201" s="191" t="s">
        <v>53453</v>
      </c>
      <c r="C1201" s="33" t="s">
        <v>53243</v>
      </c>
      <c r="D1201" s="416"/>
      <c r="E1201" s="32" t="s">
        <v>53454</v>
      </c>
      <c r="F1201" s="67" t="s">
        <v>43</v>
      </c>
      <c r="G1201" s="34">
        <v>14</v>
      </c>
      <c r="H1201" s="34">
        <f>T1201+(T1201*O1201)</f>
        <v>195.68095857142859</v>
      </c>
      <c r="I1201" s="35">
        <f t="shared" si="136"/>
        <v>2739.5334200000002</v>
      </c>
      <c r="J1201" s="190"/>
      <c r="K1201" s="190"/>
      <c r="L1201" s="190"/>
      <c r="M1201" s="190"/>
      <c r="N1201" s="39" t="s">
        <v>0</v>
      </c>
      <c r="O1201" s="213">
        <f>VLOOKUP(N1201,'Reajuste Atual'!$L$19:$M$25,2,FALSE)</f>
        <v>3.1053999999999999</v>
      </c>
      <c r="Q1201" s="34">
        <v>66.73</v>
      </c>
      <c r="R1201" s="304">
        <f t="shared" si="137"/>
        <v>47.664285714285718</v>
      </c>
      <c r="S1201" s="304">
        <f t="shared" si="138"/>
        <v>48.530909090909091</v>
      </c>
      <c r="T1201" s="301">
        <f t="shared" si="139"/>
        <v>47.664285714285718</v>
      </c>
    </row>
    <row r="1202" spans="1:20" s="31" customFormat="1" outlineLevel="1" x14ac:dyDescent="0.25">
      <c r="A1202" s="3" t="s">
        <v>53241</v>
      </c>
      <c r="B1202" s="191" t="s">
        <v>53455</v>
      </c>
      <c r="C1202" s="33" t="s">
        <v>53243</v>
      </c>
      <c r="D1202" s="416"/>
      <c r="E1202" s="32" t="s">
        <v>53456</v>
      </c>
      <c r="F1202" s="67" t="s">
        <v>43</v>
      </c>
      <c r="G1202" s="34">
        <v>32</v>
      </c>
      <c r="H1202" s="34">
        <f>T1202+(T1202*O1202)</f>
        <v>187.52880714285715</v>
      </c>
      <c r="I1202" s="35">
        <f t="shared" si="136"/>
        <v>6000.9218285714287</v>
      </c>
      <c r="J1202" s="190"/>
      <c r="K1202" s="190"/>
      <c r="L1202" s="190"/>
      <c r="M1202" s="190"/>
      <c r="N1202" s="39" t="s">
        <v>0</v>
      </c>
      <c r="O1202" s="213">
        <f>VLOOKUP(N1202,'Reajuste Atual'!$L$19:$M$25,2,FALSE)</f>
        <v>3.1053999999999999</v>
      </c>
      <c r="Q1202" s="34">
        <v>63.95</v>
      </c>
      <c r="R1202" s="304">
        <f t="shared" si="137"/>
        <v>45.678571428571431</v>
      </c>
      <c r="S1202" s="304">
        <f t="shared" si="138"/>
        <v>46.509090909090908</v>
      </c>
      <c r="T1202" s="301">
        <f t="shared" si="139"/>
        <v>45.678571428571431</v>
      </c>
    </row>
    <row r="1203" spans="1:20" s="31" customFormat="1" outlineLevel="1" x14ac:dyDescent="0.25">
      <c r="A1203" s="3" t="s">
        <v>53241</v>
      </c>
      <c r="B1203" s="191" t="s">
        <v>53457</v>
      </c>
      <c r="C1203" s="33" t="s">
        <v>53247</v>
      </c>
      <c r="D1203" s="417" t="s">
        <v>18539</v>
      </c>
      <c r="E1203" s="32" t="s">
        <v>53458</v>
      </c>
      <c r="F1203" s="33" t="s">
        <v>36</v>
      </c>
      <c r="G1203" s="34">
        <v>3866.8248480245984</v>
      </c>
      <c r="H1203" s="307" t="s">
        <v>3570</v>
      </c>
      <c r="I1203" s="35">
        <f t="shared" si="136"/>
        <v>4756.1945630702558</v>
      </c>
      <c r="J1203" s="190"/>
      <c r="K1203" s="190"/>
      <c r="L1203" s="190"/>
      <c r="M1203" s="190"/>
      <c r="N1203" s="39"/>
      <c r="O1203" s="213"/>
      <c r="Q1203" s="34">
        <v>2.2149456563425867</v>
      </c>
      <c r="R1203" s="304">
        <f t="shared" si="137"/>
        <v>1.5821040402447049</v>
      </c>
      <c r="S1203" s="304">
        <f t="shared" si="138"/>
        <v>1.6108695682491538</v>
      </c>
      <c r="T1203" s="301">
        <f t="shared" si="139"/>
        <v>1.5821040402447049</v>
      </c>
    </row>
    <row r="1204" spans="1:20" s="31" customFormat="1" outlineLevel="1" x14ac:dyDescent="0.25">
      <c r="A1204" s="3" t="s">
        <v>53241</v>
      </c>
      <c r="B1204" s="191" t="s">
        <v>53459</v>
      </c>
      <c r="C1204" s="33" t="s">
        <v>53243</v>
      </c>
      <c r="D1204" s="197"/>
      <c r="E1204" s="32" t="s">
        <v>53460</v>
      </c>
      <c r="F1204" s="33" t="s">
        <v>43</v>
      </c>
      <c r="G1204" s="34">
        <v>2604</v>
      </c>
      <c r="H1204" s="34">
        <f>T1204+(T1204*O1204)</f>
        <v>16.392275714285713</v>
      </c>
      <c r="I1204" s="35">
        <f t="shared" si="136"/>
        <v>42685.485959999998</v>
      </c>
      <c r="J1204" s="190"/>
      <c r="K1204" s="190"/>
      <c r="L1204" s="190"/>
      <c r="M1204" s="190"/>
      <c r="N1204" s="39" t="s">
        <v>0</v>
      </c>
      <c r="O1204" s="213">
        <f>VLOOKUP(N1204,'Reajuste Atual'!$L$19:$M$25,2,FALSE)</f>
        <v>3.1053999999999999</v>
      </c>
      <c r="Q1204" s="34">
        <v>5.59</v>
      </c>
      <c r="R1204" s="304">
        <f t="shared" si="137"/>
        <v>3.9928571428571429</v>
      </c>
      <c r="S1204" s="304">
        <f t="shared" si="138"/>
        <v>4.0654545454545454</v>
      </c>
      <c r="T1204" s="301">
        <f t="shared" si="139"/>
        <v>3.9928571428571429</v>
      </c>
    </row>
    <row r="1205" spans="1:20" s="31" customFormat="1" outlineLevel="1" x14ac:dyDescent="0.25">
      <c r="B1205" s="193" t="s">
        <v>1561</v>
      </c>
      <c r="C1205" s="63"/>
      <c r="D1205" s="199"/>
      <c r="E1205" s="50" t="s">
        <v>540</v>
      </c>
      <c r="F1205" s="46"/>
      <c r="G1205" s="61"/>
      <c r="H1205" s="61">
        <v>0</v>
      </c>
      <c r="I1205" s="61">
        <f>I1206+I1207+I1208+I1210+I1223</f>
        <v>349283.93867781886</v>
      </c>
      <c r="J1205" s="190"/>
      <c r="K1205" s="190"/>
      <c r="L1205" s="190"/>
      <c r="M1205" s="190"/>
      <c r="N1205" s="48">
        <v>0</v>
      </c>
      <c r="O1205" s="215"/>
      <c r="Q1205" s="61"/>
      <c r="R1205" s="304">
        <f t="shared" si="137"/>
        <v>0</v>
      </c>
      <c r="S1205" s="304">
        <f t="shared" si="138"/>
        <v>0</v>
      </c>
      <c r="T1205" s="301">
        <f t="shared" si="139"/>
        <v>0</v>
      </c>
    </row>
    <row r="1206" spans="1:20" s="31" customFormat="1" outlineLevel="1" x14ac:dyDescent="0.25">
      <c r="B1206" s="194" t="s">
        <v>1562</v>
      </c>
      <c r="C1206" s="59"/>
      <c r="D1206" s="200"/>
      <c r="E1206" s="72" t="s">
        <v>53461</v>
      </c>
      <c r="F1206" s="58"/>
      <c r="G1206" s="55"/>
      <c r="H1206" s="55">
        <v>0</v>
      </c>
      <c r="I1206" s="55">
        <v>0</v>
      </c>
      <c r="J1206" s="190"/>
      <c r="K1206" s="190"/>
      <c r="L1206" s="190"/>
      <c r="M1206" s="190"/>
      <c r="N1206" s="59">
        <v>0</v>
      </c>
      <c r="O1206" s="217"/>
      <c r="Q1206" s="55"/>
      <c r="R1206" s="304">
        <f t="shared" si="137"/>
        <v>0</v>
      </c>
      <c r="S1206" s="304">
        <f t="shared" si="138"/>
        <v>0</v>
      </c>
      <c r="T1206" s="301">
        <f t="shared" si="139"/>
        <v>0</v>
      </c>
    </row>
    <row r="1207" spans="1:20" s="31" customFormat="1" outlineLevel="1" x14ac:dyDescent="0.25">
      <c r="B1207" s="194" t="s">
        <v>1563</v>
      </c>
      <c r="C1207" s="59"/>
      <c r="D1207" s="200"/>
      <c r="E1207" s="72" t="s">
        <v>53462</v>
      </c>
      <c r="F1207" s="58"/>
      <c r="G1207" s="55"/>
      <c r="H1207" s="55">
        <v>0</v>
      </c>
      <c r="I1207" s="55">
        <v>0</v>
      </c>
      <c r="J1207" s="190"/>
      <c r="K1207" s="190"/>
      <c r="L1207" s="190"/>
      <c r="M1207" s="190"/>
      <c r="N1207" s="59">
        <v>0</v>
      </c>
      <c r="O1207" s="217"/>
      <c r="Q1207" s="55"/>
      <c r="R1207" s="304">
        <f t="shared" si="137"/>
        <v>0</v>
      </c>
      <c r="S1207" s="304">
        <f t="shared" si="138"/>
        <v>0</v>
      </c>
      <c r="T1207" s="301">
        <f t="shared" si="139"/>
        <v>0</v>
      </c>
    </row>
    <row r="1208" spans="1:20" s="31" customFormat="1" outlineLevel="1" x14ac:dyDescent="0.25">
      <c r="B1208" s="194" t="s">
        <v>1564</v>
      </c>
      <c r="C1208" s="59"/>
      <c r="D1208" s="200"/>
      <c r="E1208" s="72" t="s">
        <v>53463</v>
      </c>
      <c r="F1208" s="58"/>
      <c r="G1208" s="55"/>
      <c r="H1208" s="55">
        <v>0</v>
      </c>
      <c r="I1208" s="55">
        <f>SUM(I1209)</f>
        <v>823.70745599999998</v>
      </c>
      <c r="J1208" s="190"/>
      <c r="K1208" s="190"/>
      <c r="L1208" s="190"/>
      <c r="M1208" s="190"/>
      <c r="N1208" s="59">
        <v>0</v>
      </c>
      <c r="O1208" s="217"/>
      <c r="Q1208" s="55"/>
      <c r="R1208" s="304">
        <f t="shared" si="137"/>
        <v>0</v>
      </c>
      <c r="S1208" s="304">
        <f t="shared" si="138"/>
        <v>0</v>
      </c>
      <c r="T1208" s="301">
        <f t="shared" si="139"/>
        <v>0</v>
      </c>
    </row>
    <row r="1209" spans="1:20" s="31" customFormat="1" outlineLevel="1" x14ac:dyDescent="0.25">
      <c r="B1209" s="191" t="s">
        <v>53464</v>
      </c>
      <c r="C1209" s="33" t="s">
        <v>53244</v>
      </c>
      <c r="D1209" s="197"/>
      <c r="E1209" s="32" t="s">
        <v>53465</v>
      </c>
      <c r="F1209" s="67" t="s">
        <v>43</v>
      </c>
      <c r="G1209" s="225">
        <v>1</v>
      </c>
      <c r="H1209" s="34">
        <f>T1209+(T1209*O1209)</f>
        <v>823.70745599999998</v>
      </c>
      <c r="I1209" s="35">
        <f>G1209*H1209</f>
        <v>823.70745599999998</v>
      </c>
      <c r="J1209" s="190"/>
      <c r="K1209" s="190"/>
      <c r="L1209" s="190"/>
      <c r="M1209" s="190"/>
      <c r="N1209" s="39" t="s">
        <v>0</v>
      </c>
      <c r="O1209" s="213">
        <f>VLOOKUP(N1209,'Reajuste Atual'!$L$19:$M$25,2,FALSE)</f>
        <v>3.1053999999999999</v>
      </c>
      <c r="Q1209" s="34">
        <v>275.88</v>
      </c>
      <c r="R1209" s="304">
        <f t="shared" si="137"/>
        <v>197.05714285714288</v>
      </c>
      <c r="S1209" s="304">
        <f t="shared" si="138"/>
        <v>200.64</v>
      </c>
      <c r="T1209" s="301">
        <f t="shared" si="139"/>
        <v>200.64</v>
      </c>
    </row>
    <row r="1210" spans="1:20" s="31" customFormat="1" outlineLevel="1" x14ac:dyDescent="0.25">
      <c r="B1210" s="194" t="s">
        <v>1565</v>
      </c>
      <c r="C1210" s="59"/>
      <c r="D1210" s="200"/>
      <c r="E1210" s="418" t="s">
        <v>53466</v>
      </c>
      <c r="F1210" s="419"/>
      <c r="G1210" s="55"/>
      <c r="H1210" s="36">
        <v>0</v>
      </c>
      <c r="I1210" s="55">
        <f>SUM(I1211:I1222)</f>
        <v>279124.14555054618</v>
      </c>
      <c r="J1210" s="190"/>
      <c r="K1210" s="190"/>
      <c r="L1210" s="190"/>
      <c r="M1210" s="190"/>
      <c r="N1210" s="56">
        <v>0</v>
      </c>
      <c r="O1210" s="216"/>
      <c r="Q1210" s="36"/>
      <c r="R1210" s="304">
        <f t="shared" si="137"/>
        <v>0</v>
      </c>
      <c r="S1210" s="304">
        <f t="shared" si="138"/>
        <v>0</v>
      </c>
      <c r="T1210" s="301">
        <f t="shared" si="139"/>
        <v>0</v>
      </c>
    </row>
    <row r="1211" spans="1:20" s="31" customFormat="1" outlineLevel="1" x14ac:dyDescent="0.25">
      <c r="A1211" s="3" t="s">
        <v>53242</v>
      </c>
      <c r="B1211" s="191" t="s">
        <v>53467</v>
      </c>
      <c r="C1211" s="33" t="s">
        <v>53244</v>
      </c>
      <c r="D1211" s="197"/>
      <c r="E1211" s="32" t="s">
        <v>53468</v>
      </c>
      <c r="F1211" s="67" t="s">
        <v>43</v>
      </c>
      <c r="G1211" s="34">
        <v>1</v>
      </c>
      <c r="H1211" s="34">
        <f t="shared" ref="H1211:H1222" si="141">T1211+(T1211*O1211)</f>
        <v>13213.804655999998</v>
      </c>
      <c r="I1211" s="35">
        <f t="shared" ref="I1211:I1225" si="142">G1211*H1211</f>
        <v>13213.804655999998</v>
      </c>
      <c r="J1211" s="190"/>
      <c r="K1211" s="190"/>
      <c r="L1211" s="190"/>
      <c r="M1211" s="190"/>
      <c r="N1211" s="39" t="s">
        <v>0</v>
      </c>
      <c r="O1211" s="213">
        <f>VLOOKUP(N1211,'Reajuste Atual'!$L$19:$M$25,2,FALSE)</f>
        <v>3.1053999999999999</v>
      </c>
      <c r="Q1211" s="34">
        <v>4425.63</v>
      </c>
      <c r="R1211" s="304">
        <f t="shared" si="137"/>
        <v>3161.1642857142861</v>
      </c>
      <c r="S1211" s="304">
        <f t="shared" si="138"/>
        <v>3218.64</v>
      </c>
      <c r="T1211" s="301">
        <f t="shared" si="139"/>
        <v>3218.64</v>
      </c>
    </row>
    <row r="1212" spans="1:20" s="31" customFormat="1" outlineLevel="1" x14ac:dyDescent="0.25">
      <c r="A1212" s="3" t="s">
        <v>53242</v>
      </c>
      <c r="B1212" s="191" t="s">
        <v>53469</v>
      </c>
      <c r="C1212" s="33" t="s">
        <v>53244</v>
      </c>
      <c r="D1212" s="197"/>
      <c r="E1212" s="32" t="s">
        <v>53470</v>
      </c>
      <c r="F1212" s="67" t="s">
        <v>43</v>
      </c>
      <c r="G1212" s="34">
        <v>1</v>
      </c>
      <c r="H1212" s="34">
        <f t="shared" si="141"/>
        <v>528.53666036363643</v>
      </c>
      <c r="I1212" s="35">
        <f t="shared" si="142"/>
        <v>528.53666036363643</v>
      </c>
      <c r="J1212" s="190"/>
      <c r="K1212" s="190"/>
      <c r="L1212" s="190"/>
      <c r="M1212" s="190"/>
      <c r="N1212" s="39" t="s">
        <v>0</v>
      </c>
      <c r="O1212" s="213">
        <f>VLOOKUP(N1212,'Reajuste Atual'!$L$19:$M$25,2,FALSE)</f>
        <v>3.1053999999999999</v>
      </c>
      <c r="Q1212" s="34">
        <v>177.02</v>
      </c>
      <c r="R1212" s="304">
        <f t="shared" si="137"/>
        <v>126.44285714285716</v>
      </c>
      <c r="S1212" s="304">
        <f t="shared" si="138"/>
        <v>128.74181818181819</v>
      </c>
      <c r="T1212" s="301">
        <f t="shared" si="139"/>
        <v>128.74181818181819</v>
      </c>
    </row>
    <row r="1213" spans="1:20" s="31" customFormat="1" outlineLevel="1" x14ac:dyDescent="0.25">
      <c r="A1213" s="3" t="s">
        <v>53242</v>
      </c>
      <c r="B1213" s="191" t="s">
        <v>53471</v>
      </c>
      <c r="C1213" s="33" t="s">
        <v>53244</v>
      </c>
      <c r="D1213" s="197"/>
      <c r="E1213" s="32" t="s">
        <v>53472</v>
      </c>
      <c r="F1213" s="67" t="s">
        <v>43</v>
      </c>
      <c r="G1213" s="34">
        <v>2</v>
      </c>
      <c r="H1213" s="34">
        <f t="shared" si="141"/>
        <v>4496.0847927272716</v>
      </c>
      <c r="I1213" s="35">
        <f t="shared" si="142"/>
        <v>8992.1695854545433</v>
      </c>
      <c r="J1213" s="190"/>
      <c r="K1213" s="190"/>
      <c r="L1213" s="190"/>
      <c r="M1213" s="190"/>
      <c r="N1213" s="39" t="s">
        <v>0</v>
      </c>
      <c r="O1213" s="213">
        <f>VLOOKUP(N1213,'Reajuste Atual'!$L$19:$M$25,2,FALSE)</f>
        <v>3.1053999999999999</v>
      </c>
      <c r="Q1213" s="34">
        <v>1505.85</v>
      </c>
      <c r="R1213" s="304">
        <f t="shared" si="137"/>
        <v>1075.6071428571429</v>
      </c>
      <c r="S1213" s="304">
        <f t="shared" si="138"/>
        <v>1095.1636363636362</v>
      </c>
      <c r="T1213" s="301">
        <f t="shared" si="139"/>
        <v>1095.1636363636362</v>
      </c>
    </row>
    <row r="1214" spans="1:20" s="31" customFormat="1" outlineLevel="1" x14ac:dyDescent="0.25">
      <c r="A1214" s="3" t="s">
        <v>53242</v>
      </c>
      <c r="B1214" s="191" t="s">
        <v>53473</v>
      </c>
      <c r="C1214" s="33" t="s">
        <v>53244</v>
      </c>
      <c r="D1214" s="197"/>
      <c r="E1214" s="32" t="s">
        <v>53474</v>
      </c>
      <c r="F1214" s="420" t="s">
        <v>83</v>
      </c>
      <c r="G1214" s="34">
        <v>37.999999999999773</v>
      </c>
      <c r="H1214" s="34">
        <f t="shared" si="141"/>
        <v>457.95363781818179</v>
      </c>
      <c r="I1214" s="35">
        <f t="shared" si="142"/>
        <v>17402.238237090805</v>
      </c>
      <c r="J1214" s="190"/>
      <c r="K1214" s="190"/>
      <c r="L1214" s="190"/>
      <c r="M1214" s="190"/>
      <c r="N1214" s="39" t="s">
        <v>0</v>
      </c>
      <c r="O1214" s="213">
        <f>VLOOKUP(N1214,'Reajuste Atual'!$L$19:$M$25,2,FALSE)</f>
        <v>3.1053999999999999</v>
      </c>
      <c r="Q1214" s="34">
        <v>153.38</v>
      </c>
      <c r="R1214" s="304">
        <f t="shared" si="137"/>
        <v>109.55714285714286</v>
      </c>
      <c r="S1214" s="304">
        <f>Q1214/($S$16+1)</f>
        <v>111.54909090909091</v>
      </c>
      <c r="T1214" s="301">
        <f t="shared" si="139"/>
        <v>111.54909090909091</v>
      </c>
    </row>
    <row r="1215" spans="1:20" s="31" customFormat="1" outlineLevel="1" x14ac:dyDescent="0.25">
      <c r="A1215" s="3" t="s">
        <v>53242</v>
      </c>
      <c r="B1215" s="191" t="s">
        <v>53475</v>
      </c>
      <c r="C1215" s="33" t="s">
        <v>53244</v>
      </c>
      <c r="D1215" s="197"/>
      <c r="E1215" s="32" t="s">
        <v>53476</v>
      </c>
      <c r="F1215" s="420" t="s">
        <v>83</v>
      </c>
      <c r="G1215" s="34">
        <v>33</v>
      </c>
      <c r="H1215" s="34">
        <f t="shared" si="141"/>
        <v>601.98599854545455</v>
      </c>
      <c r="I1215" s="35">
        <f t="shared" si="142"/>
        <v>19865.537951999999</v>
      </c>
      <c r="J1215" s="190"/>
      <c r="K1215" s="190"/>
      <c r="L1215" s="190"/>
      <c r="M1215" s="190"/>
      <c r="N1215" s="39" t="s">
        <v>0</v>
      </c>
      <c r="O1215" s="213">
        <f>VLOOKUP(N1215,'Reajuste Atual'!$L$19:$M$25,2,FALSE)</f>
        <v>3.1053999999999999</v>
      </c>
      <c r="Q1215" s="34">
        <v>201.62</v>
      </c>
      <c r="R1215" s="304">
        <f t="shared" si="137"/>
        <v>144.01428571428573</v>
      </c>
      <c r="S1215" s="304">
        <f t="shared" si="138"/>
        <v>146.63272727272727</v>
      </c>
      <c r="T1215" s="301">
        <f t="shared" si="139"/>
        <v>146.63272727272727</v>
      </c>
    </row>
    <row r="1216" spans="1:20" s="31" customFormat="1" outlineLevel="1" x14ac:dyDescent="0.25">
      <c r="A1216" s="3" t="s">
        <v>53242</v>
      </c>
      <c r="B1216" s="191" t="s">
        <v>53477</v>
      </c>
      <c r="C1216" s="33" t="s">
        <v>53244</v>
      </c>
      <c r="D1216" s="197"/>
      <c r="E1216" s="32" t="s">
        <v>53478</v>
      </c>
      <c r="F1216" s="420" t="s">
        <v>83</v>
      </c>
      <c r="G1216" s="34">
        <v>138.99999999999955</v>
      </c>
      <c r="H1216" s="34">
        <f t="shared" si="141"/>
        <v>679.10780363636354</v>
      </c>
      <c r="I1216" s="35">
        <f t="shared" si="142"/>
        <v>94395.984705454219</v>
      </c>
      <c r="J1216" s="190"/>
      <c r="K1216" s="190"/>
      <c r="L1216" s="190"/>
      <c r="M1216" s="190"/>
      <c r="N1216" s="39" t="s">
        <v>0</v>
      </c>
      <c r="O1216" s="213">
        <f>VLOOKUP(N1216,'Reajuste Atual'!$L$19:$M$25,2,FALSE)</f>
        <v>3.1053999999999999</v>
      </c>
      <c r="Q1216" s="34">
        <v>227.45</v>
      </c>
      <c r="R1216" s="304">
        <f t="shared" si="137"/>
        <v>162.46428571428572</v>
      </c>
      <c r="S1216" s="304">
        <f t="shared" si="138"/>
        <v>165.41818181818181</v>
      </c>
      <c r="T1216" s="301">
        <f t="shared" si="139"/>
        <v>165.41818181818181</v>
      </c>
    </row>
    <row r="1217" spans="1:20" s="31" customFormat="1" outlineLevel="1" x14ac:dyDescent="0.25">
      <c r="A1217" s="3" t="s">
        <v>53242</v>
      </c>
      <c r="B1217" s="191" t="s">
        <v>53479</v>
      </c>
      <c r="C1217" s="33" t="s">
        <v>53244</v>
      </c>
      <c r="D1217" s="197"/>
      <c r="E1217" s="32" t="s">
        <v>53480</v>
      </c>
      <c r="F1217" s="420" t="s">
        <v>83</v>
      </c>
      <c r="G1217" s="34">
        <v>16</v>
      </c>
      <c r="H1217" s="34">
        <f t="shared" si="141"/>
        <v>1006.2260756363636</v>
      </c>
      <c r="I1217" s="35">
        <f t="shared" si="142"/>
        <v>16099.617210181817</v>
      </c>
      <c r="J1217" s="190"/>
      <c r="K1217" s="190"/>
      <c r="L1217" s="190"/>
      <c r="M1217" s="190"/>
      <c r="N1217" s="39" t="s">
        <v>0</v>
      </c>
      <c r="O1217" s="213">
        <f>VLOOKUP(N1217,'Reajuste Atual'!$L$19:$M$25,2,FALSE)</f>
        <v>3.1053999999999999</v>
      </c>
      <c r="Q1217" s="34">
        <v>337.01</v>
      </c>
      <c r="R1217" s="304">
        <f t="shared" si="137"/>
        <v>240.72142857142859</v>
      </c>
      <c r="S1217" s="304">
        <f t="shared" si="138"/>
        <v>245.09818181818181</v>
      </c>
      <c r="T1217" s="301">
        <f t="shared" si="139"/>
        <v>245.09818181818181</v>
      </c>
    </row>
    <row r="1218" spans="1:20" s="31" customFormat="1" outlineLevel="1" x14ac:dyDescent="0.25">
      <c r="A1218" s="3" t="s">
        <v>53242</v>
      </c>
      <c r="B1218" s="191" t="s">
        <v>53481</v>
      </c>
      <c r="C1218" s="33" t="s">
        <v>53244</v>
      </c>
      <c r="D1218" s="197"/>
      <c r="E1218" s="32" t="s">
        <v>53482</v>
      </c>
      <c r="F1218" s="420" t="s">
        <v>83</v>
      </c>
      <c r="G1218" s="34">
        <v>28.000000000000682</v>
      </c>
      <c r="H1218" s="34">
        <f t="shared" si="141"/>
        <v>1513.4445134545454</v>
      </c>
      <c r="I1218" s="35">
        <f t="shared" si="142"/>
        <v>42376.446376728301</v>
      </c>
      <c r="J1218" s="190"/>
      <c r="K1218" s="190"/>
      <c r="L1218" s="190"/>
      <c r="M1218" s="190"/>
      <c r="N1218" s="39" t="s">
        <v>0</v>
      </c>
      <c r="O1218" s="213">
        <f>VLOOKUP(N1218,'Reajuste Atual'!$L$19:$M$25,2,FALSE)</f>
        <v>3.1053999999999999</v>
      </c>
      <c r="Q1218" s="34">
        <v>506.89</v>
      </c>
      <c r="R1218" s="304">
        <f t="shared" si="137"/>
        <v>362.06428571428575</v>
      </c>
      <c r="S1218" s="304">
        <f t="shared" si="138"/>
        <v>368.64727272727271</v>
      </c>
      <c r="T1218" s="301">
        <f t="shared" si="139"/>
        <v>368.64727272727271</v>
      </c>
    </row>
    <row r="1219" spans="1:20" s="31" customFormat="1" outlineLevel="1" x14ac:dyDescent="0.25">
      <c r="A1219" s="3" t="s">
        <v>53242</v>
      </c>
      <c r="B1219" s="191" t="s">
        <v>53483</v>
      </c>
      <c r="C1219" s="33" t="s">
        <v>53244</v>
      </c>
      <c r="D1219" s="197"/>
      <c r="E1219" s="32" t="s">
        <v>53484</v>
      </c>
      <c r="F1219" s="420" t="s">
        <v>83</v>
      </c>
      <c r="G1219" s="34">
        <v>22.000000000000085</v>
      </c>
      <c r="H1219" s="34">
        <f t="shared" si="141"/>
        <v>1845.668410181818</v>
      </c>
      <c r="I1219" s="35">
        <f t="shared" si="142"/>
        <v>40604.705024000155</v>
      </c>
      <c r="J1219" s="190"/>
      <c r="K1219" s="190"/>
      <c r="L1219" s="190"/>
      <c r="M1219" s="190"/>
      <c r="N1219" s="39" t="s">
        <v>0</v>
      </c>
      <c r="O1219" s="213">
        <f>VLOOKUP(N1219,'Reajuste Atual'!$L$19:$M$25,2,FALSE)</f>
        <v>3.1053999999999999</v>
      </c>
      <c r="Q1219" s="34">
        <v>618.16</v>
      </c>
      <c r="R1219" s="304">
        <f t="shared" si="137"/>
        <v>441.54285714285714</v>
      </c>
      <c r="S1219" s="304">
        <f t="shared" si="138"/>
        <v>449.57090909090908</v>
      </c>
      <c r="T1219" s="301">
        <f t="shared" si="139"/>
        <v>449.57090909090908</v>
      </c>
    </row>
    <row r="1220" spans="1:20" s="31" customFormat="1" outlineLevel="1" x14ac:dyDescent="0.25">
      <c r="A1220" s="3" t="s">
        <v>53242</v>
      </c>
      <c r="B1220" s="191" t="s">
        <v>53485</v>
      </c>
      <c r="C1220" s="33" t="s">
        <v>53244</v>
      </c>
      <c r="D1220" s="197"/>
      <c r="E1220" s="32" t="s">
        <v>53486</v>
      </c>
      <c r="F1220" s="420" t="s">
        <v>83</v>
      </c>
      <c r="G1220" s="34">
        <v>3</v>
      </c>
      <c r="H1220" s="34">
        <f t="shared" si="141"/>
        <v>2087.0360727272728</v>
      </c>
      <c r="I1220" s="35">
        <f t="shared" si="142"/>
        <v>6261.1082181818183</v>
      </c>
      <c r="J1220" s="190"/>
      <c r="K1220" s="190"/>
      <c r="L1220" s="190"/>
      <c r="M1220" s="190"/>
      <c r="N1220" s="39" t="s">
        <v>0</v>
      </c>
      <c r="O1220" s="213">
        <f>VLOOKUP(N1220,'Reajuste Atual'!$L$19:$M$25,2,FALSE)</f>
        <v>3.1053999999999999</v>
      </c>
      <c r="Q1220" s="34">
        <v>699</v>
      </c>
      <c r="R1220" s="304">
        <f t="shared" si="137"/>
        <v>499.28571428571433</v>
      </c>
      <c r="S1220" s="304">
        <f t="shared" si="138"/>
        <v>508.36363636363637</v>
      </c>
      <c r="T1220" s="301">
        <f t="shared" si="139"/>
        <v>508.36363636363637</v>
      </c>
    </row>
    <row r="1221" spans="1:20" s="31" customFormat="1" outlineLevel="1" x14ac:dyDescent="0.25">
      <c r="A1221" s="3" t="s">
        <v>53242</v>
      </c>
      <c r="B1221" s="191" t="s">
        <v>53487</v>
      </c>
      <c r="C1221" s="33" t="s">
        <v>53244</v>
      </c>
      <c r="D1221" s="197"/>
      <c r="E1221" s="32" t="s">
        <v>53488</v>
      </c>
      <c r="F1221" s="57" t="s">
        <v>43</v>
      </c>
      <c r="G1221" s="225">
        <v>0</v>
      </c>
      <c r="H1221" s="34">
        <f t="shared" si="141"/>
        <v>4772.8633963636366</v>
      </c>
      <c r="I1221" s="35">
        <f t="shared" si="142"/>
        <v>0</v>
      </c>
      <c r="J1221" s="190"/>
      <c r="K1221" s="190"/>
      <c r="L1221" s="190"/>
      <c r="M1221" s="190"/>
      <c r="N1221" s="39" t="s">
        <v>0</v>
      </c>
      <c r="O1221" s="213">
        <f>VLOOKUP(N1221,'Reajuste Atual'!$L$19:$M$25,2,FALSE)</f>
        <v>3.1053999999999999</v>
      </c>
      <c r="Q1221" s="34">
        <v>1598.55</v>
      </c>
      <c r="R1221" s="304">
        <f t="shared" si="137"/>
        <v>1141.8214285714287</v>
      </c>
      <c r="S1221" s="304">
        <f t="shared" si="138"/>
        <v>1162.5818181818181</v>
      </c>
      <c r="T1221" s="301">
        <f t="shared" si="139"/>
        <v>1162.5818181818181</v>
      </c>
    </row>
    <row r="1222" spans="1:20" s="31" customFormat="1" outlineLevel="1" x14ac:dyDescent="0.25">
      <c r="A1222" s="3" t="s">
        <v>53242</v>
      </c>
      <c r="B1222" s="191" t="s">
        <v>53489</v>
      </c>
      <c r="C1222" s="33" t="s">
        <v>53244</v>
      </c>
      <c r="D1222" s="197"/>
      <c r="E1222" s="32" t="s">
        <v>53490</v>
      </c>
      <c r="F1222" s="67" t="s">
        <v>43</v>
      </c>
      <c r="G1222" s="34">
        <v>2</v>
      </c>
      <c r="H1222" s="34">
        <f t="shared" si="141"/>
        <v>9691.9984625454563</v>
      </c>
      <c r="I1222" s="35">
        <f t="shared" si="142"/>
        <v>19383.996925090913</v>
      </c>
      <c r="J1222" s="190"/>
      <c r="K1222" s="190"/>
      <c r="L1222" s="190"/>
      <c r="M1222" s="190"/>
      <c r="N1222" s="39" t="s">
        <v>0</v>
      </c>
      <c r="O1222" s="213">
        <f>VLOOKUP(N1222,'Reajuste Atual'!$L$19:$M$25,2,FALSE)</f>
        <v>3.1053999999999999</v>
      </c>
      <c r="Q1222" s="34">
        <v>3246.09</v>
      </c>
      <c r="R1222" s="304">
        <f t="shared" si="137"/>
        <v>2318.6357142857146</v>
      </c>
      <c r="S1222" s="304">
        <f t="shared" si="138"/>
        <v>2360.7927272727275</v>
      </c>
      <c r="T1222" s="301">
        <f t="shared" si="139"/>
        <v>2360.7927272727275</v>
      </c>
    </row>
    <row r="1223" spans="1:20" s="31" customFormat="1" outlineLevel="1" x14ac:dyDescent="0.25">
      <c r="B1223" s="194" t="s">
        <v>1566</v>
      </c>
      <c r="C1223" s="59"/>
      <c r="D1223" s="200"/>
      <c r="E1223" s="418" t="s">
        <v>53491</v>
      </c>
      <c r="F1223" s="421"/>
      <c r="G1223" s="53"/>
      <c r="H1223" s="55">
        <v>0</v>
      </c>
      <c r="I1223" s="55">
        <f>SUM(I1224:I1225)</f>
        <v>69336.085671272725</v>
      </c>
      <c r="J1223" s="190"/>
      <c r="K1223" s="190"/>
      <c r="L1223" s="190"/>
      <c r="M1223" s="190"/>
      <c r="N1223" s="59">
        <v>0</v>
      </c>
      <c r="O1223" s="217"/>
      <c r="Q1223" s="55"/>
      <c r="R1223" s="304">
        <f t="shared" si="137"/>
        <v>0</v>
      </c>
      <c r="S1223" s="304">
        <f t="shared" si="138"/>
        <v>0</v>
      </c>
      <c r="T1223" s="301">
        <f t="shared" si="139"/>
        <v>0</v>
      </c>
    </row>
    <row r="1224" spans="1:20" s="31" customFormat="1" outlineLevel="1" x14ac:dyDescent="0.25">
      <c r="A1224" s="3" t="s">
        <v>53242</v>
      </c>
      <c r="B1224" s="191" t="s">
        <v>53492</v>
      </c>
      <c r="C1224" s="33" t="s">
        <v>53244</v>
      </c>
      <c r="D1224" s="197"/>
      <c r="E1224" s="32" t="s">
        <v>53493</v>
      </c>
      <c r="F1224" s="67" t="s">
        <v>43</v>
      </c>
      <c r="G1224" s="34">
        <v>65</v>
      </c>
      <c r="H1224" s="34">
        <f>T1224+(T1224*O1224)</f>
        <v>743.57004800000004</v>
      </c>
      <c r="I1224" s="35">
        <f t="shared" si="142"/>
        <v>48332.053120000004</v>
      </c>
      <c r="J1224" s="190"/>
      <c r="K1224" s="190"/>
      <c r="L1224" s="190"/>
      <c r="M1224" s="190"/>
      <c r="N1224" s="39" t="s">
        <v>0</v>
      </c>
      <c r="O1224" s="213">
        <f>VLOOKUP(N1224,'Reajuste Atual'!$L$19:$M$25,2,FALSE)</f>
        <v>3.1053999999999999</v>
      </c>
      <c r="Q1224" s="34">
        <v>249.04</v>
      </c>
      <c r="R1224" s="304">
        <f t="shared" si="137"/>
        <v>177.8857142857143</v>
      </c>
      <c r="S1224" s="304">
        <f t="shared" si="138"/>
        <v>181.12</v>
      </c>
      <c r="T1224" s="301">
        <f t="shared" si="139"/>
        <v>181.12</v>
      </c>
    </row>
    <row r="1225" spans="1:20" s="31" customFormat="1" outlineLevel="1" x14ac:dyDescent="0.25">
      <c r="A1225" s="3" t="s">
        <v>53242</v>
      </c>
      <c r="B1225" s="191" t="s">
        <v>53494</v>
      </c>
      <c r="C1225" s="33" t="s">
        <v>53244</v>
      </c>
      <c r="D1225" s="197"/>
      <c r="E1225" s="32" t="s">
        <v>53495</v>
      </c>
      <c r="F1225" s="67" t="s">
        <v>43</v>
      </c>
      <c r="G1225" s="34">
        <v>17</v>
      </c>
      <c r="H1225" s="34">
        <f>T1225+(T1225*O1225)</f>
        <v>1235.5313265454545</v>
      </c>
      <c r="I1225" s="35">
        <f t="shared" si="142"/>
        <v>21004.032551272725</v>
      </c>
      <c r="J1225" s="190"/>
      <c r="K1225" s="190"/>
      <c r="L1225" s="190"/>
      <c r="M1225" s="190"/>
      <c r="N1225" s="39" t="s">
        <v>0</v>
      </c>
      <c r="O1225" s="213">
        <f>VLOOKUP(N1225,'Reajuste Atual'!$L$19:$M$25,2,FALSE)</f>
        <v>3.1053999999999999</v>
      </c>
      <c r="Q1225" s="34">
        <v>413.81</v>
      </c>
      <c r="R1225" s="304">
        <f t="shared" si="137"/>
        <v>295.57857142857142</v>
      </c>
      <c r="S1225" s="304">
        <f t="shared" si="138"/>
        <v>300.95272727272726</v>
      </c>
      <c r="T1225" s="301">
        <f t="shared" si="139"/>
        <v>300.95272727272726</v>
      </c>
    </row>
    <row r="1226" spans="1:20" s="31" customFormat="1" outlineLevel="1" x14ac:dyDescent="0.25">
      <c r="B1226" s="191"/>
      <c r="C1226" s="39"/>
      <c r="D1226" s="197"/>
      <c r="E1226" s="32"/>
      <c r="F1226" s="67"/>
      <c r="G1226" s="34"/>
      <c r="H1226" s="34">
        <v>0</v>
      </c>
      <c r="I1226" s="35"/>
      <c r="J1226" s="190"/>
      <c r="K1226" s="190"/>
      <c r="L1226" s="190"/>
      <c r="M1226" s="190"/>
      <c r="N1226" s="39"/>
      <c r="O1226" s="213"/>
      <c r="Q1226" s="34"/>
      <c r="R1226" s="304">
        <f t="shared" si="137"/>
        <v>0</v>
      </c>
      <c r="S1226" s="304">
        <f t="shared" si="138"/>
        <v>0</v>
      </c>
      <c r="T1226" s="301">
        <f t="shared" si="139"/>
        <v>0</v>
      </c>
    </row>
    <row r="1227" spans="1:20" s="31" customFormat="1" outlineLevel="1" x14ac:dyDescent="0.25">
      <c r="B1227" s="191"/>
      <c r="C1227" s="39"/>
      <c r="D1227" s="197"/>
      <c r="E1227" s="32"/>
      <c r="F1227" s="67"/>
      <c r="G1227" s="34"/>
      <c r="H1227" s="34"/>
      <c r="I1227" s="35"/>
      <c r="J1227" s="190"/>
      <c r="K1227" s="190"/>
      <c r="L1227" s="190"/>
      <c r="M1227" s="190"/>
      <c r="N1227" s="39"/>
      <c r="O1227" s="213"/>
      <c r="Q1227" s="34"/>
      <c r="R1227" s="304">
        <f>Q1227/($R$16+1)</f>
        <v>0</v>
      </c>
      <c r="S1227" s="304">
        <f t="shared" si="138"/>
        <v>0</v>
      </c>
      <c r="T1227" s="301">
        <f>IF(A1227="S",R1227,S1227)</f>
        <v>0</v>
      </c>
    </row>
    <row r="1228" spans="1:20" s="31" customFormat="1" outlineLevel="1" x14ac:dyDescent="0.25">
      <c r="B1228" s="192" t="s">
        <v>1567</v>
      </c>
      <c r="C1228" s="96"/>
      <c r="D1228" s="198"/>
      <c r="E1228" s="44" t="s">
        <v>1568</v>
      </c>
      <c r="F1228" s="42"/>
      <c r="G1228" s="43"/>
      <c r="H1228" s="43"/>
      <c r="I1228" s="43">
        <f>SUM(I1229:I1229)</f>
        <v>0</v>
      </c>
      <c r="J1228" s="190"/>
      <c r="K1228" s="190"/>
      <c r="L1228" s="190"/>
      <c r="M1228" s="190"/>
      <c r="N1228" s="71">
        <v>0</v>
      </c>
      <c r="O1228" s="219"/>
      <c r="Q1228" s="43"/>
      <c r="R1228" s="304">
        <f>Q1228/($R$16+1)</f>
        <v>0</v>
      </c>
      <c r="S1228" s="304">
        <f t="shared" si="138"/>
        <v>0</v>
      </c>
      <c r="T1228" s="301">
        <f>IF(A1228="S",R1228,S1228)</f>
        <v>0</v>
      </c>
    </row>
    <row r="1229" spans="1:20" s="31" customFormat="1" outlineLevel="1" x14ac:dyDescent="0.25">
      <c r="B1229" s="191"/>
      <c r="C1229" s="33"/>
      <c r="D1229" s="197"/>
      <c r="E1229" s="32"/>
      <c r="F1229" s="67"/>
      <c r="G1229" s="34"/>
      <c r="H1229" s="34"/>
      <c r="I1229" s="35"/>
      <c r="J1229" s="190"/>
      <c r="K1229" s="190"/>
      <c r="L1229" s="190"/>
      <c r="M1229" s="190"/>
      <c r="N1229" s="39"/>
      <c r="O1229" s="213"/>
      <c r="Q1229" s="237"/>
      <c r="R1229" s="304">
        <f>Q1229/($R$16+1)</f>
        <v>0</v>
      </c>
      <c r="S1229" s="304">
        <f t="shared" ref="S1229:S1231" si="143">Q1229/($S$16+1)</f>
        <v>0</v>
      </c>
      <c r="T1229" s="301">
        <f>IF(A1229="S",R1229,S1229)</f>
        <v>0</v>
      </c>
    </row>
    <row r="1230" spans="1:20" s="31" customFormat="1" outlineLevel="1" x14ac:dyDescent="0.25">
      <c r="B1230" s="192" t="s">
        <v>1592</v>
      </c>
      <c r="C1230" s="96"/>
      <c r="D1230" s="198"/>
      <c r="E1230" s="44" t="s">
        <v>53927</v>
      </c>
      <c r="F1230" s="42"/>
      <c r="G1230" s="43"/>
      <c r="H1230" s="43"/>
      <c r="I1230" s="43">
        <f>SUM(I1231:I1233)</f>
        <v>82573724.161308452</v>
      </c>
      <c r="J1230" s="190"/>
      <c r="K1230" s="190"/>
      <c r="L1230" s="190"/>
      <c r="M1230" s="190"/>
      <c r="N1230" s="71">
        <v>0</v>
      </c>
      <c r="O1230" s="219"/>
      <c r="Q1230" s="43"/>
      <c r="R1230" s="304">
        <f>Q1230/($R$16+1)</f>
        <v>0</v>
      </c>
      <c r="S1230" s="304">
        <f t="shared" si="143"/>
        <v>0</v>
      </c>
      <c r="T1230" s="301">
        <f>IF(A1230="S",R1230,S1230)</f>
        <v>0</v>
      </c>
    </row>
    <row r="1231" spans="1:20" s="31" customFormat="1" outlineLevel="1" x14ac:dyDescent="0.25">
      <c r="B1231" s="191" t="s">
        <v>1593</v>
      </c>
      <c r="C1231" s="33" t="s">
        <v>53932</v>
      </c>
      <c r="D1231" s="197"/>
      <c r="E1231" s="32" t="s">
        <v>53498</v>
      </c>
      <c r="F1231" s="67" t="s">
        <v>86</v>
      </c>
      <c r="G1231" s="34">
        <v>1</v>
      </c>
      <c r="H1231" s="225">
        <f>10728863.1783194+4424291.40842155</f>
        <v>15153154.58674095</v>
      </c>
      <c r="I1231" s="35">
        <f>G1231*H1231</f>
        <v>15153154.58674095</v>
      </c>
      <c r="J1231" s="190"/>
      <c r="K1231" s="190"/>
      <c r="L1231" s="190"/>
      <c r="M1231" s="190"/>
      <c r="N1231" s="39"/>
      <c r="O1231" s="213"/>
      <c r="Q1231" s="34"/>
      <c r="R1231" s="304">
        <f t="shared" ref="R1231:R1264" si="144">Q1231/($R$16+1)</f>
        <v>0</v>
      </c>
      <c r="S1231" s="304">
        <f t="shared" si="143"/>
        <v>0</v>
      </c>
      <c r="T1231" s="301">
        <f t="shared" ref="T1231:T1264" si="145">IF(A1231="S",R1231,S1231)</f>
        <v>0</v>
      </c>
    </row>
    <row r="1232" spans="1:20" s="31" customFormat="1" outlineLevel="1" x14ac:dyDescent="0.25">
      <c r="B1232" s="191" t="s">
        <v>26966</v>
      </c>
      <c r="C1232" s="33" t="s">
        <v>53244</v>
      </c>
      <c r="D1232" s="197"/>
      <c r="E1232" s="32" t="s">
        <v>53263</v>
      </c>
      <c r="F1232" s="67" t="s">
        <v>86</v>
      </c>
      <c r="G1232" s="34">
        <v>1</v>
      </c>
      <c r="H1232" s="225">
        <f>44896444.5349377+22524125.0396298</f>
        <v>67420569.574567497</v>
      </c>
      <c r="I1232" s="35">
        <f>G1232*H1232</f>
        <v>67420569.574567497</v>
      </c>
      <c r="J1232" s="190"/>
      <c r="K1232" s="190"/>
      <c r="L1232" s="190"/>
      <c r="M1232" s="190"/>
      <c r="N1232" s="39"/>
      <c r="O1232" s="213"/>
      <c r="Q1232" s="34"/>
      <c r="R1232" s="304"/>
      <c r="S1232" s="304"/>
      <c r="T1232" s="301"/>
    </row>
    <row r="1233" spans="1:20" s="31" customFormat="1" outlineLevel="1" x14ac:dyDescent="0.25">
      <c r="B1233" s="191" t="s">
        <v>26980</v>
      </c>
      <c r="C1233" s="33"/>
      <c r="D1233" s="197"/>
      <c r="E1233" s="32"/>
      <c r="F1233" s="67"/>
      <c r="G1233" s="34"/>
      <c r="H1233" s="34"/>
      <c r="I1233" s="35"/>
      <c r="J1233" s="190"/>
      <c r="K1233" s="190"/>
      <c r="L1233" s="190"/>
      <c r="M1233" s="190"/>
      <c r="N1233" s="39"/>
      <c r="O1233" s="213"/>
      <c r="Q1233" s="34"/>
      <c r="R1233" s="304"/>
      <c r="S1233" s="304"/>
      <c r="T1233" s="301"/>
    </row>
    <row r="1234" spans="1:20" s="31" customFormat="1" outlineLevel="1" x14ac:dyDescent="0.25">
      <c r="B1234" s="191"/>
      <c r="C1234" s="39"/>
      <c r="D1234" s="197"/>
      <c r="E1234" s="32"/>
      <c r="F1234" s="67"/>
      <c r="G1234" s="34"/>
      <c r="H1234" s="34"/>
      <c r="I1234" s="35"/>
      <c r="J1234" s="190"/>
      <c r="K1234" s="190"/>
      <c r="L1234" s="190"/>
      <c r="M1234" s="190"/>
      <c r="N1234" s="39"/>
      <c r="O1234" s="213"/>
      <c r="Q1234" s="34"/>
      <c r="R1234" s="304"/>
      <c r="S1234" s="304"/>
      <c r="T1234" s="301"/>
    </row>
    <row r="1235" spans="1:20" s="31" customFormat="1" outlineLevel="1" x14ac:dyDescent="0.25">
      <c r="B1235" s="192" t="s">
        <v>1595</v>
      </c>
      <c r="C1235" s="96"/>
      <c r="D1235" s="198"/>
      <c r="E1235" s="44" t="s">
        <v>53290</v>
      </c>
      <c r="F1235" s="42"/>
      <c r="G1235" s="43"/>
      <c r="H1235" s="43"/>
      <c r="I1235" s="43">
        <f>I1236+I1241</f>
        <v>984945.35210800008</v>
      </c>
      <c r="J1235" s="190"/>
      <c r="K1235" s="190"/>
      <c r="L1235" s="190"/>
      <c r="M1235" s="190"/>
      <c r="N1235" s="71">
        <v>0</v>
      </c>
      <c r="O1235" s="219"/>
      <c r="Q1235" s="43"/>
      <c r="R1235" s="304">
        <f t="shared" si="144"/>
        <v>0</v>
      </c>
      <c r="S1235" s="304">
        <f t="shared" ref="S1235:S1264" si="146">Q1235/($S$16+1)</f>
        <v>0</v>
      </c>
      <c r="T1235" s="301">
        <f t="shared" si="145"/>
        <v>0</v>
      </c>
    </row>
    <row r="1236" spans="1:20" s="31" customFormat="1" outlineLevel="1" x14ac:dyDescent="0.25">
      <c r="B1236" s="193" t="s">
        <v>1596</v>
      </c>
      <c r="C1236" s="63"/>
      <c r="D1236" s="199"/>
      <c r="E1236" s="45" t="s">
        <v>1610</v>
      </c>
      <c r="F1236" s="46"/>
      <c r="G1236" s="61"/>
      <c r="H1236" s="61"/>
      <c r="I1236" s="61">
        <f>SUM(I1237:I1240)</f>
        <v>778124.91800800001</v>
      </c>
      <c r="J1236" s="190"/>
      <c r="K1236" s="190"/>
      <c r="L1236" s="190"/>
      <c r="M1236" s="190"/>
      <c r="N1236" s="48">
        <v>0</v>
      </c>
      <c r="O1236" s="215"/>
      <c r="Q1236" s="61"/>
      <c r="R1236" s="304">
        <f t="shared" si="144"/>
        <v>0</v>
      </c>
      <c r="S1236" s="304">
        <f t="shared" si="146"/>
        <v>0</v>
      </c>
      <c r="T1236" s="301">
        <f t="shared" si="145"/>
        <v>0</v>
      </c>
    </row>
    <row r="1237" spans="1:20" s="31" customFormat="1" outlineLevel="1" x14ac:dyDescent="0.25">
      <c r="A1237" s="3" t="s">
        <v>53241</v>
      </c>
      <c r="B1237" s="191" t="s">
        <v>1597</v>
      </c>
      <c r="C1237" s="224" t="s">
        <v>53246</v>
      </c>
      <c r="D1237" s="308" t="s">
        <v>53245</v>
      </c>
      <c r="E1237" s="79" t="s">
        <v>105</v>
      </c>
      <c r="F1237" s="224" t="s">
        <v>77</v>
      </c>
      <c r="G1237" s="225">
        <v>9.8031024999999996</v>
      </c>
      <c r="H1237" s="225">
        <v>5300</v>
      </c>
      <c r="I1237" s="35">
        <f>G1237*H1237</f>
        <v>51956.443249999997</v>
      </c>
      <c r="J1237" s="190"/>
      <c r="K1237" s="190"/>
      <c r="L1237" s="190"/>
      <c r="M1237" s="190"/>
      <c r="N1237" s="39"/>
      <c r="O1237" s="213"/>
      <c r="Q1237" s="34">
        <v>1660.74</v>
      </c>
      <c r="R1237" s="304">
        <f t="shared" si="144"/>
        <v>1186.2428571428572</v>
      </c>
      <c r="S1237" s="304">
        <f t="shared" si="146"/>
        <v>1207.810909090909</v>
      </c>
      <c r="T1237" s="301">
        <f t="shared" si="145"/>
        <v>1186.2428571428572</v>
      </c>
    </row>
    <row r="1238" spans="1:20" s="31" customFormat="1" outlineLevel="1" x14ac:dyDescent="0.25">
      <c r="A1238" s="3" t="s">
        <v>53241</v>
      </c>
      <c r="B1238" s="191" t="s">
        <v>1598</v>
      </c>
      <c r="C1238" s="224" t="s">
        <v>53248</v>
      </c>
      <c r="D1238" s="308" t="s">
        <v>23458</v>
      </c>
      <c r="E1238" s="79" t="s">
        <v>79</v>
      </c>
      <c r="F1238" s="224" t="s">
        <v>36</v>
      </c>
      <c r="G1238" s="225">
        <v>68881.835950000008</v>
      </c>
      <c r="H1238" s="225">
        <v>5.64</v>
      </c>
      <c r="I1238" s="35">
        <f>G1238*H1238</f>
        <v>388493.55475800001</v>
      </c>
      <c r="J1238" s="190"/>
      <c r="K1238" s="190"/>
      <c r="L1238" s="190"/>
      <c r="M1238" s="190"/>
      <c r="N1238" s="39"/>
      <c r="O1238" s="213"/>
      <c r="Q1238" s="34">
        <v>5.54</v>
      </c>
      <c r="R1238" s="304">
        <f t="shared" si="144"/>
        <v>3.9571428571428573</v>
      </c>
      <c r="S1238" s="304">
        <f t="shared" si="146"/>
        <v>4.0290909090909093</v>
      </c>
      <c r="T1238" s="301">
        <f t="shared" si="145"/>
        <v>3.9571428571428573</v>
      </c>
    </row>
    <row r="1239" spans="1:20" s="31" customFormat="1" outlineLevel="1" x14ac:dyDescent="0.25">
      <c r="A1239" s="3" t="s">
        <v>53241</v>
      </c>
      <c r="B1239" s="191" t="s">
        <v>1599</v>
      </c>
      <c r="C1239" s="224" t="s">
        <v>53247</v>
      </c>
      <c r="D1239" s="308" t="s">
        <v>18023</v>
      </c>
      <c r="E1239" s="79" t="s">
        <v>81</v>
      </c>
      <c r="F1239" s="224" t="s">
        <v>36</v>
      </c>
      <c r="G1239" s="225">
        <v>13113.9</v>
      </c>
      <c r="H1239" s="309" t="str">
        <f>VLOOKUP(D1239,SINAPI!$A$9:$D$7529,4,FALSE)</f>
        <v>22,80</v>
      </c>
      <c r="I1239" s="35">
        <f>G1239*H1239</f>
        <v>298996.92</v>
      </c>
      <c r="J1239" s="190"/>
      <c r="K1239" s="190"/>
      <c r="L1239" s="190"/>
      <c r="M1239" s="190"/>
      <c r="N1239" s="39"/>
      <c r="O1239" s="213"/>
      <c r="Q1239" s="34">
        <v>7.41</v>
      </c>
      <c r="R1239" s="304">
        <f t="shared" si="144"/>
        <v>5.2928571428571436</v>
      </c>
      <c r="S1239" s="304">
        <f t="shared" si="146"/>
        <v>5.3890909090909096</v>
      </c>
      <c r="T1239" s="301">
        <f t="shared" si="145"/>
        <v>5.2928571428571436</v>
      </c>
    </row>
    <row r="1240" spans="1:20" s="31" customFormat="1" outlineLevel="1" x14ac:dyDescent="0.25">
      <c r="A1240" s="3" t="s">
        <v>53241</v>
      </c>
      <c r="B1240" s="191" t="s">
        <v>1600</v>
      </c>
      <c r="C1240" s="224" t="s">
        <v>53246</v>
      </c>
      <c r="D1240" s="308" t="s">
        <v>53250</v>
      </c>
      <c r="E1240" s="79" t="s">
        <v>1616</v>
      </c>
      <c r="F1240" s="224" t="s">
        <v>36</v>
      </c>
      <c r="G1240" s="225">
        <v>100</v>
      </c>
      <c r="H1240" s="225">
        <v>386.78</v>
      </c>
      <c r="I1240" s="35">
        <f>G1240*H1240</f>
        <v>38678</v>
      </c>
      <c r="J1240" s="190"/>
      <c r="K1240" s="190"/>
      <c r="L1240" s="190"/>
      <c r="M1240" s="190"/>
      <c r="N1240" s="39"/>
      <c r="O1240" s="213"/>
      <c r="Q1240" s="34">
        <v>176.64</v>
      </c>
      <c r="R1240" s="304">
        <f t="shared" si="144"/>
        <v>126.17142857142856</v>
      </c>
      <c r="S1240" s="304">
        <f t="shared" si="146"/>
        <v>128.46545454545455</v>
      </c>
      <c r="T1240" s="301">
        <f t="shared" si="145"/>
        <v>126.17142857142856</v>
      </c>
    </row>
    <row r="1241" spans="1:20" s="31" customFormat="1" outlineLevel="1" x14ac:dyDescent="0.25">
      <c r="B1241" s="193" t="s">
        <v>1601</v>
      </c>
      <c r="C1241" s="63"/>
      <c r="D1241" s="199"/>
      <c r="E1241" s="45" t="s">
        <v>1624</v>
      </c>
      <c r="F1241" s="46"/>
      <c r="G1241" s="61"/>
      <c r="H1241" s="61">
        <v>0</v>
      </c>
      <c r="I1241" s="61">
        <f>SUM(I1242:I1248)</f>
        <v>206820.43410000001</v>
      </c>
      <c r="J1241" s="190"/>
      <c r="K1241" s="190"/>
      <c r="L1241" s="190"/>
      <c r="M1241" s="190"/>
      <c r="N1241" s="48">
        <v>0</v>
      </c>
      <c r="O1241" s="215"/>
      <c r="Q1241" s="61">
        <v>0</v>
      </c>
      <c r="R1241" s="304">
        <f t="shared" si="144"/>
        <v>0</v>
      </c>
      <c r="S1241" s="304">
        <f t="shared" si="146"/>
        <v>0</v>
      </c>
      <c r="T1241" s="301">
        <f t="shared" si="145"/>
        <v>0</v>
      </c>
    </row>
    <row r="1242" spans="1:20" s="31" customFormat="1" outlineLevel="1" x14ac:dyDescent="0.25">
      <c r="A1242" s="3" t="s">
        <v>53241</v>
      </c>
      <c r="B1242" s="191" t="s">
        <v>1602</v>
      </c>
      <c r="C1242" s="224" t="s">
        <v>53248</v>
      </c>
      <c r="D1242" s="308" t="s">
        <v>23458</v>
      </c>
      <c r="E1242" s="79" t="s">
        <v>79</v>
      </c>
      <c r="F1242" s="224" t="s">
        <v>36</v>
      </c>
      <c r="G1242" s="225">
        <v>22.870000000002619</v>
      </c>
      <c r="H1242" s="225">
        <v>5.64</v>
      </c>
      <c r="I1242" s="35">
        <f t="shared" ref="I1242:I1248" si="147">G1242*H1242</f>
        <v>128.98680000001477</v>
      </c>
      <c r="J1242" s="190"/>
      <c r="K1242" s="190"/>
      <c r="L1242" s="190"/>
      <c r="M1242" s="190"/>
      <c r="N1242" s="39"/>
      <c r="O1242" s="213"/>
      <c r="Q1242" s="34">
        <v>5.54</v>
      </c>
      <c r="R1242" s="304">
        <f t="shared" si="144"/>
        <v>3.9571428571428573</v>
      </c>
      <c r="S1242" s="304">
        <f t="shared" si="146"/>
        <v>4.0290909090909093</v>
      </c>
      <c r="T1242" s="301">
        <f t="shared" si="145"/>
        <v>3.9571428571428573</v>
      </c>
    </row>
    <row r="1243" spans="1:20" s="31" customFormat="1" outlineLevel="1" x14ac:dyDescent="0.25">
      <c r="A1243" s="3" t="s">
        <v>53241</v>
      </c>
      <c r="B1243" s="191" t="s">
        <v>1603</v>
      </c>
      <c r="C1243" s="224" t="s">
        <v>53247</v>
      </c>
      <c r="D1243" s="308" t="s">
        <v>18023</v>
      </c>
      <c r="E1243" s="79" t="s">
        <v>81</v>
      </c>
      <c r="F1243" s="224" t="s">
        <v>36</v>
      </c>
      <c r="G1243" s="225">
        <v>3655.6499999999992</v>
      </c>
      <c r="H1243" s="309" t="str">
        <f>VLOOKUP(D1243,SINAPI!$A$9:$D$7529,4,FALSE)</f>
        <v>22,80</v>
      </c>
      <c r="I1243" s="35">
        <f t="shared" si="147"/>
        <v>83348.819999999978</v>
      </c>
      <c r="J1243" s="190"/>
      <c r="K1243" s="190"/>
      <c r="L1243" s="190"/>
      <c r="M1243" s="190"/>
      <c r="N1243" s="39"/>
      <c r="O1243" s="213"/>
      <c r="Q1243" s="34">
        <v>7.41</v>
      </c>
      <c r="R1243" s="304">
        <f t="shared" si="144"/>
        <v>5.2928571428571436</v>
      </c>
      <c r="S1243" s="304">
        <f t="shared" si="146"/>
        <v>5.3890909090909096</v>
      </c>
      <c r="T1243" s="301">
        <f t="shared" si="145"/>
        <v>5.2928571428571436</v>
      </c>
    </row>
    <row r="1244" spans="1:20" s="31" customFormat="1" outlineLevel="1" x14ac:dyDescent="0.25">
      <c r="A1244" s="3" t="s">
        <v>53241</v>
      </c>
      <c r="B1244" s="191" t="s">
        <v>1604</v>
      </c>
      <c r="C1244" s="224" t="s">
        <v>53246</v>
      </c>
      <c r="D1244" s="308">
        <v>1107890</v>
      </c>
      <c r="E1244" s="79" t="s">
        <v>500</v>
      </c>
      <c r="F1244" s="224" t="s">
        <v>36</v>
      </c>
      <c r="G1244" s="225">
        <v>85.31</v>
      </c>
      <c r="H1244" s="225">
        <v>419.35</v>
      </c>
      <c r="I1244" s="35">
        <f t="shared" si="147"/>
        <v>35774.748500000002</v>
      </c>
      <c r="J1244" s="190"/>
      <c r="K1244" s="190"/>
      <c r="L1244" s="190"/>
      <c r="M1244" s="190"/>
      <c r="N1244" s="39"/>
      <c r="O1244" s="213"/>
      <c r="Q1244" s="34">
        <v>284.41000000000003</v>
      </c>
      <c r="R1244" s="304">
        <f t="shared" si="144"/>
        <v>203.15000000000003</v>
      </c>
      <c r="S1244" s="304">
        <f t="shared" si="146"/>
        <v>206.84363636363639</v>
      </c>
      <c r="T1244" s="301">
        <f t="shared" si="145"/>
        <v>203.15000000000003</v>
      </c>
    </row>
    <row r="1245" spans="1:20" s="31" customFormat="1" outlineLevel="1" x14ac:dyDescent="0.25">
      <c r="A1245" s="3" t="s">
        <v>53241</v>
      </c>
      <c r="B1245" s="191" t="s">
        <v>1605</v>
      </c>
      <c r="C1245" s="224" t="s">
        <v>53248</v>
      </c>
      <c r="D1245" s="308" t="s">
        <v>25545</v>
      </c>
      <c r="E1245" s="79" t="s">
        <v>424</v>
      </c>
      <c r="F1245" s="224" t="s">
        <v>83</v>
      </c>
      <c r="G1245" s="225">
        <v>64.900000000000006</v>
      </c>
      <c r="H1245" s="225">
        <v>39.18</v>
      </c>
      <c r="I1245" s="35">
        <f t="shared" si="147"/>
        <v>2542.7820000000002</v>
      </c>
      <c r="J1245" s="190"/>
      <c r="K1245" s="190"/>
      <c r="L1245" s="190"/>
      <c r="M1245" s="190"/>
      <c r="N1245" s="39"/>
      <c r="O1245" s="213"/>
      <c r="Q1245" s="34">
        <v>10.59</v>
      </c>
      <c r="R1245" s="304">
        <f t="shared" si="144"/>
        <v>7.5642857142857149</v>
      </c>
      <c r="S1245" s="304">
        <f t="shared" si="146"/>
        <v>7.7018181818181821</v>
      </c>
      <c r="T1245" s="301">
        <f t="shared" si="145"/>
        <v>7.5642857142857149</v>
      </c>
    </row>
    <row r="1246" spans="1:20" s="31" customFormat="1" outlineLevel="1" x14ac:dyDescent="0.25">
      <c r="A1246" s="3" t="s">
        <v>53241</v>
      </c>
      <c r="B1246" s="191" t="s">
        <v>1606</v>
      </c>
      <c r="C1246" s="224" t="s">
        <v>53247</v>
      </c>
      <c r="D1246" s="308" t="s">
        <v>9501</v>
      </c>
      <c r="E1246" s="79" t="s">
        <v>1079</v>
      </c>
      <c r="F1246" s="224" t="s">
        <v>36</v>
      </c>
      <c r="G1246" s="225">
        <v>50</v>
      </c>
      <c r="H1246" s="309" t="str">
        <f>VLOOKUP(D1246,SINAPI!$A$9:$D$7529,4,FALSE)</f>
        <v>635,57</v>
      </c>
      <c r="I1246" s="35">
        <f t="shared" si="147"/>
        <v>31778.500000000004</v>
      </c>
      <c r="J1246" s="190"/>
      <c r="K1246" s="190"/>
      <c r="L1246" s="190"/>
      <c r="M1246" s="190"/>
      <c r="N1246" s="39"/>
      <c r="O1246" s="213"/>
      <c r="Q1246" s="34">
        <v>165.44</v>
      </c>
      <c r="R1246" s="304">
        <f t="shared" si="144"/>
        <v>118.17142857142858</v>
      </c>
      <c r="S1246" s="304">
        <f t="shared" si="146"/>
        <v>120.32</v>
      </c>
      <c r="T1246" s="301">
        <f t="shared" si="145"/>
        <v>118.17142857142858</v>
      </c>
    </row>
    <row r="1247" spans="1:20" s="31" customFormat="1" outlineLevel="1" x14ac:dyDescent="0.25">
      <c r="A1247" s="3" t="s">
        <v>53241</v>
      </c>
      <c r="B1247" s="191" t="s">
        <v>1607</v>
      </c>
      <c r="C1247" s="224" t="s">
        <v>53246</v>
      </c>
      <c r="D1247" s="308" t="s">
        <v>53249</v>
      </c>
      <c r="E1247" s="79" t="s">
        <v>442</v>
      </c>
      <c r="F1247" s="224" t="s">
        <v>36</v>
      </c>
      <c r="G1247" s="225">
        <v>300</v>
      </c>
      <c r="H1247" s="225">
        <v>161.74</v>
      </c>
      <c r="I1247" s="35">
        <f t="shared" si="147"/>
        <v>48522</v>
      </c>
      <c r="J1247" s="190"/>
      <c r="K1247" s="190"/>
      <c r="L1247" s="190"/>
      <c r="M1247" s="190"/>
      <c r="N1247" s="39"/>
      <c r="O1247" s="213"/>
      <c r="Q1247" s="34">
        <v>41.84</v>
      </c>
      <c r="R1247" s="304">
        <f t="shared" si="144"/>
        <v>29.88571428571429</v>
      </c>
      <c r="S1247" s="304">
        <f t="shared" si="146"/>
        <v>30.429090909090913</v>
      </c>
      <c r="T1247" s="301">
        <f t="shared" si="145"/>
        <v>29.88571428571429</v>
      </c>
    </row>
    <row r="1248" spans="1:20" s="31" customFormat="1" outlineLevel="1" x14ac:dyDescent="0.25">
      <c r="A1248" s="3" t="s">
        <v>53241</v>
      </c>
      <c r="B1248" s="191" t="s">
        <v>53291</v>
      </c>
      <c r="C1248" s="224" t="s">
        <v>53247</v>
      </c>
      <c r="D1248" s="308" t="s">
        <v>21223</v>
      </c>
      <c r="E1248" s="79" t="s">
        <v>1639</v>
      </c>
      <c r="F1248" s="224" t="s">
        <v>61</v>
      </c>
      <c r="G1248" s="225">
        <v>2386.1600000000003</v>
      </c>
      <c r="H1248" s="309" t="str">
        <f>VLOOKUP(D1248,SINAPI!$A$9:$D$7529,4,FALSE)</f>
        <v>1,98</v>
      </c>
      <c r="I1248" s="35">
        <f t="shared" si="147"/>
        <v>4724.5968000000003</v>
      </c>
      <c r="J1248" s="190"/>
      <c r="K1248" s="190"/>
      <c r="L1248" s="190"/>
      <c r="M1248" s="190"/>
      <c r="N1248" s="39"/>
      <c r="O1248" s="213"/>
      <c r="Q1248" s="34">
        <v>1.19</v>
      </c>
      <c r="R1248" s="304">
        <f t="shared" si="144"/>
        <v>0.85</v>
      </c>
      <c r="S1248" s="304">
        <f t="shared" si="146"/>
        <v>0.86545454545454537</v>
      </c>
      <c r="T1248" s="301">
        <f t="shared" si="145"/>
        <v>0.85</v>
      </c>
    </row>
    <row r="1249" spans="1:20" s="31" customFormat="1" outlineLevel="1" x14ac:dyDescent="0.25">
      <c r="B1249" s="191"/>
      <c r="C1249" s="39"/>
      <c r="D1249" s="197"/>
      <c r="E1249" s="32"/>
      <c r="F1249" s="33"/>
      <c r="G1249" s="34"/>
      <c r="H1249" s="34">
        <v>0</v>
      </c>
      <c r="I1249" s="35"/>
      <c r="J1249" s="190"/>
      <c r="K1249" s="190"/>
      <c r="L1249" s="190"/>
      <c r="M1249" s="190"/>
      <c r="N1249" s="39"/>
      <c r="O1249" s="213"/>
      <c r="Q1249" s="34"/>
      <c r="R1249" s="304">
        <f t="shared" si="144"/>
        <v>0</v>
      </c>
      <c r="S1249" s="304">
        <f t="shared" si="146"/>
        <v>0</v>
      </c>
      <c r="T1249" s="301">
        <f t="shared" si="145"/>
        <v>0</v>
      </c>
    </row>
    <row r="1250" spans="1:20" s="31" customFormat="1" outlineLevel="1" x14ac:dyDescent="0.25">
      <c r="B1250" s="192" t="s">
        <v>1608</v>
      </c>
      <c r="C1250" s="96"/>
      <c r="D1250" s="198"/>
      <c r="E1250" s="44" t="s">
        <v>53292</v>
      </c>
      <c r="F1250" s="42"/>
      <c r="G1250" s="43"/>
      <c r="H1250" s="43">
        <v>0</v>
      </c>
      <c r="I1250" s="43">
        <f>I1251</f>
        <v>123488.10653708167</v>
      </c>
      <c r="J1250" s="190"/>
      <c r="K1250" s="190"/>
      <c r="L1250" s="190"/>
      <c r="M1250" s="190"/>
      <c r="N1250" s="71">
        <v>0</v>
      </c>
      <c r="O1250" s="219"/>
      <c r="Q1250" s="43"/>
      <c r="R1250" s="304">
        <f t="shared" si="144"/>
        <v>0</v>
      </c>
      <c r="S1250" s="304">
        <f t="shared" si="146"/>
        <v>0</v>
      </c>
      <c r="T1250" s="301">
        <f t="shared" si="145"/>
        <v>0</v>
      </c>
    </row>
    <row r="1251" spans="1:20" s="31" customFormat="1" outlineLevel="1" x14ac:dyDescent="0.25">
      <c r="B1251" s="193" t="s">
        <v>1609</v>
      </c>
      <c r="C1251" s="63"/>
      <c r="D1251" s="199"/>
      <c r="E1251" s="45" t="s">
        <v>101</v>
      </c>
      <c r="F1251" s="46"/>
      <c r="G1251" s="61"/>
      <c r="H1251" s="61">
        <v>0</v>
      </c>
      <c r="I1251" s="61">
        <f>SUM(I1252:I1256)</f>
        <v>123488.10653708167</v>
      </c>
      <c r="J1251" s="190"/>
      <c r="K1251" s="190"/>
      <c r="L1251" s="190"/>
      <c r="M1251" s="190"/>
      <c r="N1251" s="48">
        <v>0</v>
      </c>
      <c r="O1251" s="215"/>
      <c r="Q1251" s="61"/>
      <c r="R1251" s="304">
        <f t="shared" si="144"/>
        <v>0</v>
      </c>
      <c r="S1251" s="304">
        <f t="shared" si="146"/>
        <v>0</v>
      </c>
      <c r="T1251" s="301">
        <f t="shared" si="145"/>
        <v>0</v>
      </c>
    </row>
    <row r="1252" spans="1:20" s="31" customFormat="1" outlineLevel="1" x14ac:dyDescent="0.25">
      <c r="A1252" s="3" t="s">
        <v>53241</v>
      </c>
      <c r="B1252" s="191" t="s">
        <v>1611</v>
      </c>
      <c r="C1252" s="224" t="s">
        <v>53247</v>
      </c>
      <c r="D1252" s="308" t="s">
        <v>21694</v>
      </c>
      <c r="E1252" s="79" t="s">
        <v>415</v>
      </c>
      <c r="F1252" s="224" t="s">
        <v>36</v>
      </c>
      <c r="G1252" s="225">
        <v>17522.55</v>
      </c>
      <c r="H1252" s="309" t="str">
        <f>VLOOKUP(D1252,SINAPI!$A$9:$D$7529,4,FALSE)</f>
        <v>0,33</v>
      </c>
      <c r="I1252" s="35">
        <f>G1252*H1252</f>
        <v>5782.4414999999999</v>
      </c>
      <c r="J1252" s="190"/>
      <c r="K1252" s="190"/>
      <c r="L1252" s="190"/>
      <c r="M1252" s="190"/>
      <c r="N1252" s="39"/>
      <c r="O1252" s="213"/>
      <c r="Q1252" s="34">
        <v>1.87</v>
      </c>
      <c r="R1252" s="304">
        <f t="shared" si="144"/>
        <v>1.3357142857142859</v>
      </c>
      <c r="S1252" s="304">
        <f t="shared" si="146"/>
        <v>1.36</v>
      </c>
      <c r="T1252" s="301">
        <f t="shared" si="145"/>
        <v>1.3357142857142859</v>
      </c>
    </row>
    <row r="1253" spans="1:20" s="31" customFormat="1" outlineLevel="1" x14ac:dyDescent="0.25">
      <c r="A1253" s="3" t="s">
        <v>53241</v>
      </c>
      <c r="B1253" s="191" t="s">
        <v>1612</v>
      </c>
      <c r="C1253" s="224" t="s">
        <v>53247</v>
      </c>
      <c r="D1253" s="308" t="s">
        <v>21223</v>
      </c>
      <c r="E1253" s="79" t="s">
        <v>60</v>
      </c>
      <c r="F1253" s="224" t="s">
        <v>61</v>
      </c>
      <c r="G1253" s="225">
        <v>26943.155392465356</v>
      </c>
      <c r="H1253" s="309" t="str">
        <f>VLOOKUP(D1253,SINAPI!$A$9:$D$7529,4,FALSE)</f>
        <v>1,98</v>
      </c>
      <c r="I1253" s="35">
        <f>G1253*H1253</f>
        <v>53347.447677081407</v>
      </c>
      <c r="J1253" s="190"/>
      <c r="K1253" s="190"/>
      <c r="L1253" s="190"/>
      <c r="M1253" s="190"/>
      <c r="N1253" s="39"/>
      <c r="O1253" s="213"/>
      <c r="Q1253" s="34">
        <v>1.1499999999999999</v>
      </c>
      <c r="R1253" s="304">
        <f t="shared" si="144"/>
        <v>0.8214285714285714</v>
      </c>
      <c r="S1253" s="304">
        <f t="shared" si="146"/>
        <v>0.83636363636363631</v>
      </c>
      <c r="T1253" s="301">
        <f t="shared" si="145"/>
        <v>0.8214285714285714</v>
      </c>
    </row>
    <row r="1254" spans="1:20" s="31" customFormat="1" outlineLevel="1" x14ac:dyDescent="0.25">
      <c r="A1254" s="3" t="s">
        <v>53241</v>
      </c>
      <c r="B1254" s="191" t="s">
        <v>1613</v>
      </c>
      <c r="C1254" s="224" t="s">
        <v>53248</v>
      </c>
      <c r="D1254" s="308" t="s">
        <v>23458</v>
      </c>
      <c r="E1254" s="79" t="s">
        <v>79</v>
      </c>
      <c r="F1254" s="224" t="s">
        <v>36</v>
      </c>
      <c r="G1254" s="225">
        <v>3149.29</v>
      </c>
      <c r="H1254" s="225">
        <v>5.64</v>
      </c>
      <c r="I1254" s="35">
        <f>G1254*H1254</f>
        <v>17761.995599999998</v>
      </c>
      <c r="J1254" s="190"/>
      <c r="K1254" s="190"/>
      <c r="L1254" s="190"/>
      <c r="M1254" s="190"/>
      <c r="N1254" s="39"/>
      <c r="O1254" s="213"/>
      <c r="Q1254" s="34">
        <v>5.54</v>
      </c>
      <c r="R1254" s="304">
        <f t="shared" si="144"/>
        <v>3.9571428571428573</v>
      </c>
      <c r="S1254" s="304">
        <f t="shared" si="146"/>
        <v>4.0290909090909093</v>
      </c>
      <c r="T1254" s="301">
        <f t="shared" si="145"/>
        <v>3.9571428571428573</v>
      </c>
    </row>
    <row r="1255" spans="1:20" s="31" customFormat="1" outlineLevel="1" x14ac:dyDescent="0.25">
      <c r="A1255" s="3" t="s">
        <v>53241</v>
      </c>
      <c r="B1255" s="191" t="s">
        <v>1614</v>
      </c>
      <c r="C1255" s="224" t="s">
        <v>53247</v>
      </c>
      <c r="D1255" s="308">
        <v>100576</v>
      </c>
      <c r="E1255" s="79" t="s">
        <v>425</v>
      </c>
      <c r="F1255" s="224" t="s">
        <v>56</v>
      </c>
      <c r="G1255" s="225">
        <v>11443.08000000006</v>
      </c>
      <c r="H1255" s="309" t="str">
        <f>VLOOKUP(D1255,SINAPI!$A$9:$D$7529,4,FALSE)</f>
        <v>2,29</v>
      </c>
      <c r="I1255" s="35">
        <f>G1255*H1255</f>
        <v>26204.653200000139</v>
      </c>
      <c r="J1255" s="190"/>
      <c r="K1255" s="190"/>
      <c r="L1255" s="190"/>
      <c r="M1255" s="190"/>
      <c r="N1255" s="39"/>
      <c r="O1255" s="213"/>
      <c r="Q1255" s="34">
        <v>0.82</v>
      </c>
      <c r="R1255" s="304">
        <f t="shared" si="144"/>
        <v>0.58571428571428574</v>
      </c>
      <c r="S1255" s="304">
        <f t="shared" si="146"/>
        <v>0.59636363636363632</v>
      </c>
      <c r="T1255" s="301">
        <f t="shared" si="145"/>
        <v>0.58571428571428574</v>
      </c>
    </row>
    <row r="1256" spans="1:20" s="31" customFormat="1" outlineLevel="1" x14ac:dyDescent="0.25">
      <c r="A1256" s="3" t="s">
        <v>53241</v>
      </c>
      <c r="B1256" s="191" t="s">
        <v>1615</v>
      </c>
      <c r="C1256" s="224" t="s">
        <v>53246</v>
      </c>
      <c r="D1256" s="308" t="s">
        <v>53252</v>
      </c>
      <c r="E1256" s="79" t="s">
        <v>1645</v>
      </c>
      <c r="F1256" s="224" t="s">
        <v>1646</v>
      </c>
      <c r="G1256" s="225">
        <v>1716.4620000000095</v>
      </c>
      <c r="H1256" s="225">
        <v>11.88</v>
      </c>
      <c r="I1256" s="35">
        <f>G1256*H1256</f>
        <v>20391.568560000116</v>
      </c>
      <c r="J1256" s="190"/>
      <c r="K1256" s="190"/>
      <c r="L1256" s="190"/>
      <c r="M1256" s="190"/>
      <c r="N1256" s="39"/>
      <c r="O1256" s="213"/>
      <c r="Q1256" s="34">
        <v>11.55</v>
      </c>
      <c r="R1256" s="304">
        <f t="shared" si="144"/>
        <v>8.2500000000000018</v>
      </c>
      <c r="S1256" s="304">
        <f t="shared" si="146"/>
        <v>8.4</v>
      </c>
      <c r="T1256" s="301">
        <f t="shared" si="145"/>
        <v>8.2500000000000018</v>
      </c>
    </row>
    <row r="1257" spans="1:20" s="31" customFormat="1" outlineLevel="1" x14ac:dyDescent="0.25">
      <c r="B1257" s="191"/>
      <c r="C1257" s="39"/>
      <c r="D1257" s="197"/>
      <c r="E1257" s="32"/>
      <c r="F1257" s="33"/>
      <c r="G1257" s="34"/>
      <c r="H1257" s="34"/>
      <c r="I1257" s="35"/>
      <c r="J1257" s="190"/>
      <c r="K1257" s="190"/>
      <c r="L1257" s="190"/>
      <c r="M1257" s="190"/>
      <c r="N1257" s="39"/>
      <c r="O1257" s="213"/>
      <c r="Q1257" s="34"/>
      <c r="R1257" s="304">
        <f t="shared" si="144"/>
        <v>0</v>
      </c>
      <c r="S1257" s="304">
        <f t="shared" si="146"/>
        <v>0</v>
      </c>
      <c r="T1257" s="301">
        <f t="shared" si="145"/>
        <v>0</v>
      </c>
    </row>
    <row r="1258" spans="1:20" s="31" customFormat="1" outlineLevel="1" x14ac:dyDescent="0.25">
      <c r="B1258" s="192" t="s">
        <v>1642</v>
      </c>
      <c r="C1258" s="96"/>
      <c r="D1258" s="198"/>
      <c r="E1258" s="44" t="s">
        <v>53293</v>
      </c>
      <c r="F1258" s="42"/>
      <c r="G1258" s="43"/>
      <c r="H1258" s="43"/>
      <c r="I1258" s="43">
        <f>I1259</f>
        <v>17011.38630000002</v>
      </c>
      <c r="J1258" s="190"/>
      <c r="K1258" s="190"/>
      <c r="L1258" s="190"/>
      <c r="M1258" s="190"/>
      <c r="N1258" s="71">
        <v>0</v>
      </c>
      <c r="O1258" s="219"/>
      <c r="Q1258" s="43"/>
      <c r="R1258" s="304">
        <f t="shared" si="144"/>
        <v>0</v>
      </c>
      <c r="S1258" s="304">
        <f t="shared" si="146"/>
        <v>0</v>
      </c>
      <c r="T1258" s="301">
        <f t="shared" si="145"/>
        <v>0</v>
      </c>
    </row>
    <row r="1259" spans="1:20" s="31" customFormat="1" outlineLevel="1" x14ac:dyDescent="0.25">
      <c r="B1259" s="193" t="s">
        <v>1643</v>
      </c>
      <c r="C1259" s="63"/>
      <c r="D1259" s="199"/>
      <c r="E1259" s="45" t="s">
        <v>53916</v>
      </c>
      <c r="F1259" s="62"/>
      <c r="G1259" s="47"/>
      <c r="H1259" s="47"/>
      <c r="I1259" s="47">
        <f>I1260</f>
        <v>17011.38630000002</v>
      </c>
      <c r="J1259" s="190"/>
      <c r="K1259" s="190"/>
      <c r="L1259" s="190"/>
      <c r="M1259" s="190"/>
      <c r="N1259" s="48">
        <v>0</v>
      </c>
      <c r="O1259" s="215"/>
      <c r="Q1259" s="47"/>
      <c r="R1259" s="304">
        <f t="shared" si="144"/>
        <v>0</v>
      </c>
      <c r="S1259" s="304">
        <f t="shared" si="146"/>
        <v>0</v>
      </c>
      <c r="T1259" s="301">
        <f t="shared" si="145"/>
        <v>0</v>
      </c>
    </row>
    <row r="1260" spans="1:20" s="31" customFormat="1" outlineLevel="1" x14ac:dyDescent="0.25">
      <c r="B1260" s="191" t="s">
        <v>1748</v>
      </c>
      <c r="C1260" s="39"/>
      <c r="D1260" s="197"/>
      <c r="E1260" s="51" t="s">
        <v>101</v>
      </c>
      <c r="F1260" s="52"/>
      <c r="G1260" s="55"/>
      <c r="H1260" s="55"/>
      <c r="I1260" s="55">
        <f>SUM(I1261:I1263)</f>
        <v>17011.38630000002</v>
      </c>
      <c r="J1260" s="190"/>
      <c r="K1260" s="190"/>
      <c r="L1260" s="190"/>
      <c r="M1260" s="190"/>
      <c r="N1260" s="56">
        <v>0</v>
      </c>
      <c r="O1260" s="216"/>
      <c r="Q1260" s="55"/>
      <c r="R1260" s="304">
        <f t="shared" si="144"/>
        <v>0</v>
      </c>
      <c r="S1260" s="304">
        <f t="shared" si="146"/>
        <v>0</v>
      </c>
      <c r="T1260" s="301">
        <f t="shared" si="145"/>
        <v>0</v>
      </c>
    </row>
    <row r="1261" spans="1:20" s="31" customFormat="1" outlineLevel="1" x14ac:dyDescent="0.25">
      <c r="A1261" s="3" t="s">
        <v>53241</v>
      </c>
      <c r="B1261" s="229" t="s">
        <v>53917</v>
      </c>
      <c r="C1261" s="33" t="s">
        <v>53247</v>
      </c>
      <c r="D1261" s="308" t="s">
        <v>21694</v>
      </c>
      <c r="E1261" s="32" t="s">
        <v>53913</v>
      </c>
      <c r="F1261" s="33" t="s">
        <v>53914</v>
      </c>
      <c r="G1261" s="34">
        <v>15248</v>
      </c>
      <c r="H1261" s="307" t="s">
        <v>3399</v>
      </c>
      <c r="I1261" s="35">
        <f>G1261*H1261</f>
        <v>5031.84</v>
      </c>
      <c r="J1261" s="190"/>
      <c r="K1261" s="190"/>
      <c r="L1261" s="190"/>
      <c r="M1261" s="190"/>
      <c r="N1261" s="39"/>
      <c r="O1261" s="213"/>
      <c r="Q1261" s="34">
        <v>0.55000000000000004</v>
      </c>
      <c r="R1261" s="304">
        <f t="shared" si="144"/>
        <v>0.3928571428571429</v>
      </c>
      <c r="S1261" s="304">
        <f t="shared" si="146"/>
        <v>0.4</v>
      </c>
      <c r="T1261" s="301">
        <f t="shared" si="145"/>
        <v>0.3928571428571429</v>
      </c>
    </row>
    <row r="1262" spans="1:20" s="31" customFormat="1" outlineLevel="1" x14ac:dyDescent="0.25">
      <c r="A1262" s="3" t="s">
        <v>53241</v>
      </c>
      <c r="B1262" s="229" t="s">
        <v>53918</v>
      </c>
      <c r="C1262" s="33" t="s">
        <v>53247</v>
      </c>
      <c r="D1262" s="306">
        <v>100576</v>
      </c>
      <c r="E1262" s="32" t="s">
        <v>53915</v>
      </c>
      <c r="F1262" s="33" t="s">
        <v>53914</v>
      </c>
      <c r="G1262" s="34">
        <v>43.47000000000844</v>
      </c>
      <c r="H1262" s="307" t="s">
        <v>18477</v>
      </c>
      <c r="I1262" s="35">
        <f>G1262*H1262</f>
        <v>99.546300000019329</v>
      </c>
      <c r="J1262" s="190"/>
      <c r="K1262" s="190"/>
      <c r="L1262" s="190"/>
      <c r="M1262" s="190"/>
      <c r="N1262" s="39"/>
      <c r="O1262" s="213"/>
      <c r="Q1262" s="34">
        <v>0.82</v>
      </c>
      <c r="R1262" s="304">
        <f t="shared" si="144"/>
        <v>0.58571428571428574</v>
      </c>
      <c r="S1262" s="304">
        <f t="shared" si="146"/>
        <v>0.59636363636363632</v>
      </c>
      <c r="T1262" s="301">
        <f t="shared" si="145"/>
        <v>0.58571428571428574</v>
      </c>
    </row>
    <row r="1263" spans="1:20" s="31" customFormat="1" outlineLevel="1" x14ac:dyDescent="0.25">
      <c r="A1263" s="3" t="s">
        <v>53241</v>
      </c>
      <c r="B1263" s="229" t="s">
        <v>53919</v>
      </c>
      <c r="C1263" s="33" t="s">
        <v>53246</v>
      </c>
      <c r="D1263" s="306" t="s">
        <v>53252</v>
      </c>
      <c r="E1263" s="32" t="s">
        <v>1645</v>
      </c>
      <c r="F1263" s="33" t="s">
        <v>1646</v>
      </c>
      <c r="G1263" s="34">
        <v>1000</v>
      </c>
      <c r="H1263" s="34">
        <v>11.88</v>
      </c>
      <c r="I1263" s="35">
        <f>G1263*H1263</f>
        <v>11880</v>
      </c>
      <c r="J1263" s="190"/>
      <c r="K1263" s="190"/>
      <c r="L1263" s="190"/>
      <c r="M1263" s="190"/>
      <c r="N1263" s="39"/>
      <c r="O1263" s="213"/>
      <c r="Q1263" s="34">
        <v>11.55</v>
      </c>
      <c r="R1263" s="304">
        <f t="shared" si="144"/>
        <v>8.2500000000000018</v>
      </c>
      <c r="S1263" s="304">
        <f t="shared" si="146"/>
        <v>8.4</v>
      </c>
      <c r="T1263" s="301">
        <f t="shared" si="145"/>
        <v>8.2500000000000018</v>
      </c>
    </row>
    <row r="1264" spans="1:20" s="31" customFormat="1" outlineLevel="1" x14ac:dyDescent="0.25">
      <c r="B1264" s="229"/>
      <c r="C1264" s="230"/>
      <c r="D1264" s="231"/>
      <c r="E1264" s="32"/>
      <c r="F1264" s="33"/>
      <c r="G1264" s="34"/>
      <c r="H1264" s="34">
        <v>0</v>
      </c>
      <c r="I1264" s="35"/>
      <c r="J1264" s="190"/>
      <c r="K1264" s="190"/>
      <c r="L1264" s="190"/>
      <c r="M1264" s="190"/>
      <c r="N1264" s="39"/>
      <c r="O1264" s="213"/>
      <c r="Q1264" s="34"/>
      <c r="R1264" s="304">
        <f t="shared" si="144"/>
        <v>0</v>
      </c>
      <c r="S1264" s="304">
        <f t="shared" si="146"/>
        <v>0</v>
      </c>
      <c r="T1264" s="301">
        <f t="shared" si="145"/>
        <v>0</v>
      </c>
    </row>
    <row r="1265" spans="2:20" s="31" customFormat="1" outlineLevel="1" x14ac:dyDescent="0.25">
      <c r="B1265" s="229"/>
      <c r="C1265" s="230"/>
      <c r="D1265" s="231"/>
      <c r="E1265" s="32"/>
      <c r="F1265" s="33"/>
      <c r="G1265" s="34"/>
      <c r="H1265" s="34"/>
      <c r="I1265" s="35"/>
      <c r="J1265" s="190"/>
      <c r="K1265" s="190"/>
      <c r="L1265" s="190"/>
      <c r="M1265" s="190"/>
      <c r="N1265" s="39"/>
      <c r="O1265" s="213"/>
      <c r="Q1265" s="34"/>
      <c r="R1265" s="304">
        <f>Q1265/($R$16+1)</f>
        <v>0</v>
      </c>
      <c r="S1265" s="304">
        <f>Q1265/($S$16+1)</f>
        <v>0</v>
      </c>
      <c r="T1265" s="301">
        <f>IF(A1265="S",R1265,S1265)</f>
        <v>0</v>
      </c>
    </row>
    <row r="1266" spans="2:20" s="31" customFormat="1" outlineLevel="1" x14ac:dyDescent="0.25">
      <c r="B1266" s="192" t="s">
        <v>1647</v>
      </c>
      <c r="C1266" s="96"/>
      <c r="D1266" s="198"/>
      <c r="E1266" s="44" t="s">
        <v>53294</v>
      </c>
      <c r="F1266" s="42"/>
      <c r="G1266" s="43"/>
      <c r="H1266" s="43"/>
      <c r="I1266" s="43">
        <v>0</v>
      </c>
      <c r="J1266" s="190"/>
      <c r="K1266" s="190"/>
      <c r="L1266" s="190"/>
      <c r="M1266" s="190"/>
      <c r="N1266" s="71"/>
      <c r="O1266" s="219"/>
      <c r="Q1266" s="43"/>
      <c r="R1266" s="304">
        <f>Q1266/($R$16+1)</f>
        <v>0</v>
      </c>
      <c r="S1266" s="304">
        <f>Q1266/($S$16+1)</f>
        <v>0</v>
      </c>
      <c r="T1266" s="301">
        <f>IF(A1266="S",R1266,S1266)</f>
        <v>0</v>
      </c>
    </row>
    <row r="1267" spans="2:20" s="31" customFormat="1" outlineLevel="1" x14ac:dyDescent="0.25">
      <c r="B1267" s="193" t="s">
        <v>1648</v>
      </c>
      <c r="C1267" s="63"/>
      <c r="D1267" s="199"/>
      <c r="E1267" s="45" t="s">
        <v>1681</v>
      </c>
      <c r="F1267" s="46"/>
      <c r="G1267" s="78"/>
      <c r="H1267" s="61"/>
      <c r="I1267" s="78"/>
      <c r="J1267" s="190"/>
      <c r="K1267" s="190"/>
      <c r="L1267" s="190"/>
      <c r="M1267" s="190"/>
      <c r="N1267" s="48">
        <v>0</v>
      </c>
      <c r="O1267" s="215"/>
      <c r="Q1267" s="61"/>
      <c r="R1267" s="304">
        <f>Q1267/($R$16+1)</f>
        <v>0</v>
      </c>
      <c r="S1267" s="304">
        <f>Q1267/($S$16+1)</f>
        <v>0</v>
      </c>
      <c r="T1267" s="301">
        <f>IF(A1267="S",R1267,S1267)</f>
        <v>0</v>
      </c>
    </row>
    <row r="1268" spans="2:20" s="31" customFormat="1" outlineLevel="1" x14ac:dyDescent="0.25">
      <c r="B1268" s="226"/>
      <c r="C1268" s="227"/>
      <c r="D1268" s="228"/>
      <c r="E1268" s="236"/>
      <c r="F1268" s="224"/>
      <c r="G1268" s="234"/>
      <c r="H1268" s="237"/>
      <c r="I1268" s="234"/>
      <c r="J1268" s="233"/>
      <c r="K1268" s="233"/>
      <c r="L1268" s="233"/>
      <c r="M1268" s="233"/>
      <c r="N1268" s="230"/>
      <c r="O1268" s="238"/>
      <c r="Q1268" s="237"/>
      <c r="R1268" s="304">
        <f>Q1268/($R$16+1)</f>
        <v>0</v>
      </c>
      <c r="S1268" s="304">
        <f>Q1268/($S$16+1)</f>
        <v>0</v>
      </c>
      <c r="T1268" s="301">
        <f>IF(A1268="S",R1268,S1268)</f>
        <v>0</v>
      </c>
    </row>
    <row r="1269" spans="2:20" s="31" customFormat="1" outlineLevel="1" x14ac:dyDescent="0.25">
      <c r="B1269" s="192" t="s">
        <v>31214</v>
      </c>
      <c r="C1269" s="96"/>
      <c r="D1269" s="198"/>
      <c r="E1269" s="44" t="s">
        <v>53295</v>
      </c>
      <c r="F1269" s="42"/>
      <c r="G1269" s="43"/>
      <c r="H1269" s="43"/>
      <c r="I1269" s="43">
        <f>I1270+I1273+I1276+I1279+I1282</f>
        <v>19297151.77990507</v>
      </c>
      <c r="J1269" s="190"/>
      <c r="K1269" s="190"/>
      <c r="L1269" s="190"/>
      <c r="M1269" s="190"/>
      <c r="N1269" s="71"/>
      <c r="O1269" s="219"/>
      <c r="Q1269" s="43"/>
      <c r="R1269" s="304">
        <f>Q1269/($R$16+1)</f>
        <v>0</v>
      </c>
      <c r="S1269" s="304">
        <f>Q1269/($S$16+1)</f>
        <v>0</v>
      </c>
      <c r="T1269" s="301">
        <f>IF(A1269="S",R1269,S1269)</f>
        <v>0</v>
      </c>
    </row>
    <row r="1270" spans="2:20" s="31" customFormat="1" outlineLevel="1" x14ac:dyDescent="0.25">
      <c r="B1270" s="226" t="s">
        <v>1680</v>
      </c>
      <c r="C1270" s="224"/>
      <c r="D1270" s="228"/>
      <c r="E1270" s="236" t="s">
        <v>53262</v>
      </c>
      <c r="F1270" s="224"/>
      <c r="G1270" s="225"/>
      <c r="H1270" s="225"/>
      <c r="I1270" s="237">
        <f>SUM(I1271:I1272)</f>
        <v>1836782</v>
      </c>
      <c r="J1270" s="233"/>
      <c r="K1270" s="233"/>
      <c r="L1270" s="233"/>
      <c r="M1270" s="233"/>
      <c r="N1270" s="234"/>
      <c r="O1270" s="235"/>
    </row>
    <row r="1271" spans="2:20" s="31" customFormat="1" outlineLevel="1" x14ac:dyDescent="0.2">
      <c r="B1271" s="229" t="s">
        <v>31217</v>
      </c>
      <c r="C1271" s="224"/>
      <c r="D1271" s="228"/>
      <c r="E1271" s="79" t="s">
        <v>53937</v>
      </c>
      <c r="F1271" s="224" t="s">
        <v>43</v>
      </c>
      <c r="G1271" s="225">
        <v>1</v>
      </c>
      <c r="H1271" s="225">
        <f>T1271</f>
        <v>1653103.8</v>
      </c>
      <c r="I1271" s="225">
        <f>G1271*H1271</f>
        <v>1653103.8</v>
      </c>
      <c r="J1271" s="233"/>
      <c r="K1271" s="233"/>
      <c r="L1271" s="233"/>
      <c r="M1271" s="233"/>
      <c r="N1271" s="314"/>
      <c r="O1271" s="315"/>
      <c r="Q1271" s="225">
        <v>1836782</v>
      </c>
      <c r="R1271" s="318" t="s">
        <v>53264</v>
      </c>
      <c r="S1271" s="319">
        <v>0.9</v>
      </c>
      <c r="T1271" s="320">
        <f>Q1271*S1271</f>
        <v>1653103.8</v>
      </c>
    </row>
    <row r="1272" spans="2:20" s="31" customFormat="1" outlineLevel="1" x14ac:dyDescent="0.2">
      <c r="B1272" s="229" t="s">
        <v>31220</v>
      </c>
      <c r="C1272" s="224"/>
      <c r="D1272" s="228"/>
      <c r="E1272" s="79" t="s">
        <v>53263</v>
      </c>
      <c r="F1272" s="224" t="s">
        <v>43</v>
      </c>
      <c r="G1272" s="225">
        <v>1</v>
      </c>
      <c r="H1272" s="225">
        <f>T1272</f>
        <v>183678.2</v>
      </c>
      <c r="I1272" s="225">
        <f>G1272*H1272</f>
        <v>183678.2</v>
      </c>
      <c r="J1272" s="233"/>
      <c r="K1272" s="233"/>
      <c r="L1272" s="233"/>
      <c r="M1272" s="233"/>
      <c r="N1272" s="314"/>
      <c r="O1272" s="315"/>
      <c r="Q1272" s="317"/>
      <c r="R1272" s="318" t="s">
        <v>53133</v>
      </c>
      <c r="S1272" s="319">
        <v>0.1</v>
      </c>
      <c r="T1272" s="320">
        <f>Q1271*S1272</f>
        <v>183678.2</v>
      </c>
    </row>
    <row r="1273" spans="2:20" s="31" customFormat="1" outlineLevel="1" x14ac:dyDescent="0.25">
      <c r="B1273" s="226" t="s">
        <v>31253</v>
      </c>
      <c r="C1273" s="224"/>
      <c r="D1273" s="228"/>
      <c r="E1273" s="236" t="s">
        <v>53257</v>
      </c>
      <c r="F1273" s="224"/>
      <c r="G1273" s="225"/>
      <c r="H1273" s="225"/>
      <c r="I1273" s="237">
        <f>SUM(I1274:I1275)</f>
        <v>8956769.8499999996</v>
      </c>
      <c r="J1273" s="233"/>
      <c r="K1273" s="233"/>
      <c r="L1273" s="233"/>
      <c r="M1273" s="233"/>
      <c r="N1273" s="314"/>
      <c r="O1273" s="315"/>
      <c r="Q1273" s="312"/>
      <c r="R1273" s="304"/>
      <c r="S1273" s="304"/>
      <c r="T1273" s="301"/>
    </row>
    <row r="1274" spans="2:20" s="31" customFormat="1" outlineLevel="1" x14ac:dyDescent="0.2">
      <c r="B1274" s="229" t="s">
        <v>31255</v>
      </c>
      <c r="C1274" s="224"/>
      <c r="D1274" s="228"/>
      <c r="E1274" s="79" t="s">
        <v>53937</v>
      </c>
      <c r="F1274" s="224" t="s">
        <v>43</v>
      </c>
      <c r="G1274" s="225">
        <v>1</v>
      </c>
      <c r="H1274" s="225">
        <f>T1274</f>
        <v>5821900.4024999999</v>
      </c>
      <c r="I1274" s="225">
        <f>G1274*H1274</f>
        <v>5821900.4024999999</v>
      </c>
      <c r="J1274" s="233"/>
      <c r="K1274" s="233"/>
      <c r="L1274" s="233"/>
      <c r="M1274" s="233"/>
      <c r="N1274" s="314"/>
      <c r="O1274" s="315"/>
      <c r="Q1274" s="225">
        <v>8956769.8499999996</v>
      </c>
      <c r="R1274" s="318" t="s">
        <v>53264</v>
      </c>
      <c r="S1274" s="449">
        <v>0.65</v>
      </c>
      <c r="T1274" s="320">
        <f>Q1274*S1274</f>
        <v>5821900.4024999999</v>
      </c>
    </row>
    <row r="1275" spans="2:20" s="31" customFormat="1" outlineLevel="1" x14ac:dyDescent="0.2">
      <c r="B1275" s="229" t="s">
        <v>31258</v>
      </c>
      <c r="C1275" s="224"/>
      <c r="D1275" s="228"/>
      <c r="E1275" s="79" t="s">
        <v>53263</v>
      </c>
      <c r="F1275" s="224" t="s">
        <v>43</v>
      </c>
      <c r="G1275" s="225">
        <v>1</v>
      </c>
      <c r="H1275" s="225">
        <f>T1275</f>
        <v>3134869.4474999998</v>
      </c>
      <c r="I1275" s="225">
        <f>G1275*H1275</f>
        <v>3134869.4474999998</v>
      </c>
      <c r="J1275" s="233"/>
      <c r="K1275" s="233"/>
      <c r="L1275" s="233"/>
      <c r="M1275" s="233"/>
      <c r="N1275" s="314"/>
      <c r="O1275" s="315"/>
      <c r="Q1275" s="317"/>
      <c r="R1275" s="318" t="s">
        <v>53133</v>
      </c>
      <c r="S1275" s="449">
        <v>0.35</v>
      </c>
      <c r="T1275" s="320">
        <f>Q1274*S1275</f>
        <v>3134869.4474999998</v>
      </c>
    </row>
    <row r="1276" spans="2:20" s="31" customFormat="1" outlineLevel="1" x14ac:dyDescent="0.25">
      <c r="B1276" s="226" t="s">
        <v>31342</v>
      </c>
      <c r="C1276" s="224"/>
      <c r="D1276" s="228"/>
      <c r="E1276" s="236" t="s">
        <v>53258</v>
      </c>
      <c r="F1276" s="224"/>
      <c r="G1276" s="225"/>
      <c r="H1276" s="225"/>
      <c r="I1276" s="237">
        <f>SUM(I1277:I1278)</f>
        <v>1840603.5999999999</v>
      </c>
      <c r="J1276" s="233"/>
      <c r="K1276" s="233"/>
      <c r="L1276" s="233"/>
      <c r="M1276" s="233"/>
      <c r="N1276" s="314"/>
      <c r="O1276" s="315"/>
      <c r="Q1276" s="312"/>
      <c r="R1276" s="304"/>
      <c r="S1276" s="304"/>
      <c r="T1276" s="301"/>
    </row>
    <row r="1277" spans="2:20" s="31" customFormat="1" outlineLevel="1" x14ac:dyDescent="0.2">
      <c r="B1277" s="229" t="s">
        <v>31344</v>
      </c>
      <c r="C1277" s="224"/>
      <c r="D1277" s="228"/>
      <c r="E1277" s="79" t="s">
        <v>53937</v>
      </c>
      <c r="F1277" s="224" t="s">
        <v>43</v>
      </c>
      <c r="G1277" s="225">
        <v>1</v>
      </c>
      <c r="H1277" s="225">
        <f>T1277</f>
        <v>1748573.42</v>
      </c>
      <c r="I1277" s="225">
        <f>G1277*H1277</f>
        <v>1748573.42</v>
      </c>
      <c r="J1277" s="233"/>
      <c r="K1277" s="233"/>
      <c r="L1277" s="233"/>
      <c r="M1277" s="233"/>
      <c r="N1277" s="314"/>
      <c r="O1277" s="315"/>
      <c r="Q1277" s="225">
        <v>1840603.6</v>
      </c>
      <c r="R1277" s="318" t="s">
        <v>53264</v>
      </c>
      <c r="S1277" s="449">
        <v>0.95</v>
      </c>
      <c r="T1277" s="320">
        <f>Q1277*S1277</f>
        <v>1748573.42</v>
      </c>
    </row>
    <row r="1278" spans="2:20" s="31" customFormat="1" outlineLevel="1" x14ac:dyDescent="0.2">
      <c r="B1278" s="229" t="s">
        <v>31347</v>
      </c>
      <c r="C1278" s="224"/>
      <c r="D1278" s="228"/>
      <c r="E1278" s="79" t="s">
        <v>53263</v>
      </c>
      <c r="F1278" s="224" t="s">
        <v>43</v>
      </c>
      <c r="G1278" s="225">
        <v>1</v>
      </c>
      <c r="H1278" s="225">
        <f>T1278</f>
        <v>92030.180000000008</v>
      </c>
      <c r="I1278" s="225">
        <f>G1278*H1278</f>
        <v>92030.180000000008</v>
      </c>
      <c r="J1278" s="233"/>
      <c r="K1278" s="233"/>
      <c r="L1278" s="233"/>
      <c r="M1278" s="233"/>
      <c r="N1278" s="314"/>
      <c r="O1278" s="315"/>
      <c r="Q1278" s="317"/>
      <c r="R1278" s="318" t="s">
        <v>53133</v>
      </c>
      <c r="S1278" s="449">
        <v>0.05</v>
      </c>
      <c r="T1278" s="320">
        <f>Q1277*S1278</f>
        <v>92030.180000000008</v>
      </c>
    </row>
    <row r="1279" spans="2:20" s="31" customFormat="1" ht="31.5" outlineLevel="1" x14ac:dyDescent="0.25">
      <c r="B1279" s="226" t="s">
        <v>31419</v>
      </c>
      <c r="C1279" s="224"/>
      <c r="D1279" s="228"/>
      <c r="E1279" s="236" t="s">
        <v>53259</v>
      </c>
      <c r="F1279" s="224"/>
      <c r="G1279" s="225"/>
      <c r="H1279" s="225"/>
      <c r="I1279" s="237">
        <f>SUM(I1280:I1281)</f>
        <v>4772731.3887286019</v>
      </c>
      <c r="J1279" s="233"/>
      <c r="K1279" s="233"/>
      <c r="L1279" s="233"/>
      <c r="M1279" s="233"/>
      <c r="N1279" s="314"/>
      <c r="O1279" s="315"/>
      <c r="Q1279" s="312"/>
      <c r="R1279" s="304"/>
      <c r="S1279" s="304"/>
      <c r="T1279" s="301"/>
    </row>
    <row r="1280" spans="2:20" s="31" customFormat="1" outlineLevel="1" x14ac:dyDescent="0.2">
      <c r="B1280" s="229" t="s">
        <v>31421</v>
      </c>
      <c r="C1280" s="224"/>
      <c r="D1280" s="228"/>
      <c r="E1280" s="79" t="s">
        <v>53937</v>
      </c>
      <c r="F1280" s="224" t="s">
        <v>43</v>
      </c>
      <c r="G1280" s="225">
        <v>1</v>
      </c>
      <c r="H1280" s="225">
        <f>T1280</f>
        <v>1575001.3582804385</v>
      </c>
      <c r="I1280" s="225">
        <f>G1280*H1280</f>
        <v>1575001.3582804385</v>
      </c>
      <c r="J1280" s="233"/>
      <c r="K1280" s="233"/>
      <c r="L1280" s="233"/>
      <c r="M1280" s="233"/>
      <c r="N1280" s="314"/>
      <c r="O1280" s="315"/>
      <c r="Q1280" s="225">
        <v>4772731.3887286009</v>
      </c>
      <c r="R1280" s="318" t="s">
        <v>53264</v>
      </c>
      <c r="S1280" s="319">
        <v>0.33</v>
      </c>
      <c r="T1280" s="320">
        <f>Q1280*S1280</f>
        <v>1575001.3582804385</v>
      </c>
    </row>
    <row r="1281" spans="2:20" s="31" customFormat="1" ht="23.25" customHeight="1" outlineLevel="1" x14ac:dyDescent="0.2">
      <c r="B1281" s="229" t="s">
        <v>31424</v>
      </c>
      <c r="C1281" s="224"/>
      <c r="D1281" s="228"/>
      <c r="E1281" s="313" t="s">
        <v>53263</v>
      </c>
      <c r="F1281" s="224" t="s">
        <v>43</v>
      </c>
      <c r="G1281" s="225">
        <v>1</v>
      </c>
      <c r="H1281" s="225">
        <f>T1281</f>
        <v>3197730.0304481629</v>
      </c>
      <c r="I1281" s="225">
        <f>G1281*H1281</f>
        <v>3197730.0304481629</v>
      </c>
      <c r="J1281" s="233"/>
      <c r="K1281" s="233"/>
      <c r="L1281" s="233"/>
      <c r="M1281" s="233"/>
      <c r="N1281" s="314"/>
      <c r="O1281" s="315"/>
      <c r="Q1281" s="317"/>
      <c r="R1281" s="318" t="s">
        <v>53133</v>
      </c>
      <c r="S1281" s="319">
        <v>0.67</v>
      </c>
      <c r="T1281" s="320">
        <f>Q1280*S1281</f>
        <v>3197730.0304481629</v>
      </c>
    </row>
    <row r="1282" spans="2:20" s="31" customFormat="1" ht="26.25" customHeight="1" outlineLevel="1" x14ac:dyDescent="0.25">
      <c r="B1282" s="226" t="s">
        <v>31445</v>
      </c>
      <c r="C1282" s="224"/>
      <c r="D1282" s="228"/>
      <c r="E1282" s="316" t="s">
        <v>53260</v>
      </c>
      <c r="F1282" s="224"/>
      <c r="G1282" s="225"/>
      <c r="H1282" s="225"/>
      <c r="I1282" s="237">
        <f>SUM(I1283:I1284)</f>
        <v>1890264.9411764704</v>
      </c>
      <c r="J1282" s="233"/>
      <c r="K1282" s="233"/>
      <c r="L1282" s="233"/>
      <c r="M1282" s="233"/>
      <c r="N1282" s="314"/>
      <c r="O1282" s="315"/>
    </row>
    <row r="1283" spans="2:20" s="31" customFormat="1" outlineLevel="1" x14ac:dyDescent="0.2">
      <c r="B1283" s="229" t="s">
        <v>31447</v>
      </c>
      <c r="C1283" s="224"/>
      <c r="D1283" s="228"/>
      <c r="E1283" s="79" t="s">
        <v>53937</v>
      </c>
      <c r="F1283" s="224" t="s">
        <v>43</v>
      </c>
      <c r="G1283" s="225">
        <v>1</v>
      </c>
      <c r="H1283" s="225">
        <f>T1283</f>
        <v>623787.43058823526</v>
      </c>
      <c r="I1283" s="225">
        <f>G1283*H1283</f>
        <v>623787.43058823526</v>
      </c>
      <c r="J1283" s="233"/>
      <c r="K1283" s="233"/>
      <c r="L1283" s="233"/>
      <c r="M1283" s="233"/>
      <c r="N1283" s="314"/>
      <c r="O1283" s="315"/>
      <c r="Q1283" s="225">
        <v>1890264.9411764704</v>
      </c>
      <c r="R1283" s="318" t="s">
        <v>53264</v>
      </c>
      <c r="S1283" s="319">
        <v>0.33</v>
      </c>
      <c r="T1283" s="320">
        <f>Q1283*S1283</f>
        <v>623787.43058823526</v>
      </c>
    </row>
    <row r="1284" spans="2:20" s="31" customFormat="1" outlineLevel="1" x14ac:dyDescent="0.2">
      <c r="B1284" s="229" t="s">
        <v>31450</v>
      </c>
      <c r="C1284" s="224"/>
      <c r="D1284" s="228"/>
      <c r="E1284" s="313" t="s">
        <v>53263</v>
      </c>
      <c r="F1284" s="224" t="s">
        <v>43</v>
      </c>
      <c r="G1284" s="225">
        <v>1</v>
      </c>
      <c r="H1284" s="225">
        <f>T1284</f>
        <v>1266477.5105882352</v>
      </c>
      <c r="I1284" s="225">
        <f>G1284*H1284</f>
        <v>1266477.5105882352</v>
      </c>
      <c r="J1284" s="233"/>
      <c r="K1284" s="233"/>
      <c r="L1284" s="233"/>
      <c r="M1284" s="233"/>
      <c r="N1284" s="314"/>
      <c r="O1284" s="315"/>
      <c r="Q1284" s="317"/>
      <c r="R1284" s="318" t="s">
        <v>53133</v>
      </c>
      <c r="S1284" s="319">
        <v>0.67</v>
      </c>
      <c r="T1284" s="320">
        <f>Q1283*S1284</f>
        <v>1266477.5105882352</v>
      </c>
    </row>
    <row r="1285" spans="2:20" s="31" customFormat="1" ht="16.5" outlineLevel="1" thickBot="1" x14ac:dyDescent="0.3">
      <c r="B1285" s="229"/>
      <c r="C1285" s="224"/>
      <c r="D1285" s="228"/>
      <c r="E1285" s="80"/>
      <c r="F1285" s="81"/>
      <c r="G1285" s="220"/>
      <c r="H1285" s="220"/>
      <c r="I1285" s="35"/>
      <c r="J1285" s="221"/>
      <c r="K1285" s="221"/>
      <c r="L1285" s="221"/>
      <c r="M1285" s="221"/>
      <c r="N1285" s="222"/>
      <c r="O1285" s="223"/>
    </row>
    <row r="1286" spans="2:20" s="31" customFormat="1" ht="19.5" thickBot="1" x14ac:dyDescent="0.3">
      <c r="B1286" s="614" t="s">
        <v>1739</v>
      </c>
      <c r="C1286" s="615"/>
      <c r="D1286" s="615"/>
      <c r="E1286" s="616"/>
      <c r="F1286" s="616"/>
      <c r="G1286" s="412"/>
      <c r="H1286" s="412"/>
      <c r="I1286" s="412">
        <f>I16+I24+I26+I40+I52+I332+I347+I366+I575+I1158+I1228+I1230+I1235+I1250+I1258+I1266+I1269</f>
        <v>152853881.51978388</v>
      </c>
      <c r="J1286" s="412"/>
      <c r="K1286" s="412" t="e">
        <f>ROUND((K16+K24+#REF!+#REF!+#REF!+K189+K205+K223+#REF!+#REF!+#REF!+#REF!+#REF!+#REF!+#REF!+#REF!+#REF!+#REF!+#REF!+#REF!+K970+#REF!+K1096),2)</f>
        <v>#REF!</v>
      </c>
      <c r="L1286" s="412"/>
      <c r="M1286" s="412" t="e">
        <f>ROUND((M16+M24+#REF!+#REF!+#REF!+M189+M205+M223+#REF!+#REF!+#REF!+#REF!+#REF!+#REF!+#REF!+#REF!+#REF!+#REF!+#REF!+#REF!+M970+#REF!+M1096),2)</f>
        <v>#REF!</v>
      </c>
      <c r="N1286" s="413"/>
      <c r="O1286" s="209"/>
    </row>
    <row r="1287" spans="2:20" s="31" customFormat="1" ht="18.75" x14ac:dyDescent="0.25">
      <c r="B1287" s="406"/>
      <c r="C1287" s="406"/>
      <c r="D1287" s="406"/>
      <c r="E1287" s="406"/>
      <c r="F1287" s="407"/>
      <c r="G1287" s="408"/>
      <c r="H1287" s="408"/>
      <c r="I1287" s="408"/>
      <c r="J1287" s="408"/>
      <c r="K1287" s="408"/>
      <c r="L1287" s="408"/>
      <c r="M1287" s="408"/>
      <c r="N1287" s="153"/>
      <c r="O1287" s="406"/>
    </row>
    <row r="1288" spans="2:20" s="31" customFormat="1" ht="18.75" x14ac:dyDescent="0.25">
      <c r="B1288"/>
      <c r="C1288"/>
      <c r="D1288"/>
      <c r="E1288"/>
      <c r="F1288" s="409"/>
      <c r="G1288" s="410"/>
      <c r="H1288" s="410"/>
      <c r="I1288" s="410"/>
      <c r="J1288" s="410"/>
      <c r="K1288" s="410"/>
      <c r="L1288" s="410"/>
      <c r="M1288" s="410"/>
      <c r="N1288" s="411"/>
      <c r="O1288"/>
    </row>
    <row r="1289" spans="2:20" s="31" customFormat="1" ht="18.75" x14ac:dyDescent="0.25">
      <c r="B1289"/>
      <c r="C1289"/>
      <c r="D1289"/>
      <c r="E1289"/>
      <c r="F1289" s="409"/>
      <c r="G1289" s="410"/>
      <c r="H1289" s="410"/>
      <c r="I1289" s="410"/>
      <c r="J1289" s="410"/>
      <c r="K1289" s="410"/>
      <c r="L1289" s="410"/>
      <c r="M1289" s="410"/>
      <c r="N1289" s="411"/>
      <c r="O1289"/>
    </row>
    <row r="1290" spans="2:20" x14ac:dyDescent="0.25">
      <c r="E1290" s="82"/>
      <c r="G1290" s="82"/>
      <c r="H1290" s="82"/>
      <c r="I1290" s="82"/>
      <c r="J1290" s="82"/>
      <c r="K1290" s="82"/>
      <c r="L1290" s="82"/>
      <c r="M1290" s="82"/>
      <c r="N1290" s="82"/>
      <c r="O1290"/>
    </row>
    <row r="1291" spans="2:20" ht="15" x14ac:dyDescent="0.25">
      <c r="E1291" s="82"/>
      <c r="F1291" s="82"/>
      <c r="G1291" s="82"/>
      <c r="H1291" s="82"/>
      <c r="I1291" s="305"/>
      <c r="J1291" s="82"/>
      <c r="K1291" s="82"/>
      <c r="L1291" s="82"/>
      <c r="M1291" s="82"/>
      <c r="N1291" s="82"/>
      <c r="O1291"/>
    </row>
    <row r="1292" spans="2:20" x14ac:dyDescent="0.25">
      <c r="O1292"/>
    </row>
    <row r="1293" spans="2:20" x14ac:dyDescent="0.25">
      <c r="O1293"/>
    </row>
    <row r="1294" spans="2:20" x14ac:dyDescent="0.25">
      <c r="O1294"/>
    </row>
    <row r="1295" spans="2:20" x14ac:dyDescent="0.25">
      <c r="O1295"/>
    </row>
    <row r="1296" spans="2:20" x14ac:dyDescent="0.25">
      <c r="O1296"/>
    </row>
    <row r="1300" spans="2:73" x14ac:dyDescent="0.25">
      <c r="O1300"/>
    </row>
    <row r="1301" spans="2:73" x14ac:dyDescent="0.25">
      <c r="O1301"/>
    </row>
    <row r="1305" spans="2:73" s="83" customFormat="1" x14ac:dyDescent="0.25">
      <c r="B1305" s="1"/>
      <c r="C1305" s="1"/>
      <c r="D1305" s="1"/>
      <c r="E1305" s="2"/>
      <c r="F1305" s="3"/>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row>
    <row r="1306" spans="2:73" s="83" customFormat="1" x14ac:dyDescent="0.25">
      <c r="B1306" s="1"/>
      <c r="C1306" s="1"/>
      <c r="D1306" s="1"/>
      <c r="E1306" s="2"/>
      <c r="F1306" s="3"/>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row>
    <row r="1307" spans="2:73" s="83" customFormat="1" x14ac:dyDescent="0.25">
      <c r="B1307" s="1"/>
      <c r="C1307" s="1"/>
      <c r="D1307" s="1"/>
      <c r="E1307" s="2"/>
      <c r="F1307" s="3"/>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row>
    <row r="1308" spans="2:73" s="83" customFormat="1" x14ac:dyDescent="0.25">
      <c r="B1308" s="1"/>
      <c r="C1308" s="1"/>
      <c r="D1308" s="1"/>
      <c r="E1308" s="2"/>
      <c r="F1308" s="3"/>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row>
    <row r="1309" spans="2:73" s="83" customFormat="1" x14ac:dyDescent="0.25">
      <c r="B1309" s="1"/>
      <c r="C1309" s="1"/>
      <c r="D1309" s="1"/>
      <c r="E1309" s="2"/>
      <c r="F1309" s="3"/>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row>
    <row r="1310" spans="2:73" s="83" customFormat="1" x14ac:dyDescent="0.25">
      <c r="B1310" s="1"/>
      <c r="C1310" s="1"/>
      <c r="D1310" s="1"/>
      <c r="E1310" s="2"/>
      <c r="F1310" s="3"/>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row>
    <row r="1311" spans="2:73" s="83" customFormat="1" x14ac:dyDescent="0.25">
      <c r="B1311" s="1"/>
      <c r="C1311" s="1"/>
      <c r="D1311" s="1"/>
      <c r="E1311" s="2"/>
      <c r="F1311" s="3"/>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row>
    <row r="1312" spans="2:73" s="83" customFormat="1" x14ac:dyDescent="0.25">
      <c r="B1312" s="1"/>
      <c r="C1312" s="1"/>
      <c r="D1312" s="1"/>
      <c r="E1312" s="2"/>
      <c r="F1312" s="3"/>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row>
    <row r="1316" spans="2:73" s="83" customFormat="1" x14ac:dyDescent="0.25">
      <c r="B1316" s="1"/>
      <c r="C1316" s="1"/>
      <c r="D1316" s="1"/>
      <c r="E1316" s="2"/>
      <c r="F1316" s="3"/>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row>
    <row r="1317" spans="2:73" s="83" customFormat="1" x14ac:dyDescent="0.25">
      <c r="B1317" s="1"/>
      <c r="C1317" s="1"/>
      <c r="D1317" s="1"/>
      <c r="E1317" s="2"/>
      <c r="F1317" s="3"/>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row>
    <row r="1318" spans="2:73" s="83" customFormat="1" x14ac:dyDescent="0.25">
      <c r="B1318" s="1"/>
      <c r="C1318" s="1"/>
      <c r="D1318" s="1"/>
      <c r="E1318" s="2"/>
      <c r="F1318" s="3"/>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row>
    <row r="1319" spans="2:73" s="83" customFormat="1" x14ac:dyDescent="0.25">
      <c r="B1319" s="1"/>
      <c r="C1319" s="1"/>
      <c r="D1319" s="1"/>
      <c r="E1319" s="2"/>
      <c r="F1319" s="3"/>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row>
    <row r="1320" spans="2:73" s="83" customFormat="1" x14ac:dyDescent="0.25">
      <c r="B1320" s="1"/>
      <c r="C1320" s="1"/>
      <c r="D1320" s="1"/>
      <c r="E1320" s="2"/>
      <c r="F1320" s="3"/>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row>
    <row r="1321" spans="2:73" s="83" customFormat="1" x14ac:dyDescent="0.25">
      <c r="B1321" s="1"/>
      <c r="C1321" s="1"/>
      <c r="D1321" s="1"/>
      <c r="E1321" s="2"/>
      <c r="F1321" s="3"/>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row>
    <row r="1322" spans="2:73" s="83" customFormat="1" x14ac:dyDescent="0.25">
      <c r="B1322" s="1"/>
      <c r="C1322" s="1"/>
      <c r="D1322" s="1"/>
      <c r="E1322" s="2"/>
      <c r="F1322" s="3"/>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row>
    <row r="1323" spans="2:73" s="83" customFormat="1" x14ac:dyDescent="0.25">
      <c r="B1323" s="1"/>
      <c r="C1323" s="1"/>
      <c r="D1323" s="1"/>
      <c r="E1323" s="2"/>
      <c r="F1323" s="3"/>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row>
    <row r="1324" spans="2:73" s="83" customFormat="1" x14ac:dyDescent="0.25">
      <c r="B1324" s="1"/>
      <c r="C1324" s="1"/>
      <c r="D1324" s="1"/>
      <c r="E1324" s="2"/>
      <c r="F1324" s="3"/>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row>
    <row r="1325" spans="2:73" s="83" customFormat="1" x14ac:dyDescent="0.25">
      <c r="B1325" s="1"/>
      <c r="C1325" s="1"/>
      <c r="D1325" s="1"/>
      <c r="E1325" s="2"/>
      <c r="F1325" s="3"/>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row>
    <row r="1326" spans="2:73" s="83" customFormat="1" x14ac:dyDescent="0.25">
      <c r="B1326" s="1"/>
      <c r="C1326" s="1"/>
      <c r="D1326" s="1"/>
      <c r="E1326" s="2"/>
      <c r="F1326" s="3"/>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row>
    <row r="1327" spans="2:73" s="83" customFormat="1" x14ac:dyDescent="0.25">
      <c r="B1327" s="1"/>
      <c r="C1327" s="1"/>
      <c r="D1327" s="1"/>
      <c r="E1327" s="2"/>
      <c r="F1327" s="3"/>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row>
    <row r="1328" spans="2:73" s="83" customFormat="1" x14ac:dyDescent="0.25">
      <c r="B1328" s="1"/>
      <c r="C1328" s="1"/>
      <c r="D1328" s="1"/>
      <c r="E1328" s="2"/>
      <c r="F1328" s="3"/>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row>
    <row r="1329" spans="1:73" s="83" customFormat="1" x14ac:dyDescent="0.25">
      <c r="B1329" s="1"/>
      <c r="C1329" s="1"/>
      <c r="D1329" s="1"/>
      <c r="E1329" s="2"/>
      <c r="F1329" s="3"/>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row>
    <row r="1330" spans="1:73" s="83" customFormat="1" x14ac:dyDescent="0.25">
      <c r="B1330" s="1"/>
      <c r="C1330" s="1"/>
      <c r="D1330" s="1"/>
      <c r="E1330" s="2"/>
      <c r="F1330" s="3"/>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row>
    <row r="1331" spans="1:73" s="83" customFormat="1" x14ac:dyDescent="0.25">
      <c r="B1331" s="1"/>
      <c r="C1331" s="1"/>
      <c r="D1331" s="1"/>
      <c r="E1331" s="2"/>
      <c r="F1331" s="3"/>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row>
    <row r="1332" spans="1:73" s="83" customFormat="1" x14ac:dyDescent="0.25">
      <c r="B1332" s="1"/>
      <c r="C1332" s="1"/>
      <c r="D1332" s="1"/>
      <c r="E1332" s="2"/>
      <c r="F1332" s="3"/>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row>
    <row r="1333" spans="1:73" s="83" customFormat="1" x14ac:dyDescent="0.25">
      <c r="A1333" s="4"/>
      <c r="B1333" s="1"/>
      <c r="C1333" s="1"/>
      <c r="D1333" s="1"/>
      <c r="E1333" s="2"/>
      <c r="F1333" s="3"/>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row>
    <row r="1334" spans="1:73" s="83" customFormat="1" x14ac:dyDescent="0.25">
      <c r="B1334" s="1"/>
      <c r="C1334" s="1"/>
      <c r="D1334" s="1"/>
      <c r="E1334" s="2"/>
      <c r="F1334" s="3"/>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row>
    <row r="1335" spans="1:73" s="83" customFormat="1" x14ac:dyDescent="0.25">
      <c r="B1335" s="1"/>
      <c r="C1335" s="1"/>
      <c r="D1335" s="1"/>
      <c r="E1335" s="2"/>
      <c r="F1335" s="3"/>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row>
    <row r="1336" spans="1:73" s="83" customFormat="1" x14ac:dyDescent="0.25">
      <c r="B1336" s="1"/>
      <c r="C1336" s="1"/>
      <c r="D1336" s="1"/>
      <c r="E1336" s="2"/>
      <c r="F1336" s="3"/>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row>
    <row r="1337" spans="1:73" s="83" customFormat="1" x14ac:dyDescent="0.25">
      <c r="B1337" s="1"/>
      <c r="C1337" s="1"/>
      <c r="D1337" s="1"/>
      <c r="E1337" s="2"/>
      <c r="F1337" s="3"/>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row>
    <row r="1339" spans="1:73" s="83" customFormat="1" x14ac:dyDescent="0.25">
      <c r="B1339" s="1"/>
      <c r="C1339" s="1"/>
      <c r="D1339" s="1"/>
      <c r="E1339" s="2"/>
      <c r="F1339" s="3"/>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row>
    <row r="1340" spans="1:73" s="83" customFormat="1" x14ac:dyDescent="0.25">
      <c r="B1340" s="1"/>
      <c r="C1340" s="1"/>
      <c r="D1340" s="1"/>
      <c r="E1340" s="2"/>
      <c r="F1340" s="3"/>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row>
    <row r="1341" spans="1:73" s="83" customFormat="1" x14ac:dyDescent="0.25">
      <c r="B1341" s="1"/>
      <c r="C1341" s="1"/>
      <c r="D1341" s="1"/>
      <c r="E1341" s="2"/>
      <c r="F1341" s="3"/>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row>
    <row r="1342" spans="1:73" s="83" customFormat="1" x14ac:dyDescent="0.25">
      <c r="B1342" s="1"/>
      <c r="C1342" s="1"/>
      <c r="D1342" s="1"/>
      <c r="E1342" s="2"/>
      <c r="F1342" s="3"/>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row>
    <row r="1343" spans="1:73" s="83" customFormat="1" x14ac:dyDescent="0.25">
      <c r="B1343" s="1"/>
      <c r="C1343" s="1"/>
      <c r="D1343" s="1"/>
      <c r="E1343" s="2"/>
      <c r="F1343" s="3"/>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row>
    <row r="1344" spans="1:73" s="83" customFormat="1" x14ac:dyDescent="0.25">
      <c r="B1344" s="1"/>
      <c r="C1344" s="1"/>
      <c r="D1344" s="1"/>
      <c r="E1344" s="2"/>
      <c r="F1344" s="3"/>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row>
    <row r="1345" spans="2:73" s="83" customFormat="1" x14ac:dyDescent="0.25">
      <c r="B1345" s="1"/>
      <c r="C1345" s="1"/>
      <c r="D1345" s="1"/>
      <c r="E1345" s="2"/>
      <c r="F1345" s="3"/>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row>
    <row r="1346" spans="2:73" s="83" customFormat="1" x14ac:dyDescent="0.25">
      <c r="B1346" s="1"/>
      <c r="C1346" s="1"/>
      <c r="D1346" s="1"/>
      <c r="E1346" s="2"/>
      <c r="F1346" s="3"/>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row>
    <row r="1347" spans="2:73" s="83" customFormat="1" x14ac:dyDescent="0.25">
      <c r="B1347" s="1"/>
      <c r="C1347" s="1"/>
      <c r="D1347" s="1"/>
      <c r="E1347" s="2"/>
      <c r="F1347" s="3"/>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row>
    <row r="1348" spans="2:73" s="83" customFormat="1" x14ac:dyDescent="0.25">
      <c r="B1348" s="1"/>
      <c r="C1348" s="1"/>
      <c r="D1348" s="1"/>
      <c r="E1348" s="2"/>
      <c r="F1348" s="3"/>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row>
    <row r="1350" spans="2:73" s="83" customFormat="1" x14ac:dyDescent="0.25">
      <c r="B1350" s="1"/>
      <c r="C1350" s="1"/>
      <c r="D1350" s="1"/>
      <c r="E1350" s="2"/>
      <c r="F1350" s="3"/>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row>
    <row r="1351" spans="2:73" s="83" customFormat="1" x14ac:dyDescent="0.25">
      <c r="B1351" s="1"/>
      <c r="C1351" s="1"/>
      <c r="D1351" s="1"/>
      <c r="E1351" s="2"/>
      <c r="F1351" s="3"/>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row>
    <row r="1352" spans="2:73" s="83" customFormat="1" x14ac:dyDescent="0.25">
      <c r="B1352" s="1"/>
      <c r="C1352" s="1"/>
      <c r="D1352" s="1"/>
      <c r="E1352" s="2"/>
      <c r="F1352" s="3"/>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row>
    <row r="1353" spans="2:73" s="83" customFormat="1" x14ac:dyDescent="0.25">
      <c r="B1353" s="1"/>
      <c r="C1353" s="1"/>
      <c r="D1353" s="1"/>
      <c r="E1353" s="2"/>
      <c r="F1353" s="3"/>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row>
    <row r="1354" spans="2:73" s="83" customFormat="1" x14ac:dyDescent="0.25">
      <c r="B1354" s="1"/>
      <c r="C1354" s="1"/>
      <c r="D1354" s="1"/>
      <c r="E1354" s="2"/>
      <c r="F1354" s="3"/>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row>
    <row r="1355" spans="2:73" s="83" customFormat="1" x14ac:dyDescent="0.25">
      <c r="B1355" s="1"/>
      <c r="C1355" s="1"/>
      <c r="D1355" s="1"/>
      <c r="E1355" s="2"/>
      <c r="F1355" s="3"/>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row>
  </sheetData>
  <autoFilter ref="B15:M1287"/>
  <mergeCells count="16">
    <mergeCell ref="B1286:F1286"/>
    <mergeCell ref="B4:M4"/>
    <mergeCell ref="B5:M5"/>
    <mergeCell ref="B6:M6"/>
    <mergeCell ref="E9:N10"/>
    <mergeCell ref="B14:B15"/>
    <mergeCell ref="C14:C15"/>
    <mergeCell ref="D14:D15"/>
    <mergeCell ref="E14:E15"/>
    <mergeCell ref="F14:F15"/>
    <mergeCell ref="G14:I14"/>
    <mergeCell ref="T11:U11"/>
    <mergeCell ref="T12:U12"/>
    <mergeCell ref="J14:K14"/>
    <mergeCell ref="L14:M14"/>
    <mergeCell ref="N14:O14"/>
  </mergeCells>
  <phoneticPr fontId="12" type="noConversion"/>
  <conditionalFormatting sqref="D1270:D1285 B1270:B1285">
    <cfRule type="duplicateValues" dxfId="3" priority="96"/>
  </conditionalFormatting>
  <printOptions horizontalCentered="1"/>
  <pageMargins left="0.39370078740157483" right="0.39370078740157483" top="0.39370078740157483" bottom="0.39370078740157483" header="0" footer="0"/>
  <pageSetup paperSize="9" scale="53" fitToHeight="0" orientation="landscape" r:id="rId1"/>
  <headerFooter alignWithMargins="0"/>
  <rowBreaks count="5" manualBreakCount="5">
    <brk id="379" min="1" max="14" man="1"/>
    <brk id="423" min="1" max="14" man="1"/>
    <brk id="1050" min="1" max="14" man="1"/>
    <brk id="1089" min="1" max="14" man="1"/>
    <brk id="1265" min="1" max="14" man="1"/>
  </rowBreaks>
  <ignoredErrors>
    <ignoredError sqref="D339 D343 D418:D419 D29:D33 D34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34"/>
  <sheetViews>
    <sheetView showGridLines="0" topLeftCell="A122" zoomScaleNormal="100" zoomScaleSheetLayoutView="100" workbookViewId="0">
      <selection activeCell="G79" sqref="G79"/>
    </sheetView>
  </sheetViews>
  <sheetFormatPr defaultRowHeight="15" x14ac:dyDescent="0.2"/>
  <cols>
    <col min="1" max="1" width="7.85546875" style="251" customWidth="1"/>
    <col min="2" max="2" width="55.42578125" style="251" customWidth="1"/>
    <col min="3" max="3" width="10.7109375" style="251" customWidth="1"/>
    <col min="4" max="4" width="13.5703125" style="251" customWidth="1"/>
    <col min="5" max="5" width="13.42578125" style="251" customWidth="1"/>
    <col min="6" max="6" width="11.85546875" style="251" customWidth="1"/>
    <col min="7" max="7" width="14.28515625" style="251" customWidth="1"/>
    <col min="8" max="8" width="9.140625" style="133"/>
    <col min="9" max="9" width="20.42578125" style="133" customWidth="1"/>
    <col min="10" max="10" width="15.28515625" style="133" customWidth="1"/>
    <col min="11" max="11" width="6.7109375" style="133" customWidth="1"/>
    <col min="12" max="12" width="13.5703125" style="133" customWidth="1"/>
    <col min="13" max="256" width="9.140625" style="133"/>
    <col min="257" max="257" width="7.85546875" style="133" customWidth="1"/>
    <col min="258" max="258" width="56.7109375" style="133" customWidth="1"/>
    <col min="259" max="259" width="10.7109375" style="133" customWidth="1"/>
    <col min="260" max="260" width="13.5703125" style="133" customWidth="1"/>
    <col min="261" max="262" width="11.85546875" style="133" customWidth="1"/>
    <col min="263" max="263" width="13.140625" style="133" customWidth="1"/>
    <col min="264" max="264" width="9.140625" style="133"/>
    <col min="265" max="265" width="12.7109375" style="133" bestFit="1" customWidth="1"/>
    <col min="266" max="512" width="9.140625" style="133"/>
    <col min="513" max="513" width="7.85546875" style="133" customWidth="1"/>
    <col min="514" max="514" width="56.7109375" style="133" customWidth="1"/>
    <col min="515" max="515" width="10.7109375" style="133" customWidth="1"/>
    <col min="516" max="516" width="13.5703125" style="133" customWidth="1"/>
    <col min="517" max="518" width="11.85546875" style="133" customWidth="1"/>
    <col min="519" max="519" width="13.140625" style="133" customWidth="1"/>
    <col min="520" max="520" width="9.140625" style="133"/>
    <col min="521" max="521" width="12.7109375" style="133" bestFit="1" customWidth="1"/>
    <col min="522" max="768" width="9.140625" style="133"/>
    <col min="769" max="769" width="7.85546875" style="133" customWidth="1"/>
    <col min="770" max="770" width="56.7109375" style="133" customWidth="1"/>
    <col min="771" max="771" width="10.7109375" style="133" customWidth="1"/>
    <col min="772" max="772" width="13.5703125" style="133" customWidth="1"/>
    <col min="773" max="774" width="11.85546875" style="133" customWidth="1"/>
    <col min="775" max="775" width="13.140625" style="133" customWidth="1"/>
    <col min="776" max="776" width="9.140625" style="133"/>
    <col min="777" max="777" width="12.7109375" style="133" bestFit="1" customWidth="1"/>
    <col min="778" max="1024" width="9.140625" style="133"/>
    <col min="1025" max="1025" width="7.85546875" style="133" customWidth="1"/>
    <col min="1026" max="1026" width="56.7109375" style="133" customWidth="1"/>
    <col min="1027" max="1027" width="10.7109375" style="133" customWidth="1"/>
    <col min="1028" max="1028" width="13.5703125" style="133" customWidth="1"/>
    <col min="1029" max="1030" width="11.85546875" style="133" customWidth="1"/>
    <col min="1031" max="1031" width="13.140625" style="133" customWidth="1"/>
    <col min="1032" max="1032" width="9.140625" style="133"/>
    <col min="1033" max="1033" width="12.7109375" style="133" bestFit="1" customWidth="1"/>
    <col min="1034" max="1280" width="9.140625" style="133"/>
    <col min="1281" max="1281" width="7.85546875" style="133" customWidth="1"/>
    <col min="1282" max="1282" width="56.7109375" style="133" customWidth="1"/>
    <col min="1283" max="1283" width="10.7109375" style="133" customWidth="1"/>
    <col min="1284" max="1284" width="13.5703125" style="133" customWidth="1"/>
    <col min="1285" max="1286" width="11.85546875" style="133" customWidth="1"/>
    <col min="1287" max="1287" width="13.140625" style="133" customWidth="1"/>
    <col min="1288" max="1288" width="9.140625" style="133"/>
    <col min="1289" max="1289" width="12.7109375" style="133" bestFit="1" customWidth="1"/>
    <col min="1290" max="1536" width="9.140625" style="133"/>
    <col min="1537" max="1537" width="7.85546875" style="133" customWidth="1"/>
    <col min="1538" max="1538" width="56.7109375" style="133" customWidth="1"/>
    <col min="1539" max="1539" width="10.7109375" style="133" customWidth="1"/>
    <col min="1540" max="1540" width="13.5703125" style="133" customWidth="1"/>
    <col min="1541" max="1542" width="11.85546875" style="133" customWidth="1"/>
    <col min="1543" max="1543" width="13.140625" style="133" customWidth="1"/>
    <col min="1544" max="1544" width="9.140625" style="133"/>
    <col min="1545" max="1545" width="12.7109375" style="133" bestFit="1" customWidth="1"/>
    <col min="1546" max="1792" width="9.140625" style="133"/>
    <col min="1793" max="1793" width="7.85546875" style="133" customWidth="1"/>
    <col min="1794" max="1794" width="56.7109375" style="133" customWidth="1"/>
    <col min="1795" max="1795" width="10.7109375" style="133" customWidth="1"/>
    <col min="1796" max="1796" width="13.5703125" style="133" customWidth="1"/>
    <col min="1797" max="1798" width="11.85546875" style="133" customWidth="1"/>
    <col min="1799" max="1799" width="13.140625" style="133" customWidth="1"/>
    <col min="1800" max="1800" width="9.140625" style="133"/>
    <col min="1801" max="1801" width="12.7109375" style="133" bestFit="1" customWidth="1"/>
    <col min="1802" max="2048" width="9.140625" style="133"/>
    <col min="2049" max="2049" width="7.85546875" style="133" customWidth="1"/>
    <col min="2050" max="2050" width="56.7109375" style="133" customWidth="1"/>
    <col min="2051" max="2051" width="10.7109375" style="133" customWidth="1"/>
    <col min="2052" max="2052" width="13.5703125" style="133" customWidth="1"/>
    <col min="2053" max="2054" width="11.85546875" style="133" customWidth="1"/>
    <col min="2055" max="2055" width="13.140625" style="133" customWidth="1"/>
    <col min="2056" max="2056" width="9.140625" style="133"/>
    <col min="2057" max="2057" width="12.7109375" style="133" bestFit="1" customWidth="1"/>
    <col min="2058" max="2304" width="9.140625" style="133"/>
    <col min="2305" max="2305" width="7.85546875" style="133" customWidth="1"/>
    <col min="2306" max="2306" width="56.7109375" style="133" customWidth="1"/>
    <col min="2307" max="2307" width="10.7109375" style="133" customWidth="1"/>
    <col min="2308" max="2308" width="13.5703125" style="133" customWidth="1"/>
    <col min="2309" max="2310" width="11.85546875" style="133" customWidth="1"/>
    <col min="2311" max="2311" width="13.140625" style="133" customWidth="1"/>
    <col min="2312" max="2312" width="9.140625" style="133"/>
    <col min="2313" max="2313" width="12.7109375" style="133" bestFit="1" customWidth="1"/>
    <col min="2314" max="2560" width="9.140625" style="133"/>
    <col min="2561" max="2561" width="7.85546875" style="133" customWidth="1"/>
    <col min="2562" max="2562" width="56.7109375" style="133" customWidth="1"/>
    <col min="2563" max="2563" width="10.7109375" style="133" customWidth="1"/>
    <col min="2564" max="2564" width="13.5703125" style="133" customWidth="1"/>
    <col min="2565" max="2566" width="11.85546875" style="133" customWidth="1"/>
    <col min="2567" max="2567" width="13.140625" style="133" customWidth="1"/>
    <col min="2568" max="2568" width="9.140625" style="133"/>
    <col min="2569" max="2569" width="12.7109375" style="133" bestFit="1" customWidth="1"/>
    <col min="2570" max="2816" width="9.140625" style="133"/>
    <col min="2817" max="2817" width="7.85546875" style="133" customWidth="1"/>
    <col min="2818" max="2818" width="56.7109375" style="133" customWidth="1"/>
    <col min="2819" max="2819" width="10.7109375" style="133" customWidth="1"/>
    <col min="2820" max="2820" width="13.5703125" style="133" customWidth="1"/>
    <col min="2821" max="2822" width="11.85546875" style="133" customWidth="1"/>
    <col min="2823" max="2823" width="13.140625" style="133" customWidth="1"/>
    <col min="2824" max="2824" width="9.140625" style="133"/>
    <col min="2825" max="2825" width="12.7109375" style="133" bestFit="1" customWidth="1"/>
    <col min="2826" max="3072" width="9.140625" style="133"/>
    <col min="3073" max="3073" width="7.85546875" style="133" customWidth="1"/>
    <col min="3074" max="3074" width="56.7109375" style="133" customWidth="1"/>
    <col min="3075" max="3075" width="10.7109375" style="133" customWidth="1"/>
    <col min="3076" max="3076" width="13.5703125" style="133" customWidth="1"/>
    <col min="3077" max="3078" width="11.85546875" style="133" customWidth="1"/>
    <col min="3079" max="3079" width="13.140625" style="133" customWidth="1"/>
    <col min="3080" max="3080" width="9.140625" style="133"/>
    <col min="3081" max="3081" width="12.7109375" style="133" bestFit="1" customWidth="1"/>
    <col min="3082" max="3328" width="9.140625" style="133"/>
    <col min="3329" max="3329" width="7.85546875" style="133" customWidth="1"/>
    <col min="3330" max="3330" width="56.7109375" style="133" customWidth="1"/>
    <col min="3331" max="3331" width="10.7109375" style="133" customWidth="1"/>
    <col min="3332" max="3332" width="13.5703125" style="133" customWidth="1"/>
    <col min="3333" max="3334" width="11.85546875" style="133" customWidth="1"/>
    <col min="3335" max="3335" width="13.140625" style="133" customWidth="1"/>
    <col min="3336" max="3336" width="9.140625" style="133"/>
    <col min="3337" max="3337" width="12.7109375" style="133" bestFit="1" customWidth="1"/>
    <col min="3338" max="3584" width="9.140625" style="133"/>
    <col min="3585" max="3585" width="7.85546875" style="133" customWidth="1"/>
    <col min="3586" max="3586" width="56.7109375" style="133" customWidth="1"/>
    <col min="3587" max="3587" width="10.7109375" style="133" customWidth="1"/>
    <col min="3588" max="3588" width="13.5703125" style="133" customWidth="1"/>
    <col min="3589" max="3590" width="11.85546875" style="133" customWidth="1"/>
    <col min="3591" max="3591" width="13.140625" style="133" customWidth="1"/>
    <col min="3592" max="3592" width="9.140625" style="133"/>
    <col min="3593" max="3593" width="12.7109375" style="133" bestFit="1" customWidth="1"/>
    <col min="3594" max="3840" width="9.140625" style="133"/>
    <col min="3841" max="3841" width="7.85546875" style="133" customWidth="1"/>
    <col min="3842" max="3842" width="56.7109375" style="133" customWidth="1"/>
    <col min="3843" max="3843" width="10.7109375" style="133" customWidth="1"/>
    <col min="3844" max="3844" width="13.5703125" style="133" customWidth="1"/>
    <col min="3845" max="3846" width="11.85546875" style="133" customWidth="1"/>
    <col min="3847" max="3847" width="13.140625" style="133" customWidth="1"/>
    <col min="3848" max="3848" width="9.140625" style="133"/>
    <col min="3849" max="3849" width="12.7109375" style="133" bestFit="1" customWidth="1"/>
    <col min="3850" max="4096" width="9.140625" style="133"/>
    <col min="4097" max="4097" width="7.85546875" style="133" customWidth="1"/>
    <col min="4098" max="4098" width="56.7109375" style="133" customWidth="1"/>
    <col min="4099" max="4099" width="10.7109375" style="133" customWidth="1"/>
    <col min="4100" max="4100" width="13.5703125" style="133" customWidth="1"/>
    <col min="4101" max="4102" width="11.85546875" style="133" customWidth="1"/>
    <col min="4103" max="4103" width="13.140625" style="133" customWidth="1"/>
    <col min="4104" max="4104" width="9.140625" style="133"/>
    <col min="4105" max="4105" width="12.7109375" style="133" bestFit="1" customWidth="1"/>
    <col min="4106" max="4352" width="9.140625" style="133"/>
    <col min="4353" max="4353" width="7.85546875" style="133" customWidth="1"/>
    <col min="4354" max="4354" width="56.7109375" style="133" customWidth="1"/>
    <col min="4355" max="4355" width="10.7109375" style="133" customWidth="1"/>
    <col min="4356" max="4356" width="13.5703125" style="133" customWidth="1"/>
    <col min="4357" max="4358" width="11.85546875" style="133" customWidth="1"/>
    <col min="4359" max="4359" width="13.140625" style="133" customWidth="1"/>
    <col min="4360" max="4360" width="9.140625" style="133"/>
    <col min="4361" max="4361" width="12.7109375" style="133" bestFit="1" customWidth="1"/>
    <col min="4362" max="4608" width="9.140625" style="133"/>
    <col min="4609" max="4609" width="7.85546875" style="133" customWidth="1"/>
    <col min="4610" max="4610" width="56.7109375" style="133" customWidth="1"/>
    <col min="4611" max="4611" width="10.7109375" style="133" customWidth="1"/>
    <col min="4612" max="4612" width="13.5703125" style="133" customWidth="1"/>
    <col min="4613" max="4614" width="11.85546875" style="133" customWidth="1"/>
    <col min="4615" max="4615" width="13.140625" style="133" customWidth="1"/>
    <col min="4616" max="4616" width="9.140625" style="133"/>
    <col min="4617" max="4617" width="12.7109375" style="133" bestFit="1" customWidth="1"/>
    <col min="4618" max="4864" width="9.140625" style="133"/>
    <col min="4865" max="4865" width="7.85546875" style="133" customWidth="1"/>
    <col min="4866" max="4866" width="56.7109375" style="133" customWidth="1"/>
    <col min="4867" max="4867" width="10.7109375" style="133" customWidth="1"/>
    <col min="4868" max="4868" width="13.5703125" style="133" customWidth="1"/>
    <col min="4869" max="4870" width="11.85546875" style="133" customWidth="1"/>
    <col min="4871" max="4871" width="13.140625" style="133" customWidth="1"/>
    <col min="4872" max="4872" width="9.140625" style="133"/>
    <col min="4873" max="4873" width="12.7109375" style="133" bestFit="1" customWidth="1"/>
    <col min="4874" max="5120" width="9.140625" style="133"/>
    <col min="5121" max="5121" width="7.85546875" style="133" customWidth="1"/>
    <col min="5122" max="5122" width="56.7109375" style="133" customWidth="1"/>
    <col min="5123" max="5123" width="10.7109375" style="133" customWidth="1"/>
    <col min="5124" max="5124" width="13.5703125" style="133" customWidth="1"/>
    <col min="5125" max="5126" width="11.85546875" style="133" customWidth="1"/>
    <col min="5127" max="5127" width="13.140625" style="133" customWidth="1"/>
    <col min="5128" max="5128" width="9.140625" style="133"/>
    <col min="5129" max="5129" width="12.7109375" style="133" bestFit="1" customWidth="1"/>
    <col min="5130" max="5376" width="9.140625" style="133"/>
    <col min="5377" max="5377" width="7.85546875" style="133" customWidth="1"/>
    <col min="5378" max="5378" width="56.7109375" style="133" customWidth="1"/>
    <col min="5379" max="5379" width="10.7109375" style="133" customWidth="1"/>
    <col min="5380" max="5380" width="13.5703125" style="133" customWidth="1"/>
    <col min="5381" max="5382" width="11.85546875" style="133" customWidth="1"/>
    <col min="5383" max="5383" width="13.140625" style="133" customWidth="1"/>
    <col min="5384" max="5384" width="9.140625" style="133"/>
    <col min="5385" max="5385" width="12.7109375" style="133" bestFit="1" customWidth="1"/>
    <col min="5386" max="5632" width="9.140625" style="133"/>
    <col min="5633" max="5633" width="7.85546875" style="133" customWidth="1"/>
    <col min="5634" max="5634" width="56.7109375" style="133" customWidth="1"/>
    <col min="5635" max="5635" width="10.7109375" style="133" customWidth="1"/>
    <col min="5636" max="5636" width="13.5703125" style="133" customWidth="1"/>
    <col min="5637" max="5638" width="11.85546875" style="133" customWidth="1"/>
    <col min="5639" max="5639" width="13.140625" style="133" customWidth="1"/>
    <col min="5640" max="5640" width="9.140625" style="133"/>
    <col min="5641" max="5641" width="12.7109375" style="133" bestFit="1" customWidth="1"/>
    <col min="5642" max="5888" width="9.140625" style="133"/>
    <col min="5889" max="5889" width="7.85546875" style="133" customWidth="1"/>
    <col min="5890" max="5890" width="56.7109375" style="133" customWidth="1"/>
    <col min="5891" max="5891" width="10.7109375" style="133" customWidth="1"/>
    <col min="5892" max="5892" width="13.5703125" style="133" customWidth="1"/>
    <col min="5893" max="5894" width="11.85546875" style="133" customWidth="1"/>
    <col min="5895" max="5895" width="13.140625" style="133" customWidth="1"/>
    <col min="5896" max="5896" width="9.140625" style="133"/>
    <col min="5897" max="5897" width="12.7109375" style="133" bestFit="1" customWidth="1"/>
    <col min="5898" max="6144" width="9.140625" style="133"/>
    <col min="6145" max="6145" width="7.85546875" style="133" customWidth="1"/>
    <col min="6146" max="6146" width="56.7109375" style="133" customWidth="1"/>
    <col min="6147" max="6147" width="10.7109375" style="133" customWidth="1"/>
    <col min="6148" max="6148" width="13.5703125" style="133" customWidth="1"/>
    <col min="6149" max="6150" width="11.85546875" style="133" customWidth="1"/>
    <col min="6151" max="6151" width="13.140625" style="133" customWidth="1"/>
    <col min="6152" max="6152" width="9.140625" style="133"/>
    <col min="6153" max="6153" width="12.7109375" style="133" bestFit="1" customWidth="1"/>
    <col min="6154" max="6400" width="9.140625" style="133"/>
    <col min="6401" max="6401" width="7.85546875" style="133" customWidth="1"/>
    <col min="6402" max="6402" width="56.7109375" style="133" customWidth="1"/>
    <col min="6403" max="6403" width="10.7109375" style="133" customWidth="1"/>
    <col min="6404" max="6404" width="13.5703125" style="133" customWidth="1"/>
    <col min="6405" max="6406" width="11.85546875" style="133" customWidth="1"/>
    <col min="6407" max="6407" width="13.140625" style="133" customWidth="1"/>
    <col min="6408" max="6408" width="9.140625" style="133"/>
    <col min="6409" max="6409" width="12.7109375" style="133" bestFit="1" customWidth="1"/>
    <col min="6410" max="6656" width="9.140625" style="133"/>
    <col min="6657" max="6657" width="7.85546875" style="133" customWidth="1"/>
    <col min="6658" max="6658" width="56.7109375" style="133" customWidth="1"/>
    <col min="6659" max="6659" width="10.7109375" style="133" customWidth="1"/>
    <col min="6660" max="6660" width="13.5703125" style="133" customWidth="1"/>
    <col min="6661" max="6662" width="11.85546875" style="133" customWidth="1"/>
    <col min="6663" max="6663" width="13.140625" style="133" customWidth="1"/>
    <col min="6664" max="6664" width="9.140625" style="133"/>
    <col min="6665" max="6665" width="12.7109375" style="133" bestFit="1" customWidth="1"/>
    <col min="6666" max="6912" width="9.140625" style="133"/>
    <col min="6913" max="6913" width="7.85546875" style="133" customWidth="1"/>
    <col min="6914" max="6914" width="56.7109375" style="133" customWidth="1"/>
    <col min="6915" max="6915" width="10.7109375" style="133" customWidth="1"/>
    <col min="6916" max="6916" width="13.5703125" style="133" customWidth="1"/>
    <col min="6917" max="6918" width="11.85546875" style="133" customWidth="1"/>
    <col min="6919" max="6919" width="13.140625" style="133" customWidth="1"/>
    <col min="6920" max="6920" width="9.140625" style="133"/>
    <col min="6921" max="6921" width="12.7109375" style="133" bestFit="1" customWidth="1"/>
    <col min="6922" max="7168" width="9.140625" style="133"/>
    <col min="7169" max="7169" width="7.85546875" style="133" customWidth="1"/>
    <col min="7170" max="7170" width="56.7109375" style="133" customWidth="1"/>
    <col min="7171" max="7171" width="10.7109375" style="133" customWidth="1"/>
    <col min="7172" max="7172" width="13.5703125" style="133" customWidth="1"/>
    <col min="7173" max="7174" width="11.85546875" style="133" customWidth="1"/>
    <col min="7175" max="7175" width="13.140625" style="133" customWidth="1"/>
    <col min="7176" max="7176" width="9.140625" style="133"/>
    <col min="7177" max="7177" width="12.7109375" style="133" bestFit="1" customWidth="1"/>
    <col min="7178" max="7424" width="9.140625" style="133"/>
    <col min="7425" max="7425" width="7.85546875" style="133" customWidth="1"/>
    <col min="7426" max="7426" width="56.7109375" style="133" customWidth="1"/>
    <col min="7427" max="7427" width="10.7109375" style="133" customWidth="1"/>
    <col min="7428" max="7428" width="13.5703125" style="133" customWidth="1"/>
    <col min="7429" max="7430" width="11.85546875" style="133" customWidth="1"/>
    <col min="7431" max="7431" width="13.140625" style="133" customWidth="1"/>
    <col min="7432" max="7432" width="9.140625" style="133"/>
    <col min="7433" max="7433" width="12.7109375" style="133" bestFit="1" customWidth="1"/>
    <col min="7434" max="7680" width="9.140625" style="133"/>
    <col min="7681" max="7681" width="7.85546875" style="133" customWidth="1"/>
    <col min="7682" max="7682" width="56.7109375" style="133" customWidth="1"/>
    <col min="7683" max="7683" width="10.7109375" style="133" customWidth="1"/>
    <col min="7684" max="7684" width="13.5703125" style="133" customWidth="1"/>
    <col min="7685" max="7686" width="11.85546875" style="133" customWidth="1"/>
    <col min="7687" max="7687" width="13.140625" style="133" customWidth="1"/>
    <col min="7688" max="7688" width="9.140625" style="133"/>
    <col min="7689" max="7689" width="12.7109375" style="133" bestFit="1" customWidth="1"/>
    <col min="7690" max="7936" width="9.140625" style="133"/>
    <col min="7937" max="7937" width="7.85546875" style="133" customWidth="1"/>
    <col min="7938" max="7938" width="56.7109375" style="133" customWidth="1"/>
    <col min="7939" max="7939" width="10.7109375" style="133" customWidth="1"/>
    <col min="7940" max="7940" width="13.5703125" style="133" customWidth="1"/>
    <col min="7941" max="7942" width="11.85546875" style="133" customWidth="1"/>
    <col min="7943" max="7943" width="13.140625" style="133" customWidth="1"/>
    <col min="7944" max="7944" width="9.140625" style="133"/>
    <col min="7945" max="7945" width="12.7109375" style="133" bestFit="1" customWidth="1"/>
    <col min="7946" max="8192" width="9.140625" style="133"/>
    <col min="8193" max="8193" width="7.85546875" style="133" customWidth="1"/>
    <col min="8194" max="8194" width="56.7109375" style="133" customWidth="1"/>
    <col min="8195" max="8195" width="10.7109375" style="133" customWidth="1"/>
    <col min="8196" max="8196" width="13.5703125" style="133" customWidth="1"/>
    <col min="8197" max="8198" width="11.85546875" style="133" customWidth="1"/>
    <col min="8199" max="8199" width="13.140625" style="133" customWidth="1"/>
    <col min="8200" max="8200" width="9.140625" style="133"/>
    <col min="8201" max="8201" width="12.7109375" style="133" bestFit="1" customWidth="1"/>
    <col min="8202" max="8448" width="9.140625" style="133"/>
    <col min="8449" max="8449" width="7.85546875" style="133" customWidth="1"/>
    <col min="8450" max="8450" width="56.7109375" style="133" customWidth="1"/>
    <col min="8451" max="8451" width="10.7109375" style="133" customWidth="1"/>
    <col min="8452" max="8452" width="13.5703125" style="133" customWidth="1"/>
    <col min="8453" max="8454" width="11.85546875" style="133" customWidth="1"/>
    <col min="8455" max="8455" width="13.140625" style="133" customWidth="1"/>
    <col min="8456" max="8456" width="9.140625" style="133"/>
    <col min="8457" max="8457" width="12.7109375" style="133" bestFit="1" customWidth="1"/>
    <col min="8458" max="8704" width="9.140625" style="133"/>
    <col min="8705" max="8705" width="7.85546875" style="133" customWidth="1"/>
    <col min="8706" max="8706" width="56.7109375" style="133" customWidth="1"/>
    <col min="8707" max="8707" width="10.7109375" style="133" customWidth="1"/>
    <col min="8708" max="8708" width="13.5703125" style="133" customWidth="1"/>
    <col min="8709" max="8710" width="11.85546875" style="133" customWidth="1"/>
    <col min="8711" max="8711" width="13.140625" style="133" customWidth="1"/>
    <col min="8712" max="8712" width="9.140625" style="133"/>
    <col min="8713" max="8713" width="12.7109375" style="133" bestFit="1" customWidth="1"/>
    <col min="8714" max="8960" width="9.140625" style="133"/>
    <col min="8961" max="8961" width="7.85546875" style="133" customWidth="1"/>
    <col min="8962" max="8962" width="56.7109375" style="133" customWidth="1"/>
    <col min="8963" max="8963" width="10.7109375" style="133" customWidth="1"/>
    <col min="8964" max="8964" width="13.5703125" style="133" customWidth="1"/>
    <col min="8965" max="8966" width="11.85546875" style="133" customWidth="1"/>
    <col min="8967" max="8967" width="13.140625" style="133" customWidth="1"/>
    <col min="8968" max="8968" width="9.140625" style="133"/>
    <col min="8969" max="8969" width="12.7109375" style="133" bestFit="1" customWidth="1"/>
    <col min="8970" max="9216" width="9.140625" style="133"/>
    <col min="9217" max="9217" width="7.85546875" style="133" customWidth="1"/>
    <col min="9218" max="9218" width="56.7109375" style="133" customWidth="1"/>
    <col min="9219" max="9219" width="10.7109375" style="133" customWidth="1"/>
    <col min="9220" max="9220" width="13.5703125" style="133" customWidth="1"/>
    <col min="9221" max="9222" width="11.85546875" style="133" customWidth="1"/>
    <col min="9223" max="9223" width="13.140625" style="133" customWidth="1"/>
    <col min="9224" max="9224" width="9.140625" style="133"/>
    <col min="9225" max="9225" width="12.7109375" style="133" bestFit="1" customWidth="1"/>
    <col min="9226" max="9472" width="9.140625" style="133"/>
    <col min="9473" max="9473" width="7.85546875" style="133" customWidth="1"/>
    <col min="9474" max="9474" width="56.7109375" style="133" customWidth="1"/>
    <col min="9475" max="9475" width="10.7109375" style="133" customWidth="1"/>
    <col min="9476" max="9476" width="13.5703125" style="133" customWidth="1"/>
    <col min="9477" max="9478" width="11.85546875" style="133" customWidth="1"/>
    <col min="9479" max="9479" width="13.140625" style="133" customWidth="1"/>
    <col min="9480" max="9480" width="9.140625" style="133"/>
    <col min="9481" max="9481" width="12.7109375" style="133" bestFit="1" customWidth="1"/>
    <col min="9482" max="9728" width="9.140625" style="133"/>
    <col min="9729" max="9729" width="7.85546875" style="133" customWidth="1"/>
    <col min="9730" max="9730" width="56.7109375" style="133" customWidth="1"/>
    <col min="9731" max="9731" width="10.7109375" style="133" customWidth="1"/>
    <col min="9732" max="9732" width="13.5703125" style="133" customWidth="1"/>
    <col min="9733" max="9734" width="11.85546875" style="133" customWidth="1"/>
    <col min="9735" max="9735" width="13.140625" style="133" customWidth="1"/>
    <col min="9736" max="9736" width="9.140625" style="133"/>
    <col min="9737" max="9737" width="12.7109375" style="133" bestFit="1" customWidth="1"/>
    <col min="9738" max="9984" width="9.140625" style="133"/>
    <col min="9985" max="9985" width="7.85546875" style="133" customWidth="1"/>
    <col min="9986" max="9986" width="56.7109375" style="133" customWidth="1"/>
    <col min="9987" max="9987" width="10.7109375" style="133" customWidth="1"/>
    <col min="9988" max="9988" width="13.5703125" style="133" customWidth="1"/>
    <col min="9989" max="9990" width="11.85546875" style="133" customWidth="1"/>
    <col min="9991" max="9991" width="13.140625" style="133" customWidth="1"/>
    <col min="9992" max="9992" width="9.140625" style="133"/>
    <col min="9993" max="9993" width="12.7109375" style="133" bestFit="1" customWidth="1"/>
    <col min="9994" max="10240" width="9.140625" style="133"/>
    <col min="10241" max="10241" width="7.85546875" style="133" customWidth="1"/>
    <col min="10242" max="10242" width="56.7109375" style="133" customWidth="1"/>
    <col min="10243" max="10243" width="10.7109375" style="133" customWidth="1"/>
    <col min="10244" max="10244" width="13.5703125" style="133" customWidth="1"/>
    <col min="10245" max="10246" width="11.85546875" style="133" customWidth="1"/>
    <col min="10247" max="10247" width="13.140625" style="133" customWidth="1"/>
    <col min="10248" max="10248" width="9.140625" style="133"/>
    <col min="10249" max="10249" width="12.7109375" style="133" bestFit="1" customWidth="1"/>
    <col min="10250" max="10496" width="9.140625" style="133"/>
    <col min="10497" max="10497" width="7.85546875" style="133" customWidth="1"/>
    <col min="10498" max="10498" width="56.7109375" style="133" customWidth="1"/>
    <col min="10499" max="10499" width="10.7109375" style="133" customWidth="1"/>
    <col min="10500" max="10500" width="13.5703125" style="133" customWidth="1"/>
    <col min="10501" max="10502" width="11.85546875" style="133" customWidth="1"/>
    <col min="10503" max="10503" width="13.140625" style="133" customWidth="1"/>
    <col min="10504" max="10504" width="9.140625" style="133"/>
    <col min="10505" max="10505" width="12.7109375" style="133" bestFit="1" customWidth="1"/>
    <col min="10506" max="10752" width="9.140625" style="133"/>
    <col min="10753" max="10753" width="7.85546875" style="133" customWidth="1"/>
    <col min="10754" max="10754" width="56.7109375" style="133" customWidth="1"/>
    <col min="10755" max="10755" width="10.7109375" style="133" customWidth="1"/>
    <col min="10756" max="10756" width="13.5703125" style="133" customWidth="1"/>
    <col min="10757" max="10758" width="11.85546875" style="133" customWidth="1"/>
    <col min="10759" max="10759" width="13.140625" style="133" customWidth="1"/>
    <col min="10760" max="10760" width="9.140625" style="133"/>
    <col min="10761" max="10761" width="12.7109375" style="133" bestFit="1" customWidth="1"/>
    <col min="10762" max="11008" width="9.140625" style="133"/>
    <col min="11009" max="11009" width="7.85546875" style="133" customWidth="1"/>
    <col min="11010" max="11010" width="56.7109375" style="133" customWidth="1"/>
    <col min="11011" max="11011" width="10.7109375" style="133" customWidth="1"/>
    <col min="11012" max="11012" width="13.5703125" style="133" customWidth="1"/>
    <col min="11013" max="11014" width="11.85546875" style="133" customWidth="1"/>
    <col min="11015" max="11015" width="13.140625" style="133" customWidth="1"/>
    <col min="11016" max="11016" width="9.140625" style="133"/>
    <col min="11017" max="11017" width="12.7109375" style="133" bestFit="1" customWidth="1"/>
    <col min="11018" max="11264" width="9.140625" style="133"/>
    <col min="11265" max="11265" width="7.85546875" style="133" customWidth="1"/>
    <col min="11266" max="11266" width="56.7109375" style="133" customWidth="1"/>
    <col min="11267" max="11267" width="10.7109375" style="133" customWidth="1"/>
    <col min="11268" max="11268" width="13.5703125" style="133" customWidth="1"/>
    <col min="11269" max="11270" width="11.85546875" style="133" customWidth="1"/>
    <col min="11271" max="11271" width="13.140625" style="133" customWidth="1"/>
    <col min="11272" max="11272" width="9.140625" style="133"/>
    <col min="11273" max="11273" width="12.7109375" style="133" bestFit="1" customWidth="1"/>
    <col min="11274" max="11520" width="9.140625" style="133"/>
    <col min="11521" max="11521" width="7.85546875" style="133" customWidth="1"/>
    <col min="11522" max="11522" width="56.7109375" style="133" customWidth="1"/>
    <col min="11523" max="11523" width="10.7109375" style="133" customWidth="1"/>
    <col min="11524" max="11524" width="13.5703125" style="133" customWidth="1"/>
    <col min="11525" max="11526" width="11.85546875" style="133" customWidth="1"/>
    <col min="11527" max="11527" width="13.140625" style="133" customWidth="1"/>
    <col min="11528" max="11528" width="9.140625" style="133"/>
    <col min="11529" max="11529" width="12.7109375" style="133" bestFit="1" customWidth="1"/>
    <col min="11530" max="11776" width="9.140625" style="133"/>
    <col min="11777" max="11777" width="7.85546875" style="133" customWidth="1"/>
    <col min="11778" max="11778" width="56.7109375" style="133" customWidth="1"/>
    <col min="11779" max="11779" width="10.7109375" style="133" customWidth="1"/>
    <col min="11780" max="11780" width="13.5703125" style="133" customWidth="1"/>
    <col min="11781" max="11782" width="11.85546875" style="133" customWidth="1"/>
    <col min="11783" max="11783" width="13.140625" style="133" customWidth="1"/>
    <col min="11784" max="11784" width="9.140625" style="133"/>
    <col min="11785" max="11785" width="12.7109375" style="133" bestFit="1" customWidth="1"/>
    <col min="11786" max="12032" width="9.140625" style="133"/>
    <col min="12033" max="12033" width="7.85546875" style="133" customWidth="1"/>
    <col min="12034" max="12034" width="56.7109375" style="133" customWidth="1"/>
    <col min="12035" max="12035" width="10.7109375" style="133" customWidth="1"/>
    <col min="12036" max="12036" width="13.5703125" style="133" customWidth="1"/>
    <col min="12037" max="12038" width="11.85546875" style="133" customWidth="1"/>
    <col min="12039" max="12039" width="13.140625" style="133" customWidth="1"/>
    <col min="12040" max="12040" width="9.140625" style="133"/>
    <col min="12041" max="12041" width="12.7109375" style="133" bestFit="1" customWidth="1"/>
    <col min="12042" max="12288" width="9.140625" style="133"/>
    <col min="12289" max="12289" width="7.85546875" style="133" customWidth="1"/>
    <col min="12290" max="12290" width="56.7109375" style="133" customWidth="1"/>
    <col min="12291" max="12291" width="10.7109375" style="133" customWidth="1"/>
    <col min="12292" max="12292" width="13.5703125" style="133" customWidth="1"/>
    <col min="12293" max="12294" width="11.85546875" style="133" customWidth="1"/>
    <col min="12295" max="12295" width="13.140625" style="133" customWidth="1"/>
    <col min="12296" max="12296" width="9.140625" style="133"/>
    <col min="12297" max="12297" width="12.7109375" style="133" bestFit="1" customWidth="1"/>
    <col min="12298" max="12544" width="9.140625" style="133"/>
    <col min="12545" max="12545" width="7.85546875" style="133" customWidth="1"/>
    <col min="12546" max="12546" width="56.7109375" style="133" customWidth="1"/>
    <col min="12547" max="12547" width="10.7109375" style="133" customWidth="1"/>
    <col min="12548" max="12548" width="13.5703125" style="133" customWidth="1"/>
    <col min="12549" max="12550" width="11.85546875" style="133" customWidth="1"/>
    <col min="12551" max="12551" width="13.140625" style="133" customWidth="1"/>
    <col min="12552" max="12552" width="9.140625" style="133"/>
    <col min="12553" max="12553" width="12.7109375" style="133" bestFit="1" customWidth="1"/>
    <col min="12554" max="12800" width="9.140625" style="133"/>
    <col min="12801" max="12801" width="7.85546875" style="133" customWidth="1"/>
    <col min="12802" max="12802" width="56.7109375" style="133" customWidth="1"/>
    <col min="12803" max="12803" width="10.7109375" style="133" customWidth="1"/>
    <col min="12804" max="12804" width="13.5703125" style="133" customWidth="1"/>
    <col min="12805" max="12806" width="11.85546875" style="133" customWidth="1"/>
    <col min="12807" max="12807" width="13.140625" style="133" customWidth="1"/>
    <col min="12808" max="12808" width="9.140625" style="133"/>
    <col min="12809" max="12809" width="12.7109375" style="133" bestFit="1" customWidth="1"/>
    <col min="12810" max="13056" width="9.140625" style="133"/>
    <col min="13057" max="13057" width="7.85546875" style="133" customWidth="1"/>
    <col min="13058" max="13058" width="56.7109375" style="133" customWidth="1"/>
    <col min="13059" max="13059" width="10.7109375" style="133" customWidth="1"/>
    <col min="13060" max="13060" width="13.5703125" style="133" customWidth="1"/>
    <col min="13061" max="13062" width="11.85546875" style="133" customWidth="1"/>
    <col min="13063" max="13063" width="13.140625" style="133" customWidth="1"/>
    <col min="13064" max="13064" width="9.140625" style="133"/>
    <col min="13065" max="13065" width="12.7109375" style="133" bestFit="1" customWidth="1"/>
    <col min="13066" max="13312" width="9.140625" style="133"/>
    <col min="13313" max="13313" width="7.85546875" style="133" customWidth="1"/>
    <col min="13314" max="13314" width="56.7109375" style="133" customWidth="1"/>
    <col min="13315" max="13315" width="10.7109375" style="133" customWidth="1"/>
    <col min="13316" max="13316" width="13.5703125" style="133" customWidth="1"/>
    <col min="13317" max="13318" width="11.85546875" style="133" customWidth="1"/>
    <col min="13319" max="13319" width="13.140625" style="133" customWidth="1"/>
    <col min="13320" max="13320" width="9.140625" style="133"/>
    <col min="13321" max="13321" width="12.7109375" style="133" bestFit="1" customWidth="1"/>
    <col min="13322" max="13568" width="9.140625" style="133"/>
    <col min="13569" max="13569" width="7.85546875" style="133" customWidth="1"/>
    <col min="13570" max="13570" width="56.7109375" style="133" customWidth="1"/>
    <col min="13571" max="13571" width="10.7109375" style="133" customWidth="1"/>
    <col min="13572" max="13572" width="13.5703125" style="133" customWidth="1"/>
    <col min="13573" max="13574" width="11.85546875" style="133" customWidth="1"/>
    <col min="13575" max="13575" width="13.140625" style="133" customWidth="1"/>
    <col min="13576" max="13576" width="9.140625" style="133"/>
    <col min="13577" max="13577" width="12.7109375" style="133" bestFit="1" customWidth="1"/>
    <col min="13578" max="13824" width="9.140625" style="133"/>
    <col min="13825" max="13825" width="7.85546875" style="133" customWidth="1"/>
    <col min="13826" max="13826" width="56.7109375" style="133" customWidth="1"/>
    <col min="13827" max="13827" width="10.7109375" style="133" customWidth="1"/>
    <col min="13828" max="13828" width="13.5703125" style="133" customWidth="1"/>
    <col min="13829" max="13830" width="11.85546875" style="133" customWidth="1"/>
    <col min="13831" max="13831" width="13.140625" style="133" customWidth="1"/>
    <col min="13832" max="13832" width="9.140625" style="133"/>
    <col min="13833" max="13833" width="12.7109375" style="133" bestFit="1" customWidth="1"/>
    <col min="13834" max="14080" width="9.140625" style="133"/>
    <col min="14081" max="14081" width="7.85546875" style="133" customWidth="1"/>
    <col min="14082" max="14082" width="56.7109375" style="133" customWidth="1"/>
    <col min="14083" max="14083" width="10.7109375" style="133" customWidth="1"/>
    <col min="14084" max="14084" width="13.5703125" style="133" customWidth="1"/>
    <col min="14085" max="14086" width="11.85546875" style="133" customWidth="1"/>
    <col min="14087" max="14087" width="13.140625" style="133" customWidth="1"/>
    <col min="14088" max="14088" width="9.140625" style="133"/>
    <col min="14089" max="14089" width="12.7109375" style="133" bestFit="1" customWidth="1"/>
    <col min="14090" max="14336" width="9.140625" style="133"/>
    <col min="14337" max="14337" width="7.85546875" style="133" customWidth="1"/>
    <col min="14338" max="14338" width="56.7109375" style="133" customWidth="1"/>
    <col min="14339" max="14339" width="10.7109375" style="133" customWidth="1"/>
    <col min="14340" max="14340" width="13.5703125" style="133" customWidth="1"/>
    <col min="14341" max="14342" width="11.85546875" style="133" customWidth="1"/>
    <col min="14343" max="14343" width="13.140625" style="133" customWidth="1"/>
    <col min="14344" max="14344" width="9.140625" style="133"/>
    <col min="14345" max="14345" width="12.7109375" style="133" bestFit="1" customWidth="1"/>
    <col min="14346" max="14592" width="9.140625" style="133"/>
    <col min="14593" max="14593" width="7.85546875" style="133" customWidth="1"/>
    <col min="14594" max="14594" width="56.7109375" style="133" customWidth="1"/>
    <col min="14595" max="14595" width="10.7109375" style="133" customWidth="1"/>
    <col min="14596" max="14596" width="13.5703125" style="133" customWidth="1"/>
    <col min="14597" max="14598" width="11.85546875" style="133" customWidth="1"/>
    <col min="14599" max="14599" width="13.140625" style="133" customWidth="1"/>
    <col min="14600" max="14600" width="9.140625" style="133"/>
    <col min="14601" max="14601" width="12.7109375" style="133" bestFit="1" customWidth="1"/>
    <col min="14602" max="14848" width="9.140625" style="133"/>
    <col min="14849" max="14849" width="7.85546875" style="133" customWidth="1"/>
    <col min="14850" max="14850" width="56.7109375" style="133" customWidth="1"/>
    <col min="14851" max="14851" width="10.7109375" style="133" customWidth="1"/>
    <col min="14852" max="14852" width="13.5703125" style="133" customWidth="1"/>
    <col min="14853" max="14854" width="11.85546875" style="133" customWidth="1"/>
    <col min="14855" max="14855" width="13.140625" style="133" customWidth="1"/>
    <col min="14856" max="14856" width="9.140625" style="133"/>
    <col min="14857" max="14857" width="12.7109375" style="133" bestFit="1" customWidth="1"/>
    <col min="14858" max="15104" width="9.140625" style="133"/>
    <col min="15105" max="15105" width="7.85546875" style="133" customWidth="1"/>
    <col min="15106" max="15106" width="56.7109375" style="133" customWidth="1"/>
    <col min="15107" max="15107" width="10.7109375" style="133" customWidth="1"/>
    <col min="15108" max="15108" width="13.5703125" style="133" customWidth="1"/>
    <col min="15109" max="15110" width="11.85546875" style="133" customWidth="1"/>
    <col min="15111" max="15111" width="13.140625" style="133" customWidth="1"/>
    <col min="15112" max="15112" width="9.140625" style="133"/>
    <col min="15113" max="15113" width="12.7109375" style="133" bestFit="1" customWidth="1"/>
    <col min="15114" max="15360" width="9.140625" style="133"/>
    <col min="15361" max="15361" width="7.85546875" style="133" customWidth="1"/>
    <col min="15362" max="15362" width="56.7109375" style="133" customWidth="1"/>
    <col min="15363" max="15363" width="10.7109375" style="133" customWidth="1"/>
    <col min="15364" max="15364" width="13.5703125" style="133" customWidth="1"/>
    <col min="15365" max="15366" width="11.85546875" style="133" customWidth="1"/>
    <col min="15367" max="15367" width="13.140625" style="133" customWidth="1"/>
    <col min="15368" max="15368" width="9.140625" style="133"/>
    <col min="15369" max="15369" width="12.7109375" style="133" bestFit="1" customWidth="1"/>
    <col min="15370" max="15616" width="9.140625" style="133"/>
    <col min="15617" max="15617" width="7.85546875" style="133" customWidth="1"/>
    <col min="15618" max="15618" width="56.7109375" style="133" customWidth="1"/>
    <col min="15619" max="15619" width="10.7109375" style="133" customWidth="1"/>
    <col min="15620" max="15620" width="13.5703125" style="133" customWidth="1"/>
    <col min="15621" max="15622" width="11.85546875" style="133" customWidth="1"/>
    <col min="15623" max="15623" width="13.140625" style="133" customWidth="1"/>
    <col min="15624" max="15624" width="9.140625" style="133"/>
    <col min="15625" max="15625" width="12.7109375" style="133" bestFit="1" customWidth="1"/>
    <col min="15626" max="15872" width="9.140625" style="133"/>
    <col min="15873" max="15873" width="7.85546875" style="133" customWidth="1"/>
    <col min="15874" max="15874" width="56.7109375" style="133" customWidth="1"/>
    <col min="15875" max="15875" width="10.7109375" style="133" customWidth="1"/>
    <col min="15876" max="15876" width="13.5703125" style="133" customWidth="1"/>
    <col min="15877" max="15878" width="11.85546875" style="133" customWidth="1"/>
    <col min="15879" max="15879" width="13.140625" style="133" customWidth="1"/>
    <col min="15880" max="15880" width="9.140625" style="133"/>
    <col min="15881" max="15881" width="12.7109375" style="133" bestFit="1" customWidth="1"/>
    <col min="15882" max="16128" width="9.140625" style="133"/>
    <col min="16129" max="16129" width="7.85546875" style="133" customWidth="1"/>
    <col min="16130" max="16130" width="56.7109375" style="133" customWidth="1"/>
    <col min="16131" max="16131" width="10.7109375" style="133" customWidth="1"/>
    <col min="16132" max="16132" width="13.5703125" style="133" customWidth="1"/>
    <col min="16133" max="16134" width="11.85546875" style="133" customWidth="1"/>
    <col min="16135" max="16135" width="13.140625" style="133" customWidth="1"/>
    <col min="16136" max="16136" width="9.140625" style="133"/>
    <col min="16137" max="16137" width="12.7109375" style="133" bestFit="1" customWidth="1"/>
    <col min="16138" max="16384" width="9.140625" style="133"/>
  </cols>
  <sheetData>
    <row r="1" spans="1:11" x14ac:dyDescent="0.2">
      <c r="A1" s="637" t="s">
        <v>22784</v>
      </c>
      <c r="B1" s="637"/>
      <c r="C1" s="637"/>
      <c r="D1" s="637"/>
      <c r="E1" s="637"/>
      <c r="F1" s="637"/>
      <c r="G1" s="637"/>
    </row>
    <row r="2" spans="1:11" x14ac:dyDescent="0.2">
      <c r="A2" s="604" t="s">
        <v>53130</v>
      </c>
      <c r="B2" s="604"/>
      <c r="C2" s="604"/>
      <c r="D2" s="604"/>
      <c r="E2" s="604"/>
      <c r="F2" s="604"/>
      <c r="G2" s="604"/>
      <c r="H2" s="244"/>
    </row>
    <row r="3" spans="1:11" ht="14.25" x14ac:dyDescent="0.2">
      <c r="A3" s="245"/>
      <c r="B3" s="245"/>
      <c r="C3" s="245"/>
      <c r="D3" s="245"/>
      <c r="E3" s="245"/>
      <c r="F3" s="245"/>
      <c r="G3" s="245"/>
      <c r="J3" s="246" t="s">
        <v>53131</v>
      </c>
    </row>
    <row r="4" spans="1:11" ht="15" customHeight="1" x14ac:dyDescent="0.2">
      <c r="A4" s="638" t="s">
        <v>53312</v>
      </c>
      <c r="B4" s="638"/>
      <c r="C4" s="638"/>
      <c r="D4" s="638"/>
      <c r="E4" s="638"/>
      <c r="F4" s="638"/>
      <c r="G4" s="638"/>
      <c r="I4" s="247" t="s">
        <v>53132</v>
      </c>
      <c r="J4" s="248">
        <v>0.2462</v>
      </c>
    </row>
    <row r="5" spans="1:11" ht="18.75" customHeight="1" x14ac:dyDescent="0.2">
      <c r="A5" s="638"/>
      <c r="B5" s="638"/>
      <c r="C5" s="638"/>
      <c r="D5" s="638"/>
      <c r="E5" s="638"/>
      <c r="F5" s="638"/>
      <c r="G5" s="638"/>
      <c r="I5" s="249" t="s">
        <v>53133</v>
      </c>
      <c r="J5" s="250">
        <v>0.15279999999999999</v>
      </c>
    </row>
    <row r="6" spans="1:11" x14ac:dyDescent="0.2">
      <c r="D6" s="252"/>
    </row>
    <row r="7" spans="1:11" ht="12.75" x14ac:dyDescent="0.2">
      <c r="A7" s="639" t="s">
        <v>16</v>
      </c>
      <c r="B7" s="639" t="s">
        <v>22831</v>
      </c>
      <c r="C7" s="639" t="s">
        <v>1766</v>
      </c>
      <c r="D7" s="639" t="s">
        <v>53134</v>
      </c>
      <c r="E7" s="639" t="s">
        <v>53135</v>
      </c>
      <c r="F7" s="639"/>
      <c r="G7" s="640"/>
    </row>
    <row r="8" spans="1:11" ht="12.75" x14ac:dyDescent="0.2">
      <c r="A8" s="639"/>
      <c r="B8" s="639"/>
      <c r="C8" s="639"/>
      <c r="D8" s="639"/>
      <c r="E8" s="253" t="s">
        <v>53208</v>
      </c>
      <c r="F8" s="253" t="s">
        <v>53131</v>
      </c>
      <c r="G8" s="253" t="s">
        <v>53136</v>
      </c>
    </row>
    <row r="9" spans="1:11" ht="12.75" x14ac:dyDescent="0.2">
      <c r="A9" s="254"/>
      <c r="B9" s="255" t="s">
        <v>53137</v>
      </c>
      <c r="C9" s="254"/>
      <c r="D9" s="254"/>
      <c r="E9" s="255"/>
      <c r="F9" s="255"/>
      <c r="G9" s="255"/>
    </row>
    <row r="10" spans="1:11" ht="12.75" x14ac:dyDescent="0.2">
      <c r="A10" s="254"/>
      <c r="B10" s="255"/>
      <c r="C10" s="254"/>
      <c r="D10" s="254"/>
      <c r="E10" s="255"/>
      <c r="F10" s="255"/>
      <c r="G10" s="255"/>
    </row>
    <row r="11" spans="1:11" ht="12.75" x14ac:dyDescent="0.2">
      <c r="A11" s="282" t="s">
        <v>53138</v>
      </c>
      <c r="B11" s="283" t="s">
        <v>53139</v>
      </c>
      <c r="C11" s="282"/>
      <c r="D11" s="282"/>
      <c r="E11" s="285">
        <f>E20+E21+E24+E27+E31+E34+E13+E37+E67+E75+E78+E79+E82+E84+E86+E87</f>
        <v>70280157.358475417</v>
      </c>
      <c r="F11" s="284"/>
      <c r="G11" s="285">
        <f>G20+G21+G24+G27+G31+G34+G13+G37+G67+G75+G78+G79+G82+G84+G86+G87</f>
        <v>85119790.15191406</v>
      </c>
      <c r="I11" s="258">
        <f>G11-G13</f>
        <v>64554710.69245863</v>
      </c>
    </row>
    <row r="12" spans="1:11" ht="12.75" x14ac:dyDescent="0.2">
      <c r="A12" s="254"/>
      <c r="B12" s="259"/>
      <c r="C12" s="254"/>
      <c r="D12" s="254"/>
      <c r="E12" s="255"/>
      <c r="F12" s="255"/>
      <c r="G12" s="255"/>
      <c r="I12" s="258">
        <f>G104</f>
        <v>12711833.47975372</v>
      </c>
      <c r="J12" s="133">
        <f>I12/I11</f>
        <v>0.19691566027324375</v>
      </c>
      <c r="K12" s="133">
        <f>J12*100</f>
        <v>19.691566027324374</v>
      </c>
    </row>
    <row r="13" spans="1:11" ht="12.75" x14ac:dyDescent="0.2">
      <c r="A13" s="256" t="s">
        <v>26</v>
      </c>
      <c r="B13" s="257" t="s">
        <v>36052</v>
      </c>
      <c r="C13" s="256"/>
      <c r="D13" s="256"/>
      <c r="E13" s="286">
        <f>SUM(E14:E19)</f>
        <v>16502230.347821724</v>
      </c>
      <c r="F13" s="287"/>
      <c r="G13" s="286">
        <f>SUM(G14:G19)</f>
        <v>20565079.459455431</v>
      </c>
    </row>
    <row r="14" spans="1:11" ht="12.75" x14ac:dyDescent="0.2">
      <c r="A14" s="261" t="s">
        <v>22836</v>
      </c>
      <c r="B14" s="262" t="s">
        <v>53979</v>
      </c>
      <c r="C14" s="261" t="s">
        <v>53140</v>
      </c>
      <c r="D14" s="263">
        <v>1</v>
      </c>
      <c r="E14" s="264">
        <f>'Orçamento Obras Implantar'!I17</f>
        <v>954461.55820373504</v>
      </c>
      <c r="F14" s="265">
        <v>0.2462</v>
      </c>
      <c r="G14" s="266">
        <f>D14*((E14*F14)+E14)</f>
        <v>1189449.9938334946</v>
      </c>
    </row>
    <row r="15" spans="1:11" ht="12.75" x14ac:dyDescent="0.2">
      <c r="A15" s="261" t="s">
        <v>22839</v>
      </c>
      <c r="B15" s="262" t="s">
        <v>53980</v>
      </c>
      <c r="C15" s="261" t="s">
        <v>53140</v>
      </c>
      <c r="D15" s="263">
        <v>1</v>
      </c>
      <c r="E15" s="264">
        <f>'Orçamento Obras Implantar'!I18</f>
        <v>409054.95351588645</v>
      </c>
      <c r="F15" s="265">
        <v>0.2462</v>
      </c>
      <c r="G15" s="266">
        <f t="shared" ref="G15:G19" si="0">D15*((E15*F15)+E15)</f>
        <v>509764.28307149769</v>
      </c>
      <c r="I15" s="258"/>
    </row>
    <row r="16" spans="1:11" ht="12.75" x14ac:dyDescent="0.2">
      <c r="A16" s="261" t="s">
        <v>22842</v>
      </c>
      <c r="B16" s="262" t="s">
        <v>53981</v>
      </c>
      <c r="C16" s="261" t="s">
        <v>53140</v>
      </c>
      <c r="D16" s="263">
        <v>1</v>
      </c>
      <c r="E16" s="264">
        <f>'Orçamento Obras Implantar'!I19</f>
        <v>1363516.5117196215</v>
      </c>
      <c r="F16" s="265">
        <v>0.2462</v>
      </c>
      <c r="G16" s="266">
        <f t="shared" si="0"/>
        <v>1699214.2769049923</v>
      </c>
    </row>
    <row r="17" spans="1:11" ht="12.75" x14ac:dyDescent="0.2">
      <c r="A17" s="261" t="s">
        <v>22845</v>
      </c>
      <c r="B17" s="262" t="s">
        <v>53982</v>
      </c>
      <c r="C17" s="261" t="s">
        <v>53140</v>
      </c>
      <c r="D17" s="263">
        <v>1</v>
      </c>
      <c r="E17" s="264">
        <f>'Orçamento Obras Implantar'!I20</f>
        <v>12411680.812662859</v>
      </c>
      <c r="F17" s="265">
        <v>0.2462</v>
      </c>
      <c r="G17" s="266">
        <f t="shared" si="0"/>
        <v>15467436.628740454</v>
      </c>
    </row>
    <row r="18" spans="1:11" ht="12.75" x14ac:dyDescent="0.2">
      <c r="A18" s="261" t="s">
        <v>22848</v>
      </c>
      <c r="B18" s="262" t="s">
        <v>53983</v>
      </c>
      <c r="C18" s="261" t="s">
        <v>53140</v>
      </c>
      <c r="D18" s="263">
        <v>1</v>
      </c>
      <c r="E18" s="264">
        <f>'Orçamento Obras Implantar'!I21</f>
        <v>954461.55820373504</v>
      </c>
      <c r="F18" s="265">
        <v>0.2462</v>
      </c>
      <c r="G18" s="266">
        <f t="shared" si="0"/>
        <v>1189449.9938334946</v>
      </c>
    </row>
    <row r="19" spans="1:11" ht="12.75" x14ac:dyDescent="0.2">
      <c r="A19" s="261" t="s">
        <v>22851</v>
      </c>
      <c r="B19" s="262" t="s">
        <v>53984</v>
      </c>
      <c r="C19" s="261" t="s">
        <v>53140</v>
      </c>
      <c r="D19" s="263">
        <v>1</v>
      </c>
      <c r="E19" s="264">
        <f>'Orçamento Obras Implantar'!I22</f>
        <v>409054.95351588645</v>
      </c>
      <c r="F19" s="265">
        <v>0.2462</v>
      </c>
      <c r="G19" s="266">
        <f t="shared" si="0"/>
        <v>509764.28307149769</v>
      </c>
    </row>
    <row r="20" spans="1:11" ht="12.75" x14ac:dyDescent="0.2">
      <c r="A20" s="256" t="s">
        <v>28</v>
      </c>
      <c r="B20" s="257" t="s">
        <v>53146</v>
      </c>
      <c r="C20" s="288"/>
      <c r="D20" s="289"/>
      <c r="E20" s="286">
        <v>0</v>
      </c>
      <c r="F20" s="290"/>
      <c r="G20" s="286">
        <f>'Orçamento Obras Implantar'!I24</f>
        <v>0</v>
      </c>
      <c r="I20" s="258"/>
    </row>
    <row r="21" spans="1:11" s="110" customFormat="1" ht="12.75" x14ac:dyDescent="0.2">
      <c r="A21" s="291" t="s">
        <v>29</v>
      </c>
      <c r="B21" s="257" t="s">
        <v>53147</v>
      </c>
      <c r="C21" s="291"/>
      <c r="D21" s="292"/>
      <c r="E21" s="286">
        <f>SUM(E22:E23)</f>
        <v>54744.746279415587</v>
      </c>
      <c r="F21" s="293"/>
      <c r="G21" s="286">
        <f>SUM(G22:G23)</f>
        <v>67217.344380312425</v>
      </c>
      <c r="I21" s="404" t="s">
        <v>53374</v>
      </c>
      <c r="J21" s="405">
        <f>G25+G32+G35+G41+G44+G50+G56+G59+G62+G53+G76</f>
        <v>5201081.2947916873</v>
      </c>
    </row>
    <row r="22" spans="1:11" ht="12.75" x14ac:dyDescent="0.2">
      <c r="A22" s="267" t="s">
        <v>22907</v>
      </c>
      <c r="B22" s="262" t="s">
        <v>41</v>
      </c>
      <c r="C22" s="267" t="s">
        <v>53140</v>
      </c>
      <c r="D22" s="269">
        <v>1</v>
      </c>
      <c r="E22" s="266">
        <f>'Orçamento Obras Implantar'!I27</f>
        <v>43978.596032142857</v>
      </c>
      <c r="F22" s="270">
        <f>$J$4</f>
        <v>0.2462</v>
      </c>
      <c r="G22" s="266">
        <f>D22*((E22*F22)+E22)</f>
        <v>54806.126375256426</v>
      </c>
      <c r="I22" s="404" t="s">
        <v>53375</v>
      </c>
      <c r="J22" s="405">
        <f>J21*K22</f>
        <v>3900810.9710937655</v>
      </c>
      <c r="K22" s="405">
        <v>0.75</v>
      </c>
    </row>
    <row r="23" spans="1:11" ht="12.75" x14ac:dyDescent="0.2">
      <c r="A23" s="267" t="s">
        <v>22911</v>
      </c>
      <c r="B23" s="268" t="s">
        <v>53148</v>
      </c>
      <c r="C23" s="267" t="s">
        <v>53140</v>
      </c>
      <c r="D23" s="269">
        <v>1</v>
      </c>
      <c r="E23" s="266">
        <f>'Orçamento Obras Implantar'!I34</f>
        <v>10766.150247272726</v>
      </c>
      <c r="F23" s="270">
        <f>$J$5</f>
        <v>0.15279999999999999</v>
      </c>
      <c r="G23" s="266">
        <f>D23*((E23*F23)+E23)</f>
        <v>12411.218005055998</v>
      </c>
      <c r="I23" s="404" t="s">
        <v>53378</v>
      </c>
      <c r="J23" s="405">
        <f>J21*K23</f>
        <v>1300270.3236979218</v>
      </c>
      <c r="K23" s="405">
        <v>0.25</v>
      </c>
    </row>
    <row r="24" spans="1:11" s="110" customFormat="1" ht="12.75" x14ac:dyDescent="0.2">
      <c r="A24" s="291" t="s">
        <v>31</v>
      </c>
      <c r="B24" s="294" t="s">
        <v>53149</v>
      </c>
      <c r="C24" s="291"/>
      <c r="D24" s="292"/>
      <c r="E24" s="286">
        <f>SUM(E25:E26)</f>
        <v>32285.154788571424</v>
      </c>
      <c r="F24" s="293"/>
      <c r="G24" s="286">
        <f>SUM(G25:G26)</f>
        <v>40161.713472517709</v>
      </c>
      <c r="I24" s="404" t="s">
        <v>53376</v>
      </c>
      <c r="J24" s="405">
        <f>G28+G46+G64+G68+G79+G82+G84+G48+G39</f>
        <v>5971234.4024609467</v>
      </c>
    </row>
    <row r="25" spans="1:11" ht="12.75" x14ac:dyDescent="0.2">
      <c r="A25" s="267" t="s">
        <v>22927</v>
      </c>
      <c r="B25" s="268" t="s">
        <v>73</v>
      </c>
      <c r="C25" s="267" t="s">
        <v>53140</v>
      </c>
      <c r="D25" s="269">
        <v>1</v>
      </c>
      <c r="E25" s="266">
        <f>'Orçamento Obras Implantar'!I41</f>
        <v>31513.779788571424</v>
      </c>
      <c r="F25" s="270">
        <f>$J$4</f>
        <v>0.2462</v>
      </c>
      <c r="G25" s="266">
        <f>D25*((E25*F25)+E25)</f>
        <v>39272.47237251771</v>
      </c>
      <c r="I25" s="404" t="s">
        <v>53377</v>
      </c>
      <c r="J25" s="405">
        <f>J24+J22</f>
        <v>9872045.3735547122</v>
      </c>
    </row>
    <row r="26" spans="1:11" ht="12.75" x14ac:dyDescent="0.2">
      <c r="A26" s="267" t="s">
        <v>22930</v>
      </c>
      <c r="B26" s="268" t="s">
        <v>53148</v>
      </c>
      <c r="C26" s="267" t="s">
        <v>53140</v>
      </c>
      <c r="D26" s="269">
        <v>1</v>
      </c>
      <c r="E26" s="266">
        <f>'Orçamento Obras Implantar'!I46</f>
        <v>771.375</v>
      </c>
      <c r="F26" s="270">
        <f>$J$5</f>
        <v>0.15279999999999999</v>
      </c>
      <c r="G26" s="266">
        <f>D26*((E26*F26)+E26)</f>
        <v>889.24109999999996</v>
      </c>
      <c r="I26" s="404" t="s">
        <v>53379</v>
      </c>
      <c r="J26" s="405">
        <f>G22+G29+G66+G69</f>
        <v>8065679.1585364053</v>
      </c>
    </row>
    <row r="27" spans="1:11" s="110" customFormat="1" ht="12.75" x14ac:dyDescent="0.2">
      <c r="A27" s="291" t="s">
        <v>22939</v>
      </c>
      <c r="B27" s="294" t="s">
        <v>53150</v>
      </c>
      <c r="C27" s="291"/>
      <c r="D27" s="292"/>
      <c r="E27" s="286">
        <f>SUM(E28:E30)</f>
        <v>2312976.1595891365</v>
      </c>
      <c r="F27" s="293"/>
      <c r="G27" s="286">
        <f>SUM(G28:G30)</f>
        <v>2807499.9259206252</v>
      </c>
      <c r="I27" s="404" t="s">
        <v>53380</v>
      </c>
      <c r="J27" s="405">
        <f>J26+J23</f>
        <v>9365949.4822343271</v>
      </c>
    </row>
    <row r="28" spans="1:11" ht="12.75" x14ac:dyDescent="0.2">
      <c r="A28" s="267" t="s">
        <v>22941</v>
      </c>
      <c r="B28" s="262" t="s">
        <v>101</v>
      </c>
      <c r="C28" s="267" t="s">
        <v>53140</v>
      </c>
      <c r="D28" s="269">
        <v>1</v>
      </c>
      <c r="E28" s="266">
        <f>'Orçamento Obras Implantar'!I53</f>
        <v>336542.34563577664</v>
      </c>
      <c r="F28" s="270">
        <f>$J$4</f>
        <v>0.2462</v>
      </c>
      <c r="G28" s="266">
        <f>D28*((E28*F28)+E28)</f>
        <v>419399.07113130484</v>
      </c>
      <c r="I28" s="404" t="s">
        <v>53381</v>
      </c>
      <c r="J28" s="405">
        <f>G23+G26+G30+G33+G36+G42+G51+G54+G57+G60+G65+G70+G77+G45</f>
        <v>19384365.263469767</v>
      </c>
    </row>
    <row r="29" spans="1:11" ht="12.75" x14ac:dyDescent="0.2">
      <c r="A29" s="267" t="s">
        <v>22944</v>
      </c>
      <c r="B29" s="262" t="s">
        <v>41</v>
      </c>
      <c r="C29" s="267" t="s">
        <v>53140</v>
      </c>
      <c r="D29" s="269">
        <v>1</v>
      </c>
      <c r="E29" s="266">
        <f>'Orçamento Obras Implantar'!I91</f>
        <v>1174175.0970437592</v>
      </c>
      <c r="F29" s="270">
        <f>$J$4</f>
        <v>0.2462</v>
      </c>
      <c r="G29" s="266">
        <f>D29*((E29*F29)+E29)</f>
        <v>1463257.0059359327</v>
      </c>
      <c r="I29" s="404" t="s">
        <v>53382</v>
      </c>
      <c r="J29" s="405">
        <f>SUM(G71:G74)</f>
        <v>2619744.9785034326</v>
      </c>
    </row>
    <row r="30" spans="1:11" ht="12.75" x14ac:dyDescent="0.2">
      <c r="A30" s="267" t="s">
        <v>22947</v>
      </c>
      <c r="B30" s="268" t="s">
        <v>53148</v>
      </c>
      <c r="C30" s="267" t="s">
        <v>53140</v>
      </c>
      <c r="D30" s="269">
        <v>1</v>
      </c>
      <c r="E30" s="266">
        <f>'Orçamento Obras Implantar'!I288</f>
        <v>802258.71690960077</v>
      </c>
      <c r="F30" s="270">
        <f>$J$5</f>
        <v>0.15279999999999999</v>
      </c>
      <c r="G30" s="266">
        <f>D30*((E30*F30)+E30)</f>
        <v>924843.84885338775</v>
      </c>
    </row>
    <row r="31" spans="1:11" ht="12.75" x14ac:dyDescent="0.2">
      <c r="A31" s="291" t="s">
        <v>23020</v>
      </c>
      <c r="B31" s="295" t="s">
        <v>53198</v>
      </c>
      <c r="C31" s="296"/>
      <c r="D31" s="297"/>
      <c r="E31" s="286">
        <f>SUM(E32:E33)</f>
        <v>21423.830750000001</v>
      </c>
      <c r="F31" s="298"/>
      <c r="G31" s="286">
        <f>SUM(G32:G33)</f>
        <v>26698.377880650001</v>
      </c>
      <c r="I31" s="258">
        <f>SUM(G28:G29)</f>
        <v>1882656.0770672376</v>
      </c>
    </row>
    <row r="32" spans="1:11" ht="12.75" x14ac:dyDescent="0.2">
      <c r="A32" s="267" t="s">
        <v>23022</v>
      </c>
      <c r="B32" s="268" t="s">
        <v>73</v>
      </c>
      <c r="C32" s="267" t="s">
        <v>53140</v>
      </c>
      <c r="D32" s="269">
        <v>1</v>
      </c>
      <c r="E32" s="266">
        <f>'Orçamento Obras Implantar'!I333</f>
        <v>21423.830750000001</v>
      </c>
      <c r="F32" s="270">
        <f>$J$4</f>
        <v>0.2462</v>
      </c>
      <c r="G32" s="266">
        <f>D32*((E32*F32)+E32)</f>
        <v>26698.377880650001</v>
      </c>
      <c r="I32" s="258">
        <f>G30</f>
        <v>924843.84885338775</v>
      </c>
    </row>
    <row r="33" spans="1:9" ht="12.75" x14ac:dyDescent="0.2">
      <c r="A33" s="267" t="s">
        <v>23026</v>
      </c>
      <c r="B33" s="268" t="s">
        <v>53148</v>
      </c>
      <c r="C33" s="267" t="s">
        <v>53140</v>
      </c>
      <c r="D33" s="269">
        <v>1</v>
      </c>
      <c r="E33" s="266">
        <f>'Orçamento Obras Implantar'!I345</f>
        <v>0</v>
      </c>
      <c r="F33" s="270">
        <f>$J$5</f>
        <v>0.15279999999999999</v>
      </c>
      <c r="G33" s="266">
        <f>D33*((E33*F33)+E33)</f>
        <v>0</v>
      </c>
    </row>
    <row r="34" spans="1:9" ht="12.75" x14ac:dyDescent="0.2">
      <c r="A34" s="291" t="s">
        <v>23035</v>
      </c>
      <c r="B34" s="295" t="s">
        <v>53199</v>
      </c>
      <c r="C34" s="296"/>
      <c r="D34" s="297"/>
      <c r="E34" s="286">
        <f>SUM(E35:E36)</f>
        <v>524531.77721462341</v>
      </c>
      <c r="F34" s="298"/>
      <c r="G34" s="286">
        <f>SUM(G35:G36)</f>
        <v>630279.64072120958</v>
      </c>
    </row>
    <row r="35" spans="1:9" ht="12.75" x14ac:dyDescent="0.2">
      <c r="A35" s="267" t="s">
        <v>23037</v>
      </c>
      <c r="B35" s="268" t="s">
        <v>73</v>
      </c>
      <c r="C35" s="267" t="s">
        <v>53140</v>
      </c>
      <c r="D35" s="269">
        <v>1</v>
      </c>
      <c r="E35" s="266">
        <f>'Orçamento Obras Implantar'!I348</f>
        <v>274083.59687571431</v>
      </c>
      <c r="F35" s="270">
        <f>$J$4</f>
        <v>0.2462</v>
      </c>
      <c r="G35" s="266">
        <f>D35*((E35*F35)+E35)</f>
        <v>341562.97842651518</v>
      </c>
    </row>
    <row r="36" spans="1:9" ht="12.75" x14ac:dyDescent="0.2">
      <c r="A36" s="267" t="s">
        <v>23040</v>
      </c>
      <c r="B36" s="268" t="s">
        <v>53148</v>
      </c>
      <c r="C36" s="267" t="s">
        <v>53140</v>
      </c>
      <c r="D36" s="269">
        <v>1</v>
      </c>
      <c r="E36" s="266">
        <f>'Orçamento Obras Implantar'!I359</f>
        <v>250448.18033890909</v>
      </c>
      <c r="F36" s="270">
        <f>$J$5</f>
        <v>0.15279999999999999</v>
      </c>
      <c r="G36" s="266">
        <f>D36*((E36*F36)+E36)</f>
        <v>288716.6622946944</v>
      </c>
    </row>
    <row r="37" spans="1:9" ht="12.75" x14ac:dyDescent="0.2">
      <c r="A37" s="291" t="s">
        <v>23065</v>
      </c>
      <c r="B37" s="295" t="s">
        <v>53200</v>
      </c>
      <c r="C37" s="296"/>
      <c r="D37" s="297"/>
      <c r="E37" s="286">
        <f>+E40+E43+E49+E52+E55+E58+E61+E63+E38+E47</f>
        <v>10694661.658052344</v>
      </c>
      <c r="F37" s="298"/>
      <c r="G37" s="286">
        <f>+G40+G43+G49+G52+G55+G58+G61+G63+G38+G47</f>
        <v>12678258.500224626</v>
      </c>
    </row>
    <row r="38" spans="1:9" ht="12.75" x14ac:dyDescent="0.2">
      <c r="A38" s="271" t="s">
        <v>23067</v>
      </c>
      <c r="B38" s="272" t="s">
        <v>53559</v>
      </c>
      <c r="C38" s="267"/>
      <c r="D38" s="269"/>
      <c r="E38" s="260">
        <f>SUM(E39:E39)</f>
        <v>391915.85256323154</v>
      </c>
      <c r="F38" s="270"/>
      <c r="G38" s="455">
        <f>SUM(G39:G39)</f>
        <v>488405.53546429914</v>
      </c>
    </row>
    <row r="39" spans="1:9" ht="12.75" x14ac:dyDescent="0.2">
      <c r="A39" s="267" t="s">
        <v>53201</v>
      </c>
      <c r="B39" s="268" t="s">
        <v>53500</v>
      </c>
      <c r="C39" s="267" t="s">
        <v>53140</v>
      </c>
      <c r="D39" s="269">
        <v>1</v>
      </c>
      <c r="E39" s="266">
        <f>'Orçamento Obras Implantar'!I367</f>
        <v>391915.85256323154</v>
      </c>
      <c r="F39" s="270">
        <f>$J$4</f>
        <v>0.2462</v>
      </c>
      <c r="G39" s="266">
        <f>D39*((E39*F39)+E39)</f>
        <v>488405.53546429914</v>
      </c>
      <c r="I39" s="258">
        <f>G39+G41+G44+G50+G53+G56+G59+G42+G2+G61+G63</f>
        <v>11274405.594842257</v>
      </c>
    </row>
    <row r="40" spans="1:9" ht="12.75" x14ac:dyDescent="0.2">
      <c r="A40" s="271" t="s">
        <v>23070</v>
      </c>
      <c r="B40" s="272" t="s">
        <v>53202</v>
      </c>
      <c r="C40" s="267"/>
      <c r="D40" s="269"/>
      <c r="E40" s="260">
        <f>SUM(E41:E42)</f>
        <v>211926.62110169331</v>
      </c>
      <c r="F40" s="270"/>
      <c r="G40" s="455">
        <f>SUM(G41:G42)</f>
        <v>261593.66743822768</v>
      </c>
    </row>
    <row r="41" spans="1:9" ht="12.75" x14ac:dyDescent="0.2">
      <c r="A41" s="267" t="s">
        <v>53203</v>
      </c>
      <c r="B41" s="268" t="s">
        <v>73</v>
      </c>
      <c r="C41" s="267" t="s">
        <v>53140</v>
      </c>
      <c r="D41" s="269">
        <v>1</v>
      </c>
      <c r="E41" s="266">
        <f>'Orçamento Obras Implantar'!I401</f>
        <v>185060.58492714787</v>
      </c>
      <c r="F41" s="270">
        <f t="shared" ref="F41:F46" si="1">$J$4</f>
        <v>0.2462</v>
      </c>
      <c r="G41" s="266">
        <f>D41*((E41*F41)+E41)</f>
        <v>230622.50093621167</v>
      </c>
      <c r="I41" s="258">
        <f>G41+G44+G50+G53+G56+G59+G62+G46+G5+G64+G66+G39+G48</f>
        <v>4662609.8112658467</v>
      </c>
    </row>
    <row r="42" spans="1:9" ht="12.75" x14ac:dyDescent="0.2">
      <c r="A42" s="267" t="s">
        <v>53204</v>
      </c>
      <c r="B42" s="268" t="s">
        <v>53148</v>
      </c>
      <c r="C42" s="267" t="s">
        <v>53140</v>
      </c>
      <c r="D42" s="269">
        <v>1</v>
      </c>
      <c r="E42" s="266">
        <f>'Orçamento Obras Implantar'!I421</f>
        <v>26866.036174545454</v>
      </c>
      <c r="F42" s="270">
        <f>$J$5</f>
        <v>0.15279999999999999</v>
      </c>
      <c r="G42" s="266">
        <f>D42*((E42*F42)+E42)</f>
        <v>30971.166502016</v>
      </c>
      <c r="I42" s="258">
        <f>G42+G51+G54+G57+G60+G65+G45</f>
        <v>8015648.6889587808</v>
      </c>
    </row>
    <row r="43" spans="1:9" ht="12.75" x14ac:dyDescent="0.2">
      <c r="A43" s="271" t="s">
        <v>23073</v>
      </c>
      <c r="B43" s="272" t="s">
        <v>53144</v>
      </c>
      <c r="C43" s="267"/>
      <c r="D43" s="269"/>
      <c r="E43" s="260">
        <f>SUM(E44:E46)</f>
        <v>432578.66782310535</v>
      </c>
      <c r="F43" s="270"/>
      <c r="G43" s="455">
        <f>SUM(G44:G46)</f>
        <v>526758.55330752512</v>
      </c>
    </row>
    <row r="44" spans="1:9" ht="12.75" x14ac:dyDescent="0.2">
      <c r="A44" s="267" t="s">
        <v>53205</v>
      </c>
      <c r="B44" s="268" t="s">
        <v>73</v>
      </c>
      <c r="C44" s="267" t="s">
        <v>53140</v>
      </c>
      <c r="D44" s="269">
        <v>1</v>
      </c>
      <c r="E44" s="266">
        <f>'Orçamento Obras Implantar'!I425</f>
        <v>165047.21959795209</v>
      </c>
      <c r="F44" s="270">
        <f t="shared" si="1"/>
        <v>0.2462</v>
      </c>
      <c r="G44" s="266">
        <f>D44*((E44*F44)+E44)</f>
        <v>205681.84506296791</v>
      </c>
      <c r="I44" s="266"/>
    </row>
    <row r="45" spans="1:9" ht="12.75" x14ac:dyDescent="0.2">
      <c r="A45" s="267" t="s">
        <v>53206</v>
      </c>
      <c r="B45" s="268" t="s">
        <v>53148</v>
      </c>
      <c r="C45" s="267" t="s">
        <v>53140</v>
      </c>
      <c r="D45" s="269">
        <v>1</v>
      </c>
      <c r="E45" s="266">
        <f>'Orçamento Obras Implantar'!I456</f>
        <v>131916.30121658184</v>
      </c>
      <c r="F45" s="270">
        <f>$J$5</f>
        <v>0.15279999999999999</v>
      </c>
      <c r="G45" s="266">
        <f>D45*((E45*F45)+E45)</f>
        <v>152073.11204247555</v>
      </c>
      <c r="I45" s="429"/>
    </row>
    <row r="46" spans="1:9" ht="12.75" x14ac:dyDescent="0.2">
      <c r="A46" s="267" t="s">
        <v>53627</v>
      </c>
      <c r="B46" s="268" t="s">
        <v>53207</v>
      </c>
      <c r="C46" s="267" t="s">
        <v>53140</v>
      </c>
      <c r="D46" s="269">
        <v>1</v>
      </c>
      <c r="E46" s="266">
        <f>'Orçamento Obras Implantar'!I460</f>
        <v>135615.1470085714</v>
      </c>
      <c r="F46" s="270">
        <f t="shared" si="1"/>
        <v>0.2462</v>
      </c>
      <c r="G46" s="266">
        <f>D46*((E46*F46)+E46)</f>
        <v>169003.59620208168</v>
      </c>
    </row>
    <row r="47" spans="1:9" ht="12.75" x14ac:dyDescent="0.2">
      <c r="A47" s="271" t="s">
        <v>23076</v>
      </c>
      <c r="B47" s="272" t="s">
        <v>53920</v>
      </c>
      <c r="C47" s="267"/>
      <c r="D47" s="269"/>
      <c r="E47" s="260">
        <f>E48</f>
        <v>69209.455573585583</v>
      </c>
      <c r="F47" s="270"/>
      <c r="G47" s="455">
        <f>G48</f>
        <v>86248.823535802352</v>
      </c>
    </row>
    <row r="48" spans="1:9" ht="12.75" x14ac:dyDescent="0.2">
      <c r="A48" s="267" t="s">
        <v>53209</v>
      </c>
      <c r="B48" s="268" t="s">
        <v>53500</v>
      </c>
      <c r="C48" s="267" t="s">
        <v>53140</v>
      </c>
      <c r="D48" s="269">
        <v>1</v>
      </c>
      <c r="E48" s="266">
        <f>'Orçamento Obras Implantar'!I469</f>
        <v>69209.455573585583</v>
      </c>
      <c r="F48" s="270">
        <f t="shared" ref="F48:F53" si="2">$J$4</f>
        <v>0.2462</v>
      </c>
      <c r="G48" s="266">
        <f>D48*((E48*F48)+E48)</f>
        <v>86248.823535802352</v>
      </c>
    </row>
    <row r="49" spans="1:7" ht="12.75" x14ac:dyDescent="0.2">
      <c r="A49" s="271" t="s">
        <v>23079</v>
      </c>
      <c r="B49" s="272" t="s">
        <v>53210</v>
      </c>
      <c r="C49" s="267"/>
      <c r="D49" s="269"/>
      <c r="E49" s="260">
        <f>SUM(E50:E51)</f>
        <v>267892.31612311688</v>
      </c>
      <c r="F49" s="270"/>
      <c r="G49" s="455">
        <f>SUM(G50:G51)</f>
        <v>316185.37708428735</v>
      </c>
    </row>
    <row r="50" spans="1:7" ht="12.75" x14ac:dyDescent="0.2">
      <c r="A50" s="267" t="s">
        <v>53211</v>
      </c>
      <c r="B50" s="268" t="s">
        <v>73</v>
      </c>
      <c r="C50" s="267" t="s">
        <v>53140</v>
      </c>
      <c r="D50" s="269">
        <v>1</v>
      </c>
      <c r="E50" s="266">
        <f>'Orçamento Obras Implantar'!I489</f>
        <v>78791.381772571433</v>
      </c>
      <c r="F50" s="270">
        <f t="shared" si="2"/>
        <v>0.2462</v>
      </c>
      <c r="G50" s="266">
        <f>D50*((E50*F50)+E50)</f>
        <v>98189.819964978524</v>
      </c>
    </row>
    <row r="51" spans="1:7" ht="12.75" x14ac:dyDescent="0.2">
      <c r="A51" s="267" t="s">
        <v>53212</v>
      </c>
      <c r="B51" s="268" t="s">
        <v>53148</v>
      </c>
      <c r="C51" s="267" t="s">
        <v>53140</v>
      </c>
      <c r="D51" s="269">
        <v>1</v>
      </c>
      <c r="E51" s="266">
        <f>'Orçamento Obras Implantar'!I504</f>
        <v>189100.93435054546</v>
      </c>
      <c r="F51" s="270">
        <f>$J$5</f>
        <v>0.15279999999999999</v>
      </c>
      <c r="G51" s="266">
        <f>D51*((E51*F51)+E51)</f>
        <v>217995.5571193088</v>
      </c>
    </row>
    <row r="52" spans="1:7" ht="12.75" x14ac:dyDescent="0.2">
      <c r="A52" s="271" t="s">
        <v>23082</v>
      </c>
      <c r="B52" s="272" t="s">
        <v>53213</v>
      </c>
      <c r="C52" s="267"/>
      <c r="D52" s="269"/>
      <c r="E52" s="260">
        <f>SUM(E53:E54)</f>
        <v>285776.5863781363</v>
      </c>
      <c r="F52" s="270"/>
      <c r="G52" s="455">
        <f>SUM(G53:G54)</f>
        <v>355535.33431321516</v>
      </c>
    </row>
    <row r="53" spans="1:7" ht="12.75" x14ac:dyDescent="0.2">
      <c r="A53" s="267" t="s">
        <v>53214</v>
      </c>
      <c r="B53" s="268" t="s">
        <v>73</v>
      </c>
      <c r="C53" s="267" t="s">
        <v>53140</v>
      </c>
      <c r="D53" s="269">
        <v>1</v>
      </c>
      <c r="E53" s="266">
        <f>'Orçamento Obras Implantar'!I511</f>
        <v>279358.51752140903</v>
      </c>
      <c r="F53" s="270">
        <f t="shared" si="2"/>
        <v>0.2462</v>
      </c>
      <c r="G53" s="266">
        <f>D53*((E53*F53)+E53)</f>
        <v>348136.58453517995</v>
      </c>
    </row>
    <row r="54" spans="1:7" ht="12.75" x14ac:dyDescent="0.2">
      <c r="A54" s="267" t="s">
        <v>53215</v>
      </c>
      <c r="B54" s="268" t="s">
        <v>53148</v>
      </c>
      <c r="C54" s="267" t="s">
        <v>53140</v>
      </c>
      <c r="D54" s="269">
        <v>1</v>
      </c>
      <c r="E54" s="266">
        <f>'Orçamento Obras Implantar'!I525</f>
        <v>6418.0688567272728</v>
      </c>
      <c r="F54" s="270">
        <f>$J$5</f>
        <v>0.15279999999999999</v>
      </c>
      <c r="G54" s="266">
        <f>D54*((E54*F54)+E54)</f>
        <v>7398.7497780351996</v>
      </c>
    </row>
    <row r="55" spans="1:7" ht="12.75" x14ac:dyDescent="0.2">
      <c r="A55" s="271" t="s">
        <v>23085</v>
      </c>
      <c r="B55" s="272" t="s">
        <v>53216</v>
      </c>
      <c r="C55" s="267"/>
      <c r="D55" s="269"/>
      <c r="E55" s="260">
        <f>SUM(E56:E57)</f>
        <v>856587.91025833762</v>
      </c>
      <c r="F55" s="270"/>
      <c r="G55" s="455">
        <f>SUM(G56:G57)</f>
        <v>1031900.8435864367</v>
      </c>
    </row>
    <row r="56" spans="1:7" ht="12.75" x14ac:dyDescent="0.2">
      <c r="A56" s="267" t="s">
        <v>53217</v>
      </c>
      <c r="B56" s="268" t="s">
        <v>73</v>
      </c>
      <c r="C56" s="267" t="s">
        <v>53140</v>
      </c>
      <c r="D56" s="269">
        <v>1</v>
      </c>
      <c r="E56" s="266">
        <f>'Orçamento Obras Implantar'!I529</f>
        <v>475656.32377542864</v>
      </c>
      <c r="F56" s="270">
        <f>$J$4</f>
        <v>0.2462</v>
      </c>
      <c r="G56" s="266">
        <f>D56*((E56*F56)+E56)</f>
        <v>592762.91068893916</v>
      </c>
    </row>
    <row r="57" spans="1:7" ht="12.75" x14ac:dyDescent="0.2">
      <c r="A57" s="267" t="s">
        <v>53560</v>
      </c>
      <c r="B57" s="268" t="s">
        <v>53148</v>
      </c>
      <c r="C57" s="267" t="s">
        <v>53140</v>
      </c>
      <c r="D57" s="269">
        <v>1</v>
      </c>
      <c r="E57" s="266">
        <f>'Orçamento Obras Implantar'!I546</f>
        <v>380931.58648290904</v>
      </c>
      <c r="F57" s="270">
        <f>$J$5</f>
        <v>0.15279999999999999</v>
      </c>
      <c r="G57" s="266">
        <f>D57*((E57*F57)+E57)</f>
        <v>439137.93289749755</v>
      </c>
    </row>
    <row r="58" spans="1:7" ht="12.75" x14ac:dyDescent="0.2">
      <c r="A58" s="271" t="s">
        <v>23088</v>
      </c>
      <c r="B58" s="272" t="s">
        <v>537</v>
      </c>
      <c r="C58" s="267"/>
      <c r="D58" s="269"/>
      <c r="E58" s="260">
        <f>SUM(E59:E60)</f>
        <v>451859.12427502044</v>
      </c>
      <c r="F58" s="270"/>
      <c r="G58" s="455">
        <f>SUM(G59:G60)</f>
        <v>536208.55345988099</v>
      </c>
    </row>
    <row r="59" spans="1:7" ht="12.75" x14ac:dyDescent="0.2">
      <c r="A59" s="267" t="s">
        <v>53218</v>
      </c>
      <c r="B59" s="268" t="s">
        <v>73</v>
      </c>
      <c r="C59" s="267" t="s">
        <v>53140</v>
      </c>
      <c r="D59" s="269">
        <v>1</v>
      </c>
      <c r="E59" s="266">
        <f>'Orçamento Obras Implantar'!I555</f>
        <v>163868.89716956587</v>
      </c>
      <c r="F59" s="270">
        <f>$J$4</f>
        <v>0.2462</v>
      </c>
      <c r="G59" s="266">
        <f>D59*((E59*F59)+E59)</f>
        <v>204213.419652713</v>
      </c>
    </row>
    <row r="60" spans="1:7" ht="12.75" x14ac:dyDescent="0.2">
      <c r="A60" s="267" t="s">
        <v>53921</v>
      </c>
      <c r="B60" s="268" t="s">
        <v>53148</v>
      </c>
      <c r="C60" s="267" t="s">
        <v>53140</v>
      </c>
      <c r="D60" s="269">
        <v>1</v>
      </c>
      <c r="E60" s="266">
        <f>'Orçamento Obras Implantar'!I559</f>
        <v>287990.22710545454</v>
      </c>
      <c r="F60" s="270">
        <f>$J$5</f>
        <v>0.15279999999999999</v>
      </c>
      <c r="G60" s="266">
        <f>D60*((E60*F60)+E60)</f>
        <v>331995.13380716799</v>
      </c>
    </row>
    <row r="61" spans="1:7" ht="22.5" x14ac:dyDescent="0.2">
      <c r="A61" s="271" t="s">
        <v>23091</v>
      </c>
      <c r="B61" s="446" t="s">
        <v>1754</v>
      </c>
      <c r="C61" s="267"/>
      <c r="D61" s="269"/>
      <c r="E61" s="260">
        <f>E62</f>
        <v>153422.64349999998</v>
      </c>
      <c r="F61" s="273"/>
      <c r="G61" s="455">
        <f>G62</f>
        <v>191195.29832969996</v>
      </c>
    </row>
    <row r="62" spans="1:7" ht="12.75" x14ac:dyDescent="0.2">
      <c r="A62" s="267" t="s">
        <v>53561</v>
      </c>
      <c r="B62" s="268" t="s">
        <v>73</v>
      </c>
      <c r="C62" s="267" t="s">
        <v>53140</v>
      </c>
      <c r="D62" s="269">
        <v>1</v>
      </c>
      <c r="E62" s="266">
        <f>'Orçamento Obras Implantar'!I563</f>
        <v>153422.64349999998</v>
      </c>
      <c r="F62" s="270">
        <f>$J$4</f>
        <v>0.2462</v>
      </c>
      <c r="G62" s="266">
        <f>D62*((E62*F62)+E62)</f>
        <v>191195.29832969996</v>
      </c>
    </row>
    <row r="63" spans="1:7" ht="12.75" x14ac:dyDescent="0.2">
      <c r="A63" s="271" t="s">
        <v>23094</v>
      </c>
      <c r="B63" s="447" t="s">
        <v>53385</v>
      </c>
      <c r="C63" s="267"/>
      <c r="D63" s="269"/>
      <c r="E63" s="260">
        <f>SUM(E64:E66)</f>
        <v>7573492.4804561175</v>
      </c>
      <c r="F63" s="270"/>
      <c r="G63" s="260">
        <f>SUM(G64:G66)</f>
        <v>8884226.5137052517</v>
      </c>
    </row>
    <row r="64" spans="1:7" ht="12.75" x14ac:dyDescent="0.2">
      <c r="A64" s="267" t="s">
        <v>53922</v>
      </c>
      <c r="B64" s="268" t="s">
        <v>101</v>
      </c>
      <c r="C64" s="267" t="s">
        <v>53140</v>
      </c>
      <c r="D64" s="269">
        <v>1</v>
      </c>
      <c r="E64" s="266">
        <f>'Orçamento Obras Implantar'!I571</f>
        <v>807928.25643286249</v>
      </c>
      <c r="F64" s="270">
        <f>$J$4</f>
        <v>0.2462</v>
      </c>
      <c r="G64" s="266">
        <f>D64*((E64*F64)+E64)</f>
        <v>1006840.1931666333</v>
      </c>
    </row>
    <row r="65" spans="1:9" ht="12.75" x14ac:dyDescent="0.2">
      <c r="A65" s="267" t="s">
        <v>53923</v>
      </c>
      <c r="B65" s="268" t="s">
        <v>53288</v>
      </c>
      <c r="C65" s="267" t="s">
        <v>53140</v>
      </c>
      <c r="D65" s="269">
        <v>1</v>
      </c>
      <c r="E65" s="266">
        <f>'Orçamento Obras Implantar'!I572</f>
        <v>5929976.6106976746</v>
      </c>
      <c r="F65" s="270">
        <f>$J$5</f>
        <v>0.15279999999999999</v>
      </c>
      <c r="G65" s="266">
        <f>D65*((E65*F65)+E65)</f>
        <v>6836077.0368122794</v>
      </c>
    </row>
    <row r="66" spans="1:9" ht="12.75" x14ac:dyDescent="0.2">
      <c r="A66" s="267" t="s">
        <v>53924</v>
      </c>
      <c r="B66" s="268" t="s">
        <v>53289</v>
      </c>
      <c r="C66" s="267" t="s">
        <v>53140</v>
      </c>
      <c r="D66" s="269">
        <v>1</v>
      </c>
      <c r="E66" s="266">
        <f>'Orçamento Obras Implantar'!I573</f>
        <v>835587.61332558142</v>
      </c>
      <c r="F66" s="270">
        <f>$J$4</f>
        <v>0.2462</v>
      </c>
      <c r="G66" s="266">
        <f>D66*((E66*F66)+E66)</f>
        <v>1041309.2837263396</v>
      </c>
    </row>
    <row r="67" spans="1:9" ht="12.75" x14ac:dyDescent="0.2">
      <c r="A67" s="291" t="s">
        <v>23370</v>
      </c>
      <c r="B67" s="295" t="s">
        <v>53220</v>
      </c>
      <c r="C67" s="296"/>
      <c r="D67" s="297"/>
      <c r="E67" s="286">
        <f>SUM(E68:E74)</f>
        <v>17020097.260283664</v>
      </c>
      <c r="F67" s="298"/>
      <c r="G67" s="456">
        <f>SUM(G68:G74)</f>
        <v>20264060.617942631</v>
      </c>
    </row>
    <row r="68" spans="1:9" ht="12.75" x14ac:dyDescent="0.2">
      <c r="A68" s="267" t="s">
        <v>23372</v>
      </c>
      <c r="B68" s="268" t="s">
        <v>101</v>
      </c>
      <c r="C68" s="267" t="s">
        <v>53140</v>
      </c>
      <c r="D68" s="269">
        <v>1</v>
      </c>
      <c r="E68" s="266">
        <f>SUM('Orçamento Obras Implantar'!I577:I612)+'Orçamento Obras Implantar'!I832+'Orçamento Obras Implantar'!I833+'Orçamento Obras Implantar'!I834+SUM('Orçamento Obras Implantar'!I856:I863)+'Orçamento Obras Implantar'!I867+'Orçamento Obras Implantar'!I868</f>
        <v>1924897.9435004531</v>
      </c>
      <c r="F68" s="270">
        <f t="shared" ref="F68:F73" si="3">$J$4</f>
        <v>0.2462</v>
      </c>
      <c r="G68" s="266">
        <f t="shared" ref="G68:G74" si="4">D68*((E68*F68)+E68)</f>
        <v>2398807.8171902648</v>
      </c>
      <c r="I68" s="258">
        <f>G68+G69+G71+G73</f>
        <v>8583202.450467186</v>
      </c>
    </row>
    <row r="69" spans="1:9" ht="12.75" x14ac:dyDescent="0.2">
      <c r="A69" s="267" t="s">
        <v>23375</v>
      </c>
      <c r="B69" s="268" t="s">
        <v>53221</v>
      </c>
      <c r="C69" s="267" t="s">
        <v>53140</v>
      </c>
      <c r="D69" s="269">
        <v>1</v>
      </c>
      <c r="E69" s="266">
        <f>'Orçamento Obras Implantar'!I576-RESUMO!E68</f>
        <v>4418477.5657991301</v>
      </c>
      <c r="F69" s="270">
        <f t="shared" si="3"/>
        <v>0.2462</v>
      </c>
      <c r="G69" s="266">
        <f t="shared" si="4"/>
        <v>5506306.7424988765</v>
      </c>
      <c r="I69" s="258">
        <f>G70+G72+G74</f>
        <v>11680858.167475445</v>
      </c>
    </row>
    <row r="70" spans="1:9" ht="12.75" x14ac:dyDescent="0.2">
      <c r="A70" s="267" t="s">
        <v>23378</v>
      </c>
      <c r="B70" s="268" t="s">
        <v>53141</v>
      </c>
      <c r="C70" s="267" t="s">
        <v>53140</v>
      </c>
      <c r="D70" s="269">
        <v>1</v>
      </c>
      <c r="E70" s="266">
        <f>'Orçamento Obras Implantar'!I874</f>
        <v>8448300.7284438387</v>
      </c>
      <c r="F70" s="270">
        <f>$J$5</f>
        <v>0.15279999999999999</v>
      </c>
      <c r="G70" s="266">
        <f t="shared" si="4"/>
        <v>9739201.0797500573</v>
      </c>
    </row>
    <row r="71" spans="1:9" ht="12.75" x14ac:dyDescent="0.2">
      <c r="A71" s="267" t="s">
        <v>23381</v>
      </c>
      <c r="B71" s="268" t="s">
        <v>53222</v>
      </c>
      <c r="C71" s="267" t="s">
        <v>53140</v>
      </c>
      <c r="D71" s="269">
        <v>1</v>
      </c>
      <c r="E71" s="266">
        <f>'Orçamento Obras Implantar'!I1051</f>
        <v>348748.8621685715</v>
      </c>
      <c r="F71" s="270">
        <f t="shared" si="3"/>
        <v>0.2462</v>
      </c>
      <c r="G71" s="266">
        <f t="shared" si="4"/>
        <v>434610.83203447377</v>
      </c>
    </row>
    <row r="72" spans="1:9" ht="12.75" x14ac:dyDescent="0.2">
      <c r="A72" s="267" t="s">
        <v>23384</v>
      </c>
      <c r="B72" s="268" t="s">
        <v>53223</v>
      </c>
      <c r="C72" s="267" t="s">
        <v>53140</v>
      </c>
      <c r="D72" s="269">
        <v>1</v>
      </c>
      <c r="E72" s="266">
        <f>'Orçamento Obras Implantar'!I1085</f>
        <v>1270415.6418530908</v>
      </c>
      <c r="F72" s="270">
        <f>$J$5</f>
        <v>0.15279999999999999</v>
      </c>
      <c r="G72" s="266">
        <f t="shared" si="4"/>
        <v>1464535.1519282432</v>
      </c>
    </row>
    <row r="73" spans="1:9" ht="12.75" x14ac:dyDescent="0.2">
      <c r="A73" s="267" t="s">
        <v>23387</v>
      </c>
      <c r="B73" s="268" t="s">
        <v>1497</v>
      </c>
      <c r="C73" s="267" t="s">
        <v>53140</v>
      </c>
      <c r="D73" s="269">
        <v>1</v>
      </c>
      <c r="E73" s="266">
        <f>'Orçamento Obras Implantar'!I1118</f>
        <v>195375.58878476155</v>
      </c>
      <c r="F73" s="270">
        <f t="shared" si="3"/>
        <v>0.2462</v>
      </c>
      <c r="G73" s="266">
        <f t="shared" si="4"/>
        <v>243477.05874356985</v>
      </c>
    </row>
    <row r="74" spans="1:9" ht="12.75" x14ac:dyDescent="0.2">
      <c r="A74" s="267" t="s">
        <v>23390</v>
      </c>
      <c r="B74" s="268" t="s">
        <v>1530</v>
      </c>
      <c r="C74" s="267" t="s">
        <v>53140</v>
      </c>
      <c r="D74" s="269">
        <v>1</v>
      </c>
      <c r="E74" s="266">
        <f>'Orçamento Obras Implantar'!I1138</f>
        <v>413880.92973381828</v>
      </c>
      <c r="F74" s="270">
        <f>$J$5</f>
        <v>0.15279999999999999</v>
      </c>
      <c r="G74" s="266">
        <f t="shared" si="4"/>
        <v>477121.93579714571</v>
      </c>
    </row>
    <row r="75" spans="1:9" ht="12.75" x14ac:dyDescent="0.2">
      <c r="A75" s="291" t="s">
        <v>53225</v>
      </c>
      <c r="B75" s="295" t="s">
        <v>53224</v>
      </c>
      <c r="C75" s="296"/>
      <c r="D75" s="297"/>
      <c r="E75" s="286">
        <f>SUM(E76:E77)</f>
        <v>2694609.798845781</v>
      </c>
      <c r="F75" s="298"/>
      <c r="G75" s="456">
        <f>SUM(G76:G77)</f>
        <v>3325399.6114491038</v>
      </c>
    </row>
    <row r="76" spans="1:9" ht="12.75" x14ac:dyDescent="0.2">
      <c r="A76" s="267" t="s">
        <v>53496</v>
      </c>
      <c r="B76" s="268" t="s">
        <v>53498</v>
      </c>
      <c r="C76" s="267" t="s">
        <v>53140</v>
      </c>
      <c r="D76" s="269">
        <v>1</v>
      </c>
      <c r="E76" s="266">
        <f>'Orçamento Obras Implantar'!I1159</f>
        <v>2345325.860167962</v>
      </c>
      <c r="F76" s="270">
        <f>$J$4</f>
        <v>0.2462</v>
      </c>
      <c r="G76" s="266">
        <f>D76*((E76*F76)+E76)</f>
        <v>2922745.0869413144</v>
      </c>
      <c r="I76" s="258"/>
    </row>
    <row r="77" spans="1:9" ht="12.75" x14ac:dyDescent="0.2">
      <c r="A77" s="267" t="s">
        <v>53497</v>
      </c>
      <c r="B77" s="268" t="s">
        <v>540</v>
      </c>
      <c r="C77" s="267" t="s">
        <v>53140</v>
      </c>
      <c r="D77" s="269">
        <v>1</v>
      </c>
      <c r="E77" s="266">
        <f>'Orçamento Obras Implantar'!I1205</f>
        <v>349283.93867781886</v>
      </c>
      <c r="F77" s="270">
        <f>$J$5</f>
        <v>0.15279999999999999</v>
      </c>
      <c r="G77" s="266">
        <f>D77*((E77*F77)+E77)</f>
        <v>402654.52450778958</v>
      </c>
      <c r="I77" s="258"/>
    </row>
    <row r="78" spans="1:9" ht="12.75" x14ac:dyDescent="0.2">
      <c r="A78" s="291" t="s">
        <v>53227</v>
      </c>
      <c r="B78" s="295" t="s">
        <v>53226</v>
      </c>
      <c r="C78" s="296"/>
      <c r="D78" s="297"/>
      <c r="E78" s="286">
        <v>0</v>
      </c>
      <c r="F78" s="298"/>
      <c r="G78" s="286">
        <v>0</v>
      </c>
    </row>
    <row r="79" spans="1:9" ht="12.75" x14ac:dyDescent="0.2">
      <c r="A79" s="291" t="s">
        <v>53228</v>
      </c>
      <c r="B79" s="295" t="s">
        <v>53230</v>
      </c>
      <c r="C79" s="267"/>
      <c r="D79" s="269"/>
      <c r="E79" s="286">
        <f>SUM(E80:E81)</f>
        <v>984945.35210800008</v>
      </c>
      <c r="F79" s="298"/>
      <c r="G79" s="456">
        <f>SUM(G80:G81)</f>
        <v>1227438.8977969897</v>
      </c>
    </row>
    <row r="80" spans="1:9" ht="12.75" x14ac:dyDescent="0.2">
      <c r="A80" s="267" t="s">
        <v>53925</v>
      </c>
      <c r="B80" s="268" t="s">
        <v>1610</v>
      </c>
      <c r="C80" s="267" t="s">
        <v>53140</v>
      </c>
      <c r="D80" s="269">
        <v>1</v>
      </c>
      <c r="E80" s="266">
        <f>'Orçamento Obras Implantar'!I1236</f>
        <v>778124.91800800001</v>
      </c>
      <c r="F80" s="270">
        <f t="shared" ref="F80:F85" si="5">$J$4</f>
        <v>0.2462</v>
      </c>
      <c r="G80" s="266">
        <f>D80*((E80*F80)+E80)</f>
        <v>969699.27282156958</v>
      </c>
    </row>
    <row r="81" spans="1:9" ht="12.75" x14ac:dyDescent="0.2">
      <c r="A81" s="267" t="s">
        <v>53926</v>
      </c>
      <c r="B81" s="268" t="s">
        <v>1624</v>
      </c>
      <c r="C81" s="267" t="s">
        <v>53140</v>
      </c>
      <c r="D81" s="269">
        <v>1</v>
      </c>
      <c r="E81" s="266">
        <f>'Orçamento Obras Implantar'!I1241</f>
        <v>206820.43410000001</v>
      </c>
      <c r="F81" s="270">
        <f t="shared" si="5"/>
        <v>0.2462</v>
      </c>
      <c r="G81" s="266">
        <f>D81*((E81*F81)+E81)</f>
        <v>257739.62497542001</v>
      </c>
    </row>
    <row r="82" spans="1:9" ht="12.75" x14ac:dyDescent="0.2">
      <c r="A82" s="291" t="s">
        <v>53229</v>
      </c>
      <c r="B82" s="295" t="s">
        <v>53234</v>
      </c>
      <c r="C82" s="267"/>
      <c r="D82" s="269"/>
      <c r="E82" s="286">
        <f>SUM(E83)</f>
        <v>123488.10653708167</v>
      </c>
      <c r="F82" s="298"/>
      <c r="G82" s="456">
        <f>SUM(G83)</f>
        <v>153890.87836651117</v>
      </c>
    </row>
    <row r="83" spans="1:9" ht="12.75" x14ac:dyDescent="0.2">
      <c r="A83" s="267" t="s">
        <v>53296</v>
      </c>
      <c r="B83" s="268" t="s">
        <v>101</v>
      </c>
      <c r="C83" s="267" t="s">
        <v>53140</v>
      </c>
      <c r="D83" s="269">
        <v>1</v>
      </c>
      <c r="E83" s="266">
        <f>'Orçamento Obras Implantar'!I1251</f>
        <v>123488.10653708167</v>
      </c>
      <c r="F83" s="270">
        <f t="shared" si="5"/>
        <v>0.2462</v>
      </c>
      <c r="G83" s="266">
        <f>D83*((E83*F83)+E83)</f>
        <v>153890.87836651117</v>
      </c>
    </row>
    <row r="84" spans="1:9" ht="12.75" x14ac:dyDescent="0.2">
      <c r="A84" s="291" t="s">
        <v>53231</v>
      </c>
      <c r="B84" s="295" t="s">
        <v>53235</v>
      </c>
      <c r="C84" s="267"/>
      <c r="D84" s="269"/>
      <c r="E84" s="286">
        <f>E85</f>
        <v>17011.38630000002</v>
      </c>
      <c r="F84" s="298"/>
      <c r="G84" s="456">
        <f>G85</f>
        <v>21199.589607060025</v>
      </c>
    </row>
    <row r="85" spans="1:9" ht="12.75" x14ac:dyDescent="0.2">
      <c r="A85" s="267" t="s">
        <v>53232</v>
      </c>
      <c r="B85" s="268" t="s">
        <v>53234</v>
      </c>
      <c r="C85" s="267" t="s">
        <v>53140</v>
      </c>
      <c r="D85" s="269">
        <v>1</v>
      </c>
      <c r="E85" s="266">
        <f>'Orçamento Obras Implantar'!I1258</f>
        <v>17011.38630000002</v>
      </c>
      <c r="F85" s="270">
        <f t="shared" si="5"/>
        <v>0.2462</v>
      </c>
      <c r="G85" s="266">
        <f>D85*((E85*F85)+E85)</f>
        <v>21199.589607060025</v>
      </c>
    </row>
    <row r="86" spans="1:9" ht="12.75" x14ac:dyDescent="0.2">
      <c r="A86" s="291" t="s">
        <v>53233</v>
      </c>
      <c r="B86" s="295" t="s">
        <v>53237</v>
      </c>
      <c r="C86" s="267"/>
      <c r="D86" s="269"/>
      <c r="E86" s="286">
        <v>0</v>
      </c>
      <c r="F86" s="298"/>
      <c r="G86" s="286">
        <v>0</v>
      </c>
    </row>
    <row r="87" spans="1:9" ht="24" x14ac:dyDescent="0.2">
      <c r="A87" s="291" t="s">
        <v>53236</v>
      </c>
      <c r="B87" s="324" t="s">
        <v>53261</v>
      </c>
      <c r="C87" s="267"/>
      <c r="D87" s="269"/>
      <c r="E87" s="286">
        <f>E88+E91+E94+E97+E100</f>
        <v>19297151.77990507</v>
      </c>
      <c r="F87" s="298"/>
      <c r="G87" s="456">
        <f>G88+G91+G94+G97+G100</f>
        <v>23312605.594696403</v>
      </c>
    </row>
    <row r="88" spans="1:9" ht="12.75" x14ac:dyDescent="0.2">
      <c r="A88" s="271" t="s">
        <v>53987</v>
      </c>
      <c r="B88" s="321" t="str">
        <f>'Orçamento Obras Implantar'!E1270</f>
        <v>BAY DE SAÍDA E LINHA DE TRANSMISSÃO DE 69KV - SERVIÇOS</v>
      </c>
      <c r="C88" s="267"/>
      <c r="D88" s="269"/>
      <c r="E88" s="260">
        <f>SUM(E89:E90)</f>
        <v>1836782</v>
      </c>
      <c r="F88" s="270"/>
      <c r="G88" s="260">
        <f>SUM(G89:G90)</f>
        <v>2271842.1845200001</v>
      </c>
    </row>
    <row r="89" spans="1:9" ht="12.75" x14ac:dyDescent="0.2">
      <c r="A89" s="267" t="s">
        <v>53988</v>
      </c>
      <c r="B89" s="322" t="str">
        <f>'Orçamento Obras Implantar'!E1271</f>
        <v>OBRAS / MONTAGEM</v>
      </c>
      <c r="C89" s="267" t="s">
        <v>53140</v>
      </c>
      <c r="D89" s="269">
        <v>1</v>
      </c>
      <c r="E89" s="266">
        <f>'Orçamento Obras Implantar'!H1271</f>
        <v>1653103.8</v>
      </c>
      <c r="F89" s="270">
        <f>$J$4</f>
        <v>0.2462</v>
      </c>
      <c r="G89" s="266">
        <f>D89*((E89*F89)+E89)</f>
        <v>2060097.9555600001</v>
      </c>
    </row>
    <row r="90" spans="1:9" ht="12.75" x14ac:dyDescent="0.2">
      <c r="A90" s="267" t="s">
        <v>53989</v>
      </c>
      <c r="B90" s="322" t="str">
        <f>'Orçamento Obras Implantar'!E1272</f>
        <v>FORNECIMENTO DE EQUIPAMENTOS</v>
      </c>
      <c r="C90" s="267" t="s">
        <v>53140</v>
      </c>
      <c r="D90" s="269">
        <v>1</v>
      </c>
      <c r="E90" s="266">
        <f>'Orçamento Obras Implantar'!H1272</f>
        <v>183678.2</v>
      </c>
      <c r="F90" s="270">
        <f>$J$5</f>
        <v>0.15279999999999999</v>
      </c>
      <c r="G90" s="266">
        <f>D90*((E90*F90)+E90)</f>
        <v>211744.22896000001</v>
      </c>
    </row>
    <row r="91" spans="1:9" ht="12.75" x14ac:dyDescent="0.2">
      <c r="A91" s="271" t="s">
        <v>53990</v>
      </c>
      <c r="B91" s="321" t="str">
        <f>'Orçamento Obras Implantar'!E1273</f>
        <v>SUBESTAÇÕES EBP-I/II, EBS-1, 2, 3 E 4</v>
      </c>
      <c r="C91" s="267"/>
      <c r="D91" s="269"/>
      <c r="E91" s="260">
        <f>SUM(E92:E93)</f>
        <v>8956769.8499999996</v>
      </c>
      <c r="F91" s="270"/>
      <c r="G91" s="260">
        <f>SUM(G92:G93)</f>
        <v>10869129.7806735</v>
      </c>
    </row>
    <row r="92" spans="1:9" ht="12.75" x14ac:dyDescent="0.2">
      <c r="A92" s="267" t="s">
        <v>53991</v>
      </c>
      <c r="B92" s="322" t="str">
        <f>'Orçamento Obras Implantar'!E1274</f>
        <v>OBRAS / MONTAGEM</v>
      </c>
      <c r="C92" s="267" t="s">
        <v>53140</v>
      </c>
      <c r="D92" s="269">
        <v>1</v>
      </c>
      <c r="E92" s="266">
        <f>'Orçamento Obras Implantar'!H1274</f>
        <v>5821900.4024999999</v>
      </c>
      <c r="F92" s="270">
        <f>$J$4</f>
        <v>0.2462</v>
      </c>
      <c r="G92" s="266">
        <f>D92*((E92*F92)+E92)</f>
        <v>7255252.2815955002</v>
      </c>
    </row>
    <row r="93" spans="1:9" ht="12.75" x14ac:dyDescent="0.2">
      <c r="A93" s="267" t="s">
        <v>53992</v>
      </c>
      <c r="B93" s="322" t="str">
        <f>'Orçamento Obras Implantar'!E1275</f>
        <v>FORNECIMENTO DE EQUIPAMENTOS</v>
      </c>
      <c r="C93" s="267" t="s">
        <v>53140</v>
      </c>
      <c r="D93" s="269">
        <v>1</v>
      </c>
      <c r="E93" s="266">
        <f>'Orçamento Obras Implantar'!H1275</f>
        <v>3134869.4474999998</v>
      </c>
      <c r="F93" s="270">
        <f>$J$5</f>
        <v>0.15279999999999999</v>
      </c>
      <c r="G93" s="266">
        <f>D93*((E93*F93)+E93)</f>
        <v>3613877.499078</v>
      </c>
    </row>
    <row r="94" spans="1:9" ht="12.75" x14ac:dyDescent="0.2">
      <c r="A94" s="271" t="s">
        <v>53993</v>
      </c>
      <c r="B94" s="321" t="str">
        <f>'Orçamento Obras Implantar'!E1276</f>
        <v>LINHA DE TRANSMISSÃO DE 34,5KV</v>
      </c>
      <c r="C94" s="267"/>
      <c r="D94" s="269"/>
      <c r="E94" s="260">
        <f>SUM(E95:E96)</f>
        <v>1840603.5999999999</v>
      </c>
      <c r="F94" s="270"/>
      <c r="G94" s="260">
        <f>SUM(G95:G96)</f>
        <v>2285164.587508</v>
      </c>
    </row>
    <row r="95" spans="1:9" ht="12.75" x14ac:dyDescent="0.2">
      <c r="A95" s="267" t="s">
        <v>53994</v>
      </c>
      <c r="B95" s="322" t="str">
        <f>'Orçamento Obras Implantar'!E1277</f>
        <v>OBRAS / MONTAGEM</v>
      </c>
      <c r="C95" s="267" t="s">
        <v>53140</v>
      </c>
      <c r="D95" s="269">
        <v>1</v>
      </c>
      <c r="E95" s="266">
        <f>'Orçamento Obras Implantar'!H1277</f>
        <v>1748573.42</v>
      </c>
      <c r="F95" s="270">
        <f>$J$4</f>
        <v>0.2462</v>
      </c>
      <c r="G95" s="266">
        <f>D95*((E95*F95)+E95)</f>
        <v>2179072.196004</v>
      </c>
      <c r="I95" s="405">
        <f>G98+G95</f>
        <v>4141838.8886930821</v>
      </c>
    </row>
    <row r="96" spans="1:9" ht="12.75" x14ac:dyDescent="0.2">
      <c r="A96" s="267" t="s">
        <v>53995</v>
      </c>
      <c r="B96" s="322" t="str">
        <f>'Orçamento Obras Implantar'!E1278</f>
        <v>FORNECIMENTO DE EQUIPAMENTOS</v>
      </c>
      <c r="C96" s="267" t="s">
        <v>53140</v>
      </c>
      <c r="D96" s="269">
        <v>1</v>
      </c>
      <c r="E96" s="266">
        <f>'Orçamento Obras Implantar'!H1278</f>
        <v>92030.180000000008</v>
      </c>
      <c r="F96" s="270">
        <f>$J$5</f>
        <v>0.15279999999999999</v>
      </c>
      <c r="G96" s="266">
        <f>D96*((E96*F96)+E96)</f>
        <v>106092.39150400001</v>
      </c>
      <c r="I96" s="405">
        <f>G99+G96</f>
        <v>3792435.5706046419</v>
      </c>
    </row>
    <row r="97" spans="1:7" ht="22.5" x14ac:dyDescent="0.2">
      <c r="A97" s="271" t="s">
        <v>53996</v>
      </c>
      <c r="B97" s="323" t="str">
        <f>'Orçamento Obras Implantar'!E1279</f>
        <v>LINHA DE DISTRIBUIÇÃO 13,8/0,38/0,22KV (POSTOS 34,5/13,8KV, 5KM LINHA, 26 PONTOS DE ENTREGA 380/220V)</v>
      </c>
      <c r="C97" s="267"/>
      <c r="D97" s="269"/>
      <c r="E97" s="260">
        <f>SUM(E98:E99)</f>
        <v>4772731.3887286019</v>
      </c>
      <c r="F97" s="270"/>
      <c r="G97" s="260">
        <f>SUM(G98:G99)</f>
        <v>5649109.8717897246</v>
      </c>
    </row>
    <row r="98" spans="1:7" ht="12.75" x14ac:dyDescent="0.2">
      <c r="A98" s="267" t="s">
        <v>53997</v>
      </c>
      <c r="B98" s="322" t="str">
        <f>'Orçamento Obras Implantar'!E1280</f>
        <v>OBRAS / MONTAGEM</v>
      </c>
      <c r="C98" s="267" t="s">
        <v>53140</v>
      </c>
      <c r="D98" s="269">
        <v>1</v>
      </c>
      <c r="E98" s="266">
        <f>'Orçamento Obras Implantar'!H1280</f>
        <v>1575001.3582804385</v>
      </c>
      <c r="F98" s="270">
        <f>$J$4</f>
        <v>0.2462</v>
      </c>
      <c r="G98" s="266">
        <f>D98*((E98*F98)+E98)</f>
        <v>1962766.6926890824</v>
      </c>
    </row>
    <row r="99" spans="1:7" ht="12.75" x14ac:dyDescent="0.2">
      <c r="A99" s="267" t="s">
        <v>53998</v>
      </c>
      <c r="B99" s="322" t="str">
        <f>'Orçamento Obras Implantar'!E1281</f>
        <v>FORNECIMENTO DE EQUIPAMENTOS</v>
      </c>
      <c r="C99" s="267" t="s">
        <v>53140</v>
      </c>
      <c r="D99" s="269">
        <v>1</v>
      </c>
      <c r="E99" s="266">
        <f>'Orçamento Obras Implantar'!H1281</f>
        <v>3197730.0304481629</v>
      </c>
      <c r="F99" s="270">
        <f>$J$5</f>
        <v>0.15279999999999999</v>
      </c>
      <c r="G99" s="266">
        <f>D99*((E99*F99)+E99)</f>
        <v>3686343.179100642</v>
      </c>
    </row>
    <row r="100" spans="1:7" ht="22.5" x14ac:dyDescent="0.2">
      <c r="A100" s="271" t="s">
        <v>53999</v>
      </c>
      <c r="B100" s="323" t="str">
        <f>'Orçamento Obras Implantar'!E1282</f>
        <v>INSTRUMENTAÇÃO, AUTOMAÇÃO E CFTV (EBPI+II, SE EBP, R. PULMÃO, 4XEBS E SES, 3X COMPORTAS)</v>
      </c>
      <c r="C100" s="267"/>
      <c r="D100" s="269"/>
      <c r="E100" s="260">
        <f>SUM(E101:E102)</f>
        <v>1890264.9411764704</v>
      </c>
      <c r="F100" s="270"/>
      <c r="G100" s="260">
        <f>SUM(G101:G102)</f>
        <v>2237359.1702051763</v>
      </c>
    </row>
    <row r="101" spans="1:7" ht="12.75" x14ac:dyDescent="0.2">
      <c r="A101" s="267" t="s">
        <v>54000</v>
      </c>
      <c r="B101" s="322" t="str">
        <f>'Orçamento Obras Implantar'!E1283</f>
        <v>OBRAS / MONTAGEM</v>
      </c>
      <c r="C101" s="267" t="s">
        <v>53140</v>
      </c>
      <c r="D101" s="269">
        <v>1</v>
      </c>
      <c r="E101" s="266">
        <f>'Orçamento Obras Implantar'!H1283</f>
        <v>623787.43058823526</v>
      </c>
      <c r="F101" s="270">
        <f>$J$4</f>
        <v>0.2462</v>
      </c>
      <c r="G101" s="266">
        <f>D101*((E101*F101)+E101)</f>
        <v>777363.89599905885</v>
      </c>
    </row>
    <row r="102" spans="1:7" ht="12.75" x14ac:dyDescent="0.2">
      <c r="A102" s="267" t="s">
        <v>54001</v>
      </c>
      <c r="B102" s="322" t="str">
        <f>'Orçamento Obras Implantar'!E1284</f>
        <v>FORNECIMENTO DE EQUIPAMENTOS</v>
      </c>
      <c r="C102" s="267" t="s">
        <v>53140</v>
      </c>
      <c r="D102" s="269">
        <v>1</v>
      </c>
      <c r="E102" s="266">
        <f>'Orçamento Obras Implantar'!H1284</f>
        <v>1266477.5105882352</v>
      </c>
      <c r="F102" s="270">
        <f>$J$5</f>
        <v>0.15279999999999999</v>
      </c>
      <c r="G102" s="266">
        <f>D102*((E102*F102)+E102)</f>
        <v>1459995.2742061175</v>
      </c>
    </row>
    <row r="103" spans="1:7" ht="12.75" x14ac:dyDescent="0.2">
      <c r="A103" s="267"/>
      <c r="B103" s="268"/>
      <c r="C103" s="267"/>
      <c r="D103" s="269"/>
      <c r="E103" s="266"/>
      <c r="F103" s="270"/>
      <c r="G103" s="266"/>
    </row>
    <row r="104" spans="1:7" ht="24" x14ac:dyDescent="0.2">
      <c r="A104" s="256" t="s">
        <v>53142</v>
      </c>
      <c r="B104" s="396" t="s">
        <v>53319</v>
      </c>
      <c r="C104" s="261"/>
      <c r="D104" s="263"/>
      <c r="E104" s="286">
        <f>SUM(E106:E126)</f>
        <v>10200476.231546877</v>
      </c>
      <c r="F104" s="265"/>
      <c r="G104" s="274">
        <f>SUM(G106:G126)</f>
        <v>12711833.47975372</v>
      </c>
    </row>
    <row r="105" spans="1:7" ht="12.75" x14ac:dyDescent="0.2">
      <c r="A105" s="256"/>
      <c r="B105" s="257"/>
      <c r="C105" s="261"/>
      <c r="D105" s="263"/>
      <c r="E105" s="266"/>
      <c r="F105" s="265"/>
      <c r="G105" s="274"/>
    </row>
    <row r="106" spans="1:7" ht="12.75" x14ac:dyDescent="0.2">
      <c r="A106" s="261" t="s">
        <v>35</v>
      </c>
      <c r="B106" s="397" t="s">
        <v>53146</v>
      </c>
      <c r="C106" s="261" t="s">
        <v>53140</v>
      </c>
      <c r="D106" s="263">
        <v>1</v>
      </c>
      <c r="E106" s="266">
        <f>'RECUPERAÇÃO OBRAS'!F10</f>
        <v>853975</v>
      </c>
      <c r="F106" s="270">
        <f t="shared" ref="F106:F126" si="6">$J$4</f>
        <v>0.2462</v>
      </c>
      <c r="G106" s="457">
        <f>D106*((E106*F106)+E106)</f>
        <v>1064223.645</v>
      </c>
    </row>
    <row r="107" spans="1:7" ht="12.75" x14ac:dyDescent="0.2">
      <c r="A107" s="261"/>
      <c r="B107" s="276"/>
      <c r="C107" s="261"/>
      <c r="D107" s="263"/>
      <c r="E107" s="266"/>
      <c r="F107" s="270"/>
      <c r="G107" s="264"/>
    </row>
    <row r="108" spans="1:7" ht="12.75" x14ac:dyDescent="0.2">
      <c r="A108" s="261" t="s">
        <v>37</v>
      </c>
      <c r="B108" s="276" t="s">
        <v>53366</v>
      </c>
      <c r="C108" s="261" t="s">
        <v>53140</v>
      </c>
      <c r="D108" s="263">
        <v>1</v>
      </c>
      <c r="E108" s="266">
        <f>'RECUPERAÇÃO OBRAS'!F18</f>
        <v>1248962</v>
      </c>
      <c r="F108" s="270">
        <f t="shared" si="6"/>
        <v>0.2462</v>
      </c>
      <c r="G108" s="457">
        <f>D108*((E108*F108)+E108)</f>
        <v>1556456.4443999999</v>
      </c>
    </row>
    <row r="109" spans="1:7" ht="12.75" x14ac:dyDescent="0.2">
      <c r="A109" s="254"/>
      <c r="B109" s="275"/>
      <c r="C109" s="261"/>
      <c r="D109" s="263"/>
      <c r="E109" s="266"/>
      <c r="F109" s="265"/>
      <c r="G109" s="444"/>
    </row>
    <row r="110" spans="1:7" ht="12.75" x14ac:dyDescent="0.2">
      <c r="A110" s="261" t="s">
        <v>23472</v>
      </c>
      <c r="B110" s="276" t="s">
        <v>53367</v>
      </c>
      <c r="C110" s="261" t="s">
        <v>53140</v>
      </c>
      <c r="D110" s="263">
        <v>1</v>
      </c>
      <c r="E110" s="266">
        <f>'RECUPERAÇÃO OBRAS'!F26</f>
        <v>138470</v>
      </c>
      <c r="F110" s="270">
        <f t="shared" si="6"/>
        <v>0.2462</v>
      </c>
      <c r="G110" s="457">
        <f>D110*((E110*F110)+E110)</f>
        <v>172561.31400000001</v>
      </c>
    </row>
    <row r="111" spans="1:7" ht="12.75" x14ac:dyDescent="0.2">
      <c r="A111" s="261"/>
      <c r="B111" s="276"/>
      <c r="C111" s="261"/>
      <c r="D111" s="263"/>
      <c r="E111" s="266"/>
      <c r="F111" s="270"/>
      <c r="G111" s="264"/>
    </row>
    <row r="112" spans="1:7" ht="12.75" x14ac:dyDescent="0.2">
      <c r="A112" s="261" t="s">
        <v>23526</v>
      </c>
      <c r="B112" s="276" t="s">
        <v>53329</v>
      </c>
      <c r="C112" s="261" t="s">
        <v>53140</v>
      </c>
      <c r="D112" s="263">
        <v>1</v>
      </c>
      <c r="E112" s="266">
        <f>'RECUPERAÇÃO OBRAS'!F31</f>
        <v>486824</v>
      </c>
      <c r="F112" s="270">
        <f t="shared" si="6"/>
        <v>0.2462</v>
      </c>
      <c r="G112" s="457">
        <f>D112*((E112*F112)+E112)</f>
        <v>606680.06880000001</v>
      </c>
    </row>
    <row r="113" spans="1:10" ht="12.75" x14ac:dyDescent="0.2">
      <c r="A113" s="254"/>
      <c r="B113" s="275"/>
      <c r="C113" s="261"/>
      <c r="D113" s="263"/>
      <c r="E113" s="266"/>
      <c r="F113" s="265"/>
      <c r="G113" s="444"/>
    </row>
    <row r="114" spans="1:10" ht="12.75" x14ac:dyDescent="0.2">
      <c r="A114" s="261" t="s">
        <v>23654</v>
      </c>
      <c r="B114" s="276" t="s">
        <v>53309</v>
      </c>
      <c r="C114" s="261" t="s">
        <v>53140</v>
      </c>
      <c r="D114" s="263">
        <v>1</v>
      </c>
      <c r="E114" s="266">
        <f>'RECUPERAÇÃO OBRAS'!F35</f>
        <v>2316914</v>
      </c>
      <c r="F114" s="270">
        <f t="shared" si="6"/>
        <v>0.2462</v>
      </c>
      <c r="G114" s="457">
        <f>D114*((E114*F114)+E114)</f>
        <v>2887338.2268000003</v>
      </c>
    </row>
    <row r="115" spans="1:10" ht="12.75" x14ac:dyDescent="0.2">
      <c r="A115" s="261"/>
      <c r="B115" s="276"/>
      <c r="C115" s="261"/>
      <c r="D115" s="263"/>
      <c r="E115" s="266"/>
      <c r="F115" s="270"/>
      <c r="G115" s="264"/>
    </row>
    <row r="116" spans="1:10" ht="12.75" x14ac:dyDescent="0.2">
      <c r="A116" s="261" t="s">
        <v>23746</v>
      </c>
      <c r="B116" s="276" t="s">
        <v>53368</v>
      </c>
      <c r="C116" s="261" t="s">
        <v>53140</v>
      </c>
      <c r="D116" s="263">
        <v>1</v>
      </c>
      <c r="E116" s="266">
        <f>'RECUPERAÇÃO OBRAS'!F52</f>
        <v>953679</v>
      </c>
      <c r="F116" s="270">
        <f t="shared" si="6"/>
        <v>0.2462</v>
      </c>
      <c r="G116" s="457">
        <f>D116*((E116*F116)+E116)</f>
        <v>1188474.7697999999</v>
      </c>
    </row>
    <row r="117" spans="1:10" ht="12.75" x14ac:dyDescent="0.2">
      <c r="A117" s="261"/>
      <c r="B117" s="276"/>
      <c r="C117" s="261"/>
      <c r="D117" s="263"/>
      <c r="E117" s="266"/>
      <c r="F117" s="270"/>
      <c r="G117" s="264"/>
    </row>
    <row r="118" spans="1:10" ht="12.75" x14ac:dyDescent="0.2">
      <c r="A118" s="261" t="s">
        <v>23811</v>
      </c>
      <c r="B118" s="276" t="s">
        <v>53359</v>
      </c>
      <c r="C118" s="261" t="s">
        <v>53140</v>
      </c>
      <c r="D118" s="263">
        <v>1</v>
      </c>
      <c r="E118" s="266">
        <f>'RECUPERAÇÃO OBRAS'!F63</f>
        <v>350315</v>
      </c>
      <c r="F118" s="270">
        <f t="shared" si="6"/>
        <v>0.2462</v>
      </c>
      <c r="G118" s="457">
        <f>D118*((E118*F118)+E118)</f>
        <v>436562.55300000001</v>
      </c>
    </row>
    <row r="119" spans="1:10" ht="12.75" x14ac:dyDescent="0.2">
      <c r="A119" s="261"/>
      <c r="B119" s="276"/>
      <c r="C119" s="261"/>
      <c r="D119" s="263"/>
      <c r="E119" s="266"/>
      <c r="F119" s="270"/>
      <c r="G119" s="264"/>
    </row>
    <row r="120" spans="1:10" ht="12.75" x14ac:dyDescent="0.2">
      <c r="A120" s="261" t="s">
        <v>53369</v>
      </c>
      <c r="B120" s="276" t="s">
        <v>53310</v>
      </c>
      <c r="C120" s="261" t="s">
        <v>53140</v>
      </c>
      <c r="D120" s="263">
        <v>1</v>
      </c>
      <c r="E120" s="266">
        <f>'RECUPERAÇÃO OBRAS'!F67</f>
        <v>586443</v>
      </c>
      <c r="F120" s="270">
        <f t="shared" si="6"/>
        <v>0.2462</v>
      </c>
      <c r="G120" s="457">
        <f>D120*((E120*F120)+E120)</f>
        <v>730825.26659999997</v>
      </c>
    </row>
    <row r="121" spans="1:10" ht="12.75" x14ac:dyDescent="0.2">
      <c r="A121" s="261"/>
      <c r="B121" s="276"/>
      <c r="C121" s="261"/>
      <c r="D121" s="263"/>
      <c r="E121" s="266"/>
      <c r="F121" s="270"/>
      <c r="G121" s="264"/>
    </row>
    <row r="122" spans="1:10" ht="12.75" x14ac:dyDescent="0.2">
      <c r="A122" s="261" t="s">
        <v>53370</v>
      </c>
      <c r="B122" s="276" t="s">
        <v>53311</v>
      </c>
      <c r="C122" s="261" t="s">
        <v>53140</v>
      </c>
      <c r="D122" s="263">
        <v>1</v>
      </c>
      <c r="E122" s="266">
        <f>'RECUPERAÇÃO OBRAS'!F71</f>
        <v>1141055</v>
      </c>
      <c r="F122" s="270">
        <f t="shared" si="6"/>
        <v>0.2462</v>
      </c>
      <c r="G122" s="457">
        <f>D122*((E122*F122)+E122)</f>
        <v>1421982.7409999999</v>
      </c>
    </row>
    <row r="123" spans="1:10" ht="12.75" x14ac:dyDescent="0.2">
      <c r="A123" s="254"/>
      <c r="B123" s="275"/>
      <c r="C123" s="261"/>
      <c r="D123" s="263"/>
      <c r="E123" s="266"/>
      <c r="F123" s="270"/>
      <c r="G123" s="445"/>
    </row>
    <row r="124" spans="1:10" ht="12.75" x14ac:dyDescent="0.2">
      <c r="A124" s="261" t="s">
        <v>53930</v>
      </c>
      <c r="B124" s="276" t="s">
        <v>53931</v>
      </c>
      <c r="C124" s="261" t="s">
        <v>53140</v>
      </c>
      <c r="D124" s="263">
        <v>1</v>
      </c>
      <c r="E124" s="266">
        <f>'RECUPERAÇÃO OBRAS'!F75</f>
        <v>481181.23154687631</v>
      </c>
      <c r="F124" s="270">
        <f t="shared" si="6"/>
        <v>0.2462</v>
      </c>
      <c r="G124" s="264">
        <f>D124*((E124*F124)+E124)+0.19</f>
        <v>599648.24075371725</v>
      </c>
      <c r="J124" s="258"/>
    </row>
    <row r="125" spans="1:10" ht="12.75" x14ac:dyDescent="0.2">
      <c r="A125" s="267"/>
      <c r="B125" s="262"/>
      <c r="C125" s="261"/>
      <c r="D125" s="263"/>
      <c r="E125" s="266"/>
      <c r="F125" s="264"/>
      <c r="G125" s="264"/>
    </row>
    <row r="126" spans="1:10" ht="12.75" x14ac:dyDescent="0.2">
      <c r="A126" s="261" t="s">
        <v>53940</v>
      </c>
      <c r="B126" s="276" t="s">
        <v>53220</v>
      </c>
      <c r="C126" s="261" t="s">
        <v>53140</v>
      </c>
      <c r="D126" s="263">
        <v>1</v>
      </c>
      <c r="E126" s="266">
        <f>'RECUPERAÇÃO OBRAS'!F81</f>
        <v>1642658</v>
      </c>
      <c r="F126" s="270">
        <f t="shared" si="6"/>
        <v>0.2462</v>
      </c>
      <c r="G126" s="457">
        <f>D126*((E126*F126)+E126)-0.19</f>
        <v>2047080.2096000002</v>
      </c>
      <c r="J126" s="258"/>
    </row>
    <row r="127" spans="1:10" ht="12.75" x14ac:dyDescent="0.2">
      <c r="A127" s="267"/>
      <c r="B127" s="262"/>
      <c r="C127" s="261"/>
      <c r="D127" s="263"/>
      <c r="E127" s="266"/>
      <c r="F127" s="264"/>
      <c r="G127" s="264"/>
    </row>
    <row r="128" spans="1:10" ht="12.75" x14ac:dyDescent="0.2">
      <c r="A128" s="634" t="s">
        <v>53145</v>
      </c>
      <c r="B128" s="635"/>
      <c r="C128" s="635"/>
      <c r="D128" s="636"/>
      <c r="E128" s="278">
        <f>E104+E11</f>
        <v>80480633.590022296</v>
      </c>
      <c r="F128" s="277"/>
      <c r="G128" s="278">
        <f>G104+G11</f>
        <v>97831623.631667778</v>
      </c>
    </row>
    <row r="129" spans="1:11" ht="12.75" x14ac:dyDescent="0.2">
      <c r="A129" s="254"/>
      <c r="B129" s="259"/>
      <c r="C129" s="254"/>
      <c r="D129" s="254"/>
      <c r="E129" s="255"/>
      <c r="F129" s="255"/>
      <c r="G129" s="255"/>
    </row>
    <row r="130" spans="1:11" ht="12.75" x14ac:dyDescent="0.2">
      <c r="A130" s="282" t="s">
        <v>54002</v>
      </c>
      <c r="B130" s="283" t="s">
        <v>54003</v>
      </c>
      <c r="C130" s="282"/>
      <c r="D130" s="282"/>
      <c r="E130" s="285">
        <f>E132</f>
        <v>82573724.161308452</v>
      </c>
      <c r="F130" s="284"/>
      <c r="G130" s="285">
        <f>G132</f>
        <v>96606293.85155797</v>
      </c>
      <c r="I130" s="258" t="e">
        <f>G130-#REF!</f>
        <v>#REF!</v>
      </c>
    </row>
    <row r="131" spans="1:11" ht="12.75" x14ac:dyDescent="0.2">
      <c r="A131" s="254"/>
      <c r="B131" s="259"/>
      <c r="C131" s="254"/>
      <c r="D131" s="254"/>
      <c r="E131" s="255"/>
      <c r="F131" s="255"/>
      <c r="G131" s="255"/>
      <c r="I131" s="258">
        <f>G222</f>
        <v>0</v>
      </c>
      <c r="J131" s="133" t="e">
        <f>I131/I130</f>
        <v>#REF!</v>
      </c>
      <c r="K131" s="133" t="e">
        <f>J131*100</f>
        <v>#REF!</v>
      </c>
    </row>
    <row r="132" spans="1:11" ht="24" x14ac:dyDescent="0.2">
      <c r="A132" s="291" t="s">
        <v>40</v>
      </c>
      <c r="B132" s="324" t="s">
        <v>53928</v>
      </c>
      <c r="C132" s="267"/>
      <c r="D132" s="269"/>
      <c r="E132" s="286">
        <f>SUM(E133:E134)</f>
        <v>82573724.161308452</v>
      </c>
      <c r="F132" s="298"/>
      <c r="G132" s="456">
        <f>SUM(G133:G134)</f>
        <v>96606293.85155797</v>
      </c>
    </row>
    <row r="133" spans="1:11" ht="12.75" x14ac:dyDescent="0.2">
      <c r="A133" s="267" t="s">
        <v>42</v>
      </c>
      <c r="B133" s="268" t="str">
        <f>'Orçamento Obras Implantar'!E1231</f>
        <v>OBRAS CIVIS E MONTAGENS</v>
      </c>
      <c r="C133" s="267" t="s">
        <v>53140</v>
      </c>
      <c r="D133" s="269">
        <v>1</v>
      </c>
      <c r="E133" s="266">
        <f>'Orçamento Obras Implantar'!H1231</f>
        <v>15153154.58674095</v>
      </c>
      <c r="F133" s="270">
        <f>$J$4</f>
        <v>0.2462</v>
      </c>
      <c r="G133" s="266">
        <f>D133*((E133*F133)+E133)</f>
        <v>18883861.245996572</v>
      </c>
      <c r="I133" s="258"/>
    </row>
    <row r="134" spans="1:11" ht="12.75" x14ac:dyDescent="0.2">
      <c r="A134" s="267" t="s">
        <v>44</v>
      </c>
      <c r="B134" s="268" t="str">
        <f>'Orçamento Obras Implantar'!E1232</f>
        <v>FORNECIMENTO DE EQUIPAMENTOS</v>
      </c>
      <c r="C134" s="267" t="s">
        <v>53140</v>
      </c>
      <c r="D134" s="269">
        <v>1</v>
      </c>
      <c r="E134" s="266">
        <f>'Orçamento Obras Implantar'!H1232</f>
        <v>67420569.574567497</v>
      </c>
      <c r="F134" s="270">
        <f>$J$5</f>
        <v>0.15279999999999999</v>
      </c>
      <c r="G134" s="266">
        <f>D134*((E134*F134)+E134)</f>
        <v>77722432.605561405</v>
      </c>
      <c r="I134" s="258"/>
    </row>
    <row r="135" spans="1:11" x14ac:dyDescent="0.2">
      <c r="A135" s="634" t="s">
        <v>54004</v>
      </c>
      <c r="B135" s="635"/>
      <c r="C135" s="635"/>
      <c r="D135" s="636"/>
      <c r="E135" s="278">
        <f>E130</f>
        <v>82573724.161308452</v>
      </c>
      <c r="F135" s="277"/>
      <c r="G135" s="278">
        <f>G130</f>
        <v>96606293.85155797</v>
      </c>
      <c r="H135" s="251"/>
    </row>
    <row r="136" spans="1:11" x14ac:dyDescent="0.2">
      <c r="H136" s="251"/>
    </row>
    <row r="137" spans="1:11" ht="26.25" customHeight="1" x14ac:dyDescent="0.2">
      <c r="A137" s="631" t="s">
        <v>54006</v>
      </c>
      <c r="B137" s="632"/>
      <c r="C137" s="632"/>
      <c r="D137" s="633"/>
      <c r="E137" s="278">
        <f>E135+E128</f>
        <v>163054357.75133073</v>
      </c>
      <c r="F137" s="277"/>
      <c r="G137" s="278">
        <f>G135+G128</f>
        <v>194437917.48322576</v>
      </c>
    </row>
    <row r="138" spans="1:11" x14ac:dyDescent="0.2">
      <c r="G138" s="252"/>
    </row>
    <row r="1233" spans="8:8" x14ac:dyDescent="0.2">
      <c r="H1233" s="459">
        <v>10728863.178319428</v>
      </c>
    </row>
    <row r="1234" spans="8:8" x14ac:dyDescent="0.2">
      <c r="H1234" s="459">
        <v>50671719.138849817</v>
      </c>
    </row>
  </sheetData>
  <mergeCells count="11">
    <mergeCell ref="A137:D137"/>
    <mergeCell ref="A135:D135"/>
    <mergeCell ref="A128:D128"/>
    <mergeCell ref="A1:G1"/>
    <mergeCell ref="A2:G2"/>
    <mergeCell ref="A4:G5"/>
    <mergeCell ref="A7:A8"/>
    <mergeCell ref="B7:B8"/>
    <mergeCell ref="C7:C8"/>
    <mergeCell ref="D7:D8"/>
    <mergeCell ref="E7:G7"/>
  </mergeCells>
  <phoneticPr fontId="12" type="noConversion"/>
  <conditionalFormatting sqref="J4:J5">
    <cfRule type="expression" dxfId="2" priority="1" stopIfTrue="1">
      <formula>#REF!="Não"</formula>
    </cfRule>
  </conditionalFormatting>
  <printOptions horizontalCentered="1"/>
  <pageMargins left="0.51181102362204722" right="0.51181102362204722" top="0.78740157480314965" bottom="0.78740157480314965" header="0.31496062992125984" footer="0.31496062992125984"/>
  <pageSetup paperSize="9" scale="74" fitToHeight="2" orientation="portrait" r:id="rId1"/>
  <rowBreaks count="1" manualBreakCount="1">
    <brk id="86" max="6" man="1"/>
  </rowBreaks>
  <ignoredErrors>
    <ignoredError sqref="G24:G34 G49:G73 F65:F72 G91:G100 G43:G44 G46" formula="1"/>
    <ignoredError sqref="F11"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7"/>
  <sheetViews>
    <sheetView showGridLines="0" topLeftCell="A7" zoomScaleNormal="100" zoomScaleSheetLayoutView="100" workbookViewId="0">
      <selection activeCell="B32" sqref="B32"/>
    </sheetView>
  </sheetViews>
  <sheetFormatPr defaultRowHeight="15" x14ac:dyDescent="0.2"/>
  <cols>
    <col min="1" max="1" width="7.85546875" style="251" customWidth="1"/>
    <col min="2" max="2" width="62.140625" style="251" customWidth="1"/>
    <col min="3" max="3" width="13.7109375" style="251" customWidth="1"/>
    <col min="4" max="4" width="9.28515625" style="251" customWidth="1"/>
    <col min="5" max="5" width="9.140625" style="133"/>
    <col min="6" max="6" width="14" style="133" bestFit="1" customWidth="1"/>
    <col min="7" max="7" width="11.42578125" style="133" customWidth="1"/>
    <col min="8" max="8" width="6.42578125" style="133" customWidth="1"/>
    <col min="9" max="9" width="13.5703125" style="133" customWidth="1"/>
    <col min="10" max="253" width="9.140625" style="133"/>
    <col min="254" max="254" width="7.85546875" style="133" customWidth="1"/>
    <col min="255" max="255" width="56.7109375" style="133" customWidth="1"/>
    <col min="256" max="256" width="10.7109375" style="133" customWidth="1"/>
    <col min="257" max="257" width="13.5703125" style="133" customWidth="1"/>
    <col min="258" max="259" width="11.85546875" style="133" customWidth="1"/>
    <col min="260" max="260" width="13.140625" style="133" customWidth="1"/>
    <col min="261" max="261" width="9.140625" style="133"/>
    <col min="262" max="262" width="12.7109375" style="133" bestFit="1" customWidth="1"/>
    <col min="263" max="509" width="9.140625" style="133"/>
    <col min="510" max="510" width="7.85546875" style="133" customWidth="1"/>
    <col min="511" max="511" width="56.7109375" style="133" customWidth="1"/>
    <col min="512" max="512" width="10.7109375" style="133" customWidth="1"/>
    <col min="513" max="513" width="13.5703125" style="133" customWidth="1"/>
    <col min="514" max="515" width="11.85546875" style="133" customWidth="1"/>
    <col min="516" max="516" width="13.140625" style="133" customWidth="1"/>
    <col min="517" max="517" width="9.140625" style="133"/>
    <col min="518" max="518" width="12.7109375" style="133" bestFit="1" customWidth="1"/>
    <col min="519" max="765" width="9.140625" style="133"/>
    <col min="766" max="766" width="7.85546875" style="133" customWidth="1"/>
    <col min="767" max="767" width="56.7109375" style="133" customWidth="1"/>
    <col min="768" max="768" width="10.7109375" style="133" customWidth="1"/>
    <col min="769" max="769" width="13.5703125" style="133" customWidth="1"/>
    <col min="770" max="771" width="11.85546875" style="133" customWidth="1"/>
    <col min="772" max="772" width="13.140625" style="133" customWidth="1"/>
    <col min="773" max="773" width="9.140625" style="133"/>
    <col min="774" max="774" width="12.7109375" style="133" bestFit="1" customWidth="1"/>
    <col min="775" max="1021" width="9.140625" style="133"/>
    <col min="1022" max="1022" width="7.85546875" style="133" customWidth="1"/>
    <col min="1023" max="1023" width="56.7109375" style="133" customWidth="1"/>
    <col min="1024" max="1024" width="10.7109375" style="133" customWidth="1"/>
    <col min="1025" max="1025" width="13.5703125" style="133" customWidth="1"/>
    <col min="1026" max="1027" width="11.85546875" style="133" customWidth="1"/>
    <col min="1028" max="1028" width="13.140625" style="133" customWidth="1"/>
    <col min="1029" max="1029" width="9.140625" style="133"/>
    <col min="1030" max="1030" width="12.7109375" style="133" bestFit="1" customWidth="1"/>
    <col min="1031" max="1277" width="9.140625" style="133"/>
    <col min="1278" max="1278" width="7.85546875" style="133" customWidth="1"/>
    <col min="1279" max="1279" width="56.7109375" style="133" customWidth="1"/>
    <col min="1280" max="1280" width="10.7109375" style="133" customWidth="1"/>
    <col min="1281" max="1281" width="13.5703125" style="133" customWidth="1"/>
    <col min="1282" max="1283" width="11.85546875" style="133" customWidth="1"/>
    <col min="1284" max="1284" width="13.140625" style="133" customWidth="1"/>
    <col min="1285" max="1285" width="9.140625" style="133"/>
    <col min="1286" max="1286" width="12.7109375" style="133" bestFit="1" customWidth="1"/>
    <col min="1287" max="1533" width="9.140625" style="133"/>
    <col min="1534" max="1534" width="7.85546875" style="133" customWidth="1"/>
    <col min="1535" max="1535" width="56.7109375" style="133" customWidth="1"/>
    <col min="1536" max="1536" width="10.7109375" style="133" customWidth="1"/>
    <col min="1537" max="1537" width="13.5703125" style="133" customWidth="1"/>
    <col min="1538" max="1539" width="11.85546875" style="133" customWidth="1"/>
    <col min="1540" max="1540" width="13.140625" style="133" customWidth="1"/>
    <col min="1541" max="1541" width="9.140625" style="133"/>
    <col min="1542" max="1542" width="12.7109375" style="133" bestFit="1" customWidth="1"/>
    <col min="1543" max="1789" width="9.140625" style="133"/>
    <col min="1790" max="1790" width="7.85546875" style="133" customWidth="1"/>
    <col min="1791" max="1791" width="56.7109375" style="133" customWidth="1"/>
    <col min="1792" max="1792" width="10.7109375" style="133" customWidth="1"/>
    <col min="1793" max="1793" width="13.5703125" style="133" customWidth="1"/>
    <col min="1794" max="1795" width="11.85546875" style="133" customWidth="1"/>
    <col min="1796" max="1796" width="13.140625" style="133" customWidth="1"/>
    <col min="1797" max="1797" width="9.140625" style="133"/>
    <col min="1798" max="1798" width="12.7109375" style="133" bestFit="1" customWidth="1"/>
    <col min="1799" max="2045" width="9.140625" style="133"/>
    <col min="2046" max="2046" width="7.85546875" style="133" customWidth="1"/>
    <col min="2047" max="2047" width="56.7109375" style="133" customWidth="1"/>
    <col min="2048" max="2048" width="10.7109375" style="133" customWidth="1"/>
    <col min="2049" max="2049" width="13.5703125" style="133" customWidth="1"/>
    <col min="2050" max="2051" width="11.85546875" style="133" customWidth="1"/>
    <col min="2052" max="2052" width="13.140625" style="133" customWidth="1"/>
    <col min="2053" max="2053" width="9.140625" style="133"/>
    <col min="2054" max="2054" width="12.7109375" style="133" bestFit="1" customWidth="1"/>
    <col min="2055" max="2301" width="9.140625" style="133"/>
    <col min="2302" max="2302" width="7.85546875" style="133" customWidth="1"/>
    <col min="2303" max="2303" width="56.7109375" style="133" customWidth="1"/>
    <col min="2304" max="2304" width="10.7109375" style="133" customWidth="1"/>
    <col min="2305" max="2305" width="13.5703125" style="133" customWidth="1"/>
    <col min="2306" max="2307" width="11.85546875" style="133" customWidth="1"/>
    <col min="2308" max="2308" width="13.140625" style="133" customWidth="1"/>
    <col min="2309" max="2309" width="9.140625" style="133"/>
    <col min="2310" max="2310" width="12.7109375" style="133" bestFit="1" customWidth="1"/>
    <col min="2311" max="2557" width="9.140625" style="133"/>
    <col min="2558" max="2558" width="7.85546875" style="133" customWidth="1"/>
    <col min="2559" max="2559" width="56.7109375" style="133" customWidth="1"/>
    <col min="2560" max="2560" width="10.7109375" style="133" customWidth="1"/>
    <col min="2561" max="2561" width="13.5703125" style="133" customWidth="1"/>
    <col min="2562" max="2563" width="11.85546875" style="133" customWidth="1"/>
    <col min="2564" max="2564" width="13.140625" style="133" customWidth="1"/>
    <col min="2565" max="2565" width="9.140625" style="133"/>
    <col min="2566" max="2566" width="12.7109375" style="133" bestFit="1" customWidth="1"/>
    <col min="2567" max="2813" width="9.140625" style="133"/>
    <col min="2814" max="2814" width="7.85546875" style="133" customWidth="1"/>
    <col min="2815" max="2815" width="56.7109375" style="133" customWidth="1"/>
    <col min="2816" max="2816" width="10.7109375" style="133" customWidth="1"/>
    <col min="2817" max="2817" width="13.5703125" style="133" customWidth="1"/>
    <col min="2818" max="2819" width="11.85546875" style="133" customWidth="1"/>
    <col min="2820" max="2820" width="13.140625" style="133" customWidth="1"/>
    <col min="2821" max="2821" width="9.140625" style="133"/>
    <col min="2822" max="2822" width="12.7109375" style="133" bestFit="1" customWidth="1"/>
    <col min="2823" max="3069" width="9.140625" style="133"/>
    <col min="3070" max="3070" width="7.85546875" style="133" customWidth="1"/>
    <col min="3071" max="3071" width="56.7109375" style="133" customWidth="1"/>
    <col min="3072" max="3072" width="10.7109375" style="133" customWidth="1"/>
    <col min="3073" max="3073" width="13.5703125" style="133" customWidth="1"/>
    <col min="3074" max="3075" width="11.85546875" style="133" customWidth="1"/>
    <col min="3076" max="3076" width="13.140625" style="133" customWidth="1"/>
    <col min="3077" max="3077" width="9.140625" style="133"/>
    <col min="3078" max="3078" width="12.7109375" style="133" bestFit="1" customWidth="1"/>
    <col min="3079" max="3325" width="9.140625" style="133"/>
    <col min="3326" max="3326" width="7.85546875" style="133" customWidth="1"/>
    <col min="3327" max="3327" width="56.7109375" style="133" customWidth="1"/>
    <col min="3328" max="3328" width="10.7109375" style="133" customWidth="1"/>
    <col min="3329" max="3329" width="13.5703125" style="133" customWidth="1"/>
    <col min="3330" max="3331" width="11.85546875" style="133" customWidth="1"/>
    <col min="3332" max="3332" width="13.140625" style="133" customWidth="1"/>
    <col min="3333" max="3333" width="9.140625" style="133"/>
    <col min="3334" max="3334" width="12.7109375" style="133" bestFit="1" customWidth="1"/>
    <col min="3335" max="3581" width="9.140625" style="133"/>
    <col min="3582" max="3582" width="7.85546875" style="133" customWidth="1"/>
    <col min="3583" max="3583" width="56.7109375" style="133" customWidth="1"/>
    <col min="3584" max="3584" width="10.7109375" style="133" customWidth="1"/>
    <col min="3585" max="3585" width="13.5703125" style="133" customWidth="1"/>
    <col min="3586" max="3587" width="11.85546875" style="133" customWidth="1"/>
    <col min="3588" max="3588" width="13.140625" style="133" customWidth="1"/>
    <col min="3589" max="3589" width="9.140625" style="133"/>
    <col min="3590" max="3590" width="12.7109375" style="133" bestFit="1" customWidth="1"/>
    <col min="3591" max="3837" width="9.140625" style="133"/>
    <col min="3838" max="3838" width="7.85546875" style="133" customWidth="1"/>
    <col min="3839" max="3839" width="56.7109375" style="133" customWidth="1"/>
    <col min="3840" max="3840" width="10.7109375" style="133" customWidth="1"/>
    <col min="3841" max="3841" width="13.5703125" style="133" customWidth="1"/>
    <col min="3842" max="3843" width="11.85546875" style="133" customWidth="1"/>
    <col min="3844" max="3844" width="13.140625" style="133" customWidth="1"/>
    <col min="3845" max="3845" width="9.140625" style="133"/>
    <col min="3846" max="3846" width="12.7109375" style="133" bestFit="1" customWidth="1"/>
    <col min="3847" max="4093" width="9.140625" style="133"/>
    <col min="4094" max="4094" width="7.85546875" style="133" customWidth="1"/>
    <col min="4095" max="4095" width="56.7109375" style="133" customWidth="1"/>
    <col min="4096" max="4096" width="10.7109375" style="133" customWidth="1"/>
    <col min="4097" max="4097" width="13.5703125" style="133" customWidth="1"/>
    <col min="4098" max="4099" width="11.85546875" style="133" customWidth="1"/>
    <col min="4100" max="4100" width="13.140625" style="133" customWidth="1"/>
    <col min="4101" max="4101" width="9.140625" style="133"/>
    <col min="4102" max="4102" width="12.7109375" style="133" bestFit="1" customWidth="1"/>
    <col min="4103" max="4349" width="9.140625" style="133"/>
    <col min="4350" max="4350" width="7.85546875" style="133" customWidth="1"/>
    <col min="4351" max="4351" width="56.7109375" style="133" customWidth="1"/>
    <col min="4352" max="4352" width="10.7109375" style="133" customWidth="1"/>
    <col min="4353" max="4353" width="13.5703125" style="133" customWidth="1"/>
    <col min="4354" max="4355" width="11.85546875" style="133" customWidth="1"/>
    <col min="4356" max="4356" width="13.140625" style="133" customWidth="1"/>
    <col min="4357" max="4357" width="9.140625" style="133"/>
    <col min="4358" max="4358" width="12.7109375" style="133" bestFit="1" customWidth="1"/>
    <col min="4359" max="4605" width="9.140625" style="133"/>
    <col min="4606" max="4606" width="7.85546875" style="133" customWidth="1"/>
    <col min="4607" max="4607" width="56.7109375" style="133" customWidth="1"/>
    <col min="4608" max="4608" width="10.7109375" style="133" customWidth="1"/>
    <col min="4609" max="4609" width="13.5703125" style="133" customWidth="1"/>
    <col min="4610" max="4611" width="11.85546875" style="133" customWidth="1"/>
    <col min="4612" max="4612" width="13.140625" style="133" customWidth="1"/>
    <col min="4613" max="4613" width="9.140625" style="133"/>
    <col min="4614" max="4614" width="12.7109375" style="133" bestFit="1" customWidth="1"/>
    <col min="4615" max="4861" width="9.140625" style="133"/>
    <col min="4862" max="4862" width="7.85546875" style="133" customWidth="1"/>
    <col min="4863" max="4863" width="56.7109375" style="133" customWidth="1"/>
    <col min="4864" max="4864" width="10.7109375" style="133" customWidth="1"/>
    <col min="4865" max="4865" width="13.5703125" style="133" customWidth="1"/>
    <col min="4866" max="4867" width="11.85546875" style="133" customWidth="1"/>
    <col min="4868" max="4868" width="13.140625" style="133" customWidth="1"/>
    <col min="4869" max="4869" width="9.140625" style="133"/>
    <col min="4870" max="4870" width="12.7109375" style="133" bestFit="1" customWidth="1"/>
    <col min="4871" max="5117" width="9.140625" style="133"/>
    <col min="5118" max="5118" width="7.85546875" style="133" customWidth="1"/>
    <col min="5119" max="5119" width="56.7109375" style="133" customWidth="1"/>
    <col min="5120" max="5120" width="10.7109375" style="133" customWidth="1"/>
    <col min="5121" max="5121" width="13.5703125" style="133" customWidth="1"/>
    <col min="5122" max="5123" width="11.85546875" style="133" customWidth="1"/>
    <col min="5124" max="5124" width="13.140625" style="133" customWidth="1"/>
    <col min="5125" max="5125" width="9.140625" style="133"/>
    <col min="5126" max="5126" width="12.7109375" style="133" bestFit="1" customWidth="1"/>
    <col min="5127" max="5373" width="9.140625" style="133"/>
    <col min="5374" max="5374" width="7.85546875" style="133" customWidth="1"/>
    <col min="5375" max="5375" width="56.7109375" style="133" customWidth="1"/>
    <col min="5376" max="5376" width="10.7109375" style="133" customWidth="1"/>
    <col min="5377" max="5377" width="13.5703125" style="133" customWidth="1"/>
    <col min="5378" max="5379" width="11.85546875" style="133" customWidth="1"/>
    <col min="5380" max="5380" width="13.140625" style="133" customWidth="1"/>
    <col min="5381" max="5381" width="9.140625" style="133"/>
    <col min="5382" max="5382" width="12.7109375" style="133" bestFit="1" customWidth="1"/>
    <col min="5383" max="5629" width="9.140625" style="133"/>
    <col min="5630" max="5630" width="7.85546875" style="133" customWidth="1"/>
    <col min="5631" max="5631" width="56.7109375" style="133" customWidth="1"/>
    <col min="5632" max="5632" width="10.7109375" style="133" customWidth="1"/>
    <col min="5633" max="5633" width="13.5703125" style="133" customWidth="1"/>
    <col min="5634" max="5635" width="11.85546875" style="133" customWidth="1"/>
    <col min="5636" max="5636" width="13.140625" style="133" customWidth="1"/>
    <col min="5637" max="5637" width="9.140625" style="133"/>
    <col min="5638" max="5638" width="12.7109375" style="133" bestFit="1" customWidth="1"/>
    <col min="5639" max="5885" width="9.140625" style="133"/>
    <col min="5886" max="5886" width="7.85546875" style="133" customWidth="1"/>
    <col min="5887" max="5887" width="56.7109375" style="133" customWidth="1"/>
    <col min="5888" max="5888" width="10.7109375" style="133" customWidth="1"/>
    <col min="5889" max="5889" width="13.5703125" style="133" customWidth="1"/>
    <col min="5890" max="5891" width="11.85546875" style="133" customWidth="1"/>
    <col min="5892" max="5892" width="13.140625" style="133" customWidth="1"/>
    <col min="5893" max="5893" width="9.140625" style="133"/>
    <col min="5894" max="5894" width="12.7109375" style="133" bestFit="1" customWidth="1"/>
    <col min="5895" max="6141" width="9.140625" style="133"/>
    <col min="6142" max="6142" width="7.85546875" style="133" customWidth="1"/>
    <col min="6143" max="6143" width="56.7109375" style="133" customWidth="1"/>
    <col min="6144" max="6144" width="10.7109375" style="133" customWidth="1"/>
    <col min="6145" max="6145" width="13.5703125" style="133" customWidth="1"/>
    <col min="6146" max="6147" width="11.85546875" style="133" customWidth="1"/>
    <col min="6148" max="6148" width="13.140625" style="133" customWidth="1"/>
    <col min="6149" max="6149" width="9.140625" style="133"/>
    <col min="6150" max="6150" width="12.7109375" style="133" bestFit="1" customWidth="1"/>
    <col min="6151" max="6397" width="9.140625" style="133"/>
    <col min="6398" max="6398" width="7.85546875" style="133" customWidth="1"/>
    <col min="6399" max="6399" width="56.7109375" style="133" customWidth="1"/>
    <col min="6400" max="6400" width="10.7109375" style="133" customWidth="1"/>
    <col min="6401" max="6401" width="13.5703125" style="133" customWidth="1"/>
    <col min="6402" max="6403" width="11.85546875" style="133" customWidth="1"/>
    <col min="6404" max="6404" width="13.140625" style="133" customWidth="1"/>
    <col min="6405" max="6405" width="9.140625" style="133"/>
    <col min="6406" max="6406" width="12.7109375" style="133" bestFit="1" customWidth="1"/>
    <col min="6407" max="6653" width="9.140625" style="133"/>
    <col min="6654" max="6654" width="7.85546875" style="133" customWidth="1"/>
    <col min="6655" max="6655" width="56.7109375" style="133" customWidth="1"/>
    <col min="6656" max="6656" width="10.7109375" style="133" customWidth="1"/>
    <col min="6657" max="6657" width="13.5703125" style="133" customWidth="1"/>
    <col min="6658" max="6659" width="11.85546875" style="133" customWidth="1"/>
    <col min="6660" max="6660" width="13.140625" style="133" customWidth="1"/>
    <col min="6661" max="6661" width="9.140625" style="133"/>
    <col min="6662" max="6662" width="12.7109375" style="133" bestFit="1" customWidth="1"/>
    <col min="6663" max="6909" width="9.140625" style="133"/>
    <col min="6910" max="6910" width="7.85546875" style="133" customWidth="1"/>
    <col min="6911" max="6911" width="56.7109375" style="133" customWidth="1"/>
    <col min="6912" max="6912" width="10.7109375" style="133" customWidth="1"/>
    <col min="6913" max="6913" width="13.5703125" style="133" customWidth="1"/>
    <col min="6914" max="6915" width="11.85546875" style="133" customWidth="1"/>
    <col min="6916" max="6916" width="13.140625" style="133" customWidth="1"/>
    <col min="6917" max="6917" width="9.140625" style="133"/>
    <col min="6918" max="6918" width="12.7109375" style="133" bestFit="1" customWidth="1"/>
    <col min="6919" max="7165" width="9.140625" style="133"/>
    <col min="7166" max="7166" width="7.85546875" style="133" customWidth="1"/>
    <col min="7167" max="7167" width="56.7109375" style="133" customWidth="1"/>
    <col min="7168" max="7168" width="10.7109375" style="133" customWidth="1"/>
    <col min="7169" max="7169" width="13.5703125" style="133" customWidth="1"/>
    <col min="7170" max="7171" width="11.85546875" style="133" customWidth="1"/>
    <col min="7172" max="7172" width="13.140625" style="133" customWidth="1"/>
    <col min="7173" max="7173" width="9.140625" style="133"/>
    <col min="7174" max="7174" width="12.7109375" style="133" bestFit="1" customWidth="1"/>
    <col min="7175" max="7421" width="9.140625" style="133"/>
    <col min="7422" max="7422" width="7.85546875" style="133" customWidth="1"/>
    <col min="7423" max="7423" width="56.7109375" style="133" customWidth="1"/>
    <col min="7424" max="7424" width="10.7109375" style="133" customWidth="1"/>
    <col min="7425" max="7425" width="13.5703125" style="133" customWidth="1"/>
    <col min="7426" max="7427" width="11.85546875" style="133" customWidth="1"/>
    <col min="7428" max="7428" width="13.140625" style="133" customWidth="1"/>
    <col min="7429" max="7429" width="9.140625" style="133"/>
    <col min="7430" max="7430" width="12.7109375" style="133" bestFit="1" customWidth="1"/>
    <col min="7431" max="7677" width="9.140625" style="133"/>
    <col min="7678" max="7678" width="7.85546875" style="133" customWidth="1"/>
    <col min="7679" max="7679" width="56.7109375" style="133" customWidth="1"/>
    <col min="7680" max="7680" width="10.7109375" style="133" customWidth="1"/>
    <col min="7681" max="7681" width="13.5703125" style="133" customWidth="1"/>
    <col min="7682" max="7683" width="11.85546875" style="133" customWidth="1"/>
    <col min="7684" max="7684" width="13.140625" style="133" customWidth="1"/>
    <col min="7685" max="7685" width="9.140625" style="133"/>
    <col min="7686" max="7686" width="12.7109375" style="133" bestFit="1" customWidth="1"/>
    <col min="7687" max="7933" width="9.140625" style="133"/>
    <col min="7934" max="7934" width="7.85546875" style="133" customWidth="1"/>
    <col min="7935" max="7935" width="56.7109375" style="133" customWidth="1"/>
    <col min="7936" max="7936" width="10.7109375" style="133" customWidth="1"/>
    <col min="7937" max="7937" width="13.5703125" style="133" customWidth="1"/>
    <col min="7938" max="7939" width="11.85546875" style="133" customWidth="1"/>
    <col min="7940" max="7940" width="13.140625" style="133" customWidth="1"/>
    <col min="7941" max="7941" width="9.140625" style="133"/>
    <col min="7942" max="7942" width="12.7109375" style="133" bestFit="1" customWidth="1"/>
    <col min="7943" max="8189" width="9.140625" style="133"/>
    <col min="8190" max="8190" width="7.85546875" style="133" customWidth="1"/>
    <col min="8191" max="8191" width="56.7109375" style="133" customWidth="1"/>
    <col min="8192" max="8192" width="10.7109375" style="133" customWidth="1"/>
    <col min="8193" max="8193" width="13.5703125" style="133" customWidth="1"/>
    <col min="8194" max="8195" width="11.85546875" style="133" customWidth="1"/>
    <col min="8196" max="8196" width="13.140625" style="133" customWidth="1"/>
    <col min="8197" max="8197" width="9.140625" style="133"/>
    <col min="8198" max="8198" width="12.7109375" style="133" bestFit="1" customWidth="1"/>
    <col min="8199" max="8445" width="9.140625" style="133"/>
    <col min="8446" max="8446" width="7.85546875" style="133" customWidth="1"/>
    <col min="8447" max="8447" width="56.7109375" style="133" customWidth="1"/>
    <col min="8448" max="8448" width="10.7109375" style="133" customWidth="1"/>
    <col min="8449" max="8449" width="13.5703125" style="133" customWidth="1"/>
    <col min="8450" max="8451" width="11.85546875" style="133" customWidth="1"/>
    <col min="8452" max="8452" width="13.140625" style="133" customWidth="1"/>
    <col min="8453" max="8453" width="9.140625" style="133"/>
    <col min="8454" max="8454" width="12.7109375" style="133" bestFit="1" customWidth="1"/>
    <col min="8455" max="8701" width="9.140625" style="133"/>
    <col min="8702" max="8702" width="7.85546875" style="133" customWidth="1"/>
    <col min="8703" max="8703" width="56.7109375" style="133" customWidth="1"/>
    <col min="8704" max="8704" width="10.7109375" style="133" customWidth="1"/>
    <col min="8705" max="8705" width="13.5703125" style="133" customWidth="1"/>
    <col min="8706" max="8707" width="11.85546875" style="133" customWidth="1"/>
    <col min="8708" max="8708" width="13.140625" style="133" customWidth="1"/>
    <col min="8709" max="8709" width="9.140625" style="133"/>
    <col min="8710" max="8710" width="12.7109375" style="133" bestFit="1" customWidth="1"/>
    <col min="8711" max="8957" width="9.140625" style="133"/>
    <col min="8958" max="8958" width="7.85546875" style="133" customWidth="1"/>
    <col min="8959" max="8959" width="56.7109375" style="133" customWidth="1"/>
    <col min="8960" max="8960" width="10.7109375" style="133" customWidth="1"/>
    <col min="8961" max="8961" width="13.5703125" style="133" customWidth="1"/>
    <col min="8962" max="8963" width="11.85546875" style="133" customWidth="1"/>
    <col min="8964" max="8964" width="13.140625" style="133" customWidth="1"/>
    <col min="8965" max="8965" width="9.140625" style="133"/>
    <col min="8966" max="8966" width="12.7109375" style="133" bestFit="1" customWidth="1"/>
    <col min="8967" max="9213" width="9.140625" style="133"/>
    <col min="9214" max="9214" width="7.85546875" style="133" customWidth="1"/>
    <col min="9215" max="9215" width="56.7109375" style="133" customWidth="1"/>
    <col min="9216" max="9216" width="10.7109375" style="133" customWidth="1"/>
    <col min="9217" max="9217" width="13.5703125" style="133" customWidth="1"/>
    <col min="9218" max="9219" width="11.85546875" style="133" customWidth="1"/>
    <col min="9220" max="9220" width="13.140625" style="133" customWidth="1"/>
    <col min="9221" max="9221" width="9.140625" style="133"/>
    <col min="9222" max="9222" width="12.7109375" style="133" bestFit="1" customWidth="1"/>
    <col min="9223" max="9469" width="9.140625" style="133"/>
    <col min="9470" max="9470" width="7.85546875" style="133" customWidth="1"/>
    <col min="9471" max="9471" width="56.7109375" style="133" customWidth="1"/>
    <col min="9472" max="9472" width="10.7109375" style="133" customWidth="1"/>
    <col min="9473" max="9473" width="13.5703125" style="133" customWidth="1"/>
    <col min="9474" max="9475" width="11.85546875" style="133" customWidth="1"/>
    <col min="9476" max="9476" width="13.140625" style="133" customWidth="1"/>
    <col min="9477" max="9477" width="9.140625" style="133"/>
    <col min="9478" max="9478" width="12.7109375" style="133" bestFit="1" customWidth="1"/>
    <col min="9479" max="9725" width="9.140625" style="133"/>
    <col min="9726" max="9726" width="7.85546875" style="133" customWidth="1"/>
    <col min="9727" max="9727" width="56.7109375" style="133" customWidth="1"/>
    <col min="9728" max="9728" width="10.7109375" style="133" customWidth="1"/>
    <col min="9729" max="9729" width="13.5703125" style="133" customWidth="1"/>
    <col min="9730" max="9731" width="11.85546875" style="133" customWidth="1"/>
    <col min="9732" max="9732" width="13.140625" style="133" customWidth="1"/>
    <col min="9733" max="9733" width="9.140625" style="133"/>
    <col min="9734" max="9734" width="12.7109375" style="133" bestFit="1" customWidth="1"/>
    <col min="9735" max="9981" width="9.140625" style="133"/>
    <col min="9982" max="9982" width="7.85546875" style="133" customWidth="1"/>
    <col min="9983" max="9983" width="56.7109375" style="133" customWidth="1"/>
    <col min="9984" max="9984" width="10.7109375" style="133" customWidth="1"/>
    <col min="9985" max="9985" width="13.5703125" style="133" customWidth="1"/>
    <col min="9986" max="9987" width="11.85546875" style="133" customWidth="1"/>
    <col min="9988" max="9988" width="13.140625" style="133" customWidth="1"/>
    <col min="9989" max="9989" width="9.140625" style="133"/>
    <col min="9990" max="9990" width="12.7109375" style="133" bestFit="1" customWidth="1"/>
    <col min="9991" max="10237" width="9.140625" style="133"/>
    <col min="10238" max="10238" width="7.85546875" style="133" customWidth="1"/>
    <col min="10239" max="10239" width="56.7109375" style="133" customWidth="1"/>
    <col min="10240" max="10240" width="10.7109375" style="133" customWidth="1"/>
    <col min="10241" max="10241" width="13.5703125" style="133" customWidth="1"/>
    <col min="10242" max="10243" width="11.85546875" style="133" customWidth="1"/>
    <col min="10244" max="10244" width="13.140625" style="133" customWidth="1"/>
    <col min="10245" max="10245" width="9.140625" style="133"/>
    <col min="10246" max="10246" width="12.7109375" style="133" bestFit="1" customWidth="1"/>
    <col min="10247" max="10493" width="9.140625" style="133"/>
    <col min="10494" max="10494" width="7.85546875" style="133" customWidth="1"/>
    <col min="10495" max="10495" width="56.7109375" style="133" customWidth="1"/>
    <col min="10496" max="10496" width="10.7109375" style="133" customWidth="1"/>
    <col min="10497" max="10497" width="13.5703125" style="133" customWidth="1"/>
    <col min="10498" max="10499" width="11.85546875" style="133" customWidth="1"/>
    <col min="10500" max="10500" width="13.140625" style="133" customWidth="1"/>
    <col min="10501" max="10501" width="9.140625" style="133"/>
    <col min="10502" max="10502" width="12.7109375" style="133" bestFit="1" customWidth="1"/>
    <col min="10503" max="10749" width="9.140625" style="133"/>
    <col min="10750" max="10750" width="7.85546875" style="133" customWidth="1"/>
    <col min="10751" max="10751" width="56.7109375" style="133" customWidth="1"/>
    <col min="10752" max="10752" width="10.7109375" style="133" customWidth="1"/>
    <col min="10753" max="10753" width="13.5703125" style="133" customWidth="1"/>
    <col min="10754" max="10755" width="11.85546875" style="133" customWidth="1"/>
    <col min="10756" max="10756" width="13.140625" style="133" customWidth="1"/>
    <col min="10757" max="10757" width="9.140625" style="133"/>
    <col min="10758" max="10758" width="12.7109375" style="133" bestFit="1" customWidth="1"/>
    <col min="10759" max="11005" width="9.140625" style="133"/>
    <col min="11006" max="11006" width="7.85546875" style="133" customWidth="1"/>
    <col min="11007" max="11007" width="56.7109375" style="133" customWidth="1"/>
    <col min="11008" max="11008" width="10.7109375" style="133" customWidth="1"/>
    <col min="11009" max="11009" width="13.5703125" style="133" customWidth="1"/>
    <col min="11010" max="11011" width="11.85546875" style="133" customWidth="1"/>
    <col min="11012" max="11012" width="13.140625" style="133" customWidth="1"/>
    <col min="11013" max="11013" width="9.140625" style="133"/>
    <col min="11014" max="11014" width="12.7109375" style="133" bestFit="1" customWidth="1"/>
    <col min="11015" max="11261" width="9.140625" style="133"/>
    <col min="11262" max="11262" width="7.85546875" style="133" customWidth="1"/>
    <col min="11263" max="11263" width="56.7109375" style="133" customWidth="1"/>
    <col min="11264" max="11264" width="10.7109375" style="133" customWidth="1"/>
    <col min="11265" max="11265" width="13.5703125" style="133" customWidth="1"/>
    <col min="11266" max="11267" width="11.85546875" style="133" customWidth="1"/>
    <col min="11268" max="11268" width="13.140625" style="133" customWidth="1"/>
    <col min="11269" max="11269" width="9.140625" style="133"/>
    <col min="11270" max="11270" width="12.7109375" style="133" bestFit="1" customWidth="1"/>
    <col min="11271" max="11517" width="9.140625" style="133"/>
    <col min="11518" max="11518" width="7.85546875" style="133" customWidth="1"/>
    <col min="11519" max="11519" width="56.7109375" style="133" customWidth="1"/>
    <col min="11520" max="11520" width="10.7109375" style="133" customWidth="1"/>
    <col min="11521" max="11521" width="13.5703125" style="133" customWidth="1"/>
    <col min="11522" max="11523" width="11.85546875" style="133" customWidth="1"/>
    <col min="11524" max="11524" width="13.140625" style="133" customWidth="1"/>
    <col min="11525" max="11525" width="9.140625" style="133"/>
    <col min="11526" max="11526" width="12.7109375" style="133" bestFit="1" customWidth="1"/>
    <col min="11527" max="11773" width="9.140625" style="133"/>
    <col min="11774" max="11774" width="7.85546875" style="133" customWidth="1"/>
    <col min="11775" max="11775" width="56.7109375" style="133" customWidth="1"/>
    <col min="11776" max="11776" width="10.7109375" style="133" customWidth="1"/>
    <col min="11777" max="11777" width="13.5703125" style="133" customWidth="1"/>
    <col min="11778" max="11779" width="11.85546875" style="133" customWidth="1"/>
    <col min="11780" max="11780" width="13.140625" style="133" customWidth="1"/>
    <col min="11781" max="11781" width="9.140625" style="133"/>
    <col min="11782" max="11782" width="12.7109375" style="133" bestFit="1" customWidth="1"/>
    <col min="11783" max="12029" width="9.140625" style="133"/>
    <col min="12030" max="12030" width="7.85546875" style="133" customWidth="1"/>
    <col min="12031" max="12031" width="56.7109375" style="133" customWidth="1"/>
    <col min="12032" max="12032" width="10.7109375" style="133" customWidth="1"/>
    <col min="12033" max="12033" width="13.5703125" style="133" customWidth="1"/>
    <col min="12034" max="12035" width="11.85546875" style="133" customWidth="1"/>
    <col min="12036" max="12036" width="13.140625" style="133" customWidth="1"/>
    <col min="12037" max="12037" width="9.140625" style="133"/>
    <col min="12038" max="12038" width="12.7109375" style="133" bestFit="1" customWidth="1"/>
    <col min="12039" max="12285" width="9.140625" style="133"/>
    <col min="12286" max="12286" width="7.85546875" style="133" customWidth="1"/>
    <col min="12287" max="12287" width="56.7109375" style="133" customWidth="1"/>
    <col min="12288" max="12288" width="10.7109375" style="133" customWidth="1"/>
    <col min="12289" max="12289" width="13.5703125" style="133" customWidth="1"/>
    <col min="12290" max="12291" width="11.85546875" style="133" customWidth="1"/>
    <col min="12292" max="12292" width="13.140625" style="133" customWidth="1"/>
    <col min="12293" max="12293" width="9.140625" style="133"/>
    <col min="12294" max="12294" width="12.7109375" style="133" bestFit="1" customWidth="1"/>
    <col min="12295" max="12541" width="9.140625" style="133"/>
    <col min="12542" max="12542" width="7.85546875" style="133" customWidth="1"/>
    <col min="12543" max="12543" width="56.7109375" style="133" customWidth="1"/>
    <col min="12544" max="12544" width="10.7109375" style="133" customWidth="1"/>
    <col min="12545" max="12545" width="13.5703125" style="133" customWidth="1"/>
    <col min="12546" max="12547" width="11.85546875" style="133" customWidth="1"/>
    <col min="12548" max="12548" width="13.140625" style="133" customWidth="1"/>
    <col min="12549" max="12549" width="9.140625" style="133"/>
    <col min="12550" max="12550" width="12.7109375" style="133" bestFit="1" customWidth="1"/>
    <col min="12551" max="12797" width="9.140625" style="133"/>
    <col min="12798" max="12798" width="7.85546875" style="133" customWidth="1"/>
    <col min="12799" max="12799" width="56.7109375" style="133" customWidth="1"/>
    <col min="12800" max="12800" width="10.7109375" style="133" customWidth="1"/>
    <col min="12801" max="12801" width="13.5703125" style="133" customWidth="1"/>
    <col min="12802" max="12803" width="11.85546875" style="133" customWidth="1"/>
    <col min="12804" max="12804" width="13.140625" style="133" customWidth="1"/>
    <col min="12805" max="12805" width="9.140625" style="133"/>
    <col min="12806" max="12806" width="12.7109375" style="133" bestFit="1" customWidth="1"/>
    <col min="12807" max="13053" width="9.140625" style="133"/>
    <col min="13054" max="13054" width="7.85546875" style="133" customWidth="1"/>
    <col min="13055" max="13055" width="56.7109375" style="133" customWidth="1"/>
    <col min="13056" max="13056" width="10.7109375" style="133" customWidth="1"/>
    <col min="13057" max="13057" width="13.5703125" style="133" customWidth="1"/>
    <col min="13058" max="13059" width="11.85546875" style="133" customWidth="1"/>
    <col min="13060" max="13060" width="13.140625" style="133" customWidth="1"/>
    <col min="13061" max="13061" width="9.140625" style="133"/>
    <col min="13062" max="13062" width="12.7109375" style="133" bestFit="1" customWidth="1"/>
    <col min="13063" max="13309" width="9.140625" style="133"/>
    <col min="13310" max="13310" width="7.85546875" style="133" customWidth="1"/>
    <col min="13311" max="13311" width="56.7109375" style="133" customWidth="1"/>
    <col min="13312" max="13312" width="10.7109375" style="133" customWidth="1"/>
    <col min="13313" max="13313" width="13.5703125" style="133" customWidth="1"/>
    <col min="13314" max="13315" width="11.85546875" style="133" customWidth="1"/>
    <col min="13316" max="13316" width="13.140625" style="133" customWidth="1"/>
    <col min="13317" max="13317" width="9.140625" style="133"/>
    <col min="13318" max="13318" width="12.7109375" style="133" bestFit="1" customWidth="1"/>
    <col min="13319" max="13565" width="9.140625" style="133"/>
    <col min="13566" max="13566" width="7.85546875" style="133" customWidth="1"/>
    <col min="13567" max="13567" width="56.7109375" style="133" customWidth="1"/>
    <col min="13568" max="13568" width="10.7109375" style="133" customWidth="1"/>
    <col min="13569" max="13569" width="13.5703125" style="133" customWidth="1"/>
    <col min="13570" max="13571" width="11.85546875" style="133" customWidth="1"/>
    <col min="13572" max="13572" width="13.140625" style="133" customWidth="1"/>
    <col min="13573" max="13573" width="9.140625" style="133"/>
    <col min="13574" max="13574" width="12.7109375" style="133" bestFit="1" customWidth="1"/>
    <col min="13575" max="13821" width="9.140625" style="133"/>
    <col min="13822" max="13822" width="7.85546875" style="133" customWidth="1"/>
    <col min="13823" max="13823" width="56.7109375" style="133" customWidth="1"/>
    <col min="13824" max="13824" width="10.7109375" style="133" customWidth="1"/>
    <col min="13825" max="13825" width="13.5703125" style="133" customWidth="1"/>
    <col min="13826" max="13827" width="11.85546875" style="133" customWidth="1"/>
    <col min="13828" max="13828" width="13.140625" style="133" customWidth="1"/>
    <col min="13829" max="13829" width="9.140625" style="133"/>
    <col min="13830" max="13830" width="12.7109375" style="133" bestFit="1" customWidth="1"/>
    <col min="13831" max="14077" width="9.140625" style="133"/>
    <col min="14078" max="14078" width="7.85546875" style="133" customWidth="1"/>
    <col min="14079" max="14079" width="56.7109375" style="133" customWidth="1"/>
    <col min="14080" max="14080" width="10.7109375" style="133" customWidth="1"/>
    <col min="14081" max="14081" width="13.5703125" style="133" customWidth="1"/>
    <col min="14082" max="14083" width="11.85546875" style="133" customWidth="1"/>
    <col min="14084" max="14084" width="13.140625" style="133" customWidth="1"/>
    <col min="14085" max="14085" width="9.140625" style="133"/>
    <col min="14086" max="14086" width="12.7109375" style="133" bestFit="1" customWidth="1"/>
    <col min="14087" max="14333" width="9.140625" style="133"/>
    <col min="14334" max="14334" width="7.85546875" style="133" customWidth="1"/>
    <col min="14335" max="14335" width="56.7109375" style="133" customWidth="1"/>
    <col min="14336" max="14336" width="10.7109375" style="133" customWidth="1"/>
    <col min="14337" max="14337" width="13.5703125" style="133" customWidth="1"/>
    <col min="14338" max="14339" width="11.85546875" style="133" customWidth="1"/>
    <col min="14340" max="14340" width="13.140625" style="133" customWidth="1"/>
    <col min="14341" max="14341" width="9.140625" style="133"/>
    <col min="14342" max="14342" width="12.7109375" style="133" bestFit="1" customWidth="1"/>
    <col min="14343" max="14589" width="9.140625" style="133"/>
    <col min="14590" max="14590" width="7.85546875" style="133" customWidth="1"/>
    <col min="14591" max="14591" width="56.7109375" style="133" customWidth="1"/>
    <col min="14592" max="14592" width="10.7109375" style="133" customWidth="1"/>
    <col min="14593" max="14593" width="13.5703125" style="133" customWidth="1"/>
    <col min="14594" max="14595" width="11.85546875" style="133" customWidth="1"/>
    <col min="14596" max="14596" width="13.140625" style="133" customWidth="1"/>
    <col min="14597" max="14597" width="9.140625" style="133"/>
    <col min="14598" max="14598" width="12.7109375" style="133" bestFit="1" customWidth="1"/>
    <col min="14599" max="14845" width="9.140625" style="133"/>
    <col min="14846" max="14846" width="7.85546875" style="133" customWidth="1"/>
    <col min="14847" max="14847" width="56.7109375" style="133" customWidth="1"/>
    <col min="14848" max="14848" width="10.7109375" style="133" customWidth="1"/>
    <col min="14849" max="14849" width="13.5703125" style="133" customWidth="1"/>
    <col min="14850" max="14851" width="11.85546875" style="133" customWidth="1"/>
    <col min="14852" max="14852" width="13.140625" style="133" customWidth="1"/>
    <col min="14853" max="14853" width="9.140625" style="133"/>
    <col min="14854" max="14854" width="12.7109375" style="133" bestFit="1" customWidth="1"/>
    <col min="14855" max="15101" width="9.140625" style="133"/>
    <col min="15102" max="15102" width="7.85546875" style="133" customWidth="1"/>
    <col min="15103" max="15103" width="56.7109375" style="133" customWidth="1"/>
    <col min="15104" max="15104" width="10.7109375" style="133" customWidth="1"/>
    <col min="15105" max="15105" width="13.5703125" style="133" customWidth="1"/>
    <col min="15106" max="15107" width="11.85546875" style="133" customWidth="1"/>
    <col min="15108" max="15108" width="13.140625" style="133" customWidth="1"/>
    <col min="15109" max="15109" width="9.140625" style="133"/>
    <col min="15110" max="15110" width="12.7109375" style="133" bestFit="1" customWidth="1"/>
    <col min="15111" max="15357" width="9.140625" style="133"/>
    <col min="15358" max="15358" width="7.85546875" style="133" customWidth="1"/>
    <col min="15359" max="15359" width="56.7109375" style="133" customWidth="1"/>
    <col min="15360" max="15360" width="10.7109375" style="133" customWidth="1"/>
    <col min="15361" max="15361" width="13.5703125" style="133" customWidth="1"/>
    <col min="15362" max="15363" width="11.85546875" style="133" customWidth="1"/>
    <col min="15364" max="15364" width="13.140625" style="133" customWidth="1"/>
    <col min="15365" max="15365" width="9.140625" style="133"/>
    <col min="15366" max="15366" width="12.7109375" style="133" bestFit="1" customWidth="1"/>
    <col min="15367" max="15613" width="9.140625" style="133"/>
    <col min="15614" max="15614" width="7.85546875" style="133" customWidth="1"/>
    <col min="15615" max="15615" width="56.7109375" style="133" customWidth="1"/>
    <col min="15616" max="15616" width="10.7109375" style="133" customWidth="1"/>
    <col min="15617" max="15617" width="13.5703125" style="133" customWidth="1"/>
    <col min="15618" max="15619" width="11.85546875" style="133" customWidth="1"/>
    <col min="15620" max="15620" width="13.140625" style="133" customWidth="1"/>
    <col min="15621" max="15621" width="9.140625" style="133"/>
    <col min="15622" max="15622" width="12.7109375" style="133" bestFit="1" customWidth="1"/>
    <col min="15623" max="15869" width="9.140625" style="133"/>
    <col min="15870" max="15870" width="7.85546875" style="133" customWidth="1"/>
    <col min="15871" max="15871" width="56.7109375" style="133" customWidth="1"/>
    <col min="15872" max="15872" width="10.7109375" style="133" customWidth="1"/>
    <col min="15873" max="15873" width="13.5703125" style="133" customWidth="1"/>
    <col min="15874" max="15875" width="11.85546875" style="133" customWidth="1"/>
    <col min="15876" max="15876" width="13.140625" style="133" customWidth="1"/>
    <col min="15877" max="15877" width="9.140625" style="133"/>
    <col min="15878" max="15878" width="12.7109375" style="133" bestFit="1" customWidth="1"/>
    <col min="15879" max="16125" width="9.140625" style="133"/>
    <col min="16126" max="16126" width="7.85546875" style="133" customWidth="1"/>
    <col min="16127" max="16127" width="56.7109375" style="133" customWidth="1"/>
    <col min="16128" max="16128" width="10.7109375" style="133" customWidth="1"/>
    <col min="16129" max="16129" width="13.5703125" style="133" customWidth="1"/>
    <col min="16130" max="16131" width="11.85546875" style="133" customWidth="1"/>
    <col min="16132" max="16132" width="13.140625" style="133" customWidth="1"/>
    <col min="16133" max="16133" width="9.140625" style="133"/>
    <col min="16134" max="16134" width="12.7109375" style="133" bestFit="1" customWidth="1"/>
    <col min="16135" max="16384" width="9.140625" style="133"/>
  </cols>
  <sheetData>
    <row r="1" spans="1:7" ht="12.75" x14ac:dyDescent="0.2">
      <c r="A1" s="645" t="s">
        <v>22784</v>
      </c>
      <c r="B1" s="645"/>
      <c r="C1" s="645"/>
      <c r="D1" s="343"/>
    </row>
    <row r="2" spans="1:7" x14ac:dyDescent="0.2">
      <c r="A2" s="646" t="s">
        <v>53130</v>
      </c>
      <c r="B2" s="646"/>
      <c r="C2" s="646"/>
      <c r="D2" s="206"/>
      <c r="E2" s="244"/>
    </row>
    <row r="3" spans="1:7" ht="14.25" x14ac:dyDescent="0.2">
      <c r="A3" s="245"/>
      <c r="B3" s="245"/>
      <c r="C3" s="245"/>
      <c r="D3" s="245"/>
      <c r="G3" s="246" t="s">
        <v>53131</v>
      </c>
    </row>
    <row r="4" spans="1:7" ht="15" customHeight="1" x14ac:dyDescent="0.2">
      <c r="A4" s="647" t="s">
        <v>53312</v>
      </c>
      <c r="B4" s="647"/>
      <c r="C4" s="647"/>
      <c r="D4" s="344"/>
      <c r="F4" s="345" t="s">
        <v>53132</v>
      </c>
      <c r="G4" s="250">
        <v>0.2462</v>
      </c>
    </row>
    <row r="5" spans="1:7" ht="12.75" x14ac:dyDescent="0.2">
      <c r="A5" s="647"/>
      <c r="B5" s="647"/>
      <c r="C5" s="647"/>
      <c r="D5" s="344"/>
      <c r="F5" s="345" t="s">
        <v>53133</v>
      </c>
      <c r="G5" s="250">
        <v>0.15279999999999999</v>
      </c>
    </row>
    <row r="7" spans="1:7" ht="12.75" x14ac:dyDescent="0.2">
      <c r="A7" s="639" t="s">
        <v>16</v>
      </c>
      <c r="B7" s="639" t="s">
        <v>22831</v>
      </c>
      <c r="C7" s="326" t="s">
        <v>53383</v>
      </c>
      <c r="D7" s="643" t="s">
        <v>27</v>
      </c>
    </row>
    <row r="8" spans="1:7" ht="12.75" x14ac:dyDescent="0.2">
      <c r="A8" s="639"/>
      <c r="B8" s="639"/>
      <c r="C8" s="253" t="s">
        <v>53136</v>
      </c>
      <c r="D8" s="644"/>
    </row>
    <row r="9" spans="1:7" ht="12.75" x14ac:dyDescent="0.2">
      <c r="A9" s="254"/>
      <c r="B9" s="255" t="s">
        <v>53137</v>
      </c>
      <c r="C9" s="255"/>
      <c r="D9" s="255"/>
    </row>
    <row r="10" spans="1:7" ht="12.75" x14ac:dyDescent="0.2">
      <c r="A10" s="254"/>
      <c r="B10" s="255"/>
      <c r="C10" s="255"/>
      <c r="D10" s="255"/>
    </row>
    <row r="11" spans="1:7" ht="12.75" x14ac:dyDescent="0.2">
      <c r="A11" s="256" t="s">
        <v>53138</v>
      </c>
      <c r="B11" s="257" t="s">
        <v>53139</v>
      </c>
      <c r="C11" s="398">
        <f>SUM(C13:C17)</f>
        <v>85119790.151914075</v>
      </c>
      <c r="D11" s="399">
        <f>C11/C21</f>
        <v>0.87006416731247072</v>
      </c>
    </row>
    <row r="12" spans="1:7" ht="12.75" x14ac:dyDescent="0.2">
      <c r="A12" s="254"/>
      <c r="B12" s="259"/>
      <c r="C12" s="255"/>
      <c r="D12" s="400"/>
    </row>
    <row r="13" spans="1:7" ht="12.75" x14ac:dyDescent="0.2">
      <c r="A13" s="261" t="s">
        <v>26</v>
      </c>
      <c r="B13" s="401" t="s">
        <v>53371</v>
      </c>
      <c r="C13" s="264">
        <f>RESUMO!G13+RESUMO!J25</f>
        <v>30437124.833010145</v>
      </c>
      <c r="D13" s="265">
        <f>C13/$C$21</f>
        <v>0.31111744549599546</v>
      </c>
      <c r="F13" s="258">
        <v>17753439.309999999</v>
      </c>
    </row>
    <row r="14" spans="1:7" ht="12.75" x14ac:dyDescent="0.2">
      <c r="A14" s="267" t="s">
        <v>28</v>
      </c>
      <c r="B14" s="402" t="s">
        <v>53221</v>
      </c>
      <c r="C14" s="266">
        <f>RESUMO!G22+RESUMO!G29+RESUMO!G66+RESUMO!G69+RESUMO!J23</f>
        <v>9365949.4822343271</v>
      </c>
      <c r="D14" s="265">
        <f>C14/$C$21</f>
        <v>9.5735398581309028E-2</v>
      </c>
      <c r="F14" s="258">
        <v>8902581.9399999995</v>
      </c>
    </row>
    <row r="15" spans="1:7" ht="12.75" x14ac:dyDescent="0.2">
      <c r="A15" s="267" t="s">
        <v>29</v>
      </c>
      <c r="B15" s="402" t="s">
        <v>53141</v>
      </c>
      <c r="C15" s="266">
        <f>RESUMO!J28</f>
        <v>19384365.263469767</v>
      </c>
      <c r="D15" s="265">
        <f>C15/$C$21</f>
        <v>0.19814007520156404</v>
      </c>
      <c r="F15" s="258">
        <v>16930231.530000001</v>
      </c>
    </row>
    <row r="16" spans="1:7" ht="12.75" customHeight="1" x14ac:dyDescent="0.2">
      <c r="A16" s="267" t="s">
        <v>31</v>
      </c>
      <c r="B16" s="402" t="s">
        <v>53372</v>
      </c>
      <c r="C16" s="266">
        <f>RESUMO!G71+RESUMO!G72+RESUMO!G73+RESUMO!G74</f>
        <v>2619744.9785034326</v>
      </c>
      <c r="D16" s="265">
        <f>C16/$C$21</f>
        <v>2.6778099772387189E-2</v>
      </c>
      <c r="F16" s="258">
        <v>2628140.98</v>
      </c>
    </row>
    <row r="17" spans="1:7" ht="12.75" x14ac:dyDescent="0.2">
      <c r="A17" s="267" t="s">
        <v>22939</v>
      </c>
      <c r="B17" s="402" t="s">
        <v>53373</v>
      </c>
      <c r="C17" s="266">
        <f>RESUMO!G87</f>
        <v>23312605.594696403</v>
      </c>
      <c r="D17" s="265">
        <f>C17/$C$21</f>
        <v>0.23829314826121503</v>
      </c>
      <c r="F17" s="317">
        <v>22840533.379999999</v>
      </c>
    </row>
    <row r="18" spans="1:7" ht="12.75" x14ac:dyDescent="0.2">
      <c r="A18" s="261"/>
      <c r="B18" s="262"/>
      <c r="C18" s="264"/>
      <c r="D18" s="265"/>
    </row>
    <row r="19" spans="1:7" ht="12.75" x14ac:dyDescent="0.2">
      <c r="A19" s="256" t="s">
        <v>53142</v>
      </c>
      <c r="B19" s="257" t="s">
        <v>53143</v>
      </c>
      <c r="C19" s="398">
        <f>RESUMO!G104</f>
        <v>12711833.47975372</v>
      </c>
      <c r="D19" s="399">
        <f>C19/C21</f>
        <v>0.12993583268752926</v>
      </c>
    </row>
    <row r="20" spans="1:7" ht="12.75" x14ac:dyDescent="0.2">
      <c r="A20" s="256"/>
      <c r="B20" s="257"/>
      <c r="C20" s="398"/>
      <c r="D20" s="399"/>
    </row>
    <row r="21" spans="1:7" ht="22.5" customHeight="1" x14ac:dyDescent="0.2">
      <c r="A21" s="641" t="s">
        <v>53145</v>
      </c>
      <c r="B21" s="642"/>
      <c r="C21" s="278">
        <f>C19+C11</f>
        <v>97831623.631667793</v>
      </c>
      <c r="D21" s="403">
        <f>D19+D11</f>
        <v>1</v>
      </c>
    </row>
    <row r="22" spans="1:7" ht="12.75" x14ac:dyDescent="0.2">
      <c r="A22" s="256"/>
      <c r="B22" s="257"/>
      <c r="C22" s="398"/>
      <c r="D22" s="399"/>
    </row>
    <row r="23" spans="1:7" ht="12.75" x14ac:dyDescent="0.2">
      <c r="A23" s="256" t="s">
        <v>54002</v>
      </c>
      <c r="B23" s="257" t="s">
        <v>54003</v>
      </c>
      <c r="C23" s="398">
        <f>RESUMO!G130</f>
        <v>96606293.85155797</v>
      </c>
      <c r="D23" s="399">
        <v>1</v>
      </c>
    </row>
    <row r="24" spans="1:7" x14ac:dyDescent="0.2">
      <c r="A24" s="641" t="s">
        <v>54004</v>
      </c>
      <c r="B24" s="642"/>
      <c r="C24" s="278">
        <f>C23</f>
        <v>96606293.85155797</v>
      </c>
      <c r="D24" s="403">
        <f>D23</f>
        <v>1</v>
      </c>
      <c r="E24" s="251"/>
      <c r="F24" s="251"/>
      <c r="G24" s="251"/>
    </row>
    <row r="25" spans="1:7" x14ac:dyDescent="0.2">
      <c r="A25" s="281"/>
      <c r="E25" s="251"/>
      <c r="F25" s="251"/>
      <c r="G25" s="251"/>
    </row>
    <row r="26" spans="1:7" ht="24.75" customHeight="1" x14ac:dyDescent="0.2">
      <c r="A26" s="641" t="s">
        <v>54006</v>
      </c>
      <c r="B26" s="642"/>
      <c r="C26" s="278">
        <f>C24+C21</f>
        <v>194437917.48322576</v>
      </c>
      <c r="D26" s="403">
        <v>1</v>
      </c>
      <c r="E26" s="251"/>
      <c r="F26" s="251"/>
      <c r="G26" s="251"/>
    </row>
    <row r="27" spans="1:7" x14ac:dyDescent="0.2">
      <c r="E27" s="251"/>
      <c r="F27" s="251"/>
      <c r="G27" s="251"/>
    </row>
  </sheetData>
  <mergeCells count="9">
    <mergeCell ref="A24:B24"/>
    <mergeCell ref="A26:B26"/>
    <mergeCell ref="D7:D8"/>
    <mergeCell ref="A21:B21"/>
    <mergeCell ref="A1:C1"/>
    <mergeCell ref="A2:C2"/>
    <mergeCell ref="A4:C5"/>
    <mergeCell ref="A7:A8"/>
    <mergeCell ref="B7:B8"/>
  </mergeCells>
  <conditionalFormatting sqref="G4:G5">
    <cfRule type="expression" dxfId="1" priority="1" stopIfTrue="1">
      <formula>#REF!="Não"</formula>
    </cfRule>
  </conditionalFormatting>
  <printOptions horizontalCentered="1"/>
  <pageMargins left="0.51181102362204722" right="0.51181102362204722" top="0.78740157480314965" bottom="0.78740157480314965" header="0.31496062992125984" footer="0.31496062992125984"/>
  <pageSetup paperSize="9" scale="74"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21</vt:i4>
      </vt:variant>
    </vt:vector>
  </HeadingPairs>
  <TitlesOfParts>
    <vt:vector size="34" baseType="lpstr">
      <vt:lpstr>SINAPI</vt:lpstr>
      <vt:lpstr>SEINFRA</vt:lpstr>
      <vt:lpstr>BDI</vt:lpstr>
      <vt:lpstr>BDI (materiais)</vt:lpstr>
      <vt:lpstr>Reajuste Atual</vt:lpstr>
      <vt:lpstr>RECUPERAÇÃO OBRAS</vt:lpstr>
      <vt:lpstr>Orçamento Obras Implantar</vt:lpstr>
      <vt:lpstr>RESUMO</vt:lpstr>
      <vt:lpstr>RESUMO (2)</vt:lpstr>
      <vt:lpstr>RESUMO GERAL</vt:lpstr>
      <vt:lpstr>DESMATAMENTO</vt:lpstr>
      <vt:lpstr>Tomadas Parcelas Isoladas</vt:lpstr>
      <vt:lpstr>Planilha3</vt:lpstr>
      <vt:lpstr>BDI!Area_de_impressao</vt:lpstr>
      <vt:lpstr>'BDI (materiais)'!Area_de_impressao</vt:lpstr>
      <vt:lpstr>DESMATAMENTO!Area_de_impressao</vt:lpstr>
      <vt:lpstr>'Orçamento Obras Implantar'!Area_de_impressao</vt:lpstr>
      <vt:lpstr>'Reajuste Atual'!Area_de_impressao</vt:lpstr>
      <vt:lpstr>'RECUPERAÇÃO OBRAS'!Area_de_impressao</vt:lpstr>
      <vt:lpstr>RESUMO!Area_de_impressao</vt:lpstr>
      <vt:lpstr>'RESUMO (2)'!Area_de_impressao</vt:lpstr>
      <vt:lpstr>'RESUMO GERAL'!Area_de_impressao</vt:lpstr>
      <vt:lpstr>'Tomadas Parcelas Isoladas'!Area_de_impressao</vt:lpstr>
      <vt:lpstr>DESMATAMENTO!Print_Area</vt:lpstr>
      <vt:lpstr>'Orçamento Obras Implantar'!Print_Area</vt:lpstr>
      <vt:lpstr>'Reajuste Atual'!Print_Area</vt:lpstr>
      <vt:lpstr>DESMATAMENTO!Print_Titles</vt:lpstr>
      <vt:lpstr>'Orçamento Obras Implantar'!Print_Titles</vt:lpstr>
      <vt:lpstr>DESMATAMENTO!Titulos_de_impressao</vt:lpstr>
      <vt:lpstr>'Orçamento Obras Implantar'!Titulos_de_impressao</vt:lpstr>
      <vt:lpstr>'RECUPERAÇÃO OBRAS'!Titulos_de_impressao</vt:lpstr>
      <vt:lpstr>RESUMO!Titulos_de_impressao</vt:lpstr>
      <vt:lpstr>'RESUMO (2)'!Titulos_de_impressao</vt:lpstr>
      <vt:lpstr>'RESUMO GERAL'!Titulos_de_impressao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dc:creator>
  <cp:lastModifiedBy>hildo</cp:lastModifiedBy>
  <cp:lastPrinted>2024-10-16T13:38:55Z</cp:lastPrinted>
  <dcterms:created xsi:type="dcterms:W3CDTF">2023-08-11T19:37:48Z</dcterms:created>
  <dcterms:modified xsi:type="dcterms:W3CDTF">2024-11-05T13:41:23Z</dcterms:modified>
</cp:coreProperties>
</file>